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work\gever\2_erheb\15_bildung\1_sba\2_15_1_g_2025_sbaBE_2025-26\c_erhebung\excel-tool\Vorlage\"/>
    </mc:Choice>
  </mc:AlternateContent>
  <bookViews>
    <workbookView xWindow="-20" yWindow="6140" windowWidth="19170" windowHeight="6200" tabRatio="670" activeTab="1"/>
  </bookViews>
  <sheets>
    <sheet name="Mode d'emploi" sheetId="1" r:id="rId1"/>
    <sheet name="Livraison" sheetId="2" r:id="rId2"/>
    <sheet name="Personnes" sheetId="3" r:id="rId3"/>
    <sheet name="Qualification" sheetId="4" r:id="rId4"/>
    <sheet name="Fichier d'export" sheetId="5" r:id="rId5"/>
    <sheet name="Ct" sheetId="6" r:id="rId6"/>
    <sheet name="CatID" sheetId="7" r:id="rId7"/>
    <sheet name="Sexe" sheetId="8" r:id="rId8"/>
    <sheet name="Com" sheetId="20" r:id="rId9"/>
    <sheet name="Inst" sheetId="13" r:id="rId10"/>
    <sheet name="Inst suppl." sheetId="16" r:id="rId11"/>
    <sheet name="TForm" sheetId="14" r:id="rId12"/>
    <sheet name="TForm suppl." sheetId="17" r:id="rId13"/>
    <sheet name="TypExam" sheetId="21" r:id="rId14"/>
    <sheet name="Résultat" sheetId="22" r:id="rId15"/>
    <sheet name="TBilingue" sheetId="24" r:id="rId16"/>
    <sheet name="Nomen.complète" sheetId="15" r:id="rId17"/>
  </sheets>
  <definedNames>
    <definedName name="codecatidpers">CatID!$A$4:$A$20</definedName>
    <definedName name="codegem">Com!$A$4:$A$3803</definedName>
    <definedName name="codegemhist">Com!$B$4:$B$3803</definedName>
    <definedName name="codeinst">Inst!$B$4:$B$970</definedName>
    <definedName name="codekt" localSheetId="16">Nomen.complète!$A$4:$A$32</definedName>
    <definedName name="codekt">Ct!$A$4:$A$32</definedName>
    <definedName name="coderesult">Résultat!$A$4:$A$5</definedName>
    <definedName name="codesex">Sexe!$A$4:$A$5</definedName>
    <definedName name="codetexam" localSheetId="14">Résultat!$A$4:$A$5</definedName>
    <definedName name="codetexam">TypExam!$A$4:$A$15</definedName>
    <definedName name="codetform" localSheetId="14">Résultat!$A$4:$A$5</definedName>
    <definedName name="codetform" localSheetId="13">TypExam!$A$4:$A$15</definedName>
    <definedName name="codetform">TForm!$A$4:$A$1803</definedName>
    <definedName name="codetwolang">TBilingue!$A$4:$A$23</definedName>
    <definedName name="ctrlage">Personnes!$P$12:$P$1011</definedName>
    <definedName name="ctrldom">Personnes!$O$12:$O$1011</definedName>
    <definedName name="ctrlsex">Personnes!$N$12:$N$1011</definedName>
    <definedName name="libcatidinst">Inst!$A$4:$A$970</definedName>
    <definedName name="libcatidpers">CatID!$B$4:$B$20</definedName>
    <definedName name="libgem">Com!$C$4:$C$3803</definedName>
    <definedName name="libinst">Inst!$D$4:$D$970</definedName>
    <definedName name="libkt" localSheetId="16">Nomen.complète!$B$4:$B$32</definedName>
    <definedName name="libkt">Ct!$B$4:$B$32</definedName>
    <definedName name="libktabb">Ct!$C$4:$C$32</definedName>
    <definedName name="libresult">Résultat!$B$4:$B$5</definedName>
    <definedName name="libsex">Sexe!$B$4:$B$5</definedName>
    <definedName name="libtexam" localSheetId="14">Résultat!$B$4:$B$5</definedName>
    <definedName name="libtexam">TypExam!$B$4:$B$15</definedName>
    <definedName name="libtfexam" localSheetId="14">Résultat!$B$4:$B$5</definedName>
    <definedName name="libtfexam">TypExam!$B$4:$B$15</definedName>
    <definedName name="libtform" localSheetId="14">Résultat!$B$4:$B$5</definedName>
    <definedName name="libtform" localSheetId="13">TypExam!$B$4:$B$15</definedName>
    <definedName name="libtform">TForm!$B$4:$B$1803</definedName>
    <definedName name="libtformabb">TForm!$I$4:$I$507</definedName>
    <definedName name="libtwolang">TBilingue!$B$4:$B$23</definedName>
    <definedName name="pdom">Personnes!$H$12:$H$1011</definedName>
    <definedName name="persid">Personnes!$I$12:$I$1011</definedName>
    <definedName name="pgebdat">Personnes!$G$12:$G$1011</definedName>
    <definedName name="pid">Personnes!$E$12:$E$1011</definedName>
    <definedName name="pkatid">Personnes!$D$12:$D$1011</definedName>
    <definedName name="pname">Personnes!$B$12:$B$1011</definedName>
    <definedName name="psex">Personnes!$F$12:$F$1011</definedName>
    <definedName name="psurname">Personnes!$C$12:$C$1011</definedName>
    <definedName name="valmaxalt">TForm!$D$4:$D$1803</definedName>
    <definedName name="valminalt">TForm!$C$4:$C$1803</definedName>
  </definedNames>
  <calcPr calcId="162913"/>
</workbook>
</file>

<file path=xl/calcChain.xml><?xml version="1.0" encoding="utf-8"?>
<calcChain xmlns="http://schemas.openxmlformats.org/spreadsheetml/2006/main">
  <c r="A1784" i="14" l="1"/>
  <c r="B1784" i="14"/>
  <c r="C1784" i="14"/>
  <c r="D1784" i="14"/>
  <c r="A1785" i="14"/>
  <c r="B1785" i="14"/>
  <c r="C1785" i="14"/>
  <c r="D1785" i="14"/>
  <c r="A1786" i="14"/>
  <c r="B1786" i="14"/>
  <c r="C1786" i="14"/>
  <c r="D1786" i="14"/>
  <c r="A1787" i="14"/>
  <c r="B1787" i="14"/>
  <c r="C1787" i="14"/>
  <c r="D1787" i="14"/>
  <c r="A1788" i="14"/>
  <c r="B1788" i="14"/>
  <c r="C1788" i="14"/>
  <c r="D1788" i="14"/>
  <c r="A1789" i="14"/>
  <c r="B1789" i="14"/>
  <c r="C1789" i="14"/>
  <c r="D1789" i="14"/>
  <c r="A1790" i="14"/>
  <c r="B1790" i="14"/>
  <c r="C1790" i="14"/>
  <c r="D1790" i="14"/>
  <c r="A1791" i="14"/>
  <c r="B1791" i="14"/>
  <c r="C1791" i="14"/>
  <c r="D1791" i="14"/>
  <c r="A1792" i="14"/>
  <c r="B1792" i="14"/>
  <c r="C1792" i="14"/>
  <c r="D1792" i="14"/>
  <c r="A1793" i="14"/>
  <c r="B1793" i="14"/>
  <c r="C1793" i="14"/>
  <c r="D1793" i="14"/>
  <c r="A1794" i="14"/>
  <c r="B1794" i="14"/>
  <c r="C1794" i="14"/>
  <c r="D1794" i="14"/>
  <c r="A1795" i="14"/>
  <c r="B1795" i="14"/>
  <c r="C1795" i="14"/>
  <c r="D1795" i="14"/>
  <c r="A1796" i="14"/>
  <c r="B1796" i="14"/>
  <c r="C1796" i="14"/>
  <c r="D1796" i="14"/>
  <c r="A1797" i="14"/>
  <c r="B1797" i="14"/>
  <c r="C1797" i="14"/>
  <c r="D1797" i="14"/>
  <c r="A1798" i="14"/>
  <c r="B1798" i="14"/>
  <c r="C1798" i="14"/>
  <c r="D1798" i="14"/>
  <c r="A1799" i="14"/>
  <c r="B1799" i="14"/>
  <c r="C1799" i="14"/>
  <c r="D1799" i="14"/>
  <c r="A1800" i="14"/>
  <c r="B1800" i="14"/>
  <c r="C1800" i="14"/>
  <c r="D1800" i="14"/>
  <c r="A1801" i="14"/>
  <c r="B1801" i="14"/>
  <c r="C1801" i="14"/>
  <c r="D1801" i="14"/>
  <c r="A1802" i="14"/>
  <c r="B1802" i="14"/>
  <c r="C1802" i="14"/>
  <c r="D1802" i="14"/>
  <c r="A1803" i="14"/>
  <c r="B1803" i="14"/>
  <c r="C1803" i="14"/>
  <c r="D1803" i="14"/>
  <c r="Q13" i="3" l="1"/>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2" i="3"/>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439"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93" i="4"/>
  <c r="X494" i="4"/>
  <c r="X495" i="4"/>
  <c r="X496" i="4"/>
  <c r="X497" i="4"/>
  <c r="X498" i="4"/>
  <c r="X499" i="4"/>
  <c r="X500" i="4"/>
  <c r="X501" i="4"/>
  <c r="X502" i="4"/>
  <c r="X503" i="4"/>
  <c r="X504" i="4"/>
  <c r="X505" i="4"/>
  <c r="X506" i="4"/>
  <c r="X507" i="4"/>
  <c r="X508" i="4"/>
  <c r="X509" i="4"/>
  <c r="X510" i="4"/>
  <c r="X511" i="4"/>
  <c r="X512" i="4"/>
  <c r="X513" i="4"/>
  <c r="X514" i="4"/>
  <c r="X515" i="4"/>
  <c r="X516" i="4"/>
  <c r="X517" i="4"/>
  <c r="X518" i="4"/>
  <c r="X519" i="4"/>
  <c r="X520" i="4"/>
  <c r="X521" i="4"/>
  <c r="X522" i="4"/>
  <c r="X523" i="4"/>
  <c r="X524" i="4"/>
  <c r="X525" i="4"/>
  <c r="X526" i="4"/>
  <c r="X527" i="4"/>
  <c r="X528" i="4"/>
  <c r="X529" i="4"/>
  <c r="X530" i="4"/>
  <c r="X531" i="4"/>
  <c r="X532" i="4"/>
  <c r="X533" i="4"/>
  <c r="X534" i="4"/>
  <c r="X535" i="4"/>
  <c r="X536" i="4"/>
  <c r="X537" i="4"/>
  <c r="X538" i="4"/>
  <c r="X539" i="4"/>
  <c r="X540" i="4"/>
  <c r="X541" i="4"/>
  <c r="X542" i="4"/>
  <c r="X543" i="4"/>
  <c r="X544" i="4"/>
  <c r="X545" i="4"/>
  <c r="X546" i="4"/>
  <c r="X547" i="4"/>
  <c r="X548" i="4"/>
  <c r="X549" i="4"/>
  <c r="X550" i="4"/>
  <c r="X551" i="4"/>
  <c r="X552" i="4"/>
  <c r="X553" i="4"/>
  <c r="X554" i="4"/>
  <c r="X555" i="4"/>
  <c r="X556" i="4"/>
  <c r="X557" i="4"/>
  <c r="X558" i="4"/>
  <c r="X559" i="4"/>
  <c r="X560" i="4"/>
  <c r="X561" i="4"/>
  <c r="X562" i="4"/>
  <c r="X563" i="4"/>
  <c r="X564" i="4"/>
  <c r="X565" i="4"/>
  <c r="X566" i="4"/>
  <c r="X567" i="4"/>
  <c r="X568" i="4"/>
  <c r="X569" i="4"/>
  <c r="X570" i="4"/>
  <c r="X571" i="4"/>
  <c r="X572" i="4"/>
  <c r="X573" i="4"/>
  <c r="X574" i="4"/>
  <c r="X575" i="4"/>
  <c r="X576" i="4"/>
  <c r="X577" i="4"/>
  <c r="X578" i="4"/>
  <c r="X579" i="4"/>
  <c r="X580" i="4"/>
  <c r="X581" i="4"/>
  <c r="X582" i="4"/>
  <c r="X583" i="4"/>
  <c r="X584" i="4"/>
  <c r="X585" i="4"/>
  <c r="X586" i="4"/>
  <c r="X587" i="4"/>
  <c r="X588" i="4"/>
  <c r="X589" i="4"/>
  <c r="X590" i="4"/>
  <c r="X591" i="4"/>
  <c r="X592" i="4"/>
  <c r="X593" i="4"/>
  <c r="X594"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699" i="4"/>
  <c r="X700" i="4"/>
  <c r="X701" i="4"/>
  <c r="X702" i="4"/>
  <c r="X703" i="4"/>
  <c r="X704" i="4"/>
  <c r="X705" i="4"/>
  <c r="X706" i="4"/>
  <c r="X707" i="4"/>
  <c r="X708" i="4"/>
  <c r="X709" i="4"/>
  <c r="X710" i="4"/>
  <c r="X711" i="4"/>
  <c r="X712" i="4"/>
  <c r="X713" i="4"/>
  <c r="X714" i="4"/>
  <c r="X715" i="4"/>
  <c r="X716" i="4"/>
  <c r="X717" i="4"/>
  <c r="X718" i="4"/>
  <c r="X719" i="4"/>
  <c r="X720" i="4"/>
  <c r="X721" i="4"/>
  <c r="X722" i="4"/>
  <c r="X723" i="4"/>
  <c r="X724" i="4"/>
  <c r="X725" i="4"/>
  <c r="X726" i="4"/>
  <c r="X727" i="4"/>
  <c r="X728" i="4"/>
  <c r="X729" i="4"/>
  <c r="X730" i="4"/>
  <c r="X731" i="4"/>
  <c r="X732" i="4"/>
  <c r="X733" i="4"/>
  <c r="X734" i="4"/>
  <c r="X735" i="4"/>
  <c r="X736" i="4"/>
  <c r="X737" i="4"/>
  <c r="X738" i="4"/>
  <c r="X739" i="4"/>
  <c r="X740" i="4"/>
  <c r="X741" i="4"/>
  <c r="X742" i="4"/>
  <c r="X743" i="4"/>
  <c r="X744" i="4"/>
  <c r="X745" i="4"/>
  <c r="X746" i="4"/>
  <c r="X747" i="4"/>
  <c r="X748" i="4"/>
  <c r="X749" i="4"/>
  <c r="X750" i="4"/>
  <c r="X751" i="4"/>
  <c r="X752" i="4"/>
  <c r="X753" i="4"/>
  <c r="X754" i="4"/>
  <c r="X755" i="4"/>
  <c r="X756" i="4"/>
  <c r="X757" i="4"/>
  <c r="X758" i="4"/>
  <c r="X759" i="4"/>
  <c r="X760" i="4"/>
  <c r="X761" i="4"/>
  <c r="X762" i="4"/>
  <c r="X763" i="4"/>
  <c r="X764" i="4"/>
  <c r="X765" i="4"/>
  <c r="X766" i="4"/>
  <c r="X767" i="4"/>
  <c r="X768" i="4"/>
  <c r="X769" i="4"/>
  <c r="X770" i="4"/>
  <c r="X771" i="4"/>
  <c r="X772" i="4"/>
  <c r="X773" i="4"/>
  <c r="X774" i="4"/>
  <c r="X775" i="4"/>
  <c r="X776" i="4"/>
  <c r="X777" i="4"/>
  <c r="X778" i="4"/>
  <c r="X779" i="4"/>
  <c r="X780" i="4"/>
  <c r="X781" i="4"/>
  <c r="X782" i="4"/>
  <c r="X783" i="4"/>
  <c r="X784" i="4"/>
  <c r="X785" i="4"/>
  <c r="X786" i="4"/>
  <c r="X787" i="4"/>
  <c r="X788" i="4"/>
  <c r="X789" i="4"/>
  <c r="X790" i="4"/>
  <c r="X791" i="4"/>
  <c r="X792" i="4"/>
  <c r="X793" i="4"/>
  <c r="X794" i="4"/>
  <c r="X795" i="4"/>
  <c r="X796" i="4"/>
  <c r="X797" i="4"/>
  <c r="X798" i="4"/>
  <c r="X799" i="4"/>
  <c r="X800" i="4"/>
  <c r="X801" i="4"/>
  <c r="X802" i="4"/>
  <c r="X803" i="4"/>
  <c r="X804" i="4"/>
  <c r="X805" i="4"/>
  <c r="X806" i="4"/>
  <c r="X807" i="4"/>
  <c r="X808" i="4"/>
  <c r="X809" i="4"/>
  <c r="X810" i="4"/>
  <c r="X811" i="4"/>
  <c r="X812" i="4"/>
  <c r="X813" i="4"/>
  <c r="X814" i="4"/>
  <c r="X815" i="4"/>
  <c r="X816" i="4"/>
  <c r="X817" i="4"/>
  <c r="X818" i="4"/>
  <c r="X819" i="4"/>
  <c r="X820" i="4"/>
  <c r="X821" i="4"/>
  <c r="X822" i="4"/>
  <c r="X823" i="4"/>
  <c r="X824" i="4"/>
  <c r="X825" i="4"/>
  <c r="X826" i="4"/>
  <c r="X827" i="4"/>
  <c r="X828" i="4"/>
  <c r="X829" i="4"/>
  <c r="X830" i="4"/>
  <c r="X831" i="4"/>
  <c r="X832" i="4"/>
  <c r="X833" i="4"/>
  <c r="X834" i="4"/>
  <c r="X835" i="4"/>
  <c r="X836" i="4"/>
  <c r="X837" i="4"/>
  <c r="X838" i="4"/>
  <c r="X839" i="4"/>
  <c r="X840" i="4"/>
  <c r="X841" i="4"/>
  <c r="X842" i="4"/>
  <c r="X843" i="4"/>
  <c r="X844" i="4"/>
  <c r="X845" i="4"/>
  <c r="X846" i="4"/>
  <c r="X847" i="4"/>
  <c r="X848" i="4"/>
  <c r="X849" i="4"/>
  <c r="X850" i="4"/>
  <c r="X851" i="4"/>
  <c r="X852" i="4"/>
  <c r="X853" i="4"/>
  <c r="X854" i="4"/>
  <c r="X855" i="4"/>
  <c r="X856" i="4"/>
  <c r="X857" i="4"/>
  <c r="X858" i="4"/>
  <c r="X859" i="4"/>
  <c r="X860" i="4"/>
  <c r="X861" i="4"/>
  <c r="X862" i="4"/>
  <c r="X863" i="4"/>
  <c r="X864" i="4"/>
  <c r="X865" i="4"/>
  <c r="X866" i="4"/>
  <c r="X867" i="4"/>
  <c r="X868" i="4"/>
  <c r="X869" i="4"/>
  <c r="X870" i="4"/>
  <c r="X871" i="4"/>
  <c r="X872" i="4"/>
  <c r="X873" i="4"/>
  <c r="X874" i="4"/>
  <c r="X875" i="4"/>
  <c r="X876" i="4"/>
  <c r="X877" i="4"/>
  <c r="X878" i="4"/>
  <c r="X879" i="4"/>
  <c r="X880" i="4"/>
  <c r="X881" i="4"/>
  <c r="X882" i="4"/>
  <c r="X883" i="4"/>
  <c r="X884" i="4"/>
  <c r="X885" i="4"/>
  <c r="X886" i="4"/>
  <c r="X887" i="4"/>
  <c r="X888" i="4"/>
  <c r="X889" i="4"/>
  <c r="X890" i="4"/>
  <c r="X891" i="4"/>
  <c r="X892" i="4"/>
  <c r="X893" i="4"/>
  <c r="X894" i="4"/>
  <c r="X895" i="4"/>
  <c r="X896" i="4"/>
  <c r="X897" i="4"/>
  <c r="X898" i="4"/>
  <c r="X899" i="4"/>
  <c r="X900" i="4"/>
  <c r="X901" i="4"/>
  <c r="X902" i="4"/>
  <c r="X903" i="4"/>
  <c r="X904" i="4"/>
  <c r="X905" i="4"/>
  <c r="X906" i="4"/>
  <c r="X907" i="4"/>
  <c r="X908" i="4"/>
  <c r="X909" i="4"/>
  <c r="X910" i="4"/>
  <c r="X911" i="4"/>
  <c r="X912" i="4"/>
  <c r="X913" i="4"/>
  <c r="X914" i="4"/>
  <c r="X915" i="4"/>
  <c r="X916" i="4"/>
  <c r="X917" i="4"/>
  <c r="X918" i="4"/>
  <c r="X919" i="4"/>
  <c r="X920" i="4"/>
  <c r="X921" i="4"/>
  <c r="X922" i="4"/>
  <c r="X923" i="4"/>
  <c r="X924" i="4"/>
  <c r="X925" i="4"/>
  <c r="X926" i="4"/>
  <c r="X927" i="4"/>
  <c r="X928" i="4"/>
  <c r="X929" i="4"/>
  <c r="X930" i="4"/>
  <c r="X931" i="4"/>
  <c r="X932" i="4"/>
  <c r="X933" i="4"/>
  <c r="X934" i="4"/>
  <c r="X935" i="4"/>
  <c r="X936" i="4"/>
  <c r="X937" i="4"/>
  <c r="X938" i="4"/>
  <c r="X939" i="4"/>
  <c r="X940" i="4"/>
  <c r="X941" i="4"/>
  <c r="X942" i="4"/>
  <c r="X943" i="4"/>
  <c r="X944" i="4"/>
  <c r="X945" i="4"/>
  <c r="X946" i="4"/>
  <c r="X947" i="4"/>
  <c r="X948" i="4"/>
  <c r="X949" i="4"/>
  <c r="X950" i="4"/>
  <c r="X951" i="4"/>
  <c r="X952" i="4"/>
  <c r="X953" i="4"/>
  <c r="X954" i="4"/>
  <c r="X955" i="4"/>
  <c r="X956" i="4"/>
  <c r="X957" i="4"/>
  <c r="X958" i="4"/>
  <c r="X959" i="4"/>
  <c r="X960" i="4"/>
  <c r="X961" i="4"/>
  <c r="X962" i="4"/>
  <c r="X963" i="4"/>
  <c r="X964" i="4"/>
  <c r="X965" i="4"/>
  <c r="X966" i="4"/>
  <c r="X967" i="4"/>
  <c r="X968" i="4"/>
  <c r="X969" i="4"/>
  <c r="X970" i="4"/>
  <c r="X971" i="4"/>
  <c r="X972" i="4"/>
  <c r="X973" i="4"/>
  <c r="X974" i="4"/>
  <c r="X975" i="4"/>
  <c r="X976" i="4"/>
  <c r="X977" i="4"/>
  <c r="X978" i="4"/>
  <c r="X979" i="4"/>
  <c r="X980" i="4"/>
  <c r="X981" i="4"/>
  <c r="X982" i="4"/>
  <c r="X983" i="4"/>
  <c r="X984" i="4"/>
  <c r="X985" i="4"/>
  <c r="X986" i="4"/>
  <c r="X987" i="4"/>
  <c r="X988" i="4"/>
  <c r="X989" i="4"/>
  <c r="X990" i="4"/>
  <c r="X991" i="4"/>
  <c r="X992" i="4"/>
  <c r="X993" i="4"/>
  <c r="X994" i="4"/>
  <c r="X995" i="4"/>
  <c r="X996" i="4"/>
  <c r="X997" i="4"/>
  <c r="X998" i="4"/>
  <c r="X999" i="4"/>
  <c r="X1000" i="4"/>
  <c r="X1001" i="4"/>
  <c r="X1002" i="4"/>
  <c r="X1003" i="4"/>
  <c r="X1004" i="4"/>
  <c r="X1005" i="4"/>
  <c r="X1006" i="4"/>
  <c r="X1007" i="4"/>
  <c r="X1008" i="4"/>
  <c r="X1009" i="4"/>
  <c r="X1010" i="4"/>
  <c r="X1011" i="4"/>
  <c r="X12" i="4"/>
  <c r="C3803" i="20"/>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1011" i="4"/>
  <c r="A1010" i="4"/>
  <c r="A1009" i="4"/>
  <c r="A1008" i="4"/>
  <c r="AF1008" i="4" s="1"/>
  <c r="A1007" i="4"/>
  <c r="A997" i="5" s="1"/>
  <c r="B997" i="5" s="1"/>
  <c r="A1006" i="4"/>
  <c r="A1005" i="4"/>
  <c r="AF1005" i="4" s="1"/>
  <c r="A1004" i="4"/>
  <c r="A1003" i="4"/>
  <c r="AF1003" i="4" s="1"/>
  <c r="A1002" i="4"/>
  <c r="A1001" i="4"/>
  <c r="A991" i="5" s="1"/>
  <c r="F1001" i="4"/>
  <c r="A1000" i="4"/>
  <c r="A990" i="5" s="1"/>
  <c r="K990" i="5" s="1"/>
  <c r="A999" i="4"/>
  <c r="AF999" i="4" s="1"/>
  <c r="A998" i="4"/>
  <c r="AF998" i="4" s="1"/>
  <c r="A997" i="4"/>
  <c r="A996" i="4"/>
  <c r="AF996" i="4" s="1"/>
  <c r="A995" i="4"/>
  <c r="A994" i="4"/>
  <c r="A993" i="4"/>
  <c r="A992" i="4"/>
  <c r="AF992" i="4" s="1"/>
  <c r="A991" i="4"/>
  <c r="A990" i="4"/>
  <c r="AF990" i="4" s="1"/>
  <c r="A989" i="4"/>
  <c r="A988" i="4"/>
  <c r="A987" i="4"/>
  <c r="A986" i="4"/>
  <c r="AF986" i="4" s="1"/>
  <c r="A985" i="4"/>
  <c r="A984" i="4"/>
  <c r="AF984" i="4" s="1"/>
  <c r="A983" i="4"/>
  <c r="AF983" i="4" s="1"/>
  <c r="A982" i="4"/>
  <c r="A981" i="4"/>
  <c r="A971" i="5" s="1"/>
  <c r="E971" i="5" s="1"/>
  <c r="A980" i="4"/>
  <c r="A979" i="4"/>
  <c r="A978" i="4"/>
  <c r="A977" i="4"/>
  <c r="A976" i="4"/>
  <c r="A975" i="4"/>
  <c r="A965" i="5" s="1"/>
  <c r="A974" i="4"/>
  <c r="A973" i="4"/>
  <c r="A972" i="4"/>
  <c r="A962" i="5" s="1"/>
  <c r="N962" i="5" s="1"/>
  <c r="A971" i="4"/>
  <c r="A970" i="4"/>
  <c r="A969" i="4"/>
  <c r="A968" i="4"/>
  <c r="A958" i="5" s="1"/>
  <c r="A967" i="4"/>
  <c r="AF967" i="4" s="1"/>
  <c r="A966" i="4"/>
  <c r="A965" i="4"/>
  <c r="A964" i="4"/>
  <c r="A963" i="4"/>
  <c r="A962" i="4"/>
  <c r="AF962" i="4" s="1"/>
  <c r="A961" i="4"/>
  <c r="A960" i="4"/>
  <c r="A950" i="5" s="1"/>
  <c r="A959" i="4"/>
  <c r="A958" i="4"/>
  <c r="A957" i="4"/>
  <c r="A947" i="5" s="1"/>
  <c r="B947" i="5" s="1"/>
  <c r="A956" i="4"/>
  <c r="A955" i="4"/>
  <c r="A954" i="4"/>
  <c r="A953" i="4"/>
  <c r="A952" i="4"/>
  <c r="A951" i="4"/>
  <c r="AF951" i="4" s="1"/>
  <c r="A950" i="4"/>
  <c r="A949" i="4"/>
  <c r="A948" i="4"/>
  <c r="A947" i="4"/>
  <c r="A946" i="4"/>
  <c r="A945" i="4"/>
  <c r="A944" i="4"/>
  <c r="A943" i="4"/>
  <c r="A933" i="5" s="1"/>
  <c r="A942" i="4"/>
  <c r="A941" i="4"/>
  <c r="A940" i="4"/>
  <c r="A939" i="4"/>
  <c r="A929" i="5" s="1"/>
  <c r="A938" i="4"/>
  <c r="A937" i="4"/>
  <c r="A936" i="4"/>
  <c r="A926" i="5" s="1"/>
  <c r="L926" i="5" s="1"/>
  <c r="A935" i="4"/>
  <c r="A934" i="4"/>
  <c r="A933" i="4"/>
  <c r="A932" i="4"/>
  <c r="A922" i="5" s="1"/>
  <c r="A931" i="4"/>
  <c r="A921" i="5" s="1"/>
  <c r="P921" i="5" s="1"/>
  <c r="A930" i="4"/>
  <c r="A929" i="4"/>
  <c r="A928" i="4"/>
  <c r="A927" i="4"/>
  <c r="A917" i="5" s="1"/>
  <c r="I917" i="5" s="1"/>
  <c r="A926" i="4"/>
  <c r="A925" i="4"/>
  <c r="A924" i="4"/>
  <c r="AF924" i="4" s="1"/>
  <c r="A923" i="4"/>
  <c r="A922" i="4"/>
  <c r="A921" i="4"/>
  <c r="A911" i="5" s="1"/>
  <c r="I911" i="5" s="1"/>
  <c r="A920" i="4"/>
  <c r="A910" i="5" s="1"/>
  <c r="A919" i="4"/>
  <c r="A918" i="4"/>
  <c r="A917" i="4"/>
  <c r="A916" i="4"/>
  <c r="A915" i="4"/>
  <c r="A914" i="4"/>
  <c r="A913" i="4"/>
  <c r="A912" i="4"/>
  <c r="AF912" i="4" s="1"/>
  <c r="A911" i="4"/>
  <c r="A910" i="4"/>
  <c r="AF910" i="4" s="1"/>
  <c r="A909" i="4"/>
  <c r="A908" i="4"/>
  <c r="A898" i="5" s="1"/>
  <c r="A907" i="4"/>
  <c r="A906" i="4"/>
  <c r="A905" i="4"/>
  <c r="A904" i="4"/>
  <c r="A903" i="4"/>
  <c r="AF903" i="4" s="1"/>
  <c r="A902" i="4"/>
  <c r="A901" i="4"/>
  <c r="A900" i="4"/>
  <c r="A899" i="4"/>
  <c r="A898" i="4"/>
  <c r="A897" i="4"/>
  <c r="A896" i="4"/>
  <c r="A895" i="4"/>
  <c r="A885" i="5" s="1"/>
  <c r="O885" i="5" s="1"/>
  <c r="A894" i="4"/>
  <c r="A893" i="4"/>
  <c r="A892" i="4"/>
  <c r="A891" i="4"/>
  <c r="A881" i="5" s="1"/>
  <c r="A890" i="4"/>
  <c r="A889" i="4"/>
  <c r="A888" i="4"/>
  <c r="A887" i="4"/>
  <c r="A886" i="4"/>
  <c r="A885" i="4"/>
  <c r="A884" i="4"/>
  <c r="AF884" i="4" s="1"/>
  <c r="A883" i="4"/>
  <c r="A882" i="4"/>
  <c r="A881" i="4"/>
  <c r="AF881" i="4" s="1"/>
  <c r="A880" i="4"/>
  <c r="A879" i="4"/>
  <c r="AF879" i="4" s="1"/>
  <c r="A878" i="4"/>
  <c r="A877" i="4"/>
  <c r="A876" i="4"/>
  <c r="A866" i="5" s="1"/>
  <c r="A875" i="4"/>
  <c r="A874" i="4"/>
  <c r="A873" i="4"/>
  <c r="A872" i="4"/>
  <c r="A871" i="4"/>
  <c r="A870" i="4"/>
  <c r="A869" i="4"/>
  <c r="A868" i="4"/>
  <c r="AF868" i="4" s="1"/>
  <c r="A867" i="4"/>
  <c r="A857" i="5" s="1"/>
  <c r="A866" i="4"/>
  <c r="A865" i="4"/>
  <c r="A864" i="4"/>
  <c r="A863" i="4"/>
  <c r="AF863" i="4" s="1"/>
  <c r="A862" i="4"/>
  <c r="AF862" i="4" s="1"/>
  <c r="A861" i="4"/>
  <c r="A860" i="4"/>
  <c r="A859" i="4"/>
  <c r="A858" i="4"/>
  <c r="A857" i="4"/>
  <c r="A856" i="4"/>
  <c r="A855" i="4"/>
  <c r="A845" i="5" s="1"/>
  <c r="A854" i="4"/>
  <c r="A844" i="5" s="1"/>
  <c r="A853" i="4"/>
  <c r="AF853" i="4" s="1"/>
  <c r="A852" i="4"/>
  <c r="A842" i="5" s="1"/>
  <c r="A851" i="4"/>
  <c r="A850" i="4"/>
  <c r="A849" i="4"/>
  <c r="A848" i="4"/>
  <c r="A847" i="4"/>
  <c r="A837" i="5" s="1"/>
  <c r="M837" i="5" s="1"/>
  <c r="A846" i="4"/>
  <c r="A845" i="4"/>
  <c r="A844" i="4"/>
  <c r="A843" i="4"/>
  <c r="A842" i="4"/>
  <c r="A841" i="4"/>
  <c r="A840" i="4"/>
  <c r="A839" i="4"/>
  <c r="AF839" i="4" s="1"/>
  <c r="A838" i="4"/>
  <c r="AF838" i="4" s="1"/>
  <c r="A837" i="4"/>
  <c r="A836" i="4"/>
  <c r="A835" i="4"/>
  <c r="A834" i="4"/>
  <c r="A833" i="4"/>
  <c r="A832" i="4"/>
  <c r="A822" i="5" s="1"/>
  <c r="A831" i="4"/>
  <c r="A821" i="5" s="1"/>
  <c r="A830" i="4"/>
  <c r="A829" i="4"/>
  <c r="A828" i="4"/>
  <c r="A827" i="4"/>
  <c r="A826" i="4"/>
  <c r="A825" i="4"/>
  <c r="A815" i="5" s="1"/>
  <c r="A824" i="4"/>
  <c r="A823" i="4"/>
  <c r="A822" i="4"/>
  <c r="AF822" i="4" s="1"/>
  <c r="A821" i="4"/>
  <c r="A820" i="4"/>
  <c r="A819" i="4"/>
  <c r="A818" i="4"/>
  <c r="A817" i="4"/>
  <c r="A807" i="5" s="1"/>
  <c r="A816" i="4"/>
  <c r="A815" i="4"/>
  <c r="A814" i="4"/>
  <c r="A813" i="4"/>
  <c r="AF813" i="4" s="1"/>
  <c r="A812" i="4"/>
  <c r="A811" i="4"/>
  <c r="AF811" i="4" s="1"/>
  <c r="A810" i="4"/>
  <c r="A809" i="4"/>
  <c r="A808" i="4"/>
  <c r="A798" i="5" s="1"/>
  <c r="A807" i="4"/>
  <c r="A806" i="4"/>
  <c r="A805" i="4"/>
  <c r="A804" i="4"/>
  <c r="A803" i="4"/>
  <c r="A802" i="4"/>
  <c r="A801" i="4"/>
  <c r="AF801" i="4" s="1"/>
  <c r="A800" i="4"/>
  <c r="A799" i="4"/>
  <c r="A798" i="4"/>
  <c r="A797" i="4"/>
  <c r="A796" i="4"/>
  <c r="A795" i="4"/>
  <c r="A785" i="5" s="1"/>
  <c r="O785" i="5" s="1"/>
  <c r="A794" i="4"/>
  <c r="A793" i="4"/>
  <c r="A783" i="5" s="1"/>
  <c r="A792" i="4"/>
  <c r="A791" i="4"/>
  <c r="A781" i="5" s="1"/>
  <c r="A790" i="4"/>
  <c r="A789" i="4"/>
  <c r="A779" i="5" s="1"/>
  <c r="D779" i="5" s="1"/>
  <c r="A788" i="4"/>
  <c r="A787" i="4"/>
  <c r="A786" i="4"/>
  <c r="A785" i="4"/>
  <c r="A784" i="4"/>
  <c r="A783" i="4"/>
  <c r="A782" i="4"/>
  <c r="A781" i="4"/>
  <c r="A780" i="4"/>
  <c r="A779" i="4"/>
  <c r="A778" i="4"/>
  <c r="A777" i="4"/>
  <c r="A776" i="4"/>
  <c r="A775" i="4"/>
  <c r="AF775" i="4" s="1"/>
  <c r="A774" i="4"/>
  <c r="A773" i="4"/>
  <c r="A772" i="4"/>
  <c r="A771" i="4"/>
  <c r="A770" i="4"/>
  <c r="A769" i="4"/>
  <c r="A768" i="4"/>
  <c r="A758" i="5" s="1"/>
  <c r="O758" i="5" s="1"/>
  <c r="A767" i="4"/>
  <c r="A766" i="4"/>
  <c r="A765" i="4"/>
  <c r="A764" i="4"/>
  <c r="A763" i="4"/>
  <c r="A762" i="4"/>
  <c r="A761" i="4"/>
  <c r="A760" i="4"/>
  <c r="A759" i="4"/>
  <c r="A758" i="4"/>
  <c r="A757" i="4"/>
  <c r="A747" i="5" s="1"/>
  <c r="H747" i="5" s="1"/>
  <c r="A756" i="4"/>
  <c r="A755" i="4"/>
  <c r="A754" i="4"/>
  <c r="A753" i="4"/>
  <c r="A752" i="4"/>
  <c r="AF752" i="4" s="1"/>
  <c r="A751" i="4"/>
  <c r="A750" i="4"/>
  <c r="A749" i="4"/>
  <c r="A748" i="4"/>
  <c r="A747" i="4"/>
  <c r="A746" i="4"/>
  <c r="A745" i="4"/>
  <c r="A744" i="4"/>
  <c r="A734" i="5" s="1"/>
  <c r="A743" i="4"/>
  <c r="A742" i="4"/>
  <c r="A741" i="4"/>
  <c r="AF741" i="4" s="1"/>
  <c r="A740" i="4"/>
  <c r="A739" i="4"/>
  <c r="A738" i="4"/>
  <c r="A737" i="4"/>
  <c r="A736" i="4"/>
  <c r="A726" i="5" s="1"/>
  <c r="A735" i="4"/>
  <c r="A734" i="4"/>
  <c r="A724" i="5" s="1"/>
  <c r="E724" i="5" s="1"/>
  <c r="A733" i="4"/>
  <c r="A723" i="5" s="1"/>
  <c r="P723" i="5" s="1"/>
  <c r="A732" i="4"/>
  <c r="A722" i="5" s="1"/>
  <c r="F722" i="5" s="1"/>
  <c r="A731" i="4"/>
  <c r="A730" i="4"/>
  <c r="A720" i="5" s="1"/>
  <c r="A729" i="4"/>
  <c r="A728" i="4"/>
  <c r="A727" i="4"/>
  <c r="A726" i="4"/>
  <c r="A725" i="4"/>
  <c r="A724" i="4"/>
  <c r="A723" i="4"/>
  <c r="A722" i="4"/>
  <c r="A721" i="4"/>
  <c r="A720" i="4"/>
  <c r="AF720" i="4" s="1"/>
  <c r="A719" i="4"/>
  <c r="A718" i="4"/>
  <c r="A717" i="4"/>
  <c r="AF717" i="4" s="1"/>
  <c r="A716" i="4"/>
  <c r="A715" i="4"/>
  <c r="A714" i="4"/>
  <c r="A713" i="4"/>
  <c r="A712" i="4"/>
  <c r="A711" i="4"/>
  <c r="A710" i="4"/>
  <c r="A709" i="4"/>
  <c r="A708" i="4"/>
  <c r="A698" i="5" s="1"/>
  <c r="A707" i="4"/>
  <c r="A706" i="4"/>
  <c r="A705" i="4"/>
  <c r="A704" i="4"/>
  <c r="A694" i="5" s="1"/>
  <c r="A703" i="4"/>
  <c r="A693" i="5" s="1"/>
  <c r="A702" i="4"/>
  <c r="A701" i="4"/>
  <c r="A700" i="4"/>
  <c r="A699" i="4"/>
  <c r="A689" i="5" s="1"/>
  <c r="A698" i="4"/>
  <c r="A697" i="4"/>
  <c r="A696" i="4"/>
  <c r="A695" i="4"/>
  <c r="A694" i="4"/>
  <c r="A693" i="4"/>
  <c r="AF693" i="4" s="1"/>
  <c r="A692" i="4"/>
  <c r="A691" i="4"/>
  <c r="A690" i="4"/>
  <c r="A689" i="4"/>
  <c r="A688" i="4"/>
  <c r="A678" i="5" s="1"/>
  <c r="A687" i="4"/>
  <c r="A686" i="4"/>
  <c r="A685" i="4"/>
  <c r="A684" i="4"/>
  <c r="A683" i="4"/>
  <c r="A682" i="4"/>
  <c r="A681" i="4"/>
  <c r="A680" i="4"/>
  <c r="A679" i="4"/>
  <c r="A678" i="4"/>
  <c r="A677" i="4"/>
  <c r="A676" i="4"/>
  <c r="A675" i="4"/>
  <c r="A674" i="4"/>
  <c r="A673" i="4"/>
  <c r="AF673" i="4" s="1"/>
  <c r="A672" i="4"/>
  <c r="A671" i="4"/>
  <c r="AF671" i="4" s="1"/>
  <c r="A670" i="4"/>
  <c r="AF670" i="4" s="1"/>
  <c r="A669" i="4"/>
  <c r="A668" i="4"/>
  <c r="A667" i="4"/>
  <c r="A666" i="4"/>
  <c r="A665" i="4"/>
  <c r="A664" i="4"/>
  <c r="A663" i="4"/>
  <c r="A662" i="4"/>
  <c r="A661" i="4"/>
  <c r="A651" i="5" s="1"/>
  <c r="A660" i="4"/>
  <c r="A659" i="4"/>
  <c r="AF659" i="4" s="1"/>
  <c r="A658" i="4"/>
  <c r="A657" i="4"/>
  <c r="A656" i="4"/>
  <c r="A655" i="4"/>
  <c r="A654" i="4"/>
  <c r="AF654" i="4" s="1"/>
  <c r="A653" i="4"/>
  <c r="A652" i="4"/>
  <c r="A651" i="4"/>
  <c r="A650" i="4"/>
  <c r="A649" i="4"/>
  <c r="A648" i="4"/>
  <c r="A647" i="4"/>
  <c r="AF647" i="4" s="1"/>
  <c r="A646" i="4"/>
  <c r="A645" i="4"/>
  <c r="A644" i="4"/>
  <c r="A643" i="4"/>
  <c r="A642" i="4"/>
  <c r="A641" i="4"/>
  <c r="A640" i="4"/>
  <c r="AF640" i="4" s="1"/>
  <c r="A639" i="4"/>
  <c r="AF639" i="4" s="1"/>
  <c r="A638" i="4"/>
  <c r="A637" i="4"/>
  <c r="A636" i="4"/>
  <c r="A635" i="4"/>
  <c r="A625" i="5" s="1"/>
  <c r="A634" i="4"/>
  <c r="A633" i="4"/>
  <c r="A632" i="4"/>
  <c r="A622" i="5" s="1"/>
  <c r="A631" i="4"/>
  <c r="A630" i="4"/>
  <c r="AF630" i="4" s="1"/>
  <c r="A629" i="4"/>
  <c r="A628" i="4"/>
  <c r="A627" i="4"/>
  <c r="A626" i="4"/>
  <c r="A625" i="4"/>
  <c r="A624" i="4"/>
  <c r="A623" i="4"/>
  <c r="A622" i="4"/>
  <c r="A621" i="4"/>
  <c r="AF621" i="4" s="1"/>
  <c r="A620" i="4"/>
  <c r="A619" i="4"/>
  <c r="A618" i="4"/>
  <c r="A617" i="4"/>
  <c r="A616" i="4"/>
  <c r="A615" i="4"/>
  <c r="A614" i="4"/>
  <c r="A613" i="4"/>
  <c r="AF613" i="4" s="1"/>
  <c r="A612" i="4"/>
  <c r="A611" i="4"/>
  <c r="A610" i="4"/>
  <c r="A600" i="5" s="1"/>
  <c r="A609" i="4"/>
  <c r="A608" i="4"/>
  <c r="A598" i="5" s="1"/>
  <c r="P598" i="5" s="1"/>
  <c r="A607" i="4"/>
  <c r="A597" i="5" s="1"/>
  <c r="A606" i="4"/>
  <c r="A605" i="4"/>
  <c r="A604" i="4"/>
  <c r="A603" i="4"/>
  <c r="A602" i="4"/>
  <c r="A601" i="4"/>
  <c r="A600" i="4"/>
  <c r="A599" i="4"/>
  <c r="A598" i="4"/>
  <c r="A597" i="4"/>
  <c r="AF597" i="4" s="1"/>
  <c r="A596" i="4"/>
  <c r="A595" i="4"/>
  <c r="A594" i="4"/>
  <c r="A593" i="4"/>
  <c r="A592" i="4"/>
  <c r="A582" i="5" s="1"/>
  <c r="A591" i="4"/>
  <c r="A590" i="4"/>
  <c r="A589" i="4"/>
  <c r="A588" i="4"/>
  <c r="A587" i="4"/>
  <c r="A586" i="4"/>
  <c r="AF586" i="4" s="1"/>
  <c r="A585" i="4"/>
  <c r="A575" i="5" s="1"/>
  <c r="F575" i="5" s="1"/>
  <c r="A584" i="4"/>
  <c r="A583" i="4"/>
  <c r="A582" i="4"/>
  <c r="A581" i="4"/>
  <c r="A571" i="5" s="1"/>
  <c r="A580" i="4"/>
  <c r="A579" i="4"/>
  <c r="A578" i="4"/>
  <c r="A577" i="4"/>
  <c r="A567" i="5" s="1"/>
  <c r="F567" i="5" s="1"/>
  <c r="A576" i="4"/>
  <c r="A575" i="4"/>
  <c r="A574" i="4"/>
  <c r="A573" i="4"/>
  <c r="AF573" i="4" s="1"/>
  <c r="A572" i="4"/>
  <c r="A571" i="4"/>
  <c r="A570" i="4"/>
  <c r="A560" i="5" s="1"/>
  <c r="L560" i="5" s="1"/>
  <c r="A569" i="4"/>
  <c r="A568" i="4"/>
  <c r="A567" i="4"/>
  <c r="A557" i="5" s="1"/>
  <c r="A566" i="4"/>
  <c r="A565" i="4"/>
  <c r="AF565" i="4" s="1"/>
  <c r="A564" i="4"/>
  <c r="A563" i="4"/>
  <c r="A562" i="4"/>
  <c r="AF562" i="4" s="1"/>
  <c r="A561" i="4"/>
  <c r="A560" i="4"/>
  <c r="A559" i="4"/>
  <c r="A558" i="4"/>
  <c r="A557" i="4"/>
  <c r="A556" i="4"/>
  <c r="A546" i="5" s="1"/>
  <c r="A555" i="4"/>
  <c r="AF555" i="4" s="1"/>
  <c r="A554" i="4"/>
  <c r="A544" i="5" s="1"/>
  <c r="A553" i="4"/>
  <c r="A543" i="5" s="1"/>
  <c r="A552" i="4"/>
  <c r="A551" i="4"/>
  <c r="A550" i="4"/>
  <c r="A549" i="4"/>
  <c r="A539" i="5" s="1"/>
  <c r="I539" i="5" s="1"/>
  <c r="A548" i="4"/>
  <c r="A547" i="4"/>
  <c r="A546" i="4"/>
  <c r="A545" i="4"/>
  <c r="A544" i="4"/>
  <c r="A543" i="4"/>
  <c r="A533" i="5" s="1"/>
  <c r="A542" i="4"/>
  <c r="A532" i="5" s="1"/>
  <c r="A541" i="4"/>
  <c r="A540" i="4"/>
  <c r="A539" i="4"/>
  <c r="A538" i="4"/>
  <c r="A537" i="4"/>
  <c r="A536" i="4"/>
  <c r="AF536" i="4" s="1"/>
  <c r="A535" i="4"/>
  <c r="A534" i="4"/>
  <c r="A533" i="4"/>
  <c r="A532" i="4"/>
  <c r="A531" i="4"/>
  <c r="A530" i="4"/>
  <c r="A529" i="4"/>
  <c r="A528" i="4"/>
  <c r="A527" i="4"/>
  <c r="A526" i="4"/>
  <c r="A525" i="4"/>
  <c r="A524" i="4"/>
  <c r="A523" i="4"/>
  <c r="A522" i="4"/>
  <c r="A521" i="4"/>
  <c r="AF521" i="4" s="1"/>
  <c r="A520" i="4"/>
  <c r="A519" i="4"/>
  <c r="A518" i="4"/>
  <c r="A517" i="4"/>
  <c r="A516" i="4"/>
  <c r="A506" i="5" s="1"/>
  <c r="A515" i="4"/>
  <c r="A514" i="4"/>
  <c r="A513" i="4"/>
  <c r="A512" i="4"/>
  <c r="A511" i="4"/>
  <c r="A510" i="4"/>
  <c r="AF510" i="4" s="1"/>
  <c r="A509" i="4"/>
  <c r="A499" i="5" s="1"/>
  <c r="L499" i="5" s="1"/>
  <c r="A508" i="4"/>
  <c r="A507" i="4"/>
  <c r="A506" i="4"/>
  <c r="A505" i="4"/>
  <c r="A504" i="4"/>
  <c r="A494" i="5" s="1"/>
  <c r="F494" i="5" s="1"/>
  <c r="A503" i="4"/>
  <c r="AF503" i="4" s="1"/>
  <c r="A502" i="4"/>
  <c r="A501" i="4"/>
  <c r="AF501" i="4" s="1"/>
  <c r="A500" i="4"/>
  <c r="A499" i="4"/>
  <c r="A498" i="4"/>
  <c r="A497" i="4"/>
  <c r="A496" i="4"/>
  <c r="A495" i="4"/>
  <c r="A494" i="4"/>
  <c r="A484" i="5" s="1"/>
  <c r="G484" i="5" s="1"/>
  <c r="A493" i="4"/>
  <c r="A492" i="4"/>
  <c r="A482" i="5" s="1"/>
  <c r="K482" i="5" s="1"/>
  <c r="A491" i="4"/>
  <c r="AF491" i="4" s="1"/>
  <c r="A490" i="4"/>
  <c r="A480" i="5" s="1"/>
  <c r="C480" i="5" s="1"/>
  <c r="A489" i="4"/>
  <c r="AF489" i="4" s="1"/>
  <c r="A488" i="4"/>
  <c r="A487" i="4"/>
  <c r="AF487" i="4" s="1"/>
  <c r="A486" i="4"/>
  <c r="A485" i="4"/>
  <c r="A484" i="4"/>
  <c r="A483" i="4"/>
  <c r="A482" i="4"/>
  <c r="A472" i="5" s="1"/>
  <c r="A481" i="4"/>
  <c r="A480" i="4"/>
  <c r="AF480" i="4" s="1"/>
  <c r="A479" i="4"/>
  <c r="AF479" i="4" s="1"/>
  <c r="A478" i="4"/>
  <c r="A477" i="4"/>
  <c r="AF477" i="4" s="1"/>
  <c r="A476" i="4"/>
  <c r="A475" i="4"/>
  <c r="A474" i="4"/>
  <c r="A473" i="4"/>
  <c r="A472" i="4"/>
  <c r="A471" i="4"/>
  <c r="A470" i="4"/>
  <c r="AF470" i="4" s="1"/>
  <c r="A469" i="4"/>
  <c r="AF469" i="4" s="1"/>
  <c r="A468" i="4"/>
  <c r="A467" i="4"/>
  <c r="A457" i="5" s="1"/>
  <c r="A466" i="4"/>
  <c r="A465" i="4"/>
  <c r="A464" i="4"/>
  <c r="A463" i="4"/>
  <c r="A462" i="4"/>
  <c r="A461" i="4"/>
  <c r="A460" i="4"/>
  <c r="A459" i="4"/>
  <c r="A449" i="5" s="1"/>
  <c r="A458" i="4"/>
  <c r="AF458" i="4" s="1"/>
  <c r="A457" i="4"/>
  <c r="A447" i="5" s="1"/>
  <c r="G447" i="5" s="1"/>
  <c r="A456" i="4"/>
  <c r="A455" i="4"/>
  <c r="A454" i="4"/>
  <c r="A444" i="5" s="1"/>
  <c r="A453" i="4"/>
  <c r="A452" i="4"/>
  <c r="A451" i="4"/>
  <c r="A450" i="4"/>
  <c r="A449" i="4"/>
  <c r="A439" i="5" s="1"/>
  <c r="L439" i="5" s="1"/>
  <c r="A448" i="4"/>
  <c r="A447" i="4"/>
  <c r="A446" i="4"/>
  <c r="A445" i="4"/>
  <c r="A444" i="4"/>
  <c r="AF444" i="4" s="1"/>
  <c r="A443" i="4"/>
  <c r="AF443" i="4" s="1"/>
  <c r="A442" i="4"/>
  <c r="A441" i="4"/>
  <c r="A440" i="4"/>
  <c r="A439" i="4"/>
  <c r="A429" i="5" s="1"/>
  <c r="A438" i="4"/>
  <c r="A437" i="4"/>
  <c r="A436" i="4"/>
  <c r="A435" i="4"/>
  <c r="A434" i="4"/>
  <c r="AF434" i="4" s="1"/>
  <c r="A433" i="4"/>
  <c r="A432" i="4"/>
  <c r="A431" i="4"/>
  <c r="A430" i="4"/>
  <c r="A429" i="4"/>
  <c r="A428" i="4"/>
  <c r="A427" i="4"/>
  <c r="A426" i="4"/>
  <c r="A425" i="4"/>
  <c r="A424" i="4"/>
  <c r="A423" i="4"/>
  <c r="A422" i="4"/>
  <c r="A421" i="4"/>
  <c r="A420" i="4"/>
  <c r="A419" i="4"/>
  <c r="A418" i="4"/>
  <c r="A417" i="4"/>
  <c r="AF417" i="4" s="1"/>
  <c r="A416" i="4"/>
  <c r="AF416" i="4" s="1"/>
  <c r="A415" i="4"/>
  <c r="A414" i="4"/>
  <c r="A413" i="4"/>
  <c r="A412" i="4"/>
  <c r="A411" i="4"/>
  <c r="A401" i="5" s="1"/>
  <c r="A410" i="4"/>
  <c r="AF410" i="4" s="1"/>
  <c r="A409" i="4"/>
  <c r="AF409" i="4" s="1"/>
  <c r="A408" i="4"/>
  <c r="A407" i="4"/>
  <c r="A406" i="4"/>
  <c r="A405" i="4"/>
  <c r="A404" i="4"/>
  <c r="A403" i="4"/>
  <c r="A393" i="5" s="1"/>
  <c r="A402" i="4"/>
  <c r="A401" i="4"/>
  <c r="A400" i="4"/>
  <c r="A399" i="4"/>
  <c r="AF399" i="4" s="1"/>
  <c r="A398" i="4"/>
  <c r="A388" i="5" s="1"/>
  <c r="A397" i="4"/>
  <c r="A396" i="4"/>
  <c r="A395" i="4"/>
  <c r="A385" i="5" s="1"/>
  <c r="L385" i="5" s="1"/>
  <c r="A394" i="4"/>
  <c r="AF394" i="4" s="1"/>
  <c r="A393" i="4"/>
  <c r="A392" i="4"/>
  <c r="A391" i="4"/>
  <c r="A390" i="4"/>
  <c r="A389" i="4"/>
  <c r="A388" i="4"/>
  <c r="A387" i="4"/>
  <c r="A377" i="5" s="1"/>
  <c r="A386" i="4"/>
  <c r="A385" i="4"/>
  <c r="A384" i="4"/>
  <c r="A383" i="4"/>
  <c r="A382" i="4"/>
  <c r="A381" i="4"/>
  <c r="A380" i="4"/>
  <c r="A379" i="4"/>
  <c r="A378" i="4"/>
  <c r="A377" i="4"/>
  <c r="A376" i="4"/>
  <c r="A366" i="5" s="1"/>
  <c r="A375" i="4"/>
  <c r="A374" i="4"/>
  <c r="A373" i="4"/>
  <c r="AF373" i="4" s="1"/>
  <c r="A372" i="4"/>
  <c r="A371" i="4"/>
  <c r="A370" i="4"/>
  <c r="A369" i="4"/>
  <c r="A368" i="4"/>
  <c r="A367" i="4"/>
  <c r="A366" i="4"/>
  <c r="A365" i="4"/>
  <c r="A364" i="4"/>
  <c r="A363" i="4"/>
  <c r="A362" i="4"/>
  <c r="A361" i="4"/>
  <c r="AF361" i="4" s="1"/>
  <c r="A360" i="4"/>
  <c r="A359" i="4"/>
  <c r="A349" i="5" s="1"/>
  <c r="A358" i="4"/>
  <c r="AF358" i="4" s="1"/>
  <c r="A357" i="4"/>
  <c r="A356" i="4"/>
  <c r="A355" i="4"/>
  <c r="A345" i="5" s="1"/>
  <c r="A354" i="4"/>
  <c r="A353" i="4"/>
  <c r="A352" i="4"/>
  <c r="A342" i="5" s="1"/>
  <c r="A351" i="4"/>
  <c r="A350" i="4"/>
  <c r="A349" i="4"/>
  <c r="A339" i="5" s="1"/>
  <c r="A348" i="4"/>
  <c r="A347" i="4"/>
  <c r="A346" i="4"/>
  <c r="A345" i="4"/>
  <c r="A335" i="5" s="1"/>
  <c r="A344" i="4"/>
  <c r="A343" i="4"/>
  <c r="A342" i="4"/>
  <c r="A341" i="4"/>
  <c r="A340" i="4"/>
  <c r="A339" i="4"/>
  <c r="A338" i="4"/>
  <c r="A337" i="4"/>
  <c r="A336" i="4"/>
  <c r="A335" i="4"/>
  <c r="A334" i="4"/>
  <c r="A333" i="4"/>
  <c r="AF333" i="4" s="1"/>
  <c r="A332" i="4"/>
  <c r="A331" i="4"/>
  <c r="A330" i="4"/>
  <c r="A329" i="4"/>
  <c r="A319" i="5" s="1"/>
  <c r="F319" i="5" s="1"/>
  <c r="A328" i="4"/>
  <c r="A327" i="4"/>
  <c r="A326" i="4"/>
  <c r="A325" i="4"/>
  <c r="A324" i="4"/>
  <c r="A323" i="4"/>
  <c r="A322" i="4"/>
  <c r="A321" i="4"/>
  <c r="AF321" i="4" s="1"/>
  <c r="A320" i="4"/>
  <c r="A319" i="4"/>
  <c r="A318" i="4"/>
  <c r="A317" i="4"/>
  <c r="A316" i="4"/>
  <c r="A315" i="4"/>
  <c r="A314" i="4"/>
  <c r="A313" i="4"/>
  <c r="A312" i="4"/>
  <c r="A311" i="4"/>
  <c r="A310" i="4"/>
  <c r="A309" i="4"/>
  <c r="A308" i="4"/>
  <c r="A307" i="4"/>
  <c r="A306" i="4"/>
  <c r="A305" i="4"/>
  <c r="A304" i="4"/>
  <c r="A303" i="4"/>
  <c r="A302" i="4"/>
  <c r="AF302" i="4" s="1"/>
  <c r="A301" i="4"/>
  <c r="AF301" i="4" s="1"/>
  <c r="A300" i="4"/>
  <c r="A299" i="4"/>
  <c r="A289" i="5" s="1"/>
  <c r="F289" i="5" s="1"/>
  <c r="A298" i="4"/>
  <c r="A297" i="4"/>
  <c r="A287" i="5" s="1"/>
  <c r="A296" i="4"/>
  <c r="A295" i="4"/>
  <c r="A294" i="4"/>
  <c r="A293" i="4"/>
  <c r="A292" i="4"/>
  <c r="A291" i="4"/>
  <c r="A281" i="5" s="1"/>
  <c r="O281" i="5" s="1"/>
  <c r="A290" i="4"/>
  <c r="A280" i="5" s="1"/>
  <c r="A289" i="4"/>
  <c r="A288" i="4"/>
  <c r="A287" i="4"/>
  <c r="AF287" i="4" s="1"/>
  <c r="A286" i="4"/>
  <c r="A285" i="4"/>
  <c r="A284" i="4"/>
  <c r="A283" i="4"/>
  <c r="AF283" i="4" s="1"/>
  <c r="A282" i="4"/>
  <c r="A272" i="5" s="1"/>
  <c r="O272" i="5" s="1"/>
  <c r="A281" i="4"/>
  <c r="A280" i="4"/>
  <c r="AF280" i="4" s="1"/>
  <c r="A279" i="4"/>
  <c r="A278" i="4"/>
  <c r="A277" i="4"/>
  <c r="A276" i="4"/>
  <c r="A275" i="4"/>
  <c r="A274" i="4"/>
  <c r="AF274" i="4" s="1"/>
  <c r="A273" i="4"/>
  <c r="A272" i="4"/>
  <c r="A271" i="4"/>
  <c r="A270" i="4"/>
  <c r="A269" i="4"/>
  <c r="A268" i="4"/>
  <c r="A267" i="4"/>
  <c r="A266" i="4"/>
  <c r="AF266" i="4" s="1"/>
  <c r="A265" i="4"/>
  <c r="A264" i="4"/>
  <c r="A254" i="5" s="1"/>
  <c r="A263" i="4"/>
  <c r="A253" i="5" s="1"/>
  <c r="C253" i="5" s="1"/>
  <c r="A262" i="4"/>
  <c r="A261" i="4"/>
  <c r="A260" i="4"/>
  <c r="A259" i="4"/>
  <c r="A249" i="5" s="1"/>
  <c r="A258" i="4"/>
  <c r="A257" i="4"/>
  <c r="AF257" i="4" s="1"/>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F224" i="4" s="1"/>
  <c r="A223" i="4"/>
  <c r="A222" i="4"/>
  <c r="A221" i="4"/>
  <c r="A220" i="4"/>
  <c r="A219" i="4"/>
  <c r="A218" i="4"/>
  <c r="A217" i="4"/>
  <c r="A216" i="4"/>
  <c r="A206" i="5" s="1"/>
  <c r="A215" i="4"/>
  <c r="AF215" i="4" s="1"/>
  <c r="A214" i="4"/>
  <c r="A213" i="4"/>
  <c r="A212" i="4"/>
  <c r="A202" i="5" s="1"/>
  <c r="A211" i="4"/>
  <c r="A210" i="4"/>
  <c r="A209" i="4"/>
  <c r="A208" i="4"/>
  <c r="A207" i="4"/>
  <c r="A197" i="5" s="1"/>
  <c r="A206" i="4"/>
  <c r="A196" i="5" s="1"/>
  <c r="A205" i="4"/>
  <c r="A204" i="4"/>
  <c r="A203" i="4"/>
  <c r="A202" i="4"/>
  <c r="A192" i="5" s="1"/>
  <c r="A201" i="4"/>
  <c r="A200" i="4"/>
  <c r="A199" i="4"/>
  <c r="A198" i="4"/>
  <c r="A197" i="4"/>
  <c r="A196" i="4"/>
  <c r="A195" i="4"/>
  <c r="A194" i="4"/>
  <c r="A193" i="4"/>
  <c r="AF193" i="4" s="1"/>
  <c r="A192" i="4"/>
  <c r="A191" i="4"/>
  <c r="A190" i="4"/>
  <c r="A189" i="4"/>
  <c r="A188" i="4"/>
  <c r="A187" i="4"/>
  <c r="AF187" i="4" s="1"/>
  <c r="A186" i="4"/>
  <c r="A185" i="4"/>
  <c r="A184" i="4"/>
  <c r="A183" i="4"/>
  <c r="A182" i="4"/>
  <c r="A172" i="5" s="1"/>
  <c r="P172" i="5" s="1"/>
  <c r="A181" i="4"/>
  <c r="A180" i="4"/>
  <c r="A179" i="4"/>
  <c r="A178" i="4"/>
  <c r="A177" i="4"/>
  <c r="A176" i="4"/>
  <c r="A166" i="5" s="1"/>
  <c r="G166" i="5" s="1"/>
  <c r="A175" i="4"/>
  <c r="A174" i="4"/>
  <c r="A173" i="4"/>
  <c r="A172" i="4"/>
  <c r="A171" i="4"/>
  <c r="A170" i="4"/>
  <c r="A160" i="5" s="1"/>
  <c r="A169" i="4"/>
  <c r="A159" i="5" s="1"/>
  <c r="A168" i="4"/>
  <c r="A167" i="4"/>
  <c r="A166" i="4"/>
  <c r="A165" i="4"/>
  <c r="A164" i="4"/>
  <c r="A163" i="4"/>
  <c r="A162" i="4"/>
  <c r="A161" i="4"/>
  <c r="A160" i="4"/>
  <c r="AF160" i="4" s="1"/>
  <c r="A159" i="4"/>
  <c r="A158" i="4"/>
  <c r="A157" i="4"/>
  <c r="AF157" i="4" s="1"/>
  <c r="A156" i="4"/>
  <c r="A155" i="4"/>
  <c r="A154" i="4"/>
  <c r="A144" i="5" s="1"/>
  <c r="C144" i="5" s="1"/>
  <c r="A153" i="4"/>
  <c r="A152" i="4"/>
  <c r="A151" i="4"/>
  <c r="A150" i="4"/>
  <c r="AF150" i="4" s="1"/>
  <c r="A149" i="4"/>
  <c r="A148" i="4"/>
  <c r="AF148" i="4" s="1"/>
  <c r="A147" i="4"/>
  <c r="A146" i="4"/>
  <c r="A145" i="4"/>
  <c r="AF145" i="4" s="1"/>
  <c r="A144" i="4"/>
  <c r="A143" i="4"/>
  <c r="A142" i="4"/>
  <c r="A141" i="4"/>
  <c r="A140" i="4"/>
  <c r="A139" i="4"/>
  <c r="A129" i="5" s="1"/>
  <c r="A138" i="4"/>
  <c r="AF138" i="4" s="1"/>
  <c r="A137" i="4"/>
  <c r="A136" i="4"/>
  <c r="A135" i="4"/>
  <c r="A134" i="4"/>
  <c r="AF134" i="4" s="1"/>
  <c r="A133" i="4"/>
  <c r="A132" i="4"/>
  <c r="A131" i="4"/>
  <c r="A130" i="4"/>
  <c r="A129" i="4"/>
  <c r="A128" i="4"/>
  <c r="A127" i="4"/>
  <c r="A126" i="4"/>
  <c r="A125" i="4"/>
  <c r="A124" i="4"/>
  <c r="A123" i="4"/>
  <c r="A122" i="4"/>
  <c r="A121" i="4"/>
  <c r="A111" i="5" s="1"/>
  <c r="N111" i="5" s="1"/>
  <c r="A120" i="4"/>
  <c r="AF120" i="4" s="1"/>
  <c r="A119" i="4"/>
  <c r="A118" i="4"/>
  <c r="A108" i="5" s="1"/>
  <c r="N108" i="5" s="1"/>
  <c r="A117" i="4"/>
  <c r="AF117" i="4" s="1"/>
  <c r="A116" i="4"/>
  <c r="A115" i="4"/>
  <c r="A114" i="4"/>
  <c r="A113" i="4"/>
  <c r="A112" i="4"/>
  <c r="A102" i="5" s="1"/>
  <c r="A111" i="4"/>
  <c r="AF111" i="4" s="1"/>
  <c r="A110" i="4"/>
  <c r="A100" i="5" s="1"/>
  <c r="I100" i="5" s="1"/>
  <c r="A109" i="4"/>
  <c r="A108" i="4"/>
  <c r="A107" i="4"/>
  <c r="A106" i="4"/>
  <c r="A105" i="4"/>
  <c r="A104" i="4"/>
  <c r="A103" i="4"/>
  <c r="A102" i="4"/>
  <c r="A101" i="4"/>
  <c r="A100" i="4"/>
  <c r="A99" i="4"/>
  <c r="A98" i="4"/>
  <c r="A88" i="5" s="1"/>
  <c r="A97" i="4"/>
  <c r="A96" i="4"/>
  <c r="AF96" i="4" s="1"/>
  <c r="A95" i="4"/>
  <c r="A94" i="4"/>
  <c r="AF94" i="4" s="1"/>
  <c r="A93" i="4"/>
  <c r="A92" i="4"/>
  <c r="A91" i="4"/>
  <c r="A90" i="4"/>
  <c r="A89" i="4"/>
  <c r="A88" i="4"/>
  <c r="A87" i="4"/>
  <c r="A86" i="4"/>
  <c r="A85" i="4"/>
  <c r="A84" i="4"/>
  <c r="A83" i="4"/>
  <c r="A82" i="4"/>
  <c r="A81" i="4"/>
  <c r="A80" i="4"/>
  <c r="A79" i="4"/>
  <c r="A78" i="4"/>
  <c r="AF78" i="4" s="1"/>
  <c r="A77" i="4"/>
  <c r="A76" i="4"/>
  <c r="A75" i="4"/>
  <c r="AF75" i="4" s="1"/>
  <c r="A74" i="4"/>
  <c r="A73" i="4"/>
  <c r="A63" i="5" s="1"/>
  <c r="A72" i="4"/>
  <c r="A71" i="4"/>
  <c r="A70" i="4"/>
  <c r="A60" i="5" s="1"/>
  <c r="A69" i="4"/>
  <c r="A68" i="4"/>
  <c r="A67" i="4"/>
  <c r="A66" i="4"/>
  <c r="A65" i="4"/>
  <c r="A64" i="4"/>
  <c r="A63" i="4"/>
  <c r="AF63" i="4" s="1"/>
  <c r="A62" i="4"/>
  <c r="A61" i="4"/>
  <c r="A51" i="5" s="1"/>
  <c r="A60" i="4"/>
  <c r="A50" i="5" s="1"/>
  <c r="A59" i="4"/>
  <c r="A58" i="4"/>
  <c r="A57" i="4"/>
  <c r="A56" i="4"/>
  <c r="A55" i="4"/>
  <c r="A54" i="4"/>
  <c r="A53" i="4"/>
  <c r="A52" i="4"/>
  <c r="A51" i="4"/>
  <c r="A50" i="4"/>
  <c r="A40" i="5" s="1"/>
  <c r="A49" i="4"/>
  <c r="A39" i="5" s="1"/>
  <c r="A48" i="4"/>
  <c r="AF48" i="4" s="1"/>
  <c r="A47" i="4"/>
  <c r="AF47" i="4" s="1"/>
  <c r="A46" i="4"/>
  <c r="A45" i="4"/>
  <c r="A44" i="4"/>
  <c r="A43" i="4"/>
  <c r="A42" i="4"/>
  <c r="A41" i="4"/>
  <c r="A40" i="4"/>
  <c r="A30" i="5" s="1"/>
  <c r="H30" i="5" s="1"/>
  <c r="A39" i="4"/>
  <c r="A38" i="4"/>
  <c r="A37" i="4"/>
  <c r="A36" i="4"/>
  <c r="A35" i="4"/>
  <c r="A34" i="4"/>
  <c r="A33" i="4"/>
  <c r="A32" i="4"/>
  <c r="A22" i="5" s="1"/>
  <c r="A31" i="4"/>
  <c r="A30" i="4"/>
  <c r="AF30" i="4" s="1"/>
  <c r="A29" i="4"/>
  <c r="A28" i="4"/>
  <c r="A18" i="5" s="1"/>
  <c r="A27" i="4"/>
  <c r="A17" i="5" s="1"/>
  <c r="A25" i="4"/>
  <c r="A24" i="4"/>
  <c r="A23" i="4"/>
  <c r="AF23" i="4" s="1"/>
  <c r="A22" i="4"/>
  <c r="A21" i="4"/>
  <c r="A20" i="4"/>
  <c r="A19" i="4"/>
  <c r="A18" i="4"/>
  <c r="A17" i="4"/>
  <c r="A16" i="4"/>
  <c r="A15" i="4"/>
  <c r="A14"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2" i="4"/>
  <c r="B23" i="24"/>
  <c r="B22" i="24"/>
  <c r="B21" i="24"/>
  <c r="B20" i="24"/>
  <c r="B19" i="24"/>
  <c r="B18" i="24"/>
  <c r="B17" i="24"/>
  <c r="B16" i="24"/>
  <c r="B15" i="24"/>
  <c r="B14" i="24"/>
  <c r="B13" i="24"/>
  <c r="B12" i="24"/>
  <c r="B11" i="24"/>
  <c r="B10" i="24"/>
  <c r="B9" i="24"/>
  <c r="B8" i="24"/>
  <c r="B7" i="24"/>
  <c r="B6" i="24"/>
  <c r="B5" i="24"/>
  <c r="A23" i="24"/>
  <c r="A22" i="24"/>
  <c r="A21" i="24"/>
  <c r="A20" i="24"/>
  <c r="A19" i="24"/>
  <c r="A18" i="24"/>
  <c r="A17" i="24"/>
  <c r="A16" i="24"/>
  <c r="A15" i="24"/>
  <c r="A14" i="24"/>
  <c r="A13" i="24"/>
  <c r="A12" i="24"/>
  <c r="A11" i="24"/>
  <c r="A10" i="24"/>
  <c r="A9" i="24"/>
  <c r="A8" i="24"/>
  <c r="A7" i="24"/>
  <c r="A6" i="24"/>
  <c r="A5" i="24"/>
  <c r="B4" i="24"/>
  <c r="A4" i="24"/>
  <c r="A20" i="7"/>
  <c r="A19" i="7"/>
  <c r="A18" i="7"/>
  <c r="A17" i="7"/>
  <c r="A16" i="7"/>
  <c r="A15" i="7"/>
  <c r="A14" i="7"/>
  <c r="A13" i="7"/>
  <c r="A12" i="7"/>
  <c r="A11" i="7"/>
  <c r="A10" i="7"/>
  <c r="A9" i="7"/>
  <c r="A8" i="7"/>
  <c r="A7" i="7"/>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4" i="6"/>
  <c r="K1010" i="4"/>
  <c r="W1010" i="4"/>
  <c r="F1009" i="4"/>
  <c r="K1007" i="4"/>
  <c r="W1007" i="4"/>
  <c r="K1003" i="4"/>
  <c r="W1003" i="4"/>
  <c r="K997" i="4"/>
  <c r="W997" i="4"/>
  <c r="I992" i="4"/>
  <c r="K991" i="4"/>
  <c r="W991" i="4"/>
  <c r="K989" i="4"/>
  <c r="W989" i="4"/>
  <c r="G988" i="4"/>
  <c r="K986" i="4"/>
  <c r="W986" i="4"/>
  <c r="K985" i="4"/>
  <c r="W985" i="4"/>
  <c r="L984" i="4"/>
  <c r="K983" i="4"/>
  <c r="W983" i="4"/>
  <c r="K981" i="4"/>
  <c r="W981" i="4"/>
  <c r="K979" i="4"/>
  <c r="W979" i="4"/>
  <c r="K977" i="4"/>
  <c r="W977" i="4"/>
  <c r="K971" i="4"/>
  <c r="W971" i="4"/>
  <c r="F969" i="4"/>
  <c r="K969" i="4"/>
  <c r="W969" i="4"/>
  <c r="F968" i="4"/>
  <c r="K967" i="4"/>
  <c r="W967" i="4"/>
  <c r="I962" i="4"/>
  <c r="F959" i="4"/>
  <c r="K959" i="4"/>
  <c r="W959" i="4"/>
  <c r="K958" i="4"/>
  <c r="W958" i="4"/>
  <c r="F954" i="4"/>
  <c r="K953" i="4"/>
  <c r="W953" i="4"/>
  <c r="K950" i="4"/>
  <c r="W950" i="4"/>
  <c r="K946" i="4"/>
  <c r="W946" i="4"/>
  <c r="K941" i="4"/>
  <c r="W941" i="4"/>
  <c r="K938" i="4"/>
  <c r="W938" i="4"/>
  <c r="K937" i="4"/>
  <c r="W937" i="4"/>
  <c r="K933" i="4"/>
  <c r="W933" i="4"/>
  <c r="I930" i="4"/>
  <c r="G928" i="4"/>
  <c r="K927" i="4"/>
  <c r="W927" i="4"/>
  <c r="G924" i="4"/>
  <c r="E922" i="4"/>
  <c r="K922" i="4"/>
  <c r="W922" i="4"/>
  <c r="K920" i="4"/>
  <c r="W920" i="4"/>
  <c r="K919" i="4"/>
  <c r="W919" i="4"/>
  <c r="N916" i="4"/>
  <c r="K915" i="4"/>
  <c r="W915" i="4"/>
  <c r="F914" i="4"/>
  <c r="K907" i="4"/>
  <c r="W907" i="4"/>
  <c r="K906" i="4"/>
  <c r="W906" i="4"/>
  <c r="K905" i="4"/>
  <c r="W905" i="4"/>
  <c r="F904" i="4"/>
  <c r="K904" i="4"/>
  <c r="W904" i="4"/>
  <c r="K902" i="4"/>
  <c r="W902" i="4"/>
  <c r="K901" i="4"/>
  <c r="W901" i="4"/>
  <c r="K899" i="4"/>
  <c r="W899" i="4"/>
  <c r="K898" i="4"/>
  <c r="W898" i="4"/>
  <c r="K896" i="4"/>
  <c r="W896" i="4"/>
  <c r="K894" i="4"/>
  <c r="W894" i="4"/>
  <c r="K892" i="4"/>
  <c r="W892" i="4"/>
  <c r="F891" i="4"/>
  <c r="I889" i="4"/>
  <c r="K887" i="4"/>
  <c r="W887" i="4"/>
  <c r="F884" i="4"/>
  <c r="H883" i="4"/>
  <c r="K880" i="4"/>
  <c r="W880" i="4"/>
  <c r="D879" i="4"/>
  <c r="K876" i="4"/>
  <c r="W876" i="4"/>
  <c r="K875" i="4"/>
  <c r="W875" i="4"/>
  <c r="G872" i="4"/>
  <c r="H871" i="4"/>
  <c r="I870" i="4"/>
  <c r="G864" i="4"/>
  <c r="I864" i="4"/>
  <c r="L863" i="4"/>
  <c r="K861" i="4"/>
  <c r="W861" i="4"/>
  <c r="G860" i="4"/>
  <c r="K859" i="4"/>
  <c r="W859" i="4"/>
  <c r="G857" i="4"/>
  <c r="K856" i="4"/>
  <c r="W856" i="4"/>
  <c r="K855" i="4"/>
  <c r="W855" i="4"/>
  <c r="K854" i="4"/>
  <c r="W854" i="4"/>
  <c r="K853" i="4"/>
  <c r="W853" i="4"/>
  <c r="G852" i="4"/>
  <c r="K851" i="4"/>
  <c r="W851" i="4"/>
  <c r="K850" i="4"/>
  <c r="W850" i="4"/>
  <c r="G848" i="4"/>
  <c r="K847" i="4"/>
  <c r="W847" i="4"/>
  <c r="K846" i="4"/>
  <c r="W846" i="4"/>
  <c r="K845" i="4"/>
  <c r="W845" i="4"/>
  <c r="K842" i="4"/>
  <c r="W842" i="4"/>
  <c r="F840" i="4"/>
  <c r="K839" i="4"/>
  <c r="W839" i="4"/>
  <c r="K838" i="4"/>
  <c r="W838" i="4"/>
  <c r="K837" i="4"/>
  <c r="W837" i="4"/>
  <c r="K836" i="4"/>
  <c r="W836" i="4"/>
  <c r="K829" i="4"/>
  <c r="W829" i="4"/>
  <c r="K827" i="4"/>
  <c r="W827" i="4"/>
  <c r="K824" i="4"/>
  <c r="W824" i="4"/>
  <c r="K823" i="4"/>
  <c r="W823" i="4"/>
  <c r="K822" i="4"/>
  <c r="W822" i="4"/>
  <c r="K820" i="4"/>
  <c r="W820" i="4"/>
  <c r="K818" i="4"/>
  <c r="W818" i="4"/>
  <c r="K816" i="4"/>
  <c r="W816" i="4"/>
  <c r="K814" i="4"/>
  <c r="W814" i="4"/>
  <c r="K813" i="4"/>
  <c r="W813" i="4"/>
  <c r="K812" i="4"/>
  <c r="W812" i="4"/>
  <c r="K809" i="4"/>
  <c r="W809" i="4"/>
  <c r="K808" i="4"/>
  <c r="W808" i="4"/>
  <c r="K807" i="4"/>
  <c r="W807" i="4"/>
  <c r="K805" i="4"/>
  <c r="W805" i="4"/>
  <c r="K804" i="4"/>
  <c r="W804" i="4"/>
  <c r="K801" i="4"/>
  <c r="W801" i="4"/>
  <c r="K798" i="4"/>
  <c r="W798" i="4"/>
  <c r="K797" i="4"/>
  <c r="W797" i="4"/>
  <c r="N796" i="4"/>
  <c r="K795" i="4"/>
  <c r="W795" i="4"/>
  <c r="K792" i="4"/>
  <c r="W792" i="4"/>
  <c r="K789" i="4"/>
  <c r="W789" i="4"/>
  <c r="K788" i="4"/>
  <c r="W788" i="4"/>
  <c r="K787" i="4"/>
  <c r="W787" i="4"/>
  <c r="K783" i="4"/>
  <c r="W783" i="4"/>
  <c r="K782" i="4"/>
  <c r="W782" i="4"/>
  <c r="K778" i="4"/>
  <c r="W778" i="4"/>
  <c r="K776" i="4"/>
  <c r="W776" i="4"/>
  <c r="K775" i="4"/>
  <c r="W775" i="4"/>
  <c r="K771" i="4"/>
  <c r="W771" i="4"/>
  <c r="K767" i="4"/>
  <c r="W767" i="4"/>
  <c r="K762" i="4"/>
  <c r="W762" i="4"/>
  <c r="K761" i="4"/>
  <c r="W761" i="4"/>
  <c r="L760" i="4"/>
  <c r="K758" i="4"/>
  <c r="W758" i="4"/>
  <c r="K757" i="4"/>
  <c r="W757" i="4"/>
  <c r="K756" i="4"/>
  <c r="W756" i="4"/>
  <c r="F755" i="4"/>
  <c r="K754" i="4"/>
  <c r="W754" i="4"/>
  <c r="D753" i="4"/>
  <c r="K752" i="4"/>
  <c r="W752" i="4"/>
  <c r="K751" i="4"/>
  <c r="W751" i="4"/>
  <c r="K749" i="4"/>
  <c r="W749" i="4"/>
  <c r="K746" i="4"/>
  <c r="W746" i="4"/>
  <c r="K745" i="4"/>
  <c r="W745" i="4"/>
  <c r="K744" i="4"/>
  <c r="W744" i="4"/>
  <c r="K742" i="4"/>
  <c r="W742" i="4"/>
  <c r="K741" i="4"/>
  <c r="W741" i="4"/>
  <c r="K740" i="4"/>
  <c r="W740" i="4"/>
  <c r="K735" i="4"/>
  <c r="W735" i="4"/>
  <c r="K734" i="4"/>
  <c r="W734" i="4"/>
  <c r="K733" i="4"/>
  <c r="W733" i="4"/>
  <c r="G732" i="4"/>
  <c r="L731" i="4"/>
  <c r="D730" i="4"/>
  <c r="K728" i="4"/>
  <c r="W728" i="4"/>
  <c r="H720" i="4"/>
  <c r="K719" i="4"/>
  <c r="W719" i="4"/>
  <c r="K718" i="4"/>
  <c r="W718" i="4"/>
  <c r="K717" i="4"/>
  <c r="W717" i="4"/>
  <c r="K714" i="4"/>
  <c r="W714" i="4"/>
  <c r="K713" i="4"/>
  <c r="W713" i="4"/>
  <c r="C712" i="4"/>
  <c r="K710" i="4"/>
  <c r="W710" i="4"/>
  <c r="E706" i="4"/>
  <c r="I704" i="4"/>
  <c r="K703" i="4"/>
  <c r="W703" i="4"/>
  <c r="C702" i="4"/>
  <c r="G700" i="4"/>
  <c r="K699" i="4"/>
  <c r="W699" i="4"/>
  <c r="H698" i="4"/>
  <c r="K698" i="4"/>
  <c r="W698" i="4"/>
  <c r="K697" i="4"/>
  <c r="W697" i="4"/>
  <c r="K696" i="4"/>
  <c r="W696" i="4"/>
  <c r="K695" i="4"/>
  <c r="W695" i="4"/>
  <c r="H692" i="4"/>
  <c r="K690" i="4"/>
  <c r="W690" i="4"/>
  <c r="G689" i="4"/>
  <c r="K688" i="4"/>
  <c r="W688" i="4"/>
  <c r="K685" i="4"/>
  <c r="W685" i="4"/>
  <c r="K682" i="4"/>
  <c r="W682" i="4"/>
  <c r="G681" i="4"/>
  <c r="K678" i="4"/>
  <c r="W678" i="4"/>
  <c r="C677" i="4"/>
  <c r="K676" i="4"/>
  <c r="W676" i="4"/>
  <c r="F675" i="4"/>
  <c r="J674" i="4"/>
  <c r="K672" i="4"/>
  <c r="W672" i="4"/>
  <c r="G671" i="4"/>
  <c r="K670" i="4"/>
  <c r="W670" i="4"/>
  <c r="K668" i="4"/>
  <c r="W668" i="4"/>
  <c r="K667" i="4"/>
  <c r="W667" i="4"/>
  <c r="K666" i="4"/>
  <c r="W666" i="4"/>
  <c r="K665" i="4"/>
  <c r="W665" i="4"/>
  <c r="K663" i="4"/>
  <c r="W663" i="4"/>
  <c r="K661" i="4"/>
  <c r="W661" i="4"/>
  <c r="K660" i="4"/>
  <c r="W660" i="4"/>
  <c r="K658" i="4"/>
  <c r="W658" i="4"/>
  <c r="G657" i="4"/>
  <c r="K657" i="4"/>
  <c r="W657" i="4"/>
  <c r="E656" i="4"/>
  <c r="K655" i="4"/>
  <c r="W655" i="4"/>
  <c r="K654" i="4"/>
  <c r="W654" i="4"/>
  <c r="K652" i="4"/>
  <c r="W652" i="4"/>
  <c r="K649" i="4"/>
  <c r="W649" i="4"/>
  <c r="K647" i="4"/>
  <c r="W647" i="4"/>
  <c r="K646" i="4"/>
  <c r="W646" i="4"/>
  <c r="K643" i="4"/>
  <c r="W643" i="4"/>
  <c r="K642" i="4"/>
  <c r="W642" i="4"/>
  <c r="K640" i="4"/>
  <c r="W640" i="4"/>
  <c r="K636" i="4"/>
  <c r="W636" i="4"/>
  <c r="K635" i="4"/>
  <c r="W635" i="4"/>
  <c r="K633" i="4"/>
  <c r="W633" i="4"/>
  <c r="J632" i="4"/>
  <c r="K631" i="4"/>
  <c r="W631" i="4"/>
  <c r="K626" i="4"/>
  <c r="W626" i="4"/>
  <c r="K624" i="4"/>
  <c r="W624" i="4"/>
  <c r="K622" i="4"/>
  <c r="W622" i="4"/>
  <c r="K621" i="4"/>
  <c r="W621" i="4"/>
  <c r="K619" i="4"/>
  <c r="W619" i="4"/>
  <c r="K618" i="4"/>
  <c r="W618" i="4"/>
  <c r="K617" i="4"/>
  <c r="W617" i="4"/>
  <c r="K616" i="4"/>
  <c r="W616" i="4"/>
  <c r="K614" i="4"/>
  <c r="W614" i="4"/>
  <c r="K612" i="4"/>
  <c r="W612" i="4"/>
  <c r="F611" i="4"/>
  <c r="K610" i="4"/>
  <c r="W610" i="4"/>
  <c r="K605" i="4"/>
  <c r="W605" i="4"/>
  <c r="K601" i="4"/>
  <c r="W601" i="4"/>
  <c r="K600" i="4"/>
  <c r="W600" i="4"/>
  <c r="K597" i="4"/>
  <c r="W597" i="4"/>
  <c r="M596" i="4"/>
  <c r="F595" i="4"/>
  <c r="K594" i="4"/>
  <c r="W594" i="4"/>
  <c r="K591" i="4"/>
  <c r="W591" i="4"/>
  <c r="K588" i="4"/>
  <c r="W588" i="4"/>
  <c r="K583" i="4"/>
  <c r="W583" i="4"/>
  <c r="K582" i="4"/>
  <c r="W582" i="4"/>
  <c r="K579" i="4"/>
  <c r="W579" i="4"/>
  <c r="K575" i="4"/>
  <c r="W575" i="4"/>
  <c r="K573" i="4"/>
  <c r="W573" i="4"/>
  <c r="H572" i="4"/>
  <c r="K570" i="4"/>
  <c r="W570" i="4"/>
  <c r="K568" i="4"/>
  <c r="W568" i="4"/>
  <c r="K566" i="4"/>
  <c r="W566" i="4"/>
  <c r="K564" i="4"/>
  <c r="W564" i="4"/>
  <c r="F559" i="4"/>
  <c r="K557" i="4"/>
  <c r="W557" i="4"/>
  <c r="K554" i="4"/>
  <c r="W554" i="4"/>
  <c r="K553" i="4"/>
  <c r="W553" i="4"/>
  <c r="K551" i="4"/>
  <c r="W551" i="4"/>
  <c r="K550" i="4"/>
  <c r="W550" i="4"/>
  <c r="K549" i="4"/>
  <c r="W549" i="4"/>
  <c r="G548" i="4"/>
  <c r="K545" i="4"/>
  <c r="W545" i="4"/>
  <c r="K544" i="4"/>
  <c r="W544" i="4"/>
  <c r="K542" i="4"/>
  <c r="W542" i="4"/>
  <c r="K536" i="4"/>
  <c r="W536" i="4"/>
  <c r="K535" i="4"/>
  <c r="W535" i="4"/>
  <c r="K533" i="4"/>
  <c r="W533" i="4"/>
  <c r="K531" i="4"/>
  <c r="W531" i="4"/>
  <c r="K530" i="4"/>
  <c r="W530" i="4"/>
  <c r="K526" i="4"/>
  <c r="W526" i="4"/>
  <c r="K525" i="4"/>
  <c r="W525" i="4"/>
  <c r="K524" i="4"/>
  <c r="W524" i="4"/>
  <c r="K521" i="4"/>
  <c r="W521" i="4"/>
  <c r="K520" i="4"/>
  <c r="W520" i="4"/>
  <c r="K518" i="4"/>
  <c r="W518" i="4"/>
  <c r="K513" i="4"/>
  <c r="W513" i="4"/>
  <c r="K512" i="4"/>
  <c r="W512" i="4"/>
  <c r="K510" i="4"/>
  <c r="W510" i="4"/>
  <c r="K508" i="4"/>
  <c r="W508" i="4"/>
  <c r="K504" i="4"/>
  <c r="W504" i="4"/>
  <c r="K501" i="4"/>
  <c r="W501" i="4"/>
  <c r="K499" i="4"/>
  <c r="W499" i="4"/>
  <c r="K498" i="4"/>
  <c r="W498" i="4"/>
  <c r="N497" i="4"/>
  <c r="K495" i="4"/>
  <c r="W495" i="4"/>
  <c r="K494" i="4"/>
  <c r="W494" i="4"/>
  <c r="M490" i="4"/>
  <c r="K489" i="4"/>
  <c r="W489" i="4"/>
  <c r="K487" i="4"/>
  <c r="W487" i="4"/>
  <c r="G485" i="4"/>
  <c r="K481" i="4"/>
  <c r="W481" i="4"/>
  <c r="K480" i="4"/>
  <c r="W480" i="4"/>
  <c r="G477" i="4"/>
  <c r="K476" i="4"/>
  <c r="W476" i="4"/>
  <c r="F476" i="4"/>
  <c r="K475" i="4"/>
  <c r="W475" i="4"/>
  <c r="K474" i="4"/>
  <c r="W474" i="4"/>
  <c r="K473" i="4"/>
  <c r="W473" i="4"/>
  <c r="F472" i="4"/>
  <c r="K471" i="4"/>
  <c r="W471" i="4"/>
  <c r="K468" i="4"/>
  <c r="W468" i="4"/>
  <c r="K466" i="4"/>
  <c r="W466" i="4"/>
  <c r="I464" i="4"/>
  <c r="K463" i="4"/>
  <c r="W463" i="4"/>
  <c r="K462" i="4"/>
  <c r="W462" i="4"/>
  <c r="G461" i="4"/>
  <c r="Z461" i="4"/>
  <c r="K460" i="4"/>
  <c r="W460" i="4"/>
  <c r="K459" i="4"/>
  <c r="W459" i="4"/>
  <c r="K458" i="4"/>
  <c r="W458" i="4"/>
  <c r="K456" i="4"/>
  <c r="W456" i="4"/>
  <c r="K455" i="4"/>
  <c r="W455" i="4"/>
  <c r="F454" i="4"/>
  <c r="K454" i="4"/>
  <c r="W454" i="4"/>
  <c r="G453" i="4"/>
  <c r="F452" i="4"/>
  <c r="K449" i="4"/>
  <c r="W449" i="4"/>
  <c r="J448" i="4"/>
  <c r="K447" i="4"/>
  <c r="W447" i="4"/>
  <c r="K443" i="4"/>
  <c r="W443" i="4"/>
  <c r="K442" i="4"/>
  <c r="W442" i="4"/>
  <c r="D440" i="4"/>
  <c r="K439" i="4"/>
  <c r="W439" i="4"/>
  <c r="K435" i="4"/>
  <c r="W435" i="4"/>
  <c r="K434" i="4"/>
  <c r="W434" i="4"/>
  <c r="D432" i="4"/>
  <c r="K431" i="4"/>
  <c r="W431" i="4"/>
  <c r="K430" i="4"/>
  <c r="W430" i="4"/>
  <c r="K428" i="4"/>
  <c r="W428" i="4"/>
  <c r="K426" i="4"/>
  <c r="W426" i="4"/>
  <c r="D424" i="4"/>
  <c r="K423" i="4"/>
  <c r="W423" i="4"/>
  <c r="K420" i="4"/>
  <c r="W420" i="4"/>
  <c r="G419" i="4"/>
  <c r="K409" i="4"/>
  <c r="W409" i="4"/>
  <c r="F408" i="4"/>
  <c r="K406" i="4"/>
  <c r="W406" i="4"/>
  <c r="G405" i="4"/>
  <c r="K402" i="4"/>
  <c r="W402" i="4"/>
  <c r="K401" i="4"/>
  <c r="W401" i="4"/>
  <c r="H399" i="4"/>
  <c r="K398" i="4"/>
  <c r="W398" i="4"/>
  <c r="K396" i="4"/>
  <c r="W396" i="4"/>
  <c r="K390" i="4"/>
  <c r="W390" i="4"/>
  <c r="G389" i="4"/>
  <c r="K385" i="4"/>
  <c r="W385" i="4"/>
  <c r="F379" i="4"/>
  <c r="G378" i="4"/>
  <c r="K375" i="4"/>
  <c r="W375" i="4"/>
  <c r="G371" i="4"/>
  <c r="K369" i="4"/>
  <c r="W369" i="4"/>
  <c r="G367" i="4"/>
  <c r="K366" i="4"/>
  <c r="W366" i="4"/>
  <c r="K362" i="4"/>
  <c r="W362" i="4"/>
  <c r="K361" i="4"/>
  <c r="W361" i="4"/>
  <c r="K360" i="4"/>
  <c r="W360" i="4"/>
  <c r="G357" i="4"/>
  <c r="K356" i="4"/>
  <c r="W356" i="4"/>
  <c r="G354" i="4"/>
  <c r="K353" i="4"/>
  <c r="W353" i="4"/>
  <c r="K342" i="4"/>
  <c r="W342" i="4"/>
  <c r="K340" i="4"/>
  <c r="W340" i="4"/>
  <c r="K339" i="4"/>
  <c r="W339" i="4"/>
  <c r="K338" i="4"/>
  <c r="W338" i="4"/>
  <c r="K337" i="4"/>
  <c r="W337" i="4"/>
  <c r="K334" i="4"/>
  <c r="W334" i="4"/>
  <c r="F331" i="4"/>
  <c r="K331" i="4"/>
  <c r="W331" i="4"/>
  <c r="K330" i="4"/>
  <c r="W330" i="4"/>
  <c r="K329" i="4"/>
  <c r="W329" i="4"/>
  <c r="K321" i="4"/>
  <c r="W321" i="4"/>
  <c r="K320" i="4"/>
  <c r="W320" i="4"/>
  <c r="K318" i="4"/>
  <c r="W318" i="4"/>
  <c r="K315" i="4"/>
  <c r="W315" i="4"/>
  <c r="K314" i="4"/>
  <c r="W314" i="4"/>
  <c r="K313" i="4"/>
  <c r="W313" i="4"/>
  <c r="K311" i="4"/>
  <c r="W311" i="4"/>
  <c r="G310" i="4"/>
  <c r="F309" i="4"/>
  <c r="K308" i="4"/>
  <c r="W308" i="4"/>
  <c r="I305" i="4"/>
  <c r="K305" i="4"/>
  <c r="W305" i="4"/>
  <c r="F301" i="4"/>
  <c r="K300" i="4"/>
  <c r="W300" i="4"/>
  <c r="K299" i="4"/>
  <c r="W299" i="4"/>
  <c r="C296" i="4"/>
  <c r="K295" i="4"/>
  <c r="W295" i="4"/>
  <c r="K294" i="4"/>
  <c r="W294" i="4"/>
  <c r="F293" i="4"/>
  <c r="K289" i="4"/>
  <c r="W289" i="4"/>
  <c r="K288" i="4"/>
  <c r="W288" i="4"/>
  <c r="D283" i="4"/>
  <c r="K278" i="4"/>
  <c r="W278" i="4"/>
  <c r="K276" i="4"/>
  <c r="W276" i="4"/>
  <c r="K274" i="4"/>
  <c r="W274" i="4"/>
  <c r="K272" i="4"/>
  <c r="W272" i="4"/>
  <c r="K271" i="4"/>
  <c r="W271" i="4"/>
  <c r="K269" i="4"/>
  <c r="W269" i="4"/>
  <c r="K268" i="4"/>
  <c r="W268" i="4"/>
  <c r="K267" i="4"/>
  <c r="W267" i="4"/>
  <c r="K266" i="4"/>
  <c r="W266" i="4"/>
  <c r="K263" i="4"/>
  <c r="W263" i="4"/>
  <c r="K262" i="4"/>
  <c r="W262" i="4"/>
  <c r="K260" i="4"/>
  <c r="W260" i="4"/>
  <c r="F259" i="4"/>
  <c r="G258" i="4"/>
  <c r="K257" i="4"/>
  <c r="W257" i="4"/>
  <c r="K256" i="4"/>
  <c r="W256" i="4"/>
  <c r="K253" i="4"/>
  <c r="W253" i="4"/>
  <c r="K252" i="4"/>
  <c r="W252" i="4"/>
  <c r="K251" i="4"/>
  <c r="W251" i="4"/>
  <c r="K250" i="4"/>
  <c r="W250" i="4"/>
  <c r="K249" i="4"/>
  <c r="W249" i="4"/>
  <c r="K248" i="4"/>
  <c r="W248" i="4"/>
  <c r="K247" i="4"/>
  <c r="W247" i="4"/>
  <c r="K246" i="4"/>
  <c r="W246" i="4"/>
  <c r="K245" i="4"/>
  <c r="W245" i="4"/>
  <c r="K244" i="4"/>
  <c r="W244" i="4"/>
  <c r="L243" i="4"/>
  <c r="K242" i="4"/>
  <c r="W242" i="4"/>
  <c r="M240" i="4"/>
  <c r="K239" i="4"/>
  <c r="W239" i="4"/>
  <c r="K237" i="4"/>
  <c r="W237" i="4"/>
  <c r="K234" i="4"/>
  <c r="W234" i="4"/>
  <c r="K233" i="4"/>
  <c r="W233" i="4"/>
  <c r="F233" i="4"/>
  <c r="K232" i="4"/>
  <c r="W232" i="4"/>
  <c r="D231" i="4"/>
  <c r="K228" i="4"/>
  <c r="W228" i="4"/>
  <c r="K227" i="4"/>
  <c r="W227" i="4"/>
  <c r="K226" i="4"/>
  <c r="W226" i="4"/>
  <c r="K225" i="4"/>
  <c r="W225" i="4"/>
  <c r="K224" i="4"/>
  <c r="W224" i="4"/>
  <c r="K223" i="4"/>
  <c r="W223" i="4"/>
  <c r="K222" i="4"/>
  <c r="W222" i="4"/>
  <c r="K221" i="4"/>
  <c r="W221" i="4"/>
  <c r="G219" i="4"/>
  <c r="K218" i="4"/>
  <c r="W218" i="4"/>
  <c r="K216" i="4"/>
  <c r="W216" i="4"/>
  <c r="K215" i="4"/>
  <c r="W215" i="4"/>
  <c r="E214" i="4"/>
  <c r="K212" i="4"/>
  <c r="W212" i="4"/>
  <c r="K211" i="4"/>
  <c r="W211" i="4"/>
  <c r="G209" i="4"/>
  <c r="K208" i="4"/>
  <c r="W208" i="4"/>
  <c r="K207" i="4"/>
  <c r="W207" i="4"/>
  <c r="K204" i="4"/>
  <c r="W204" i="4"/>
  <c r="K203" i="4"/>
  <c r="W203" i="4"/>
  <c r="G202" i="4"/>
  <c r="K201" i="4"/>
  <c r="W201" i="4"/>
  <c r="F200" i="4"/>
  <c r="K199" i="4"/>
  <c r="W199" i="4"/>
  <c r="K198" i="4"/>
  <c r="W198" i="4"/>
  <c r="G196" i="4"/>
  <c r="K195" i="4"/>
  <c r="W195" i="4"/>
  <c r="J193" i="4"/>
  <c r="K192" i="4"/>
  <c r="W192" i="4"/>
  <c r="K190" i="4"/>
  <c r="W190" i="4"/>
  <c r="K189" i="4"/>
  <c r="W189" i="4"/>
  <c r="K188" i="4"/>
  <c r="W188" i="4"/>
  <c r="K187" i="4"/>
  <c r="W187" i="4"/>
  <c r="K186" i="4"/>
  <c r="W186" i="4"/>
  <c r="K185" i="4"/>
  <c r="W185" i="4"/>
  <c r="K182" i="4"/>
  <c r="W182" i="4"/>
  <c r="K179" i="4"/>
  <c r="W179" i="4"/>
  <c r="K178" i="4"/>
  <c r="W178" i="4"/>
  <c r="K177" i="4"/>
  <c r="W177" i="4"/>
  <c r="G175" i="4"/>
  <c r="K174" i="4"/>
  <c r="W174" i="4"/>
  <c r="K171" i="4"/>
  <c r="W171" i="4"/>
  <c r="K169" i="4"/>
  <c r="W169" i="4"/>
  <c r="K167" i="4"/>
  <c r="W167" i="4"/>
  <c r="K166" i="4"/>
  <c r="W166" i="4"/>
  <c r="K165" i="4"/>
  <c r="W165" i="4"/>
  <c r="K163" i="4"/>
  <c r="W163" i="4"/>
  <c r="K162" i="4"/>
  <c r="W162" i="4"/>
  <c r="K159" i="4"/>
  <c r="W159" i="4"/>
  <c r="G157" i="4"/>
  <c r="K155" i="4"/>
  <c r="W155" i="4"/>
  <c r="K154" i="4"/>
  <c r="W154" i="4"/>
  <c r="K152" i="4"/>
  <c r="W152" i="4"/>
  <c r="K150" i="4"/>
  <c r="W150" i="4"/>
  <c r="I148" i="4"/>
  <c r="K147" i="4"/>
  <c r="W147" i="4"/>
  <c r="K146" i="4"/>
  <c r="W146" i="4"/>
  <c r="K144" i="4"/>
  <c r="W144" i="4"/>
  <c r="K143" i="4"/>
  <c r="W143" i="4"/>
  <c r="K139" i="4"/>
  <c r="W139" i="4"/>
  <c r="K138" i="4"/>
  <c r="W138" i="4"/>
  <c r="K136" i="4"/>
  <c r="W136" i="4"/>
  <c r="H133" i="4"/>
  <c r="K131" i="4"/>
  <c r="W131" i="4"/>
  <c r="K130" i="4"/>
  <c r="W130" i="4"/>
  <c r="K128" i="4"/>
  <c r="W128" i="4"/>
  <c r="E127" i="4"/>
  <c r="I126" i="4"/>
  <c r="K125" i="4"/>
  <c r="W125" i="4"/>
  <c r="K123" i="4"/>
  <c r="W123" i="4"/>
  <c r="K121" i="4"/>
  <c r="W121" i="4"/>
  <c r="I120" i="4"/>
  <c r="K118" i="4"/>
  <c r="W118" i="4"/>
  <c r="K115" i="4"/>
  <c r="W115" i="4"/>
  <c r="K114" i="4"/>
  <c r="W114" i="4"/>
  <c r="K111" i="4"/>
  <c r="W111" i="4"/>
  <c r="K110" i="4"/>
  <c r="W110" i="4"/>
  <c r="K104" i="4"/>
  <c r="W104" i="4"/>
  <c r="F104" i="4"/>
  <c r="K100" i="4"/>
  <c r="W100" i="4"/>
  <c r="K96" i="4"/>
  <c r="W96" i="4"/>
  <c r="K95" i="4"/>
  <c r="W95" i="4"/>
  <c r="K94" i="4"/>
  <c r="W94" i="4"/>
  <c r="G93" i="4"/>
  <c r="K91" i="4"/>
  <c r="W91" i="4"/>
  <c r="K87" i="4"/>
  <c r="W87" i="4"/>
  <c r="K86" i="4"/>
  <c r="W86" i="4"/>
  <c r="F84" i="4"/>
  <c r="K82" i="4"/>
  <c r="W82" i="4"/>
  <c r="K78" i="4"/>
  <c r="W78" i="4"/>
  <c r="K76" i="4"/>
  <c r="W76" i="4"/>
  <c r="K75" i="4"/>
  <c r="W75" i="4"/>
  <c r="K74" i="4"/>
  <c r="W74" i="4"/>
  <c r="K70" i="4"/>
  <c r="W70" i="4"/>
  <c r="K68" i="4"/>
  <c r="W68" i="4"/>
  <c r="K67" i="4"/>
  <c r="W67" i="4"/>
  <c r="K66" i="4"/>
  <c r="W66" i="4"/>
  <c r="K63" i="4"/>
  <c r="W63" i="4"/>
  <c r="K62" i="4"/>
  <c r="W62" i="4"/>
  <c r="K59" i="4"/>
  <c r="W59" i="4"/>
  <c r="F56" i="4"/>
  <c r="K56" i="4"/>
  <c r="W56" i="4"/>
  <c r="G53" i="4"/>
  <c r="N51" i="4"/>
  <c r="K50" i="4"/>
  <c r="W50" i="4"/>
  <c r="K49" i="4"/>
  <c r="W49" i="4"/>
  <c r="K45" i="4"/>
  <c r="W45" i="4"/>
  <c r="K44" i="4"/>
  <c r="W44" i="4"/>
  <c r="K43" i="4"/>
  <c r="W43" i="4"/>
  <c r="K42" i="4"/>
  <c r="W42" i="4"/>
  <c r="K38" i="4"/>
  <c r="W38" i="4"/>
  <c r="F37" i="4"/>
  <c r="K35" i="4"/>
  <c r="W35" i="4"/>
  <c r="K33" i="4"/>
  <c r="W33" i="4"/>
  <c r="K30" i="4"/>
  <c r="W30" i="4"/>
  <c r="G29" i="4"/>
  <c r="K28" i="4"/>
  <c r="W28" i="4"/>
  <c r="K27" i="4"/>
  <c r="W27" i="4"/>
  <c r="G25" i="4"/>
  <c r="K24" i="4"/>
  <c r="W24" i="4"/>
  <c r="F24" i="4"/>
  <c r="K23" i="4"/>
  <c r="W23" i="4"/>
  <c r="H21" i="4"/>
  <c r="C20" i="4"/>
  <c r="K19" i="4"/>
  <c r="W19" i="4"/>
  <c r="H17" i="4"/>
  <c r="E16" i="4"/>
  <c r="F15"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C3297" i="20"/>
  <c r="B3297" i="20"/>
  <c r="A3297" i="20"/>
  <c r="C3296" i="20"/>
  <c r="B3296" i="20"/>
  <c r="A3296" i="20"/>
  <c r="C3295" i="20"/>
  <c r="B3295" i="20"/>
  <c r="A3295" i="20"/>
  <c r="C3294" i="20"/>
  <c r="B3294" i="20"/>
  <c r="A3294" i="20"/>
  <c r="C3293" i="20"/>
  <c r="B3293" i="20"/>
  <c r="A3293" i="20"/>
  <c r="A1001" i="5"/>
  <c r="AC13" i="4"/>
  <c r="AC12" i="4"/>
  <c r="A1011" i="5"/>
  <c r="A1010" i="5"/>
  <c r="A1009" i="5"/>
  <c r="O1009" i="5" s="1"/>
  <c r="A1008" i="5"/>
  <c r="E1008" i="5" s="1"/>
  <c r="A1007" i="5"/>
  <c r="A1006" i="5"/>
  <c r="I1006" i="5" s="1"/>
  <c r="A1005" i="5"/>
  <c r="M1005" i="5" s="1"/>
  <c r="A1004" i="5"/>
  <c r="A1003" i="5"/>
  <c r="A1002" i="5"/>
  <c r="F1010" i="4"/>
  <c r="F1007" i="4"/>
  <c r="F1006" i="4"/>
  <c r="F1003" i="4"/>
  <c r="F997" i="4"/>
  <c r="F989" i="4"/>
  <c r="F986" i="4"/>
  <c r="F983" i="4"/>
  <c r="F979" i="4"/>
  <c r="F977" i="4"/>
  <c r="F973" i="4"/>
  <c r="F971" i="4"/>
  <c r="F967" i="4"/>
  <c r="F958" i="4"/>
  <c r="F953" i="4"/>
  <c r="F951" i="4"/>
  <c r="F950" i="4"/>
  <c r="F946" i="4"/>
  <c r="F941" i="4"/>
  <c r="F938" i="4"/>
  <c r="F937" i="4"/>
  <c r="F933" i="4"/>
  <c r="F932" i="4"/>
  <c r="F927" i="4"/>
  <c r="F925" i="4"/>
  <c r="F920" i="4"/>
  <c r="F919" i="4"/>
  <c r="F915" i="4"/>
  <c r="F907" i="4"/>
  <c r="F906" i="4"/>
  <c r="F905" i="4"/>
  <c r="F902" i="4"/>
  <c r="F901" i="4"/>
  <c r="F899" i="4"/>
  <c r="F898" i="4"/>
  <c r="F897" i="4"/>
  <c r="F896" i="4"/>
  <c r="F894" i="4"/>
  <c r="F892" i="4"/>
  <c r="F887" i="4"/>
  <c r="F880" i="4"/>
  <c r="F876" i="4"/>
  <c r="F875" i="4"/>
  <c r="F861" i="4"/>
  <c r="F859" i="4"/>
  <c r="F856" i="4"/>
  <c r="F855" i="4"/>
  <c r="F854" i="4"/>
  <c r="F853" i="4"/>
  <c r="F851" i="4"/>
  <c r="F850" i="4"/>
  <c r="F847" i="4"/>
  <c r="F846" i="4"/>
  <c r="F845" i="4"/>
  <c r="F842" i="4"/>
  <c r="F839" i="4"/>
  <c r="F838" i="4"/>
  <c r="F837" i="4"/>
  <c r="F836" i="4"/>
  <c r="F829" i="4"/>
  <c r="F827" i="4"/>
  <c r="F824" i="4"/>
  <c r="F823" i="4"/>
  <c r="F822" i="4"/>
  <c r="F820" i="4"/>
  <c r="F818" i="4"/>
  <c r="F816" i="4"/>
  <c r="F814" i="4"/>
  <c r="F813" i="4"/>
  <c r="F812" i="4"/>
  <c r="F809" i="4"/>
  <c r="F808" i="4"/>
  <c r="F807" i="4"/>
  <c r="F805" i="4"/>
  <c r="F804" i="4"/>
  <c r="F801" i="4"/>
  <c r="F798" i="4"/>
  <c r="F797" i="4"/>
  <c r="F795" i="4"/>
  <c r="F792" i="4"/>
  <c r="F789" i="4"/>
  <c r="F788" i="4"/>
  <c r="F787" i="4"/>
  <c r="F786" i="4"/>
  <c r="F782" i="4"/>
  <c r="F778" i="4"/>
  <c r="F776" i="4"/>
  <c r="F775" i="4"/>
  <c r="F771" i="4"/>
  <c r="F767" i="4"/>
  <c r="F764" i="4"/>
  <c r="F762" i="4"/>
  <c r="F761" i="4"/>
  <c r="F758" i="4"/>
  <c r="F757" i="4"/>
  <c r="F756" i="4"/>
  <c r="F754" i="4"/>
  <c r="F752" i="4"/>
  <c r="F751" i="4"/>
  <c r="F749" i="4"/>
  <c r="F746" i="4"/>
  <c r="F745" i="4"/>
  <c r="F744" i="4"/>
  <c r="F742" i="4"/>
  <c r="F741" i="4"/>
  <c r="F740" i="4"/>
  <c r="F739" i="4"/>
  <c r="F735" i="4"/>
  <c r="F734" i="4"/>
  <c r="F733" i="4"/>
  <c r="F728" i="4"/>
  <c r="F719" i="4"/>
  <c r="F718" i="4"/>
  <c r="F714" i="4"/>
  <c r="F713" i="4"/>
  <c r="F710" i="4"/>
  <c r="F703" i="4"/>
  <c r="F699" i="4"/>
  <c r="F697" i="4"/>
  <c r="F696" i="4"/>
  <c r="F695" i="4"/>
  <c r="F690" i="4"/>
  <c r="F688" i="4"/>
  <c r="F687" i="4"/>
  <c r="F685" i="4"/>
  <c r="F682" i="4"/>
  <c r="F678" i="4"/>
  <c r="F676" i="4"/>
  <c r="F672" i="4"/>
  <c r="F670" i="4"/>
  <c r="F668" i="4"/>
  <c r="F667" i="4"/>
  <c r="F666" i="4"/>
  <c r="F665" i="4"/>
  <c r="F661" i="4"/>
  <c r="F660" i="4"/>
  <c r="F658" i="4"/>
  <c r="F657" i="4"/>
  <c r="F655" i="4"/>
  <c r="F654" i="4"/>
  <c r="F652" i="4"/>
  <c r="F649" i="4"/>
  <c r="F647" i="4"/>
  <c r="F646" i="4"/>
  <c r="F643" i="4"/>
  <c r="F642" i="4"/>
  <c r="F640" i="4"/>
  <c r="F636" i="4"/>
  <c r="F635" i="4"/>
  <c r="F633" i="4"/>
  <c r="F631" i="4"/>
  <c r="F630" i="4"/>
  <c r="F626" i="4"/>
  <c r="F624" i="4"/>
  <c r="F622" i="4"/>
  <c r="F621" i="4"/>
  <c r="F619" i="4"/>
  <c r="F618" i="4"/>
  <c r="F617" i="4"/>
  <c r="F616" i="4"/>
  <c r="F614" i="4"/>
  <c r="F612" i="4"/>
  <c r="F610" i="4"/>
  <c r="F605" i="4"/>
  <c r="F601" i="4"/>
  <c r="F600" i="4"/>
  <c r="F597" i="4"/>
  <c r="F594" i="4"/>
  <c r="F591" i="4"/>
  <c r="F590" i="4"/>
  <c r="F583" i="4"/>
  <c r="F582" i="4"/>
  <c r="F579" i="4"/>
  <c r="F576" i="4"/>
  <c r="F575" i="4"/>
  <c r="F573" i="4"/>
  <c r="F570" i="4"/>
  <c r="F568" i="4"/>
  <c r="F566" i="4"/>
  <c r="F564" i="4"/>
  <c r="F561" i="4"/>
  <c r="F557" i="4"/>
  <c r="F554" i="4"/>
  <c r="F553" i="4"/>
  <c r="F551" i="4"/>
  <c r="F550" i="4"/>
  <c r="F549" i="4"/>
  <c r="F545" i="4"/>
  <c r="F544" i="4"/>
  <c r="F542" i="4"/>
  <c r="F536" i="4"/>
  <c r="F535" i="4"/>
  <c r="F533" i="4"/>
  <c r="F531" i="4"/>
  <c r="F530" i="4"/>
  <c r="F526" i="4"/>
  <c r="F525" i="4"/>
  <c r="F524" i="4"/>
  <c r="F521" i="4"/>
  <c r="F520" i="4"/>
  <c r="F518" i="4"/>
  <c r="F513" i="4"/>
  <c r="F512" i="4"/>
  <c r="F510" i="4"/>
  <c r="F508" i="4"/>
  <c r="F504" i="4"/>
  <c r="F501" i="4"/>
  <c r="F499" i="4"/>
  <c r="F498" i="4"/>
  <c r="F497" i="4"/>
  <c r="F495" i="4"/>
  <c r="F494" i="4"/>
  <c r="F489" i="4"/>
  <c r="F487" i="4"/>
  <c r="F481" i="4"/>
  <c r="F480" i="4"/>
  <c r="F475" i="4"/>
  <c r="F474" i="4"/>
  <c r="F473" i="4"/>
  <c r="F471" i="4"/>
  <c r="F468" i="4"/>
  <c r="F466" i="4"/>
  <c r="F463" i="4"/>
  <c r="F462" i="4"/>
  <c r="F460" i="4"/>
  <c r="F459" i="4"/>
  <c r="F458" i="4"/>
  <c r="F456" i="4"/>
  <c r="F455" i="4"/>
  <c r="F449" i="4"/>
  <c r="F447" i="4"/>
  <c r="F443" i="4"/>
  <c r="F442" i="4"/>
  <c r="F439" i="4"/>
  <c r="F435" i="4"/>
  <c r="F434" i="4"/>
  <c r="F431" i="4"/>
  <c r="F430" i="4"/>
  <c r="F428" i="4"/>
  <c r="F423" i="4"/>
  <c r="F420" i="4"/>
  <c r="F416" i="4"/>
  <c r="F409" i="4"/>
  <c r="F406" i="4"/>
  <c r="F402" i="4"/>
  <c r="F401" i="4"/>
  <c r="F398" i="4"/>
  <c r="F396" i="4"/>
  <c r="F391" i="4"/>
  <c r="F390" i="4"/>
  <c r="F388" i="4"/>
  <c r="F385" i="4"/>
  <c r="F375" i="4"/>
  <c r="F369" i="4"/>
  <c r="F366" i="4"/>
  <c r="F362" i="4"/>
  <c r="F361" i="4"/>
  <c r="F360" i="4"/>
  <c r="F356" i="4"/>
  <c r="F353" i="4"/>
  <c r="F343" i="4"/>
  <c r="F342" i="4"/>
  <c r="F340" i="4"/>
  <c r="F338" i="4"/>
  <c r="F337" i="4"/>
  <c r="F334" i="4"/>
  <c r="F330" i="4"/>
  <c r="F329" i="4"/>
  <c r="F321" i="4"/>
  <c r="F320" i="4"/>
  <c r="F318" i="4"/>
  <c r="F316" i="4"/>
  <c r="F315" i="4"/>
  <c r="F314" i="4"/>
  <c r="F313" i="4"/>
  <c r="F311" i="4"/>
  <c r="F310" i="4"/>
  <c r="F308" i="4"/>
  <c r="F305" i="4"/>
  <c r="F300" i="4"/>
  <c r="F295" i="4"/>
  <c r="F294" i="4"/>
  <c r="F291" i="4"/>
  <c r="F288" i="4"/>
  <c r="F287" i="4"/>
  <c r="F285" i="4"/>
  <c r="F280" i="4"/>
  <c r="F278" i="4"/>
  <c r="F276" i="4"/>
  <c r="F274" i="4"/>
  <c r="F272" i="4"/>
  <c r="F271" i="4"/>
  <c r="F269" i="4"/>
  <c r="F268" i="4"/>
  <c r="F267" i="4"/>
  <c r="F266" i="4"/>
  <c r="F263" i="4"/>
  <c r="F262" i="4"/>
  <c r="F260" i="4"/>
  <c r="F257" i="4"/>
  <c r="F256" i="4"/>
  <c r="F253" i="4"/>
  <c r="F252" i="4"/>
  <c r="F251" i="4"/>
  <c r="F250" i="4"/>
  <c r="F249" i="4"/>
  <c r="F248" i="4"/>
  <c r="F247" i="4"/>
  <c r="F246" i="4"/>
  <c r="F245" i="4"/>
  <c r="F244" i="4"/>
  <c r="F239" i="4"/>
  <c r="F237" i="4"/>
  <c r="F234" i="4"/>
  <c r="F232" i="4"/>
  <c r="F228" i="4"/>
  <c r="F227" i="4"/>
  <c r="F226" i="4"/>
  <c r="F225" i="4"/>
  <c r="F224" i="4"/>
  <c r="F223" i="4"/>
  <c r="F222" i="4"/>
  <c r="F221" i="4"/>
  <c r="F220" i="4"/>
  <c r="F218" i="4"/>
  <c r="F216" i="4"/>
  <c r="F215" i="4"/>
  <c r="F212" i="4"/>
  <c r="F208" i="4"/>
  <c r="F207" i="4"/>
  <c r="F204" i="4"/>
  <c r="F203" i="4"/>
  <c r="F201" i="4"/>
  <c r="F199" i="4"/>
  <c r="F198" i="4"/>
  <c r="F195" i="4"/>
  <c r="F192" i="4"/>
  <c r="F191" i="4"/>
  <c r="F190" i="4"/>
  <c r="F189" i="4"/>
  <c r="F188" i="4"/>
  <c r="F187" i="4"/>
  <c r="F186" i="4"/>
  <c r="F185" i="4"/>
  <c r="F182" i="4"/>
  <c r="F181" i="4"/>
  <c r="F179" i="4"/>
  <c r="F178" i="4"/>
  <c r="F177" i="4"/>
  <c r="F174" i="4"/>
  <c r="F171" i="4"/>
  <c r="F170" i="4"/>
  <c r="F169" i="4"/>
  <c r="F167" i="4"/>
  <c r="F166" i="4"/>
  <c r="F165" i="4"/>
  <c r="F163" i="4"/>
  <c r="F159" i="4"/>
  <c r="F156" i="4"/>
  <c r="F155" i="4"/>
  <c r="F154" i="4"/>
  <c r="F150" i="4"/>
  <c r="F147" i="4"/>
  <c r="F146" i="4"/>
  <c r="F144" i="4"/>
  <c r="F143" i="4"/>
  <c r="F140" i="4"/>
  <c r="F139" i="4"/>
  <c r="F138" i="4"/>
  <c r="F131" i="4"/>
  <c r="F130" i="4"/>
  <c r="F125" i="4"/>
  <c r="F123" i="4"/>
  <c r="F122" i="4"/>
  <c r="F121" i="4"/>
  <c r="F115" i="4"/>
  <c r="F111" i="4"/>
  <c r="F110" i="4"/>
  <c r="F99" i="4"/>
  <c r="F95" i="4"/>
  <c r="F94" i="4"/>
  <c r="F91" i="4"/>
  <c r="F87" i="4"/>
  <c r="F82" i="4"/>
  <c r="F78" i="4"/>
  <c r="F76" i="4"/>
  <c r="F75" i="4"/>
  <c r="F74" i="4"/>
  <c r="F70" i="4"/>
  <c r="F67" i="4"/>
  <c r="F66" i="4"/>
  <c r="F63" i="4"/>
  <c r="F62" i="4"/>
  <c r="F59" i="4"/>
  <c r="F49" i="4"/>
  <c r="F45" i="4"/>
  <c r="F44" i="4"/>
  <c r="F43" i="4"/>
  <c r="F42" i="4"/>
  <c r="F38" i="4"/>
  <c r="F35" i="4"/>
  <c r="F33" i="4"/>
  <c r="F30" i="4"/>
  <c r="F28" i="4"/>
  <c r="F27" i="4"/>
  <c r="F23" i="4"/>
  <c r="F19" i="4"/>
  <c r="Z13" i="4"/>
  <c r="Y13" i="4"/>
  <c r="Y12" i="4"/>
  <c r="Y14" i="4"/>
  <c r="I12" i="3"/>
  <c r="I13" i="3"/>
  <c r="I14" i="3"/>
  <c r="J14" i="4"/>
  <c r="B4" i="21"/>
  <c r="B5" i="21"/>
  <c r="B6" i="21"/>
  <c r="B7" i="21"/>
  <c r="B8" i="21"/>
  <c r="B9" i="21"/>
  <c r="B10" i="21"/>
  <c r="P14" i="3"/>
  <c r="Z14" i="4"/>
  <c r="G14" i="4"/>
  <c r="AC14" i="4"/>
  <c r="M12" i="3"/>
  <c r="P12" i="3"/>
  <c r="P13" i="3"/>
  <c r="Z12" i="4"/>
  <c r="M14" i="3"/>
  <c r="AB14" i="4"/>
  <c r="AA14" i="4"/>
  <c r="M13" i="3"/>
  <c r="AB12" i="4"/>
  <c r="AA12" i="4"/>
  <c r="AB13" i="4"/>
  <c r="AA13" i="4"/>
  <c r="Z1011" i="4"/>
  <c r="Z1010" i="4"/>
  <c r="G1010" i="4"/>
  <c r="Z1009" i="4"/>
  <c r="G1009" i="4"/>
  <c r="Z1008" i="4"/>
  <c r="G1008" i="4"/>
  <c r="Z1007" i="4"/>
  <c r="G1007" i="4"/>
  <c r="Z1006" i="4"/>
  <c r="G1006" i="4"/>
  <c r="Z1005" i="4"/>
  <c r="G1005" i="4"/>
  <c r="Z1004" i="4"/>
  <c r="G1004" i="4"/>
  <c r="Z1003" i="4"/>
  <c r="AE1003" i="4" s="1"/>
  <c r="G1003" i="4"/>
  <c r="Z1002" i="4"/>
  <c r="G1002" i="4"/>
  <c r="Z1001" i="4"/>
  <c r="G1001" i="4"/>
  <c r="Z1000" i="4"/>
  <c r="G1000" i="4"/>
  <c r="Z999" i="4"/>
  <c r="G999" i="4"/>
  <c r="Z998" i="4"/>
  <c r="G998" i="4"/>
  <c r="Z997" i="4"/>
  <c r="G997" i="4"/>
  <c r="Z996" i="4"/>
  <c r="G996" i="4"/>
  <c r="Z995" i="4"/>
  <c r="G995" i="4"/>
  <c r="Z994" i="4"/>
  <c r="G994" i="4"/>
  <c r="Z993" i="4"/>
  <c r="G993" i="4"/>
  <c r="Z992" i="4"/>
  <c r="G992" i="4"/>
  <c r="Z991" i="4"/>
  <c r="Z990" i="4"/>
  <c r="G990" i="4"/>
  <c r="Z989" i="4"/>
  <c r="G989" i="4"/>
  <c r="Z988" i="4"/>
  <c r="Z987" i="4"/>
  <c r="G987" i="4"/>
  <c r="Z986" i="4"/>
  <c r="G986" i="4"/>
  <c r="Z985" i="4"/>
  <c r="Z984" i="4"/>
  <c r="G984" i="4"/>
  <c r="Z983" i="4"/>
  <c r="G983" i="4"/>
  <c r="Z982" i="4"/>
  <c r="G982" i="4"/>
  <c r="Z981" i="4"/>
  <c r="G981" i="4"/>
  <c r="Z980" i="4"/>
  <c r="G980" i="4"/>
  <c r="Z979" i="4"/>
  <c r="G979" i="4"/>
  <c r="Z978" i="4"/>
  <c r="AE978" i="4" s="1"/>
  <c r="G978" i="4"/>
  <c r="Z977" i="4"/>
  <c r="G977" i="4"/>
  <c r="Z976" i="4"/>
  <c r="G976" i="4"/>
  <c r="Z975" i="4"/>
  <c r="G975" i="4"/>
  <c r="Z974" i="4"/>
  <c r="G974" i="4"/>
  <c r="Z973" i="4"/>
  <c r="G973" i="4"/>
  <c r="Z972" i="4"/>
  <c r="G972" i="4"/>
  <c r="Z971" i="4"/>
  <c r="G971" i="4"/>
  <c r="Z970" i="4"/>
  <c r="Z969" i="4"/>
  <c r="G969" i="4"/>
  <c r="Z968" i="4"/>
  <c r="G968" i="4"/>
  <c r="Z967" i="4"/>
  <c r="G967" i="4"/>
  <c r="Z966" i="4"/>
  <c r="G966" i="4"/>
  <c r="Z965" i="4"/>
  <c r="AE965" i="4" s="1"/>
  <c r="G965" i="4"/>
  <c r="Z964" i="4"/>
  <c r="Z963" i="4"/>
  <c r="G963" i="4"/>
  <c r="Z962" i="4"/>
  <c r="Z961" i="4"/>
  <c r="G961" i="4"/>
  <c r="Z960" i="4"/>
  <c r="G960" i="4"/>
  <c r="Z959" i="4"/>
  <c r="G959" i="4"/>
  <c r="Z958" i="4"/>
  <c r="G958" i="4"/>
  <c r="Z957" i="4"/>
  <c r="G957" i="4"/>
  <c r="Z956" i="4"/>
  <c r="G956" i="4"/>
  <c r="Z955" i="4"/>
  <c r="G955" i="4"/>
  <c r="Z954" i="4"/>
  <c r="G954" i="4"/>
  <c r="Z953" i="4"/>
  <c r="G953" i="4"/>
  <c r="Z952" i="4"/>
  <c r="G952" i="4"/>
  <c r="Z951" i="4"/>
  <c r="G951" i="4"/>
  <c r="Z950" i="4"/>
  <c r="G950" i="4"/>
  <c r="Z949" i="4"/>
  <c r="G949" i="4"/>
  <c r="Z948" i="4"/>
  <c r="G948" i="4"/>
  <c r="Z947" i="4"/>
  <c r="G947" i="4"/>
  <c r="Z946" i="4"/>
  <c r="G946" i="4"/>
  <c r="Z945" i="4"/>
  <c r="G945" i="4"/>
  <c r="Z944" i="4"/>
  <c r="G944" i="4"/>
  <c r="Z943" i="4"/>
  <c r="Z942" i="4"/>
  <c r="G942" i="4"/>
  <c r="Z941" i="4"/>
  <c r="G941" i="4"/>
  <c r="Z940" i="4"/>
  <c r="G940" i="4"/>
  <c r="Z939" i="4"/>
  <c r="G939" i="4"/>
  <c r="Z938" i="4"/>
  <c r="G938" i="4"/>
  <c r="Z937" i="4"/>
  <c r="G937" i="4"/>
  <c r="Z936" i="4"/>
  <c r="G936" i="4"/>
  <c r="Z935" i="4"/>
  <c r="G935" i="4"/>
  <c r="Z934" i="4"/>
  <c r="G934" i="4"/>
  <c r="Z933" i="4"/>
  <c r="G933" i="4"/>
  <c r="Z932" i="4"/>
  <c r="G932" i="4"/>
  <c r="Z931" i="4"/>
  <c r="Z930" i="4"/>
  <c r="G930" i="4"/>
  <c r="Z929" i="4"/>
  <c r="Z928" i="4"/>
  <c r="Z927" i="4"/>
  <c r="G927" i="4"/>
  <c r="Z926" i="4"/>
  <c r="AE926" i="4" s="1"/>
  <c r="G926" i="4"/>
  <c r="Z925" i="4"/>
  <c r="G925" i="4"/>
  <c r="Z924" i="4"/>
  <c r="Z923" i="4"/>
  <c r="G923" i="4"/>
  <c r="Z922" i="4"/>
  <c r="G922" i="4"/>
  <c r="Z921" i="4"/>
  <c r="Z920" i="4"/>
  <c r="G920" i="4"/>
  <c r="Z919" i="4"/>
  <c r="AE919" i="4" s="1"/>
  <c r="G919" i="4"/>
  <c r="Z918" i="4"/>
  <c r="G918" i="4"/>
  <c r="Z917" i="4"/>
  <c r="Z916" i="4"/>
  <c r="G916" i="4"/>
  <c r="Z915" i="4"/>
  <c r="G915" i="4"/>
  <c r="Z914" i="4"/>
  <c r="G914" i="4"/>
  <c r="Z913" i="4"/>
  <c r="G913" i="4"/>
  <c r="Z912" i="4"/>
  <c r="G912" i="4"/>
  <c r="Z911" i="4"/>
  <c r="G911" i="4"/>
  <c r="Z910" i="4"/>
  <c r="G910" i="4"/>
  <c r="Z909" i="4"/>
  <c r="Z908" i="4"/>
  <c r="G908" i="4"/>
  <c r="Z907" i="4"/>
  <c r="G907" i="4"/>
  <c r="Z906" i="4"/>
  <c r="G906" i="4"/>
  <c r="Z905" i="4"/>
  <c r="G905" i="4"/>
  <c r="Z904" i="4"/>
  <c r="G904" i="4"/>
  <c r="Z903" i="4"/>
  <c r="G903" i="4"/>
  <c r="Z902" i="4"/>
  <c r="G902" i="4"/>
  <c r="Z901" i="4"/>
  <c r="G901" i="4"/>
  <c r="Z900" i="4"/>
  <c r="AE900" i="4" s="1"/>
  <c r="G900" i="4"/>
  <c r="Z899" i="4"/>
  <c r="G899" i="4"/>
  <c r="Z898" i="4"/>
  <c r="G898" i="4"/>
  <c r="Z897" i="4"/>
  <c r="G897" i="4"/>
  <c r="Z896" i="4"/>
  <c r="G896" i="4"/>
  <c r="Z895" i="4"/>
  <c r="G895" i="4"/>
  <c r="Z894" i="4"/>
  <c r="AE894" i="4" s="1"/>
  <c r="G894" i="4"/>
  <c r="Z893" i="4"/>
  <c r="G893" i="4"/>
  <c r="Z892" i="4"/>
  <c r="G892" i="4"/>
  <c r="Z891" i="4"/>
  <c r="G891" i="4"/>
  <c r="Z890" i="4"/>
  <c r="G890" i="4"/>
  <c r="Z889" i="4"/>
  <c r="G889" i="4"/>
  <c r="Z888" i="4"/>
  <c r="AE888" i="4" s="1"/>
  <c r="G888" i="4"/>
  <c r="Z887" i="4"/>
  <c r="G887" i="4"/>
  <c r="Z886" i="4"/>
  <c r="G886" i="4"/>
  <c r="Z885" i="4"/>
  <c r="G885" i="4"/>
  <c r="Z884" i="4"/>
  <c r="G884" i="4"/>
  <c r="Z883" i="4"/>
  <c r="G883" i="4"/>
  <c r="Z882" i="4"/>
  <c r="G882" i="4"/>
  <c r="Z881" i="4"/>
  <c r="G881" i="4"/>
  <c r="Z880" i="4"/>
  <c r="G880" i="4"/>
  <c r="Z879" i="4"/>
  <c r="G879" i="4"/>
  <c r="Z878" i="4"/>
  <c r="G878" i="4"/>
  <c r="Z877" i="4"/>
  <c r="Z876" i="4"/>
  <c r="G876" i="4"/>
  <c r="Z875" i="4"/>
  <c r="G875" i="4"/>
  <c r="Z874" i="4"/>
  <c r="G874" i="4"/>
  <c r="Z873" i="4"/>
  <c r="G873" i="4"/>
  <c r="Z872" i="4"/>
  <c r="Z871" i="4"/>
  <c r="G871" i="4"/>
  <c r="Z870" i="4"/>
  <c r="G870" i="4"/>
  <c r="Z869" i="4"/>
  <c r="AE869" i="4" s="1"/>
  <c r="G869" i="4"/>
  <c r="Z868" i="4"/>
  <c r="G868" i="4"/>
  <c r="Z867" i="4"/>
  <c r="G867" i="4"/>
  <c r="Z866" i="4"/>
  <c r="G866" i="4"/>
  <c r="Z865" i="4"/>
  <c r="Z864" i="4"/>
  <c r="Z863" i="4"/>
  <c r="Z862" i="4"/>
  <c r="G862" i="4"/>
  <c r="Z861" i="4"/>
  <c r="G861" i="4"/>
  <c r="Z860" i="4"/>
  <c r="AE860" i="4" s="1"/>
  <c r="Z859" i="4"/>
  <c r="G859" i="4"/>
  <c r="Z858" i="4"/>
  <c r="G858" i="4"/>
  <c r="Z857" i="4"/>
  <c r="Z856" i="4"/>
  <c r="G856" i="4"/>
  <c r="Z855" i="4"/>
  <c r="G855" i="4"/>
  <c r="Z854" i="4"/>
  <c r="G854" i="4"/>
  <c r="Z853" i="4"/>
  <c r="G853" i="4"/>
  <c r="Z852" i="4"/>
  <c r="AE852" i="4" s="1"/>
  <c r="Z851" i="4"/>
  <c r="G851" i="4"/>
  <c r="Z850" i="4"/>
  <c r="G850" i="4"/>
  <c r="Z849" i="4"/>
  <c r="G849" i="4"/>
  <c r="Z848" i="4"/>
  <c r="Z847" i="4"/>
  <c r="G847" i="4"/>
  <c r="Z846" i="4"/>
  <c r="G846" i="4"/>
  <c r="Z845" i="4"/>
  <c r="G845" i="4"/>
  <c r="Z844" i="4"/>
  <c r="G844" i="4"/>
  <c r="Z843" i="4"/>
  <c r="G843" i="4"/>
  <c r="Z842" i="4"/>
  <c r="AE842" i="4" s="1"/>
  <c r="G842" i="4"/>
  <c r="Z841" i="4"/>
  <c r="G841" i="4"/>
  <c r="Z840" i="4"/>
  <c r="G840" i="4"/>
  <c r="Z839" i="4"/>
  <c r="G839" i="4"/>
  <c r="Z838" i="4"/>
  <c r="G838" i="4"/>
  <c r="Z837" i="4"/>
  <c r="G837" i="4"/>
  <c r="Z836" i="4"/>
  <c r="G836" i="4"/>
  <c r="Z835" i="4"/>
  <c r="G835" i="4"/>
  <c r="Z834" i="4"/>
  <c r="Z833" i="4"/>
  <c r="G833" i="4"/>
  <c r="Z832" i="4"/>
  <c r="G832" i="4"/>
  <c r="Z831" i="4"/>
  <c r="G831" i="4"/>
  <c r="Z830" i="4"/>
  <c r="G830" i="4"/>
  <c r="Z829" i="4"/>
  <c r="AE829" i="4" s="1"/>
  <c r="G829" i="4"/>
  <c r="Z828" i="4"/>
  <c r="G828" i="4"/>
  <c r="Z827" i="4"/>
  <c r="G827" i="4"/>
  <c r="Z826" i="4"/>
  <c r="G826" i="4"/>
  <c r="Z825" i="4"/>
  <c r="G825" i="4"/>
  <c r="Z824" i="4"/>
  <c r="G824" i="4"/>
  <c r="Z823" i="4"/>
  <c r="G823" i="4"/>
  <c r="Z822" i="4"/>
  <c r="G822" i="4"/>
  <c r="Z821" i="4"/>
  <c r="G821" i="4"/>
  <c r="Z820" i="4"/>
  <c r="G820" i="4"/>
  <c r="Z819" i="4"/>
  <c r="G819" i="4"/>
  <c r="Z818" i="4"/>
  <c r="G818" i="4"/>
  <c r="Z817" i="4"/>
  <c r="G817" i="4"/>
  <c r="Z816" i="4"/>
  <c r="G816" i="4"/>
  <c r="Z815" i="4"/>
  <c r="G815" i="4"/>
  <c r="Z814" i="4"/>
  <c r="G814" i="4"/>
  <c r="Z813" i="4"/>
  <c r="G813" i="4"/>
  <c r="Z812" i="4"/>
  <c r="G812" i="4"/>
  <c r="Z811" i="4"/>
  <c r="G811" i="4"/>
  <c r="Z810" i="4"/>
  <c r="G810" i="4"/>
  <c r="Z809" i="4"/>
  <c r="G809" i="4"/>
  <c r="Z808" i="4"/>
  <c r="G808" i="4"/>
  <c r="Z807" i="4"/>
  <c r="G807" i="4"/>
  <c r="Z806" i="4"/>
  <c r="G806" i="4"/>
  <c r="Z805" i="4"/>
  <c r="G805" i="4"/>
  <c r="Z804" i="4"/>
  <c r="G804" i="4"/>
  <c r="Z803" i="4"/>
  <c r="G803" i="4"/>
  <c r="Z802" i="4"/>
  <c r="Z801" i="4"/>
  <c r="G801" i="4"/>
  <c r="Z800" i="4"/>
  <c r="G800" i="4"/>
  <c r="Z799" i="4"/>
  <c r="G799" i="4"/>
  <c r="Z798" i="4"/>
  <c r="G798" i="4"/>
  <c r="Z797" i="4"/>
  <c r="G797" i="4"/>
  <c r="Z796" i="4"/>
  <c r="G796" i="4"/>
  <c r="Z795" i="4"/>
  <c r="G795" i="4"/>
  <c r="Z794" i="4"/>
  <c r="G794" i="4"/>
  <c r="Z793" i="4"/>
  <c r="G793" i="4"/>
  <c r="Z792" i="4"/>
  <c r="G792" i="4"/>
  <c r="Z791" i="4"/>
  <c r="G791" i="4"/>
  <c r="Z790" i="4"/>
  <c r="Z789" i="4"/>
  <c r="G789" i="4"/>
  <c r="Z788" i="4"/>
  <c r="G788" i="4"/>
  <c r="Z787" i="4"/>
  <c r="G787" i="4"/>
  <c r="Z786" i="4"/>
  <c r="G786" i="4"/>
  <c r="Z785" i="4"/>
  <c r="G785" i="4"/>
  <c r="Z784" i="4"/>
  <c r="G784" i="4"/>
  <c r="Z783" i="4"/>
  <c r="G783" i="4"/>
  <c r="Z782" i="4"/>
  <c r="G782" i="4"/>
  <c r="Z781" i="4"/>
  <c r="G781" i="4"/>
  <c r="Z780" i="4"/>
  <c r="AE780" i="4" s="1"/>
  <c r="G780" i="4"/>
  <c r="Z779" i="4"/>
  <c r="Z778" i="4"/>
  <c r="G778" i="4"/>
  <c r="Z777" i="4"/>
  <c r="G777" i="4"/>
  <c r="Z776" i="4"/>
  <c r="G776" i="4"/>
  <c r="Z775" i="4"/>
  <c r="G775" i="4"/>
  <c r="Z774" i="4"/>
  <c r="Z773" i="4"/>
  <c r="AE773" i="4" s="1"/>
  <c r="G773" i="4"/>
  <c r="Z772" i="4"/>
  <c r="G772" i="4"/>
  <c r="Z771" i="4"/>
  <c r="G771" i="4"/>
  <c r="Z770" i="4"/>
  <c r="G770" i="4"/>
  <c r="Z769" i="4"/>
  <c r="G769" i="4"/>
  <c r="Z768" i="4"/>
  <c r="Z767" i="4"/>
  <c r="AE767" i="4" s="1"/>
  <c r="G767" i="4"/>
  <c r="Z766" i="4"/>
  <c r="G766" i="4"/>
  <c r="Z765" i="4"/>
  <c r="G765" i="4"/>
  <c r="Z764" i="4"/>
  <c r="Z763" i="4"/>
  <c r="Z762" i="4"/>
  <c r="G762" i="4"/>
  <c r="Z761" i="4"/>
  <c r="AE761" i="4" s="1"/>
  <c r="G761" i="4"/>
  <c r="Z760" i="4"/>
  <c r="G760" i="4"/>
  <c r="Z759" i="4"/>
  <c r="G759" i="4"/>
  <c r="Z758" i="4"/>
  <c r="G758" i="4"/>
  <c r="Z757" i="4"/>
  <c r="G757" i="4"/>
  <c r="Z756" i="4"/>
  <c r="G756" i="4"/>
  <c r="Z755" i="4"/>
  <c r="G755" i="4"/>
  <c r="Z754" i="4"/>
  <c r="AE754" i="4" s="1"/>
  <c r="G754" i="4"/>
  <c r="Z753" i="4"/>
  <c r="G753" i="4"/>
  <c r="Z752" i="4"/>
  <c r="G752" i="4"/>
  <c r="Z751" i="4"/>
  <c r="G751" i="4"/>
  <c r="Z750" i="4"/>
  <c r="G750" i="4"/>
  <c r="Z749" i="4"/>
  <c r="G749" i="4"/>
  <c r="Z748" i="4"/>
  <c r="AE748" i="4" s="1"/>
  <c r="G748" i="4"/>
  <c r="Z747" i="4"/>
  <c r="Z746" i="4"/>
  <c r="G746" i="4"/>
  <c r="Z745" i="4"/>
  <c r="G745" i="4"/>
  <c r="Z744" i="4"/>
  <c r="G744" i="4"/>
  <c r="Z743" i="4"/>
  <c r="G743" i="4"/>
  <c r="Z742" i="4"/>
  <c r="G742" i="4"/>
  <c r="AE742" i="4" s="1"/>
  <c r="Z741" i="4"/>
  <c r="G741" i="4"/>
  <c r="Z740" i="4"/>
  <c r="G740" i="4"/>
  <c r="Z739" i="4"/>
  <c r="G739" i="4"/>
  <c r="Z738" i="4"/>
  <c r="G738" i="4"/>
  <c r="Z737" i="4"/>
  <c r="G737" i="4"/>
  <c r="Z736" i="4"/>
  <c r="G736" i="4"/>
  <c r="Z735" i="4"/>
  <c r="AE735" i="4" s="1"/>
  <c r="G735" i="4"/>
  <c r="Z734" i="4"/>
  <c r="G734" i="4"/>
  <c r="Z733" i="4"/>
  <c r="G733" i="4"/>
  <c r="Z732" i="4"/>
  <c r="Z731" i="4"/>
  <c r="Z730" i="4"/>
  <c r="G730" i="4"/>
  <c r="Z729" i="4"/>
  <c r="G729" i="4"/>
  <c r="AE729" i="4" s="1"/>
  <c r="Z728" i="4"/>
  <c r="AE728" i="4" s="1"/>
  <c r="G728" i="4"/>
  <c r="Z727" i="4"/>
  <c r="Z726" i="4"/>
  <c r="G726" i="4"/>
  <c r="Z725" i="4"/>
  <c r="AE725" i="4" s="1"/>
  <c r="G725" i="4"/>
  <c r="Z724" i="4"/>
  <c r="G724" i="4"/>
  <c r="Z723" i="4"/>
  <c r="G723" i="4"/>
  <c r="Z722" i="4"/>
  <c r="G722" i="4"/>
  <c r="Z721" i="4"/>
  <c r="G721" i="4"/>
  <c r="Z720" i="4"/>
  <c r="Z719" i="4"/>
  <c r="G719" i="4"/>
  <c r="Z718" i="4"/>
  <c r="G718" i="4"/>
  <c r="Z717" i="4"/>
  <c r="G717" i="4"/>
  <c r="Z716" i="4"/>
  <c r="G716" i="4"/>
  <c r="AE716" i="4" s="1"/>
  <c r="Z715" i="4"/>
  <c r="Z714" i="4"/>
  <c r="G714" i="4"/>
  <c r="Z713" i="4"/>
  <c r="G713" i="4"/>
  <c r="Z712" i="4"/>
  <c r="G712" i="4"/>
  <c r="Z711" i="4"/>
  <c r="G711" i="4"/>
  <c r="Z710" i="4"/>
  <c r="G710" i="4"/>
  <c r="Z709" i="4"/>
  <c r="AE709" i="4" s="1"/>
  <c r="G709" i="4"/>
  <c r="Z708" i="4"/>
  <c r="G708" i="4"/>
  <c r="Z707" i="4"/>
  <c r="G707" i="4"/>
  <c r="Z706" i="4"/>
  <c r="Z705" i="4"/>
  <c r="G705" i="4"/>
  <c r="Z704" i="4"/>
  <c r="Z703" i="4"/>
  <c r="G703" i="4"/>
  <c r="Z702" i="4"/>
  <c r="AE702" i="4" s="1"/>
  <c r="Z701" i="4"/>
  <c r="G701" i="4"/>
  <c r="Z700" i="4"/>
  <c r="Z699" i="4"/>
  <c r="G699" i="4"/>
  <c r="Z698" i="4"/>
  <c r="G698" i="4"/>
  <c r="Z697" i="4"/>
  <c r="G697" i="4"/>
  <c r="Z696" i="4"/>
  <c r="G696" i="4"/>
  <c r="Z695" i="4"/>
  <c r="AE695" i="4" s="1"/>
  <c r="G695" i="4"/>
  <c r="Z694" i="4"/>
  <c r="G694" i="4"/>
  <c r="Z693" i="4"/>
  <c r="G693" i="4"/>
  <c r="Z692" i="4"/>
  <c r="G692" i="4"/>
  <c r="Z691" i="4"/>
  <c r="G691" i="4"/>
  <c r="Z690" i="4"/>
  <c r="G690" i="4"/>
  <c r="Z689" i="4"/>
  <c r="Z688" i="4"/>
  <c r="AE688" i="4" s="1"/>
  <c r="G688" i="4"/>
  <c r="Z687" i="4"/>
  <c r="G687" i="4"/>
  <c r="Z686" i="4"/>
  <c r="G686" i="4"/>
  <c r="Z685" i="4"/>
  <c r="G685" i="4"/>
  <c r="Z684" i="4"/>
  <c r="Z683" i="4"/>
  <c r="G683" i="4"/>
  <c r="Z682" i="4"/>
  <c r="G682" i="4"/>
  <c r="Z681" i="4"/>
  <c r="Z680" i="4"/>
  <c r="G680" i="4"/>
  <c r="Z679" i="4"/>
  <c r="G679" i="4"/>
  <c r="Z678" i="4"/>
  <c r="G678" i="4"/>
  <c r="Z677" i="4"/>
  <c r="G677" i="4"/>
  <c r="Z676" i="4"/>
  <c r="G676" i="4"/>
  <c r="Z675" i="4"/>
  <c r="G675" i="4"/>
  <c r="Z674" i="4"/>
  <c r="Z673" i="4"/>
  <c r="G673" i="4"/>
  <c r="Z672" i="4"/>
  <c r="G672" i="4"/>
  <c r="Z671" i="4"/>
  <c r="Z670" i="4"/>
  <c r="G670" i="4"/>
  <c r="Z669" i="4"/>
  <c r="Z668" i="4"/>
  <c r="G668" i="4"/>
  <c r="Z667" i="4"/>
  <c r="G667" i="4"/>
  <c r="Z666" i="4"/>
  <c r="G666" i="4"/>
  <c r="Z665" i="4"/>
  <c r="G665" i="4"/>
  <c r="Z664" i="4"/>
  <c r="G664" i="4"/>
  <c r="Z663" i="4"/>
  <c r="G663" i="4"/>
  <c r="Z662" i="4"/>
  <c r="G662" i="4"/>
  <c r="Z661" i="4"/>
  <c r="G661" i="4"/>
  <c r="Z660" i="4"/>
  <c r="G660" i="4"/>
  <c r="Z659" i="4"/>
  <c r="G659" i="4"/>
  <c r="Z658" i="4"/>
  <c r="G658" i="4"/>
  <c r="Z657" i="4"/>
  <c r="Z656" i="4"/>
  <c r="Z655" i="4"/>
  <c r="G655" i="4"/>
  <c r="Z654" i="4"/>
  <c r="G654" i="4"/>
  <c r="Z653" i="4"/>
  <c r="G653" i="4"/>
  <c r="Z652" i="4"/>
  <c r="G652" i="4"/>
  <c r="Z651" i="4"/>
  <c r="Z650" i="4"/>
  <c r="G650" i="4"/>
  <c r="Z649" i="4"/>
  <c r="G649" i="4"/>
  <c r="AE649" i="4" s="1"/>
  <c r="Z648" i="4"/>
  <c r="AE648" i="4" s="1"/>
  <c r="G648" i="4"/>
  <c r="Z647" i="4"/>
  <c r="G647" i="4"/>
  <c r="Z646" i="4"/>
  <c r="G646" i="4"/>
  <c r="Z645" i="4"/>
  <c r="G645" i="4"/>
  <c r="Z644" i="4"/>
  <c r="G644" i="4"/>
  <c r="Z643" i="4"/>
  <c r="G643" i="4"/>
  <c r="Z642" i="4"/>
  <c r="G642" i="4"/>
  <c r="Z641" i="4"/>
  <c r="G641" i="4"/>
  <c r="Z640" i="4"/>
  <c r="G640" i="4"/>
  <c r="Z639" i="4"/>
  <c r="G639" i="4"/>
  <c r="Z638" i="4"/>
  <c r="G638" i="4"/>
  <c r="Z637" i="4"/>
  <c r="G637" i="4"/>
  <c r="AE637" i="4" s="1"/>
  <c r="Z636" i="4"/>
  <c r="AE636" i="4" s="1"/>
  <c r="G636" i="4"/>
  <c r="Z635" i="4"/>
  <c r="G635" i="4"/>
  <c r="Z634" i="4"/>
  <c r="G634" i="4"/>
  <c r="Z633" i="4"/>
  <c r="G633" i="4"/>
  <c r="Z632" i="4"/>
  <c r="G632" i="4"/>
  <c r="Z631" i="4"/>
  <c r="G631" i="4"/>
  <c r="AE631" i="4" s="1"/>
  <c r="Z630" i="4"/>
  <c r="G630" i="4"/>
  <c r="Z629" i="4"/>
  <c r="G629" i="4"/>
  <c r="Z628" i="4"/>
  <c r="G628" i="4"/>
  <c r="Z627" i="4"/>
  <c r="G627" i="4"/>
  <c r="Z626" i="4"/>
  <c r="G626" i="4"/>
  <c r="Z625" i="4"/>
  <c r="G625" i="4"/>
  <c r="AE625" i="4" s="1"/>
  <c r="Z624" i="4"/>
  <c r="G624" i="4"/>
  <c r="Z623" i="4"/>
  <c r="G623" i="4"/>
  <c r="Z622" i="4"/>
  <c r="G622" i="4"/>
  <c r="Z621" i="4"/>
  <c r="G621" i="4"/>
  <c r="Z620" i="4"/>
  <c r="G620" i="4"/>
  <c r="Z619" i="4"/>
  <c r="G619" i="4"/>
  <c r="AE619" i="4" s="1"/>
  <c r="Z618" i="4"/>
  <c r="G618" i="4"/>
  <c r="Z617" i="4"/>
  <c r="G617" i="4"/>
  <c r="Z616" i="4"/>
  <c r="G616" i="4"/>
  <c r="Z615" i="4"/>
  <c r="G615" i="4"/>
  <c r="Z614" i="4"/>
  <c r="G614" i="4"/>
  <c r="Z613" i="4"/>
  <c r="G613" i="4"/>
  <c r="Z612" i="4"/>
  <c r="G612" i="4"/>
  <c r="Z611" i="4"/>
  <c r="G611" i="4"/>
  <c r="Z610" i="4"/>
  <c r="G610" i="4"/>
  <c r="Z609" i="4"/>
  <c r="G609" i="4"/>
  <c r="Z608" i="4"/>
  <c r="G608" i="4"/>
  <c r="Z607" i="4"/>
  <c r="G607" i="4"/>
  <c r="AE607" i="4" s="1"/>
  <c r="Z606" i="4"/>
  <c r="AE606" i="4" s="1"/>
  <c r="G606" i="4"/>
  <c r="Z605" i="4"/>
  <c r="G605" i="4"/>
  <c r="Z604" i="4"/>
  <c r="G604" i="4"/>
  <c r="Z603" i="4"/>
  <c r="G603" i="4"/>
  <c r="Z602" i="4"/>
  <c r="Z601" i="4"/>
  <c r="G601" i="4"/>
  <c r="Z600" i="4"/>
  <c r="G600" i="4"/>
  <c r="Z599" i="4"/>
  <c r="G599" i="4"/>
  <c r="Z598" i="4"/>
  <c r="G598" i="4"/>
  <c r="AE598" i="4" s="1"/>
  <c r="Z597" i="4"/>
  <c r="G597" i="4"/>
  <c r="Z596" i="4"/>
  <c r="Z595" i="4"/>
  <c r="Z594" i="4"/>
  <c r="G594" i="4"/>
  <c r="Z593" i="4"/>
  <c r="AE593" i="4" s="1"/>
  <c r="G593" i="4"/>
  <c r="Z592" i="4"/>
  <c r="G592" i="4"/>
  <c r="Z591" i="4"/>
  <c r="G591" i="4"/>
  <c r="Z590" i="4"/>
  <c r="Z589" i="4"/>
  <c r="G589" i="4"/>
  <c r="Z588" i="4"/>
  <c r="G588" i="4"/>
  <c r="Z587" i="4"/>
  <c r="G587" i="4"/>
  <c r="AE587" i="4" s="1"/>
  <c r="Z586" i="4"/>
  <c r="G586" i="4"/>
  <c r="Z585" i="4"/>
  <c r="Z584" i="4"/>
  <c r="G584" i="4"/>
  <c r="Z583" i="4"/>
  <c r="G583" i="4"/>
  <c r="Z582" i="4"/>
  <c r="G582" i="4"/>
  <c r="Z581" i="4"/>
  <c r="G581" i="4"/>
  <c r="Z580" i="4"/>
  <c r="G580" i="4"/>
  <c r="Z579" i="4"/>
  <c r="G579" i="4"/>
  <c r="Z578" i="4"/>
  <c r="G578" i="4"/>
  <c r="Z577" i="4"/>
  <c r="G577" i="4"/>
  <c r="Z576" i="4"/>
  <c r="G576" i="4"/>
  <c r="Z575" i="4"/>
  <c r="G575" i="4"/>
  <c r="Z574" i="4"/>
  <c r="G574" i="4"/>
  <c r="Z573" i="4"/>
  <c r="G573" i="4"/>
  <c r="Z572" i="4"/>
  <c r="Z571" i="4"/>
  <c r="G571" i="4"/>
  <c r="Z570" i="4"/>
  <c r="G570" i="4"/>
  <c r="Z569" i="4"/>
  <c r="Z568" i="4"/>
  <c r="G568" i="4"/>
  <c r="Z567" i="4"/>
  <c r="AE567" i="4" s="1"/>
  <c r="G567" i="4"/>
  <c r="Z566" i="4"/>
  <c r="G566" i="4"/>
  <c r="Z565" i="4"/>
  <c r="G565" i="4"/>
  <c r="Z564" i="4"/>
  <c r="G564" i="4"/>
  <c r="Z563" i="4"/>
  <c r="G563" i="4"/>
  <c r="Z562" i="4"/>
  <c r="G562" i="4"/>
  <c r="Z561" i="4"/>
  <c r="G561" i="4"/>
  <c r="Z560" i="4"/>
  <c r="Z559" i="4"/>
  <c r="G559" i="4"/>
  <c r="Z558" i="4"/>
  <c r="G558" i="4"/>
  <c r="Z557" i="4"/>
  <c r="G557" i="4"/>
  <c r="Z556" i="4"/>
  <c r="G556" i="4"/>
  <c r="Z555" i="4"/>
  <c r="G555" i="4"/>
  <c r="Z554" i="4"/>
  <c r="G554" i="4"/>
  <c r="Z553" i="4"/>
  <c r="G553" i="4"/>
  <c r="Z552" i="4"/>
  <c r="G552" i="4"/>
  <c r="Z551" i="4"/>
  <c r="G551" i="4"/>
  <c r="Z550" i="4"/>
  <c r="G550" i="4"/>
  <c r="Z549" i="4"/>
  <c r="G549" i="4"/>
  <c r="AE549" i="4" s="1"/>
  <c r="Z548" i="4"/>
  <c r="AE548" i="4" s="1"/>
  <c r="Z547" i="4"/>
  <c r="G547" i="4"/>
  <c r="Z546" i="4"/>
  <c r="G546" i="4"/>
  <c r="Z545" i="4"/>
  <c r="G545" i="4"/>
  <c r="Z544" i="4"/>
  <c r="G544" i="4"/>
  <c r="Z543" i="4"/>
  <c r="G543" i="4"/>
  <c r="Z542" i="4"/>
  <c r="G542" i="4"/>
  <c r="Z541" i="4"/>
  <c r="G541" i="4"/>
  <c r="Z540" i="4"/>
  <c r="G540" i="4"/>
  <c r="Z539" i="4"/>
  <c r="G539" i="4"/>
  <c r="Z538" i="4"/>
  <c r="G538" i="4"/>
  <c r="Z537" i="4"/>
  <c r="G537" i="4"/>
  <c r="Z536" i="4"/>
  <c r="G536" i="4"/>
  <c r="AE536" i="4" s="1"/>
  <c r="Z535" i="4"/>
  <c r="G535" i="4"/>
  <c r="Z534" i="4"/>
  <c r="G534" i="4"/>
  <c r="Z533" i="4"/>
  <c r="G533" i="4"/>
  <c r="Z532" i="4"/>
  <c r="G532" i="4"/>
  <c r="Z531" i="4"/>
  <c r="G531" i="4"/>
  <c r="Z530" i="4"/>
  <c r="AE530" i="4" s="1"/>
  <c r="G530" i="4"/>
  <c r="Z529" i="4"/>
  <c r="Z528" i="4"/>
  <c r="G528" i="4"/>
  <c r="Z527" i="4"/>
  <c r="G527" i="4"/>
  <c r="Z526" i="4"/>
  <c r="G526" i="4"/>
  <c r="Z525" i="4"/>
  <c r="G525" i="4"/>
  <c r="Z524" i="4"/>
  <c r="G524" i="4"/>
  <c r="AE524" i="4" s="1"/>
  <c r="Z523" i="4"/>
  <c r="G523" i="4"/>
  <c r="Z522" i="4"/>
  <c r="G522" i="4"/>
  <c r="Z521" i="4"/>
  <c r="G521" i="4"/>
  <c r="Z520" i="4"/>
  <c r="G520" i="4"/>
  <c r="Z519" i="4"/>
  <c r="G519" i="4"/>
  <c r="Z518" i="4"/>
  <c r="G518" i="4"/>
  <c r="AE518" i="4" s="1"/>
  <c r="Z517" i="4"/>
  <c r="AE517" i="4" s="1"/>
  <c r="G517" i="4"/>
  <c r="Z516" i="4"/>
  <c r="G516" i="4"/>
  <c r="Z515" i="4"/>
  <c r="G515" i="4"/>
  <c r="Z514" i="4"/>
  <c r="G514" i="4"/>
  <c r="Z513" i="4"/>
  <c r="G513" i="4"/>
  <c r="Z512" i="4"/>
  <c r="G512" i="4"/>
  <c r="AE512" i="4" s="1"/>
  <c r="Z511" i="4"/>
  <c r="AE511" i="4" s="1"/>
  <c r="G511" i="4"/>
  <c r="Z510" i="4"/>
  <c r="G510" i="4"/>
  <c r="Z509" i="4"/>
  <c r="G509" i="4"/>
  <c r="Z508" i="4"/>
  <c r="G508" i="4"/>
  <c r="Z507" i="4"/>
  <c r="G507" i="4"/>
  <c r="Z506" i="4"/>
  <c r="G506" i="4"/>
  <c r="Z505" i="4"/>
  <c r="AE505" i="4" s="1"/>
  <c r="G505" i="4"/>
  <c r="Z504" i="4"/>
  <c r="G504" i="4"/>
  <c r="Z503" i="4"/>
  <c r="G503" i="4"/>
  <c r="Z502" i="4"/>
  <c r="G502" i="4"/>
  <c r="Z501" i="4"/>
  <c r="G501" i="4"/>
  <c r="Z500" i="4"/>
  <c r="G500" i="4"/>
  <c r="AE500" i="4" s="1"/>
  <c r="Z499" i="4"/>
  <c r="G499" i="4"/>
  <c r="Z498" i="4"/>
  <c r="G498" i="4"/>
  <c r="Z497" i="4"/>
  <c r="G497" i="4"/>
  <c r="Z496" i="4"/>
  <c r="G496" i="4"/>
  <c r="Z495" i="4"/>
  <c r="G495" i="4"/>
  <c r="Z494" i="4"/>
  <c r="G494" i="4"/>
  <c r="Z493" i="4"/>
  <c r="G493" i="4"/>
  <c r="Z492" i="4"/>
  <c r="G492" i="4"/>
  <c r="Z491" i="4"/>
  <c r="G491" i="4"/>
  <c r="Z490" i="4"/>
  <c r="G490" i="4"/>
  <c r="Z489" i="4"/>
  <c r="G489" i="4"/>
  <c r="Z488" i="4"/>
  <c r="Z487" i="4"/>
  <c r="AE487" i="4" s="1"/>
  <c r="G487" i="4"/>
  <c r="Z486" i="4"/>
  <c r="G486" i="4"/>
  <c r="Z485" i="4"/>
  <c r="Z484" i="4"/>
  <c r="G484" i="4"/>
  <c r="Z483" i="4"/>
  <c r="Z482" i="4"/>
  <c r="G482" i="4"/>
  <c r="Z481" i="4"/>
  <c r="G481" i="4"/>
  <c r="Z480" i="4"/>
  <c r="AE480" i="4" s="1"/>
  <c r="G480" i="4"/>
  <c r="Z479" i="4"/>
  <c r="Z478" i="4"/>
  <c r="G478" i="4"/>
  <c r="Z477" i="4"/>
  <c r="AE477" i="4" s="1"/>
  <c r="Z476" i="4"/>
  <c r="G476" i="4"/>
  <c r="AE476" i="4" s="1"/>
  <c r="Z475" i="4"/>
  <c r="G475" i="4"/>
  <c r="Z474" i="4"/>
  <c r="G474" i="4"/>
  <c r="Z473" i="4"/>
  <c r="AE473" i="4" s="1"/>
  <c r="G473" i="4"/>
  <c r="Z472" i="4"/>
  <c r="G472" i="4"/>
  <c r="Z471" i="4"/>
  <c r="G471" i="4"/>
  <c r="Z470" i="4"/>
  <c r="G470" i="4"/>
  <c r="Z469" i="4"/>
  <c r="G469" i="4"/>
  <c r="Z468" i="4"/>
  <c r="G468" i="4"/>
  <c r="Z467" i="4"/>
  <c r="Z466" i="4"/>
  <c r="G466" i="4"/>
  <c r="Z465" i="4"/>
  <c r="G465" i="4"/>
  <c r="Z464" i="4"/>
  <c r="G464" i="4"/>
  <c r="Z463" i="4"/>
  <c r="G463" i="4"/>
  <c r="Z462" i="4"/>
  <c r="G462" i="4"/>
  <c r="Z460" i="4"/>
  <c r="G460" i="4"/>
  <c r="AE460" i="4" s="1"/>
  <c r="Z459" i="4"/>
  <c r="AE459" i="4" s="1"/>
  <c r="G459" i="4"/>
  <c r="Z458" i="4"/>
  <c r="G458" i="4"/>
  <c r="Z457" i="4"/>
  <c r="Z456" i="4"/>
  <c r="G456" i="4"/>
  <c r="Z455" i="4"/>
  <c r="G455" i="4"/>
  <c r="Z454" i="4"/>
  <c r="AE454" i="4" s="1"/>
  <c r="G454" i="4"/>
  <c r="Z453" i="4"/>
  <c r="Z452" i="4"/>
  <c r="AE452" i="4" s="1"/>
  <c r="G452" i="4"/>
  <c r="Z451" i="4"/>
  <c r="Z450" i="4"/>
  <c r="G450" i="4"/>
  <c r="Z449" i="4"/>
  <c r="G449" i="4"/>
  <c r="Z448" i="4"/>
  <c r="G448" i="4"/>
  <c r="Z447" i="4"/>
  <c r="AE447" i="4" s="1"/>
  <c r="G447" i="4"/>
  <c r="Z446" i="4"/>
  <c r="AE446" i="4" s="1"/>
  <c r="G446" i="4"/>
  <c r="Z445" i="4"/>
  <c r="G445" i="4"/>
  <c r="Z444" i="4"/>
  <c r="G444" i="4"/>
  <c r="Z443" i="4"/>
  <c r="G443" i="4"/>
  <c r="Z442" i="4"/>
  <c r="G442" i="4"/>
  <c r="Z441" i="4"/>
  <c r="G441" i="4"/>
  <c r="Z440" i="4"/>
  <c r="AE440" i="4" s="1"/>
  <c r="G440" i="4"/>
  <c r="Z439" i="4"/>
  <c r="G439" i="4"/>
  <c r="Z438" i="4"/>
  <c r="G438" i="4"/>
  <c r="Z437" i="4"/>
  <c r="G437" i="4"/>
  <c r="Z436" i="4"/>
  <c r="G436" i="4"/>
  <c r="Z435" i="4"/>
  <c r="G435" i="4"/>
  <c r="Z434" i="4"/>
  <c r="AE434" i="4" s="1"/>
  <c r="G434" i="4"/>
  <c r="Z433" i="4"/>
  <c r="G433" i="4"/>
  <c r="Z432" i="4"/>
  <c r="G432" i="4"/>
  <c r="Z431" i="4"/>
  <c r="G431" i="4"/>
  <c r="Z430" i="4"/>
  <c r="G430" i="4"/>
  <c r="Z429" i="4"/>
  <c r="G429" i="4"/>
  <c r="Z428" i="4"/>
  <c r="G428" i="4"/>
  <c r="Z427" i="4"/>
  <c r="G427" i="4"/>
  <c r="Z426" i="4"/>
  <c r="G426" i="4"/>
  <c r="Z425" i="4"/>
  <c r="G425" i="4"/>
  <c r="Z424" i="4"/>
  <c r="G424" i="4"/>
  <c r="Z423" i="4"/>
  <c r="G423" i="4"/>
  <c r="Z422" i="4"/>
  <c r="G422" i="4"/>
  <c r="Z421" i="4"/>
  <c r="G421" i="4"/>
  <c r="Z420" i="4"/>
  <c r="G420" i="4"/>
  <c r="Z419" i="4"/>
  <c r="AE419" i="4" s="1"/>
  <c r="Z418" i="4"/>
  <c r="G418" i="4"/>
  <c r="Z417" i="4"/>
  <c r="G417" i="4"/>
  <c r="Z416" i="4"/>
  <c r="Z415" i="4"/>
  <c r="Z414" i="4"/>
  <c r="AE414" i="4" s="1"/>
  <c r="G414" i="4"/>
  <c r="Z413" i="4"/>
  <c r="G413" i="4"/>
  <c r="Z412" i="4"/>
  <c r="G412" i="4"/>
  <c r="Z411" i="4"/>
  <c r="G411" i="4"/>
  <c r="Z410" i="4"/>
  <c r="Z409" i="4"/>
  <c r="G409" i="4"/>
  <c r="Z408" i="4"/>
  <c r="G408" i="4"/>
  <c r="Z407" i="4"/>
  <c r="G407" i="4"/>
  <c r="Z406" i="4"/>
  <c r="G406" i="4"/>
  <c r="Z405" i="4"/>
  <c r="Z404" i="4"/>
  <c r="G404" i="4"/>
  <c r="Z403" i="4"/>
  <c r="G403" i="4"/>
  <c r="Z402" i="4"/>
  <c r="G402" i="4"/>
  <c r="Z401" i="4"/>
  <c r="AE401" i="4" s="1"/>
  <c r="G401" i="4"/>
  <c r="Z400" i="4"/>
  <c r="G400" i="4"/>
  <c r="Z399" i="4"/>
  <c r="G399" i="4"/>
  <c r="Z398" i="4"/>
  <c r="G398" i="4"/>
  <c r="Z397" i="4"/>
  <c r="G397" i="4"/>
  <c r="Z396" i="4"/>
  <c r="G396" i="4"/>
  <c r="Z395" i="4"/>
  <c r="G395" i="4"/>
  <c r="Z394" i="4"/>
  <c r="Z393" i="4"/>
  <c r="G393" i="4"/>
  <c r="Z392" i="4"/>
  <c r="G392" i="4"/>
  <c r="Z391" i="4"/>
  <c r="G391" i="4"/>
  <c r="Z390" i="4"/>
  <c r="G390" i="4"/>
  <c r="Z389" i="4"/>
  <c r="Z388" i="4"/>
  <c r="Z387" i="4"/>
  <c r="G387" i="4"/>
  <c r="Z386" i="4"/>
  <c r="G386" i="4"/>
  <c r="Z385" i="4"/>
  <c r="G385" i="4"/>
  <c r="Z384" i="4"/>
  <c r="G384" i="4"/>
  <c r="Z383" i="4"/>
  <c r="G383" i="4"/>
  <c r="Z382" i="4"/>
  <c r="G382" i="4"/>
  <c r="Z381" i="4"/>
  <c r="G381" i="4"/>
  <c r="Z380" i="4"/>
  <c r="Z379" i="4"/>
  <c r="G379" i="4"/>
  <c r="Z378" i="4"/>
  <c r="Z377" i="4"/>
  <c r="G377" i="4"/>
  <c r="Z376" i="4"/>
  <c r="G376" i="4"/>
  <c r="Z375" i="4"/>
  <c r="G375" i="4"/>
  <c r="Z374" i="4"/>
  <c r="G374" i="4"/>
  <c r="Z373" i="4"/>
  <c r="G373" i="4"/>
  <c r="Z372" i="4"/>
  <c r="Z371" i="4"/>
  <c r="AE371" i="4" s="1"/>
  <c r="Z370" i="4"/>
  <c r="G370" i="4"/>
  <c r="Z369" i="4"/>
  <c r="G369" i="4"/>
  <c r="Z368" i="4"/>
  <c r="G368" i="4"/>
  <c r="Z367" i="4"/>
  <c r="Z366" i="4"/>
  <c r="G366" i="4"/>
  <c r="Z365" i="4"/>
  <c r="G365" i="4"/>
  <c r="Z364" i="4"/>
  <c r="Z363" i="4"/>
  <c r="Z362" i="4"/>
  <c r="G362" i="4"/>
  <c r="Z361" i="4"/>
  <c r="G361" i="4"/>
  <c r="Z360" i="4"/>
  <c r="G360" i="4"/>
  <c r="Z359" i="4"/>
  <c r="G359" i="4"/>
  <c r="Z358" i="4"/>
  <c r="G358" i="4"/>
  <c r="Z357" i="4"/>
  <c r="AE357" i="4" s="1"/>
  <c r="Z356" i="4"/>
  <c r="G356" i="4"/>
  <c r="Z355" i="4"/>
  <c r="G355" i="4"/>
  <c r="Z354" i="4"/>
  <c r="Z353" i="4"/>
  <c r="G353" i="4"/>
  <c r="Z352" i="4"/>
  <c r="G352" i="4"/>
  <c r="Z351" i="4"/>
  <c r="G351" i="4"/>
  <c r="Z350" i="4"/>
  <c r="G350" i="4"/>
  <c r="Z349" i="4"/>
  <c r="G349" i="4"/>
  <c r="Z348" i="4"/>
  <c r="G348" i="4"/>
  <c r="Z347" i="4"/>
  <c r="G347" i="4"/>
  <c r="Z346" i="4"/>
  <c r="G346" i="4"/>
  <c r="Z345" i="4"/>
  <c r="G345" i="4"/>
  <c r="Z344" i="4"/>
  <c r="G344" i="4"/>
  <c r="Z343" i="4"/>
  <c r="Z342" i="4"/>
  <c r="G342" i="4"/>
  <c r="Z341" i="4"/>
  <c r="G341" i="4"/>
  <c r="AE341" i="4" s="1"/>
  <c r="Z340" i="4"/>
  <c r="G340" i="4"/>
  <c r="Z339" i="4"/>
  <c r="G339" i="4"/>
  <c r="Z338" i="4"/>
  <c r="G338" i="4"/>
  <c r="Z337" i="4"/>
  <c r="G337" i="4"/>
  <c r="Z336" i="4"/>
  <c r="Z335" i="4"/>
  <c r="G335" i="4"/>
  <c r="Z334" i="4"/>
  <c r="G334" i="4"/>
  <c r="Z333" i="4"/>
  <c r="G333" i="4"/>
  <c r="Z332" i="4"/>
  <c r="G332" i="4"/>
  <c r="Z331" i="4"/>
  <c r="G331" i="4"/>
  <c r="Z330" i="4"/>
  <c r="G330" i="4"/>
  <c r="Z329" i="4"/>
  <c r="G329" i="4"/>
  <c r="Z328" i="4"/>
  <c r="G328" i="4"/>
  <c r="Z327" i="4"/>
  <c r="G327" i="4"/>
  <c r="Z326" i="4"/>
  <c r="G326" i="4"/>
  <c r="Z325" i="4"/>
  <c r="Z324" i="4"/>
  <c r="G324" i="4"/>
  <c r="Z323" i="4"/>
  <c r="G323" i="4"/>
  <c r="Z322" i="4"/>
  <c r="G322" i="4"/>
  <c r="Z321" i="4"/>
  <c r="G321" i="4"/>
  <c r="Z320" i="4"/>
  <c r="G320" i="4"/>
  <c r="Z319" i="4"/>
  <c r="Z318" i="4"/>
  <c r="G318" i="4"/>
  <c r="Z317" i="4"/>
  <c r="G317" i="4"/>
  <c r="Z316" i="4"/>
  <c r="G316" i="4"/>
  <c r="Z315" i="4"/>
  <c r="AE315" i="4" s="1"/>
  <c r="G315" i="4"/>
  <c r="Z314" i="4"/>
  <c r="G314" i="4"/>
  <c r="Z313" i="4"/>
  <c r="G313" i="4"/>
  <c r="Z312" i="4"/>
  <c r="G312" i="4"/>
  <c r="Z311" i="4"/>
  <c r="G311" i="4"/>
  <c r="Z310" i="4"/>
  <c r="Z309" i="4"/>
  <c r="G309" i="4"/>
  <c r="AE309" i="4" s="1"/>
  <c r="Z308" i="4"/>
  <c r="G308" i="4"/>
  <c r="Z307" i="4"/>
  <c r="Z306" i="4"/>
  <c r="G306" i="4"/>
  <c r="Z305" i="4"/>
  <c r="G305" i="4"/>
  <c r="Z304" i="4"/>
  <c r="G304" i="4"/>
  <c r="Z303" i="4"/>
  <c r="G303" i="4"/>
  <c r="Z302" i="4"/>
  <c r="AE302" i="4" s="1"/>
  <c r="G302" i="4"/>
  <c r="Z301" i="4"/>
  <c r="G301" i="4"/>
  <c r="Z300" i="4"/>
  <c r="G300" i="4"/>
  <c r="Z299" i="4"/>
  <c r="G299" i="4"/>
  <c r="Z298" i="4"/>
  <c r="G298" i="4"/>
  <c r="Z297" i="4"/>
  <c r="G297" i="4"/>
  <c r="Z296" i="4"/>
  <c r="G296" i="4"/>
  <c r="Z295" i="4"/>
  <c r="G295" i="4"/>
  <c r="Z294" i="4"/>
  <c r="G294" i="4"/>
  <c r="Z293" i="4"/>
  <c r="G293" i="4"/>
  <c r="Z292" i="4"/>
  <c r="G292" i="4"/>
  <c r="Z291" i="4"/>
  <c r="G291" i="4"/>
  <c r="Z290" i="4"/>
  <c r="Z289" i="4"/>
  <c r="G289" i="4"/>
  <c r="Z288" i="4"/>
  <c r="G288" i="4"/>
  <c r="Z287" i="4"/>
  <c r="Z286" i="4"/>
  <c r="G286" i="4"/>
  <c r="Z285" i="4"/>
  <c r="G285" i="4"/>
  <c r="Z284" i="4"/>
  <c r="Z283" i="4"/>
  <c r="G283" i="4"/>
  <c r="Z282" i="4"/>
  <c r="G282" i="4"/>
  <c r="Z281" i="4"/>
  <c r="G281" i="4"/>
  <c r="Z280" i="4"/>
  <c r="G280" i="4"/>
  <c r="Z279" i="4"/>
  <c r="G279" i="4"/>
  <c r="Z278" i="4"/>
  <c r="G278" i="4"/>
  <c r="Z277" i="4"/>
  <c r="G277" i="4"/>
  <c r="Z276" i="4"/>
  <c r="G276" i="4"/>
  <c r="Z275" i="4"/>
  <c r="G275" i="4"/>
  <c r="Z274" i="4"/>
  <c r="G274" i="4"/>
  <c r="Z273" i="4"/>
  <c r="G273" i="4"/>
  <c r="Z272" i="4"/>
  <c r="G272" i="4"/>
  <c r="Z271" i="4"/>
  <c r="G271" i="4"/>
  <c r="Z270" i="4"/>
  <c r="G270" i="4"/>
  <c r="Z269" i="4"/>
  <c r="G269" i="4"/>
  <c r="Z268" i="4"/>
  <c r="G268" i="4"/>
  <c r="Z267" i="4"/>
  <c r="G267" i="4"/>
  <c r="Z266" i="4"/>
  <c r="AE266" i="4" s="1"/>
  <c r="G266" i="4"/>
  <c r="Z265" i="4"/>
  <c r="G265" i="4"/>
  <c r="Z264" i="4"/>
  <c r="G264" i="4"/>
  <c r="Z263" i="4"/>
  <c r="G263" i="4"/>
  <c r="Z262" i="4"/>
  <c r="G262" i="4"/>
  <c r="Z261" i="4"/>
  <c r="G261" i="4"/>
  <c r="Z260" i="4"/>
  <c r="G260" i="4"/>
  <c r="Z259" i="4"/>
  <c r="G259" i="4"/>
  <c r="AE259" i="4" s="1"/>
  <c r="Z258" i="4"/>
  <c r="Z257" i="4"/>
  <c r="G257" i="4"/>
  <c r="Z256" i="4"/>
  <c r="AE256" i="4" s="1"/>
  <c r="G256" i="4"/>
  <c r="Z255" i="4"/>
  <c r="G255" i="4"/>
  <c r="Z254" i="4"/>
  <c r="G254" i="4"/>
  <c r="Z253" i="4"/>
  <c r="G253" i="4"/>
  <c r="Z252" i="4"/>
  <c r="G252" i="4"/>
  <c r="Z251" i="4"/>
  <c r="G251" i="4"/>
  <c r="Z250" i="4"/>
  <c r="G250" i="4"/>
  <c r="Z249" i="4"/>
  <c r="G249" i="4"/>
  <c r="Z248" i="4"/>
  <c r="G248" i="4"/>
  <c r="Z247" i="4"/>
  <c r="G247" i="4"/>
  <c r="Z246" i="4"/>
  <c r="G246" i="4"/>
  <c r="Z245" i="4"/>
  <c r="G245" i="4"/>
  <c r="Z244" i="4"/>
  <c r="G244" i="4"/>
  <c r="Z243" i="4"/>
  <c r="G243" i="4"/>
  <c r="Z242" i="4"/>
  <c r="G242" i="4"/>
  <c r="Z241" i="4"/>
  <c r="G241" i="4"/>
  <c r="Z240" i="4"/>
  <c r="Z239" i="4"/>
  <c r="G239" i="4"/>
  <c r="Z238" i="4"/>
  <c r="G238" i="4"/>
  <c r="Z237" i="4"/>
  <c r="G237" i="4"/>
  <c r="Z236" i="4"/>
  <c r="G236" i="4"/>
  <c r="Z235" i="4"/>
  <c r="G235" i="4"/>
  <c r="Z234" i="4"/>
  <c r="G234" i="4"/>
  <c r="AE234" i="4" s="1"/>
  <c r="Z233" i="4"/>
  <c r="G233" i="4"/>
  <c r="Z232" i="4"/>
  <c r="G232" i="4"/>
  <c r="Z231" i="4"/>
  <c r="G231" i="4"/>
  <c r="Z230" i="4"/>
  <c r="G230" i="4"/>
  <c r="Z229" i="4"/>
  <c r="G229" i="4"/>
  <c r="Z228" i="4"/>
  <c r="G228" i="4"/>
  <c r="Z227" i="4"/>
  <c r="G227" i="4"/>
  <c r="Z226" i="4"/>
  <c r="G226" i="4"/>
  <c r="Z225" i="4"/>
  <c r="G225" i="4"/>
  <c r="Z224" i="4"/>
  <c r="G224" i="4"/>
  <c r="Z223" i="4"/>
  <c r="G223" i="4"/>
  <c r="Z222" i="4"/>
  <c r="G222" i="4"/>
  <c r="Z221" i="4"/>
  <c r="G221" i="4"/>
  <c r="Z220" i="4"/>
  <c r="G220" i="4"/>
  <c r="Z219" i="4"/>
  <c r="Z218" i="4"/>
  <c r="G218" i="4"/>
  <c r="Z217" i="4"/>
  <c r="G217" i="4"/>
  <c r="Z216" i="4"/>
  <c r="G216" i="4"/>
  <c r="Z215" i="4"/>
  <c r="AE215" i="4" s="1"/>
  <c r="G215" i="4"/>
  <c r="Z214" i="4"/>
  <c r="G214" i="4"/>
  <c r="Z213" i="4"/>
  <c r="G213" i="4"/>
  <c r="Z212" i="4"/>
  <c r="G212" i="4"/>
  <c r="Z211" i="4"/>
  <c r="G211" i="4"/>
  <c r="Z210" i="4"/>
  <c r="AE210" i="4" s="1"/>
  <c r="Z209" i="4"/>
  <c r="Z208" i="4"/>
  <c r="G208" i="4"/>
  <c r="Z207" i="4"/>
  <c r="G207" i="4"/>
  <c r="Z206" i="4"/>
  <c r="AE206" i="4" s="1"/>
  <c r="G206" i="4"/>
  <c r="Z205" i="4"/>
  <c r="G205" i="4"/>
  <c r="Z204" i="4"/>
  <c r="G204" i="4"/>
  <c r="Z203" i="4"/>
  <c r="G203" i="4"/>
  <c r="Z202" i="4"/>
  <c r="Z201" i="4"/>
  <c r="G201" i="4"/>
  <c r="Z200" i="4"/>
  <c r="G200" i="4"/>
  <c r="Z199" i="4"/>
  <c r="G199" i="4"/>
  <c r="Z198" i="4"/>
  <c r="G198" i="4"/>
  <c r="Z197" i="4"/>
  <c r="G197" i="4"/>
  <c r="Z196" i="4"/>
  <c r="Z195" i="4"/>
  <c r="AE195" i="4" s="1"/>
  <c r="G195" i="4"/>
  <c r="Z194" i="4"/>
  <c r="G194" i="4"/>
  <c r="Z193" i="4"/>
  <c r="Z192" i="4"/>
  <c r="G192" i="4"/>
  <c r="Z191" i="4"/>
  <c r="G191" i="4"/>
  <c r="Z190" i="4"/>
  <c r="G190" i="4"/>
  <c r="Z189" i="4"/>
  <c r="AE189" i="4" s="1"/>
  <c r="G189" i="4"/>
  <c r="Z188" i="4"/>
  <c r="G188" i="4"/>
  <c r="Z187" i="4"/>
  <c r="G187" i="4"/>
  <c r="Z186" i="4"/>
  <c r="G186" i="4"/>
  <c r="Z185" i="4"/>
  <c r="G185" i="4"/>
  <c r="Z184" i="4"/>
  <c r="G184" i="4"/>
  <c r="Z183" i="4"/>
  <c r="G183" i="4"/>
  <c r="Z182" i="4"/>
  <c r="G182" i="4"/>
  <c r="Z181" i="4"/>
  <c r="Z180" i="4"/>
  <c r="Z179" i="4"/>
  <c r="G179" i="4"/>
  <c r="Z178" i="4"/>
  <c r="G178" i="4"/>
  <c r="Z177" i="4"/>
  <c r="AE177" i="4" s="1"/>
  <c r="G177" i="4"/>
  <c r="Z176" i="4"/>
  <c r="G176" i="4"/>
  <c r="Z175" i="4"/>
  <c r="Z174" i="4"/>
  <c r="G174" i="4"/>
  <c r="Z173" i="4"/>
  <c r="G173" i="4"/>
  <c r="Z172" i="4"/>
  <c r="G172" i="4"/>
  <c r="Z171" i="4"/>
  <c r="G171" i="4"/>
  <c r="Z170" i="4"/>
  <c r="G170" i="4"/>
  <c r="Z169" i="4"/>
  <c r="G169" i="4"/>
  <c r="Z168" i="4"/>
  <c r="Z167" i="4"/>
  <c r="G167" i="4"/>
  <c r="Z166" i="4"/>
  <c r="G166" i="4"/>
  <c r="Z165" i="4"/>
  <c r="G165" i="4"/>
  <c r="Z164" i="4"/>
  <c r="Z163" i="4"/>
  <c r="G163" i="4"/>
  <c r="Z162" i="4"/>
  <c r="G162" i="4"/>
  <c r="Z161" i="4"/>
  <c r="G161" i="4"/>
  <c r="Z160" i="4"/>
  <c r="G160" i="4"/>
  <c r="Z159" i="4"/>
  <c r="G159" i="4"/>
  <c r="Z158" i="4"/>
  <c r="G158" i="4"/>
  <c r="Z157" i="4"/>
  <c r="AE157" i="4" s="1"/>
  <c r="Z156" i="4"/>
  <c r="G156" i="4"/>
  <c r="Z155" i="4"/>
  <c r="G155" i="4"/>
  <c r="Z154" i="4"/>
  <c r="G154" i="4"/>
  <c r="Z153" i="4"/>
  <c r="G153" i="4"/>
  <c r="Z152" i="4"/>
  <c r="G152" i="4"/>
  <c r="Z151" i="4"/>
  <c r="G151" i="4"/>
  <c r="Z150" i="4"/>
  <c r="AE150" i="4" s="1"/>
  <c r="G150" i="4"/>
  <c r="Z149" i="4"/>
  <c r="G149" i="4"/>
  <c r="Z148" i="4"/>
  <c r="Z147" i="4"/>
  <c r="G147" i="4"/>
  <c r="Z146" i="4"/>
  <c r="G146" i="4"/>
  <c r="Z145" i="4"/>
  <c r="G145" i="4"/>
  <c r="Z144" i="4"/>
  <c r="G144" i="4"/>
  <c r="Z143" i="4"/>
  <c r="G143" i="4"/>
  <c r="Z142" i="4"/>
  <c r="G142" i="4"/>
  <c r="Z141" i="4"/>
  <c r="G141" i="4"/>
  <c r="Z140" i="4"/>
  <c r="Z139" i="4"/>
  <c r="G139" i="4"/>
  <c r="Z138" i="4"/>
  <c r="G138" i="4"/>
  <c r="Z137" i="4"/>
  <c r="G137" i="4"/>
  <c r="Z136" i="4"/>
  <c r="Z135" i="4"/>
  <c r="G135" i="4"/>
  <c r="Z134" i="4"/>
  <c r="G134" i="4"/>
  <c r="Z133" i="4"/>
  <c r="G133" i="4"/>
  <c r="Z132" i="4"/>
  <c r="G132" i="4"/>
  <c r="Z131" i="4"/>
  <c r="G131" i="4"/>
  <c r="Z130" i="4"/>
  <c r="G130" i="4"/>
  <c r="Z129" i="4"/>
  <c r="G129" i="4"/>
  <c r="Z128" i="4"/>
  <c r="AE128" i="4" s="1"/>
  <c r="G128" i="4"/>
  <c r="Z127" i="4"/>
  <c r="Z126" i="4"/>
  <c r="Z125" i="4"/>
  <c r="G125" i="4"/>
  <c r="Z124" i="4"/>
  <c r="G124" i="4"/>
  <c r="Z123" i="4"/>
  <c r="AE123" i="4" s="1"/>
  <c r="G123" i="4"/>
  <c r="Z122" i="4"/>
  <c r="Z121" i="4"/>
  <c r="G121" i="4"/>
  <c r="Z120" i="4"/>
  <c r="G120" i="4"/>
  <c r="Z119" i="4"/>
  <c r="G119" i="4"/>
  <c r="Z118" i="4"/>
  <c r="G118" i="4"/>
  <c r="Z117" i="4"/>
  <c r="G117" i="4"/>
  <c r="Z116" i="4"/>
  <c r="G116" i="4"/>
  <c r="Z115" i="4"/>
  <c r="G115" i="4"/>
  <c r="Z114" i="4"/>
  <c r="G114" i="4"/>
  <c r="Z113" i="4"/>
  <c r="Z112" i="4"/>
  <c r="G112" i="4"/>
  <c r="Z111" i="4"/>
  <c r="G111" i="4"/>
  <c r="Z110" i="4"/>
  <c r="G110" i="4"/>
  <c r="Z109" i="4"/>
  <c r="G109" i="4"/>
  <c r="Z108" i="4"/>
  <c r="Z107" i="4"/>
  <c r="Z106" i="4"/>
  <c r="G106" i="4"/>
  <c r="Z105" i="4"/>
  <c r="G105" i="4"/>
  <c r="Z104" i="4"/>
  <c r="G104" i="4"/>
  <c r="Z103" i="4"/>
  <c r="G103" i="4"/>
  <c r="Z102" i="4"/>
  <c r="G102" i="4"/>
  <c r="Z101" i="4"/>
  <c r="G101" i="4"/>
  <c r="Z100" i="4"/>
  <c r="G100" i="4"/>
  <c r="Z99" i="4"/>
  <c r="Z98" i="4"/>
  <c r="G98" i="4"/>
  <c r="Z97" i="4"/>
  <c r="G97" i="4"/>
  <c r="AE97" i="4" s="1"/>
  <c r="Z96" i="4"/>
  <c r="G96" i="4"/>
  <c r="Z95" i="4"/>
  <c r="G95" i="4"/>
  <c r="Z94" i="4"/>
  <c r="G94" i="4"/>
  <c r="Z93" i="4"/>
  <c r="Z92" i="4"/>
  <c r="G92" i="4"/>
  <c r="Z91" i="4"/>
  <c r="G91" i="4"/>
  <c r="Z90" i="4"/>
  <c r="G90" i="4"/>
  <c r="Z89" i="4"/>
  <c r="G89" i="4"/>
  <c r="Z88" i="4"/>
  <c r="G88" i="4"/>
  <c r="Z87" i="4"/>
  <c r="G87" i="4"/>
  <c r="Z86" i="4"/>
  <c r="G86" i="4"/>
  <c r="Z85" i="4"/>
  <c r="G85" i="4"/>
  <c r="Z84" i="4"/>
  <c r="AE84" i="4" s="1"/>
  <c r="G84" i="4"/>
  <c r="Z83" i="4"/>
  <c r="G83" i="4"/>
  <c r="Z82" i="4"/>
  <c r="G82" i="4"/>
  <c r="Z81" i="4"/>
  <c r="G81" i="4"/>
  <c r="Z80" i="4"/>
  <c r="Z79" i="4"/>
  <c r="G79" i="4"/>
  <c r="Z78" i="4"/>
  <c r="G78" i="4"/>
  <c r="Z77" i="4"/>
  <c r="G77" i="4"/>
  <c r="Z76" i="4"/>
  <c r="AE76" i="4" s="1"/>
  <c r="G76" i="4"/>
  <c r="Z75" i="4"/>
  <c r="G75" i="4"/>
  <c r="Z74" i="4"/>
  <c r="G74" i="4"/>
  <c r="Z73" i="4"/>
  <c r="G73" i="4"/>
  <c r="Z72" i="4"/>
  <c r="Z71" i="4"/>
  <c r="AE71" i="4" s="1"/>
  <c r="G71" i="4"/>
  <c r="Z70" i="4"/>
  <c r="G70" i="4"/>
  <c r="Z69" i="4"/>
  <c r="Z68" i="4"/>
  <c r="G68" i="4"/>
  <c r="Z67" i="4"/>
  <c r="G67" i="4"/>
  <c r="Z66" i="4"/>
  <c r="G66" i="4"/>
  <c r="Z65" i="4"/>
  <c r="G65" i="4"/>
  <c r="Z64" i="4"/>
  <c r="G64" i="4"/>
  <c r="Z63" i="4"/>
  <c r="G63" i="4"/>
  <c r="Z62" i="4"/>
  <c r="G62" i="4"/>
  <c r="Z61" i="4"/>
  <c r="G61" i="4"/>
  <c r="Z60" i="4"/>
  <c r="G60" i="4"/>
  <c r="Z59" i="4"/>
  <c r="G59" i="4"/>
  <c r="Z58" i="4"/>
  <c r="G58" i="4"/>
  <c r="Z57" i="4"/>
  <c r="AE57" i="4" s="1"/>
  <c r="G57" i="4"/>
  <c r="Z56" i="4"/>
  <c r="G56" i="4"/>
  <c r="Z55" i="4"/>
  <c r="G55" i="4"/>
  <c r="Z54" i="4"/>
  <c r="Z53" i="4"/>
  <c r="AE53" i="4" s="1"/>
  <c r="Z52" i="4"/>
  <c r="G52" i="4"/>
  <c r="Z51" i="4"/>
  <c r="G51" i="4"/>
  <c r="Z50" i="4"/>
  <c r="G50" i="4"/>
  <c r="Z49" i="4"/>
  <c r="G49" i="4"/>
  <c r="Z48" i="4"/>
  <c r="G48" i="4"/>
  <c r="Z47" i="4"/>
  <c r="G47" i="4"/>
  <c r="Z46" i="4"/>
  <c r="G46" i="4"/>
  <c r="Z45" i="4"/>
  <c r="G45" i="4"/>
  <c r="Z44" i="4"/>
  <c r="G44" i="4"/>
  <c r="Z43" i="4"/>
  <c r="G43" i="4"/>
  <c r="Z42" i="4"/>
  <c r="G42" i="4"/>
  <c r="Z41" i="4"/>
  <c r="G41" i="4"/>
  <c r="Z40" i="4"/>
  <c r="G40" i="4"/>
  <c r="Z39" i="4"/>
  <c r="Z38" i="4"/>
  <c r="G38" i="4"/>
  <c r="Z37" i="4"/>
  <c r="G37" i="4"/>
  <c r="Z36" i="4"/>
  <c r="G36" i="4"/>
  <c r="Z35" i="4"/>
  <c r="G35" i="4"/>
  <c r="Z34" i="4"/>
  <c r="G34" i="4"/>
  <c r="Z33" i="4"/>
  <c r="G33" i="4"/>
  <c r="Z32" i="4"/>
  <c r="G32" i="4"/>
  <c r="Z31" i="4"/>
  <c r="G31" i="4"/>
  <c r="Z30" i="4"/>
  <c r="G30" i="4"/>
  <c r="Z29" i="4"/>
  <c r="AE29" i="4" s="1"/>
  <c r="Z28" i="4"/>
  <c r="G28" i="4"/>
  <c r="Z27" i="4"/>
  <c r="G27" i="4"/>
  <c r="Z26" i="4"/>
  <c r="Z25" i="4"/>
  <c r="Z24" i="4"/>
  <c r="G24" i="4"/>
  <c r="Z23" i="4"/>
  <c r="G23" i="4"/>
  <c r="Z22" i="4"/>
  <c r="G22" i="4"/>
  <c r="Z21" i="4"/>
  <c r="G21" i="4"/>
  <c r="Z20" i="4"/>
  <c r="G20" i="4"/>
  <c r="Z19" i="4"/>
  <c r="G19" i="4"/>
  <c r="Z18" i="4"/>
  <c r="G18" i="4"/>
  <c r="Z17" i="4"/>
  <c r="G17" i="4"/>
  <c r="Z16" i="4"/>
  <c r="G16" i="4"/>
  <c r="Z15" i="4"/>
  <c r="G15"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3252" i="20"/>
  <c r="A3240" i="20"/>
  <c r="B3252" i="20"/>
  <c r="B3240" i="20"/>
  <c r="D14" i="4"/>
  <c r="O12" i="3"/>
  <c r="A1039" i="20"/>
  <c r="A1038" i="20"/>
  <c r="B1039" i="20"/>
  <c r="B1038" i="20"/>
  <c r="A4" i="13"/>
  <c r="N1010" i="4"/>
  <c r="M1010" i="4"/>
  <c r="L1010" i="4"/>
  <c r="J1010" i="4"/>
  <c r="I1010" i="4"/>
  <c r="H1010" i="4"/>
  <c r="E1010" i="4"/>
  <c r="D1010" i="4"/>
  <c r="C1010" i="4"/>
  <c r="N1009" i="4"/>
  <c r="M1009" i="4"/>
  <c r="L1009" i="4"/>
  <c r="J1009" i="4"/>
  <c r="I1009" i="4"/>
  <c r="H1009" i="4"/>
  <c r="E1009" i="4"/>
  <c r="D1009" i="4"/>
  <c r="C1009" i="4"/>
  <c r="N1008" i="4"/>
  <c r="M1008" i="4"/>
  <c r="L1008" i="4"/>
  <c r="J1008" i="4"/>
  <c r="I1008" i="4"/>
  <c r="H1008" i="4"/>
  <c r="E1008" i="4"/>
  <c r="D1008" i="4"/>
  <c r="C1008" i="4"/>
  <c r="N1007" i="4"/>
  <c r="M1007" i="4"/>
  <c r="L1007" i="4"/>
  <c r="J1007" i="4"/>
  <c r="I1007" i="4"/>
  <c r="H1007" i="4"/>
  <c r="E1007" i="4"/>
  <c r="D1007" i="4"/>
  <c r="C1007" i="4"/>
  <c r="J1006" i="4"/>
  <c r="H1006" i="4"/>
  <c r="E1006" i="4"/>
  <c r="D1006" i="4"/>
  <c r="J1005" i="4"/>
  <c r="D1005" i="4"/>
  <c r="M1004" i="4"/>
  <c r="I1004" i="4"/>
  <c r="N1003" i="4"/>
  <c r="M1003" i="4"/>
  <c r="L1003" i="4"/>
  <c r="J1003" i="4"/>
  <c r="I1003" i="4"/>
  <c r="H1003" i="4"/>
  <c r="E1003" i="4"/>
  <c r="D1003" i="4"/>
  <c r="C1003" i="4"/>
  <c r="N1002" i="4"/>
  <c r="M1002" i="4"/>
  <c r="L1002" i="4"/>
  <c r="J1002" i="4"/>
  <c r="I1002" i="4"/>
  <c r="H1002" i="4"/>
  <c r="E1002" i="4"/>
  <c r="D1002" i="4"/>
  <c r="C1002" i="4"/>
  <c r="J1001" i="4"/>
  <c r="D1001" i="4"/>
  <c r="C1000" i="4"/>
  <c r="N998" i="4"/>
  <c r="M998" i="4"/>
  <c r="L998" i="4"/>
  <c r="J998" i="4"/>
  <c r="I998" i="4"/>
  <c r="H998" i="4"/>
  <c r="E998" i="4"/>
  <c r="D998" i="4"/>
  <c r="C998" i="4"/>
  <c r="N997" i="4"/>
  <c r="M997" i="4"/>
  <c r="L997" i="4"/>
  <c r="J997" i="4"/>
  <c r="I997" i="4"/>
  <c r="H997" i="4"/>
  <c r="E997" i="4"/>
  <c r="D997" i="4"/>
  <c r="C997" i="4"/>
  <c r="N992" i="4"/>
  <c r="C992" i="4"/>
  <c r="E991" i="4"/>
  <c r="D991" i="4"/>
  <c r="N990" i="4"/>
  <c r="M990" i="4"/>
  <c r="L990" i="4"/>
  <c r="J990" i="4"/>
  <c r="I990" i="4"/>
  <c r="H990" i="4"/>
  <c r="E990" i="4"/>
  <c r="D990" i="4"/>
  <c r="C990" i="4"/>
  <c r="N989" i="4"/>
  <c r="M989" i="4"/>
  <c r="L989" i="4"/>
  <c r="J989" i="4"/>
  <c r="I989" i="4"/>
  <c r="H989" i="4"/>
  <c r="E989" i="4"/>
  <c r="D989" i="4"/>
  <c r="C989" i="4"/>
  <c r="N988" i="4"/>
  <c r="C988" i="4"/>
  <c r="N986" i="4"/>
  <c r="M986" i="4"/>
  <c r="L986" i="4"/>
  <c r="J986" i="4"/>
  <c r="I986" i="4"/>
  <c r="H986" i="4"/>
  <c r="E986" i="4"/>
  <c r="D986" i="4"/>
  <c r="C986" i="4"/>
  <c r="N985" i="4"/>
  <c r="M985" i="4"/>
  <c r="L985" i="4"/>
  <c r="J985" i="4"/>
  <c r="I985" i="4"/>
  <c r="H985" i="4"/>
  <c r="E985" i="4"/>
  <c r="D985" i="4"/>
  <c r="C985" i="4"/>
  <c r="M984" i="4"/>
  <c r="H984" i="4"/>
  <c r="N983" i="4"/>
  <c r="M983" i="4"/>
  <c r="L983" i="4"/>
  <c r="J983" i="4"/>
  <c r="I983" i="4"/>
  <c r="H983" i="4"/>
  <c r="E983" i="4"/>
  <c r="D983" i="4"/>
  <c r="C983" i="4"/>
  <c r="E982" i="4"/>
  <c r="C982" i="4"/>
  <c r="L981" i="4"/>
  <c r="D981" i="4"/>
  <c r="N980" i="4"/>
  <c r="M980" i="4"/>
  <c r="L980" i="4"/>
  <c r="J980" i="4"/>
  <c r="I980" i="4"/>
  <c r="H980" i="4"/>
  <c r="E980" i="4"/>
  <c r="D980" i="4"/>
  <c r="C980" i="4"/>
  <c r="N979" i="4"/>
  <c r="M979" i="4"/>
  <c r="L979" i="4"/>
  <c r="J979" i="4"/>
  <c r="I979" i="4"/>
  <c r="H979" i="4"/>
  <c r="E979" i="4"/>
  <c r="D979" i="4"/>
  <c r="C979" i="4"/>
  <c r="D978" i="4"/>
  <c r="N977" i="4"/>
  <c r="M977" i="4"/>
  <c r="L977" i="4"/>
  <c r="J977" i="4"/>
  <c r="I977" i="4"/>
  <c r="H977" i="4"/>
  <c r="E977" i="4"/>
  <c r="D977" i="4"/>
  <c r="C977" i="4"/>
  <c r="N976" i="4"/>
  <c r="J976" i="4"/>
  <c r="I976" i="4"/>
  <c r="D976" i="4"/>
  <c r="C976" i="4"/>
  <c r="N975" i="4"/>
  <c r="M975" i="4"/>
  <c r="L975" i="4"/>
  <c r="J975" i="4"/>
  <c r="I975" i="4"/>
  <c r="H975" i="4"/>
  <c r="E975" i="4"/>
  <c r="D975" i="4"/>
  <c r="C975" i="4"/>
  <c r="M974" i="4"/>
  <c r="N973" i="4"/>
  <c r="M973" i="4"/>
  <c r="L973" i="4"/>
  <c r="J973" i="4"/>
  <c r="I973" i="4"/>
  <c r="H973" i="4"/>
  <c r="E973" i="4"/>
  <c r="D973" i="4"/>
  <c r="C973" i="4"/>
  <c r="N972" i="4"/>
  <c r="J972" i="4"/>
  <c r="I972" i="4"/>
  <c r="D972" i="4"/>
  <c r="C972" i="4"/>
  <c r="N971" i="4"/>
  <c r="M971" i="4"/>
  <c r="L971" i="4"/>
  <c r="J971" i="4"/>
  <c r="I971" i="4"/>
  <c r="H971" i="4"/>
  <c r="E971" i="4"/>
  <c r="D971" i="4"/>
  <c r="C971" i="4"/>
  <c r="L970" i="4"/>
  <c r="J970" i="4"/>
  <c r="D970" i="4"/>
  <c r="N969" i="4"/>
  <c r="M969" i="4"/>
  <c r="L969" i="4"/>
  <c r="J969" i="4"/>
  <c r="I969" i="4"/>
  <c r="H969" i="4"/>
  <c r="E969" i="4"/>
  <c r="D969" i="4"/>
  <c r="C969" i="4"/>
  <c r="N968" i="4"/>
  <c r="M968" i="4"/>
  <c r="L968" i="4"/>
  <c r="J968" i="4"/>
  <c r="I968" i="4"/>
  <c r="H968" i="4"/>
  <c r="E968" i="4"/>
  <c r="D968" i="4"/>
  <c r="C968" i="4"/>
  <c r="N967" i="4"/>
  <c r="M967" i="4"/>
  <c r="L967" i="4"/>
  <c r="J967" i="4"/>
  <c r="I967" i="4"/>
  <c r="H967" i="4"/>
  <c r="E967" i="4"/>
  <c r="D967" i="4"/>
  <c r="C967" i="4"/>
  <c r="N966" i="4"/>
  <c r="M966" i="4"/>
  <c r="L966" i="4"/>
  <c r="J966" i="4"/>
  <c r="I966" i="4"/>
  <c r="H966" i="4"/>
  <c r="E966" i="4"/>
  <c r="D966" i="4"/>
  <c r="C966" i="4"/>
  <c r="N965" i="4"/>
  <c r="M965" i="4"/>
  <c r="L965" i="4"/>
  <c r="J965" i="4"/>
  <c r="I965" i="4"/>
  <c r="H965" i="4"/>
  <c r="E965" i="4"/>
  <c r="D965" i="4"/>
  <c r="C965" i="4"/>
  <c r="M964" i="4"/>
  <c r="J964" i="4"/>
  <c r="I964" i="4"/>
  <c r="H964" i="4"/>
  <c r="N963" i="4"/>
  <c r="N961" i="4"/>
  <c r="M961" i="4"/>
  <c r="L961" i="4"/>
  <c r="J961" i="4"/>
  <c r="I961" i="4"/>
  <c r="H961" i="4"/>
  <c r="E961" i="4"/>
  <c r="D961" i="4"/>
  <c r="C961" i="4"/>
  <c r="M960" i="4"/>
  <c r="E960" i="4"/>
  <c r="N959" i="4"/>
  <c r="M959" i="4"/>
  <c r="L959" i="4"/>
  <c r="J959" i="4"/>
  <c r="I959" i="4"/>
  <c r="H959" i="4"/>
  <c r="E959" i="4"/>
  <c r="D959" i="4"/>
  <c r="C959" i="4"/>
  <c r="N958" i="4"/>
  <c r="M958" i="4"/>
  <c r="L958" i="4"/>
  <c r="J958" i="4"/>
  <c r="I958" i="4"/>
  <c r="H958" i="4"/>
  <c r="E958" i="4"/>
  <c r="D958" i="4"/>
  <c r="C958" i="4"/>
  <c r="E957" i="4"/>
  <c r="M956" i="4"/>
  <c r="L956" i="4"/>
  <c r="N955" i="4"/>
  <c r="M955" i="4"/>
  <c r="L955" i="4"/>
  <c r="J955" i="4"/>
  <c r="I955" i="4"/>
  <c r="H955" i="4"/>
  <c r="E955" i="4"/>
  <c r="D955" i="4"/>
  <c r="C955" i="4"/>
  <c r="N954" i="4"/>
  <c r="D954" i="4"/>
  <c r="C954" i="4"/>
  <c r="N953" i="4"/>
  <c r="M953" i="4"/>
  <c r="L953" i="4"/>
  <c r="J953" i="4"/>
  <c r="I953" i="4"/>
  <c r="H953" i="4"/>
  <c r="E953" i="4"/>
  <c r="D953" i="4"/>
  <c r="C953" i="4"/>
  <c r="N952" i="4"/>
  <c r="M952" i="4"/>
  <c r="L952" i="4"/>
  <c r="J952" i="4"/>
  <c r="I952" i="4"/>
  <c r="H952" i="4"/>
  <c r="E952" i="4"/>
  <c r="D952" i="4"/>
  <c r="C952" i="4"/>
  <c r="N950" i="4"/>
  <c r="M950" i="4"/>
  <c r="L950" i="4"/>
  <c r="J950" i="4"/>
  <c r="I950" i="4"/>
  <c r="H950" i="4"/>
  <c r="E950" i="4"/>
  <c r="D950" i="4"/>
  <c r="C950" i="4"/>
  <c r="M949" i="4"/>
  <c r="L949" i="4"/>
  <c r="J949" i="4"/>
  <c r="N948" i="4"/>
  <c r="M948" i="4"/>
  <c r="L948" i="4"/>
  <c r="J948" i="4"/>
  <c r="I948" i="4"/>
  <c r="H948" i="4"/>
  <c r="E948" i="4"/>
  <c r="D948" i="4"/>
  <c r="C948" i="4"/>
  <c r="D947" i="4"/>
  <c r="N946" i="4"/>
  <c r="M946" i="4"/>
  <c r="L946" i="4"/>
  <c r="J946" i="4"/>
  <c r="I946" i="4"/>
  <c r="H946" i="4"/>
  <c r="E946" i="4"/>
  <c r="D946" i="4"/>
  <c r="C946" i="4"/>
  <c r="N945" i="4"/>
  <c r="M945" i="4"/>
  <c r="L945" i="4"/>
  <c r="J945" i="4"/>
  <c r="I945" i="4"/>
  <c r="H945" i="4"/>
  <c r="E945" i="4"/>
  <c r="D945" i="4"/>
  <c r="C945" i="4"/>
  <c r="N944" i="4"/>
  <c r="M944" i="4"/>
  <c r="L944" i="4"/>
  <c r="J944" i="4"/>
  <c r="I944" i="4"/>
  <c r="H944" i="4"/>
  <c r="E944" i="4"/>
  <c r="D944" i="4"/>
  <c r="C944" i="4"/>
  <c r="J943" i="4"/>
  <c r="N941" i="4"/>
  <c r="M941" i="4"/>
  <c r="L941" i="4"/>
  <c r="J941" i="4"/>
  <c r="I941" i="4"/>
  <c r="H941" i="4"/>
  <c r="E941" i="4"/>
  <c r="D941" i="4"/>
  <c r="C941" i="4"/>
  <c r="L940" i="4"/>
  <c r="H940" i="4"/>
  <c r="L939" i="4"/>
  <c r="N938" i="4"/>
  <c r="M938" i="4"/>
  <c r="L938" i="4"/>
  <c r="J938" i="4"/>
  <c r="I938" i="4"/>
  <c r="H938" i="4"/>
  <c r="E938" i="4"/>
  <c r="D938" i="4"/>
  <c r="C938" i="4"/>
  <c r="N937" i="4"/>
  <c r="M937" i="4"/>
  <c r="L937" i="4"/>
  <c r="J937" i="4"/>
  <c r="I937" i="4"/>
  <c r="H937" i="4"/>
  <c r="E937" i="4"/>
  <c r="D937" i="4"/>
  <c r="C937" i="4"/>
  <c r="N936" i="4"/>
  <c r="M936" i="4"/>
  <c r="L936" i="4"/>
  <c r="J936" i="4"/>
  <c r="I936" i="4"/>
  <c r="H936" i="4"/>
  <c r="E936" i="4"/>
  <c r="D936" i="4"/>
  <c r="C936" i="4"/>
  <c r="N935" i="4"/>
  <c r="M935" i="4"/>
  <c r="L935" i="4"/>
  <c r="J935" i="4"/>
  <c r="I935" i="4"/>
  <c r="H935" i="4"/>
  <c r="E935" i="4"/>
  <c r="D935" i="4"/>
  <c r="C935" i="4"/>
  <c r="I934" i="4"/>
  <c r="H934" i="4"/>
  <c r="N933" i="4"/>
  <c r="M933" i="4"/>
  <c r="L933" i="4"/>
  <c r="J933" i="4"/>
  <c r="I933" i="4"/>
  <c r="H933" i="4"/>
  <c r="E933" i="4"/>
  <c r="D933" i="4"/>
  <c r="C933" i="4"/>
  <c r="N932" i="4"/>
  <c r="M932" i="4"/>
  <c r="L932" i="4"/>
  <c r="J932" i="4"/>
  <c r="I932" i="4"/>
  <c r="H932" i="4"/>
  <c r="E932" i="4"/>
  <c r="D932" i="4"/>
  <c r="C932" i="4"/>
  <c r="L931" i="4"/>
  <c r="J931" i="4"/>
  <c r="E931" i="4"/>
  <c r="D931" i="4"/>
  <c r="I928" i="4"/>
  <c r="N927" i="4"/>
  <c r="M927" i="4"/>
  <c r="L927" i="4"/>
  <c r="J927" i="4"/>
  <c r="I927" i="4"/>
  <c r="H927" i="4"/>
  <c r="E927" i="4"/>
  <c r="D927" i="4"/>
  <c r="C927" i="4"/>
  <c r="N926" i="4"/>
  <c r="M926" i="4"/>
  <c r="L926" i="4"/>
  <c r="J926" i="4"/>
  <c r="I926" i="4"/>
  <c r="H926" i="4"/>
  <c r="E926" i="4"/>
  <c r="D926" i="4"/>
  <c r="C926" i="4"/>
  <c r="N925" i="4"/>
  <c r="J925" i="4"/>
  <c r="C925" i="4"/>
  <c r="N923" i="4"/>
  <c r="M923" i="4"/>
  <c r="L923" i="4"/>
  <c r="J923" i="4"/>
  <c r="I923" i="4"/>
  <c r="H923" i="4"/>
  <c r="E923" i="4"/>
  <c r="D923" i="4"/>
  <c r="C923" i="4"/>
  <c r="J922" i="4"/>
  <c r="I922" i="4"/>
  <c r="H921" i="4"/>
  <c r="N920" i="4"/>
  <c r="M920" i="4"/>
  <c r="L920" i="4"/>
  <c r="J920" i="4"/>
  <c r="I920" i="4"/>
  <c r="H920" i="4"/>
  <c r="E920" i="4"/>
  <c r="D920" i="4"/>
  <c r="C920" i="4"/>
  <c r="N919" i="4"/>
  <c r="M919" i="4"/>
  <c r="L919" i="4"/>
  <c r="J919" i="4"/>
  <c r="I919" i="4"/>
  <c r="H919" i="4"/>
  <c r="E919" i="4"/>
  <c r="D919" i="4"/>
  <c r="C919" i="4"/>
  <c r="N918" i="4"/>
  <c r="M918" i="4"/>
  <c r="L918" i="4"/>
  <c r="J918" i="4"/>
  <c r="I918" i="4"/>
  <c r="H918" i="4"/>
  <c r="E918" i="4"/>
  <c r="D918" i="4"/>
  <c r="C918" i="4"/>
  <c r="N917" i="4"/>
  <c r="M917" i="4"/>
  <c r="L917" i="4"/>
  <c r="J917" i="4"/>
  <c r="I917" i="4"/>
  <c r="H917" i="4"/>
  <c r="E917" i="4"/>
  <c r="D917" i="4"/>
  <c r="C917" i="4"/>
  <c r="N915" i="4"/>
  <c r="M915" i="4"/>
  <c r="L915" i="4"/>
  <c r="J915" i="4"/>
  <c r="I915" i="4"/>
  <c r="H915" i="4"/>
  <c r="E915" i="4"/>
  <c r="D915" i="4"/>
  <c r="C915" i="4"/>
  <c r="N914" i="4"/>
  <c r="M914" i="4"/>
  <c r="L914" i="4"/>
  <c r="J914" i="4"/>
  <c r="I914" i="4"/>
  <c r="H914" i="4"/>
  <c r="E914" i="4"/>
  <c r="D914" i="4"/>
  <c r="C914" i="4"/>
  <c r="N913" i="4"/>
  <c r="M913" i="4"/>
  <c r="L913" i="4"/>
  <c r="J913" i="4"/>
  <c r="I913" i="4"/>
  <c r="H913" i="4"/>
  <c r="E913" i="4"/>
  <c r="D913" i="4"/>
  <c r="C913" i="4"/>
  <c r="N912" i="4"/>
  <c r="J912" i="4"/>
  <c r="I912" i="4"/>
  <c r="D912" i="4"/>
  <c r="C912" i="4"/>
  <c r="N911" i="4"/>
  <c r="M911" i="4"/>
  <c r="L911" i="4"/>
  <c r="J911" i="4"/>
  <c r="I911" i="4"/>
  <c r="H911" i="4"/>
  <c r="E911" i="4"/>
  <c r="D911" i="4"/>
  <c r="C911" i="4"/>
  <c r="N910" i="4"/>
  <c r="M910" i="4"/>
  <c r="L910" i="4"/>
  <c r="J910" i="4"/>
  <c r="I910" i="4"/>
  <c r="H910" i="4"/>
  <c r="E910" i="4"/>
  <c r="D910" i="4"/>
  <c r="C910" i="4"/>
  <c r="M909" i="4"/>
  <c r="I909" i="4"/>
  <c r="N908" i="4"/>
  <c r="J908" i="4"/>
  <c r="I908" i="4"/>
  <c r="D908" i="4"/>
  <c r="C908" i="4"/>
  <c r="N907" i="4"/>
  <c r="M907" i="4"/>
  <c r="L907" i="4"/>
  <c r="J907" i="4"/>
  <c r="I907" i="4"/>
  <c r="H907" i="4"/>
  <c r="E907" i="4"/>
  <c r="D907" i="4"/>
  <c r="C907" i="4"/>
  <c r="N906" i="4"/>
  <c r="M906" i="4"/>
  <c r="L906" i="4"/>
  <c r="J906" i="4"/>
  <c r="I906" i="4"/>
  <c r="H906" i="4"/>
  <c r="E906" i="4"/>
  <c r="D906" i="4"/>
  <c r="C906" i="4"/>
  <c r="N905" i="4"/>
  <c r="M905" i="4"/>
  <c r="L905" i="4"/>
  <c r="J905" i="4"/>
  <c r="I905" i="4"/>
  <c r="H905" i="4"/>
  <c r="E905" i="4"/>
  <c r="D905" i="4"/>
  <c r="C905" i="4"/>
  <c r="N904" i="4"/>
  <c r="M904" i="4"/>
  <c r="L904" i="4"/>
  <c r="J904" i="4"/>
  <c r="I904" i="4"/>
  <c r="H904" i="4"/>
  <c r="E904" i="4"/>
  <c r="D904" i="4"/>
  <c r="C904" i="4"/>
  <c r="L903" i="4"/>
  <c r="D903" i="4"/>
  <c r="N902" i="4"/>
  <c r="M902" i="4"/>
  <c r="L902" i="4"/>
  <c r="J902" i="4"/>
  <c r="I902" i="4"/>
  <c r="H902" i="4"/>
  <c r="E902" i="4"/>
  <c r="D902" i="4"/>
  <c r="C902" i="4"/>
  <c r="N901" i="4"/>
  <c r="M901" i="4"/>
  <c r="L901" i="4"/>
  <c r="J901" i="4"/>
  <c r="I901" i="4"/>
  <c r="H901" i="4"/>
  <c r="E901" i="4"/>
  <c r="D901" i="4"/>
  <c r="C901" i="4"/>
  <c r="N899" i="4"/>
  <c r="M899" i="4"/>
  <c r="L899" i="4"/>
  <c r="J899" i="4"/>
  <c r="I899" i="4"/>
  <c r="H899" i="4"/>
  <c r="E899" i="4"/>
  <c r="D899" i="4"/>
  <c r="C899" i="4"/>
  <c r="N898" i="4"/>
  <c r="M898" i="4"/>
  <c r="L898" i="4"/>
  <c r="J898" i="4"/>
  <c r="I898" i="4"/>
  <c r="H898" i="4"/>
  <c r="E898" i="4"/>
  <c r="D898" i="4"/>
  <c r="C898" i="4"/>
  <c r="N897" i="4"/>
  <c r="M897" i="4"/>
  <c r="L897" i="4"/>
  <c r="J897" i="4"/>
  <c r="I897" i="4"/>
  <c r="H897" i="4"/>
  <c r="E897" i="4"/>
  <c r="D897" i="4"/>
  <c r="C897" i="4"/>
  <c r="N896" i="4"/>
  <c r="M896" i="4"/>
  <c r="L896" i="4"/>
  <c r="J896" i="4"/>
  <c r="I896" i="4"/>
  <c r="H896" i="4"/>
  <c r="E896" i="4"/>
  <c r="D896" i="4"/>
  <c r="C896" i="4"/>
  <c r="N895" i="4"/>
  <c r="M895" i="4"/>
  <c r="L895" i="4"/>
  <c r="J895" i="4"/>
  <c r="I895" i="4"/>
  <c r="H895" i="4"/>
  <c r="E895" i="4"/>
  <c r="D895" i="4"/>
  <c r="C895" i="4"/>
  <c r="N894" i="4"/>
  <c r="M894" i="4"/>
  <c r="L894" i="4"/>
  <c r="J894" i="4"/>
  <c r="I894" i="4"/>
  <c r="H894" i="4"/>
  <c r="E894" i="4"/>
  <c r="D894" i="4"/>
  <c r="C894" i="4"/>
  <c r="N892" i="4"/>
  <c r="M892" i="4"/>
  <c r="L892" i="4"/>
  <c r="J892" i="4"/>
  <c r="I892" i="4"/>
  <c r="H892" i="4"/>
  <c r="E892" i="4"/>
  <c r="D892" i="4"/>
  <c r="C892" i="4"/>
  <c r="N891" i="4"/>
  <c r="M891" i="4"/>
  <c r="L891" i="4"/>
  <c r="J891" i="4"/>
  <c r="I891" i="4"/>
  <c r="H891" i="4"/>
  <c r="E891" i="4"/>
  <c r="D891" i="4"/>
  <c r="C891" i="4"/>
  <c r="N890" i="4"/>
  <c r="M890" i="4"/>
  <c r="L890" i="4"/>
  <c r="J890" i="4"/>
  <c r="I890" i="4"/>
  <c r="H890" i="4"/>
  <c r="E890" i="4"/>
  <c r="D890" i="4"/>
  <c r="C890" i="4"/>
  <c r="N889" i="4"/>
  <c r="L889" i="4"/>
  <c r="J889" i="4"/>
  <c r="E889" i="4"/>
  <c r="C889" i="4"/>
  <c r="N888" i="4"/>
  <c r="M888" i="4"/>
  <c r="L888" i="4"/>
  <c r="J888" i="4"/>
  <c r="I888" i="4"/>
  <c r="H888" i="4"/>
  <c r="E888" i="4"/>
  <c r="D888" i="4"/>
  <c r="C888" i="4"/>
  <c r="N887" i="4"/>
  <c r="M887" i="4"/>
  <c r="L887" i="4"/>
  <c r="J887" i="4"/>
  <c r="I887" i="4"/>
  <c r="H887" i="4"/>
  <c r="E887" i="4"/>
  <c r="D887" i="4"/>
  <c r="C887" i="4"/>
  <c r="N884" i="4"/>
  <c r="M884" i="4"/>
  <c r="L884" i="4"/>
  <c r="J884" i="4"/>
  <c r="I884" i="4"/>
  <c r="H884" i="4"/>
  <c r="E884" i="4"/>
  <c r="D884" i="4"/>
  <c r="C884" i="4"/>
  <c r="N882" i="4"/>
  <c r="M882" i="4"/>
  <c r="L882" i="4"/>
  <c r="J882" i="4"/>
  <c r="I882" i="4"/>
  <c r="H882" i="4"/>
  <c r="E882" i="4"/>
  <c r="D882" i="4"/>
  <c r="C882" i="4"/>
  <c r="N881" i="4"/>
  <c r="M881" i="4"/>
  <c r="L881" i="4"/>
  <c r="J881" i="4"/>
  <c r="I881" i="4"/>
  <c r="H881" i="4"/>
  <c r="E881" i="4"/>
  <c r="D881" i="4"/>
  <c r="C881" i="4"/>
  <c r="N880" i="4"/>
  <c r="M880" i="4"/>
  <c r="L880" i="4"/>
  <c r="J880" i="4"/>
  <c r="I880" i="4"/>
  <c r="H880" i="4"/>
  <c r="E880" i="4"/>
  <c r="D880" i="4"/>
  <c r="C880" i="4"/>
  <c r="N878" i="4"/>
  <c r="M878" i="4"/>
  <c r="L878" i="4"/>
  <c r="J878" i="4"/>
  <c r="I878" i="4"/>
  <c r="H878" i="4"/>
  <c r="E878" i="4"/>
  <c r="D878" i="4"/>
  <c r="C878" i="4"/>
  <c r="N876" i="4"/>
  <c r="M876" i="4"/>
  <c r="L876" i="4"/>
  <c r="J876" i="4"/>
  <c r="I876" i="4"/>
  <c r="H876" i="4"/>
  <c r="E876" i="4"/>
  <c r="D876" i="4"/>
  <c r="C876" i="4"/>
  <c r="N875" i="4"/>
  <c r="M875" i="4"/>
  <c r="L875" i="4"/>
  <c r="J875" i="4"/>
  <c r="I875" i="4"/>
  <c r="H875" i="4"/>
  <c r="E875" i="4"/>
  <c r="D875" i="4"/>
  <c r="C875" i="4"/>
  <c r="N874" i="4"/>
  <c r="M874" i="4"/>
  <c r="L874" i="4"/>
  <c r="J874" i="4"/>
  <c r="I874" i="4"/>
  <c r="H874" i="4"/>
  <c r="E874" i="4"/>
  <c r="D874" i="4"/>
  <c r="C874" i="4"/>
  <c r="J873" i="4"/>
  <c r="D873" i="4"/>
  <c r="N872" i="4"/>
  <c r="M872" i="4"/>
  <c r="L872" i="4"/>
  <c r="J872" i="4"/>
  <c r="I872" i="4"/>
  <c r="H872" i="4"/>
  <c r="E872" i="4"/>
  <c r="D872" i="4"/>
  <c r="C872" i="4"/>
  <c r="M871" i="4"/>
  <c r="M870" i="4"/>
  <c r="L870" i="4"/>
  <c r="N869" i="4"/>
  <c r="M869" i="4"/>
  <c r="L869" i="4"/>
  <c r="J869" i="4"/>
  <c r="I869" i="4"/>
  <c r="H869" i="4"/>
  <c r="E869" i="4"/>
  <c r="D869" i="4"/>
  <c r="C869" i="4"/>
  <c r="L867" i="4"/>
  <c r="J867" i="4"/>
  <c r="E867" i="4"/>
  <c r="D867" i="4"/>
  <c r="N866" i="4"/>
  <c r="M866" i="4"/>
  <c r="L866" i="4"/>
  <c r="J866" i="4"/>
  <c r="I866" i="4"/>
  <c r="H866" i="4"/>
  <c r="E866" i="4"/>
  <c r="D866" i="4"/>
  <c r="C866" i="4"/>
  <c r="N865" i="4"/>
  <c r="M865" i="4"/>
  <c r="L865" i="4"/>
  <c r="J865" i="4"/>
  <c r="I865" i="4"/>
  <c r="H865" i="4"/>
  <c r="E865" i="4"/>
  <c r="D865" i="4"/>
  <c r="C865" i="4"/>
  <c r="N864" i="4"/>
  <c r="C864" i="4"/>
  <c r="D863" i="4"/>
  <c r="C863" i="4"/>
  <c r="N862" i="4"/>
  <c r="M862" i="4"/>
  <c r="L862" i="4"/>
  <c r="J862" i="4"/>
  <c r="I862" i="4"/>
  <c r="H862" i="4"/>
  <c r="E862" i="4"/>
  <c r="D862" i="4"/>
  <c r="C862" i="4"/>
  <c r="N861" i="4"/>
  <c r="M861" i="4"/>
  <c r="L861" i="4"/>
  <c r="J861" i="4"/>
  <c r="I861" i="4"/>
  <c r="H861" i="4"/>
  <c r="E861" i="4"/>
  <c r="D861" i="4"/>
  <c r="C861" i="4"/>
  <c r="N860" i="4"/>
  <c r="C860" i="4"/>
  <c r="N859" i="4"/>
  <c r="M859" i="4"/>
  <c r="L859" i="4"/>
  <c r="J859" i="4"/>
  <c r="I859" i="4"/>
  <c r="H859" i="4"/>
  <c r="E859" i="4"/>
  <c r="D859" i="4"/>
  <c r="C859" i="4"/>
  <c r="N858" i="4"/>
  <c r="M858" i="4"/>
  <c r="L858" i="4"/>
  <c r="J858" i="4"/>
  <c r="I858" i="4"/>
  <c r="H858" i="4"/>
  <c r="E858" i="4"/>
  <c r="D858" i="4"/>
  <c r="C858" i="4"/>
  <c r="N857" i="4"/>
  <c r="M857" i="4"/>
  <c r="D857" i="4"/>
  <c r="N856" i="4"/>
  <c r="M856" i="4"/>
  <c r="L856" i="4"/>
  <c r="J856" i="4"/>
  <c r="I856" i="4"/>
  <c r="H856" i="4"/>
  <c r="E856" i="4"/>
  <c r="D856" i="4"/>
  <c r="C856" i="4"/>
  <c r="N855" i="4"/>
  <c r="M855" i="4"/>
  <c r="L855" i="4"/>
  <c r="J855" i="4"/>
  <c r="I855" i="4"/>
  <c r="H855" i="4"/>
  <c r="E855" i="4"/>
  <c r="D855" i="4"/>
  <c r="C855" i="4"/>
  <c r="N854" i="4"/>
  <c r="M854" i="4"/>
  <c r="L854" i="4"/>
  <c r="J854" i="4"/>
  <c r="I854" i="4"/>
  <c r="H854" i="4"/>
  <c r="E854" i="4"/>
  <c r="D854" i="4"/>
  <c r="C854" i="4"/>
  <c r="N853" i="4"/>
  <c r="M853" i="4"/>
  <c r="L853" i="4"/>
  <c r="J853" i="4"/>
  <c r="I853" i="4"/>
  <c r="H853" i="4"/>
  <c r="E853" i="4"/>
  <c r="D853" i="4"/>
  <c r="C853" i="4"/>
  <c r="N852" i="4"/>
  <c r="M852" i="4"/>
  <c r="L852" i="4"/>
  <c r="J852" i="4"/>
  <c r="I852" i="4"/>
  <c r="H852" i="4"/>
  <c r="E852" i="4"/>
  <c r="D852" i="4"/>
  <c r="C852" i="4"/>
  <c r="N851" i="4"/>
  <c r="M851" i="4"/>
  <c r="L851" i="4"/>
  <c r="J851" i="4"/>
  <c r="I851" i="4"/>
  <c r="H851" i="4"/>
  <c r="E851" i="4"/>
  <c r="D851" i="4"/>
  <c r="C851" i="4"/>
  <c r="N850" i="4"/>
  <c r="M850" i="4"/>
  <c r="L850" i="4"/>
  <c r="J850" i="4"/>
  <c r="I850" i="4"/>
  <c r="H850" i="4"/>
  <c r="E850" i="4"/>
  <c r="D850" i="4"/>
  <c r="C850" i="4"/>
  <c r="N848" i="4"/>
  <c r="J848" i="4"/>
  <c r="I848" i="4"/>
  <c r="D848" i="4"/>
  <c r="C848" i="4"/>
  <c r="N847" i="4"/>
  <c r="M847" i="4"/>
  <c r="L847" i="4"/>
  <c r="J847" i="4"/>
  <c r="I847" i="4"/>
  <c r="H847" i="4"/>
  <c r="E847" i="4"/>
  <c r="D847" i="4"/>
  <c r="C847" i="4"/>
  <c r="N846" i="4"/>
  <c r="M846" i="4"/>
  <c r="L846" i="4"/>
  <c r="J846" i="4"/>
  <c r="I846" i="4"/>
  <c r="H846" i="4"/>
  <c r="E846" i="4"/>
  <c r="D846" i="4"/>
  <c r="C846" i="4"/>
  <c r="N845" i="4"/>
  <c r="M845" i="4"/>
  <c r="L845" i="4"/>
  <c r="J845" i="4"/>
  <c r="I845" i="4"/>
  <c r="H845" i="4"/>
  <c r="E845" i="4"/>
  <c r="D845" i="4"/>
  <c r="C845" i="4"/>
  <c r="N844" i="4"/>
  <c r="J844" i="4"/>
  <c r="I844" i="4"/>
  <c r="D844" i="4"/>
  <c r="C844" i="4"/>
  <c r="N842" i="4"/>
  <c r="M842" i="4"/>
  <c r="L842" i="4"/>
  <c r="J842" i="4"/>
  <c r="I842" i="4"/>
  <c r="H842" i="4"/>
  <c r="E842" i="4"/>
  <c r="D842" i="4"/>
  <c r="C842" i="4"/>
  <c r="N841" i="4"/>
  <c r="M841" i="4"/>
  <c r="L841" i="4"/>
  <c r="J841" i="4"/>
  <c r="I841" i="4"/>
  <c r="H841" i="4"/>
  <c r="E841" i="4"/>
  <c r="D841" i="4"/>
  <c r="C841" i="4"/>
  <c r="N840" i="4"/>
  <c r="M840" i="4"/>
  <c r="L840" i="4"/>
  <c r="J840" i="4"/>
  <c r="I840" i="4"/>
  <c r="H840" i="4"/>
  <c r="E840" i="4"/>
  <c r="D840" i="4"/>
  <c r="C840" i="4"/>
  <c r="N839" i="4"/>
  <c r="M839" i="4"/>
  <c r="L839" i="4"/>
  <c r="J839" i="4"/>
  <c r="I839" i="4"/>
  <c r="H839" i="4"/>
  <c r="E839" i="4"/>
  <c r="D839" i="4"/>
  <c r="C839" i="4"/>
  <c r="N838" i="4"/>
  <c r="M838" i="4"/>
  <c r="L838" i="4"/>
  <c r="J838" i="4"/>
  <c r="I838" i="4"/>
  <c r="H838" i="4"/>
  <c r="E838" i="4"/>
  <c r="D838" i="4"/>
  <c r="C838" i="4"/>
  <c r="N837" i="4"/>
  <c r="M837" i="4"/>
  <c r="L837" i="4"/>
  <c r="J837" i="4"/>
  <c r="I837" i="4"/>
  <c r="H837" i="4"/>
  <c r="E837" i="4"/>
  <c r="D837" i="4"/>
  <c r="C837" i="4"/>
  <c r="N836" i="4"/>
  <c r="M836" i="4"/>
  <c r="L836" i="4"/>
  <c r="J836" i="4"/>
  <c r="I836" i="4"/>
  <c r="H836" i="4"/>
  <c r="E836" i="4"/>
  <c r="D836" i="4"/>
  <c r="C836" i="4"/>
  <c r="N835" i="4"/>
  <c r="M835" i="4"/>
  <c r="L835" i="4"/>
  <c r="J835" i="4"/>
  <c r="I835" i="4"/>
  <c r="H835" i="4"/>
  <c r="E835" i="4"/>
  <c r="D835" i="4"/>
  <c r="C835" i="4"/>
  <c r="I834" i="4"/>
  <c r="D834" i="4"/>
  <c r="N833" i="4"/>
  <c r="M833" i="4"/>
  <c r="L833" i="4"/>
  <c r="J833" i="4"/>
  <c r="I833" i="4"/>
  <c r="H833" i="4"/>
  <c r="E833" i="4"/>
  <c r="D833" i="4"/>
  <c r="C833" i="4"/>
  <c r="N832" i="4"/>
  <c r="M832" i="4"/>
  <c r="L832" i="4"/>
  <c r="J832" i="4"/>
  <c r="I832" i="4"/>
  <c r="H832" i="4"/>
  <c r="E832" i="4"/>
  <c r="D832" i="4"/>
  <c r="C832" i="4"/>
  <c r="N831" i="4"/>
  <c r="M831" i="4"/>
  <c r="L831" i="4"/>
  <c r="J831" i="4"/>
  <c r="I831" i="4"/>
  <c r="H831" i="4"/>
  <c r="E831" i="4"/>
  <c r="D831" i="4"/>
  <c r="C831" i="4"/>
  <c r="N830" i="4"/>
  <c r="M830" i="4"/>
  <c r="L830" i="4"/>
  <c r="J830" i="4"/>
  <c r="I830" i="4"/>
  <c r="H830" i="4"/>
  <c r="E830" i="4"/>
  <c r="D830" i="4"/>
  <c r="C830" i="4"/>
  <c r="N829" i="4"/>
  <c r="M829" i="4"/>
  <c r="L829" i="4"/>
  <c r="J829" i="4"/>
  <c r="I829" i="4"/>
  <c r="H829" i="4"/>
  <c r="E829" i="4"/>
  <c r="D829" i="4"/>
  <c r="C829" i="4"/>
  <c r="N828" i="4"/>
  <c r="M828" i="4"/>
  <c r="L828" i="4"/>
  <c r="J828" i="4"/>
  <c r="I828" i="4"/>
  <c r="H828" i="4"/>
  <c r="E828" i="4"/>
  <c r="D828" i="4"/>
  <c r="C828" i="4"/>
  <c r="N827" i="4"/>
  <c r="M827" i="4"/>
  <c r="L827" i="4"/>
  <c r="J827" i="4"/>
  <c r="I827" i="4"/>
  <c r="H827" i="4"/>
  <c r="E827" i="4"/>
  <c r="D827" i="4"/>
  <c r="C827" i="4"/>
  <c r="N826" i="4"/>
  <c r="M826" i="4"/>
  <c r="L826" i="4"/>
  <c r="J826" i="4"/>
  <c r="I826" i="4"/>
  <c r="H826" i="4"/>
  <c r="E826" i="4"/>
  <c r="D826" i="4"/>
  <c r="C826" i="4"/>
  <c r="N825" i="4"/>
  <c r="M825" i="4"/>
  <c r="L825" i="4"/>
  <c r="J825" i="4"/>
  <c r="I825" i="4"/>
  <c r="H825" i="4"/>
  <c r="E825" i="4"/>
  <c r="D825" i="4"/>
  <c r="C825" i="4"/>
  <c r="N824" i="4"/>
  <c r="M824" i="4"/>
  <c r="L824" i="4"/>
  <c r="J824" i="4"/>
  <c r="I824" i="4"/>
  <c r="H824" i="4"/>
  <c r="E824" i="4"/>
  <c r="D824" i="4"/>
  <c r="C824" i="4"/>
  <c r="N823" i="4"/>
  <c r="M823" i="4"/>
  <c r="L823" i="4"/>
  <c r="J823" i="4"/>
  <c r="I823" i="4"/>
  <c r="H823" i="4"/>
  <c r="E823" i="4"/>
  <c r="D823" i="4"/>
  <c r="C823" i="4"/>
  <c r="N822" i="4"/>
  <c r="M822" i="4"/>
  <c r="L822" i="4"/>
  <c r="J822" i="4"/>
  <c r="I822" i="4"/>
  <c r="H822" i="4"/>
  <c r="E822" i="4"/>
  <c r="D822" i="4"/>
  <c r="C822" i="4"/>
  <c r="N821" i="4"/>
  <c r="M821" i="4"/>
  <c r="L821" i="4"/>
  <c r="J821" i="4"/>
  <c r="I821" i="4"/>
  <c r="H821" i="4"/>
  <c r="E821" i="4"/>
  <c r="D821" i="4"/>
  <c r="C821" i="4"/>
  <c r="N820" i="4"/>
  <c r="M820" i="4"/>
  <c r="L820" i="4"/>
  <c r="J820" i="4"/>
  <c r="I820" i="4"/>
  <c r="H820" i="4"/>
  <c r="E820" i="4"/>
  <c r="D820" i="4"/>
  <c r="C820" i="4"/>
  <c r="D819" i="4"/>
  <c r="N818" i="4"/>
  <c r="M818" i="4"/>
  <c r="L818" i="4"/>
  <c r="J818" i="4"/>
  <c r="I818" i="4"/>
  <c r="H818" i="4"/>
  <c r="E818" i="4"/>
  <c r="D818" i="4"/>
  <c r="C818" i="4"/>
  <c r="N817" i="4"/>
  <c r="M817" i="4"/>
  <c r="L817" i="4"/>
  <c r="J817" i="4"/>
  <c r="I817" i="4"/>
  <c r="H817" i="4"/>
  <c r="E817" i="4"/>
  <c r="D817" i="4"/>
  <c r="C817" i="4"/>
  <c r="N816" i="4"/>
  <c r="M816" i="4"/>
  <c r="L816" i="4"/>
  <c r="J816" i="4"/>
  <c r="I816" i="4"/>
  <c r="H816" i="4"/>
  <c r="E816" i="4"/>
  <c r="D816" i="4"/>
  <c r="C816" i="4"/>
  <c r="N815" i="4"/>
  <c r="M815" i="4"/>
  <c r="L815" i="4"/>
  <c r="J815" i="4"/>
  <c r="I815" i="4"/>
  <c r="H815" i="4"/>
  <c r="E815" i="4"/>
  <c r="D815" i="4"/>
  <c r="C815" i="4"/>
  <c r="N814" i="4"/>
  <c r="M814" i="4"/>
  <c r="L814" i="4"/>
  <c r="J814" i="4"/>
  <c r="I814" i="4"/>
  <c r="H814" i="4"/>
  <c r="E814" i="4"/>
  <c r="D814" i="4"/>
  <c r="C814" i="4"/>
  <c r="N813" i="4"/>
  <c r="M813" i="4"/>
  <c r="L813" i="4"/>
  <c r="J813" i="4"/>
  <c r="I813" i="4"/>
  <c r="H813" i="4"/>
  <c r="E813" i="4"/>
  <c r="D813" i="4"/>
  <c r="C813" i="4"/>
  <c r="N812" i="4"/>
  <c r="M812" i="4"/>
  <c r="L812" i="4"/>
  <c r="J812" i="4"/>
  <c r="I812" i="4"/>
  <c r="H812" i="4"/>
  <c r="E812" i="4"/>
  <c r="D812" i="4"/>
  <c r="C812" i="4"/>
  <c r="N809" i="4"/>
  <c r="M809" i="4"/>
  <c r="L809" i="4"/>
  <c r="J809" i="4"/>
  <c r="I809" i="4"/>
  <c r="H809" i="4"/>
  <c r="E809" i="4"/>
  <c r="D809" i="4"/>
  <c r="C809" i="4"/>
  <c r="N808" i="4"/>
  <c r="M808" i="4"/>
  <c r="L808" i="4"/>
  <c r="J808" i="4"/>
  <c r="I808" i="4"/>
  <c r="H808" i="4"/>
  <c r="E808" i="4"/>
  <c r="D808" i="4"/>
  <c r="C808" i="4"/>
  <c r="N807" i="4"/>
  <c r="M807" i="4"/>
  <c r="L807" i="4"/>
  <c r="J807" i="4"/>
  <c r="I807" i="4"/>
  <c r="H807" i="4"/>
  <c r="E807" i="4"/>
  <c r="D807" i="4"/>
  <c r="C807" i="4"/>
  <c r="N805" i="4"/>
  <c r="M805" i="4"/>
  <c r="L805" i="4"/>
  <c r="J805" i="4"/>
  <c r="I805" i="4"/>
  <c r="H805" i="4"/>
  <c r="E805" i="4"/>
  <c r="D805" i="4"/>
  <c r="C805" i="4"/>
  <c r="N804" i="4"/>
  <c r="M804" i="4"/>
  <c r="L804" i="4"/>
  <c r="J804" i="4"/>
  <c r="I804" i="4"/>
  <c r="H804" i="4"/>
  <c r="E804" i="4"/>
  <c r="D804" i="4"/>
  <c r="C804" i="4"/>
  <c r="L803" i="4"/>
  <c r="J803" i="4"/>
  <c r="E803" i="4"/>
  <c r="D803" i="4"/>
  <c r="N801" i="4"/>
  <c r="M801" i="4"/>
  <c r="L801" i="4"/>
  <c r="J801" i="4"/>
  <c r="I801" i="4"/>
  <c r="H801" i="4"/>
  <c r="E801" i="4"/>
  <c r="D801" i="4"/>
  <c r="C801" i="4"/>
  <c r="I800" i="4"/>
  <c r="N798" i="4"/>
  <c r="M798" i="4"/>
  <c r="L798" i="4"/>
  <c r="J798" i="4"/>
  <c r="I798" i="4"/>
  <c r="H798" i="4"/>
  <c r="E798" i="4"/>
  <c r="D798" i="4"/>
  <c r="C798" i="4"/>
  <c r="N797" i="4"/>
  <c r="M797" i="4"/>
  <c r="L797" i="4"/>
  <c r="J797" i="4"/>
  <c r="I797" i="4"/>
  <c r="H797" i="4"/>
  <c r="E797" i="4"/>
  <c r="D797" i="4"/>
  <c r="C797" i="4"/>
  <c r="I796" i="4"/>
  <c r="N795" i="4"/>
  <c r="M795" i="4"/>
  <c r="L795" i="4"/>
  <c r="J795" i="4"/>
  <c r="I795" i="4"/>
  <c r="H795" i="4"/>
  <c r="E795" i="4"/>
  <c r="D795" i="4"/>
  <c r="C795" i="4"/>
  <c r="N794" i="4"/>
  <c r="M794" i="4"/>
  <c r="L794" i="4"/>
  <c r="J794" i="4"/>
  <c r="I794" i="4"/>
  <c r="H794" i="4"/>
  <c r="E794" i="4"/>
  <c r="D794" i="4"/>
  <c r="C794" i="4"/>
  <c r="N793" i="4"/>
  <c r="M793" i="4"/>
  <c r="L793" i="4"/>
  <c r="J793" i="4"/>
  <c r="I793" i="4"/>
  <c r="H793" i="4"/>
  <c r="E793" i="4"/>
  <c r="D793" i="4"/>
  <c r="C793" i="4"/>
  <c r="N792" i="4"/>
  <c r="M792" i="4"/>
  <c r="L792" i="4"/>
  <c r="J792" i="4"/>
  <c r="I792" i="4"/>
  <c r="H792" i="4"/>
  <c r="E792" i="4"/>
  <c r="D792" i="4"/>
  <c r="C792" i="4"/>
  <c r="N791" i="4"/>
  <c r="M791" i="4"/>
  <c r="L791" i="4"/>
  <c r="J791" i="4"/>
  <c r="I791" i="4"/>
  <c r="H791" i="4"/>
  <c r="E791" i="4"/>
  <c r="D791" i="4"/>
  <c r="C791" i="4"/>
  <c r="C790" i="4"/>
  <c r="N789" i="4"/>
  <c r="M789" i="4"/>
  <c r="L789" i="4"/>
  <c r="J789" i="4"/>
  <c r="I789" i="4"/>
  <c r="H789" i="4"/>
  <c r="E789" i="4"/>
  <c r="D789" i="4"/>
  <c r="C789" i="4"/>
  <c r="N788" i="4"/>
  <c r="M788" i="4"/>
  <c r="L788" i="4"/>
  <c r="J788" i="4"/>
  <c r="I788" i="4"/>
  <c r="H788" i="4"/>
  <c r="E788" i="4"/>
  <c r="D788" i="4"/>
  <c r="C788" i="4"/>
  <c r="N787" i="4"/>
  <c r="M787" i="4"/>
  <c r="L787" i="4"/>
  <c r="J787" i="4"/>
  <c r="I787" i="4"/>
  <c r="H787" i="4"/>
  <c r="E787" i="4"/>
  <c r="D787" i="4"/>
  <c r="C787" i="4"/>
  <c r="N786" i="4"/>
  <c r="M786" i="4"/>
  <c r="L786" i="4"/>
  <c r="J786" i="4"/>
  <c r="I786" i="4"/>
  <c r="H786" i="4"/>
  <c r="E786" i="4"/>
  <c r="D786" i="4"/>
  <c r="C786" i="4"/>
  <c r="L785" i="4"/>
  <c r="J785" i="4"/>
  <c r="I785" i="4"/>
  <c r="E785" i="4"/>
  <c r="N784" i="4"/>
  <c r="J784" i="4"/>
  <c r="I784" i="4"/>
  <c r="D784" i="4"/>
  <c r="C784" i="4"/>
  <c r="N783" i="4"/>
  <c r="M783" i="4"/>
  <c r="L783" i="4"/>
  <c r="J783" i="4"/>
  <c r="I783" i="4"/>
  <c r="H783" i="4"/>
  <c r="E783" i="4"/>
  <c r="D783" i="4"/>
  <c r="C783" i="4"/>
  <c r="N782" i="4"/>
  <c r="M782" i="4"/>
  <c r="L782" i="4"/>
  <c r="J782" i="4"/>
  <c r="I782" i="4"/>
  <c r="H782" i="4"/>
  <c r="E782" i="4"/>
  <c r="D782" i="4"/>
  <c r="C782" i="4"/>
  <c r="N780" i="4"/>
  <c r="J780" i="4"/>
  <c r="I780" i="4"/>
  <c r="D780" i="4"/>
  <c r="C780" i="4"/>
  <c r="M779" i="4"/>
  <c r="N778" i="4"/>
  <c r="M778" i="4"/>
  <c r="L778" i="4"/>
  <c r="J778" i="4"/>
  <c r="I778" i="4"/>
  <c r="H778" i="4"/>
  <c r="E778" i="4"/>
  <c r="D778" i="4"/>
  <c r="C778" i="4"/>
  <c r="N777" i="4"/>
  <c r="M777" i="4"/>
  <c r="L777" i="4"/>
  <c r="J777" i="4"/>
  <c r="I777" i="4"/>
  <c r="H777" i="4"/>
  <c r="E777" i="4"/>
  <c r="D777" i="4"/>
  <c r="C777" i="4"/>
  <c r="N776" i="4"/>
  <c r="M776" i="4"/>
  <c r="L776" i="4"/>
  <c r="J776" i="4"/>
  <c r="I776" i="4"/>
  <c r="H776" i="4"/>
  <c r="E776" i="4"/>
  <c r="D776" i="4"/>
  <c r="C776" i="4"/>
  <c r="N775" i="4"/>
  <c r="M775" i="4"/>
  <c r="L775" i="4"/>
  <c r="J775" i="4"/>
  <c r="I775" i="4"/>
  <c r="H775" i="4"/>
  <c r="E775" i="4"/>
  <c r="D775" i="4"/>
  <c r="C775" i="4"/>
  <c r="N773" i="4"/>
  <c r="M773" i="4"/>
  <c r="L773" i="4"/>
  <c r="J773" i="4"/>
  <c r="I773" i="4"/>
  <c r="H773" i="4"/>
  <c r="E773" i="4"/>
  <c r="D773" i="4"/>
  <c r="C773" i="4"/>
  <c r="N771" i="4"/>
  <c r="M771" i="4"/>
  <c r="L771" i="4"/>
  <c r="J771" i="4"/>
  <c r="I771" i="4"/>
  <c r="H771" i="4"/>
  <c r="E771" i="4"/>
  <c r="D771" i="4"/>
  <c r="C771" i="4"/>
  <c r="M770" i="4"/>
  <c r="H770" i="4"/>
  <c r="E770" i="4"/>
  <c r="D770" i="4"/>
  <c r="N769" i="4"/>
  <c r="M769" i="4"/>
  <c r="L769" i="4"/>
  <c r="J769" i="4"/>
  <c r="I769" i="4"/>
  <c r="H769" i="4"/>
  <c r="E769" i="4"/>
  <c r="D769" i="4"/>
  <c r="C769" i="4"/>
  <c r="L768" i="4"/>
  <c r="N767" i="4"/>
  <c r="M767" i="4"/>
  <c r="L767" i="4"/>
  <c r="J767" i="4"/>
  <c r="I767" i="4"/>
  <c r="H767" i="4"/>
  <c r="E767" i="4"/>
  <c r="D767" i="4"/>
  <c r="C767" i="4"/>
  <c r="N766" i="4"/>
  <c r="M766" i="4"/>
  <c r="L766" i="4"/>
  <c r="J766" i="4"/>
  <c r="I766" i="4"/>
  <c r="H766" i="4"/>
  <c r="E766" i="4"/>
  <c r="D766" i="4"/>
  <c r="C766" i="4"/>
  <c r="N765" i="4"/>
  <c r="M765" i="4"/>
  <c r="N764" i="4"/>
  <c r="M764" i="4"/>
  <c r="L764" i="4"/>
  <c r="J764" i="4"/>
  <c r="I764" i="4"/>
  <c r="H764" i="4"/>
  <c r="E764" i="4"/>
  <c r="D764" i="4"/>
  <c r="C764" i="4"/>
  <c r="L763" i="4"/>
  <c r="J763" i="4"/>
  <c r="N762" i="4"/>
  <c r="M762" i="4"/>
  <c r="L762" i="4"/>
  <c r="J762" i="4"/>
  <c r="I762" i="4"/>
  <c r="H762" i="4"/>
  <c r="E762" i="4"/>
  <c r="D762" i="4"/>
  <c r="C762" i="4"/>
  <c r="N761" i="4"/>
  <c r="M761" i="4"/>
  <c r="L761" i="4"/>
  <c r="J761" i="4"/>
  <c r="I761" i="4"/>
  <c r="H761" i="4"/>
  <c r="E761" i="4"/>
  <c r="D761" i="4"/>
  <c r="C761" i="4"/>
  <c r="J760" i="4"/>
  <c r="J759" i="4"/>
  <c r="H759" i="4"/>
  <c r="N758" i="4"/>
  <c r="M758" i="4"/>
  <c r="L758" i="4"/>
  <c r="J758" i="4"/>
  <c r="I758" i="4"/>
  <c r="H758" i="4"/>
  <c r="E758" i="4"/>
  <c r="D758" i="4"/>
  <c r="C758" i="4"/>
  <c r="N757" i="4"/>
  <c r="M757" i="4"/>
  <c r="L757" i="4"/>
  <c r="J757" i="4"/>
  <c r="I757" i="4"/>
  <c r="H757" i="4"/>
  <c r="E757" i="4"/>
  <c r="D757" i="4"/>
  <c r="C757" i="4"/>
  <c r="N756" i="4"/>
  <c r="M756" i="4"/>
  <c r="L756" i="4"/>
  <c r="J756" i="4"/>
  <c r="I756" i="4"/>
  <c r="H756" i="4"/>
  <c r="E756" i="4"/>
  <c r="D756" i="4"/>
  <c r="C756" i="4"/>
  <c r="J755" i="4"/>
  <c r="N754" i="4"/>
  <c r="M754" i="4"/>
  <c r="L754" i="4"/>
  <c r="J754" i="4"/>
  <c r="I754" i="4"/>
  <c r="H754" i="4"/>
  <c r="E754" i="4"/>
  <c r="D754" i="4"/>
  <c r="C754" i="4"/>
  <c r="J753" i="4"/>
  <c r="I753" i="4"/>
  <c r="H753" i="4"/>
  <c r="N752" i="4"/>
  <c r="M752" i="4"/>
  <c r="L752" i="4"/>
  <c r="J752" i="4"/>
  <c r="I752" i="4"/>
  <c r="H752" i="4"/>
  <c r="E752" i="4"/>
  <c r="D752" i="4"/>
  <c r="C752" i="4"/>
  <c r="N751" i="4"/>
  <c r="M751" i="4"/>
  <c r="L751" i="4"/>
  <c r="J751" i="4"/>
  <c r="I751" i="4"/>
  <c r="H751" i="4"/>
  <c r="E751" i="4"/>
  <c r="D751" i="4"/>
  <c r="C751" i="4"/>
  <c r="N750" i="4"/>
  <c r="M750" i="4"/>
  <c r="L750" i="4"/>
  <c r="J750" i="4"/>
  <c r="I750" i="4"/>
  <c r="H750" i="4"/>
  <c r="E750" i="4"/>
  <c r="D750" i="4"/>
  <c r="C750" i="4"/>
  <c r="N749" i="4"/>
  <c r="M749" i="4"/>
  <c r="L749" i="4"/>
  <c r="J749" i="4"/>
  <c r="I749" i="4"/>
  <c r="H749" i="4"/>
  <c r="E749" i="4"/>
  <c r="D749" i="4"/>
  <c r="C749" i="4"/>
  <c r="N748" i="4"/>
  <c r="M748" i="4"/>
  <c r="L748" i="4"/>
  <c r="J748" i="4"/>
  <c r="I748" i="4"/>
  <c r="H748" i="4"/>
  <c r="E748" i="4"/>
  <c r="D748" i="4"/>
  <c r="C748" i="4"/>
  <c r="N747" i="4"/>
  <c r="M747" i="4"/>
  <c r="L747" i="4"/>
  <c r="J747" i="4"/>
  <c r="I747" i="4"/>
  <c r="H747" i="4"/>
  <c r="E747" i="4"/>
  <c r="D747" i="4"/>
  <c r="C747" i="4"/>
  <c r="N746" i="4"/>
  <c r="M746" i="4"/>
  <c r="L746" i="4"/>
  <c r="J746" i="4"/>
  <c r="I746" i="4"/>
  <c r="H746" i="4"/>
  <c r="E746" i="4"/>
  <c r="D746" i="4"/>
  <c r="C746" i="4"/>
  <c r="N745" i="4"/>
  <c r="M745" i="4"/>
  <c r="L745" i="4"/>
  <c r="J745" i="4"/>
  <c r="I745" i="4"/>
  <c r="H745" i="4"/>
  <c r="E745" i="4"/>
  <c r="D745" i="4"/>
  <c r="C745" i="4"/>
  <c r="N744" i="4"/>
  <c r="M744" i="4"/>
  <c r="L744" i="4"/>
  <c r="J744" i="4"/>
  <c r="I744" i="4"/>
  <c r="H744" i="4"/>
  <c r="E744" i="4"/>
  <c r="D744" i="4"/>
  <c r="C744" i="4"/>
  <c r="N743" i="4"/>
  <c r="M743" i="4"/>
  <c r="L743" i="4"/>
  <c r="J743" i="4"/>
  <c r="I743" i="4"/>
  <c r="H743" i="4"/>
  <c r="E743" i="4"/>
  <c r="D743" i="4"/>
  <c r="C743" i="4"/>
  <c r="N742" i="4"/>
  <c r="M742" i="4"/>
  <c r="L742" i="4"/>
  <c r="J742" i="4"/>
  <c r="I742" i="4"/>
  <c r="H742" i="4"/>
  <c r="E742" i="4"/>
  <c r="D742" i="4"/>
  <c r="C742" i="4"/>
  <c r="N741" i="4"/>
  <c r="M741" i="4"/>
  <c r="L741" i="4"/>
  <c r="J741" i="4"/>
  <c r="I741" i="4"/>
  <c r="H741" i="4"/>
  <c r="E741" i="4"/>
  <c r="D741" i="4"/>
  <c r="C741" i="4"/>
  <c r="N740" i="4"/>
  <c r="M740" i="4"/>
  <c r="L740" i="4"/>
  <c r="J740" i="4"/>
  <c r="I740" i="4"/>
  <c r="H740" i="4"/>
  <c r="E740" i="4"/>
  <c r="D740" i="4"/>
  <c r="C740" i="4"/>
  <c r="L739" i="4"/>
  <c r="J739" i="4"/>
  <c r="E739" i="4"/>
  <c r="D739" i="4"/>
  <c r="N737" i="4"/>
  <c r="M737" i="4"/>
  <c r="L737" i="4"/>
  <c r="J737" i="4"/>
  <c r="I737" i="4"/>
  <c r="H737" i="4"/>
  <c r="E737" i="4"/>
  <c r="D737" i="4"/>
  <c r="C737" i="4"/>
  <c r="N736" i="4"/>
  <c r="C736" i="4"/>
  <c r="N735" i="4"/>
  <c r="M735" i="4"/>
  <c r="L735" i="4"/>
  <c r="J735" i="4"/>
  <c r="I735" i="4"/>
  <c r="H735" i="4"/>
  <c r="E735" i="4"/>
  <c r="D735" i="4"/>
  <c r="C735" i="4"/>
  <c r="N734" i="4"/>
  <c r="M734" i="4"/>
  <c r="L734" i="4"/>
  <c r="J734" i="4"/>
  <c r="I734" i="4"/>
  <c r="H734" i="4"/>
  <c r="E734" i="4"/>
  <c r="D734" i="4"/>
  <c r="C734" i="4"/>
  <c r="N733" i="4"/>
  <c r="M733" i="4"/>
  <c r="L733" i="4"/>
  <c r="J733" i="4"/>
  <c r="I733" i="4"/>
  <c r="H733" i="4"/>
  <c r="E733" i="4"/>
  <c r="D733" i="4"/>
  <c r="C733" i="4"/>
  <c r="N732" i="4"/>
  <c r="C732" i="4"/>
  <c r="N731" i="4"/>
  <c r="M731" i="4"/>
  <c r="I731" i="4"/>
  <c r="C730" i="4"/>
  <c r="L729" i="4"/>
  <c r="J729" i="4"/>
  <c r="E729" i="4"/>
  <c r="D729" i="4"/>
  <c r="N728" i="4"/>
  <c r="M728" i="4"/>
  <c r="L728" i="4"/>
  <c r="J728" i="4"/>
  <c r="I728" i="4"/>
  <c r="H728" i="4"/>
  <c r="E728" i="4"/>
  <c r="D728" i="4"/>
  <c r="C728" i="4"/>
  <c r="N725" i="4"/>
  <c r="M725" i="4"/>
  <c r="L725" i="4"/>
  <c r="J725" i="4"/>
  <c r="I725" i="4"/>
  <c r="H725" i="4"/>
  <c r="E725" i="4"/>
  <c r="D725" i="4"/>
  <c r="C725" i="4"/>
  <c r="N724" i="4"/>
  <c r="M724" i="4"/>
  <c r="L724" i="4"/>
  <c r="I724" i="4"/>
  <c r="C724" i="4"/>
  <c r="J723" i="4"/>
  <c r="D723" i="4"/>
  <c r="C723" i="4"/>
  <c r="L721" i="4"/>
  <c r="J721" i="4"/>
  <c r="E721" i="4"/>
  <c r="D721" i="4"/>
  <c r="N719" i="4"/>
  <c r="M719" i="4"/>
  <c r="L719" i="4"/>
  <c r="J719" i="4"/>
  <c r="I719" i="4"/>
  <c r="H719" i="4"/>
  <c r="E719" i="4"/>
  <c r="D719" i="4"/>
  <c r="C719" i="4"/>
  <c r="N718" i="4"/>
  <c r="M718" i="4"/>
  <c r="L718" i="4"/>
  <c r="J718" i="4"/>
  <c r="I718" i="4"/>
  <c r="H718" i="4"/>
  <c r="E718" i="4"/>
  <c r="D718" i="4"/>
  <c r="C718" i="4"/>
  <c r="J717" i="4"/>
  <c r="D717" i="4"/>
  <c r="C717" i="4"/>
  <c r="N716" i="4"/>
  <c r="J716" i="4"/>
  <c r="I716" i="4"/>
  <c r="D716" i="4"/>
  <c r="C716" i="4"/>
  <c r="H715" i="4"/>
  <c r="N714" i="4"/>
  <c r="M714" i="4"/>
  <c r="L714" i="4"/>
  <c r="J714" i="4"/>
  <c r="I714" i="4"/>
  <c r="H714" i="4"/>
  <c r="E714" i="4"/>
  <c r="D714" i="4"/>
  <c r="C714" i="4"/>
  <c r="N713" i="4"/>
  <c r="M713" i="4"/>
  <c r="L713" i="4"/>
  <c r="J713" i="4"/>
  <c r="I713" i="4"/>
  <c r="H713" i="4"/>
  <c r="E713" i="4"/>
  <c r="D713" i="4"/>
  <c r="C713" i="4"/>
  <c r="L712" i="4"/>
  <c r="H711" i="4"/>
  <c r="E711" i="4"/>
  <c r="N710" i="4"/>
  <c r="M710" i="4"/>
  <c r="L710" i="4"/>
  <c r="J710" i="4"/>
  <c r="I710" i="4"/>
  <c r="H710" i="4"/>
  <c r="E710" i="4"/>
  <c r="D710" i="4"/>
  <c r="C710" i="4"/>
  <c r="N709" i="4"/>
  <c r="M709" i="4"/>
  <c r="L709" i="4"/>
  <c r="J709" i="4"/>
  <c r="I709" i="4"/>
  <c r="H709" i="4"/>
  <c r="E709" i="4"/>
  <c r="D709" i="4"/>
  <c r="C709" i="4"/>
  <c r="N708" i="4"/>
  <c r="M708" i="4"/>
  <c r="L708" i="4"/>
  <c r="J708" i="4"/>
  <c r="I708" i="4"/>
  <c r="H708" i="4"/>
  <c r="E708" i="4"/>
  <c r="D708" i="4"/>
  <c r="C708" i="4"/>
  <c r="N707" i="4"/>
  <c r="M707" i="4"/>
  <c r="L707" i="4"/>
  <c r="J707" i="4"/>
  <c r="I707" i="4"/>
  <c r="H707" i="4"/>
  <c r="E707" i="4"/>
  <c r="D707" i="4"/>
  <c r="C707" i="4"/>
  <c r="N706" i="4"/>
  <c r="L706" i="4"/>
  <c r="J706" i="4"/>
  <c r="C706" i="4"/>
  <c r="J705" i="4"/>
  <c r="N703" i="4"/>
  <c r="M703" i="4"/>
  <c r="L703" i="4"/>
  <c r="J703" i="4"/>
  <c r="I703" i="4"/>
  <c r="H703" i="4"/>
  <c r="E703" i="4"/>
  <c r="D703" i="4"/>
  <c r="C703" i="4"/>
  <c r="N701" i="4"/>
  <c r="L701" i="4"/>
  <c r="I701" i="4"/>
  <c r="H701" i="4"/>
  <c r="C701" i="4"/>
  <c r="N700" i="4"/>
  <c r="M700" i="4"/>
  <c r="L700" i="4"/>
  <c r="J700" i="4"/>
  <c r="I700" i="4"/>
  <c r="H700" i="4"/>
  <c r="E700" i="4"/>
  <c r="D700" i="4"/>
  <c r="C700" i="4"/>
  <c r="N699" i="4"/>
  <c r="M699" i="4"/>
  <c r="L699" i="4"/>
  <c r="J699" i="4"/>
  <c r="I699" i="4"/>
  <c r="H699" i="4"/>
  <c r="E699" i="4"/>
  <c r="D699" i="4"/>
  <c r="C699" i="4"/>
  <c r="M698" i="4"/>
  <c r="N697" i="4"/>
  <c r="M697" i="4"/>
  <c r="L697" i="4"/>
  <c r="J697" i="4"/>
  <c r="I697" i="4"/>
  <c r="H697" i="4"/>
  <c r="E697" i="4"/>
  <c r="D697" i="4"/>
  <c r="C697" i="4"/>
  <c r="N696" i="4"/>
  <c r="M696" i="4"/>
  <c r="L696" i="4"/>
  <c r="J696" i="4"/>
  <c r="I696" i="4"/>
  <c r="H696" i="4"/>
  <c r="E696" i="4"/>
  <c r="D696" i="4"/>
  <c r="C696" i="4"/>
  <c r="N695" i="4"/>
  <c r="M695" i="4"/>
  <c r="L695" i="4"/>
  <c r="J695" i="4"/>
  <c r="I695" i="4"/>
  <c r="H695" i="4"/>
  <c r="E695" i="4"/>
  <c r="D695" i="4"/>
  <c r="C695" i="4"/>
  <c r="N694" i="4"/>
  <c r="M694" i="4"/>
  <c r="L694" i="4"/>
  <c r="J694" i="4"/>
  <c r="I694" i="4"/>
  <c r="H694" i="4"/>
  <c r="E694" i="4"/>
  <c r="D694" i="4"/>
  <c r="C694" i="4"/>
  <c r="N693" i="4"/>
  <c r="I693" i="4"/>
  <c r="H693" i="4"/>
  <c r="E693" i="4"/>
  <c r="C693" i="4"/>
  <c r="J692" i="4"/>
  <c r="I692" i="4"/>
  <c r="D692" i="4"/>
  <c r="D691" i="4"/>
  <c r="N690" i="4"/>
  <c r="M690" i="4"/>
  <c r="L690" i="4"/>
  <c r="J690" i="4"/>
  <c r="I690" i="4"/>
  <c r="H690" i="4"/>
  <c r="E690" i="4"/>
  <c r="D690" i="4"/>
  <c r="C690" i="4"/>
  <c r="L689" i="4"/>
  <c r="E689" i="4"/>
  <c r="N688" i="4"/>
  <c r="M688" i="4"/>
  <c r="L688" i="4"/>
  <c r="J688" i="4"/>
  <c r="I688" i="4"/>
  <c r="H688" i="4"/>
  <c r="E688" i="4"/>
  <c r="D688" i="4"/>
  <c r="C688" i="4"/>
  <c r="N687" i="4"/>
  <c r="M687" i="4"/>
  <c r="L687" i="4"/>
  <c r="J687" i="4"/>
  <c r="I687" i="4"/>
  <c r="H687" i="4"/>
  <c r="E687" i="4"/>
  <c r="D687" i="4"/>
  <c r="C687" i="4"/>
  <c r="N686" i="4"/>
  <c r="M686" i="4"/>
  <c r="L686" i="4"/>
  <c r="J686" i="4"/>
  <c r="I686" i="4"/>
  <c r="H686" i="4"/>
  <c r="E686" i="4"/>
  <c r="D686" i="4"/>
  <c r="C686" i="4"/>
  <c r="N685" i="4"/>
  <c r="M685" i="4"/>
  <c r="L685" i="4"/>
  <c r="J685" i="4"/>
  <c r="I685" i="4"/>
  <c r="H685" i="4"/>
  <c r="E685" i="4"/>
  <c r="D685" i="4"/>
  <c r="C685" i="4"/>
  <c r="N684" i="4"/>
  <c r="L684" i="4"/>
  <c r="J684" i="4"/>
  <c r="E684" i="4"/>
  <c r="C684" i="4"/>
  <c r="N683" i="4"/>
  <c r="M683" i="4"/>
  <c r="L683" i="4"/>
  <c r="J683" i="4"/>
  <c r="I683" i="4"/>
  <c r="H683" i="4"/>
  <c r="E683" i="4"/>
  <c r="D683" i="4"/>
  <c r="C683" i="4"/>
  <c r="N682" i="4"/>
  <c r="M682" i="4"/>
  <c r="L682" i="4"/>
  <c r="J682" i="4"/>
  <c r="I682" i="4"/>
  <c r="H682" i="4"/>
  <c r="E682" i="4"/>
  <c r="D682" i="4"/>
  <c r="C682" i="4"/>
  <c r="N681" i="4"/>
  <c r="M681" i="4"/>
  <c r="L681" i="4"/>
  <c r="J681" i="4"/>
  <c r="I681" i="4"/>
  <c r="H681" i="4"/>
  <c r="E681" i="4"/>
  <c r="D681" i="4"/>
  <c r="C681" i="4"/>
  <c r="N680" i="4"/>
  <c r="M680" i="4"/>
  <c r="L680" i="4"/>
  <c r="J680" i="4"/>
  <c r="I680" i="4"/>
  <c r="H680" i="4"/>
  <c r="E680" i="4"/>
  <c r="D680" i="4"/>
  <c r="C680" i="4"/>
  <c r="N678" i="4"/>
  <c r="M678" i="4"/>
  <c r="L678" i="4"/>
  <c r="J678" i="4"/>
  <c r="I678" i="4"/>
  <c r="H678" i="4"/>
  <c r="E678" i="4"/>
  <c r="D678" i="4"/>
  <c r="C678" i="4"/>
  <c r="M677" i="4"/>
  <c r="L677" i="4"/>
  <c r="I677" i="4"/>
  <c r="N676" i="4"/>
  <c r="M676" i="4"/>
  <c r="L676" i="4"/>
  <c r="J676" i="4"/>
  <c r="I676" i="4"/>
  <c r="H676" i="4"/>
  <c r="E676" i="4"/>
  <c r="D676" i="4"/>
  <c r="C676" i="4"/>
  <c r="L675" i="4"/>
  <c r="J675" i="4"/>
  <c r="E675" i="4"/>
  <c r="D675" i="4"/>
  <c r="N673" i="4"/>
  <c r="M673" i="4"/>
  <c r="L673" i="4"/>
  <c r="J673" i="4"/>
  <c r="I673" i="4"/>
  <c r="H673" i="4"/>
  <c r="E673" i="4"/>
  <c r="D673" i="4"/>
  <c r="C673" i="4"/>
  <c r="N672" i="4"/>
  <c r="M672" i="4"/>
  <c r="L672" i="4"/>
  <c r="J672" i="4"/>
  <c r="I672" i="4"/>
  <c r="H672" i="4"/>
  <c r="E672" i="4"/>
  <c r="D672" i="4"/>
  <c r="C672" i="4"/>
  <c r="N671" i="4"/>
  <c r="M671" i="4"/>
  <c r="L671" i="4"/>
  <c r="J671" i="4"/>
  <c r="I671" i="4"/>
  <c r="H671" i="4"/>
  <c r="E671" i="4"/>
  <c r="D671" i="4"/>
  <c r="C671" i="4"/>
  <c r="N670" i="4"/>
  <c r="M670" i="4"/>
  <c r="L670" i="4"/>
  <c r="J670" i="4"/>
  <c r="I670" i="4"/>
  <c r="H670" i="4"/>
  <c r="E670" i="4"/>
  <c r="D670" i="4"/>
  <c r="C670" i="4"/>
  <c r="N668" i="4"/>
  <c r="M668" i="4"/>
  <c r="L668" i="4"/>
  <c r="J668" i="4"/>
  <c r="I668" i="4"/>
  <c r="H668" i="4"/>
  <c r="E668" i="4"/>
  <c r="D668" i="4"/>
  <c r="C668" i="4"/>
  <c r="N667" i="4"/>
  <c r="M667" i="4"/>
  <c r="L667" i="4"/>
  <c r="J667" i="4"/>
  <c r="I667" i="4"/>
  <c r="H667" i="4"/>
  <c r="E667" i="4"/>
  <c r="D667" i="4"/>
  <c r="C667" i="4"/>
  <c r="N666" i="4"/>
  <c r="M666" i="4"/>
  <c r="L666" i="4"/>
  <c r="J666" i="4"/>
  <c r="I666" i="4"/>
  <c r="H666" i="4"/>
  <c r="E666" i="4"/>
  <c r="D666" i="4"/>
  <c r="C666" i="4"/>
  <c r="N665" i="4"/>
  <c r="M665" i="4"/>
  <c r="L665" i="4"/>
  <c r="J665" i="4"/>
  <c r="I665" i="4"/>
  <c r="H665" i="4"/>
  <c r="E665" i="4"/>
  <c r="D665" i="4"/>
  <c r="C665" i="4"/>
  <c r="N664" i="4"/>
  <c r="J664" i="4"/>
  <c r="I664" i="4"/>
  <c r="D664" i="4"/>
  <c r="C664" i="4"/>
  <c r="M663" i="4"/>
  <c r="H663" i="4"/>
  <c r="E663" i="4"/>
  <c r="D663" i="4"/>
  <c r="N662" i="4"/>
  <c r="L662" i="4"/>
  <c r="N661" i="4"/>
  <c r="M661" i="4"/>
  <c r="L661" i="4"/>
  <c r="J661" i="4"/>
  <c r="I661" i="4"/>
  <c r="H661" i="4"/>
  <c r="E661" i="4"/>
  <c r="D661" i="4"/>
  <c r="C661" i="4"/>
  <c r="N660" i="4"/>
  <c r="M660" i="4"/>
  <c r="L660" i="4"/>
  <c r="J660" i="4"/>
  <c r="I660" i="4"/>
  <c r="H660" i="4"/>
  <c r="E660" i="4"/>
  <c r="D660" i="4"/>
  <c r="C660" i="4"/>
  <c r="L659" i="4"/>
  <c r="J659" i="4"/>
  <c r="E659" i="4"/>
  <c r="D659" i="4"/>
  <c r="N658" i="4"/>
  <c r="M658" i="4"/>
  <c r="L658" i="4"/>
  <c r="J658" i="4"/>
  <c r="I658" i="4"/>
  <c r="H658" i="4"/>
  <c r="E658" i="4"/>
  <c r="D658" i="4"/>
  <c r="C658" i="4"/>
  <c r="N657" i="4"/>
  <c r="M657" i="4"/>
  <c r="L657" i="4"/>
  <c r="J657" i="4"/>
  <c r="I657" i="4"/>
  <c r="H657" i="4"/>
  <c r="E657" i="4"/>
  <c r="D657" i="4"/>
  <c r="C657" i="4"/>
  <c r="L656" i="4"/>
  <c r="N655" i="4"/>
  <c r="M655" i="4"/>
  <c r="L655" i="4"/>
  <c r="J655" i="4"/>
  <c r="I655" i="4"/>
  <c r="H655" i="4"/>
  <c r="E655" i="4"/>
  <c r="D655" i="4"/>
  <c r="C655" i="4"/>
  <c r="N654" i="4"/>
  <c r="M654" i="4"/>
  <c r="L654" i="4"/>
  <c r="J654" i="4"/>
  <c r="I654" i="4"/>
  <c r="H654" i="4"/>
  <c r="E654" i="4"/>
  <c r="D654" i="4"/>
  <c r="C654" i="4"/>
  <c r="L653" i="4"/>
  <c r="J653" i="4"/>
  <c r="N652" i="4"/>
  <c r="M652" i="4"/>
  <c r="L652" i="4"/>
  <c r="J652" i="4"/>
  <c r="I652" i="4"/>
  <c r="H652" i="4"/>
  <c r="E652" i="4"/>
  <c r="D652" i="4"/>
  <c r="C652" i="4"/>
  <c r="H651" i="4"/>
  <c r="J650" i="4"/>
  <c r="I650" i="4"/>
  <c r="H650" i="4"/>
  <c r="D650" i="4"/>
  <c r="N649" i="4"/>
  <c r="M649" i="4"/>
  <c r="L649" i="4"/>
  <c r="J649" i="4"/>
  <c r="I649" i="4"/>
  <c r="H649" i="4"/>
  <c r="E649" i="4"/>
  <c r="D649" i="4"/>
  <c r="C649" i="4"/>
  <c r="M648" i="4"/>
  <c r="L648" i="4"/>
  <c r="N647" i="4"/>
  <c r="M647" i="4"/>
  <c r="L647" i="4"/>
  <c r="J647" i="4"/>
  <c r="I647" i="4"/>
  <c r="H647" i="4"/>
  <c r="E647" i="4"/>
  <c r="D647" i="4"/>
  <c r="C647" i="4"/>
  <c r="N646" i="4"/>
  <c r="M646" i="4"/>
  <c r="L646" i="4"/>
  <c r="J646" i="4"/>
  <c r="I646" i="4"/>
  <c r="H646" i="4"/>
  <c r="E646" i="4"/>
  <c r="D646" i="4"/>
  <c r="C646" i="4"/>
  <c r="N645" i="4"/>
  <c r="M645" i="4"/>
  <c r="L645" i="4"/>
  <c r="J645" i="4"/>
  <c r="I645" i="4"/>
  <c r="H645" i="4"/>
  <c r="E645" i="4"/>
  <c r="D645" i="4"/>
  <c r="C645" i="4"/>
  <c r="N644" i="4"/>
  <c r="M644" i="4"/>
  <c r="L644" i="4"/>
  <c r="J644" i="4"/>
  <c r="I644" i="4"/>
  <c r="H644" i="4"/>
  <c r="E644" i="4"/>
  <c r="D644" i="4"/>
  <c r="C644" i="4"/>
  <c r="N643" i="4"/>
  <c r="M643" i="4"/>
  <c r="L643" i="4"/>
  <c r="J643" i="4"/>
  <c r="I643" i="4"/>
  <c r="H643" i="4"/>
  <c r="E643" i="4"/>
  <c r="D643" i="4"/>
  <c r="C643" i="4"/>
  <c r="N642" i="4"/>
  <c r="M642" i="4"/>
  <c r="L642" i="4"/>
  <c r="J642" i="4"/>
  <c r="I642" i="4"/>
  <c r="H642" i="4"/>
  <c r="E642" i="4"/>
  <c r="D642" i="4"/>
  <c r="C642" i="4"/>
  <c r="N641" i="4"/>
  <c r="M641" i="4"/>
  <c r="L641" i="4"/>
  <c r="J641" i="4"/>
  <c r="I641" i="4"/>
  <c r="H641" i="4"/>
  <c r="E641" i="4"/>
  <c r="D641" i="4"/>
  <c r="C641" i="4"/>
  <c r="N640" i="4"/>
  <c r="M640" i="4"/>
  <c r="L640" i="4"/>
  <c r="J640" i="4"/>
  <c r="I640" i="4"/>
  <c r="H640" i="4"/>
  <c r="E640" i="4"/>
  <c r="D640" i="4"/>
  <c r="C640" i="4"/>
  <c r="N639" i="4"/>
  <c r="M639" i="4"/>
  <c r="L639" i="4"/>
  <c r="J639" i="4"/>
  <c r="I639" i="4"/>
  <c r="H639" i="4"/>
  <c r="E639" i="4"/>
  <c r="D639" i="4"/>
  <c r="C639" i="4"/>
  <c r="N637" i="4"/>
  <c r="M637" i="4"/>
  <c r="L637" i="4"/>
  <c r="J637" i="4"/>
  <c r="I637" i="4"/>
  <c r="H637" i="4"/>
  <c r="E637" i="4"/>
  <c r="D637" i="4"/>
  <c r="C637" i="4"/>
  <c r="N636" i="4"/>
  <c r="M636" i="4"/>
  <c r="L636" i="4"/>
  <c r="J636" i="4"/>
  <c r="I636" i="4"/>
  <c r="H636" i="4"/>
  <c r="E636" i="4"/>
  <c r="D636" i="4"/>
  <c r="C636" i="4"/>
  <c r="N635" i="4"/>
  <c r="M635" i="4"/>
  <c r="L635" i="4"/>
  <c r="J635" i="4"/>
  <c r="I635" i="4"/>
  <c r="H635" i="4"/>
  <c r="E635" i="4"/>
  <c r="D635" i="4"/>
  <c r="C635" i="4"/>
  <c r="M634" i="4"/>
  <c r="H634" i="4"/>
  <c r="N633" i="4"/>
  <c r="M633" i="4"/>
  <c r="L633" i="4"/>
  <c r="J633" i="4"/>
  <c r="I633" i="4"/>
  <c r="H633" i="4"/>
  <c r="E633" i="4"/>
  <c r="D633" i="4"/>
  <c r="C633" i="4"/>
  <c r="D632" i="4"/>
  <c r="N631" i="4"/>
  <c r="M631" i="4"/>
  <c r="L631" i="4"/>
  <c r="J631" i="4"/>
  <c r="I631" i="4"/>
  <c r="H631" i="4"/>
  <c r="E631" i="4"/>
  <c r="D631" i="4"/>
  <c r="C631" i="4"/>
  <c r="N630" i="4"/>
  <c r="M630" i="4"/>
  <c r="L630" i="4"/>
  <c r="J630" i="4"/>
  <c r="I630" i="4"/>
  <c r="H630" i="4"/>
  <c r="E630" i="4"/>
  <c r="D630" i="4"/>
  <c r="C630" i="4"/>
  <c r="D628" i="4"/>
  <c r="N627" i="4"/>
  <c r="M627" i="4"/>
  <c r="L627" i="4"/>
  <c r="J627" i="4"/>
  <c r="I627" i="4"/>
  <c r="H627" i="4"/>
  <c r="E627" i="4"/>
  <c r="D627" i="4"/>
  <c r="C627" i="4"/>
  <c r="N626" i="4"/>
  <c r="M626" i="4"/>
  <c r="L626" i="4"/>
  <c r="J626" i="4"/>
  <c r="I626" i="4"/>
  <c r="H626" i="4"/>
  <c r="E626" i="4"/>
  <c r="D626" i="4"/>
  <c r="C626" i="4"/>
  <c r="N625" i="4"/>
  <c r="M625" i="4"/>
  <c r="L625" i="4"/>
  <c r="J625" i="4"/>
  <c r="I625" i="4"/>
  <c r="H625" i="4"/>
  <c r="E625" i="4"/>
  <c r="D625" i="4"/>
  <c r="C625" i="4"/>
  <c r="N624" i="4"/>
  <c r="M624" i="4"/>
  <c r="L624" i="4"/>
  <c r="J624" i="4"/>
  <c r="I624" i="4"/>
  <c r="H624" i="4"/>
  <c r="E624" i="4"/>
  <c r="D624" i="4"/>
  <c r="C624" i="4"/>
  <c r="N623" i="4"/>
  <c r="M623" i="4"/>
  <c r="L623" i="4"/>
  <c r="J623" i="4"/>
  <c r="I623" i="4"/>
  <c r="H623" i="4"/>
  <c r="E623" i="4"/>
  <c r="D623" i="4"/>
  <c r="C623" i="4"/>
  <c r="N622" i="4"/>
  <c r="M622" i="4"/>
  <c r="L622" i="4"/>
  <c r="J622" i="4"/>
  <c r="I622" i="4"/>
  <c r="H622" i="4"/>
  <c r="E622" i="4"/>
  <c r="D622" i="4"/>
  <c r="C622" i="4"/>
  <c r="N621" i="4"/>
  <c r="M621" i="4"/>
  <c r="L621" i="4"/>
  <c r="J621" i="4"/>
  <c r="I621" i="4"/>
  <c r="H621" i="4"/>
  <c r="E621" i="4"/>
  <c r="D621" i="4"/>
  <c r="C621" i="4"/>
  <c r="N620" i="4"/>
  <c r="M620" i="4"/>
  <c r="L620" i="4"/>
  <c r="J620" i="4"/>
  <c r="I620" i="4"/>
  <c r="H620" i="4"/>
  <c r="E620" i="4"/>
  <c r="D620" i="4"/>
  <c r="C620" i="4"/>
  <c r="N619" i="4"/>
  <c r="M619" i="4"/>
  <c r="L619" i="4"/>
  <c r="J619" i="4"/>
  <c r="I619" i="4"/>
  <c r="H619" i="4"/>
  <c r="E619" i="4"/>
  <c r="D619" i="4"/>
  <c r="C619" i="4"/>
  <c r="N618" i="4"/>
  <c r="M618" i="4"/>
  <c r="L618" i="4"/>
  <c r="J618" i="4"/>
  <c r="I618" i="4"/>
  <c r="H618" i="4"/>
  <c r="E618" i="4"/>
  <c r="D618" i="4"/>
  <c r="C618" i="4"/>
  <c r="N617" i="4"/>
  <c r="M617" i="4"/>
  <c r="L617" i="4"/>
  <c r="J617" i="4"/>
  <c r="I617" i="4"/>
  <c r="H617" i="4"/>
  <c r="E617" i="4"/>
  <c r="D617" i="4"/>
  <c r="C617" i="4"/>
  <c r="N616" i="4"/>
  <c r="M616" i="4"/>
  <c r="L616" i="4"/>
  <c r="J616" i="4"/>
  <c r="I616" i="4"/>
  <c r="H616" i="4"/>
  <c r="E616" i="4"/>
  <c r="D616" i="4"/>
  <c r="C616" i="4"/>
  <c r="N615" i="4"/>
  <c r="M615" i="4"/>
  <c r="L615" i="4"/>
  <c r="J615" i="4"/>
  <c r="I615" i="4"/>
  <c r="H615" i="4"/>
  <c r="E615" i="4"/>
  <c r="D615" i="4"/>
  <c r="C615" i="4"/>
  <c r="N614" i="4"/>
  <c r="M614" i="4"/>
  <c r="L614" i="4"/>
  <c r="J614" i="4"/>
  <c r="I614" i="4"/>
  <c r="H614" i="4"/>
  <c r="E614" i="4"/>
  <c r="D614" i="4"/>
  <c r="C614" i="4"/>
  <c r="E613" i="4"/>
  <c r="D613" i="4"/>
  <c r="N612" i="4"/>
  <c r="M612" i="4"/>
  <c r="L612" i="4"/>
  <c r="J612" i="4"/>
  <c r="I612" i="4"/>
  <c r="H612" i="4"/>
  <c r="E612" i="4"/>
  <c r="D612" i="4"/>
  <c r="C612" i="4"/>
  <c r="N611" i="4"/>
  <c r="M611" i="4"/>
  <c r="L611" i="4"/>
  <c r="J611" i="4"/>
  <c r="I611" i="4"/>
  <c r="H611" i="4"/>
  <c r="E611" i="4"/>
  <c r="D611" i="4"/>
  <c r="C611" i="4"/>
  <c r="N610" i="4"/>
  <c r="M610" i="4"/>
  <c r="L610" i="4"/>
  <c r="J610" i="4"/>
  <c r="I610" i="4"/>
  <c r="H610" i="4"/>
  <c r="E610" i="4"/>
  <c r="D610" i="4"/>
  <c r="C610" i="4"/>
  <c r="L609" i="4"/>
  <c r="J609" i="4"/>
  <c r="I609" i="4"/>
  <c r="E609" i="4"/>
  <c r="D609" i="4"/>
  <c r="N608" i="4"/>
  <c r="M608" i="4"/>
  <c r="L608" i="4"/>
  <c r="J608" i="4"/>
  <c r="I608" i="4"/>
  <c r="H608" i="4"/>
  <c r="E608" i="4"/>
  <c r="D608" i="4"/>
  <c r="C608" i="4"/>
  <c r="N607" i="4"/>
  <c r="M607" i="4"/>
  <c r="L607" i="4"/>
  <c r="J607" i="4"/>
  <c r="I607" i="4"/>
  <c r="H607" i="4"/>
  <c r="E607" i="4"/>
  <c r="D607" i="4"/>
  <c r="C607" i="4"/>
  <c r="N606" i="4"/>
  <c r="M606" i="4"/>
  <c r="L606" i="4"/>
  <c r="J606" i="4"/>
  <c r="I606" i="4"/>
  <c r="H606" i="4"/>
  <c r="E606" i="4"/>
  <c r="D606" i="4"/>
  <c r="C606" i="4"/>
  <c r="N605" i="4"/>
  <c r="M605" i="4"/>
  <c r="L605" i="4"/>
  <c r="J605" i="4"/>
  <c r="I605" i="4"/>
  <c r="H605" i="4"/>
  <c r="E605" i="4"/>
  <c r="D605" i="4"/>
  <c r="C605" i="4"/>
  <c r="N604" i="4"/>
  <c r="M604" i="4"/>
  <c r="L604" i="4"/>
  <c r="J604" i="4"/>
  <c r="I604" i="4"/>
  <c r="H604" i="4"/>
  <c r="E604" i="4"/>
  <c r="D604" i="4"/>
  <c r="C604" i="4"/>
  <c r="N603" i="4"/>
  <c r="M603" i="4"/>
  <c r="L603" i="4"/>
  <c r="J603" i="4"/>
  <c r="I603" i="4"/>
  <c r="H603" i="4"/>
  <c r="E603" i="4"/>
  <c r="D603" i="4"/>
  <c r="C603" i="4"/>
  <c r="N602" i="4"/>
  <c r="J602" i="4"/>
  <c r="I602" i="4"/>
  <c r="H602" i="4"/>
  <c r="D602" i="4"/>
  <c r="C602" i="4"/>
  <c r="N601" i="4"/>
  <c r="M601" i="4"/>
  <c r="L601" i="4"/>
  <c r="J601" i="4"/>
  <c r="I601" i="4"/>
  <c r="H601" i="4"/>
  <c r="E601" i="4"/>
  <c r="D601" i="4"/>
  <c r="C601" i="4"/>
  <c r="N600" i="4"/>
  <c r="M600" i="4"/>
  <c r="L600" i="4"/>
  <c r="J600" i="4"/>
  <c r="I600" i="4"/>
  <c r="H600" i="4"/>
  <c r="E600" i="4"/>
  <c r="D600" i="4"/>
  <c r="C600" i="4"/>
  <c r="H599" i="4"/>
  <c r="N598" i="4"/>
  <c r="M598" i="4"/>
  <c r="L598" i="4"/>
  <c r="J598" i="4"/>
  <c r="I598" i="4"/>
  <c r="H598" i="4"/>
  <c r="E598" i="4"/>
  <c r="D598" i="4"/>
  <c r="C598" i="4"/>
  <c r="N597" i="4"/>
  <c r="M597" i="4"/>
  <c r="L597" i="4"/>
  <c r="J597" i="4"/>
  <c r="I597" i="4"/>
  <c r="H597" i="4"/>
  <c r="E597" i="4"/>
  <c r="D597" i="4"/>
  <c r="C597" i="4"/>
  <c r="I596" i="4"/>
  <c r="L595" i="4"/>
  <c r="J595" i="4"/>
  <c r="E595" i="4"/>
  <c r="D595" i="4"/>
  <c r="N594" i="4"/>
  <c r="M594" i="4"/>
  <c r="L594" i="4"/>
  <c r="J594" i="4"/>
  <c r="I594" i="4"/>
  <c r="H594" i="4"/>
  <c r="E594" i="4"/>
  <c r="D594" i="4"/>
  <c r="C594" i="4"/>
  <c r="N593" i="4"/>
  <c r="N591" i="4"/>
  <c r="M591" i="4"/>
  <c r="L591" i="4"/>
  <c r="J591" i="4"/>
  <c r="I591" i="4"/>
  <c r="H591" i="4"/>
  <c r="E591" i="4"/>
  <c r="D591" i="4"/>
  <c r="C591" i="4"/>
  <c r="N590" i="4"/>
  <c r="M590" i="4"/>
  <c r="L590" i="4"/>
  <c r="J590" i="4"/>
  <c r="I590" i="4"/>
  <c r="H590" i="4"/>
  <c r="E590" i="4"/>
  <c r="D590" i="4"/>
  <c r="C590" i="4"/>
  <c r="L589" i="4"/>
  <c r="J589" i="4"/>
  <c r="I589" i="4"/>
  <c r="E589" i="4"/>
  <c r="D589" i="4"/>
  <c r="N588" i="4"/>
  <c r="M588" i="4"/>
  <c r="L588" i="4"/>
  <c r="J588" i="4"/>
  <c r="I588" i="4"/>
  <c r="H588" i="4"/>
  <c r="E588" i="4"/>
  <c r="D588" i="4"/>
  <c r="C588" i="4"/>
  <c r="N586" i="4"/>
  <c r="M586" i="4"/>
  <c r="L586" i="4"/>
  <c r="J586" i="4"/>
  <c r="I586" i="4"/>
  <c r="H586" i="4"/>
  <c r="E586" i="4"/>
  <c r="D586" i="4"/>
  <c r="C586" i="4"/>
  <c r="N585" i="4"/>
  <c r="N584" i="4"/>
  <c r="M584" i="4"/>
  <c r="L584" i="4"/>
  <c r="J584" i="4"/>
  <c r="I584" i="4"/>
  <c r="H584" i="4"/>
  <c r="E584" i="4"/>
  <c r="D584" i="4"/>
  <c r="C584" i="4"/>
  <c r="N583" i="4"/>
  <c r="M583" i="4"/>
  <c r="L583" i="4"/>
  <c r="J583" i="4"/>
  <c r="I583" i="4"/>
  <c r="H583" i="4"/>
  <c r="E583" i="4"/>
  <c r="D583" i="4"/>
  <c r="C583" i="4"/>
  <c r="N582" i="4"/>
  <c r="M582" i="4"/>
  <c r="L582" i="4"/>
  <c r="J582" i="4"/>
  <c r="I582" i="4"/>
  <c r="H582" i="4"/>
  <c r="E582" i="4"/>
  <c r="D582" i="4"/>
  <c r="C582" i="4"/>
  <c r="D581" i="4"/>
  <c r="J580" i="4"/>
  <c r="H580" i="4"/>
  <c r="C580" i="4"/>
  <c r="N579" i="4"/>
  <c r="M579" i="4"/>
  <c r="L579" i="4"/>
  <c r="J579" i="4"/>
  <c r="I579" i="4"/>
  <c r="H579" i="4"/>
  <c r="E579" i="4"/>
  <c r="D579" i="4"/>
  <c r="C579" i="4"/>
  <c r="L578" i="4"/>
  <c r="J578" i="4"/>
  <c r="N577" i="4"/>
  <c r="M577" i="4"/>
  <c r="L577" i="4"/>
  <c r="J577" i="4"/>
  <c r="I577" i="4"/>
  <c r="H577" i="4"/>
  <c r="E577" i="4"/>
  <c r="D577" i="4"/>
  <c r="C577" i="4"/>
  <c r="M576" i="4"/>
  <c r="J576" i="4"/>
  <c r="H576" i="4"/>
  <c r="E576" i="4"/>
  <c r="N575" i="4"/>
  <c r="M575" i="4"/>
  <c r="L575" i="4"/>
  <c r="J575" i="4"/>
  <c r="I575" i="4"/>
  <c r="H575" i="4"/>
  <c r="E575" i="4"/>
  <c r="D575" i="4"/>
  <c r="C575" i="4"/>
  <c r="N574" i="4"/>
  <c r="M574" i="4"/>
  <c r="L574" i="4"/>
  <c r="J574" i="4"/>
  <c r="I574" i="4"/>
  <c r="H574" i="4"/>
  <c r="E574" i="4"/>
  <c r="D574" i="4"/>
  <c r="C574" i="4"/>
  <c r="N573" i="4"/>
  <c r="M573" i="4"/>
  <c r="L573" i="4"/>
  <c r="J573" i="4"/>
  <c r="I573" i="4"/>
  <c r="H573" i="4"/>
  <c r="E573" i="4"/>
  <c r="D573" i="4"/>
  <c r="C573" i="4"/>
  <c r="N571" i="4"/>
  <c r="M571" i="4"/>
  <c r="L571" i="4"/>
  <c r="J571" i="4"/>
  <c r="I571" i="4"/>
  <c r="H571" i="4"/>
  <c r="E571" i="4"/>
  <c r="D571" i="4"/>
  <c r="C571" i="4"/>
  <c r="N570" i="4"/>
  <c r="M570" i="4"/>
  <c r="L570" i="4"/>
  <c r="J570" i="4"/>
  <c r="I570" i="4"/>
  <c r="H570" i="4"/>
  <c r="E570" i="4"/>
  <c r="D570" i="4"/>
  <c r="C570" i="4"/>
  <c r="N569" i="4"/>
  <c r="M569" i="4"/>
  <c r="L569" i="4"/>
  <c r="J569" i="4"/>
  <c r="I569" i="4"/>
  <c r="H569" i="4"/>
  <c r="E569" i="4"/>
  <c r="D569" i="4"/>
  <c r="C569" i="4"/>
  <c r="N568" i="4"/>
  <c r="M568" i="4"/>
  <c r="L568" i="4"/>
  <c r="J568" i="4"/>
  <c r="I568" i="4"/>
  <c r="H568" i="4"/>
  <c r="E568" i="4"/>
  <c r="D568" i="4"/>
  <c r="C568" i="4"/>
  <c r="L567" i="4"/>
  <c r="E567" i="4"/>
  <c r="N566" i="4"/>
  <c r="M566" i="4"/>
  <c r="L566" i="4"/>
  <c r="J566" i="4"/>
  <c r="I566" i="4"/>
  <c r="H566" i="4"/>
  <c r="E566" i="4"/>
  <c r="D566" i="4"/>
  <c r="C566" i="4"/>
  <c r="N565" i="4"/>
  <c r="M565" i="4"/>
  <c r="L565" i="4"/>
  <c r="J565" i="4"/>
  <c r="I565" i="4"/>
  <c r="H565" i="4"/>
  <c r="E565" i="4"/>
  <c r="D565" i="4"/>
  <c r="C565" i="4"/>
  <c r="N564" i="4"/>
  <c r="M564" i="4"/>
  <c r="L564" i="4"/>
  <c r="J564" i="4"/>
  <c r="I564" i="4"/>
  <c r="H564" i="4"/>
  <c r="E564" i="4"/>
  <c r="D564" i="4"/>
  <c r="C564" i="4"/>
  <c r="N563" i="4"/>
  <c r="M563" i="4"/>
  <c r="L563" i="4"/>
  <c r="J563" i="4"/>
  <c r="I563" i="4"/>
  <c r="H563" i="4"/>
  <c r="E563" i="4"/>
  <c r="D563" i="4"/>
  <c r="C563" i="4"/>
  <c r="N562" i="4"/>
  <c r="M562" i="4"/>
  <c r="L562" i="4"/>
  <c r="J562" i="4"/>
  <c r="I562" i="4"/>
  <c r="H562" i="4"/>
  <c r="E562" i="4"/>
  <c r="D562" i="4"/>
  <c r="C562" i="4"/>
  <c r="N561" i="4"/>
  <c r="M561" i="4"/>
  <c r="L561" i="4"/>
  <c r="J561" i="4"/>
  <c r="I561" i="4"/>
  <c r="H561" i="4"/>
  <c r="E561" i="4"/>
  <c r="D561" i="4"/>
  <c r="C561" i="4"/>
  <c r="C560" i="4"/>
  <c r="N559" i="4"/>
  <c r="M559" i="4"/>
  <c r="L559" i="4"/>
  <c r="J559" i="4"/>
  <c r="I559" i="4"/>
  <c r="H559" i="4"/>
  <c r="E559" i="4"/>
  <c r="D559" i="4"/>
  <c r="C559" i="4"/>
  <c r="N558" i="4"/>
  <c r="M558" i="4"/>
  <c r="L558" i="4"/>
  <c r="J558" i="4"/>
  <c r="I558" i="4"/>
  <c r="H558" i="4"/>
  <c r="E558" i="4"/>
  <c r="D558" i="4"/>
  <c r="C558" i="4"/>
  <c r="N557" i="4"/>
  <c r="M557" i="4"/>
  <c r="L557" i="4"/>
  <c r="J557" i="4"/>
  <c r="I557" i="4"/>
  <c r="H557" i="4"/>
  <c r="E557" i="4"/>
  <c r="D557" i="4"/>
  <c r="C557" i="4"/>
  <c r="J556" i="4"/>
  <c r="N555" i="4"/>
  <c r="M555" i="4"/>
  <c r="L555" i="4"/>
  <c r="J555" i="4"/>
  <c r="I555" i="4"/>
  <c r="H555" i="4"/>
  <c r="E555" i="4"/>
  <c r="D555" i="4"/>
  <c r="C555" i="4"/>
  <c r="N554" i="4"/>
  <c r="M554" i="4"/>
  <c r="L554" i="4"/>
  <c r="J554" i="4"/>
  <c r="I554" i="4"/>
  <c r="H554" i="4"/>
  <c r="E554" i="4"/>
  <c r="D554" i="4"/>
  <c r="C554" i="4"/>
  <c r="N553" i="4"/>
  <c r="M553" i="4"/>
  <c r="L553" i="4"/>
  <c r="J553" i="4"/>
  <c r="I553" i="4"/>
  <c r="H553" i="4"/>
  <c r="E553" i="4"/>
  <c r="D553" i="4"/>
  <c r="C553" i="4"/>
  <c r="N552" i="4"/>
  <c r="M552" i="4"/>
  <c r="L552" i="4"/>
  <c r="J552" i="4"/>
  <c r="I552" i="4"/>
  <c r="H552" i="4"/>
  <c r="E552" i="4"/>
  <c r="D552" i="4"/>
  <c r="C552" i="4"/>
  <c r="N551" i="4"/>
  <c r="M551" i="4"/>
  <c r="L551" i="4"/>
  <c r="J551" i="4"/>
  <c r="I551" i="4"/>
  <c r="H551" i="4"/>
  <c r="E551" i="4"/>
  <c r="D551" i="4"/>
  <c r="C551" i="4"/>
  <c r="N550" i="4"/>
  <c r="M550" i="4"/>
  <c r="L550" i="4"/>
  <c r="J550" i="4"/>
  <c r="I550" i="4"/>
  <c r="H550" i="4"/>
  <c r="E550" i="4"/>
  <c r="D550" i="4"/>
  <c r="C550" i="4"/>
  <c r="N549" i="4"/>
  <c r="M549" i="4"/>
  <c r="L549" i="4"/>
  <c r="J549" i="4"/>
  <c r="I549" i="4"/>
  <c r="H549" i="4"/>
  <c r="E549" i="4"/>
  <c r="D549" i="4"/>
  <c r="C549" i="4"/>
  <c r="N548" i="4"/>
  <c r="M548" i="4"/>
  <c r="L548" i="4"/>
  <c r="J548" i="4"/>
  <c r="I548" i="4"/>
  <c r="H548" i="4"/>
  <c r="E548" i="4"/>
  <c r="D548" i="4"/>
  <c r="C548" i="4"/>
  <c r="N546" i="4"/>
  <c r="M546" i="4"/>
  <c r="L546" i="4"/>
  <c r="J546" i="4"/>
  <c r="I546" i="4"/>
  <c r="H546" i="4"/>
  <c r="E546" i="4"/>
  <c r="D546" i="4"/>
  <c r="C546" i="4"/>
  <c r="N545" i="4"/>
  <c r="M545" i="4"/>
  <c r="L545" i="4"/>
  <c r="J545" i="4"/>
  <c r="I545" i="4"/>
  <c r="H545" i="4"/>
  <c r="E545" i="4"/>
  <c r="D545" i="4"/>
  <c r="C545" i="4"/>
  <c r="N544" i="4"/>
  <c r="M544" i="4"/>
  <c r="L544" i="4"/>
  <c r="J544" i="4"/>
  <c r="I544" i="4"/>
  <c r="H544" i="4"/>
  <c r="E544" i="4"/>
  <c r="D544" i="4"/>
  <c r="C544" i="4"/>
  <c r="N543" i="4"/>
  <c r="M543" i="4"/>
  <c r="L543" i="4"/>
  <c r="J543" i="4"/>
  <c r="I543" i="4"/>
  <c r="H543" i="4"/>
  <c r="E543" i="4"/>
  <c r="D543" i="4"/>
  <c r="C543" i="4"/>
  <c r="N542" i="4"/>
  <c r="M542" i="4"/>
  <c r="L542" i="4"/>
  <c r="J542" i="4"/>
  <c r="I542" i="4"/>
  <c r="H542" i="4"/>
  <c r="E542" i="4"/>
  <c r="D542" i="4"/>
  <c r="C542" i="4"/>
  <c r="N541" i="4"/>
  <c r="M541" i="4"/>
  <c r="L541" i="4"/>
  <c r="J541" i="4"/>
  <c r="I541" i="4"/>
  <c r="H541" i="4"/>
  <c r="E541" i="4"/>
  <c r="D541" i="4"/>
  <c r="C541" i="4"/>
  <c r="N540" i="4"/>
  <c r="M540" i="4"/>
  <c r="L540" i="4"/>
  <c r="J540" i="4"/>
  <c r="I540" i="4"/>
  <c r="H540" i="4"/>
  <c r="E540" i="4"/>
  <c r="D540" i="4"/>
  <c r="C540" i="4"/>
  <c r="N539" i="4"/>
  <c r="M539" i="4"/>
  <c r="L539" i="4"/>
  <c r="J539" i="4"/>
  <c r="I539" i="4"/>
  <c r="H539" i="4"/>
  <c r="E539" i="4"/>
  <c r="D539" i="4"/>
  <c r="C539" i="4"/>
  <c r="M538" i="4"/>
  <c r="L538" i="4"/>
  <c r="H538" i="4"/>
  <c r="E538" i="4"/>
  <c r="N537" i="4"/>
  <c r="M537" i="4"/>
  <c r="L537" i="4"/>
  <c r="J537" i="4"/>
  <c r="I537" i="4"/>
  <c r="H537" i="4"/>
  <c r="E537" i="4"/>
  <c r="D537" i="4"/>
  <c r="C537" i="4"/>
  <c r="N536" i="4"/>
  <c r="M536" i="4"/>
  <c r="L536" i="4"/>
  <c r="J536" i="4"/>
  <c r="I536" i="4"/>
  <c r="H536" i="4"/>
  <c r="E536" i="4"/>
  <c r="D536" i="4"/>
  <c r="C536" i="4"/>
  <c r="N535" i="4"/>
  <c r="M535" i="4"/>
  <c r="L535" i="4"/>
  <c r="J535" i="4"/>
  <c r="I535" i="4"/>
  <c r="H535" i="4"/>
  <c r="E535" i="4"/>
  <c r="D535" i="4"/>
  <c r="C535" i="4"/>
  <c r="J534" i="4"/>
  <c r="E534" i="4"/>
  <c r="N533" i="4"/>
  <c r="M533" i="4"/>
  <c r="L533" i="4"/>
  <c r="J533" i="4"/>
  <c r="I533" i="4"/>
  <c r="H533" i="4"/>
  <c r="E533" i="4"/>
  <c r="D533" i="4"/>
  <c r="C533" i="4"/>
  <c r="N532" i="4"/>
  <c r="J532" i="4"/>
  <c r="I532" i="4"/>
  <c r="D532" i="4"/>
  <c r="C532" i="4"/>
  <c r="N531" i="4"/>
  <c r="M531" i="4"/>
  <c r="L531" i="4"/>
  <c r="J531" i="4"/>
  <c r="I531" i="4"/>
  <c r="H531" i="4"/>
  <c r="E531" i="4"/>
  <c r="D531" i="4"/>
  <c r="C531" i="4"/>
  <c r="N530" i="4"/>
  <c r="M530" i="4"/>
  <c r="L530" i="4"/>
  <c r="J530" i="4"/>
  <c r="I530" i="4"/>
  <c r="H530" i="4"/>
  <c r="E530" i="4"/>
  <c r="D530" i="4"/>
  <c r="C530" i="4"/>
  <c r="N528" i="4"/>
  <c r="M528" i="4"/>
  <c r="L528" i="4"/>
  <c r="J528" i="4"/>
  <c r="I528" i="4"/>
  <c r="H528" i="4"/>
  <c r="E528" i="4"/>
  <c r="D528" i="4"/>
  <c r="C528" i="4"/>
  <c r="L527" i="4"/>
  <c r="J527" i="4"/>
  <c r="E527" i="4"/>
  <c r="D527" i="4"/>
  <c r="N526" i="4"/>
  <c r="M526" i="4"/>
  <c r="L526" i="4"/>
  <c r="J526" i="4"/>
  <c r="I526" i="4"/>
  <c r="H526" i="4"/>
  <c r="E526" i="4"/>
  <c r="D526" i="4"/>
  <c r="C526" i="4"/>
  <c r="N525" i="4"/>
  <c r="M525" i="4"/>
  <c r="L525" i="4"/>
  <c r="J525" i="4"/>
  <c r="I525" i="4"/>
  <c r="H525" i="4"/>
  <c r="E525" i="4"/>
  <c r="D525" i="4"/>
  <c r="C525" i="4"/>
  <c r="N524" i="4"/>
  <c r="M524" i="4"/>
  <c r="L524" i="4"/>
  <c r="J524" i="4"/>
  <c r="I524" i="4"/>
  <c r="H524" i="4"/>
  <c r="E524" i="4"/>
  <c r="D524" i="4"/>
  <c r="C524" i="4"/>
  <c r="M523" i="4"/>
  <c r="N522" i="4"/>
  <c r="D522" i="4"/>
  <c r="C522" i="4"/>
  <c r="N521" i="4"/>
  <c r="M521" i="4"/>
  <c r="L521" i="4"/>
  <c r="J521" i="4"/>
  <c r="I521" i="4"/>
  <c r="H521" i="4"/>
  <c r="E521" i="4"/>
  <c r="D521" i="4"/>
  <c r="C521" i="4"/>
  <c r="N520" i="4"/>
  <c r="M520" i="4"/>
  <c r="L520" i="4"/>
  <c r="J520" i="4"/>
  <c r="I520" i="4"/>
  <c r="H520" i="4"/>
  <c r="E520" i="4"/>
  <c r="D520" i="4"/>
  <c r="C520" i="4"/>
  <c r="N519" i="4"/>
  <c r="M519" i="4"/>
  <c r="L519" i="4"/>
  <c r="J519" i="4"/>
  <c r="I519" i="4"/>
  <c r="H519" i="4"/>
  <c r="E519" i="4"/>
  <c r="D519" i="4"/>
  <c r="C519" i="4"/>
  <c r="N518" i="4"/>
  <c r="M518" i="4"/>
  <c r="L518" i="4"/>
  <c r="J518" i="4"/>
  <c r="I518" i="4"/>
  <c r="H518" i="4"/>
  <c r="E518" i="4"/>
  <c r="D518" i="4"/>
  <c r="C518" i="4"/>
  <c r="M517" i="4"/>
  <c r="L517" i="4"/>
  <c r="H517" i="4"/>
  <c r="E517" i="4"/>
  <c r="N516" i="4"/>
  <c r="M516" i="4"/>
  <c r="L516" i="4"/>
  <c r="J516" i="4"/>
  <c r="I516" i="4"/>
  <c r="H516" i="4"/>
  <c r="E516" i="4"/>
  <c r="D516" i="4"/>
  <c r="C516" i="4"/>
  <c r="H515" i="4"/>
  <c r="E515" i="4"/>
  <c r="N514" i="4"/>
  <c r="M514" i="4"/>
  <c r="L514" i="4"/>
  <c r="J514" i="4"/>
  <c r="I514" i="4"/>
  <c r="H514" i="4"/>
  <c r="E514" i="4"/>
  <c r="D514" i="4"/>
  <c r="C514" i="4"/>
  <c r="N513" i="4"/>
  <c r="M513" i="4"/>
  <c r="L513" i="4"/>
  <c r="J513" i="4"/>
  <c r="I513" i="4"/>
  <c r="H513" i="4"/>
  <c r="E513" i="4"/>
  <c r="D513" i="4"/>
  <c r="C513" i="4"/>
  <c r="N512" i="4"/>
  <c r="M512" i="4"/>
  <c r="L512" i="4"/>
  <c r="J512" i="4"/>
  <c r="I512" i="4"/>
  <c r="H512" i="4"/>
  <c r="E512" i="4"/>
  <c r="D512" i="4"/>
  <c r="C512" i="4"/>
  <c r="D511" i="4"/>
  <c r="N510" i="4"/>
  <c r="M510" i="4"/>
  <c r="L510" i="4"/>
  <c r="J510" i="4"/>
  <c r="I510" i="4"/>
  <c r="H510" i="4"/>
  <c r="E510" i="4"/>
  <c r="D510" i="4"/>
  <c r="C510" i="4"/>
  <c r="N509" i="4"/>
  <c r="D509" i="4"/>
  <c r="C509" i="4"/>
  <c r="N508" i="4"/>
  <c r="M508" i="4"/>
  <c r="L508" i="4"/>
  <c r="J508" i="4"/>
  <c r="I508" i="4"/>
  <c r="H508" i="4"/>
  <c r="E508" i="4"/>
  <c r="D508" i="4"/>
  <c r="C508" i="4"/>
  <c r="N507" i="4"/>
  <c r="M507" i="4"/>
  <c r="L507" i="4"/>
  <c r="J507" i="4"/>
  <c r="I507" i="4"/>
  <c r="H507" i="4"/>
  <c r="E507" i="4"/>
  <c r="D507" i="4"/>
  <c r="C507" i="4"/>
  <c r="N506" i="4"/>
  <c r="M506" i="4"/>
  <c r="L506" i="4"/>
  <c r="J506" i="4"/>
  <c r="I506" i="4"/>
  <c r="H506" i="4"/>
  <c r="E506" i="4"/>
  <c r="D506" i="4"/>
  <c r="C506" i="4"/>
  <c r="N505" i="4"/>
  <c r="M505" i="4"/>
  <c r="L505" i="4"/>
  <c r="J505" i="4"/>
  <c r="I505" i="4"/>
  <c r="H505" i="4"/>
  <c r="E505" i="4"/>
  <c r="D505" i="4"/>
  <c r="C505" i="4"/>
  <c r="N504" i="4"/>
  <c r="M504" i="4"/>
  <c r="L504" i="4"/>
  <c r="J504" i="4"/>
  <c r="I504" i="4"/>
  <c r="H504" i="4"/>
  <c r="E504" i="4"/>
  <c r="D504" i="4"/>
  <c r="C504" i="4"/>
  <c r="M503" i="4"/>
  <c r="J503" i="4"/>
  <c r="N502" i="4"/>
  <c r="D502" i="4"/>
  <c r="C502" i="4"/>
  <c r="N501" i="4"/>
  <c r="M501" i="4"/>
  <c r="L501" i="4"/>
  <c r="J501" i="4"/>
  <c r="I501" i="4"/>
  <c r="H501" i="4"/>
  <c r="E501" i="4"/>
  <c r="D501" i="4"/>
  <c r="C501" i="4"/>
  <c r="N500" i="4"/>
  <c r="M500" i="4"/>
  <c r="L500" i="4"/>
  <c r="J500" i="4"/>
  <c r="I500" i="4"/>
  <c r="H500" i="4"/>
  <c r="E500" i="4"/>
  <c r="D500" i="4"/>
  <c r="C500" i="4"/>
  <c r="N499" i="4"/>
  <c r="M499" i="4"/>
  <c r="L499" i="4"/>
  <c r="J499" i="4"/>
  <c r="I499" i="4"/>
  <c r="H499" i="4"/>
  <c r="E499" i="4"/>
  <c r="D499" i="4"/>
  <c r="C499" i="4"/>
  <c r="N498" i="4"/>
  <c r="M498" i="4"/>
  <c r="L498" i="4"/>
  <c r="J498" i="4"/>
  <c r="I498" i="4"/>
  <c r="H498" i="4"/>
  <c r="E498" i="4"/>
  <c r="D498" i="4"/>
  <c r="C498" i="4"/>
  <c r="M497" i="4"/>
  <c r="L497" i="4"/>
  <c r="J497" i="4"/>
  <c r="H497" i="4"/>
  <c r="N496" i="4"/>
  <c r="M496" i="4"/>
  <c r="L496" i="4"/>
  <c r="J496" i="4"/>
  <c r="I496" i="4"/>
  <c r="H496" i="4"/>
  <c r="E496" i="4"/>
  <c r="D496" i="4"/>
  <c r="C496" i="4"/>
  <c r="N495" i="4"/>
  <c r="M495" i="4"/>
  <c r="L495" i="4"/>
  <c r="J495" i="4"/>
  <c r="I495" i="4"/>
  <c r="H495" i="4"/>
  <c r="E495" i="4"/>
  <c r="D495" i="4"/>
  <c r="C495" i="4"/>
  <c r="N494" i="4"/>
  <c r="M494" i="4"/>
  <c r="L494" i="4"/>
  <c r="J494" i="4"/>
  <c r="I494" i="4"/>
  <c r="H494" i="4"/>
  <c r="E494" i="4"/>
  <c r="D494" i="4"/>
  <c r="C494" i="4"/>
  <c r="N493" i="4"/>
  <c r="M493" i="4"/>
  <c r="I493" i="4"/>
  <c r="H493" i="4"/>
  <c r="C493" i="4"/>
  <c r="N492" i="4"/>
  <c r="M492" i="4"/>
  <c r="L492" i="4"/>
  <c r="J492" i="4"/>
  <c r="I492" i="4"/>
  <c r="H492" i="4"/>
  <c r="E492" i="4"/>
  <c r="D492" i="4"/>
  <c r="C492" i="4"/>
  <c r="N491" i="4"/>
  <c r="M491" i="4"/>
  <c r="L491" i="4"/>
  <c r="J491" i="4"/>
  <c r="I491" i="4"/>
  <c r="H491" i="4"/>
  <c r="E491" i="4"/>
  <c r="D491" i="4"/>
  <c r="C491" i="4"/>
  <c r="N490" i="4"/>
  <c r="L490" i="4"/>
  <c r="E490" i="4"/>
  <c r="D490" i="4"/>
  <c r="C490" i="4"/>
  <c r="N489" i="4"/>
  <c r="M489" i="4"/>
  <c r="L489" i="4"/>
  <c r="J489" i="4"/>
  <c r="I489" i="4"/>
  <c r="H489" i="4"/>
  <c r="E489" i="4"/>
  <c r="D489" i="4"/>
  <c r="C489" i="4"/>
  <c r="L488" i="4"/>
  <c r="C488" i="4"/>
  <c r="N487" i="4"/>
  <c r="M487" i="4"/>
  <c r="L487" i="4"/>
  <c r="J487" i="4"/>
  <c r="I487" i="4"/>
  <c r="H487" i="4"/>
  <c r="E487" i="4"/>
  <c r="D487" i="4"/>
  <c r="C487" i="4"/>
  <c r="N486" i="4"/>
  <c r="M486" i="4"/>
  <c r="L486" i="4"/>
  <c r="J486" i="4"/>
  <c r="I486" i="4"/>
  <c r="H486" i="4"/>
  <c r="E486" i="4"/>
  <c r="D486" i="4"/>
  <c r="C486" i="4"/>
  <c r="N485" i="4"/>
  <c r="M485" i="4"/>
  <c r="I485" i="4"/>
  <c r="H485" i="4"/>
  <c r="C485" i="4"/>
  <c r="N484" i="4"/>
  <c r="M484" i="4"/>
  <c r="L484" i="4"/>
  <c r="J484" i="4"/>
  <c r="I484" i="4"/>
  <c r="H484" i="4"/>
  <c r="E484" i="4"/>
  <c r="D484" i="4"/>
  <c r="C484" i="4"/>
  <c r="N482" i="4"/>
  <c r="M482" i="4"/>
  <c r="L482" i="4"/>
  <c r="J482" i="4"/>
  <c r="I482" i="4"/>
  <c r="H482" i="4"/>
  <c r="E482" i="4"/>
  <c r="D482" i="4"/>
  <c r="C482" i="4"/>
  <c r="N481" i="4"/>
  <c r="M481" i="4"/>
  <c r="L481" i="4"/>
  <c r="J481" i="4"/>
  <c r="I481" i="4"/>
  <c r="H481" i="4"/>
  <c r="E481" i="4"/>
  <c r="D481" i="4"/>
  <c r="C481" i="4"/>
  <c r="N480" i="4"/>
  <c r="M480" i="4"/>
  <c r="L480" i="4"/>
  <c r="J480" i="4"/>
  <c r="I480" i="4"/>
  <c r="H480" i="4"/>
  <c r="E480" i="4"/>
  <c r="D480" i="4"/>
  <c r="C480" i="4"/>
  <c r="N479" i="4"/>
  <c r="M479" i="4"/>
  <c r="L479" i="4"/>
  <c r="J479" i="4"/>
  <c r="I479" i="4"/>
  <c r="H479" i="4"/>
  <c r="E479" i="4"/>
  <c r="D479" i="4"/>
  <c r="C479" i="4"/>
  <c r="L478" i="4"/>
  <c r="J478" i="4"/>
  <c r="E478" i="4"/>
  <c r="D478" i="4"/>
  <c r="N477" i="4"/>
  <c r="M477" i="4"/>
  <c r="I477" i="4"/>
  <c r="H477" i="4"/>
  <c r="C477" i="4"/>
  <c r="N476" i="4"/>
  <c r="M476" i="4"/>
  <c r="L476" i="4"/>
  <c r="J476" i="4"/>
  <c r="I476" i="4"/>
  <c r="H476" i="4"/>
  <c r="E476" i="4"/>
  <c r="D476" i="4"/>
  <c r="C476" i="4"/>
  <c r="N475" i="4"/>
  <c r="M475" i="4"/>
  <c r="L475" i="4"/>
  <c r="J475" i="4"/>
  <c r="I475" i="4"/>
  <c r="H475" i="4"/>
  <c r="E475" i="4"/>
  <c r="D475" i="4"/>
  <c r="C475" i="4"/>
  <c r="N474" i="4"/>
  <c r="M474" i="4"/>
  <c r="L474" i="4"/>
  <c r="J474" i="4"/>
  <c r="I474" i="4"/>
  <c r="H474" i="4"/>
  <c r="E474" i="4"/>
  <c r="D474" i="4"/>
  <c r="C474" i="4"/>
  <c r="N473" i="4"/>
  <c r="M473" i="4"/>
  <c r="L473" i="4"/>
  <c r="J473" i="4"/>
  <c r="I473" i="4"/>
  <c r="H473" i="4"/>
  <c r="E473" i="4"/>
  <c r="D473" i="4"/>
  <c r="C473" i="4"/>
  <c r="N472" i="4"/>
  <c r="M472" i="4"/>
  <c r="L472" i="4"/>
  <c r="J472" i="4"/>
  <c r="I472" i="4"/>
  <c r="H472" i="4"/>
  <c r="E472" i="4"/>
  <c r="D472" i="4"/>
  <c r="C472" i="4"/>
  <c r="N471" i="4"/>
  <c r="M471" i="4"/>
  <c r="L471" i="4"/>
  <c r="J471" i="4"/>
  <c r="I471" i="4"/>
  <c r="H471" i="4"/>
  <c r="E471" i="4"/>
  <c r="D471" i="4"/>
  <c r="C471" i="4"/>
  <c r="N470" i="4"/>
  <c r="M470" i="4"/>
  <c r="L470" i="4"/>
  <c r="J470" i="4"/>
  <c r="I470" i="4"/>
  <c r="H470" i="4"/>
  <c r="E470" i="4"/>
  <c r="D470" i="4"/>
  <c r="C470" i="4"/>
  <c r="N469" i="4"/>
  <c r="M469" i="4"/>
  <c r="I469" i="4"/>
  <c r="H469" i="4"/>
  <c r="C469" i="4"/>
  <c r="N468" i="4"/>
  <c r="M468" i="4"/>
  <c r="L468" i="4"/>
  <c r="J468" i="4"/>
  <c r="I468" i="4"/>
  <c r="H468" i="4"/>
  <c r="E468" i="4"/>
  <c r="D468" i="4"/>
  <c r="C468" i="4"/>
  <c r="M467" i="4"/>
  <c r="L467" i="4"/>
  <c r="N466" i="4"/>
  <c r="M466" i="4"/>
  <c r="L466" i="4"/>
  <c r="J466" i="4"/>
  <c r="I466" i="4"/>
  <c r="H466" i="4"/>
  <c r="E466" i="4"/>
  <c r="D466" i="4"/>
  <c r="C466" i="4"/>
  <c r="N465" i="4"/>
  <c r="M465" i="4"/>
  <c r="L465" i="4"/>
  <c r="J465" i="4"/>
  <c r="I465" i="4"/>
  <c r="H465" i="4"/>
  <c r="E465" i="4"/>
  <c r="D465" i="4"/>
  <c r="C465" i="4"/>
  <c r="N463" i="4"/>
  <c r="M463" i="4"/>
  <c r="L463" i="4"/>
  <c r="J463" i="4"/>
  <c r="I463" i="4"/>
  <c r="H463" i="4"/>
  <c r="E463" i="4"/>
  <c r="D463" i="4"/>
  <c r="C463" i="4"/>
  <c r="N462" i="4"/>
  <c r="M462" i="4"/>
  <c r="L462" i="4"/>
  <c r="J462" i="4"/>
  <c r="I462" i="4"/>
  <c r="H462" i="4"/>
  <c r="E462" i="4"/>
  <c r="D462" i="4"/>
  <c r="C462" i="4"/>
  <c r="N461" i="4"/>
  <c r="M461" i="4"/>
  <c r="I461" i="4"/>
  <c r="H461" i="4"/>
  <c r="C461" i="4"/>
  <c r="N460" i="4"/>
  <c r="M460" i="4"/>
  <c r="L460" i="4"/>
  <c r="J460" i="4"/>
  <c r="I460" i="4"/>
  <c r="H460" i="4"/>
  <c r="E460" i="4"/>
  <c r="D460" i="4"/>
  <c r="C460" i="4"/>
  <c r="N459" i="4"/>
  <c r="M459" i="4"/>
  <c r="L459" i="4"/>
  <c r="J459" i="4"/>
  <c r="I459" i="4"/>
  <c r="H459" i="4"/>
  <c r="E459" i="4"/>
  <c r="D459" i="4"/>
  <c r="C459" i="4"/>
  <c r="N458" i="4"/>
  <c r="M458" i="4"/>
  <c r="L458" i="4"/>
  <c r="J458" i="4"/>
  <c r="I458" i="4"/>
  <c r="H458" i="4"/>
  <c r="E458" i="4"/>
  <c r="D458" i="4"/>
  <c r="C458" i="4"/>
  <c r="N456" i="4"/>
  <c r="M456" i="4"/>
  <c r="L456" i="4"/>
  <c r="J456" i="4"/>
  <c r="I456" i="4"/>
  <c r="H456" i="4"/>
  <c r="E456" i="4"/>
  <c r="D456" i="4"/>
  <c r="C456" i="4"/>
  <c r="N455" i="4"/>
  <c r="M455" i="4"/>
  <c r="L455" i="4"/>
  <c r="J455" i="4"/>
  <c r="I455" i="4"/>
  <c r="H455" i="4"/>
  <c r="E455" i="4"/>
  <c r="D455" i="4"/>
  <c r="C455" i="4"/>
  <c r="N454" i="4"/>
  <c r="M454" i="4"/>
  <c r="L454" i="4"/>
  <c r="J454" i="4"/>
  <c r="I454" i="4"/>
  <c r="H454" i="4"/>
  <c r="E454" i="4"/>
  <c r="D454" i="4"/>
  <c r="C454" i="4"/>
  <c r="M453" i="4"/>
  <c r="I453" i="4"/>
  <c r="N452" i="4"/>
  <c r="M452" i="4"/>
  <c r="L452" i="4"/>
  <c r="J452" i="4"/>
  <c r="I452" i="4"/>
  <c r="H452" i="4"/>
  <c r="E452" i="4"/>
  <c r="D452" i="4"/>
  <c r="C452" i="4"/>
  <c r="L450" i="4"/>
  <c r="J450" i="4"/>
  <c r="E450" i="4"/>
  <c r="D450" i="4"/>
  <c r="N449" i="4"/>
  <c r="M449" i="4"/>
  <c r="L449" i="4"/>
  <c r="J449" i="4"/>
  <c r="I449" i="4"/>
  <c r="H449" i="4"/>
  <c r="E449" i="4"/>
  <c r="D449" i="4"/>
  <c r="C449" i="4"/>
  <c r="N448" i="4"/>
  <c r="M448" i="4"/>
  <c r="L448" i="4"/>
  <c r="I448" i="4"/>
  <c r="C448" i="4"/>
  <c r="N447" i="4"/>
  <c r="M447" i="4"/>
  <c r="L447" i="4"/>
  <c r="J447" i="4"/>
  <c r="I447" i="4"/>
  <c r="H447" i="4"/>
  <c r="E447" i="4"/>
  <c r="D447" i="4"/>
  <c r="C447" i="4"/>
  <c r="N446" i="4"/>
  <c r="M446" i="4"/>
  <c r="L446" i="4"/>
  <c r="J446" i="4"/>
  <c r="I446" i="4"/>
  <c r="H446" i="4"/>
  <c r="E446" i="4"/>
  <c r="D446" i="4"/>
  <c r="C446" i="4"/>
  <c r="N445" i="4"/>
  <c r="M445" i="4"/>
  <c r="I445" i="4"/>
  <c r="H445" i="4"/>
  <c r="C445" i="4"/>
  <c r="N444" i="4"/>
  <c r="M444" i="4"/>
  <c r="I444" i="4"/>
  <c r="H444" i="4"/>
  <c r="C444" i="4"/>
  <c r="N443" i="4"/>
  <c r="M443" i="4"/>
  <c r="L443" i="4"/>
  <c r="J443" i="4"/>
  <c r="I443" i="4"/>
  <c r="H443" i="4"/>
  <c r="E443" i="4"/>
  <c r="D443" i="4"/>
  <c r="C443" i="4"/>
  <c r="N442" i="4"/>
  <c r="M442" i="4"/>
  <c r="L442" i="4"/>
  <c r="J442" i="4"/>
  <c r="I442" i="4"/>
  <c r="H442" i="4"/>
  <c r="E442" i="4"/>
  <c r="D442" i="4"/>
  <c r="C442" i="4"/>
  <c r="N441" i="4"/>
  <c r="M441" i="4"/>
  <c r="L441" i="4"/>
  <c r="J441" i="4"/>
  <c r="I441" i="4"/>
  <c r="H441" i="4"/>
  <c r="E441" i="4"/>
  <c r="D441" i="4"/>
  <c r="C441" i="4"/>
  <c r="N440" i="4"/>
  <c r="M440" i="4"/>
  <c r="L440" i="4"/>
  <c r="I440" i="4"/>
  <c r="C440" i="4"/>
  <c r="N439" i="4"/>
  <c r="M439" i="4"/>
  <c r="L439" i="4"/>
  <c r="J439" i="4"/>
  <c r="I439" i="4"/>
  <c r="H439" i="4"/>
  <c r="E439" i="4"/>
  <c r="D439" i="4"/>
  <c r="C439" i="4"/>
  <c r="N438" i="4"/>
  <c r="M438" i="4"/>
  <c r="L438" i="4"/>
  <c r="J438" i="4"/>
  <c r="I438" i="4"/>
  <c r="H438" i="4"/>
  <c r="E438" i="4"/>
  <c r="D438" i="4"/>
  <c r="C438" i="4"/>
  <c r="N437" i="4"/>
  <c r="M437" i="4"/>
  <c r="I437" i="4"/>
  <c r="H437" i="4"/>
  <c r="C437" i="4"/>
  <c r="N436" i="4"/>
  <c r="M436" i="4"/>
  <c r="L436" i="4"/>
  <c r="J436" i="4"/>
  <c r="I436" i="4"/>
  <c r="H436" i="4"/>
  <c r="E436" i="4"/>
  <c r="D436" i="4"/>
  <c r="C436" i="4"/>
  <c r="N435" i="4"/>
  <c r="M435" i="4"/>
  <c r="L435" i="4"/>
  <c r="J435" i="4"/>
  <c r="I435" i="4"/>
  <c r="H435" i="4"/>
  <c r="E435" i="4"/>
  <c r="D435" i="4"/>
  <c r="C435" i="4"/>
  <c r="N434" i="4"/>
  <c r="M434" i="4"/>
  <c r="L434" i="4"/>
  <c r="J434" i="4"/>
  <c r="I434" i="4"/>
  <c r="H434" i="4"/>
  <c r="E434" i="4"/>
  <c r="D434" i="4"/>
  <c r="C434" i="4"/>
  <c r="N433" i="4"/>
  <c r="M433" i="4"/>
  <c r="L433" i="4"/>
  <c r="J433" i="4"/>
  <c r="I433" i="4"/>
  <c r="H433" i="4"/>
  <c r="E433" i="4"/>
  <c r="D433" i="4"/>
  <c r="C433" i="4"/>
  <c r="N432" i="4"/>
  <c r="I432" i="4"/>
  <c r="H432" i="4"/>
  <c r="E432" i="4"/>
  <c r="C432" i="4"/>
  <c r="N431" i="4"/>
  <c r="M431" i="4"/>
  <c r="L431" i="4"/>
  <c r="J431" i="4"/>
  <c r="I431" i="4"/>
  <c r="H431" i="4"/>
  <c r="E431" i="4"/>
  <c r="D431" i="4"/>
  <c r="C431" i="4"/>
  <c r="N430" i="4"/>
  <c r="M430" i="4"/>
  <c r="L430" i="4"/>
  <c r="J430" i="4"/>
  <c r="I430" i="4"/>
  <c r="H430" i="4"/>
  <c r="E430" i="4"/>
  <c r="D430" i="4"/>
  <c r="C430" i="4"/>
  <c r="N429" i="4"/>
  <c r="M429" i="4"/>
  <c r="I429" i="4"/>
  <c r="H429" i="4"/>
  <c r="C429" i="4"/>
  <c r="N428" i="4"/>
  <c r="M428" i="4"/>
  <c r="L428" i="4"/>
  <c r="J428" i="4"/>
  <c r="I428" i="4"/>
  <c r="H428" i="4"/>
  <c r="E428" i="4"/>
  <c r="D428" i="4"/>
  <c r="C428" i="4"/>
  <c r="N427" i="4"/>
  <c r="M427" i="4"/>
  <c r="L427" i="4"/>
  <c r="J427" i="4"/>
  <c r="I427" i="4"/>
  <c r="H427" i="4"/>
  <c r="E427" i="4"/>
  <c r="D427" i="4"/>
  <c r="C427" i="4"/>
  <c r="N426" i="4"/>
  <c r="M426" i="4"/>
  <c r="L426" i="4"/>
  <c r="J426" i="4"/>
  <c r="I426" i="4"/>
  <c r="H426" i="4"/>
  <c r="E426" i="4"/>
  <c r="D426" i="4"/>
  <c r="C426" i="4"/>
  <c r="N425" i="4"/>
  <c r="M425" i="4"/>
  <c r="L425" i="4"/>
  <c r="J425" i="4"/>
  <c r="I425" i="4"/>
  <c r="H425" i="4"/>
  <c r="E425" i="4"/>
  <c r="D425" i="4"/>
  <c r="C425" i="4"/>
  <c r="N424" i="4"/>
  <c r="M424" i="4"/>
  <c r="L424" i="4"/>
  <c r="I424" i="4"/>
  <c r="C424" i="4"/>
  <c r="N423" i="4"/>
  <c r="M423" i="4"/>
  <c r="L423" i="4"/>
  <c r="J423" i="4"/>
  <c r="I423" i="4"/>
  <c r="H423" i="4"/>
  <c r="E423" i="4"/>
  <c r="D423" i="4"/>
  <c r="C423" i="4"/>
  <c r="N422" i="4"/>
  <c r="M422" i="4"/>
  <c r="L422" i="4"/>
  <c r="J422" i="4"/>
  <c r="I422" i="4"/>
  <c r="H422" i="4"/>
  <c r="E422" i="4"/>
  <c r="D422" i="4"/>
  <c r="C422" i="4"/>
  <c r="N421" i="4"/>
  <c r="M421" i="4"/>
  <c r="I421" i="4"/>
  <c r="H421" i="4"/>
  <c r="C421" i="4"/>
  <c r="N420" i="4"/>
  <c r="M420" i="4"/>
  <c r="L420" i="4"/>
  <c r="J420" i="4"/>
  <c r="I420" i="4"/>
  <c r="H420" i="4"/>
  <c r="E420" i="4"/>
  <c r="D420" i="4"/>
  <c r="C420" i="4"/>
  <c r="N419" i="4"/>
  <c r="M419" i="4"/>
  <c r="L419" i="4"/>
  <c r="J419" i="4"/>
  <c r="I419" i="4"/>
  <c r="H419" i="4"/>
  <c r="E419" i="4"/>
  <c r="D419" i="4"/>
  <c r="C419" i="4"/>
  <c r="N418" i="4"/>
  <c r="M418" i="4"/>
  <c r="L418" i="4"/>
  <c r="J418" i="4"/>
  <c r="I418" i="4"/>
  <c r="H418" i="4"/>
  <c r="E418" i="4"/>
  <c r="D418" i="4"/>
  <c r="C418" i="4"/>
  <c r="N417" i="4"/>
  <c r="M417" i="4"/>
  <c r="L417" i="4"/>
  <c r="J417" i="4"/>
  <c r="I417" i="4"/>
  <c r="H417" i="4"/>
  <c r="E417" i="4"/>
  <c r="D417" i="4"/>
  <c r="C417" i="4"/>
  <c r="N416" i="4"/>
  <c r="M416" i="4"/>
  <c r="L416" i="4"/>
  <c r="J416" i="4"/>
  <c r="I416" i="4"/>
  <c r="H416" i="4"/>
  <c r="E416" i="4"/>
  <c r="D416" i="4"/>
  <c r="C416" i="4"/>
  <c r="N415" i="4"/>
  <c r="M415" i="4"/>
  <c r="L415" i="4"/>
  <c r="J415" i="4"/>
  <c r="I415" i="4"/>
  <c r="H415" i="4"/>
  <c r="E415" i="4"/>
  <c r="D415" i="4"/>
  <c r="C415" i="4"/>
  <c r="N414" i="4"/>
  <c r="M414" i="4"/>
  <c r="L414" i="4"/>
  <c r="J414" i="4"/>
  <c r="I414" i="4"/>
  <c r="H414" i="4"/>
  <c r="E414" i="4"/>
  <c r="D414" i="4"/>
  <c r="C414" i="4"/>
  <c r="N413" i="4"/>
  <c r="M413" i="4"/>
  <c r="I413" i="4"/>
  <c r="H413" i="4"/>
  <c r="C413" i="4"/>
  <c r="N412" i="4"/>
  <c r="M412" i="4"/>
  <c r="L412" i="4"/>
  <c r="J412" i="4"/>
  <c r="I412" i="4"/>
  <c r="H412" i="4"/>
  <c r="E412" i="4"/>
  <c r="D412" i="4"/>
  <c r="C412" i="4"/>
  <c r="N411" i="4"/>
  <c r="M411" i="4"/>
  <c r="L411" i="4"/>
  <c r="J411" i="4"/>
  <c r="I411" i="4"/>
  <c r="H411" i="4"/>
  <c r="E411" i="4"/>
  <c r="D411" i="4"/>
  <c r="C411" i="4"/>
  <c r="N409" i="4"/>
  <c r="M409" i="4"/>
  <c r="L409" i="4"/>
  <c r="J409" i="4"/>
  <c r="I409" i="4"/>
  <c r="H409" i="4"/>
  <c r="E409" i="4"/>
  <c r="D409" i="4"/>
  <c r="C409" i="4"/>
  <c r="N408" i="4"/>
  <c r="M408" i="4"/>
  <c r="L408" i="4"/>
  <c r="J408" i="4"/>
  <c r="I408" i="4"/>
  <c r="H408" i="4"/>
  <c r="E408" i="4"/>
  <c r="D408" i="4"/>
  <c r="C408" i="4"/>
  <c r="N407" i="4"/>
  <c r="M407" i="4"/>
  <c r="L407" i="4"/>
  <c r="J407" i="4"/>
  <c r="I407" i="4"/>
  <c r="H407" i="4"/>
  <c r="E407" i="4"/>
  <c r="D407" i="4"/>
  <c r="C407" i="4"/>
  <c r="N406" i="4"/>
  <c r="M406" i="4"/>
  <c r="L406" i="4"/>
  <c r="J406" i="4"/>
  <c r="I406" i="4"/>
  <c r="H406" i="4"/>
  <c r="E406" i="4"/>
  <c r="D406" i="4"/>
  <c r="C406" i="4"/>
  <c r="N405" i="4"/>
  <c r="M405" i="4"/>
  <c r="I405" i="4"/>
  <c r="H405" i="4"/>
  <c r="C405" i="4"/>
  <c r="N404" i="4"/>
  <c r="C404" i="4"/>
  <c r="N403" i="4"/>
  <c r="M403" i="4"/>
  <c r="L403" i="4"/>
  <c r="J403" i="4"/>
  <c r="I403" i="4"/>
  <c r="H403" i="4"/>
  <c r="E403" i="4"/>
  <c r="D403" i="4"/>
  <c r="C403" i="4"/>
  <c r="N402" i="4"/>
  <c r="M402" i="4"/>
  <c r="L402" i="4"/>
  <c r="J402" i="4"/>
  <c r="I402" i="4"/>
  <c r="H402" i="4"/>
  <c r="E402" i="4"/>
  <c r="D402" i="4"/>
  <c r="C402" i="4"/>
  <c r="N401" i="4"/>
  <c r="M401" i="4"/>
  <c r="L401" i="4"/>
  <c r="J401" i="4"/>
  <c r="I401" i="4"/>
  <c r="H401" i="4"/>
  <c r="E401" i="4"/>
  <c r="D401" i="4"/>
  <c r="C401" i="4"/>
  <c r="N400" i="4"/>
  <c r="M400" i="4"/>
  <c r="L400" i="4"/>
  <c r="J400" i="4"/>
  <c r="I400" i="4"/>
  <c r="H400" i="4"/>
  <c r="E400" i="4"/>
  <c r="D400" i="4"/>
  <c r="C400" i="4"/>
  <c r="M399" i="4"/>
  <c r="J399" i="4"/>
  <c r="I399" i="4"/>
  <c r="D399" i="4"/>
  <c r="N398" i="4"/>
  <c r="M398" i="4"/>
  <c r="L398" i="4"/>
  <c r="J398" i="4"/>
  <c r="I398" i="4"/>
  <c r="H398" i="4"/>
  <c r="E398" i="4"/>
  <c r="D398" i="4"/>
  <c r="C398" i="4"/>
  <c r="N397" i="4"/>
  <c r="M397" i="4"/>
  <c r="I397" i="4"/>
  <c r="H397" i="4"/>
  <c r="C397" i="4"/>
  <c r="N396" i="4"/>
  <c r="M396" i="4"/>
  <c r="L396" i="4"/>
  <c r="J396" i="4"/>
  <c r="I396" i="4"/>
  <c r="H396" i="4"/>
  <c r="E396" i="4"/>
  <c r="D396" i="4"/>
  <c r="C396" i="4"/>
  <c r="N395" i="4"/>
  <c r="M395" i="4"/>
  <c r="L395" i="4"/>
  <c r="J395" i="4"/>
  <c r="I395" i="4"/>
  <c r="H395" i="4"/>
  <c r="E395" i="4"/>
  <c r="D395" i="4"/>
  <c r="C395" i="4"/>
  <c r="N394" i="4"/>
  <c r="M394" i="4"/>
  <c r="L394" i="4"/>
  <c r="J394" i="4"/>
  <c r="I394" i="4"/>
  <c r="H394" i="4"/>
  <c r="E394" i="4"/>
  <c r="D394" i="4"/>
  <c r="C394" i="4"/>
  <c r="H393" i="4"/>
  <c r="N392" i="4"/>
  <c r="M392" i="4"/>
  <c r="L392" i="4"/>
  <c r="J392" i="4"/>
  <c r="I392" i="4"/>
  <c r="H392" i="4"/>
  <c r="E392" i="4"/>
  <c r="D392" i="4"/>
  <c r="C392" i="4"/>
  <c r="N391" i="4"/>
  <c r="L391" i="4"/>
  <c r="I391" i="4"/>
  <c r="H391" i="4"/>
  <c r="C391" i="4"/>
  <c r="N390" i="4"/>
  <c r="M390" i="4"/>
  <c r="L390" i="4"/>
  <c r="J390" i="4"/>
  <c r="I390" i="4"/>
  <c r="H390" i="4"/>
  <c r="E390" i="4"/>
  <c r="D390" i="4"/>
  <c r="C390" i="4"/>
  <c r="N389" i="4"/>
  <c r="M389" i="4"/>
  <c r="I389" i="4"/>
  <c r="H389" i="4"/>
  <c r="C389" i="4"/>
  <c r="N388" i="4"/>
  <c r="M388" i="4"/>
  <c r="L388" i="4"/>
  <c r="J388" i="4"/>
  <c r="I388" i="4"/>
  <c r="H388" i="4"/>
  <c r="E388" i="4"/>
  <c r="D388" i="4"/>
  <c r="C388" i="4"/>
  <c r="L387" i="4"/>
  <c r="H387" i="4"/>
  <c r="N386" i="4"/>
  <c r="M386" i="4"/>
  <c r="L386" i="4"/>
  <c r="J386" i="4"/>
  <c r="I386" i="4"/>
  <c r="H386" i="4"/>
  <c r="E386" i="4"/>
  <c r="D386" i="4"/>
  <c r="C386" i="4"/>
  <c r="N385" i="4"/>
  <c r="M385" i="4"/>
  <c r="L385" i="4"/>
  <c r="J385" i="4"/>
  <c r="I385" i="4"/>
  <c r="H385" i="4"/>
  <c r="E385" i="4"/>
  <c r="D385" i="4"/>
  <c r="C385" i="4"/>
  <c r="N384" i="4"/>
  <c r="M384" i="4"/>
  <c r="L384" i="4"/>
  <c r="J384" i="4"/>
  <c r="I384" i="4"/>
  <c r="H384" i="4"/>
  <c r="E384" i="4"/>
  <c r="D384" i="4"/>
  <c r="C384" i="4"/>
  <c r="M383" i="4"/>
  <c r="N382" i="4"/>
  <c r="M382" i="4"/>
  <c r="L382" i="4"/>
  <c r="J382" i="4"/>
  <c r="I382" i="4"/>
  <c r="H382" i="4"/>
  <c r="E382" i="4"/>
  <c r="D382" i="4"/>
  <c r="C382" i="4"/>
  <c r="N381" i="4"/>
  <c r="M381" i="4"/>
  <c r="I381" i="4"/>
  <c r="H381" i="4"/>
  <c r="C381" i="4"/>
  <c r="N380" i="4"/>
  <c r="M380" i="4"/>
  <c r="L380" i="4"/>
  <c r="J380" i="4"/>
  <c r="I380" i="4"/>
  <c r="H380" i="4"/>
  <c r="E380" i="4"/>
  <c r="D380" i="4"/>
  <c r="C380" i="4"/>
  <c r="N378" i="4"/>
  <c r="M378" i="4"/>
  <c r="L378" i="4"/>
  <c r="J378" i="4"/>
  <c r="I378" i="4"/>
  <c r="H378" i="4"/>
  <c r="E378" i="4"/>
  <c r="D378" i="4"/>
  <c r="C378" i="4"/>
  <c r="N377" i="4"/>
  <c r="M377" i="4"/>
  <c r="L377" i="4"/>
  <c r="J377" i="4"/>
  <c r="I377" i="4"/>
  <c r="H377" i="4"/>
  <c r="E377" i="4"/>
  <c r="D377" i="4"/>
  <c r="C377" i="4"/>
  <c r="N376" i="4"/>
  <c r="M376" i="4"/>
  <c r="I376" i="4"/>
  <c r="H376" i="4"/>
  <c r="C376" i="4"/>
  <c r="N375" i="4"/>
  <c r="M375" i="4"/>
  <c r="L375" i="4"/>
  <c r="J375" i="4"/>
  <c r="I375" i="4"/>
  <c r="H375" i="4"/>
  <c r="E375" i="4"/>
  <c r="D375" i="4"/>
  <c r="C375" i="4"/>
  <c r="N374" i="4"/>
  <c r="M374" i="4"/>
  <c r="L374" i="4"/>
  <c r="J374" i="4"/>
  <c r="I374" i="4"/>
  <c r="H374" i="4"/>
  <c r="E374" i="4"/>
  <c r="D374" i="4"/>
  <c r="C374" i="4"/>
  <c r="N373" i="4"/>
  <c r="M373" i="4"/>
  <c r="I373" i="4"/>
  <c r="H373" i="4"/>
  <c r="C373" i="4"/>
  <c r="N372" i="4"/>
  <c r="M372" i="4"/>
  <c r="L372" i="4"/>
  <c r="J372" i="4"/>
  <c r="I372" i="4"/>
  <c r="H372" i="4"/>
  <c r="E372" i="4"/>
  <c r="D372" i="4"/>
  <c r="C372" i="4"/>
  <c r="N371" i="4"/>
  <c r="M371" i="4"/>
  <c r="L371" i="4"/>
  <c r="J371" i="4"/>
  <c r="I371" i="4"/>
  <c r="H371" i="4"/>
  <c r="E371" i="4"/>
  <c r="D371" i="4"/>
  <c r="C371" i="4"/>
  <c r="N370" i="4"/>
  <c r="M370" i="4"/>
  <c r="L370" i="4"/>
  <c r="J370" i="4"/>
  <c r="I370" i="4"/>
  <c r="H370" i="4"/>
  <c r="E370" i="4"/>
  <c r="D370" i="4"/>
  <c r="C370" i="4"/>
  <c r="N369" i="4"/>
  <c r="M369" i="4"/>
  <c r="L369" i="4"/>
  <c r="J369" i="4"/>
  <c r="I369" i="4"/>
  <c r="H369" i="4"/>
  <c r="E369" i="4"/>
  <c r="D369" i="4"/>
  <c r="C369" i="4"/>
  <c r="N368" i="4"/>
  <c r="M368" i="4"/>
  <c r="L368" i="4"/>
  <c r="J368" i="4"/>
  <c r="I368" i="4"/>
  <c r="H368" i="4"/>
  <c r="E368" i="4"/>
  <c r="D368" i="4"/>
  <c r="C368" i="4"/>
  <c r="N367" i="4"/>
  <c r="M367" i="4"/>
  <c r="L367" i="4"/>
  <c r="J367" i="4"/>
  <c r="I367" i="4"/>
  <c r="H367" i="4"/>
  <c r="E367" i="4"/>
  <c r="D367" i="4"/>
  <c r="C367" i="4"/>
  <c r="N366" i="4"/>
  <c r="M366" i="4"/>
  <c r="L366" i="4"/>
  <c r="J366" i="4"/>
  <c r="I366" i="4"/>
  <c r="H366" i="4"/>
  <c r="E366" i="4"/>
  <c r="D366" i="4"/>
  <c r="C366" i="4"/>
  <c r="N365" i="4"/>
  <c r="M365" i="4"/>
  <c r="I365" i="4"/>
  <c r="H365" i="4"/>
  <c r="C365" i="4"/>
  <c r="N364" i="4"/>
  <c r="M364" i="4"/>
  <c r="L364" i="4"/>
  <c r="J364" i="4"/>
  <c r="I364" i="4"/>
  <c r="H364" i="4"/>
  <c r="E364" i="4"/>
  <c r="D364" i="4"/>
  <c r="C364" i="4"/>
  <c r="N363" i="4"/>
  <c r="M363" i="4"/>
  <c r="L363" i="4"/>
  <c r="J363" i="4"/>
  <c r="I363" i="4"/>
  <c r="H363" i="4"/>
  <c r="E363" i="4"/>
  <c r="D363" i="4"/>
  <c r="C363" i="4"/>
  <c r="N362" i="4"/>
  <c r="M362" i="4"/>
  <c r="L362" i="4"/>
  <c r="J362" i="4"/>
  <c r="I362" i="4"/>
  <c r="H362" i="4"/>
  <c r="E362" i="4"/>
  <c r="D362" i="4"/>
  <c r="C362" i="4"/>
  <c r="N361" i="4"/>
  <c r="M361" i="4"/>
  <c r="L361" i="4"/>
  <c r="J361" i="4"/>
  <c r="I361" i="4"/>
  <c r="H361" i="4"/>
  <c r="E361" i="4"/>
  <c r="D361" i="4"/>
  <c r="C361" i="4"/>
  <c r="N360" i="4"/>
  <c r="M360" i="4"/>
  <c r="L360" i="4"/>
  <c r="J360" i="4"/>
  <c r="I360" i="4"/>
  <c r="H360" i="4"/>
  <c r="E360" i="4"/>
  <c r="D360" i="4"/>
  <c r="C360" i="4"/>
  <c r="N359" i="4"/>
  <c r="M359" i="4"/>
  <c r="L359" i="4"/>
  <c r="J359" i="4"/>
  <c r="I359" i="4"/>
  <c r="H359" i="4"/>
  <c r="E359" i="4"/>
  <c r="D359" i="4"/>
  <c r="C359" i="4"/>
  <c r="I358" i="4"/>
  <c r="H358" i="4"/>
  <c r="E358" i="4"/>
  <c r="N357" i="4"/>
  <c r="M357" i="4"/>
  <c r="I357" i="4"/>
  <c r="H357" i="4"/>
  <c r="C357" i="4"/>
  <c r="N356" i="4"/>
  <c r="M356" i="4"/>
  <c r="L356" i="4"/>
  <c r="J356" i="4"/>
  <c r="I356" i="4"/>
  <c r="H356" i="4"/>
  <c r="E356" i="4"/>
  <c r="D356" i="4"/>
  <c r="C356" i="4"/>
  <c r="M355" i="4"/>
  <c r="N354" i="4"/>
  <c r="M354" i="4"/>
  <c r="L354" i="4"/>
  <c r="J354" i="4"/>
  <c r="I354" i="4"/>
  <c r="H354" i="4"/>
  <c r="E354" i="4"/>
  <c r="D354" i="4"/>
  <c r="C354" i="4"/>
  <c r="N353" i="4"/>
  <c r="M353" i="4"/>
  <c r="L353" i="4"/>
  <c r="J353" i="4"/>
  <c r="I353" i="4"/>
  <c r="H353" i="4"/>
  <c r="E353" i="4"/>
  <c r="D353" i="4"/>
  <c r="C353" i="4"/>
  <c r="N352" i="4"/>
  <c r="M352" i="4"/>
  <c r="L352" i="4"/>
  <c r="J352" i="4"/>
  <c r="I352" i="4"/>
  <c r="H352" i="4"/>
  <c r="E352" i="4"/>
  <c r="D352" i="4"/>
  <c r="C352" i="4"/>
  <c r="D351" i="4"/>
  <c r="N350" i="4"/>
  <c r="M350" i="4"/>
  <c r="L350" i="4"/>
  <c r="J350" i="4"/>
  <c r="I350" i="4"/>
  <c r="H350" i="4"/>
  <c r="E350" i="4"/>
  <c r="D350" i="4"/>
  <c r="C350" i="4"/>
  <c r="N349" i="4"/>
  <c r="M349" i="4"/>
  <c r="I349" i="4"/>
  <c r="H349" i="4"/>
  <c r="C349" i="4"/>
  <c r="L348" i="4"/>
  <c r="N347" i="4"/>
  <c r="M347" i="4"/>
  <c r="L347" i="4"/>
  <c r="J347" i="4"/>
  <c r="I347" i="4"/>
  <c r="H347" i="4"/>
  <c r="E347" i="4"/>
  <c r="D347" i="4"/>
  <c r="C347" i="4"/>
  <c r="N346" i="4"/>
  <c r="M346" i="4"/>
  <c r="L346" i="4"/>
  <c r="J346" i="4"/>
  <c r="I346" i="4"/>
  <c r="H346" i="4"/>
  <c r="E346" i="4"/>
  <c r="D346" i="4"/>
  <c r="C346" i="4"/>
  <c r="N345" i="4"/>
  <c r="M345" i="4"/>
  <c r="L345" i="4"/>
  <c r="J345" i="4"/>
  <c r="I345" i="4"/>
  <c r="H345" i="4"/>
  <c r="E345" i="4"/>
  <c r="D345" i="4"/>
  <c r="C345" i="4"/>
  <c r="N344" i="4"/>
  <c r="M344" i="4"/>
  <c r="L344" i="4"/>
  <c r="J344" i="4"/>
  <c r="I344" i="4"/>
  <c r="H344" i="4"/>
  <c r="E344" i="4"/>
  <c r="D344" i="4"/>
  <c r="C344" i="4"/>
  <c r="N343" i="4"/>
  <c r="M343" i="4"/>
  <c r="L343" i="4"/>
  <c r="J343" i="4"/>
  <c r="I343" i="4"/>
  <c r="H343" i="4"/>
  <c r="E343" i="4"/>
  <c r="D343" i="4"/>
  <c r="C343" i="4"/>
  <c r="N342" i="4"/>
  <c r="M342" i="4"/>
  <c r="L342" i="4"/>
  <c r="J342" i="4"/>
  <c r="I342" i="4"/>
  <c r="H342" i="4"/>
  <c r="E342" i="4"/>
  <c r="D342" i="4"/>
  <c r="C342" i="4"/>
  <c r="N340" i="4"/>
  <c r="M340" i="4"/>
  <c r="L340" i="4"/>
  <c r="J340" i="4"/>
  <c r="I340" i="4"/>
  <c r="H340" i="4"/>
  <c r="E340" i="4"/>
  <c r="D340" i="4"/>
  <c r="C340" i="4"/>
  <c r="M339" i="4"/>
  <c r="H339" i="4"/>
  <c r="N338" i="4"/>
  <c r="M338" i="4"/>
  <c r="L338" i="4"/>
  <c r="J338" i="4"/>
  <c r="I338" i="4"/>
  <c r="H338" i="4"/>
  <c r="E338" i="4"/>
  <c r="D338" i="4"/>
  <c r="C338" i="4"/>
  <c r="N337" i="4"/>
  <c r="M337" i="4"/>
  <c r="L337" i="4"/>
  <c r="J337" i="4"/>
  <c r="I337" i="4"/>
  <c r="H337" i="4"/>
  <c r="E337" i="4"/>
  <c r="D337" i="4"/>
  <c r="C337" i="4"/>
  <c r="N336" i="4"/>
  <c r="M336" i="4"/>
  <c r="L336" i="4"/>
  <c r="J336" i="4"/>
  <c r="I336" i="4"/>
  <c r="H336" i="4"/>
  <c r="E336" i="4"/>
  <c r="D336" i="4"/>
  <c r="C336" i="4"/>
  <c r="N335" i="4"/>
  <c r="M335" i="4"/>
  <c r="L335" i="4"/>
  <c r="J335" i="4"/>
  <c r="I335" i="4"/>
  <c r="H335" i="4"/>
  <c r="E335" i="4"/>
  <c r="D335" i="4"/>
  <c r="C335" i="4"/>
  <c r="N334" i="4"/>
  <c r="M334" i="4"/>
  <c r="L334" i="4"/>
  <c r="J334" i="4"/>
  <c r="I334" i="4"/>
  <c r="H334" i="4"/>
  <c r="E334" i="4"/>
  <c r="D334" i="4"/>
  <c r="C334" i="4"/>
  <c r="N333" i="4"/>
  <c r="M333" i="4"/>
  <c r="I333" i="4"/>
  <c r="H333" i="4"/>
  <c r="C333" i="4"/>
  <c r="N332" i="4"/>
  <c r="M332" i="4"/>
  <c r="L332" i="4"/>
  <c r="J332" i="4"/>
  <c r="I332" i="4"/>
  <c r="H332" i="4"/>
  <c r="E332" i="4"/>
  <c r="D332" i="4"/>
  <c r="C332" i="4"/>
  <c r="N331" i="4"/>
  <c r="M331" i="4"/>
  <c r="L331" i="4"/>
  <c r="J331" i="4"/>
  <c r="I331" i="4"/>
  <c r="H331" i="4"/>
  <c r="E331" i="4"/>
  <c r="D331" i="4"/>
  <c r="C331" i="4"/>
  <c r="N330" i="4"/>
  <c r="M330" i="4"/>
  <c r="L330" i="4"/>
  <c r="J330" i="4"/>
  <c r="I330" i="4"/>
  <c r="H330" i="4"/>
  <c r="E330" i="4"/>
  <c r="D330" i="4"/>
  <c r="C330" i="4"/>
  <c r="N329" i="4"/>
  <c r="M329" i="4"/>
  <c r="L329" i="4"/>
  <c r="J329" i="4"/>
  <c r="I329" i="4"/>
  <c r="H329" i="4"/>
  <c r="E329" i="4"/>
  <c r="D329" i="4"/>
  <c r="C329" i="4"/>
  <c r="N328" i="4"/>
  <c r="M328" i="4"/>
  <c r="L328" i="4"/>
  <c r="J328" i="4"/>
  <c r="I328" i="4"/>
  <c r="H328" i="4"/>
  <c r="E328" i="4"/>
  <c r="D328" i="4"/>
  <c r="C328" i="4"/>
  <c r="N327" i="4"/>
  <c r="M327" i="4"/>
  <c r="L327" i="4"/>
  <c r="J327" i="4"/>
  <c r="I327" i="4"/>
  <c r="H327" i="4"/>
  <c r="E327" i="4"/>
  <c r="D327" i="4"/>
  <c r="C327" i="4"/>
  <c r="N326" i="4"/>
  <c r="M326" i="4"/>
  <c r="L326" i="4"/>
  <c r="J326" i="4"/>
  <c r="I326" i="4"/>
  <c r="H326" i="4"/>
  <c r="E326" i="4"/>
  <c r="D326" i="4"/>
  <c r="C326" i="4"/>
  <c r="N325" i="4"/>
  <c r="M325" i="4"/>
  <c r="I325" i="4"/>
  <c r="H325" i="4"/>
  <c r="C325" i="4"/>
  <c r="N324" i="4"/>
  <c r="M324" i="4"/>
  <c r="L324" i="4"/>
  <c r="J324" i="4"/>
  <c r="I324" i="4"/>
  <c r="H324" i="4"/>
  <c r="E324" i="4"/>
  <c r="D324" i="4"/>
  <c r="C324" i="4"/>
  <c r="N323" i="4"/>
  <c r="M323" i="4"/>
  <c r="L323" i="4"/>
  <c r="J323" i="4"/>
  <c r="I323" i="4"/>
  <c r="H323" i="4"/>
  <c r="E323" i="4"/>
  <c r="D323" i="4"/>
  <c r="C323" i="4"/>
  <c r="L322" i="4"/>
  <c r="I322" i="4"/>
  <c r="E322" i="4"/>
  <c r="D322" i="4"/>
  <c r="N321" i="4"/>
  <c r="M321" i="4"/>
  <c r="L321" i="4"/>
  <c r="J321" i="4"/>
  <c r="I321" i="4"/>
  <c r="H321" i="4"/>
  <c r="E321" i="4"/>
  <c r="D321" i="4"/>
  <c r="C321" i="4"/>
  <c r="N320" i="4"/>
  <c r="M320" i="4"/>
  <c r="L320" i="4"/>
  <c r="J320" i="4"/>
  <c r="I320" i="4"/>
  <c r="H320" i="4"/>
  <c r="E320" i="4"/>
  <c r="D320" i="4"/>
  <c r="C320" i="4"/>
  <c r="N319" i="4"/>
  <c r="M319" i="4"/>
  <c r="L319" i="4"/>
  <c r="J319" i="4"/>
  <c r="I319" i="4"/>
  <c r="H319" i="4"/>
  <c r="E319" i="4"/>
  <c r="D319" i="4"/>
  <c r="C319" i="4"/>
  <c r="N318" i="4"/>
  <c r="M318" i="4"/>
  <c r="L318" i="4"/>
  <c r="J318" i="4"/>
  <c r="I318" i="4"/>
  <c r="H318" i="4"/>
  <c r="E318" i="4"/>
  <c r="D318" i="4"/>
  <c r="C318" i="4"/>
  <c r="N317" i="4"/>
  <c r="M317" i="4"/>
  <c r="I317" i="4"/>
  <c r="H317" i="4"/>
  <c r="C317" i="4"/>
  <c r="N316" i="4"/>
  <c r="M316" i="4"/>
  <c r="L316" i="4"/>
  <c r="J316" i="4"/>
  <c r="I316" i="4"/>
  <c r="H316" i="4"/>
  <c r="E316" i="4"/>
  <c r="D316" i="4"/>
  <c r="C316" i="4"/>
  <c r="N315" i="4"/>
  <c r="M315" i="4"/>
  <c r="L315" i="4"/>
  <c r="J315" i="4"/>
  <c r="I315" i="4"/>
  <c r="H315" i="4"/>
  <c r="E315" i="4"/>
  <c r="D315" i="4"/>
  <c r="C315" i="4"/>
  <c r="N314" i="4"/>
  <c r="M314" i="4"/>
  <c r="L314" i="4"/>
  <c r="J314" i="4"/>
  <c r="I314" i="4"/>
  <c r="H314" i="4"/>
  <c r="E314" i="4"/>
  <c r="D314" i="4"/>
  <c r="C314" i="4"/>
  <c r="N313" i="4"/>
  <c r="M313" i="4"/>
  <c r="L313" i="4"/>
  <c r="J313" i="4"/>
  <c r="I313" i="4"/>
  <c r="H313" i="4"/>
  <c r="E313" i="4"/>
  <c r="D313" i="4"/>
  <c r="C313" i="4"/>
  <c r="N312" i="4"/>
  <c r="M312" i="4"/>
  <c r="L312" i="4"/>
  <c r="J312" i="4"/>
  <c r="I312" i="4"/>
  <c r="H312" i="4"/>
  <c r="E312" i="4"/>
  <c r="D312" i="4"/>
  <c r="C312" i="4"/>
  <c r="N311" i="4"/>
  <c r="M311" i="4"/>
  <c r="L311" i="4"/>
  <c r="J311" i="4"/>
  <c r="I311" i="4"/>
  <c r="H311" i="4"/>
  <c r="E311" i="4"/>
  <c r="D311" i="4"/>
  <c r="C311" i="4"/>
  <c r="N310" i="4"/>
  <c r="M310" i="4"/>
  <c r="L310" i="4"/>
  <c r="J310" i="4"/>
  <c r="I310" i="4"/>
  <c r="H310" i="4"/>
  <c r="E310" i="4"/>
  <c r="D310" i="4"/>
  <c r="C310" i="4"/>
  <c r="N309" i="4"/>
  <c r="M309" i="4"/>
  <c r="I309" i="4"/>
  <c r="H309" i="4"/>
  <c r="C309" i="4"/>
  <c r="N308" i="4"/>
  <c r="M308" i="4"/>
  <c r="L308" i="4"/>
  <c r="J308" i="4"/>
  <c r="I308" i="4"/>
  <c r="H308" i="4"/>
  <c r="E308" i="4"/>
  <c r="D308" i="4"/>
  <c r="C308" i="4"/>
  <c r="N307" i="4"/>
  <c r="M307" i="4"/>
  <c r="L307" i="4"/>
  <c r="J307" i="4"/>
  <c r="I307" i="4"/>
  <c r="H307" i="4"/>
  <c r="E307" i="4"/>
  <c r="D307" i="4"/>
  <c r="C307" i="4"/>
  <c r="N306" i="4"/>
  <c r="M306" i="4"/>
  <c r="L306" i="4"/>
  <c r="J306" i="4"/>
  <c r="I306" i="4"/>
  <c r="H306" i="4"/>
  <c r="E306" i="4"/>
  <c r="D306" i="4"/>
  <c r="C306" i="4"/>
  <c r="M305" i="4"/>
  <c r="J305" i="4"/>
  <c r="H305" i="4"/>
  <c r="E305" i="4"/>
  <c r="D305" i="4"/>
  <c r="N304" i="4"/>
  <c r="M304" i="4"/>
  <c r="L304" i="4"/>
  <c r="J304" i="4"/>
  <c r="I304" i="4"/>
  <c r="H304" i="4"/>
  <c r="E304" i="4"/>
  <c r="D304" i="4"/>
  <c r="C304" i="4"/>
  <c r="L303" i="4"/>
  <c r="J303" i="4"/>
  <c r="E303" i="4"/>
  <c r="D303" i="4"/>
  <c r="N302" i="4"/>
  <c r="M302" i="4"/>
  <c r="L302" i="4"/>
  <c r="J302" i="4"/>
  <c r="I302" i="4"/>
  <c r="H302" i="4"/>
  <c r="E302" i="4"/>
  <c r="D302" i="4"/>
  <c r="C302" i="4"/>
  <c r="N301" i="4"/>
  <c r="M301" i="4"/>
  <c r="I301" i="4"/>
  <c r="H301" i="4"/>
  <c r="C301" i="4"/>
  <c r="N300" i="4"/>
  <c r="M300" i="4"/>
  <c r="L300" i="4"/>
  <c r="J300" i="4"/>
  <c r="I300" i="4"/>
  <c r="H300" i="4"/>
  <c r="E300" i="4"/>
  <c r="D300" i="4"/>
  <c r="C300" i="4"/>
  <c r="N299" i="4"/>
  <c r="M299" i="4"/>
  <c r="L299" i="4"/>
  <c r="I299" i="4"/>
  <c r="E299" i="4"/>
  <c r="C299" i="4"/>
  <c r="N298" i="4"/>
  <c r="M298" i="4"/>
  <c r="L298" i="4"/>
  <c r="J298" i="4"/>
  <c r="I298" i="4"/>
  <c r="H298" i="4"/>
  <c r="E298" i="4"/>
  <c r="D298" i="4"/>
  <c r="C298" i="4"/>
  <c r="N297" i="4"/>
  <c r="M297" i="4"/>
  <c r="L297" i="4"/>
  <c r="J297" i="4"/>
  <c r="I297" i="4"/>
  <c r="H297" i="4"/>
  <c r="E297" i="4"/>
  <c r="D297" i="4"/>
  <c r="C297" i="4"/>
  <c r="N295" i="4"/>
  <c r="M295" i="4"/>
  <c r="L295" i="4"/>
  <c r="J295" i="4"/>
  <c r="I295" i="4"/>
  <c r="H295" i="4"/>
  <c r="E295" i="4"/>
  <c r="D295" i="4"/>
  <c r="C295" i="4"/>
  <c r="N294" i="4"/>
  <c r="M294" i="4"/>
  <c r="L294" i="4"/>
  <c r="J294" i="4"/>
  <c r="I294" i="4"/>
  <c r="H294" i="4"/>
  <c r="E294" i="4"/>
  <c r="D294" i="4"/>
  <c r="C294" i="4"/>
  <c r="N293" i="4"/>
  <c r="M293" i="4"/>
  <c r="I293" i="4"/>
  <c r="H293" i="4"/>
  <c r="C293" i="4"/>
  <c r="N292" i="4"/>
  <c r="M292" i="4"/>
  <c r="L292" i="4"/>
  <c r="J292" i="4"/>
  <c r="I292" i="4"/>
  <c r="H292" i="4"/>
  <c r="E292" i="4"/>
  <c r="D292" i="4"/>
  <c r="C292" i="4"/>
  <c r="N291" i="4"/>
  <c r="M291" i="4"/>
  <c r="L291" i="4"/>
  <c r="J291" i="4"/>
  <c r="I291" i="4"/>
  <c r="H291" i="4"/>
  <c r="E291" i="4"/>
  <c r="D291" i="4"/>
  <c r="C291" i="4"/>
  <c r="N290" i="4"/>
  <c r="H290" i="4"/>
  <c r="N289" i="4"/>
  <c r="L289" i="4"/>
  <c r="J289" i="4"/>
  <c r="I289" i="4"/>
  <c r="E289" i="4"/>
  <c r="C289" i="4"/>
  <c r="N288" i="4"/>
  <c r="M288" i="4"/>
  <c r="L288" i="4"/>
  <c r="J288" i="4"/>
  <c r="I288" i="4"/>
  <c r="H288" i="4"/>
  <c r="E288" i="4"/>
  <c r="D288" i="4"/>
  <c r="C288" i="4"/>
  <c r="N287" i="4"/>
  <c r="M287" i="4"/>
  <c r="L287" i="4"/>
  <c r="J287" i="4"/>
  <c r="I287" i="4"/>
  <c r="H287" i="4"/>
  <c r="E287" i="4"/>
  <c r="D287" i="4"/>
  <c r="C287" i="4"/>
  <c r="N286" i="4"/>
  <c r="M286" i="4"/>
  <c r="L286" i="4"/>
  <c r="J286" i="4"/>
  <c r="I286" i="4"/>
  <c r="H286" i="4"/>
  <c r="E286" i="4"/>
  <c r="D286" i="4"/>
  <c r="C286" i="4"/>
  <c r="N285" i="4"/>
  <c r="M285" i="4"/>
  <c r="I285" i="4"/>
  <c r="H285" i="4"/>
  <c r="E285" i="4"/>
  <c r="D285" i="4"/>
  <c r="C285" i="4"/>
  <c r="N283" i="4"/>
  <c r="L283" i="4"/>
  <c r="I283" i="4"/>
  <c r="H283" i="4"/>
  <c r="E283" i="4"/>
  <c r="C283" i="4"/>
  <c r="N282" i="4"/>
  <c r="M282" i="4"/>
  <c r="L282" i="4"/>
  <c r="J282" i="4"/>
  <c r="I282" i="4"/>
  <c r="H282" i="4"/>
  <c r="E282" i="4"/>
  <c r="D282" i="4"/>
  <c r="C282" i="4"/>
  <c r="N281" i="4"/>
  <c r="M281" i="4"/>
  <c r="L281" i="4"/>
  <c r="J281" i="4"/>
  <c r="I281" i="4"/>
  <c r="H281" i="4"/>
  <c r="E281" i="4"/>
  <c r="D281" i="4"/>
  <c r="C281" i="4"/>
  <c r="M280" i="4"/>
  <c r="L280" i="4"/>
  <c r="H280" i="4"/>
  <c r="D280" i="4"/>
  <c r="N279" i="4"/>
  <c r="M279" i="4"/>
  <c r="L279" i="4"/>
  <c r="J279" i="4"/>
  <c r="I279" i="4"/>
  <c r="H279" i="4"/>
  <c r="E279" i="4"/>
  <c r="D279" i="4"/>
  <c r="C279" i="4"/>
  <c r="N278" i="4"/>
  <c r="M278" i="4"/>
  <c r="L278" i="4"/>
  <c r="J278" i="4"/>
  <c r="I278" i="4"/>
  <c r="H278" i="4"/>
  <c r="E278" i="4"/>
  <c r="D278" i="4"/>
  <c r="C278" i="4"/>
  <c r="N277" i="4"/>
  <c r="M277" i="4"/>
  <c r="L277" i="4"/>
  <c r="J277" i="4"/>
  <c r="I277" i="4"/>
  <c r="H277" i="4"/>
  <c r="E277" i="4"/>
  <c r="D277" i="4"/>
  <c r="C277" i="4"/>
  <c r="N276" i="4"/>
  <c r="M276" i="4"/>
  <c r="L276" i="4"/>
  <c r="J276" i="4"/>
  <c r="I276" i="4"/>
  <c r="H276" i="4"/>
  <c r="E276" i="4"/>
  <c r="D276" i="4"/>
  <c r="C276" i="4"/>
  <c r="N275" i="4"/>
  <c r="L275" i="4"/>
  <c r="I275" i="4"/>
  <c r="H275" i="4"/>
  <c r="C275" i="4"/>
  <c r="N274" i="4"/>
  <c r="M274" i="4"/>
  <c r="L274" i="4"/>
  <c r="J274" i="4"/>
  <c r="I274" i="4"/>
  <c r="H274" i="4"/>
  <c r="E274" i="4"/>
  <c r="D274" i="4"/>
  <c r="C274" i="4"/>
  <c r="N273" i="4"/>
  <c r="M273" i="4"/>
  <c r="L273" i="4"/>
  <c r="J273" i="4"/>
  <c r="I273" i="4"/>
  <c r="H273" i="4"/>
  <c r="E273" i="4"/>
  <c r="D273" i="4"/>
  <c r="C273" i="4"/>
  <c r="N272" i="4"/>
  <c r="M272" i="4"/>
  <c r="L272" i="4"/>
  <c r="J272" i="4"/>
  <c r="I272" i="4"/>
  <c r="H272" i="4"/>
  <c r="E272" i="4"/>
  <c r="D272" i="4"/>
  <c r="C272" i="4"/>
  <c r="N271" i="4"/>
  <c r="M271" i="4"/>
  <c r="L271" i="4"/>
  <c r="J271" i="4"/>
  <c r="I271" i="4"/>
  <c r="H271" i="4"/>
  <c r="E271" i="4"/>
  <c r="D271" i="4"/>
  <c r="C271" i="4"/>
  <c r="H270" i="4"/>
  <c r="E270" i="4"/>
  <c r="N269" i="4"/>
  <c r="M269" i="4"/>
  <c r="L269" i="4"/>
  <c r="J269" i="4"/>
  <c r="I269" i="4"/>
  <c r="H269" i="4"/>
  <c r="E269" i="4"/>
  <c r="D269" i="4"/>
  <c r="C269" i="4"/>
  <c r="N268" i="4"/>
  <c r="M268" i="4"/>
  <c r="L268" i="4"/>
  <c r="J268" i="4"/>
  <c r="I268" i="4"/>
  <c r="H268" i="4"/>
  <c r="E268" i="4"/>
  <c r="D268" i="4"/>
  <c r="C268" i="4"/>
  <c r="N267" i="4"/>
  <c r="M267" i="4"/>
  <c r="L267" i="4"/>
  <c r="J267" i="4"/>
  <c r="I267" i="4"/>
  <c r="H267" i="4"/>
  <c r="E267" i="4"/>
  <c r="D267" i="4"/>
  <c r="C267" i="4"/>
  <c r="N266" i="4"/>
  <c r="M266" i="4"/>
  <c r="L266" i="4"/>
  <c r="J266" i="4"/>
  <c r="I266" i="4"/>
  <c r="H266" i="4"/>
  <c r="E266" i="4"/>
  <c r="D266" i="4"/>
  <c r="C266" i="4"/>
  <c r="N265" i="4"/>
  <c r="M265" i="4"/>
  <c r="L265" i="4"/>
  <c r="J265" i="4"/>
  <c r="I265" i="4"/>
  <c r="H265" i="4"/>
  <c r="E265" i="4"/>
  <c r="D265" i="4"/>
  <c r="C265" i="4"/>
  <c r="N264" i="4"/>
  <c r="D264" i="4"/>
  <c r="C264" i="4"/>
  <c r="N263" i="4"/>
  <c r="M263" i="4"/>
  <c r="L263" i="4"/>
  <c r="J263" i="4"/>
  <c r="I263" i="4"/>
  <c r="H263" i="4"/>
  <c r="E263" i="4"/>
  <c r="D263" i="4"/>
  <c r="C263" i="4"/>
  <c r="N262" i="4"/>
  <c r="M262" i="4"/>
  <c r="L262" i="4"/>
  <c r="J262" i="4"/>
  <c r="I262" i="4"/>
  <c r="H262" i="4"/>
  <c r="E262" i="4"/>
  <c r="D262" i="4"/>
  <c r="C262" i="4"/>
  <c r="N261" i="4"/>
  <c r="M261" i="4"/>
  <c r="L261" i="4"/>
  <c r="J261" i="4"/>
  <c r="I261" i="4"/>
  <c r="H261" i="4"/>
  <c r="E261" i="4"/>
  <c r="D261" i="4"/>
  <c r="C261" i="4"/>
  <c r="N260" i="4"/>
  <c r="M260" i="4"/>
  <c r="L260" i="4"/>
  <c r="J260" i="4"/>
  <c r="I260" i="4"/>
  <c r="H260" i="4"/>
  <c r="E260" i="4"/>
  <c r="D260" i="4"/>
  <c r="C260" i="4"/>
  <c r="N259" i="4"/>
  <c r="M259" i="4"/>
  <c r="L259" i="4"/>
  <c r="J259" i="4"/>
  <c r="I259" i="4"/>
  <c r="H259" i="4"/>
  <c r="E259" i="4"/>
  <c r="D259" i="4"/>
  <c r="C259" i="4"/>
  <c r="N258" i="4"/>
  <c r="M258" i="4"/>
  <c r="L258" i="4"/>
  <c r="J258" i="4"/>
  <c r="I258" i="4"/>
  <c r="H258" i="4"/>
  <c r="E258" i="4"/>
  <c r="D258" i="4"/>
  <c r="C258" i="4"/>
  <c r="N257" i="4"/>
  <c r="M257" i="4"/>
  <c r="L257" i="4"/>
  <c r="J257" i="4"/>
  <c r="I257" i="4"/>
  <c r="H257" i="4"/>
  <c r="E257" i="4"/>
  <c r="D257" i="4"/>
  <c r="C257" i="4"/>
  <c r="N256" i="4"/>
  <c r="M256" i="4"/>
  <c r="L256" i="4"/>
  <c r="J256" i="4"/>
  <c r="I256" i="4"/>
  <c r="H256" i="4"/>
  <c r="E256" i="4"/>
  <c r="D256" i="4"/>
  <c r="C256" i="4"/>
  <c r="N255" i="4"/>
  <c r="M255" i="4"/>
  <c r="L255" i="4"/>
  <c r="J255" i="4"/>
  <c r="I255" i="4"/>
  <c r="H255" i="4"/>
  <c r="E255" i="4"/>
  <c r="D255" i="4"/>
  <c r="C255" i="4"/>
  <c r="N254" i="4"/>
  <c r="M254" i="4"/>
  <c r="L254" i="4"/>
  <c r="J254" i="4"/>
  <c r="I254" i="4"/>
  <c r="H254" i="4"/>
  <c r="E254" i="4"/>
  <c r="D254" i="4"/>
  <c r="C254" i="4"/>
  <c r="N253" i="4"/>
  <c r="M253" i="4"/>
  <c r="L253" i="4"/>
  <c r="J253" i="4"/>
  <c r="I253" i="4"/>
  <c r="H253" i="4"/>
  <c r="E253" i="4"/>
  <c r="D253" i="4"/>
  <c r="C253" i="4"/>
  <c r="N252" i="4"/>
  <c r="M252" i="4"/>
  <c r="L252" i="4"/>
  <c r="J252" i="4"/>
  <c r="I252" i="4"/>
  <c r="H252" i="4"/>
  <c r="E252" i="4"/>
  <c r="D252" i="4"/>
  <c r="C252" i="4"/>
  <c r="N251" i="4"/>
  <c r="M251" i="4"/>
  <c r="L251" i="4"/>
  <c r="J251" i="4"/>
  <c r="I251" i="4"/>
  <c r="H251" i="4"/>
  <c r="E251" i="4"/>
  <c r="D251" i="4"/>
  <c r="C251" i="4"/>
  <c r="N250" i="4"/>
  <c r="M250" i="4"/>
  <c r="L250" i="4"/>
  <c r="J250" i="4"/>
  <c r="I250" i="4"/>
  <c r="H250" i="4"/>
  <c r="E250" i="4"/>
  <c r="D250" i="4"/>
  <c r="C250" i="4"/>
  <c r="N249" i="4"/>
  <c r="M249" i="4"/>
  <c r="L249" i="4"/>
  <c r="J249" i="4"/>
  <c r="I249" i="4"/>
  <c r="H249" i="4"/>
  <c r="E249" i="4"/>
  <c r="D249" i="4"/>
  <c r="C249" i="4"/>
  <c r="N248" i="4"/>
  <c r="M248" i="4"/>
  <c r="L248" i="4"/>
  <c r="J248" i="4"/>
  <c r="I248" i="4"/>
  <c r="H248" i="4"/>
  <c r="E248" i="4"/>
  <c r="D248" i="4"/>
  <c r="C248" i="4"/>
  <c r="N247" i="4"/>
  <c r="M247" i="4"/>
  <c r="L247" i="4"/>
  <c r="J247" i="4"/>
  <c r="I247" i="4"/>
  <c r="H247" i="4"/>
  <c r="E247" i="4"/>
  <c r="D247" i="4"/>
  <c r="C247" i="4"/>
  <c r="N246" i="4"/>
  <c r="M246" i="4"/>
  <c r="L246" i="4"/>
  <c r="J246" i="4"/>
  <c r="I246" i="4"/>
  <c r="H246" i="4"/>
  <c r="E246" i="4"/>
  <c r="D246" i="4"/>
  <c r="C246" i="4"/>
  <c r="N245" i="4"/>
  <c r="M245" i="4"/>
  <c r="L245" i="4"/>
  <c r="J245" i="4"/>
  <c r="I245" i="4"/>
  <c r="H245" i="4"/>
  <c r="E245" i="4"/>
  <c r="D245" i="4"/>
  <c r="C245" i="4"/>
  <c r="N244" i="4"/>
  <c r="M244" i="4"/>
  <c r="L244" i="4"/>
  <c r="J244" i="4"/>
  <c r="I244" i="4"/>
  <c r="H244" i="4"/>
  <c r="E244" i="4"/>
  <c r="D244" i="4"/>
  <c r="C244" i="4"/>
  <c r="J243" i="4"/>
  <c r="N242" i="4"/>
  <c r="M242" i="4"/>
  <c r="L242" i="4"/>
  <c r="J242" i="4"/>
  <c r="I242" i="4"/>
  <c r="H242" i="4"/>
  <c r="E242" i="4"/>
  <c r="D242" i="4"/>
  <c r="C242" i="4"/>
  <c r="N241" i="4"/>
  <c r="M241" i="4"/>
  <c r="L241" i="4"/>
  <c r="J241" i="4"/>
  <c r="I241" i="4"/>
  <c r="H241" i="4"/>
  <c r="E241" i="4"/>
  <c r="D241" i="4"/>
  <c r="C241" i="4"/>
  <c r="N240" i="4"/>
  <c r="I240" i="4"/>
  <c r="C240" i="4"/>
  <c r="N239" i="4"/>
  <c r="M239" i="4"/>
  <c r="L239" i="4"/>
  <c r="J239" i="4"/>
  <c r="I239" i="4"/>
  <c r="H239" i="4"/>
  <c r="E239" i="4"/>
  <c r="D239" i="4"/>
  <c r="C239" i="4"/>
  <c r="N238" i="4"/>
  <c r="M238" i="4"/>
  <c r="L238" i="4"/>
  <c r="J238" i="4"/>
  <c r="I238" i="4"/>
  <c r="H238" i="4"/>
  <c r="E238" i="4"/>
  <c r="D238" i="4"/>
  <c r="C238" i="4"/>
  <c r="N237" i="4"/>
  <c r="M237" i="4"/>
  <c r="L237" i="4"/>
  <c r="J237" i="4"/>
  <c r="I237" i="4"/>
  <c r="H237" i="4"/>
  <c r="E237" i="4"/>
  <c r="D237" i="4"/>
  <c r="C237" i="4"/>
  <c r="M236" i="4"/>
  <c r="L236" i="4"/>
  <c r="N235" i="4"/>
  <c r="M235" i="4"/>
  <c r="L235" i="4"/>
  <c r="J235" i="4"/>
  <c r="I235" i="4"/>
  <c r="H235" i="4"/>
  <c r="E235" i="4"/>
  <c r="D235" i="4"/>
  <c r="C235" i="4"/>
  <c r="L234" i="4"/>
  <c r="E234" i="4"/>
  <c r="N233" i="4"/>
  <c r="M233" i="4"/>
  <c r="L233" i="4"/>
  <c r="J233" i="4"/>
  <c r="I233" i="4"/>
  <c r="H233" i="4"/>
  <c r="E233" i="4"/>
  <c r="D233" i="4"/>
  <c r="C233" i="4"/>
  <c r="N232" i="4"/>
  <c r="M232" i="4"/>
  <c r="L232" i="4"/>
  <c r="J232" i="4"/>
  <c r="I232" i="4"/>
  <c r="H232" i="4"/>
  <c r="E232" i="4"/>
  <c r="D232" i="4"/>
  <c r="C232" i="4"/>
  <c r="L231" i="4"/>
  <c r="J231" i="4"/>
  <c r="I231" i="4"/>
  <c r="E231" i="4"/>
  <c r="N230" i="4"/>
  <c r="M230" i="4"/>
  <c r="L230" i="4"/>
  <c r="J230" i="4"/>
  <c r="I230" i="4"/>
  <c r="H230" i="4"/>
  <c r="E230" i="4"/>
  <c r="D230" i="4"/>
  <c r="C230" i="4"/>
  <c r="N229" i="4"/>
  <c r="M229" i="4"/>
  <c r="L229" i="4"/>
  <c r="J229" i="4"/>
  <c r="I229" i="4"/>
  <c r="H229" i="4"/>
  <c r="E229" i="4"/>
  <c r="D229" i="4"/>
  <c r="C229" i="4"/>
  <c r="N228" i="4"/>
  <c r="M228" i="4"/>
  <c r="L228" i="4"/>
  <c r="J228" i="4"/>
  <c r="I228" i="4"/>
  <c r="H228" i="4"/>
  <c r="E228" i="4"/>
  <c r="D228" i="4"/>
  <c r="C228" i="4"/>
  <c r="N227" i="4"/>
  <c r="M227" i="4"/>
  <c r="L227" i="4"/>
  <c r="J227" i="4"/>
  <c r="I227" i="4"/>
  <c r="H227" i="4"/>
  <c r="E227" i="4"/>
  <c r="D227" i="4"/>
  <c r="C227" i="4"/>
  <c r="N226" i="4"/>
  <c r="M226" i="4"/>
  <c r="L226" i="4"/>
  <c r="J226" i="4"/>
  <c r="I226" i="4"/>
  <c r="H226" i="4"/>
  <c r="E226" i="4"/>
  <c r="D226" i="4"/>
  <c r="C226" i="4"/>
  <c r="N225" i="4"/>
  <c r="M225" i="4"/>
  <c r="L225" i="4"/>
  <c r="J225" i="4"/>
  <c r="I225" i="4"/>
  <c r="H225" i="4"/>
  <c r="E225" i="4"/>
  <c r="D225" i="4"/>
  <c r="C225" i="4"/>
  <c r="N224" i="4"/>
  <c r="M224" i="4"/>
  <c r="L224" i="4"/>
  <c r="J224" i="4"/>
  <c r="I224" i="4"/>
  <c r="H224" i="4"/>
  <c r="E224" i="4"/>
  <c r="D224" i="4"/>
  <c r="C224" i="4"/>
  <c r="N223" i="4"/>
  <c r="M223" i="4"/>
  <c r="L223" i="4"/>
  <c r="J223" i="4"/>
  <c r="I223" i="4"/>
  <c r="H223" i="4"/>
  <c r="E223" i="4"/>
  <c r="D223" i="4"/>
  <c r="C223" i="4"/>
  <c r="N222" i="4"/>
  <c r="M222" i="4"/>
  <c r="L222" i="4"/>
  <c r="J222" i="4"/>
  <c r="I222" i="4"/>
  <c r="H222" i="4"/>
  <c r="E222" i="4"/>
  <c r="D222" i="4"/>
  <c r="C222" i="4"/>
  <c r="N221" i="4"/>
  <c r="M221" i="4"/>
  <c r="L221" i="4"/>
  <c r="J221" i="4"/>
  <c r="I221" i="4"/>
  <c r="H221" i="4"/>
  <c r="E221" i="4"/>
  <c r="D221" i="4"/>
  <c r="C221" i="4"/>
  <c r="N220" i="4"/>
  <c r="L220" i="4"/>
  <c r="J220" i="4"/>
  <c r="E220" i="4"/>
  <c r="C220" i="4"/>
  <c r="N219" i="4"/>
  <c r="M219" i="4"/>
  <c r="L219" i="4"/>
  <c r="J219" i="4"/>
  <c r="I219" i="4"/>
  <c r="H219" i="4"/>
  <c r="E219" i="4"/>
  <c r="D219" i="4"/>
  <c r="C219" i="4"/>
  <c r="N218" i="4"/>
  <c r="M218" i="4"/>
  <c r="L218" i="4"/>
  <c r="J218" i="4"/>
  <c r="I218" i="4"/>
  <c r="H218" i="4"/>
  <c r="E218" i="4"/>
  <c r="D218" i="4"/>
  <c r="C218" i="4"/>
  <c r="N217" i="4"/>
  <c r="M217" i="4"/>
  <c r="L217" i="4"/>
  <c r="J217" i="4"/>
  <c r="I217" i="4"/>
  <c r="H217" i="4"/>
  <c r="E217" i="4"/>
  <c r="D217" i="4"/>
  <c r="C217" i="4"/>
  <c r="N216" i="4"/>
  <c r="M216" i="4"/>
  <c r="L216" i="4"/>
  <c r="J216" i="4"/>
  <c r="I216" i="4"/>
  <c r="H216" i="4"/>
  <c r="E216" i="4"/>
  <c r="D216" i="4"/>
  <c r="C216" i="4"/>
  <c r="N215" i="4"/>
  <c r="M215" i="4"/>
  <c r="L215" i="4"/>
  <c r="J215" i="4"/>
  <c r="I215" i="4"/>
  <c r="H215" i="4"/>
  <c r="E215" i="4"/>
  <c r="D215" i="4"/>
  <c r="C215" i="4"/>
  <c r="N213" i="4"/>
  <c r="M213" i="4"/>
  <c r="L213" i="4"/>
  <c r="J213" i="4"/>
  <c r="I213" i="4"/>
  <c r="H213" i="4"/>
  <c r="E213" i="4"/>
  <c r="D213" i="4"/>
  <c r="C213" i="4"/>
  <c r="N212" i="4"/>
  <c r="M212" i="4"/>
  <c r="L212" i="4"/>
  <c r="J212" i="4"/>
  <c r="I212" i="4"/>
  <c r="H212" i="4"/>
  <c r="E212" i="4"/>
  <c r="D212" i="4"/>
  <c r="C212" i="4"/>
  <c r="J211" i="4"/>
  <c r="D211" i="4"/>
  <c r="E210" i="4"/>
  <c r="N209" i="4"/>
  <c r="M209" i="4"/>
  <c r="L209" i="4"/>
  <c r="J209" i="4"/>
  <c r="I209" i="4"/>
  <c r="H209" i="4"/>
  <c r="E209" i="4"/>
  <c r="D209" i="4"/>
  <c r="C209" i="4"/>
  <c r="N208" i="4"/>
  <c r="M208" i="4"/>
  <c r="L208" i="4"/>
  <c r="J208" i="4"/>
  <c r="I208" i="4"/>
  <c r="H208" i="4"/>
  <c r="E208" i="4"/>
  <c r="D208" i="4"/>
  <c r="C208" i="4"/>
  <c r="N207" i="4"/>
  <c r="M207" i="4"/>
  <c r="L207" i="4"/>
  <c r="J207" i="4"/>
  <c r="I207" i="4"/>
  <c r="H207" i="4"/>
  <c r="E207" i="4"/>
  <c r="D207" i="4"/>
  <c r="C207" i="4"/>
  <c r="M206" i="4"/>
  <c r="L206" i="4"/>
  <c r="H206" i="4"/>
  <c r="E206" i="4"/>
  <c r="N205" i="4"/>
  <c r="M205" i="4"/>
  <c r="L205" i="4"/>
  <c r="J205" i="4"/>
  <c r="I205" i="4"/>
  <c r="H205" i="4"/>
  <c r="E205" i="4"/>
  <c r="D205" i="4"/>
  <c r="C205" i="4"/>
  <c r="N204" i="4"/>
  <c r="M204" i="4"/>
  <c r="L204" i="4"/>
  <c r="J204" i="4"/>
  <c r="I204" i="4"/>
  <c r="H204" i="4"/>
  <c r="E204" i="4"/>
  <c r="D204" i="4"/>
  <c r="C204" i="4"/>
  <c r="N203" i="4"/>
  <c r="M203" i="4"/>
  <c r="L203" i="4"/>
  <c r="J203" i="4"/>
  <c r="I203" i="4"/>
  <c r="H203" i="4"/>
  <c r="E203" i="4"/>
  <c r="D203" i="4"/>
  <c r="C203" i="4"/>
  <c r="N202" i="4"/>
  <c r="M202" i="4"/>
  <c r="L202" i="4"/>
  <c r="J202" i="4"/>
  <c r="I202" i="4"/>
  <c r="H202" i="4"/>
  <c r="E202" i="4"/>
  <c r="D202" i="4"/>
  <c r="C202" i="4"/>
  <c r="N201" i="4"/>
  <c r="M201" i="4"/>
  <c r="L201" i="4"/>
  <c r="J201" i="4"/>
  <c r="I201" i="4"/>
  <c r="H201" i="4"/>
  <c r="E201" i="4"/>
  <c r="D201" i="4"/>
  <c r="C201" i="4"/>
  <c r="N200" i="4"/>
  <c r="M200" i="4"/>
  <c r="L200" i="4"/>
  <c r="J200" i="4"/>
  <c r="I200" i="4"/>
  <c r="H200" i="4"/>
  <c r="E200" i="4"/>
  <c r="D200" i="4"/>
  <c r="C200" i="4"/>
  <c r="N199" i="4"/>
  <c r="M199" i="4"/>
  <c r="L199" i="4"/>
  <c r="J199" i="4"/>
  <c r="I199" i="4"/>
  <c r="H199" i="4"/>
  <c r="E199" i="4"/>
  <c r="D199" i="4"/>
  <c r="C199" i="4"/>
  <c r="N198" i="4"/>
  <c r="M198" i="4"/>
  <c r="L198" i="4"/>
  <c r="J198" i="4"/>
  <c r="I198" i="4"/>
  <c r="H198" i="4"/>
  <c r="E198" i="4"/>
  <c r="D198" i="4"/>
  <c r="C198" i="4"/>
  <c r="N197" i="4"/>
  <c r="M197" i="4"/>
  <c r="L197" i="4"/>
  <c r="J197" i="4"/>
  <c r="I197" i="4"/>
  <c r="H197" i="4"/>
  <c r="E197" i="4"/>
  <c r="D197" i="4"/>
  <c r="C197" i="4"/>
  <c r="N196" i="4"/>
  <c r="J196" i="4"/>
  <c r="I196" i="4"/>
  <c r="C196" i="4"/>
  <c r="N195" i="4"/>
  <c r="M195" i="4"/>
  <c r="L195" i="4"/>
  <c r="J195" i="4"/>
  <c r="I195" i="4"/>
  <c r="H195" i="4"/>
  <c r="E195" i="4"/>
  <c r="D195" i="4"/>
  <c r="C195" i="4"/>
  <c r="L194" i="4"/>
  <c r="E194" i="4"/>
  <c r="N192" i="4"/>
  <c r="M192" i="4"/>
  <c r="L192" i="4"/>
  <c r="J192" i="4"/>
  <c r="I192" i="4"/>
  <c r="H192" i="4"/>
  <c r="E192" i="4"/>
  <c r="D192" i="4"/>
  <c r="C192" i="4"/>
  <c r="M191" i="4"/>
  <c r="J191" i="4"/>
  <c r="H191" i="4"/>
  <c r="E191" i="4"/>
  <c r="N190" i="4"/>
  <c r="M190" i="4"/>
  <c r="L190" i="4"/>
  <c r="J190" i="4"/>
  <c r="I190" i="4"/>
  <c r="H190" i="4"/>
  <c r="E190" i="4"/>
  <c r="D190" i="4"/>
  <c r="C190" i="4"/>
  <c r="N189" i="4"/>
  <c r="M189" i="4"/>
  <c r="L189" i="4"/>
  <c r="J189" i="4"/>
  <c r="I189" i="4"/>
  <c r="H189" i="4"/>
  <c r="E189" i="4"/>
  <c r="D189" i="4"/>
  <c r="C189" i="4"/>
  <c r="N188" i="4"/>
  <c r="M188" i="4"/>
  <c r="L188" i="4"/>
  <c r="J188" i="4"/>
  <c r="I188" i="4"/>
  <c r="H188" i="4"/>
  <c r="E188" i="4"/>
  <c r="D188" i="4"/>
  <c r="C188" i="4"/>
  <c r="N187" i="4"/>
  <c r="M187" i="4"/>
  <c r="L187" i="4"/>
  <c r="J187" i="4"/>
  <c r="I187" i="4"/>
  <c r="H187" i="4"/>
  <c r="E187" i="4"/>
  <c r="D187" i="4"/>
  <c r="C187" i="4"/>
  <c r="N186" i="4"/>
  <c r="M186" i="4"/>
  <c r="L186" i="4"/>
  <c r="J186" i="4"/>
  <c r="I186" i="4"/>
  <c r="H186" i="4"/>
  <c r="E186" i="4"/>
  <c r="D186" i="4"/>
  <c r="C186" i="4"/>
  <c r="N185" i="4"/>
  <c r="M185" i="4"/>
  <c r="L185" i="4"/>
  <c r="J185" i="4"/>
  <c r="I185" i="4"/>
  <c r="H185" i="4"/>
  <c r="E185" i="4"/>
  <c r="D185" i="4"/>
  <c r="C185" i="4"/>
  <c r="N184" i="4"/>
  <c r="M184" i="4"/>
  <c r="L184" i="4"/>
  <c r="J184" i="4"/>
  <c r="I184" i="4"/>
  <c r="H184" i="4"/>
  <c r="E184" i="4"/>
  <c r="D184" i="4"/>
  <c r="C184" i="4"/>
  <c r="N183" i="4"/>
  <c r="M183" i="4"/>
  <c r="L183" i="4"/>
  <c r="J183" i="4"/>
  <c r="I183" i="4"/>
  <c r="H183" i="4"/>
  <c r="E183" i="4"/>
  <c r="D183" i="4"/>
  <c r="C183" i="4"/>
  <c r="N182" i="4"/>
  <c r="M182" i="4"/>
  <c r="L182" i="4"/>
  <c r="J182" i="4"/>
  <c r="I182" i="4"/>
  <c r="H182" i="4"/>
  <c r="E182" i="4"/>
  <c r="D182" i="4"/>
  <c r="C182" i="4"/>
  <c r="N181" i="4"/>
  <c r="M181" i="4"/>
  <c r="L181" i="4"/>
  <c r="J181" i="4"/>
  <c r="I181" i="4"/>
  <c r="H181" i="4"/>
  <c r="E181" i="4"/>
  <c r="D181" i="4"/>
  <c r="C181" i="4"/>
  <c r="L180" i="4"/>
  <c r="J180" i="4"/>
  <c r="E180" i="4"/>
  <c r="D180" i="4"/>
  <c r="N179" i="4"/>
  <c r="M179" i="4"/>
  <c r="L179" i="4"/>
  <c r="J179" i="4"/>
  <c r="I179" i="4"/>
  <c r="H179" i="4"/>
  <c r="E179" i="4"/>
  <c r="D179" i="4"/>
  <c r="C179" i="4"/>
  <c r="M178" i="4"/>
  <c r="J178" i="4"/>
  <c r="H178" i="4"/>
  <c r="E178" i="4"/>
  <c r="D178" i="4"/>
  <c r="N177" i="4"/>
  <c r="M177" i="4"/>
  <c r="L177" i="4"/>
  <c r="J177" i="4"/>
  <c r="I177" i="4"/>
  <c r="H177" i="4"/>
  <c r="E177" i="4"/>
  <c r="D177" i="4"/>
  <c r="C177" i="4"/>
  <c r="N176" i="4"/>
  <c r="M176" i="4"/>
  <c r="L176" i="4"/>
  <c r="J176" i="4"/>
  <c r="I176" i="4"/>
  <c r="H176" i="4"/>
  <c r="E176" i="4"/>
  <c r="D176" i="4"/>
  <c r="C176" i="4"/>
  <c r="N175" i="4"/>
  <c r="M175" i="4"/>
  <c r="L175" i="4"/>
  <c r="J175" i="4"/>
  <c r="I175" i="4"/>
  <c r="H175" i="4"/>
  <c r="E175" i="4"/>
  <c r="D175" i="4"/>
  <c r="C175" i="4"/>
  <c r="N174" i="4"/>
  <c r="M174" i="4"/>
  <c r="L174" i="4"/>
  <c r="J174" i="4"/>
  <c r="I174" i="4"/>
  <c r="H174" i="4"/>
  <c r="E174" i="4"/>
  <c r="D174" i="4"/>
  <c r="C174" i="4"/>
  <c r="N173" i="4"/>
  <c r="M173" i="4"/>
  <c r="L173" i="4"/>
  <c r="J173" i="4"/>
  <c r="I173" i="4"/>
  <c r="H173" i="4"/>
  <c r="E173" i="4"/>
  <c r="D173" i="4"/>
  <c r="C173" i="4"/>
  <c r="N172" i="4"/>
  <c r="M172" i="4"/>
  <c r="L172" i="4"/>
  <c r="J172" i="4"/>
  <c r="I172" i="4"/>
  <c r="H172" i="4"/>
  <c r="E172" i="4"/>
  <c r="D172" i="4"/>
  <c r="C172" i="4"/>
  <c r="N171" i="4"/>
  <c r="M171" i="4"/>
  <c r="L171" i="4"/>
  <c r="J171" i="4"/>
  <c r="I171" i="4"/>
  <c r="H171" i="4"/>
  <c r="E171" i="4"/>
  <c r="D171" i="4"/>
  <c r="C171" i="4"/>
  <c r="N170" i="4"/>
  <c r="M170" i="4"/>
  <c r="L170" i="4"/>
  <c r="J170" i="4"/>
  <c r="I170" i="4"/>
  <c r="H170" i="4"/>
  <c r="E170" i="4"/>
  <c r="D170" i="4"/>
  <c r="C170" i="4"/>
  <c r="N169" i="4"/>
  <c r="M169" i="4"/>
  <c r="L169" i="4"/>
  <c r="J169" i="4"/>
  <c r="I169" i="4"/>
  <c r="H169" i="4"/>
  <c r="E169" i="4"/>
  <c r="D169" i="4"/>
  <c r="C169" i="4"/>
  <c r="M168" i="4"/>
  <c r="J168" i="4"/>
  <c r="I168" i="4"/>
  <c r="D168" i="4"/>
  <c r="N167" i="4"/>
  <c r="M167" i="4"/>
  <c r="L167" i="4"/>
  <c r="J167" i="4"/>
  <c r="I167" i="4"/>
  <c r="H167" i="4"/>
  <c r="E167" i="4"/>
  <c r="D167" i="4"/>
  <c r="C167" i="4"/>
  <c r="N166" i="4"/>
  <c r="M166" i="4"/>
  <c r="L166" i="4"/>
  <c r="J166" i="4"/>
  <c r="I166" i="4"/>
  <c r="H166" i="4"/>
  <c r="E166" i="4"/>
  <c r="D166" i="4"/>
  <c r="C166" i="4"/>
  <c r="N165" i="4"/>
  <c r="M165" i="4"/>
  <c r="L165" i="4"/>
  <c r="J165" i="4"/>
  <c r="I165" i="4"/>
  <c r="H165" i="4"/>
  <c r="E165" i="4"/>
  <c r="D165" i="4"/>
  <c r="C165" i="4"/>
  <c r="L164" i="4"/>
  <c r="J164" i="4"/>
  <c r="E164" i="4"/>
  <c r="D164" i="4"/>
  <c r="N163" i="4"/>
  <c r="M163" i="4"/>
  <c r="L163" i="4"/>
  <c r="J163" i="4"/>
  <c r="I163" i="4"/>
  <c r="H163" i="4"/>
  <c r="E163" i="4"/>
  <c r="D163" i="4"/>
  <c r="C163" i="4"/>
  <c r="L162" i="4"/>
  <c r="E162" i="4"/>
  <c r="N161" i="4"/>
  <c r="M161" i="4"/>
  <c r="L161" i="4"/>
  <c r="J161" i="4"/>
  <c r="I161" i="4"/>
  <c r="H161" i="4"/>
  <c r="E161" i="4"/>
  <c r="D161" i="4"/>
  <c r="C161" i="4"/>
  <c r="N160" i="4"/>
  <c r="M160" i="4"/>
  <c r="L160" i="4"/>
  <c r="J160" i="4"/>
  <c r="I160" i="4"/>
  <c r="H160" i="4"/>
  <c r="E160" i="4"/>
  <c r="D160" i="4"/>
  <c r="C160" i="4"/>
  <c r="N159" i="4"/>
  <c r="M159" i="4"/>
  <c r="L159" i="4"/>
  <c r="J159" i="4"/>
  <c r="I159" i="4"/>
  <c r="H159" i="4"/>
  <c r="E159" i="4"/>
  <c r="D159" i="4"/>
  <c r="C159" i="4"/>
  <c r="N158" i="4"/>
  <c r="M158" i="4"/>
  <c r="L158" i="4"/>
  <c r="J158" i="4"/>
  <c r="I158" i="4"/>
  <c r="H158" i="4"/>
  <c r="E158" i="4"/>
  <c r="D158" i="4"/>
  <c r="C158" i="4"/>
  <c r="N157" i="4"/>
  <c r="L157" i="4"/>
  <c r="I157" i="4"/>
  <c r="H157" i="4"/>
  <c r="E157" i="4"/>
  <c r="C157" i="4"/>
  <c r="N156" i="4"/>
  <c r="M156" i="4"/>
  <c r="L156" i="4"/>
  <c r="J156" i="4"/>
  <c r="I156" i="4"/>
  <c r="H156" i="4"/>
  <c r="E156" i="4"/>
  <c r="D156" i="4"/>
  <c r="C156" i="4"/>
  <c r="N155" i="4"/>
  <c r="M155" i="4"/>
  <c r="L155" i="4"/>
  <c r="J155" i="4"/>
  <c r="I155" i="4"/>
  <c r="H155" i="4"/>
  <c r="E155" i="4"/>
  <c r="D155" i="4"/>
  <c r="C155" i="4"/>
  <c r="N154" i="4"/>
  <c r="M154" i="4"/>
  <c r="L154" i="4"/>
  <c r="J154" i="4"/>
  <c r="I154" i="4"/>
  <c r="H154" i="4"/>
  <c r="E154" i="4"/>
  <c r="D154" i="4"/>
  <c r="C154" i="4"/>
  <c r="N153" i="4"/>
  <c r="M153" i="4"/>
  <c r="L153" i="4"/>
  <c r="J153" i="4"/>
  <c r="I153" i="4"/>
  <c r="H153" i="4"/>
  <c r="E153" i="4"/>
  <c r="D153" i="4"/>
  <c r="C153" i="4"/>
  <c r="N152" i="4"/>
  <c r="M152" i="4"/>
  <c r="L152" i="4"/>
  <c r="J152" i="4"/>
  <c r="I152" i="4"/>
  <c r="H152" i="4"/>
  <c r="E152" i="4"/>
  <c r="D152" i="4"/>
  <c r="C152" i="4"/>
  <c r="N151" i="4"/>
  <c r="M151" i="4"/>
  <c r="L151" i="4"/>
  <c r="J151" i="4"/>
  <c r="I151" i="4"/>
  <c r="H151" i="4"/>
  <c r="E151" i="4"/>
  <c r="D151" i="4"/>
  <c r="C151" i="4"/>
  <c r="N150" i="4"/>
  <c r="M150" i="4"/>
  <c r="L150" i="4"/>
  <c r="J150" i="4"/>
  <c r="I150" i="4"/>
  <c r="H150" i="4"/>
  <c r="E150" i="4"/>
  <c r="D150" i="4"/>
  <c r="C150" i="4"/>
  <c r="N149" i="4"/>
  <c r="M149" i="4"/>
  <c r="L149" i="4"/>
  <c r="J149" i="4"/>
  <c r="I149" i="4"/>
  <c r="H149" i="4"/>
  <c r="E149" i="4"/>
  <c r="D149" i="4"/>
  <c r="C149" i="4"/>
  <c r="N147" i="4"/>
  <c r="M147" i="4"/>
  <c r="L147" i="4"/>
  <c r="J147" i="4"/>
  <c r="I147" i="4"/>
  <c r="H147" i="4"/>
  <c r="E147" i="4"/>
  <c r="D147" i="4"/>
  <c r="C147" i="4"/>
  <c r="N146" i="4"/>
  <c r="M146" i="4"/>
  <c r="L146" i="4"/>
  <c r="J146" i="4"/>
  <c r="I146" i="4"/>
  <c r="H146" i="4"/>
  <c r="E146" i="4"/>
  <c r="D146" i="4"/>
  <c r="C146" i="4"/>
  <c r="N145" i="4"/>
  <c r="M145" i="4"/>
  <c r="L145" i="4"/>
  <c r="J145" i="4"/>
  <c r="I145" i="4"/>
  <c r="H145" i="4"/>
  <c r="E145" i="4"/>
  <c r="D145" i="4"/>
  <c r="C145" i="4"/>
  <c r="N144" i="4"/>
  <c r="M144" i="4"/>
  <c r="L144" i="4"/>
  <c r="J144" i="4"/>
  <c r="I144" i="4"/>
  <c r="H144" i="4"/>
  <c r="E144" i="4"/>
  <c r="D144" i="4"/>
  <c r="C144" i="4"/>
  <c r="N143" i="4"/>
  <c r="M143" i="4"/>
  <c r="L143" i="4"/>
  <c r="J143" i="4"/>
  <c r="I143" i="4"/>
  <c r="H143" i="4"/>
  <c r="E143" i="4"/>
  <c r="D143" i="4"/>
  <c r="C143" i="4"/>
  <c r="N142" i="4"/>
  <c r="M142" i="4"/>
  <c r="L142" i="4"/>
  <c r="J142" i="4"/>
  <c r="I142" i="4"/>
  <c r="H142" i="4"/>
  <c r="E142" i="4"/>
  <c r="D142" i="4"/>
  <c r="C142" i="4"/>
  <c r="N141" i="4"/>
  <c r="M141" i="4"/>
  <c r="L141" i="4"/>
  <c r="J141" i="4"/>
  <c r="I141" i="4"/>
  <c r="H141" i="4"/>
  <c r="E141" i="4"/>
  <c r="D141" i="4"/>
  <c r="C141" i="4"/>
  <c r="N140" i="4"/>
  <c r="M140" i="4"/>
  <c r="L140" i="4"/>
  <c r="J140" i="4"/>
  <c r="I140" i="4"/>
  <c r="H140" i="4"/>
  <c r="E140" i="4"/>
  <c r="D140" i="4"/>
  <c r="C140" i="4"/>
  <c r="N139" i="4"/>
  <c r="M139" i="4"/>
  <c r="L139" i="4"/>
  <c r="J139" i="4"/>
  <c r="I139" i="4"/>
  <c r="H139" i="4"/>
  <c r="E139" i="4"/>
  <c r="D139" i="4"/>
  <c r="C139" i="4"/>
  <c r="N138" i="4"/>
  <c r="M138" i="4"/>
  <c r="L138" i="4"/>
  <c r="J138" i="4"/>
  <c r="I138" i="4"/>
  <c r="H138" i="4"/>
  <c r="E138" i="4"/>
  <c r="D138" i="4"/>
  <c r="C138" i="4"/>
  <c r="N137" i="4"/>
  <c r="M137" i="4"/>
  <c r="L137" i="4"/>
  <c r="J137" i="4"/>
  <c r="I137" i="4"/>
  <c r="H137" i="4"/>
  <c r="E137" i="4"/>
  <c r="D137" i="4"/>
  <c r="C137" i="4"/>
  <c r="N136" i="4"/>
  <c r="M136" i="4"/>
  <c r="L136" i="4"/>
  <c r="J136" i="4"/>
  <c r="I136" i="4"/>
  <c r="H136" i="4"/>
  <c r="E136" i="4"/>
  <c r="D136" i="4"/>
  <c r="C136" i="4"/>
  <c r="N135" i="4"/>
  <c r="M135" i="4"/>
  <c r="L135" i="4"/>
  <c r="J135" i="4"/>
  <c r="I135" i="4"/>
  <c r="H135" i="4"/>
  <c r="E135" i="4"/>
  <c r="D135" i="4"/>
  <c r="C135" i="4"/>
  <c r="N134" i="4"/>
  <c r="M134" i="4"/>
  <c r="L134" i="4"/>
  <c r="J134" i="4"/>
  <c r="I134" i="4"/>
  <c r="H134" i="4"/>
  <c r="E134" i="4"/>
  <c r="D134" i="4"/>
  <c r="C134" i="4"/>
  <c r="N133" i="4"/>
  <c r="M133" i="4"/>
  <c r="L133" i="4"/>
  <c r="I133" i="4"/>
  <c r="C133" i="4"/>
  <c r="N131" i="4"/>
  <c r="M131" i="4"/>
  <c r="L131" i="4"/>
  <c r="J131" i="4"/>
  <c r="I131" i="4"/>
  <c r="H131" i="4"/>
  <c r="E131" i="4"/>
  <c r="D131" i="4"/>
  <c r="C131" i="4"/>
  <c r="N130" i="4"/>
  <c r="M130" i="4"/>
  <c r="L130" i="4"/>
  <c r="J130" i="4"/>
  <c r="I130" i="4"/>
  <c r="H130" i="4"/>
  <c r="E130" i="4"/>
  <c r="D130" i="4"/>
  <c r="C130" i="4"/>
  <c r="N129" i="4"/>
  <c r="M129" i="4"/>
  <c r="L129" i="4"/>
  <c r="J129" i="4"/>
  <c r="I129" i="4"/>
  <c r="H129" i="4"/>
  <c r="E129" i="4"/>
  <c r="D129" i="4"/>
  <c r="C129" i="4"/>
  <c r="N128" i="4"/>
  <c r="I128" i="4"/>
  <c r="C128" i="4"/>
  <c r="M126" i="4"/>
  <c r="L126" i="4"/>
  <c r="J126" i="4"/>
  <c r="H126" i="4"/>
  <c r="N125" i="4"/>
  <c r="M125" i="4"/>
  <c r="L125" i="4"/>
  <c r="J125" i="4"/>
  <c r="I125" i="4"/>
  <c r="H125" i="4"/>
  <c r="E125" i="4"/>
  <c r="D125" i="4"/>
  <c r="C125" i="4"/>
  <c r="N124" i="4"/>
  <c r="M124" i="4"/>
  <c r="L124" i="4"/>
  <c r="J124" i="4"/>
  <c r="I124" i="4"/>
  <c r="H124" i="4"/>
  <c r="E124" i="4"/>
  <c r="D124" i="4"/>
  <c r="C124" i="4"/>
  <c r="N123" i="4"/>
  <c r="M123" i="4"/>
  <c r="L123" i="4"/>
  <c r="J123" i="4"/>
  <c r="I123" i="4"/>
  <c r="H123" i="4"/>
  <c r="E123" i="4"/>
  <c r="D123" i="4"/>
  <c r="C123" i="4"/>
  <c r="M122" i="4"/>
  <c r="H122" i="4"/>
  <c r="E122" i="4"/>
  <c r="D122" i="4"/>
  <c r="N121" i="4"/>
  <c r="M121" i="4"/>
  <c r="L121" i="4"/>
  <c r="J121" i="4"/>
  <c r="I121" i="4"/>
  <c r="H121" i="4"/>
  <c r="E121" i="4"/>
  <c r="D121" i="4"/>
  <c r="C121" i="4"/>
  <c r="N119" i="4"/>
  <c r="M119" i="4"/>
  <c r="L119" i="4"/>
  <c r="J119" i="4"/>
  <c r="I119" i="4"/>
  <c r="H119" i="4"/>
  <c r="E119" i="4"/>
  <c r="D119" i="4"/>
  <c r="C119" i="4"/>
  <c r="L118" i="4"/>
  <c r="E118" i="4"/>
  <c r="N117" i="4"/>
  <c r="M117" i="4"/>
  <c r="L117" i="4"/>
  <c r="J117" i="4"/>
  <c r="I117" i="4"/>
  <c r="H117" i="4"/>
  <c r="E117" i="4"/>
  <c r="D117" i="4"/>
  <c r="C117" i="4"/>
  <c r="N115" i="4"/>
  <c r="M115" i="4"/>
  <c r="L115" i="4"/>
  <c r="J115" i="4"/>
  <c r="I115" i="4"/>
  <c r="H115" i="4"/>
  <c r="E115" i="4"/>
  <c r="D115" i="4"/>
  <c r="C115" i="4"/>
  <c r="L114" i="4"/>
  <c r="E114" i="4"/>
  <c r="N113" i="4"/>
  <c r="M113" i="4"/>
  <c r="L113" i="4"/>
  <c r="J113" i="4"/>
  <c r="I113" i="4"/>
  <c r="H113" i="4"/>
  <c r="E113" i="4"/>
  <c r="D113" i="4"/>
  <c r="C113" i="4"/>
  <c r="N111" i="4"/>
  <c r="M111" i="4"/>
  <c r="L111" i="4"/>
  <c r="J111" i="4"/>
  <c r="I111" i="4"/>
  <c r="H111" i="4"/>
  <c r="E111" i="4"/>
  <c r="D111" i="4"/>
  <c r="C111" i="4"/>
  <c r="N110" i="4"/>
  <c r="M110" i="4"/>
  <c r="L110" i="4"/>
  <c r="J110" i="4"/>
  <c r="I110" i="4"/>
  <c r="H110" i="4"/>
  <c r="E110" i="4"/>
  <c r="D110" i="4"/>
  <c r="C110" i="4"/>
  <c r="N109" i="4"/>
  <c r="M109" i="4"/>
  <c r="L109" i="4"/>
  <c r="J109" i="4"/>
  <c r="I109" i="4"/>
  <c r="H109" i="4"/>
  <c r="E109" i="4"/>
  <c r="D109" i="4"/>
  <c r="C109" i="4"/>
  <c r="N108" i="4"/>
  <c r="M108" i="4"/>
  <c r="J108" i="4"/>
  <c r="H108" i="4"/>
  <c r="D108" i="4"/>
  <c r="C108" i="4"/>
  <c r="N106" i="4"/>
  <c r="M106" i="4"/>
  <c r="L106" i="4"/>
  <c r="J106" i="4"/>
  <c r="I106" i="4"/>
  <c r="H106" i="4"/>
  <c r="E106" i="4"/>
  <c r="D106" i="4"/>
  <c r="C106" i="4"/>
  <c r="N105" i="4"/>
  <c r="M105" i="4"/>
  <c r="L105" i="4"/>
  <c r="J105" i="4"/>
  <c r="I105" i="4"/>
  <c r="H105" i="4"/>
  <c r="E105" i="4"/>
  <c r="D105" i="4"/>
  <c r="C105" i="4"/>
  <c r="N104" i="4"/>
  <c r="M104" i="4"/>
  <c r="L104" i="4"/>
  <c r="J104" i="4"/>
  <c r="I104" i="4"/>
  <c r="H104" i="4"/>
  <c r="E104" i="4"/>
  <c r="D104" i="4"/>
  <c r="C104" i="4"/>
  <c r="N103" i="4"/>
  <c r="M103" i="4"/>
  <c r="L103" i="4"/>
  <c r="J103" i="4"/>
  <c r="I103" i="4"/>
  <c r="H103" i="4"/>
  <c r="E103" i="4"/>
  <c r="D103" i="4"/>
  <c r="C103" i="4"/>
  <c r="N102" i="4"/>
  <c r="M102" i="4"/>
  <c r="L102" i="4"/>
  <c r="J102" i="4"/>
  <c r="I102" i="4"/>
  <c r="H102" i="4"/>
  <c r="E102" i="4"/>
  <c r="D102" i="4"/>
  <c r="C102" i="4"/>
  <c r="N101" i="4"/>
  <c r="M101" i="4"/>
  <c r="L101" i="4"/>
  <c r="J101" i="4"/>
  <c r="I101" i="4"/>
  <c r="H101" i="4"/>
  <c r="E101" i="4"/>
  <c r="D101" i="4"/>
  <c r="C101" i="4"/>
  <c r="N100" i="4"/>
  <c r="N99" i="4"/>
  <c r="M99" i="4"/>
  <c r="L99" i="4"/>
  <c r="J99" i="4"/>
  <c r="I99" i="4"/>
  <c r="H99" i="4"/>
  <c r="E99" i="4"/>
  <c r="D99" i="4"/>
  <c r="C99" i="4"/>
  <c r="N98" i="4"/>
  <c r="M98" i="4"/>
  <c r="L98" i="4"/>
  <c r="J98" i="4"/>
  <c r="I98" i="4"/>
  <c r="H98" i="4"/>
  <c r="E98" i="4"/>
  <c r="D98" i="4"/>
  <c r="C98" i="4"/>
  <c r="N97" i="4"/>
  <c r="M97" i="4"/>
  <c r="L97" i="4"/>
  <c r="J97" i="4"/>
  <c r="I97" i="4"/>
  <c r="H97" i="4"/>
  <c r="E97" i="4"/>
  <c r="D97" i="4"/>
  <c r="C97" i="4"/>
  <c r="N96" i="4"/>
  <c r="I96" i="4"/>
  <c r="C96" i="4"/>
  <c r="N95" i="4"/>
  <c r="M95" i="4"/>
  <c r="L95" i="4"/>
  <c r="J95" i="4"/>
  <c r="I95" i="4"/>
  <c r="H95" i="4"/>
  <c r="E95" i="4"/>
  <c r="D95" i="4"/>
  <c r="C95" i="4"/>
  <c r="N94" i="4"/>
  <c r="M94" i="4"/>
  <c r="L94" i="4"/>
  <c r="J94" i="4"/>
  <c r="I94" i="4"/>
  <c r="H94" i="4"/>
  <c r="E94" i="4"/>
  <c r="D94" i="4"/>
  <c r="C94" i="4"/>
  <c r="N93" i="4"/>
  <c r="M93" i="4"/>
  <c r="L93" i="4"/>
  <c r="J93" i="4"/>
  <c r="I93" i="4"/>
  <c r="H93" i="4"/>
  <c r="E93" i="4"/>
  <c r="D93" i="4"/>
  <c r="C93" i="4"/>
  <c r="N92" i="4"/>
  <c r="M92" i="4"/>
  <c r="L92" i="4"/>
  <c r="J92" i="4"/>
  <c r="I92" i="4"/>
  <c r="H92" i="4"/>
  <c r="E92" i="4"/>
  <c r="D92" i="4"/>
  <c r="C92" i="4"/>
  <c r="N91" i="4"/>
  <c r="M91" i="4"/>
  <c r="L91" i="4"/>
  <c r="J91" i="4"/>
  <c r="I91" i="4"/>
  <c r="H91" i="4"/>
  <c r="E91" i="4"/>
  <c r="D91" i="4"/>
  <c r="C91" i="4"/>
  <c r="N90" i="4"/>
  <c r="M90" i="4"/>
  <c r="L90" i="4"/>
  <c r="J90" i="4"/>
  <c r="I90" i="4"/>
  <c r="H90" i="4"/>
  <c r="E90" i="4"/>
  <c r="D90" i="4"/>
  <c r="C90" i="4"/>
  <c r="N89" i="4"/>
  <c r="M89" i="4"/>
  <c r="L89" i="4"/>
  <c r="J89" i="4"/>
  <c r="I89" i="4"/>
  <c r="H89" i="4"/>
  <c r="E89" i="4"/>
  <c r="D89" i="4"/>
  <c r="C89" i="4"/>
  <c r="N87" i="4"/>
  <c r="M87" i="4"/>
  <c r="L87" i="4"/>
  <c r="J87" i="4"/>
  <c r="I87" i="4"/>
  <c r="H87" i="4"/>
  <c r="E87" i="4"/>
  <c r="D87" i="4"/>
  <c r="C87" i="4"/>
  <c r="L86" i="4"/>
  <c r="E86" i="4"/>
  <c r="M85" i="4"/>
  <c r="J85" i="4"/>
  <c r="H85" i="4"/>
  <c r="E85" i="4"/>
  <c r="L84" i="4"/>
  <c r="J84" i="4"/>
  <c r="E84" i="4"/>
  <c r="D84" i="4"/>
  <c r="N83" i="4"/>
  <c r="M83" i="4"/>
  <c r="L83" i="4"/>
  <c r="J83" i="4"/>
  <c r="I83" i="4"/>
  <c r="H83" i="4"/>
  <c r="E83" i="4"/>
  <c r="D83" i="4"/>
  <c r="C83" i="4"/>
  <c r="L82" i="4"/>
  <c r="E82" i="4"/>
  <c r="N81" i="4"/>
  <c r="M81" i="4"/>
  <c r="L81" i="4"/>
  <c r="J81" i="4"/>
  <c r="I81" i="4"/>
  <c r="H81" i="4"/>
  <c r="E81" i="4"/>
  <c r="D81" i="4"/>
  <c r="C81" i="4"/>
  <c r="M79" i="4"/>
  <c r="J79" i="4"/>
  <c r="I79" i="4"/>
  <c r="D79" i="4"/>
  <c r="N78" i="4"/>
  <c r="M78" i="4"/>
  <c r="L78" i="4"/>
  <c r="J78" i="4"/>
  <c r="I78" i="4"/>
  <c r="H78" i="4"/>
  <c r="E78" i="4"/>
  <c r="D78" i="4"/>
  <c r="C78" i="4"/>
  <c r="N77" i="4"/>
  <c r="M77" i="4"/>
  <c r="L77" i="4"/>
  <c r="J77" i="4"/>
  <c r="I77" i="4"/>
  <c r="H77" i="4"/>
  <c r="E77" i="4"/>
  <c r="D77" i="4"/>
  <c r="C77" i="4"/>
  <c r="N76" i="4"/>
  <c r="M76" i="4"/>
  <c r="L76" i="4"/>
  <c r="J76" i="4"/>
  <c r="I76" i="4"/>
  <c r="H76" i="4"/>
  <c r="E76" i="4"/>
  <c r="D76" i="4"/>
  <c r="C76" i="4"/>
  <c r="N75" i="4"/>
  <c r="M75" i="4"/>
  <c r="L75" i="4"/>
  <c r="J75" i="4"/>
  <c r="I75" i="4"/>
  <c r="H75" i="4"/>
  <c r="E75" i="4"/>
  <c r="D75" i="4"/>
  <c r="C75" i="4"/>
  <c r="N74" i="4"/>
  <c r="M74" i="4"/>
  <c r="L74" i="4"/>
  <c r="J74" i="4"/>
  <c r="I74" i="4"/>
  <c r="H74" i="4"/>
  <c r="E74" i="4"/>
  <c r="D74" i="4"/>
  <c r="C74" i="4"/>
  <c r="N73" i="4"/>
  <c r="M73" i="4"/>
  <c r="L73" i="4"/>
  <c r="J73" i="4"/>
  <c r="I73" i="4"/>
  <c r="H73" i="4"/>
  <c r="E73" i="4"/>
  <c r="D73" i="4"/>
  <c r="C73" i="4"/>
  <c r="N72" i="4"/>
  <c r="M72" i="4"/>
  <c r="L72" i="4"/>
  <c r="J72" i="4"/>
  <c r="I72" i="4"/>
  <c r="H72" i="4"/>
  <c r="E72" i="4"/>
  <c r="D72" i="4"/>
  <c r="C72" i="4"/>
  <c r="N71" i="4"/>
  <c r="M71" i="4"/>
  <c r="L71" i="4"/>
  <c r="J71" i="4"/>
  <c r="I71" i="4"/>
  <c r="H71" i="4"/>
  <c r="E71" i="4"/>
  <c r="D71" i="4"/>
  <c r="C71" i="4"/>
  <c r="N70" i="4"/>
  <c r="M70" i="4"/>
  <c r="L70" i="4"/>
  <c r="J70" i="4"/>
  <c r="I70" i="4"/>
  <c r="H70" i="4"/>
  <c r="E70" i="4"/>
  <c r="D70" i="4"/>
  <c r="C70" i="4"/>
  <c r="N69" i="4"/>
  <c r="M69" i="4"/>
  <c r="L69" i="4"/>
  <c r="J69" i="4"/>
  <c r="I69" i="4"/>
  <c r="H69" i="4"/>
  <c r="E69" i="4"/>
  <c r="D69" i="4"/>
  <c r="C69" i="4"/>
  <c r="I68" i="4"/>
  <c r="C68" i="4"/>
  <c r="N67" i="4"/>
  <c r="M67" i="4"/>
  <c r="L67" i="4"/>
  <c r="J67" i="4"/>
  <c r="I67" i="4"/>
  <c r="H67" i="4"/>
  <c r="E67" i="4"/>
  <c r="D67" i="4"/>
  <c r="C67" i="4"/>
  <c r="N66" i="4"/>
  <c r="M66" i="4"/>
  <c r="L66" i="4"/>
  <c r="J66" i="4"/>
  <c r="I66" i="4"/>
  <c r="H66" i="4"/>
  <c r="E66" i="4"/>
  <c r="D66" i="4"/>
  <c r="C66" i="4"/>
  <c r="N65" i="4"/>
  <c r="M65" i="4"/>
  <c r="L65" i="4"/>
  <c r="J65" i="4"/>
  <c r="I65" i="4"/>
  <c r="H65" i="4"/>
  <c r="E65" i="4"/>
  <c r="D65" i="4"/>
  <c r="C65" i="4"/>
  <c r="N64" i="4"/>
  <c r="I64" i="4"/>
  <c r="C64" i="4"/>
  <c r="N63" i="4"/>
  <c r="M63" i="4"/>
  <c r="L63" i="4"/>
  <c r="J63" i="4"/>
  <c r="I63" i="4"/>
  <c r="H63" i="4"/>
  <c r="E63" i="4"/>
  <c r="D63" i="4"/>
  <c r="C63" i="4"/>
  <c r="N62" i="4"/>
  <c r="M62" i="4"/>
  <c r="L62" i="4"/>
  <c r="J62" i="4"/>
  <c r="I62" i="4"/>
  <c r="H62" i="4"/>
  <c r="E62" i="4"/>
  <c r="D62" i="4"/>
  <c r="C62" i="4"/>
  <c r="N61" i="4"/>
  <c r="M61" i="4"/>
  <c r="L61" i="4"/>
  <c r="J61" i="4"/>
  <c r="I61" i="4"/>
  <c r="H61" i="4"/>
  <c r="E61" i="4"/>
  <c r="D61" i="4"/>
  <c r="C61" i="4"/>
  <c r="N60" i="4"/>
  <c r="M60" i="4"/>
  <c r="L60" i="4"/>
  <c r="J60" i="4"/>
  <c r="I60" i="4"/>
  <c r="H60" i="4"/>
  <c r="E60" i="4"/>
  <c r="D60" i="4"/>
  <c r="C60" i="4"/>
  <c r="N59" i="4"/>
  <c r="M59" i="4"/>
  <c r="L59" i="4"/>
  <c r="J59" i="4"/>
  <c r="I59" i="4"/>
  <c r="H59" i="4"/>
  <c r="E59" i="4"/>
  <c r="D59" i="4"/>
  <c r="C59" i="4"/>
  <c r="N58" i="4"/>
  <c r="M58" i="4"/>
  <c r="L58" i="4"/>
  <c r="J58" i="4"/>
  <c r="I58" i="4"/>
  <c r="H58" i="4"/>
  <c r="E58" i="4"/>
  <c r="D58" i="4"/>
  <c r="C58" i="4"/>
  <c r="N57" i="4"/>
  <c r="M57" i="4"/>
  <c r="L57" i="4"/>
  <c r="J57" i="4"/>
  <c r="I57" i="4"/>
  <c r="H57" i="4"/>
  <c r="E57" i="4"/>
  <c r="D57" i="4"/>
  <c r="C57" i="4"/>
  <c r="N56" i="4"/>
  <c r="M56" i="4"/>
  <c r="L56" i="4"/>
  <c r="J56" i="4"/>
  <c r="I56" i="4"/>
  <c r="H56" i="4"/>
  <c r="E56" i="4"/>
  <c r="D56" i="4"/>
  <c r="C56" i="4"/>
  <c r="N55" i="4"/>
  <c r="M55" i="4"/>
  <c r="L55" i="4"/>
  <c r="J55" i="4"/>
  <c r="I55" i="4"/>
  <c r="H55" i="4"/>
  <c r="E55" i="4"/>
  <c r="D55" i="4"/>
  <c r="C55" i="4"/>
  <c r="N53" i="4"/>
  <c r="M53" i="4"/>
  <c r="L53" i="4"/>
  <c r="I53" i="4"/>
  <c r="C53" i="4"/>
  <c r="N52" i="4"/>
  <c r="M52" i="4"/>
  <c r="I52" i="4"/>
  <c r="H52" i="4"/>
  <c r="C52" i="4"/>
  <c r="L50" i="4"/>
  <c r="E50" i="4"/>
  <c r="N49" i="4"/>
  <c r="M49" i="4"/>
  <c r="L49" i="4"/>
  <c r="J49" i="4"/>
  <c r="I49" i="4"/>
  <c r="H49" i="4"/>
  <c r="E49" i="4"/>
  <c r="D49" i="4"/>
  <c r="C49" i="4"/>
  <c r="N48" i="4"/>
  <c r="M48" i="4"/>
  <c r="L48" i="4"/>
  <c r="J48" i="4"/>
  <c r="I48" i="4"/>
  <c r="H48" i="4"/>
  <c r="E48" i="4"/>
  <c r="D48" i="4"/>
  <c r="C48" i="4"/>
  <c r="N47" i="4"/>
  <c r="M47" i="4"/>
  <c r="L47" i="4"/>
  <c r="J47" i="4"/>
  <c r="I47" i="4"/>
  <c r="H47" i="4"/>
  <c r="E47" i="4"/>
  <c r="D47" i="4"/>
  <c r="C47" i="4"/>
  <c r="M46" i="4"/>
  <c r="H46" i="4"/>
  <c r="E46" i="4"/>
  <c r="D46" i="4"/>
  <c r="N45" i="4"/>
  <c r="M45" i="4"/>
  <c r="L45" i="4"/>
  <c r="J45" i="4"/>
  <c r="I45" i="4"/>
  <c r="H45" i="4"/>
  <c r="E45" i="4"/>
  <c r="D45" i="4"/>
  <c r="C45" i="4"/>
  <c r="N44" i="4"/>
  <c r="M44" i="4"/>
  <c r="L44" i="4"/>
  <c r="J44" i="4"/>
  <c r="I44" i="4"/>
  <c r="H44" i="4"/>
  <c r="E44" i="4"/>
  <c r="D44" i="4"/>
  <c r="C44" i="4"/>
  <c r="N43" i="4"/>
  <c r="M43" i="4"/>
  <c r="L43" i="4"/>
  <c r="J43" i="4"/>
  <c r="I43" i="4"/>
  <c r="H43" i="4"/>
  <c r="E43" i="4"/>
  <c r="D43" i="4"/>
  <c r="C43" i="4"/>
  <c r="N42" i="4"/>
  <c r="M42" i="4"/>
  <c r="L42" i="4"/>
  <c r="J42" i="4"/>
  <c r="I42" i="4"/>
  <c r="H42" i="4"/>
  <c r="E42" i="4"/>
  <c r="D42" i="4"/>
  <c r="C42" i="4"/>
  <c r="N41" i="4"/>
  <c r="M41" i="4"/>
  <c r="L41" i="4"/>
  <c r="J41" i="4"/>
  <c r="I41" i="4"/>
  <c r="H41" i="4"/>
  <c r="E41" i="4"/>
  <c r="D41" i="4"/>
  <c r="C41" i="4"/>
  <c r="N40" i="4"/>
  <c r="M40" i="4"/>
  <c r="C40" i="4"/>
  <c r="N39" i="4"/>
  <c r="M39" i="4"/>
  <c r="L39" i="4"/>
  <c r="J39" i="4"/>
  <c r="I39" i="4"/>
  <c r="H39" i="4"/>
  <c r="E39" i="4"/>
  <c r="D39" i="4"/>
  <c r="C39" i="4"/>
  <c r="N38" i="4"/>
  <c r="M38" i="4"/>
  <c r="L38" i="4"/>
  <c r="J38" i="4"/>
  <c r="I38" i="4"/>
  <c r="H38" i="4"/>
  <c r="E38" i="4"/>
  <c r="D38" i="4"/>
  <c r="C38" i="4"/>
  <c r="N37" i="4"/>
  <c r="M37" i="4"/>
  <c r="L37" i="4"/>
  <c r="J37" i="4"/>
  <c r="I37" i="4"/>
  <c r="H37" i="4"/>
  <c r="E37" i="4"/>
  <c r="D37" i="4"/>
  <c r="C37" i="4"/>
  <c r="N36" i="4"/>
  <c r="N35" i="4"/>
  <c r="M35" i="4"/>
  <c r="L35" i="4"/>
  <c r="J35" i="4"/>
  <c r="I35" i="4"/>
  <c r="H35" i="4"/>
  <c r="E35" i="4"/>
  <c r="D35" i="4"/>
  <c r="C35" i="4"/>
  <c r="N34" i="4"/>
  <c r="M34" i="4"/>
  <c r="L34" i="4"/>
  <c r="J34" i="4"/>
  <c r="I34" i="4"/>
  <c r="H34" i="4"/>
  <c r="E34" i="4"/>
  <c r="D34" i="4"/>
  <c r="C34" i="4"/>
  <c r="N33" i="4"/>
  <c r="M33" i="4"/>
  <c r="L33" i="4"/>
  <c r="J33" i="4"/>
  <c r="I33" i="4"/>
  <c r="H33" i="4"/>
  <c r="E33" i="4"/>
  <c r="D33" i="4"/>
  <c r="C33" i="4"/>
  <c r="N32" i="4"/>
  <c r="I32" i="4"/>
  <c r="N31" i="4"/>
  <c r="M31" i="4"/>
  <c r="I31" i="4"/>
  <c r="E31" i="4"/>
  <c r="C31" i="4"/>
  <c r="N30" i="4"/>
  <c r="M30" i="4"/>
  <c r="L30" i="4"/>
  <c r="J30" i="4"/>
  <c r="I30" i="4"/>
  <c r="H30" i="4"/>
  <c r="E30" i="4"/>
  <c r="D30" i="4"/>
  <c r="C30" i="4"/>
  <c r="N29" i="4"/>
  <c r="M29" i="4"/>
  <c r="L29" i="4"/>
  <c r="J29" i="4"/>
  <c r="I29" i="4"/>
  <c r="H29" i="4"/>
  <c r="E29" i="4"/>
  <c r="D29" i="4"/>
  <c r="C29" i="4"/>
  <c r="N28" i="4"/>
  <c r="M28" i="4"/>
  <c r="L28" i="4"/>
  <c r="J28" i="4"/>
  <c r="I28" i="4"/>
  <c r="H28" i="4"/>
  <c r="E28" i="4"/>
  <c r="D28" i="4"/>
  <c r="C28" i="4"/>
  <c r="N27" i="4"/>
  <c r="M27" i="4"/>
  <c r="L27" i="4"/>
  <c r="J27" i="4"/>
  <c r="I27" i="4"/>
  <c r="H27" i="4"/>
  <c r="E27" i="4"/>
  <c r="D27" i="4"/>
  <c r="C27" i="4"/>
  <c r="N25" i="4"/>
  <c r="M25" i="4"/>
  <c r="L25" i="4"/>
  <c r="J25" i="4"/>
  <c r="I25" i="4"/>
  <c r="H25" i="4"/>
  <c r="E25" i="4"/>
  <c r="D25" i="4"/>
  <c r="C25" i="4"/>
  <c r="L24" i="4"/>
  <c r="J24" i="4"/>
  <c r="E24" i="4"/>
  <c r="D24" i="4"/>
  <c r="N23" i="4"/>
  <c r="M23" i="4"/>
  <c r="L23" i="4"/>
  <c r="J23" i="4"/>
  <c r="I23" i="4"/>
  <c r="H23" i="4"/>
  <c r="E23" i="4"/>
  <c r="D23" i="4"/>
  <c r="C23" i="4"/>
  <c r="N22" i="4"/>
  <c r="M22" i="4"/>
  <c r="L22" i="4"/>
  <c r="J22" i="4"/>
  <c r="I22" i="4"/>
  <c r="H22" i="4"/>
  <c r="E22" i="4"/>
  <c r="D22" i="4"/>
  <c r="C22" i="4"/>
  <c r="N21" i="4"/>
  <c r="J21" i="4"/>
  <c r="I21" i="4"/>
  <c r="D21" i="4"/>
  <c r="C21" i="4"/>
  <c r="D20" i="4"/>
  <c r="N19" i="4"/>
  <c r="M19" i="4"/>
  <c r="L19" i="4"/>
  <c r="J19" i="4"/>
  <c r="I19" i="4"/>
  <c r="H19" i="4"/>
  <c r="E19" i="4"/>
  <c r="D19" i="4"/>
  <c r="C19" i="4"/>
  <c r="N18" i="4"/>
  <c r="M18" i="4"/>
  <c r="L18" i="4"/>
  <c r="J18" i="4"/>
  <c r="I18" i="4"/>
  <c r="H18" i="4"/>
  <c r="E18" i="4"/>
  <c r="D18" i="4"/>
  <c r="C18" i="4"/>
  <c r="N17" i="4"/>
  <c r="J17" i="4"/>
  <c r="I17" i="4"/>
  <c r="D17" i="4"/>
  <c r="C17" i="4"/>
  <c r="N15" i="4"/>
  <c r="M15" i="4"/>
  <c r="L15" i="4"/>
  <c r="J15" i="4"/>
  <c r="I15" i="4"/>
  <c r="H15" i="4"/>
  <c r="E15" i="4"/>
  <c r="D15" i="4"/>
  <c r="C15"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O13" i="3"/>
  <c r="N13"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11" i="14"/>
  <c r="C11" i="14"/>
  <c r="B11" i="14"/>
  <c r="A11" i="14"/>
  <c r="D10" i="14"/>
  <c r="C10" i="14"/>
  <c r="B10" i="14"/>
  <c r="A10" i="14"/>
  <c r="D9" i="14"/>
  <c r="C9" i="14"/>
  <c r="B9" i="14"/>
  <c r="A9" i="14"/>
  <c r="D8" i="14"/>
  <c r="C8" i="14"/>
  <c r="B8" i="14"/>
  <c r="A8" i="14"/>
  <c r="D7" i="14"/>
  <c r="C7" i="14"/>
  <c r="B7" i="14"/>
  <c r="A7" i="14"/>
  <c r="D6" i="14"/>
  <c r="C6" i="14"/>
  <c r="B6" i="14"/>
  <c r="A6" i="14"/>
  <c r="D5" i="14"/>
  <c r="C5" i="14"/>
  <c r="B5" i="14"/>
  <c r="A5" i="14"/>
  <c r="D4" i="14"/>
  <c r="C4" i="14"/>
  <c r="B4" i="14"/>
  <c r="B4" i="22"/>
  <c r="B5" i="22"/>
  <c r="B4" i="13"/>
  <c r="C4" i="13"/>
  <c r="B4" i="8"/>
  <c r="N12" i="3"/>
  <c r="L12" i="3"/>
  <c r="J12" i="3"/>
  <c r="J13" i="3"/>
  <c r="L13" i="3"/>
  <c r="A13" i="3"/>
  <c r="R13" i="3" s="1"/>
  <c r="L14" i="3"/>
  <c r="J14" i="3"/>
  <c r="A14" i="3"/>
  <c r="R14" i="3" s="1"/>
  <c r="A15" i="3"/>
  <c r="R15" i="3" s="1"/>
  <c r="A16" i="3"/>
  <c r="R16" i="3" s="1"/>
  <c r="A17" i="3"/>
  <c r="R17" i="3" s="1"/>
  <c r="A18" i="3"/>
  <c r="R18" i="3" s="1"/>
  <c r="A19" i="3"/>
  <c r="R19" i="3" s="1"/>
  <c r="A20" i="3"/>
  <c r="R20" i="3" s="1"/>
  <c r="A21" i="3"/>
  <c r="R21" i="3" s="1"/>
  <c r="A22" i="3"/>
  <c r="R22" i="3" s="1"/>
  <c r="A23" i="3"/>
  <c r="R23" i="3" s="1"/>
  <c r="A24" i="3"/>
  <c r="R24" i="3" s="1"/>
  <c r="A25" i="3"/>
  <c r="R25" i="3" s="1"/>
  <c r="A26" i="3"/>
  <c r="R26" i="3" s="1"/>
  <c r="A27" i="3"/>
  <c r="R27" i="3" s="1"/>
  <c r="A28" i="3"/>
  <c r="R28" i="3" s="1"/>
  <c r="A29" i="3"/>
  <c r="R29" i="3" s="1"/>
  <c r="A30" i="3"/>
  <c r="R30" i="3" s="1"/>
  <c r="A31" i="3"/>
  <c r="R31" i="3" s="1"/>
  <c r="A32" i="3"/>
  <c r="R32" i="3" s="1"/>
  <c r="A33" i="3"/>
  <c r="R33" i="3" s="1"/>
  <c r="A34" i="3"/>
  <c r="R34" i="3" s="1"/>
  <c r="A35" i="3"/>
  <c r="R35" i="3" s="1"/>
  <c r="A36" i="3"/>
  <c r="R36" i="3" s="1"/>
  <c r="A37" i="3"/>
  <c r="R37" i="3" s="1"/>
  <c r="A38" i="3"/>
  <c r="R38" i="3" s="1"/>
  <c r="A39" i="3"/>
  <c r="R39" i="3" s="1"/>
  <c r="A40" i="3"/>
  <c r="R40" i="3" s="1"/>
  <c r="A41" i="3"/>
  <c r="R41" i="3" s="1"/>
  <c r="A42" i="3"/>
  <c r="R42" i="3" s="1"/>
  <c r="A43" i="3"/>
  <c r="R43" i="3" s="1"/>
  <c r="A44" i="3"/>
  <c r="R44" i="3" s="1"/>
  <c r="A45" i="3"/>
  <c r="R45" i="3" s="1"/>
  <c r="A46" i="3"/>
  <c r="R46" i="3" s="1"/>
  <c r="A47" i="3"/>
  <c r="R47" i="3" s="1"/>
  <c r="A48" i="3"/>
  <c r="R48" i="3" s="1"/>
  <c r="A49" i="3"/>
  <c r="R49" i="3" s="1"/>
  <c r="A50" i="3"/>
  <c r="R50" i="3" s="1"/>
  <c r="A51" i="3"/>
  <c r="R51" i="3" s="1"/>
  <c r="A52" i="3"/>
  <c r="R52" i="3" s="1"/>
  <c r="A53" i="3"/>
  <c r="R53" i="3" s="1"/>
  <c r="A54" i="3"/>
  <c r="R54" i="3" s="1"/>
  <c r="A55" i="3"/>
  <c r="R55" i="3" s="1"/>
  <c r="A56" i="3"/>
  <c r="R56" i="3" s="1"/>
  <c r="A57" i="3"/>
  <c r="R57" i="3" s="1"/>
  <c r="A58" i="3"/>
  <c r="R58" i="3" s="1"/>
  <c r="A59" i="3"/>
  <c r="R59" i="3" s="1"/>
  <c r="A60" i="3"/>
  <c r="R60" i="3" s="1"/>
  <c r="A61" i="3"/>
  <c r="R61" i="3" s="1"/>
  <c r="A62" i="3"/>
  <c r="R62" i="3" s="1"/>
  <c r="A63" i="3"/>
  <c r="R63" i="3" s="1"/>
  <c r="A64" i="3"/>
  <c r="R64" i="3" s="1"/>
  <c r="A65" i="3"/>
  <c r="R65" i="3" s="1"/>
  <c r="A66" i="3"/>
  <c r="R66" i="3" s="1"/>
  <c r="A67" i="3"/>
  <c r="R67" i="3" s="1"/>
  <c r="A68" i="3"/>
  <c r="R68" i="3" s="1"/>
  <c r="A69" i="3"/>
  <c r="R69" i="3" s="1"/>
  <c r="A70" i="3"/>
  <c r="R70" i="3" s="1"/>
  <c r="A71" i="3"/>
  <c r="R71" i="3" s="1"/>
  <c r="A72" i="3"/>
  <c r="R72" i="3" s="1"/>
  <c r="A73" i="3"/>
  <c r="R73" i="3" s="1"/>
  <c r="A74" i="3"/>
  <c r="R74" i="3" s="1"/>
  <c r="A75" i="3"/>
  <c r="R75" i="3" s="1"/>
  <c r="A76" i="3"/>
  <c r="R76" i="3" s="1"/>
  <c r="A77" i="3"/>
  <c r="R77" i="3" s="1"/>
  <c r="A78" i="3"/>
  <c r="R78" i="3" s="1"/>
  <c r="A79" i="3"/>
  <c r="R79" i="3" s="1"/>
  <c r="A80" i="3"/>
  <c r="R80" i="3" s="1"/>
  <c r="A81" i="3"/>
  <c r="R81" i="3" s="1"/>
  <c r="A82" i="3"/>
  <c r="R82" i="3" s="1"/>
  <c r="A83" i="3"/>
  <c r="R83" i="3" s="1"/>
  <c r="A84" i="3"/>
  <c r="R84" i="3" s="1"/>
  <c r="A85" i="3"/>
  <c r="R85" i="3" s="1"/>
  <c r="A86" i="3"/>
  <c r="R86" i="3" s="1"/>
  <c r="A87" i="3"/>
  <c r="R87" i="3" s="1"/>
  <c r="A88" i="3"/>
  <c r="R88" i="3" s="1"/>
  <c r="A89" i="3"/>
  <c r="R89" i="3" s="1"/>
  <c r="A90" i="3"/>
  <c r="R90" i="3" s="1"/>
  <c r="A91" i="3"/>
  <c r="R91" i="3" s="1"/>
  <c r="A92" i="3"/>
  <c r="R92" i="3" s="1"/>
  <c r="A93" i="3"/>
  <c r="R93" i="3" s="1"/>
  <c r="A94" i="3"/>
  <c r="R94" i="3" s="1"/>
  <c r="A95" i="3"/>
  <c r="R95" i="3" s="1"/>
  <c r="A96" i="3"/>
  <c r="R96" i="3" s="1"/>
  <c r="A97" i="3"/>
  <c r="R97" i="3" s="1"/>
  <c r="A98" i="3"/>
  <c r="R98" i="3" s="1"/>
  <c r="A99" i="3"/>
  <c r="R99" i="3" s="1"/>
  <c r="A100" i="3"/>
  <c r="R100" i="3" s="1"/>
  <c r="A101" i="3"/>
  <c r="R101" i="3" s="1"/>
  <c r="A102" i="3"/>
  <c r="R102" i="3" s="1"/>
  <c r="A103" i="3"/>
  <c r="R103" i="3" s="1"/>
  <c r="A104" i="3"/>
  <c r="R104" i="3" s="1"/>
  <c r="A105" i="3"/>
  <c r="R105" i="3" s="1"/>
  <c r="A106" i="3"/>
  <c r="R106" i="3" s="1"/>
  <c r="A107" i="3"/>
  <c r="R107" i="3" s="1"/>
  <c r="A108" i="3"/>
  <c r="R108" i="3" s="1"/>
  <c r="A109" i="3"/>
  <c r="R109" i="3" s="1"/>
  <c r="A110" i="3"/>
  <c r="R110" i="3" s="1"/>
  <c r="A111" i="3"/>
  <c r="R111" i="3" s="1"/>
  <c r="A112" i="3"/>
  <c r="R112" i="3" s="1"/>
  <c r="A113" i="3"/>
  <c r="R113" i="3" s="1"/>
  <c r="A114" i="3"/>
  <c r="R114" i="3" s="1"/>
  <c r="A115" i="3"/>
  <c r="R115" i="3" s="1"/>
  <c r="A116" i="3"/>
  <c r="R116" i="3" s="1"/>
  <c r="A117" i="3"/>
  <c r="R117" i="3" s="1"/>
  <c r="A118" i="3"/>
  <c r="R118" i="3" s="1"/>
  <c r="A119" i="3"/>
  <c r="R119" i="3" s="1"/>
  <c r="A120" i="3"/>
  <c r="R120" i="3" s="1"/>
  <c r="A121" i="3"/>
  <c r="R121" i="3" s="1"/>
  <c r="A122" i="3"/>
  <c r="R122" i="3" s="1"/>
  <c r="A123" i="3"/>
  <c r="R123" i="3" s="1"/>
  <c r="A124" i="3"/>
  <c r="R124" i="3" s="1"/>
  <c r="A125" i="3"/>
  <c r="R125" i="3" s="1"/>
  <c r="A126" i="3"/>
  <c r="R126" i="3" s="1"/>
  <c r="A127" i="3"/>
  <c r="R127" i="3" s="1"/>
  <c r="A128" i="3"/>
  <c r="R128" i="3" s="1"/>
  <c r="A129" i="3"/>
  <c r="R129" i="3" s="1"/>
  <c r="A130" i="3"/>
  <c r="R130" i="3" s="1"/>
  <c r="A131" i="3"/>
  <c r="R131" i="3" s="1"/>
  <c r="A132" i="3"/>
  <c r="R132" i="3" s="1"/>
  <c r="A133" i="3"/>
  <c r="R133" i="3" s="1"/>
  <c r="A134" i="3"/>
  <c r="R134" i="3" s="1"/>
  <c r="A135" i="3"/>
  <c r="R135" i="3" s="1"/>
  <c r="A136" i="3"/>
  <c r="R136" i="3" s="1"/>
  <c r="A137" i="3"/>
  <c r="R137" i="3" s="1"/>
  <c r="A138" i="3"/>
  <c r="R138" i="3" s="1"/>
  <c r="A139" i="3"/>
  <c r="R139" i="3" s="1"/>
  <c r="A140" i="3"/>
  <c r="R140" i="3" s="1"/>
  <c r="A141" i="3"/>
  <c r="R141" i="3" s="1"/>
  <c r="A142" i="3"/>
  <c r="R142" i="3" s="1"/>
  <c r="A143" i="3"/>
  <c r="R143" i="3" s="1"/>
  <c r="A144" i="3"/>
  <c r="R144" i="3" s="1"/>
  <c r="A145" i="3"/>
  <c r="R145" i="3" s="1"/>
  <c r="A146" i="3"/>
  <c r="R146" i="3" s="1"/>
  <c r="A147" i="3"/>
  <c r="R147" i="3" s="1"/>
  <c r="A148" i="3"/>
  <c r="R148" i="3" s="1"/>
  <c r="A149" i="3"/>
  <c r="R149" i="3" s="1"/>
  <c r="A150" i="3"/>
  <c r="R150" i="3" s="1"/>
  <c r="A151" i="3"/>
  <c r="R151" i="3" s="1"/>
  <c r="A152" i="3"/>
  <c r="R152" i="3" s="1"/>
  <c r="A153" i="3"/>
  <c r="R153" i="3" s="1"/>
  <c r="A154" i="3"/>
  <c r="R154" i="3" s="1"/>
  <c r="A155" i="3"/>
  <c r="R155" i="3" s="1"/>
  <c r="A156" i="3"/>
  <c r="R156" i="3" s="1"/>
  <c r="A157" i="3"/>
  <c r="R157" i="3" s="1"/>
  <c r="A158" i="3"/>
  <c r="R158" i="3" s="1"/>
  <c r="A159" i="3"/>
  <c r="R159" i="3" s="1"/>
  <c r="A160" i="3"/>
  <c r="R160" i="3" s="1"/>
  <c r="A161" i="3"/>
  <c r="R161" i="3" s="1"/>
  <c r="A162" i="3"/>
  <c r="R162" i="3" s="1"/>
  <c r="A163" i="3"/>
  <c r="R163" i="3" s="1"/>
  <c r="A164" i="3"/>
  <c r="R164" i="3" s="1"/>
  <c r="A165" i="3"/>
  <c r="R165" i="3" s="1"/>
  <c r="A166" i="3"/>
  <c r="R166" i="3" s="1"/>
  <c r="A167" i="3"/>
  <c r="R167" i="3" s="1"/>
  <c r="A168" i="3"/>
  <c r="R168" i="3" s="1"/>
  <c r="A169" i="3"/>
  <c r="R169" i="3" s="1"/>
  <c r="A170" i="3"/>
  <c r="R170" i="3" s="1"/>
  <c r="A171" i="3"/>
  <c r="R171" i="3" s="1"/>
  <c r="A172" i="3"/>
  <c r="R172" i="3" s="1"/>
  <c r="A173" i="3"/>
  <c r="R173" i="3" s="1"/>
  <c r="A174" i="3"/>
  <c r="R174" i="3" s="1"/>
  <c r="A175" i="3"/>
  <c r="R175" i="3" s="1"/>
  <c r="A176" i="3"/>
  <c r="R176" i="3" s="1"/>
  <c r="A177" i="3"/>
  <c r="R177" i="3" s="1"/>
  <c r="A178" i="3"/>
  <c r="R178" i="3" s="1"/>
  <c r="A179" i="3"/>
  <c r="R179" i="3" s="1"/>
  <c r="A180" i="3"/>
  <c r="R180" i="3" s="1"/>
  <c r="A181" i="3"/>
  <c r="R181" i="3" s="1"/>
  <c r="A182" i="3"/>
  <c r="R182" i="3" s="1"/>
  <c r="A183" i="3"/>
  <c r="R183" i="3" s="1"/>
  <c r="A184" i="3"/>
  <c r="R184" i="3" s="1"/>
  <c r="A185" i="3"/>
  <c r="R185" i="3" s="1"/>
  <c r="A186" i="3"/>
  <c r="R186" i="3" s="1"/>
  <c r="A187" i="3"/>
  <c r="R187" i="3" s="1"/>
  <c r="A188" i="3"/>
  <c r="R188" i="3" s="1"/>
  <c r="A189" i="3"/>
  <c r="R189" i="3" s="1"/>
  <c r="A190" i="3"/>
  <c r="R190" i="3" s="1"/>
  <c r="A191" i="3"/>
  <c r="R191" i="3" s="1"/>
  <c r="A192" i="3"/>
  <c r="R192" i="3" s="1"/>
  <c r="A193" i="3"/>
  <c r="R193" i="3" s="1"/>
  <c r="A194" i="3"/>
  <c r="R194" i="3" s="1"/>
  <c r="A195" i="3"/>
  <c r="R195" i="3" s="1"/>
  <c r="A196" i="3"/>
  <c r="R196" i="3" s="1"/>
  <c r="A197" i="3"/>
  <c r="R197" i="3" s="1"/>
  <c r="A198" i="3"/>
  <c r="R198" i="3" s="1"/>
  <c r="A199" i="3"/>
  <c r="R199" i="3" s="1"/>
  <c r="A200" i="3"/>
  <c r="R200" i="3" s="1"/>
  <c r="A201" i="3"/>
  <c r="R201" i="3" s="1"/>
  <c r="A202" i="3"/>
  <c r="R202" i="3" s="1"/>
  <c r="A203" i="3"/>
  <c r="R203" i="3" s="1"/>
  <c r="A204" i="3"/>
  <c r="R204" i="3" s="1"/>
  <c r="A205" i="3"/>
  <c r="R205" i="3" s="1"/>
  <c r="A206" i="3"/>
  <c r="R206" i="3" s="1"/>
  <c r="A207" i="3"/>
  <c r="R207" i="3" s="1"/>
  <c r="A208" i="3"/>
  <c r="R208" i="3" s="1"/>
  <c r="A209" i="3"/>
  <c r="R209" i="3" s="1"/>
  <c r="A210" i="3"/>
  <c r="R210" i="3" s="1"/>
  <c r="A211" i="3"/>
  <c r="R211" i="3" s="1"/>
  <c r="A212" i="3"/>
  <c r="R212" i="3" s="1"/>
  <c r="A213" i="3"/>
  <c r="R213" i="3" s="1"/>
  <c r="A214" i="3"/>
  <c r="R214" i="3" s="1"/>
  <c r="A215" i="3"/>
  <c r="R215" i="3" s="1"/>
  <c r="A216" i="3"/>
  <c r="R216" i="3" s="1"/>
  <c r="A217" i="3"/>
  <c r="R217" i="3" s="1"/>
  <c r="A218" i="3"/>
  <c r="R218" i="3" s="1"/>
  <c r="A219" i="3"/>
  <c r="R219" i="3" s="1"/>
  <c r="A220" i="3"/>
  <c r="R220" i="3" s="1"/>
  <c r="A221" i="3"/>
  <c r="R221" i="3" s="1"/>
  <c r="A222" i="3"/>
  <c r="R222" i="3" s="1"/>
  <c r="A223" i="3"/>
  <c r="R223" i="3" s="1"/>
  <c r="A224" i="3"/>
  <c r="R224" i="3" s="1"/>
  <c r="A225" i="3"/>
  <c r="R225" i="3" s="1"/>
  <c r="A226" i="3"/>
  <c r="R226" i="3" s="1"/>
  <c r="A227" i="3"/>
  <c r="R227" i="3" s="1"/>
  <c r="A228" i="3"/>
  <c r="R228" i="3" s="1"/>
  <c r="A229" i="3"/>
  <c r="R229" i="3" s="1"/>
  <c r="A230" i="3"/>
  <c r="R230" i="3" s="1"/>
  <c r="A231" i="3"/>
  <c r="R231" i="3" s="1"/>
  <c r="A232" i="3"/>
  <c r="R232" i="3" s="1"/>
  <c r="A233" i="3"/>
  <c r="R233" i="3" s="1"/>
  <c r="A234" i="3"/>
  <c r="R234" i="3" s="1"/>
  <c r="A235" i="3"/>
  <c r="R235" i="3" s="1"/>
  <c r="A236" i="3"/>
  <c r="R236" i="3" s="1"/>
  <c r="A237" i="3"/>
  <c r="R237" i="3" s="1"/>
  <c r="A238" i="3"/>
  <c r="R238" i="3" s="1"/>
  <c r="A239" i="3"/>
  <c r="R239" i="3" s="1"/>
  <c r="A240" i="3"/>
  <c r="R240" i="3" s="1"/>
  <c r="A241" i="3"/>
  <c r="R241" i="3" s="1"/>
  <c r="A242" i="3"/>
  <c r="R242" i="3" s="1"/>
  <c r="A243" i="3"/>
  <c r="R243" i="3" s="1"/>
  <c r="A244" i="3"/>
  <c r="R244" i="3" s="1"/>
  <c r="A245" i="3"/>
  <c r="R245" i="3" s="1"/>
  <c r="A246" i="3"/>
  <c r="R246" i="3" s="1"/>
  <c r="A247" i="3"/>
  <c r="R247" i="3" s="1"/>
  <c r="A248" i="3"/>
  <c r="R248" i="3" s="1"/>
  <c r="A249" i="3"/>
  <c r="R249" i="3" s="1"/>
  <c r="A250" i="3"/>
  <c r="R250" i="3" s="1"/>
  <c r="A251" i="3"/>
  <c r="R251" i="3" s="1"/>
  <c r="A252" i="3"/>
  <c r="R252" i="3" s="1"/>
  <c r="A253" i="3"/>
  <c r="R253" i="3" s="1"/>
  <c r="A254" i="3"/>
  <c r="R254" i="3" s="1"/>
  <c r="A255" i="3"/>
  <c r="R255" i="3" s="1"/>
  <c r="A256" i="3"/>
  <c r="R256" i="3" s="1"/>
  <c r="A257" i="3"/>
  <c r="R257" i="3" s="1"/>
  <c r="A258" i="3"/>
  <c r="R258" i="3" s="1"/>
  <c r="A259" i="3"/>
  <c r="R259" i="3" s="1"/>
  <c r="A260" i="3"/>
  <c r="R260" i="3" s="1"/>
  <c r="A261" i="3"/>
  <c r="R261" i="3" s="1"/>
  <c r="A262" i="3"/>
  <c r="R262" i="3" s="1"/>
  <c r="A263" i="3"/>
  <c r="R263" i="3" s="1"/>
  <c r="A264" i="3"/>
  <c r="R264" i="3" s="1"/>
  <c r="A265" i="3"/>
  <c r="R265" i="3" s="1"/>
  <c r="A266" i="3"/>
  <c r="R266" i="3" s="1"/>
  <c r="A267" i="3"/>
  <c r="R267" i="3" s="1"/>
  <c r="A268" i="3"/>
  <c r="R268" i="3" s="1"/>
  <c r="A269" i="3"/>
  <c r="R269" i="3" s="1"/>
  <c r="A270" i="3"/>
  <c r="R270" i="3" s="1"/>
  <c r="A271" i="3"/>
  <c r="R271" i="3" s="1"/>
  <c r="A272" i="3"/>
  <c r="R272" i="3" s="1"/>
  <c r="A273" i="3"/>
  <c r="R273" i="3" s="1"/>
  <c r="A274" i="3"/>
  <c r="R274" i="3" s="1"/>
  <c r="A275" i="3"/>
  <c r="R275" i="3" s="1"/>
  <c r="A276" i="3"/>
  <c r="R276" i="3" s="1"/>
  <c r="A277" i="3"/>
  <c r="R277" i="3" s="1"/>
  <c r="A278" i="3"/>
  <c r="R278" i="3" s="1"/>
  <c r="A279" i="3"/>
  <c r="R279" i="3" s="1"/>
  <c r="A280" i="3"/>
  <c r="R280" i="3" s="1"/>
  <c r="A281" i="3"/>
  <c r="R281" i="3" s="1"/>
  <c r="A282" i="3"/>
  <c r="R282" i="3" s="1"/>
  <c r="A283" i="3"/>
  <c r="R283" i="3" s="1"/>
  <c r="A284" i="3"/>
  <c r="R284" i="3" s="1"/>
  <c r="A285" i="3"/>
  <c r="R285" i="3" s="1"/>
  <c r="A286" i="3"/>
  <c r="R286" i="3" s="1"/>
  <c r="A287" i="3"/>
  <c r="R287" i="3" s="1"/>
  <c r="A288" i="3"/>
  <c r="R288" i="3" s="1"/>
  <c r="A289" i="3"/>
  <c r="R289" i="3" s="1"/>
  <c r="A290" i="3"/>
  <c r="R290" i="3" s="1"/>
  <c r="A291" i="3"/>
  <c r="R291" i="3" s="1"/>
  <c r="A292" i="3"/>
  <c r="R292" i="3" s="1"/>
  <c r="A293" i="3"/>
  <c r="R293" i="3" s="1"/>
  <c r="A294" i="3"/>
  <c r="R294" i="3" s="1"/>
  <c r="A295" i="3"/>
  <c r="R295" i="3" s="1"/>
  <c r="A296" i="3"/>
  <c r="R296" i="3" s="1"/>
  <c r="A297" i="3"/>
  <c r="R297" i="3" s="1"/>
  <c r="A298" i="3"/>
  <c r="R298" i="3" s="1"/>
  <c r="A299" i="3"/>
  <c r="R299" i="3" s="1"/>
  <c r="A300" i="3"/>
  <c r="R300" i="3" s="1"/>
  <c r="A301" i="3"/>
  <c r="R301" i="3" s="1"/>
  <c r="A302" i="3"/>
  <c r="R302" i="3" s="1"/>
  <c r="A303" i="3"/>
  <c r="R303" i="3" s="1"/>
  <c r="A304" i="3"/>
  <c r="R304" i="3" s="1"/>
  <c r="A305" i="3"/>
  <c r="R305" i="3" s="1"/>
  <c r="A306" i="3"/>
  <c r="R306" i="3" s="1"/>
  <c r="A307" i="3"/>
  <c r="R307" i="3" s="1"/>
  <c r="A308" i="3"/>
  <c r="R308" i="3" s="1"/>
  <c r="A309" i="3"/>
  <c r="R309" i="3" s="1"/>
  <c r="A310" i="3"/>
  <c r="R310" i="3" s="1"/>
  <c r="A311" i="3"/>
  <c r="R311" i="3" s="1"/>
  <c r="A312" i="3"/>
  <c r="R312" i="3" s="1"/>
  <c r="A313" i="3"/>
  <c r="R313" i="3" s="1"/>
  <c r="A314" i="3"/>
  <c r="R314" i="3" s="1"/>
  <c r="A315" i="3"/>
  <c r="R315" i="3" s="1"/>
  <c r="A316" i="3"/>
  <c r="R316" i="3" s="1"/>
  <c r="A317" i="3"/>
  <c r="R317" i="3" s="1"/>
  <c r="A318" i="3"/>
  <c r="R318" i="3" s="1"/>
  <c r="A319" i="3"/>
  <c r="R319" i="3" s="1"/>
  <c r="A320" i="3"/>
  <c r="R320" i="3" s="1"/>
  <c r="A321" i="3"/>
  <c r="R321" i="3" s="1"/>
  <c r="A322" i="3"/>
  <c r="R322" i="3" s="1"/>
  <c r="A323" i="3"/>
  <c r="R323" i="3" s="1"/>
  <c r="A324" i="3"/>
  <c r="R324" i="3" s="1"/>
  <c r="A325" i="3"/>
  <c r="R325" i="3" s="1"/>
  <c r="A326" i="3"/>
  <c r="R326" i="3" s="1"/>
  <c r="A327" i="3"/>
  <c r="R327" i="3" s="1"/>
  <c r="A328" i="3"/>
  <c r="R328" i="3" s="1"/>
  <c r="A329" i="3"/>
  <c r="R329" i="3" s="1"/>
  <c r="A330" i="3"/>
  <c r="R330" i="3" s="1"/>
  <c r="A331" i="3"/>
  <c r="R331" i="3" s="1"/>
  <c r="A332" i="3"/>
  <c r="R332" i="3" s="1"/>
  <c r="A333" i="3"/>
  <c r="R333" i="3" s="1"/>
  <c r="A334" i="3"/>
  <c r="R334" i="3" s="1"/>
  <c r="A335" i="3"/>
  <c r="R335" i="3" s="1"/>
  <c r="A336" i="3"/>
  <c r="R336" i="3" s="1"/>
  <c r="A337" i="3"/>
  <c r="R337" i="3" s="1"/>
  <c r="A338" i="3"/>
  <c r="R338" i="3" s="1"/>
  <c r="A339" i="3"/>
  <c r="R339" i="3" s="1"/>
  <c r="A340" i="3"/>
  <c r="R340" i="3" s="1"/>
  <c r="A341" i="3"/>
  <c r="R341" i="3" s="1"/>
  <c r="A342" i="3"/>
  <c r="R342" i="3" s="1"/>
  <c r="A343" i="3"/>
  <c r="R343" i="3" s="1"/>
  <c r="A344" i="3"/>
  <c r="R344" i="3" s="1"/>
  <c r="A345" i="3"/>
  <c r="R345" i="3" s="1"/>
  <c r="A346" i="3"/>
  <c r="R346" i="3" s="1"/>
  <c r="A347" i="3"/>
  <c r="R347" i="3" s="1"/>
  <c r="A348" i="3"/>
  <c r="R348" i="3" s="1"/>
  <c r="A349" i="3"/>
  <c r="R349" i="3" s="1"/>
  <c r="A350" i="3"/>
  <c r="R350" i="3" s="1"/>
  <c r="A351" i="3"/>
  <c r="R351" i="3" s="1"/>
  <c r="A352" i="3"/>
  <c r="R352" i="3" s="1"/>
  <c r="A353" i="3"/>
  <c r="R353" i="3" s="1"/>
  <c r="A354" i="3"/>
  <c r="R354" i="3" s="1"/>
  <c r="A355" i="3"/>
  <c r="R355" i="3" s="1"/>
  <c r="A356" i="3"/>
  <c r="R356" i="3" s="1"/>
  <c r="A357" i="3"/>
  <c r="R357" i="3" s="1"/>
  <c r="A358" i="3"/>
  <c r="R358" i="3" s="1"/>
  <c r="A359" i="3"/>
  <c r="R359" i="3" s="1"/>
  <c r="A360" i="3"/>
  <c r="R360" i="3" s="1"/>
  <c r="A361" i="3"/>
  <c r="R361" i="3" s="1"/>
  <c r="A362" i="3"/>
  <c r="R362" i="3" s="1"/>
  <c r="A363" i="3"/>
  <c r="R363" i="3" s="1"/>
  <c r="A364" i="3"/>
  <c r="R364" i="3" s="1"/>
  <c r="A365" i="3"/>
  <c r="R365" i="3" s="1"/>
  <c r="A366" i="3"/>
  <c r="R366" i="3" s="1"/>
  <c r="A367" i="3"/>
  <c r="R367" i="3" s="1"/>
  <c r="A368" i="3"/>
  <c r="R368" i="3" s="1"/>
  <c r="A369" i="3"/>
  <c r="R369" i="3" s="1"/>
  <c r="A370" i="3"/>
  <c r="R370" i="3" s="1"/>
  <c r="A371" i="3"/>
  <c r="R371" i="3" s="1"/>
  <c r="A372" i="3"/>
  <c r="R372" i="3" s="1"/>
  <c r="A373" i="3"/>
  <c r="R373" i="3" s="1"/>
  <c r="A374" i="3"/>
  <c r="R374" i="3" s="1"/>
  <c r="A375" i="3"/>
  <c r="R375" i="3" s="1"/>
  <c r="A376" i="3"/>
  <c r="R376" i="3" s="1"/>
  <c r="A377" i="3"/>
  <c r="R377" i="3" s="1"/>
  <c r="A378" i="3"/>
  <c r="R378" i="3" s="1"/>
  <c r="A379" i="3"/>
  <c r="R379" i="3" s="1"/>
  <c r="A380" i="3"/>
  <c r="R380" i="3" s="1"/>
  <c r="A381" i="3"/>
  <c r="R381" i="3" s="1"/>
  <c r="A382" i="3"/>
  <c r="R382" i="3" s="1"/>
  <c r="A383" i="3"/>
  <c r="R383" i="3" s="1"/>
  <c r="A384" i="3"/>
  <c r="R384" i="3" s="1"/>
  <c r="A385" i="3"/>
  <c r="R385" i="3" s="1"/>
  <c r="A386" i="3"/>
  <c r="R386" i="3" s="1"/>
  <c r="A387" i="3"/>
  <c r="R387" i="3" s="1"/>
  <c r="A388" i="3"/>
  <c r="R388" i="3" s="1"/>
  <c r="A389" i="3"/>
  <c r="R389" i="3" s="1"/>
  <c r="A390" i="3"/>
  <c r="R390" i="3" s="1"/>
  <c r="A391" i="3"/>
  <c r="R391" i="3" s="1"/>
  <c r="A392" i="3"/>
  <c r="R392" i="3" s="1"/>
  <c r="A393" i="3"/>
  <c r="R393" i="3" s="1"/>
  <c r="A394" i="3"/>
  <c r="R394" i="3" s="1"/>
  <c r="A395" i="3"/>
  <c r="R395" i="3" s="1"/>
  <c r="A396" i="3"/>
  <c r="R396" i="3" s="1"/>
  <c r="A397" i="3"/>
  <c r="R397" i="3" s="1"/>
  <c r="A398" i="3"/>
  <c r="R398" i="3" s="1"/>
  <c r="A399" i="3"/>
  <c r="R399" i="3" s="1"/>
  <c r="A400" i="3"/>
  <c r="R400" i="3" s="1"/>
  <c r="A401" i="3"/>
  <c r="R401" i="3" s="1"/>
  <c r="A402" i="3"/>
  <c r="R402" i="3" s="1"/>
  <c r="A403" i="3"/>
  <c r="R403" i="3" s="1"/>
  <c r="A404" i="3"/>
  <c r="R404" i="3" s="1"/>
  <c r="A405" i="3"/>
  <c r="R405" i="3" s="1"/>
  <c r="A406" i="3"/>
  <c r="R406" i="3" s="1"/>
  <c r="A407" i="3"/>
  <c r="R407" i="3" s="1"/>
  <c r="A408" i="3"/>
  <c r="R408" i="3" s="1"/>
  <c r="A409" i="3"/>
  <c r="R409" i="3" s="1"/>
  <c r="A410" i="3"/>
  <c r="R410" i="3" s="1"/>
  <c r="A411" i="3"/>
  <c r="R411" i="3" s="1"/>
  <c r="A412" i="3"/>
  <c r="R412" i="3" s="1"/>
  <c r="A413" i="3"/>
  <c r="R413" i="3"/>
  <c r="A414" i="3"/>
  <c r="R414" i="3" s="1"/>
  <c r="A415" i="3"/>
  <c r="R415" i="3" s="1"/>
  <c r="A416" i="3"/>
  <c r="R416" i="3" s="1"/>
  <c r="A417" i="3"/>
  <c r="R417" i="3" s="1"/>
  <c r="A418" i="3"/>
  <c r="R418" i="3" s="1"/>
  <c r="A419" i="3"/>
  <c r="R419" i="3" s="1"/>
  <c r="A420" i="3"/>
  <c r="R420" i="3" s="1"/>
  <c r="A421" i="3"/>
  <c r="R421" i="3" s="1"/>
  <c r="A422" i="3"/>
  <c r="R422" i="3" s="1"/>
  <c r="A423" i="3"/>
  <c r="R423" i="3" s="1"/>
  <c r="A424" i="3"/>
  <c r="R424" i="3" s="1"/>
  <c r="A425" i="3"/>
  <c r="R425" i="3" s="1"/>
  <c r="A426" i="3"/>
  <c r="R426" i="3" s="1"/>
  <c r="A427" i="3"/>
  <c r="R427" i="3" s="1"/>
  <c r="A428" i="3"/>
  <c r="R428" i="3" s="1"/>
  <c r="A429" i="3"/>
  <c r="R429" i="3" s="1"/>
  <c r="A430" i="3"/>
  <c r="R430" i="3" s="1"/>
  <c r="A431" i="3"/>
  <c r="R431" i="3" s="1"/>
  <c r="A432" i="3"/>
  <c r="R432" i="3" s="1"/>
  <c r="A433" i="3"/>
  <c r="R433" i="3" s="1"/>
  <c r="A434" i="3"/>
  <c r="R434" i="3" s="1"/>
  <c r="A435" i="3"/>
  <c r="R435" i="3" s="1"/>
  <c r="A436" i="3"/>
  <c r="R436" i="3" s="1"/>
  <c r="A437" i="3"/>
  <c r="R437" i="3" s="1"/>
  <c r="A438" i="3"/>
  <c r="R438" i="3" s="1"/>
  <c r="A439" i="3"/>
  <c r="R439" i="3" s="1"/>
  <c r="A440" i="3"/>
  <c r="R440" i="3" s="1"/>
  <c r="A441" i="3"/>
  <c r="R441" i="3" s="1"/>
  <c r="A442" i="3"/>
  <c r="R442" i="3" s="1"/>
  <c r="A443" i="3"/>
  <c r="R443" i="3" s="1"/>
  <c r="A444" i="3"/>
  <c r="R444" i="3" s="1"/>
  <c r="A445" i="3"/>
  <c r="R445" i="3" s="1"/>
  <c r="A446" i="3"/>
  <c r="R446" i="3" s="1"/>
  <c r="A447" i="3"/>
  <c r="R447" i="3" s="1"/>
  <c r="A448" i="3"/>
  <c r="R448" i="3" s="1"/>
  <c r="A449" i="3"/>
  <c r="R449" i="3" s="1"/>
  <c r="A450" i="3"/>
  <c r="R450" i="3" s="1"/>
  <c r="A451" i="3"/>
  <c r="R451" i="3" s="1"/>
  <c r="A452" i="3"/>
  <c r="R452" i="3" s="1"/>
  <c r="A453" i="3"/>
  <c r="R453" i="3" s="1"/>
  <c r="A454" i="3"/>
  <c r="R454" i="3" s="1"/>
  <c r="A455" i="3"/>
  <c r="R455" i="3" s="1"/>
  <c r="A456" i="3"/>
  <c r="R456" i="3" s="1"/>
  <c r="A457" i="3"/>
  <c r="R457" i="3" s="1"/>
  <c r="A458" i="3"/>
  <c r="R458" i="3" s="1"/>
  <c r="A459" i="3"/>
  <c r="R459" i="3" s="1"/>
  <c r="A460" i="3"/>
  <c r="R460" i="3" s="1"/>
  <c r="A461" i="3"/>
  <c r="R461" i="3" s="1"/>
  <c r="A462" i="3"/>
  <c r="R462" i="3" s="1"/>
  <c r="A463" i="3"/>
  <c r="R463" i="3" s="1"/>
  <c r="A464" i="3"/>
  <c r="R464" i="3" s="1"/>
  <c r="A465" i="3"/>
  <c r="R465" i="3" s="1"/>
  <c r="A466" i="3"/>
  <c r="R466" i="3" s="1"/>
  <c r="A467" i="3"/>
  <c r="R467" i="3" s="1"/>
  <c r="A468" i="3"/>
  <c r="R468" i="3" s="1"/>
  <c r="A469" i="3"/>
  <c r="R469" i="3" s="1"/>
  <c r="A470" i="3"/>
  <c r="R470" i="3" s="1"/>
  <c r="A471" i="3"/>
  <c r="R471" i="3" s="1"/>
  <c r="A472" i="3"/>
  <c r="R472" i="3" s="1"/>
  <c r="A473" i="3"/>
  <c r="R473" i="3" s="1"/>
  <c r="A474" i="3"/>
  <c r="R474" i="3" s="1"/>
  <c r="A475" i="3"/>
  <c r="R475" i="3" s="1"/>
  <c r="A476" i="3"/>
  <c r="R476" i="3" s="1"/>
  <c r="A477" i="3"/>
  <c r="R477" i="3" s="1"/>
  <c r="A478" i="3"/>
  <c r="R478" i="3" s="1"/>
  <c r="A479" i="3"/>
  <c r="R479" i="3" s="1"/>
  <c r="A480" i="3"/>
  <c r="R480" i="3" s="1"/>
  <c r="A481" i="3"/>
  <c r="R481" i="3" s="1"/>
  <c r="A482" i="3"/>
  <c r="R482" i="3" s="1"/>
  <c r="A483" i="3"/>
  <c r="R483" i="3" s="1"/>
  <c r="A484" i="3"/>
  <c r="R484" i="3" s="1"/>
  <c r="A485" i="3"/>
  <c r="R485" i="3" s="1"/>
  <c r="A486" i="3"/>
  <c r="R486" i="3" s="1"/>
  <c r="A487" i="3"/>
  <c r="R487" i="3" s="1"/>
  <c r="A488" i="3"/>
  <c r="R488" i="3" s="1"/>
  <c r="A489" i="3"/>
  <c r="R489" i="3" s="1"/>
  <c r="A490" i="3"/>
  <c r="R490" i="3" s="1"/>
  <c r="A491" i="3"/>
  <c r="R491" i="3" s="1"/>
  <c r="A492" i="3"/>
  <c r="R492" i="3" s="1"/>
  <c r="A493" i="3"/>
  <c r="R493" i="3" s="1"/>
  <c r="A494" i="3"/>
  <c r="R494" i="3" s="1"/>
  <c r="A495" i="3"/>
  <c r="R495" i="3" s="1"/>
  <c r="A496" i="3"/>
  <c r="R496" i="3" s="1"/>
  <c r="A497" i="3"/>
  <c r="R497" i="3" s="1"/>
  <c r="A498" i="3"/>
  <c r="R498" i="3" s="1"/>
  <c r="A499" i="3"/>
  <c r="R499" i="3" s="1"/>
  <c r="A500" i="3"/>
  <c r="R500" i="3" s="1"/>
  <c r="A501" i="3"/>
  <c r="R501" i="3" s="1"/>
  <c r="A502" i="3"/>
  <c r="R502" i="3" s="1"/>
  <c r="A503" i="3"/>
  <c r="R503" i="3" s="1"/>
  <c r="A504" i="3"/>
  <c r="R504" i="3" s="1"/>
  <c r="A505" i="3"/>
  <c r="R505" i="3" s="1"/>
  <c r="A506" i="3"/>
  <c r="R506" i="3" s="1"/>
  <c r="A507" i="3"/>
  <c r="R507" i="3" s="1"/>
  <c r="A508" i="3"/>
  <c r="R508" i="3" s="1"/>
  <c r="A509" i="3"/>
  <c r="R509" i="3" s="1"/>
  <c r="A510" i="3"/>
  <c r="R510" i="3" s="1"/>
  <c r="A511" i="3"/>
  <c r="R511" i="3"/>
  <c r="A512" i="3"/>
  <c r="R512" i="3" s="1"/>
  <c r="A513" i="3"/>
  <c r="R513" i="3" s="1"/>
  <c r="A514" i="3"/>
  <c r="R514" i="3" s="1"/>
  <c r="A515" i="3"/>
  <c r="R515" i="3" s="1"/>
  <c r="A516" i="3"/>
  <c r="R516" i="3" s="1"/>
  <c r="A517" i="3"/>
  <c r="R517" i="3" s="1"/>
  <c r="A518" i="3"/>
  <c r="R518" i="3" s="1"/>
  <c r="A519" i="3"/>
  <c r="R519" i="3" s="1"/>
  <c r="A520" i="3"/>
  <c r="R520" i="3" s="1"/>
  <c r="A521" i="3"/>
  <c r="R521" i="3" s="1"/>
  <c r="A522" i="3"/>
  <c r="R522" i="3" s="1"/>
  <c r="A523" i="3"/>
  <c r="R523" i="3" s="1"/>
  <c r="A524" i="3"/>
  <c r="R524" i="3" s="1"/>
  <c r="A525" i="3"/>
  <c r="R525" i="3" s="1"/>
  <c r="A526" i="3"/>
  <c r="R526" i="3" s="1"/>
  <c r="A527" i="3"/>
  <c r="R527" i="3" s="1"/>
  <c r="A528" i="3"/>
  <c r="R528" i="3" s="1"/>
  <c r="A529" i="3"/>
  <c r="R529" i="3" s="1"/>
  <c r="A530" i="3"/>
  <c r="R530" i="3" s="1"/>
  <c r="A531" i="3"/>
  <c r="R531" i="3" s="1"/>
  <c r="A532" i="3"/>
  <c r="R532" i="3" s="1"/>
  <c r="A533" i="3"/>
  <c r="R533" i="3" s="1"/>
  <c r="A534" i="3"/>
  <c r="R534" i="3" s="1"/>
  <c r="A535" i="3"/>
  <c r="R535" i="3" s="1"/>
  <c r="A536" i="3"/>
  <c r="R536" i="3" s="1"/>
  <c r="A537" i="3"/>
  <c r="R537" i="3" s="1"/>
  <c r="A538" i="3"/>
  <c r="R538" i="3" s="1"/>
  <c r="A539" i="3"/>
  <c r="R539" i="3" s="1"/>
  <c r="A540" i="3"/>
  <c r="R540" i="3" s="1"/>
  <c r="A541" i="3"/>
  <c r="R541" i="3" s="1"/>
  <c r="A542" i="3"/>
  <c r="R542" i="3" s="1"/>
  <c r="A543" i="3"/>
  <c r="R543" i="3" s="1"/>
  <c r="A544" i="3"/>
  <c r="R544" i="3" s="1"/>
  <c r="A545" i="3"/>
  <c r="R545" i="3" s="1"/>
  <c r="A546" i="3"/>
  <c r="R546" i="3" s="1"/>
  <c r="A547" i="3"/>
  <c r="R547" i="3" s="1"/>
  <c r="A548" i="3"/>
  <c r="R548" i="3" s="1"/>
  <c r="A549" i="3"/>
  <c r="R549" i="3" s="1"/>
  <c r="A550" i="3"/>
  <c r="R550" i="3" s="1"/>
  <c r="A551" i="3"/>
  <c r="R551" i="3" s="1"/>
  <c r="A552" i="3"/>
  <c r="R552" i="3" s="1"/>
  <c r="A553" i="3"/>
  <c r="R553" i="3" s="1"/>
  <c r="A554" i="3"/>
  <c r="R554" i="3" s="1"/>
  <c r="A555" i="3"/>
  <c r="R555" i="3" s="1"/>
  <c r="A556" i="3"/>
  <c r="R556" i="3" s="1"/>
  <c r="A557" i="3"/>
  <c r="R557" i="3" s="1"/>
  <c r="A558" i="3"/>
  <c r="R558" i="3" s="1"/>
  <c r="A559" i="3"/>
  <c r="R559" i="3" s="1"/>
  <c r="A560" i="3"/>
  <c r="R560" i="3" s="1"/>
  <c r="A561" i="3"/>
  <c r="R561" i="3" s="1"/>
  <c r="A562" i="3"/>
  <c r="R562" i="3" s="1"/>
  <c r="A563" i="3"/>
  <c r="R563" i="3" s="1"/>
  <c r="A564" i="3"/>
  <c r="R564" i="3" s="1"/>
  <c r="A565" i="3"/>
  <c r="R565" i="3" s="1"/>
  <c r="A566" i="3"/>
  <c r="R566" i="3" s="1"/>
  <c r="A567" i="3"/>
  <c r="R567" i="3" s="1"/>
  <c r="A568" i="3"/>
  <c r="R568" i="3" s="1"/>
  <c r="A569" i="3"/>
  <c r="R569" i="3" s="1"/>
  <c r="A570" i="3"/>
  <c r="R570" i="3" s="1"/>
  <c r="A571" i="3"/>
  <c r="R571" i="3" s="1"/>
  <c r="A572" i="3"/>
  <c r="R572" i="3" s="1"/>
  <c r="A573" i="3"/>
  <c r="R573" i="3" s="1"/>
  <c r="A574" i="3"/>
  <c r="R574" i="3" s="1"/>
  <c r="A575" i="3"/>
  <c r="R575" i="3" s="1"/>
  <c r="A576" i="3"/>
  <c r="R576" i="3" s="1"/>
  <c r="A577" i="3"/>
  <c r="R577" i="3" s="1"/>
  <c r="A578" i="3"/>
  <c r="R578" i="3" s="1"/>
  <c r="A579" i="3"/>
  <c r="R579" i="3" s="1"/>
  <c r="A580" i="3"/>
  <c r="R580" i="3" s="1"/>
  <c r="A581" i="3"/>
  <c r="R581" i="3" s="1"/>
  <c r="A582" i="3"/>
  <c r="R582" i="3" s="1"/>
  <c r="A583" i="3"/>
  <c r="R583" i="3" s="1"/>
  <c r="A584" i="3"/>
  <c r="R584" i="3" s="1"/>
  <c r="A585" i="3"/>
  <c r="R585" i="3" s="1"/>
  <c r="A586" i="3"/>
  <c r="R586" i="3" s="1"/>
  <c r="A587" i="3"/>
  <c r="R587" i="3" s="1"/>
  <c r="A588" i="3"/>
  <c r="R588" i="3" s="1"/>
  <c r="A589" i="3"/>
  <c r="R589" i="3" s="1"/>
  <c r="A590" i="3"/>
  <c r="R590" i="3" s="1"/>
  <c r="A591" i="3"/>
  <c r="R591" i="3" s="1"/>
  <c r="A592" i="3"/>
  <c r="R592" i="3" s="1"/>
  <c r="A593" i="3"/>
  <c r="R593" i="3" s="1"/>
  <c r="A594" i="3"/>
  <c r="R594" i="3" s="1"/>
  <c r="A595" i="3"/>
  <c r="R595" i="3" s="1"/>
  <c r="A596" i="3"/>
  <c r="R596" i="3" s="1"/>
  <c r="A597" i="3"/>
  <c r="R597" i="3" s="1"/>
  <c r="A598" i="3"/>
  <c r="R598" i="3" s="1"/>
  <c r="A599" i="3"/>
  <c r="R599" i="3" s="1"/>
  <c r="A600" i="3"/>
  <c r="R600" i="3" s="1"/>
  <c r="A601" i="3"/>
  <c r="R601" i="3" s="1"/>
  <c r="A602" i="3"/>
  <c r="R602" i="3" s="1"/>
  <c r="A603" i="3"/>
  <c r="R603" i="3" s="1"/>
  <c r="A604" i="3"/>
  <c r="R604" i="3" s="1"/>
  <c r="A605" i="3"/>
  <c r="R605" i="3" s="1"/>
  <c r="A606" i="3"/>
  <c r="R606" i="3" s="1"/>
  <c r="A607" i="3"/>
  <c r="R607" i="3" s="1"/>
  <c r="A608" i="3"/>
  <c r="R608" i="3" s="1"/>
  <c r="A609" i="3"/>
  <c r="R609" i="3" s="1"/>
  <c r="A610" i="3"/>
  <c r="R610" i="3" s="1"/>
  <c r="A611" i="3"/>
  <c r="R611" i="3" s="1"/>
  <c r="A612" i="3"/>
  <c r="R612" i="3" s="1"/>
  <c r="A613" i="3"/>
  <c r="R613" i="3" s="1"/>
  <c r="A614" i="3"/>
  <c r="R614" i="3" s="1"/>
  <c r="A615" i="3"/>
  <c r="R615" i="3" s="1"/>
  <c r="A616" i="3"/>
  <c r="R616" i="3" s="1"/>
  <c r="A617" i="3"/>
  <c r="R617" i="3" s="1"/>
  <c r="A618" i="3"/>
  <c r="R618" i="3" s="1"/>
  <c r="A619" i="3"/>
  <c r="R619" i="3" s="1"/>
  <c r="A620" i="3"/>
  <c r="R620" i="3" s="1"/>
  <c r="A621" i="3"/>
  <c r="R621" i="3" s="1"/>
  <c r="A622" i="3"/>
  <c r="R622" i="3" s="1"/>
  <c r="A623" i="3"/>
  <c r="R623" i="3" s="1"/>
  <c r="A624" i="3"/>
  <c r="R624" i="3" s="1"/>
  <c r="A625" i="3"/>
  <c r="R625" i="3" s="1"/>
  <c r="A626" i="3"/>
  <c r="R626" i="3" s="1"/>
  <c r="A627" i="3"/>
  <c r="R627" i="3" s="1"/>
  <c r="A628" i="3"/>
  <c r="R628" i="3" s="1"/>
  <c r="A629" i="3"/>
  <c r="R629" i="3" s="1"/>
  <c r="A630" i="3"/>
  <c r="R630" i="3" s="1"/>
  <c r="A631" i="3"/>
  <c r="R631" i="3" s="1"/>
  <c r="A632" i="3"/>
  <c r="R632" i="3" s="1"/>
  <c r="A633" i="3"/>
  <c r="R633" i="3" s="1"/>
  <c r="A634" i="3"/>
  <c r="R634" i="3" s="1"/>
  <c r="A635" i="3"/>
  <c r="R635" i="3" s="1"/>
  <c r="A636" i="3"/>
  <c r="R636" i="3" s="1"/>
  <c r="A637" i="3"/>
  <c r="R637" i="3" s="1"/>
  <c r="A638" i="3"/>
  <c r="R638" i="3" s="1"/>
  <c r="A639" i="3"/>
  <c r="R639" i="3" s="1"/>
  <c r="A640" i="3"/>
  <c r="R640" i="3" s="1"/>
  <c r="A641" i="3"/>
  <c r="R641" i="3" s="1"/>
  <c r="A642" i="3"/>
  <c r="R642" i="3" s="1"/>
  <c r="A643" i="3"/>
  <c r="R643" i="3" s="1"/>
  <c r="A644" i="3"/>
  <c r="R644" i="3" s="1"/>
  <c r="A645" i="3"/>
  <c r="R645" i="3" s="1"/>
  <c r="A646" i="3"/>
  <c r="R646" i="3" s="1"/>
  <c r="A647" i="3"/>
  <c r="R647" i="3" s="1"/>
  <c r="A648" i="3"/>
  <c r="R648" i="3" s="1"/>
  <c r="A649" i="3"/>
  <c r="R649" i="3" s="1"/>
  <c r="A650" i="3"/>
  <c r="R650" i="3" s="1"/>
  <c r="A651" i="3"/>
  <c r="R651" i="3" s="1"/>
  <c r="A652" i="3"/>
  <c r="R652" i="3" s="1"/>
  <c r="A653" i="3"/>
  <c r="R653" i="3" s="1"/>
  <c r="A654" i="3"/>
  <c r="R654" i="3" s="1"/>
  <c r="A655" i="3"/>
  <c r="R655" i="3" s="1"/>
  <c r="A656" i="3"/>
  <c r="R656" i="3" s="1"/>
  <c r="A657" i="3"/>
  <c r="R657" i="3" s="1"/>
  <c r="A658" i="3"/>
  <c r="R658" i="3" s="1"/>
  <c r="A659" i="3"/>
  <c r="R659" i="3" s="1"/>
  <c r="A660" i="3"/>
  <c r="R660" i="3" s="1"/>
  <c r="A661" i="3"/>
  <c r="R661" i="3" s="1"/>
  <c r="A662" i="3"/>
  <c r="R662" i="3" s="1"/>
  <c r="A663" i="3"/>
  <c r="R663" i="3" s="1"/>
  <c r="A664" i="3"/>
  <c r="R664" i="3" s="1"/>
  <c r="A665" i="3"/>
  <c r="R665" i="3" s="1"/>
  <c r="A666" i="3"/>
  <c r="R666" i="3" s="1"/>
  <c r="A667" i="3"/>
  <c r="R667" i="3" s="1"/>
  <c r="A668" i="3"/>
  <c r="R668" i="3" s="1"/>
  <c r="A669" i="3"/>
  <c r="R669" i="3" s="1"/>
  <c r="A670" i="3"/>
  <c r="R670" i="3" s="1"/>
  <c r="A671" i="3"/>
  <c r="R671" i="3" s="1"/>
  <c r="A672" i="3"/>
  <c r="R672" i="3" s="1"/>
  <c r="A673" i="3"/>
  <c r="R673" i="3" s="1"/>
  <c r="A674" i="3"/>
  <c r="R674" i="3" s="1"/>
  <c r="A675" i="3"/>
  <c r="R675" i="3" s="1"/>
  <c r="A676" i="3"/>
  <c r="R676" i="3" s="1"/>
  <c r="A677" i="3"/>
  <c r="R677" i="3" s="1"/>
  <c r="A678" i="3"/>
  <c r="R678" i="3" s="1"/>
  <c r="A679" i="3"/>
  <c r="R679" i="3" s="1"/>
  <c r="A680" i="3"/>
  <c r="R680" i="3" s="1"/>
  <c r="A681" i="3"/>
  <c r="R681" i="3" s="1"/>
  <c r="A682" i="3"/>
  <c r="R682" i="3" s="1"/>
  <c r="A683" i="3"/>
  <c r="R683" i="3" s="1"/>
  <c r="A684" i="3"/>
  <c r="R684" i="3" s="1"/>
  <c r="A685" i="3"/>
  <c r="R685" i="3" s="1"/>
  <c r="A686" i="3"/>
  <c r="R686" i="3" s="1"/>
  <c r="A687" i="3"/>
  <c r="R687" i="3" s="1"/>
  <c r="A688" i="3"/>
  <c r="R688" i="3" s="1"/>
  <c r="A689" i="3"/>
  <c r="R689" i="3" s="1"/>
  <c r="A690" i="3"/>
  <c r="R690" i="3" s="1"/>
  <c r="A691" i="3"/>
  <c r="R691" i="3" s="1"/>
  <c r="A692" i="3"/>
  <c r="R692" i="3" s="1"/>
  <c r="A693" i="3"/>
  <c r="R693" i="3" s="1"/>
  <c r="A694" i="3"/>
  <c r="R694" i="3" s="1"/>
  <c r="A695" i="3"/>
  <c r="R695" i="3" s="1"/>
  <c r="A696" i="3"/>
  <c r="R696" i="3"/>
  <c r="A697" i="3"/>
  <c r="R697" i="3" s="1"/>
  <c r="A698" i="3"/>
  <c r="R698" i="3" s="1"/>
  <c r="A699" i="3"/>
  <c r="R699" i="3" s="1"/>
  <c r="A700" i="3"/>
  <c r="R700" i="3" s="1"/>
  <c r="A701" i="3"/>
  <c r="R701" i="3" s="1"/>
  <c r="A702" i="3"/>
  <c r="R702" i="3" s="1"/>
  <c r="A703" i="3"/>
  <c r="R703" i="3" s="1"/>
  <c r="A704" i="3"/>
  <c r="R704" i="3" s="1"/>
  <c r="A705" i="3"/>
  <c r="R705" i="3" s="1"/>
  <c r="A706" i="3"/>
  <c r="R706" i="3" s="1"/>
  <c r="A707" i="3"/>
  <c r="R707" i="3" s="1"/>
  <c r="A708" i="3"/>
  <c r="R708" i="3" s="1"/>
  <c r="A709" i="3"/>
  <c r="R709" i="3" s="1"/>
  <c r="A710" i="3"/>
  <c r="R710" i="3" s="1"/>
  <c r="A711" i="3"/>
  <c r="R711" i="3" s="1"/>
  <c r="A712" i="3"/>
  <c r="R712" i="3" s="1"/>
  <c r="A713" i="3"/>
  <c r="R713" i="3" s="1"/>
  <c r="A714" i="3"/>
  <c r="R714" i="3" s="1"/>
  <c r="A715" i="3"/>
  <c r="R715" i="3" s="1"/>
  <c r="A716" i="3"/>
  <c r="R716" i="3" s="1"/>
  <c r="A717" i="3"/>
  <c r="R717" i="3" s="1"/>
  <c r="A718" i="3"/>
  <c r="R718" i="3" s="1"/>
  <c r="A719" i="3"/>
  <c r="R719" i="3" s="1"/>
  <c r="A720" i="3"/>
  <c r="R720" i="3" s="1"/>
  <c r="A721" i="3"/>
  <c r="R721" i="3" s="1"/>
  <c r="A722" i="3"/>
  <c r="R722" i="3" s="1"/>
  <c r="A723" i="3"/>
  <c r="R723" i="3" s="1"/>
  <c r="A724" i="3"/>
  <c r="R724" i="3" s="1"/>
  <c r="A725" i="3"/>
  <c r="R725" i="3" s="1"/>
  <c r="A726" i="3"/>
  <c r="R726" i="3" s="1"/>
  <c r="A727" i="3"/>
  <c r="R727" i="3" s="1"/>
  <c r="A728" i="3"/>
  <c r="R728" i="3" s="1"/>
  <c r="A729" i="3"/>
  <c r="R729" i="3" s="1"/>
  <c r="A730" i="3"/>
  <c r="R730" i="3" s="1"/>
  <c r="A731" i="3"/>
  <c r="R731" i="3" s="1"/>
  <c r="A732" i="3"/>
  <c r="R732" i="3" s="1"/>
  <c r="A733" i="3"/>
  <c r="R733" i="3" s="1"/>
  <c r="A734" i="3"/>
  <c r="R734" i="3" s="1"/>
  <c r="A735" i="3"/>
  <c r="R735" i="3" s="1"/>
  <c r="A736" i="3"/>
  <c r="R736" i="3" s="1"/>
  <c r="A737" i="3"/>
  <c r="R737" i="3" s="1"/>
  <c r="A738" i="3"/>
  <c r="R738" i="3" s="1"/>
  <c r="A739" i="3"/>
  <c r="R739" i="3" s="1"/>
  <c r="A740" i="3"/>
  <c r="R740" i="3" s="1"/>
  <c r="A741" i="3"/>
  <c r="R741" i="3" s="1"/>
  <c r="A742" i="3"/>
  <c r="R742" i="3" s="1"/>
  <c r="A743" i="3"/>
  <c r="R743" i="3" s="1"/>
  <c r="A744" i="3"/>
  <c r="R744" i="3" s="1"/>
  <c r="A745" i="3"/>
  <c r="R745" i="3" s="1"/>
  <c r="A746" i="3"/>
  <c r="R746" i="3" s="1"/>
  <c r="A747" i="3"/>
  <c r="R747" i="3" s="1"/>
  <c r="A748" i="3"/>
  <c r="R748" i="3" s="1"/>
  <c r="A749" i="3"/>
  <c r="R749" i="3" s="1"/>
  <c r="A750" i="3"/>
  <c r="R750" i="3" s="1"/>
  <c r="A751" i="3"/>
  <c r="R751" i="3" s="1"/>
  <c r="A752" i="3"/>
  <c r="R752" i="3" s="1"/>
  <c r="A753" i="3"/>
  <c r="R753" i="3" s="1"/>
  <c r="A754" i="3"/>
  <c r="R754" i="3" s="1"/>
  <c r="A755" i="3"/>
  <c r="R755" i="3" s="1"/>
  <c r="A756" i="3"/>
  <c r="R756" i="3" s="1"/>
  <c r="A757" i="3"/>
  <c r="R757" i="3" s="1"/>
  <c r="A758" i="3"/>
  <c r="R758" i="3" s="1"/>
  <c r="A759" i="3"/>
  <c r="R759" i="3" s="1"/>
  <c r="A760" i="3"/>
  <c r="R760" i="3" s="1"/>
  <c r="A761" i="3"/>
  <c r="R761" i="3" s="1"/>
  <c r="A762" i="3"/>
  <c r="R762" i="3" s="1"/>
  <c r="A763" i="3"/>
  <c r="R763" i="3" s="1"/>
  <c r="A764" i="3"/>
  <c r="R764" i="3" s="1"/>
  <c r="A765" i="3"/>
  <c r="R765" i="3" s="1"/>
  <c r="A766" i="3"/>
  <c r="R766" i="3" s="1"/>
  <c r="A767" i="3"/>
  <c r="R767" i="3" s="1"/>
  <c r="A768" i="3"/>
  <c r="R768" i="3" s="1"/>
  <c r="A769" i="3"/>
  <c r="R769" i="3" s="1"/>
  <c r="A770" i="3"/>
  <c r="R770" i="3" s="1"/>
  <c r="A771" i="3"/>
  <c r="R771" i="3" s="1"/>
  <c r="A772" i="3"/>
  <c r="R772" i="3" s="1"/>
  <c r="A773" i="3"/>
  <c r="R773" i="3" s="1"/>
  <c r="A774" i="3"/>
  <c r="R774" i="3" s="1"/>
  <c r="A775" i="3"/>
  <c r="R775" i="3" s="1"/>
  <c r="A776" i="3"/>
  <c r="R776" i="3" s="1"/>
  <c r="A777" i="3"/>
  <c r="R777" i="3" s="1"/>
  <c r="A778" i="3"/>
  <c r="R778" i="3" s="1"/>
  <c r="A779" i="3"/>
  <c r="R779" i="3" s="1"/>
  <c r="A780" i="3"/>
  <c r="R780" i="3" s="1"/>
  <c r="A781" i="3"/>
  <c r="R781" i="3" s="1"/>
  <c r="A782" i="3"/>
  <c r="R782" i="3" s="1"/>
  <c r="A783" i="3"/>
  <c r="R783" i="3" s="1"/>
  <c r="A784" i="3"/>
  <c r="R784" i="3" s="1"/>
  <c r="A785" i="3"/>
  <c r="R785" i="3" s="1"/>
  <c r="A786" i="3"/>
  <c r="R786" i="3" s="1"/>
  <c r="A787" i="3"/>
  <c r="R787" i="3" s="1"/>
  <c r="A788" i="3"/>
  <c r="R788" i="3" s="1"/>
  <c r="A789" i="3"/>
  <c r="R789" i="3" s="1"/>
  <c r="A790" i="3"/>
  <c r="R790" i="3" s="1"/>
  <c r="A791" i="3"/>
  <c r="R791" i="3" s="1"/>
  <c r="A792" i="3"/>
  <c r="R792" i="3" s="1"/>
  <c r="A793" i="3"/>
  <c r="R793" i="3" s="1"/>
  <c r="A794" i="3"/>
  <c r="R794" i="3" s="1"/>
  <c r="A795" i="3"/>
  <c r="R795" i="3" s="1"/>
  <c r="A796" i="3"/>
  <c r="R796" i="3" s="1"/>
  <c r="A797" i="3"/>
  <c r="R797" i="3" s="1"/>
  <c r="A798" i="3"/>
  <c r="R798" i="3" s="1"/>
  <c r="A799" i="3"/>
  <c r="R799" i="3" s="1"/>
  <c r="A800" i="3"/>
  <c r="R800" i="3" s="1"/>
  <c r="A801" i="3"/>
  <c r="R801" i="3" s="1"/>
  <c r="A802" i="3"/>
  <c r="R802" i="3" s="1"/>
  <c r="A803" i="3"/>
  <c r="R803" i="3" s="1"/>
  <c r="A804" i="3"/>
  <c r="R804" i="3" s="1"/>
  <c r="A805" i="3"/>
  <c r="R805" i="3" s="1"/>
  <c r="A806" i="3"/>
  <c r="R806" i="3" s="1"/>
  <c r="A807" i="3"/>
  <c r="R807" i="3" s="1"/>
  <c r="A808" i="3"/>
  <c r="R808" i="3" s="1"/>
  <c r="A809" i="3"/>
  <c r="R809" i="3" s="1"/>
  <c r="A810" i="3"/>
  <c r="R810" i="3" s="1"/>
  <c r="A811" i="3"/>
  <c r="R811" i="3" s="1"/>
  <c r="A812" i="3"/>
  <c r="R812" i="3" s="1"/>
  <c r="A813" i="3"/>
  <c r="R813" i="3" s="1"/>
  <c r="A814" i="3"/>
  <c r="R814" i="3" s="1"/>
  <c r="A815" i="3"/>
  <c r="R815" i="3" s="1"/>
  <c r="A816" i="3"/>
  <c r="R816" i="3" s="1"/>
  <c r="A817" i="3"/>
  <c r="R817" i="3" s="1"/>
  <c r="A818" i="3"/>
  <c r="R818" i="3" s="1"/>
  <c r="A819" i="3"/>
  <c r="R819" i="3" s="1"/>
  <c r="A820" i="3"/>
  <c r="R820" i="3" s="1"/>
  <c r="A821" i="3"/>
  <c r="R821" i="3" s="1"/>
  <c r="A822" i="3"/>
  <c r="R822" i="3" s="1"/>
  <c r="A823" i="3"/>
  <c r="R823" i="3" s="1"/>
  <c r="A824" i="3"/>
  <c r="R824" i="3" s="1"/>
  <c r="A825" i="3"/>
  <c r="R825" i="3" s="1"/>
  <c r="A826" i="3"/>
  <c r="R826" i="3" s="1"/>
  <c r="A827" i="3"/>
  <c r="R827" i="3" s="1"/>
  <c r="A828" i="3"/>
  <c r="R828" i="3" s="1"/>
  <c r="A829" i="3"/>
  <c r="R829" i="3" s="1"/>
  <c r="A830" i="3"/>
  <c r="R830" i="3" s="1"/>
  <c r="A831" i="3"/>
  <c r="R831" i="3" s="1"/>
  <c r="A832" i="3"/>
  <c r="R832" i="3" s="1"/>
  <c r="A833" i="3"/>
  <c r="R833" i="3" s="1"/>
  <c r="A834" i="3"/>
  <c r="R834" i="3" s="1"/>
  <c r="A835" i="3"/>
  <c r="R835" i="3" s="1"/>
  <c r="A836" i="3"/>
  <c r="R836" i="3" s="1"/>
  <c r="A837" i="3"/>
  <c r="R837" i="3" s="1"/>
  <c r="A838" i="3"/>
  <c r="R838" i="3" s="1"/>
  <c r="A839" i="3"/>
  <c r="R839" i="3" s="1"/>
  <c r="A840" i="3"/>
  <c r="R840" i="3" s="1"/>
  <c r="A841" i="3"/>
  <c r="R841" i="3" s="1"/>
  <c r="A842" i="3"/>
  <c r="R842" i="3" s="1"/>
  <c r="A843" i="3"/>
  <c r="R843" i="3" s="1"/>
  <c r="A844" i="3"/>
  <c r="R844" i="3" s="1"/>
  <c r="A845" i="3"/>
  <c r="R845" i="3" s="1"/>
  <c r="A846" i="3"/>
  <c r="R846" i="3" s="1"/>
  <c r="A847" i="3"/>
  <c r="R847" i="3" s="1"/>
  <c r="A848" i="3"/>
  <c r="R848" i="3" s="1"/>
  <c r="A849" i="3"/>
  <c r="R849" i="3" s="1"/>
  <c r="A850" i="3"/>
  <c r="R850" i="3" s="1"/>
  <c r="A851" i="3"/>
  <c r="R851" i="3" s="1"/>
  <c r="A852" i="3"/>
  <c r="R852" i="3" s="1"/>
  <c r="A853" i="3"/>
  <c r="R853" i="3" s="1"/>
  <c r="A854" i="3"/>
  <c r="R854" i="3" s="1"/>
  <c r="A855" i="3"/>
  <c r="R855" i="3" s="1"/>
  <c r="A856" i="3"/>
  <c r="R856" i="3" s="1"/>
  <c r="A857" i="3"/>
  <c r="R857" i="3" s="1"/>
  <c r="A858" i="3"/>
  <c r="R858" i="3" s="1"/>
  <c r="A859" i="3"/>
  <c r="R859" i="3" s="1"/>
  <c r="A860" i="3"/>
  <c r="R860" i="3" s="1"/>
  <c r="A861" i="3"/>
  <c r="R861" i="3" s="1"/>
  <c r="A862" i="3"/>
  <c r="R862" i="3" s="1"/>
  <c r="A863" i="3"/>
  <c r="R863" i="3" s="1"/>
  <c r="A864" i="3"/>
  <c r="R864" i="3" s="1"/>
  <c r="A865" i="3"/>
  <c r="R865" i="3" s="1"/>
  <c r="A866" i="3"/>
  <c r="R866" i="3" s="1"/>
  <c r="A867" i="3"/>
  <c r="R867" i="3" s="1"/>
  <c r="A868" i="3"/>
  <c r="R868" i="3" s="1"/>
  <c r="A869" i="3"/>
  <c r="R869" i="3" s="1"/>
  <c r="A870" i="3"/>
  <c r="R870" i="3" s="1"/>
  <c r="A871" i="3"/>
  <c r="R871" i="3" s="1"/>
  <c r="A872" i="3"/>
  <c r="R872" i="3" s="1"/>
  <c r="A873" i="3"/>
  <c r="R873" i="3" s="1"/>
  <c r="A874" i="3"/>
  <c r="R874" i="3" s="1"/>
  <c r="A875" i="3"/>
  <c r="R875" i="3" s="1"/>
  <c r="A876" i="3"/>
  <c r="R876" i="3" s="1"/>
  <c r="A877" i="3"/>
  <c r="R877" i="3" s="1"/>
  <c r="A878" i="3"/>
  <c r="R878" i="3" s="1"/>
  <c r="A879" i="3"/>
  <c r="R879" i="3" s="1"/>
  <c r="A880" i="3"/>
  <c r="R880" i="3" s="1"/>
  <c r="A881" i="3"/>
  <c r="R881" i="3" s="1"/>
  <c r="A882" i="3"/>
  <c r="R882" i="3" s="1"/>
  <c r="A883" i="3"/>
  <c r="R883" i="3" s="1"/>
  <c r="A884" i="3"/>
  <c r="R884" i="3" s="1"/>
  <c r="A885" i="3"/>
  <c r="R885" i="3" s="1"/>
  <c r="A886" i="3"/>
  <c r="R886" i="3" s="1"/>
  <c r="A887" i="3"/>
  <c r="R887" i="3" s="1"/>
  <c r="A888" i="3"/>
  <c r="R888" i="3" s="1"/>
  <c r="A889" i="3"/>
  <c r="R889" i="3" s="1"/>
  <c r="A890" i="3"/>
  <c r="R890" i="3" s="1"/>
  <c r="A891" i="3"/>
  <c r="R891" i="3" s="1"/>
  <c r="A892" i="3"/>
  <c r="R892" i="3" s="1"/>
  <c r="A893" i="3"/>
  <c r="R893" i="3" s="1"/>
  <c r="A894" i="3"/>
  <c r="R894" i="3" s="1"/>
  <c r="A895" i="3"/>
  <c r="R895" i="3" s="1"/>
  <c r="A896" i="3"/>
  <c r="R896" i="3" s="1"/>
  <c r="A897" i="3"/>
  <c r="R897" i="3" s="1"/>
  <c r="A898" i="3"/>
  <c r="R898" i="3" s="1"/>
  <c r="A899" i="3"/>
  <c r="R899" i="3" s="1"/>
  <c r="A900" i="3"/>
  <c r="R900" i="3" s="1"/>
  <c r="A901" i="3"/>
  <c r="R901" i="3" s="1"/>
  <c r="A902" i="3"/>
  <c r="R902" i="3" s="1"/>
  <c r="A903" i="3"/>
  <c r="R903" i="3" s="1"/>
  <c r="A904" i="3"/>
  <c r="R904" i="3" s="1"/>
  <c r="A905" i="3"/>
  <c r="R905" i="3" s="1"/>
  <c r="A906" i="3"/>
  <c r="R906" i="3" s="1"/>
  <c r="A907" i="3"/>
  <c r="R907" i="3" s="1"/>
  <c r="A908" i="3"/>
  <c r="R908" i="3" s="1"/>
  <c r="A909" i="3"/>
  <c r="R909" i="3" s="1"/>
  <c r="A910" i="3"/>
  <c r="R910" i="3" s="1"/>
  <c r="A911" i="3"/>
  <c r="R911" i="3" s="1"/>
  <c r="A912" i="3"/>
  <c r="R912" i="3" s="1"/>
  <c r="A913" i="3"/>
  <c r="R913" i="3" s="1"/>
  <c r="A914" i="3"/>
  <c r="R914" i="3" s="1"/>
  <c r="A915" i="3"/>
  <c r="R915" i="3" s="1"/>
  <c r="A916" i="3"/>
  <c r="R916" i="3" s="1"/>
  <c r="A917" i="3"/>
  <c r="R917" i="3" s="1"/>
  <c r="A918" i="3"/>
  <c r="R918" i="3" s="1"/>
  <c r="A919" i="3"/>
  <c r="R919" i="3" s="1"/>
  <c r="A920" i="3"/>
  <c r="R920" i="3" s="1"/>
  <c r="A921" i="3"/>
  <c r="R921" i="3" s="1"/>
  <c r="A922" i="3"/>
  <c r="R922" i="3" s="1"/>
  <c r="A923" i="3"/>
  <c r="R923" i="3" s="1"/>
  <c r="A924" i="3"/>
  <c r="R924" i="3" s="1"/>
  <c r="A925" i="3"/>
  <c r="R925" i="3" s="1"/>
  <c r="A926" i="3"/>
  <c r="R926" i="3" s="1"/>
  <c r="A927" i="3"/>
  <c r="R927" i="3" s="1"/>
  <c r="A928" i="3"/>
  <c r="R928" i="3" s="1"/>
  <c r="A929" i="3"/>
  <c r="R929" i="3" s="1"/>
  <c r="A930" i="3"/>
  <c r="R930" i="3" s="1"/>
  <c r="A931" i="3"/>
  <c r="R931" i="3" s="1"/>
  <c r="A932" i="3"/>
  <c r="R932" i="3" s="1"/>
  <c r="A933" i="3"/>
  <c r="R933" i="3" s="1"/>
  <c r="A934" i="3"/>
  <c r="R934" i="3" s="1"/>
  <c r="A935" i="3"/>
  <c r="R935" i="3" s="1"/>
  <c r="A936" i="3"/>
  <c r="R936" i="3" s="1"/>
  <c r="A937" i="3"/>
  <c r="R937" i="3" s="1"/>
  <c r="A938" i="3"/>
  <c r="R938" i="3" s="1"/>
  <c r="A939" i="3"/>
  <c r="R939" i="3" s="1"/>
  <c r="A940" i="3"/>
  <c r="R940" i="3" s="1"/>
  <c r="A941" i="3"/>
  <c r="R941" i="3" s="1"/>
  <c r="A942" i="3"/>
  <c r="R942" i="3" s="1"/>
  <c r="A943" i="3"/>
  <c r="R943" i="3" s="1"/>
  <c r="A944" i="3"/>
  <c r="R944" i="3" s="1"/>
  <c r="A945" i="3"/>
  <c r="R945" i="3" s="1"/>
  <c r="A946" i="3"/>
  <c r="R946" i="3" s="1"/>
  <c r="A947" i="3"/>
  <c r="R947" i="3" s="1"/>
  <c r="A948" i="3"/>
  <c r="R948" i="3" s="1"/>
  <c r="A949" i="3"/>
  <c r="R949" i="3" s="1"/>
  <c r="A950" i="3"/>
  <c r="R950" i="3" s="1"/>
  <c r="A951" i="3"/>
  <c r="R951" i="3" s="1"/>
  <c r="A952" i="3"/>
  <c r="R952" i="3" s="1"/>
  <c r="A953" i="3"/>
  <c r="R953" i="3" s="1"/>
  <c r="A954" i="3"/>
  <c r="R954" i="3" s="1"/>
  <c r="A955" i="3"/>
  <c r="R955" i="3" s="1"/>
  <c r="A956" i="3"/>
  <c r="R956" i="3" s="1"/>
  <c r="A957" i="3"/>
  <c r="R957" i="3" s="1"/>
  <c r="A958" i="3"/>
  <c r="R958" i="3" s="1"/>
  <c r="A959" i="3"/>
  <c r="R959" i="3" s="1"/>
  <c r="A960" i="3"/>
  <c r="R960" i="3" s="1"/>
  <c r="A961" i="3"/>
  <c r="R961" i="3" s="1"/>
  <c r="A962" i="3"/>
  <c r="R962" i="3" s="1"/>
  <c r="A963" i="3"/>
  <c r="R963" i="3"/>
  <c r="A964" i="3"/>
  <c r="R964" i="3" s="1"/>
  <c r="A965" i="3"/>
  <c r="R965" i="3" s="1"/>
  <c r="A966" i="3"/>
  <c r="R966" i="3" s="1"/>
  <c r="A967" i="3"/>
  <c r="R967" i="3" s="1"/>
  <c r="A968" i="3"/>
  <c r="R968" i="3" s="1"/>
  <c r="A969" i="3"/>
  <c r="R969" i="3" s="1"/>
  <c r="A970" i="3"/>
  <c r="R970" i="3" s="1"/>
  <c r="A971" i="3"/>
  <c r="R971" i="3" s="1"/>
  <c r="A972" i="3"/>
  <c r="R972" i="3" s="1"/>
  <c r="A973" i="3"/>
  <c r="R973" i="3" s="1"/>
  <c r="A974" i="3"/>
  <c r="R974" i="3" s="1"/>
  <c r="A975" i="3"/>
  <c r="R975" i="3" s="1"/>
  <c r="A976" i="3"/>
  <c r="R976" i="3" s="1"/>
  <c r="A977" i="3"/>
  <c r="R977" i="3" s="1"/>
  <c r="A978" i="3"/>
  <c r="R978" i="3" s="1"/>
  <c r="A979" i="3"/>
  <c r="R979" i="3" s="1"/>
  <c r="A980" i="3"/>
  <c r="R980" i="3" s="1"/>
  <c r="A981" i="3"/>
  <c r="R981" i="3" s="1"/>
  <c r="A982" i="3"/>
  <c r="R982" i="3" s="1"/>
  <c r="A983" i="3"/>
  <c r="R983" i="3" s="1"/>
  <c r="A984" i="3"/>
  <c r="R984" i="3" s="1"/>
  <c r="A985" i="3"/>
  <c r="R985" i="3" s="1"/>
  <c r="A986" i="3"/>
  <c r="R986" i="3" s="1"/>
  <c r="A987" i="3"/>
  <c r="R987" i="3" s="1"/>
  <c r="A988" i="3"/>
  <c r="R988" i="3" s="1"/>
  <c r="A989" i="3"/>
  <c r="R989" i="3" s="1"/>
  <c r="A990" i="3"/>
  <c r="R990" i="3" s="1"/>
  <c r="A991" i="3"/>
  <c r="R991" i="3" s="1"/>
  <c r="A992" i="3"/>
  <c r="R992" i="3" s="1"/>
  <c r="A993" i="3"/>
  <c r="R993" i="3" s="1"/>
  <c r="A994" i="3"/>
  <c r="R994" i="3" s="1"/>
  <c r="A995" i="3"/>
  <c r="R995" i="3" s="1"/>
  <c r="A996" i="3"/>
  <c r="R996" i="3" s="1"/>
  <c r="A997" i="3"/>
  <c r="R997" i="3" s="1"/>
  <c r="A998" i="3"/>
  <c r="R998" i="3" s="1"/>
  <c r="A999" i="3"/>
  <c r="R999" i="3" s="1"/>
  <c r="A1000" i="3"/>
  <c r="R1000" i="3" s="1"/>
  <c r="A1001" i="3"/>
  <c r="R1001" i="3" s="1"/>
  <c r="A1002" i="3"/>
  <c r="R1002" i="3" s="1"/>
  <c r="A1003" i="3"/>
  <c r="R1003" i="3" s="1"/>
  <c r="A1004" i="3"/>
  <c r="R1004" i="3" s="1"/>
  <c r="A1005" i="3"/>
  <c r="R1005" i="3" s="1"/>
  <c r="A1006" i="3"/>
  <c r="R1006" i="3" s="1"/>
  <c r="A1007" i="3"/>
  <c r="R1007" i="3" s="1"/>
  <c r="A1008" i="3"/>
  <c r="R1008" i="3" s="1"/>
  <c r="A1009" i="3"/>
  <c r="R1009" i="3" s="1"/>
  <c r="A1010" i="3"/>
  <c r="R1010" i="3" s="1"/>
  <c r="A1011" i="3"/>
  <c r="R1011" i="3" s="1"/>
  <c r="AC1011" i="4"/>
  <c r="AB1011" i="4"/>
  <c r="AA1011" i="4"/>
  <c r="Y1011" i="4"/>
  <c r="AC1010" i="4"/>
  <c r="AB1010" i="4"/>
  <c r="AA1010" i="4"/>
  <c r="Y1010" i="4"/>
  <c r="AC1009" i="4"/>
  <c r="AB1009" i="4"/>
  <c r="AA1009" i="4"/>
  <c r="Y1009" i="4"/>
  <c r="AC1008" i="4"/>
  <c r="AB1008" i="4"/>
  <c r="AA1008" i="4"/>
  <c r="Y1008" i="4"/>
  <c r="AC1007" i="4"/>
  <c r="AB1007" i="4"/>
  <c r="AA1007" i="4"/>
  <c r="Y1007" i="4"/>
  <c r="AC1006" i="4"/>
  <c r="AB1006" i="4"/>
  <c r="AA1006" i="4"/>
  <c r="Y1006" i="4"/>
  <c r="AC1005" i="4"/>
  <c r="AB1005" i="4"/>
  <c r="AA1005" i="4"/>
  <c r="Y1005" i="4"/>
  <c r="AC1004" i="4"/>
  <c r="AB1004" i="4"/>
  <c r="AA1004" i="4"/>
  <c r="Y1004" i="4"/>
  <c r="AC1003" i="4"/>
  <c r="AB1003" i="4"/>
  <c r="AA1003" i="4"/>
  <c r="Y1003" i="4"/>
  <c r="AC1002" i="4"/>
  <c r="AB1002" i="4"/>
  <c r="AA1002" i="4"/>
  <c r="Y1002" i="4"/>
  <c r="AC1001" i="4"/>
  <c r="AB1001" i="4"/>
  <c r="AA1001" i="4"/>
  <c r="Y1001" i="4"/>
  <c r="AC1000" i="4"/>
  <c r="AB1000" i="4"/>
  <c r="AA1000" i="4"/>
  <c r="Y1000" i="4"/>
  <c r="AC999" i="4"/>
  <c r="AB999" i="4"/>
  <c r="AA999" i="4"/>
  <c r="Y999" i="4"/>
  <c r="AC998" i="4"/>
  <c r="AB998" i="4"/>
  <c r="AA998" i="4"/>
  <c r="Y998" i="4"/>
  <c r="AC997" i="4"/>
  <c r="AB997" i="4"/>
  <c r="AA997" i="4"/>
  <c r="Y997" i="4"/>
  <c r="AC996" i="4"/>
  <c r="AB996" i="4"/>
  <c r="AA996" i="4"/>
  <c r="Y996" i="4"/>
  <c r="AC995" i="4"/>
  <c r="AB995" i="4"/>
  <c r="AA995" i="4"/>
  <c r="Y995" i="4"/>
  <c r="AC994" i="4"/>
  <c r="AB994" i="4"/>
  <c r="AA994" i="4"/>
  <c r="Y994" i="4"/>
  <c r="AC993" i="4"/>
  <c r="AB993" i="4"/>
  <c r="AA993" i="4"/>
  <c r="Y993" i="4"/>
  <c r="AC992" i="4"/>
  <c r="AB992" i="4"/>
  <c r="AA992" i="4"/>
  <c r="Y992" i="4"/>
  <c r="AC991" i="4"/>
  <c r="AB991" i="4"/>
  <c r="AA991" i="4"/>
  <c r="Y991" i="4"/>
  <c r="AC990" i="4"/>
  <c r="AB990" i="4"/>
  <c r="AA990" i="4"/>
  <c r="Y990" i="4"/>
  <c r="AC989" i="4"/>
  <c r="AB989" i="4"/>
  <c r="AA989" i="4"/>
  <c r="Y989" i="4"/>
  <c r="AC988" i="4"/>
  <c r="AB988" i="4"/>
  <c r="AA988" i="4"/>
  <c r="Y988" i="4"/>
  <c r="AC987" i="4"/>
  <c r="AB987" i="4"/>
  <c r="AA987" i="4"/>
  <c r="Y987" i="4"/>
  <c r="AC986" i="4"/>
  <c r="AB986" i="4"/>
  <c r="AA986" i="4"/>
  <c r="Y986" i="4"/>
  <c r="AC985" i="4"/>
  <c r="AB985" i="4"/>
  <c r="AA985" i="4"/>
  <c r="Y985" i="4"/>
  <c r="AC984" i="4"/>
  <c r="AB984" i="4"/>
  <c r="AA984" i="4"/>
  <c r="Y984" i="4"/>
  <c r="AC983" i="4"/>
  <c r="AB983" i="4"/>
  <c r="AA983" i="4"/>
  <c r="Y983" i="4"/>
  <c r="AC982" i="4"/>
  <c r="AB982" i="4"/>
  <c r="AA982" i="4"/>
  <c r="Y982" i="4"/>
  <c r="AC981" i="4"/>
  <c r="AB981" i="4"/>
  <c r="AA981" i="4"/>
  <c r="Y981" i="4"/>
  <c r="AC980" i="4"/>
  <c r="AB980" i="4"/>
  <c r="AA980" i="4"/>
  <c r="Y980" i="4"/>
  <c r="AC979" i="4"/>
  <c r="AB979" i="4"/>
  <c r="AA979" i="4"/>
  <c r="Y979" i="4"/>
  <c r="AC978" i="4"/>
  <c r="AB978" i="4"/>
  <c r="AA978" i="4"/>
  <c r="Y978" i="4"/>
  <c r="AC977" i="4"/>
  <c r="AB977" i="4"/>
  <c r="AA977" i="4"/>
  <c r="Y977" i="4"/>
  <c r="AC976" i="4"/>
  <c r="AB976" i="4"/>
  <c r="AA976" i="4"/>
  <c r="Y976" i="4"/>
  <c r="AC975" i="4"/>
  <c r="AB975" i="4"/>
  <c r="AA975" i="4"/>
  <c r="Y975" i="4"/>
  <c r="AC974" i="4"/>
  <c r="AB974" i="4"/>
  <c r="AA974" i="4"/>
  <c r="Y974" i="4"/>
  <c r="AC973" i="4"/>
  <c r="AB973" i="4"/>
  <c r="AA973" i="4"/>
  <c r="Y973" i="4"/>
  <c r="AC972" i="4"/>
  <c r="AB972" i="4"/>
  <c r="AA972" i="4"/>
  <c r="Y972" i="4"/>
  <c r="AC971" i="4"/>
  <c r="AB971" i="4"/>
  <c r="AA971" i="4"/>
  <c r="Y971" i="4"/>
  <c r="AC970" i="4"/>
  <c r="AB970" i="4"/>
  <c r="AA970" i="4"/>
  <c r="Y970" i="4"/>
  <c r="AC969" i="4"/>
  <c r="AB969" i="4"/>
  <c r="AA969" i="4"/>
  <c r="Y969" i="4"/>
  <c r="AC968" i="4"/>
  <c r="AB968" i="4"/>
  <c r="AA968" i="4"/>
  <c r="Y968" i="4"/>
  <c r="AC967" i="4"/>
  <c r="AB967" i="4"/>
  <c r="AA967" i="4"/>
  <c r="Y967" i="4"/>
  <c r="AC966" i="4"/>
  <c r="AB966" i="4"/>
  <c r="AA966" i="4"/>
  <c r="Y966" i="4"/>
  <c r="AC965" i="4"/>
  <c r="AB965" i="4"/>
  <c r="AA965" i="4"/>
  <c r="Y965" i="4"/>
  <c r="AC964" i="4"/>
  <c r="AB964" i="4"/>
  <c r="AA964" i="4"/>
  <c r="Y964" i="4"/>
  <c r="AC963" i="4"/>
  <c r="AB963" i="4"/>
  <c r="AA963" i="4"/>
  <c r="Y963" i="4"/>
  <c r="AC962" i="4"/>
  <c r="AB962" i="4"/>
  <c r="AA962" i="4"/>
  <c r="Y962" i="4"/>
  <c r="AC961" i="4"/>
  <c r="AB961" i="4"/>
  <c r="AA961" i="4"/>
  <c r="Y961" i="4"/>
  <c r="AC960" i="4"/>
  <c r="AB960" i="4"/>
  <c r="AA960" i="4"/>
  <c r="Y960" i="4"/>
  <c r="AC959" i="4"/>
  <c r="AB959" i="4"/>
  <c r="AA959" i="4"/>
  <c r="Y959" i="4"/>
  <c r="AC958" i="4"/>
  <c r="AB958" i="4"/>
  <c r="AA958" i="4"/>
  <c r="Y958" i="4"/>
  <c r="AC957" i="4"/>
  <c r="AB957" i="4"/>
  <c r="AA957" i="4"/>
  <c r="Y957" i="4"/>
  <c r="AC956" i="4"/>
  <c r="AB956" i="4"/>
  <c r="AA956" i="4"/>
  <c r="Y956" i="4"/>
  <c r="AC955" i="4"/>
  <c r="AB955" i="4"/>
  <c r="AA955" i="4"/>
  <c r="Y955" i="4"/>
  <c r="AC954" i="4"/>
  <c r="AB954" i="4"/>
  <c r="AA954" i="4"/>
  <c r="Y954" i="4"/>
  <c r="AC953" i="4"/>
  <c r="AB953" i="4"/>
  <c r="AA953" i="4"/>
  <c r="Y953" i="4"/>
  <c r="AC952" i="4"/>
  <c r="AB952" i="4"/>
  <c r="AA952" i="4"/>
  <c r="Y952" i="4"/>
  <c r="AC951" i="4"/>
  <c r="AB951" i="4"/>
  <c r="AA951" i="4"/>
  <c r="Y951" i="4"/>
  <c r="AC950" i="4"/>
  <c r="AB950" i="4"/>
  <c r="AA950" i="4"/>
  <c r="Y950" i="4"/>
  <c r="AC949" i="4"/>
  <c r="AB949" i="4"/>
  <c r="AA949" i="4"/>
  <c r="Y949" i="4"/>
  <c r="AC948" i="4"/>
  <c r="AB948" i="4"/>
  <c r="AA948" i="4"/>
  <c r="Y948" i="4"/>
  <c r="AC947" i="4"/>
  <c r="AB947" i="4"/>
  <c r="AA947" i="4"/>
  <c r="Y947" i="4"/>
  <c r="AC946" i="4"/>
  <c r="AB946" i="4"/>
  <c r="AA946" i="4"/>
  <c r="Y946" i="4"/>
  <c r="AC945" i="4"/>
  <c r="AB945" i="4"/>
  <c r="AA945" i="4"/>
  <c r="Y945" i="4"/>
  <c r="AC944" i="4"/>
  <c r="AB944" i="4"/>
  <c r="AA944" i="4"/>
  <c r="Y944" i="4"/>
  <c r="AC943" i="4"/>
  <c r="AB943" i="4"/>
  <c r="AA943" i="4"/>
  <c r="Y943" i="4"/>
  <c r="AC942" i="4"/>
  <c r="AB942" i="4"/>
  <c r="AA942" i="4"/>
  <c r="Y942" i="4"/>
  <c r="AC941" i="4"/>
  <c r="AB941" i="4"/>
  <c r="AA941" i="4"/>
  <c r="Y941" i="4"/>
  <c r="AC940" i="4"/>
  <c r="AB940" i="4"/>
  <c r="AA940" i="4"/>
  <c r="Y940" i="4"/>
  <c r="AC939" i="4"/>
  <c r="AB939" i="4"/>
  <c r="AA939" i="4"/>
  <c r="Y939" i="4"/>
  <c r="AC938" i="4"/>
  <c r="AB938" i="4"/>
  <c r="AA938" i="4"/>
  <c r="Y938" i="4"/>
  <c r="AC937" i="4"/>
  <c r="AB937" i="4"/>
  <c r="AA937" i="4"/>
  <c r="Y937" i="4"/>
  <c r="AC936" i="4"/>
  <c r="AB936" i="4"/>
  <c r="AA936" i="4"/>
  <c r="Y936" i="4"/>
  <c r="AC935" i="4"/>
  <c r="AB935" i="4"/>
  <c r="AA935" i="4"/>
  <c r="Y935" i="4"/>
  <c r="AC934" i="4"/>
  <c r="AB934" i="4"/>
  <c r="AA934" i="4"/>
  <c r="Y934" i="4"/>
  <c r="AC933" i="4"/>
  <c r="AB933" i="4"/>
  <c r="AA933" i="4"/>
  <c r="Y933" i="4"/>
  <c r="AC932" i="4"/>
  <c r="AB932" i="4"/>
  <c r="AA932" i="4"/>
  <c r="Y932" i="4"/>
  <c r="AC931" i="4"/>
  <c r="AB931" i="4"/>
  <c r="AA931" i="4"/>
  <c r="Y931" i="4"/>
  <c r="AC930" i="4"/>
  <c r="AB930" i="4"/>
  <c r="AA930" i="4"/>
  <c r="Y930" i="4"/>
  <c r="AC929" i="4"/>
  <c r="AB929" i="4"/>
  <c r="AA929" i="4"/>
  <c r="Y929" i="4"/>
  <c r="AC928" i="4"/>
  <c r="AB928" i="4"/>
  <c r="AA928" i="4"/>
  <c r="Y928" i="4"/>
  <c r="AC927" i="4"/>
  <c r="AB927" i="4"/>
  <c r="AA927" i="4"/>
  <c r="Y927" i="4"/>
  <c r="AC926" i="4"/>
  <c r="AB926" i="4"/>
  <c r="AA926" i="4"/>
  <c r="Y926" i="4"/>
  <c r="AC925" i="4"/>
  <c r="AB925" i="4"/>
  <c r="AA925" i="4"/>
  <c r="Y925" i="4"/>
  <c r="AC924" i="4"/>
  <c r="AB924" i="4"/>
  <c r="AA924" i="4"/>
  <c r="Y924" i="4"/>
  <c r="AC923" i="4"/>
  <c r="AB923" i="4"/>
  <c r="AA923" i="4"/>
  <c r="Y923" i="4"/>
  <c r="AC922" i="4"/>
  <c r="AB922" i="4"/>
  <c r="AA922" i="4"/>
  <c r="Y922" i="4"/>
  <c r="AC921" i="4"/>
  <c r="AB921" i="4"/>
  <c r="AA921" i="4"/>
  <c r="Y921" i="4"/>
  <c r="AC920" i="4"/>
  <c r="AB920" i="4"/>
  <c r="AA920" i="4"/>
  <c r="Y920" i="4"/>
  <c r="AC919" i="4"/>
  <c r="AB919" i="4"/>
  <c r="AA919" i="4"/>
  <c r="Y919" i="4"/>
  <c r="AC918" i="4"/>
  <c r="AB918" i="4"/>
  <c r="AA918" i="4"/>
  <c r="Y918" i="4"/>
  <c r="AC917" i="4"/>
  <c r="AB917" i="4"/>
  <c r="AA917" i="4"/>
  <c r="Y917" i="4"/>
  <c r="AC916" i="4"/>
  <c r="AB916" i="4"/>
  <c r="AA916" i="4"/>
  <c r="Y916" i="4"/>
  <c r="AC915" i="4"/>
  <c r="AB915" i="4"/>
  <c r="AA915" i="4"/>
  <c r="Y915" i="4"/>
  <c r="AC914" i="4"/>
  <c r="AB914" i="4"/>
  <c r="AA914" i="4"/>
  <c r="Y914" i="4"/>
  <c r="AC913" i="4"/>
  <c r="AB913" i="4"/>
  <c r="AA913" i="4"/>
  <c r="Y913" i="4"/>
  <c r="AC912" i="4"/>
  <c r="AB912" i="4"/>
  <c r="AA912" i="4"/>
  <c r="Y912" i="4"/>
  <c r="AC911" i="4"/>
  <c r="AB911" i="4"/>
  <c r="AA911" i="4"/>
  <c r="Y911" i="4"/>
  <c r="AC910" i="4"/>
  <c r="AB910" i="4"/>
  <c r="AA910" i="4"/>
  <c r="Y910" i="4"/>
  <c r="AC909" i="4"/>
  <c r="AB909" i="4"/>
  <c r="AA909" i="4"/>
  <c r="Y909" i="4"/>
  <c r="AC908" i="4"/>
  <c r="AB908" i="4"/>
  <c r="AA908" i="4"/>
  <c r="Y908" i="4"/>
  <c r="AC907" i="4"/>
  <c r="AB907" i="4"/>
  <c r="AA907" i="4"/>
  <c r="Y907" i="4"/>
  <c r="AC906" i="4"/>
  <c r="AB906" i="4"/>
  <c r="AA906" i="4"/>
  <c r="Y906" i="4"/>
  <c r="AC905" i="4"/>
  <c r="AB905" i="4"/>
  <c r="AA905" i="4"/>
  <c r="Y905" i="4"/>
  <c r="AC904" i="4"/>
  <c r="AB904" i="4"/>
  <c r="AA904" i="4"/>
  <c r="Y904" i="4"/>
  <c r="AC903" i="4"/>
  <c r="AB903" i="4"/>
  <c r="AA903" i="4"/>
  <c r="Y903" i="4"/>
  <c r="AC902" i="4"/>
  <c r="AB902" i="4"/>
  <c r="AA902" i="4"/>
  <c r="Y902" i="4"/>
  <c r="AC901" i="4"/>
  <c r="AB901" i="4"/>
  <c r="AA901" i="4"/>
  <c r="Y901" i="4"/>
  <c r="AC900" i="4"/>
  <c r="AB900" i="4"/>
  <c r="AA900" i="4"/>
  <c r="Y900" i="4"/>
  <c r="AC899" i="4"/>
  <c r="AB899" i="4"/>
  <c r="AA899" i="4"/>
  <c r="Y899" i="4"/>
  <c r="AC898" i="4"/>
  <c r="AB898" i="4"/>
  <c r="AA898" i="4"/>
  <c r="Y898" i="4"/>
  <c r="AC897" i="4"/>
  <c r="AB897" i="4"/>
  <c r="AA897" i="4"/>
  <c r="Y897" i="4"/>
  <c r="AC896" i="4"/>
  <c r="AB896" i="4"/>
  <c r="AA896" i="4"/>
  <c r="Y896" i="4"/>
  <c r="AC895" i="4"/>
  <c r="AB895" i="4"/>
  <c r="AA895" i="4"/>
  <c r="Y895" i="4"/>
  <c r="AC894" i="4"/>
  <c r="AB894" i="4"/>
  <c r="AA894" i="4"/>
  <c r="Y894" i="4"/>
  <c r="AC893" i="4"/>
  <c r="AB893" i="4"/>
  <c r="AA893" i="4"/>
  <c r="Y893" i="4"/>
  <c r="AC892" i="4"/>
  <c r="AB892" i="4"/>
  <c r="AA892" i="4"/>
  <c r="Y892" i="4"/>
  <c r="AC891" i="4"/>
  <c r="AB891" i="4"/>
  <c r="AA891" i="4"/>
  <c r="Y891" i="4"/>
  <c r="AC890" i="4"/>
  <c r="AB890" i="4"/>
  <c r="AA890" i="4"/>
  <c r="Y890" i="4"/>
  <c r="AC889" i="4"/>
  <c r="AB889" i="4"/>
  <c r="AA889" i="4"/>
  <c r="Y889" i="4"/>
  <c r="AC888" i="4"/>
  <c r="AB888" i="4"/>
  <c r="AA888" i="4"/>
  <c r="Y888" i="4"/>
  <c r="AC887" i="4"/>
  <c r="AB887" i="4"/>
  <c r="AA887" i="4"/>
  <c r="Y887" i="4"/>
  <c r="AC886" i="4"/>
  <c r="AB886" i="4"/>
  <c r="AA886" i="4"/>
  <c r="Y886" i="4"/>
  <c r="AC885" i="4"/>
  <c r="AB885" i="4"/>
  <c r="AA885" i="4"/>
  <c r="Y885" i="4"/>
  <c r="AC884" i="4"/>
  <c r="AB884" i="4"/>
  <c r="AA884" i="4"/>
  <c r="Y884" i="4"/>
  <c r="AC883" i="4"/>
  <c r="AB883" i="4"/>
  <c r="AA883" i="4"/>
  <c r="Y883" i="4"/>
  <c r="AC882" i="4"/>
  <c r="AB882" i="4"/>
  <c r="AA882" i="4"/>
  <c r="Y882" i="4"/>
  <c r="AC881" i="4"/>
  <c r="AB881" i="4"/>
  <c r="AA881" i="4"/>
  <c r="Y881" i="4"/>
  <c r="AC880" i="4"/>
  <c r="AB880" i="4"/>
  <c r="AA880" i="4"/>
  <c r="Y880" i="4"/>
  <c r="AC879" i="4"/>
  <c r="AB879" i="4"/>
  <c r="AA879" i="4"/>
  <c r="Y879" i="4"/>
  <c r="AC878" i="4"/>
  <c r="AB878" i="4"/>
  <c r="AA878" i="4"/>
  <c r="Y878" i="4"/>
  <c r="AC877" i="4"/>
  <c r="AB877" i="4"/>
  <c r="AA877" i="4"/>
  <c r="Y877" i="4"/>
  <c r="AC876" i="4"/>
  <c r="AB876" i="4"/>
  <c r="AA876" i="4"/>
  <c r="Y876" i="4"/>
  <c r="AC875" i="4"/>
  <c r="AB875" i="4"/>
  <c r="AA875" i="4"/>
  <c r="Y875" i="4"/>
  <c r="AC874" i="4"/>
  <c r="AB874" i="4"/>
  <c r="AA874" i="4"/>
  <c r="Y874" i="4"/>
  <c r="AC873" i="4"/>
  <c r="AB873" i="4"/>
  <c r="AA873" i="4"/>
  <c r="Y873" i="4"/>
  <c r="AC872" i="4"/>
  <c r="AB872" i="4"/>
  <c r="AA872" i="4"/>
  <c r="Y872" i="4"/>
  <c r="AC871" i="4"/>
  <c r="AB871" i="4"/>
  <c r="AA871" i="4"/>
  <c r="Y871" i="4"/>
  <c r="AC870" i="4"/>
  <c r="AB870" i="4"/>
  <c r="AA870" i="4"/>
  <c r="Y870" i="4"/>
  <c r="AC869" i="4"/>
  <c r="AB869" i="4"/>
  <c r="AA869" i="4"/>
  <c r="Y869" i="4"/>
  <c r="AC868" i="4"/>
  <c r="AB868" i="4"/>
  <c r="AA868" i="4"/>
  <c r="Y868" i="4"/>
  <c r="AC867" i="4"/>
  <c r="AB867" i="4"/>
  <c r="AA867" i="4"/>
  <c r="Y867" i="4"/>
  <c r="AC866" i="4"/>
  <c r="AB866" i="4"/>
  <c r="AA866" i="4"/>
  <c r="Y866" i="4"/>
  <c r="AC865" i="4"/>
  <c r="AB865" i="4"/>
  <c r="AA865" i="4"/>
  <c r="Y865" i="4"/>
  <c r="AC864" i="4"/>
  <c r="AB864" i="4"/>
  <c r="AA864" i="4"/>
  <c r="Y864" i="4"/>
  <c r="AC863" i="4"/>
  <c r="AB863" i="4"/>
  <c r="AA863" i="4"/>
  <c r="Y863" i="4"/>
  <c r="AC862" i="4"/>
  <c r="AB862" i="4"/>
  <c r="AA862" i="4"/>
  <c r="Y862" i="4"/>
  <c r="AC861" i="4"/>
  <c r="AB861" i="4"/>
  <c r="AA861" i="4"/>
  <c r="Y861" i="4"/>
  <c r="AC860" i="4"/>
  <c r="AB860" i="4"/>
  <c r="AA860" i="4"/>
  <c r="Y860" i="4"/>
  <c r="AC859" i="4"/>
  <c r="AB859" i="4"/>
  <c r="AA859" i="4"/>
  <c r="Y859" i="4"/>
  <c r="AC858" i="4"/>
  <c r="AB858" i="4"/>
  <c r="AA858" i="4"/>
  <c r="Y858" i="4"/>
  <c r="AC857" i="4"/>
  <c r="AB857" i="4"/>
  <c r="AA857" i="4"/>
  <c r="Y857" i="4"/>
  <c r="AC856" i="4"/>
  <c r="AB856" i="4"/>
  <c r="AA856" i="4"/>
  <c r="Y856" i="4"/>
  <c r="AC855" i="4"/>
  <c r="AB855" i="4"/>
  <c r="AA855" i="4"/>
  <c r="Y855" i="4"/>
  <c r="AC854" i="4"/>
  <c r="AB854" i="4"/>
  <c r="AA854" i="4"/>
  <c r="Y854" i="4"/>
  <c r="AC853" i="4"/>
  <c r="AB853" i="4"/>
  <c r="AA853" i="4"/>
  <c r="Y853" i="4"/>
  <c r="AC852" i="4"/>
  <c r="AB852" i="4"/>
  <c r="AA852" i="4"/>
  <c r="Y852" i="4"/>
  <c r="AC851" i="4"/>
  <c r="AB851" i="4"/>
  <c r="AA851" i="4"/>
  <c r="Y851" i="4"/>
  <c r="AC850" i="4"/>
  <c r="AB850" i="4"/>
  <c r="AA850" i="4"/>
  <c r="Y850" i="4"/>
  <c r="AC849" i="4"/>
  <c r="AB849" i="4"/>
  <c r="AA849" i="4"/>
  <c r="Y849" i="4"/>
  <c r="AC848" i="4"/>
  <c r="AB848" i="4"/>
  <c r="AA848" i="4"/>
  <c r="Y848" i="4"/>
  <c r="AC847" i="4"/>
  <c r="AB847" i="4"/>
  <c r="AA847" i="4"/>
  <c r="Y847" i="4"/>
  <c r="AC846" i="4"/>
  <c r="AB846" i="4"/>
  <c r="AA846" i="4"/>
  <c r="Y846" i="4"/>
  <c r="AC845" i="4"/>
  <c r="AB845" i="4"/>
  <c r="AA845" i="4"/>
  <c r="Y845" i="4"/>
  <c r="AC844" i="4"/>
  <c r="AB844" i="4"/>
  <c r="AA844" i="4"/>
  <c r="Y844" i="4"/>
  <c r="AC843" i="4"/>
  <c r="AB843" i="4"/>
  <c r="AA843" i="4"/>
  <c r="Y843" i="4"/>
  <c r="AC842" i="4"/>
  <c r="AB842" i="4"/>
  <c r="AA842" i="4"/>
  <c r="Y842" i="4"/>
  <c r="AC841" i="4"/>
  <c r="AB841" i="4"/>
  <c r="AA841" i="4"/>
  <c r="Y841" i="4"/>
  <c r="AC840" i="4"/>
  <c r="AB840" i="4"/>
  <c r="AA840" i="4"/>
  <c r="Y840" i="4"/>
  <c r="AC839" i="4"/>
  <c r="AB839" i="4"/>
  <c r="AA839" i="4"/>
  <c r="Y839" i="4"/>
  <c r="AC838" i="4"/>
  <c r="AB838" i="4"/>
  <c r="AA838" i="4"/>
  <c r="Y838" i="4"/>
  <c r="AC837" i="4"/>
  <c r="AB837" i="4"/>
  <c r="AA837" i="4"/>
  <c r="Y837" i="4"/>
  <c r="AC836" i="4"/>
  <c r="AB836" i="4"/>
  <c r="AA836" i="4"/>
  <c r="Y836" i="4"/>
  <c r="AC835" i="4"/>
  <c r="AB835" i="4"/>
  <c r="AA835" i="4"/>
  <c r="Y835" i="4"/>
  <c r="AC834" i="4"/>
  <c r="AB834" i="4"/>
  <c r="AA834" i="4"/>
  <c r="Y834" i="4"/>
  <c r="AC833" i="4"/>
  <c r="AB833" i="4"/>
  <c r="AA833" i="4"/>
  <c r="Y833" i="4"/>
  <c r="AC832" i="4"/>
  <c r="AB832" i="4"/>
  <c r="AA832" i="4"/>
  <c r="Y832" i="4"/>
  <c r="AC831" i="4"/>
  <c r="AB831" i="4"/>
  <c r="AA831" i="4"/>
  <c r="Y831" i="4"/>
  <c r="AC830" i="4"/>
  <c r="AB830" i="4"/>
  <c r="AA830" i="4"/>
  <c r="Y830" i="4"/>
  <c r="AC829" i="4"/>
  <c r="AB829" i="4"/>
  <c r="AA829" i="4"/>
  <c r="Y829" i="4"/>
  <c r="AC828" i="4"/>
  <c r="AB828" i="4"/>
  <c r="AA828" i="4"/>
  <c r="Y828" i="4"/>
  <c r="AC827" i="4"/>
  <c r="AB827" i="4"/>
  <c r="AA827" i="4"/>
  <c r="Y827" i="4"/>
  <c r="AC826" i="4"/>
  <c r="AB826" i="4"/>
  <c r="AA826" i="4"/>
  <c r="Y826" i="4"/>
  <c r="AC825" i="4"/>
  <c r="AB825" i="4"/>
  <c r="AA825" i="4"/>
  <c r="Y825" i="4"/>
  <c r="AC824" i="4"/>
  <c r="AB824" i="4"/>
  <c r="AA824" i="4"/>
  <c r="Y824" i="4"/>
  <c r="AC823" i="4"/>
  <c r="AB823" i="4"/>
  <c r="AA823" i="4"/>
  <c r="Y823" i="4"/>
  <c r="AC822" i="4"/>
  <c r="AB822" i="4"/>
  <c r="AA822" i="4"/>
  <c r="Y822" i="4"/>
  <c r="AC821" i="4"/>
  <c r="AB821" i="4"/>
  <c r="AA821" i="4"/>
  <c r="Y821" i="4"/>
  <c r="AC820" i="4"/>
  <c r="AB820" i="4"/>
  <c r="AA820" i="4"/>
  <c r="Y820" i="4"/>
  <c r="AC819" i="4"/>
  <c r="AB819" i="4"/>
  <c r="AA819" i="4"/>
  <c r="Y819" i="4"/>
  <c r="AC818" i="4"/>
  <c r="AB818" i="4"/>
  <c r="AA818" i="4"/>
  <c r="Y818" i="4"/>
  <c r="AC817" i="4"/>
  <c r="AB817" i="4"/>
  <c r="AA817" i="4"/>
  <c r="Y817" i="4"/>
  <c r="AC816" i="4"/>
  <c r="AB816" i="4"/>
  <c r="AA816" i="4"/>
  <c r="Y816" i="4"/>
  <c r="AC815" i="4"/>
  <c r="AB815" i="4"/>
  <c r="AA815" i="4"/>
  <c r="Y815" i="4"/>
  <c r="AC814" i="4"/>
  <c r="AB814" i="4"/>
  <c r="AA814" i="4"/>
  <c r="Y814" i="4"/>
  <c r="AC813" i="4"/>
  <c r="AB813" i="4"/>
  <c r="AA813" i="4"/>
  <c r="Y813" i="4"/>
  <c r="AC812" i="4"/>
  <c r="AB812" i="4"/>
  <c r="AA812" i="4"/>
  <c r="Y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AC810" i="4"/>
  <c r="AB810" i="4"/>
  <c r="AA810" i="4"/>
  <c r="Y810" i="4"/>
  <c r="AC809" i="4"/>
  <c r="AB809" i="4"/>
  <c r="AA809" i="4"/>
  <c r="Y809" i="4"/>
  <c r="AC808" i="4"/>
  <c r="AB808" i="4"/>
  <c r="AA808" i="4"/>
  <c r="Y808" i="4"/>
  <c r="AC807" i="4"/>
  <c r="AB807" i="4"/>
  <c r="AA807" i="4"/>
  <c r="Y807" i="4"/>
  <c r="AC806" i="4"/>
  <c r="AB806" i="4"/>
  <c r="AA806" i="4"/>
  <c r="Y806" i="4"/>
  <c r="AC805" i="4"/>
  <c r="AB805" i="4"/>
  <c r="AA805" i="4"/>
  <c r="Y805" i="4"/>
  <c r="AC804" i="4"/>
  <c r="AB804" i="4"/>
  <c r="AA804" i="4"/>
  <c r="Y804" i="4"/>
  <c r="AC803" i="4"/>
  <c r="AB803" i="4"/>
  <c r="AA803" i="4"/>
  <c r="Y803" i="4"/>
  <c r="AC802" i="4"/>
  <c r="AB802" i="4"/>
  <c r="AA802" i="4"/>
  <c r="Y802" i="4"/>
  <c r="AC801" i="4"/>
  <c r="AB801" i="4"/>
  <c r="AA801" i="4"/>
  <c r="Y801" i="4"/>
  <c r="AC800" i="4"/>
  <c r="AB800" i="4"/>
  <c r="AA800" i="4"/>
  <c r="Y800" i="4"/>
  <c r="AC799" i="4"/>
  <c r="AB799" i="4"/>
  <c r="AA799" i="4"/>
  <c r="Y799" i="4"/>
  <c r="AC798" i="4"/>
  <c r="AB798" i="4"/>
  <c r="AA798" i="4"/>
  <c r="Y798" i="4"/>
  <c r="AC797" i="4"/>
  <c r="AB797" i="4"/>
  <c r="AA797" i="4"/>
  <c r="Y797" i="4"/>
  <c r="AC796" i="4"/>
  <c r="AB796" i="4"/>
  <c r="AA796" i="4"/>
  <c r="Y796" i="4"/>
  <c r="AC795" i="4"/>
  <c r="AB795" i="4"/>
  <c r="AA795" i="4"/>
  <c r="Y795" i="4"/>
  <c r="AC794" i="4"/>
  <c r="AB794" i="4"/>
  <c r="AA794" i="4"/>
  <c r="Y794" i="4"/>
  <c r="AC793" i="4"/>
  <c r="AB793" i="4"/>
  <c r="AA793" i="4"/>
  <c r="Y793" i="4"/>
  <c r="AC792" i="4"/>
  <c r="AB792" i="4"/>
  <c r="AA792" i="4"/>
  <c r="Y792" i="4"/>
  <c r="AC791" i="4"/>
  <c r="AB791" i="4"/>
  <c r="AA791" i="4"/>
  <c r="Y791" i="4"/>
  <c r="AC790" i="4"/>
  <c r="AB790" i="4"/>
  <c r="AA790" i="4"/>
  <c r="Y790" i="4"/>
  <c r="AC789" i="4"/>
  <c r="AB789" i="4"/>
  <c r="AA789" i="4"/>
  <c r="Y789" i="4"/>
  <c r="AC788" i="4"/>
  <c r="AB788" i="4"/>
  <c r="AA788" i="4"/>
  <c r="Y788" i="4"/>
  <c r="AC787" i="4"/>
  <c r="AB787" i="4"/>
  <c r="AA787" i="4"/>
  <c r="Y787" i="4"/>
  <c r="AC786" i="4"/>
  <c r="AB786" i="4"/>
  <c r="AA786" i="4"/>
  <c r="Y786" i="4"/>
  <c r="AC785" i="4"/>
  <c r="AB785" i="4"/>
  <c r="AA785" i="4"/>
  <c r="Y785" i="4"/>
  <c r="AC784" i="4"/>
  <c r="AB784" i="4"/>
  <c r="AA784" i="4"/>
  <c r="Y784" i="4"/>
  <c r="AC783" i="4"/>
  <c r="AB783" i="4"/>
  <c r="AA783" i="4"/>
  <c r="Y783" i="4"/>
  <c r="AC782" i="4"/>
  <c r="AB782" i="4"/>
  <c r="AA782" i="4"/>
  <c r="Y782" i="4"/>
  <c r="AC781" i="4"/>
  <c r="AB781" i="4"/>
  <c r="AA781" i="4"/>
  <c r="Y781" i="4"/>
  <c r="AC780" i="4"/>
  <c r="AB780" i="4"/>
  <c r="AA780" i="4"/>
  <c r="Y780" i="4"/>
  <c r="AC779" i="4"/>
  <c r="AB779" i="4"/>
  <c r="AA779" i="4"/>
  <c r="Y779" i="4"/>
  <c r="AC778" i="4"/>
  <c r="AB778" i="4"/>
  <c r="AA778" i="4"/>
  <c r="Y778" i="4"/>
  <c r="AC777" i="4"/>
  <c r="AB777" i="4"/>
  <c r="AA777" i="4"/>
  <c r="Y777" i="4"/>
  <c r="AC776" i="4"/>
  <c r="AB776" i="4"/>
  <c r="AA776" i="4"/>
  <c r="Y776" i="4"/>
  <c r="AC775" i="4"/>
  <c r="AB775" i="4"/>
  <c r="AA775" i="4"/>
  <c r="Y775" i="4"/>
  <c r="AC774" i="4"/>
  <c r="AB774" i="4"/>
  <c r="AA774" i="4"/>
  <c r="Y774" i="4"/>
  <c r="AC773" i="4"/>
  <c r="AB773" i="4"/>
  <c r="AA773" i="4"/>
  <c r="Y773" i="4"/>
  <c r="AC772" i="4"/>
  <c r="AB772" i="4"/>
  <c r="AA772" i="4"/>
  <c r="Y772" i="4"/>
  <c r="AC771" i="4"/>
  <c r="AB771" i="4"/>
  <c r="AA771" i="4"/>
  <c r="Y771" i="4"/>
  <c r="AC770" i="4"/>
  <c r="AB770" i="4"/>
  <c r="AA770" i="4"/>
  <c r="Y770" i="4"/>
  <c r="AC769" i="4"/>
  <c r="AB769" i="4"/>
  <c r="AA769" i="4"/>
  <c r="Y769" i="4"/>
  <c r="AC768" i="4"/>
  <c r="AB768" i="4"/>
  <c r="AA768" i="4"/>
  <c r="Y768" i="4"/>
  <c r="AC767" i="4"/>
  <c r="AB767" i="4"/>
  <c r="AA767" i="4"/>
  <c r="Y767" i="4"/>
  <c r="AC766" i="4"/>
  <c r="AB766" i="4"/>
  <c r="AA766" i="4"/>
  <c r="Y766" i="4"/>
  <c r="AC765" i="4"/>
  <c r="AB765" i="4"/>
  <c r="AA765" i="4"/>
  <c r="Y765" i="4"/>
  <c r="AC764" i="4"/>
  <c r="AB764" i="4"/>
  <c r="AA764" i="4"/>
  <c r="Y764" i="4"/>
  <c r="AC763" i="4"/>
  <c r="AB763" i="4"/>
  <c r="AA763" i="4"/>
  <c r="Y763" i="4"/>
  <c r="AC762" i="4"/>
  <c r="AB762" i="4"/>
  <c r="AA762" i="4"/>
  <c r="Y762" i="4"/>
  <c r="AC761" i="4"/>
  <c r="AB761" i="4"/>
  <c r="AA761" i="4"/>
  <c r="Y761" i="4"/>
  <c r="AC760" i="4"/>
  <c r="AB760" i="4"/>
  <c r="AA760" i="4"/>
  <c r="Y760" i="4"/>
  <c r="AC759" i="4"/>
  <c r="AB759" i="4"/>
  <c r="AA759" i="4"/>
  <c r="Y759" i="4"/>
  <c r="AC758" i="4"/>
  <c r="AB758" i="4"/>
  <c r="AA758" i="4"/>
  <c r="Y758" i="4"/>
  <c r="AC757" i="4"/>
  <c r="AB757" i="4"/>
  <c r="AA757" i="4"/>
  <c r="Y757" i="4"/>
  <c r="AC756" i="4"/>
  <c r="AB756" i="4"/>
  <c r="AA756" i="4"/>
  <c r="Y756" i="4"/>
  <c r="AC755" i="4"/>
  <c r="AB755" i="4"/>
  <c r="AA755" i="4"/>
  <c r="Y755" i="4"/>
  <c r="AC754" i="4"/>
  <c r="AB754" i="4"/>
  <c r="AA754" i="4"/>
  <c r="Y754" i="4"/>
  <c r="AC753" i="4"/>
  <c r="AB753" i="4"/>
  <c r="AA753" i="4"/>
  <c r="Y753" i="4"/>
  <c r="AC752" i="4"/>
  <c r="AB752" i="4"/>
  <c r="AA752" i="4"/>
  <c r="Y752" i="4"/>
  <c r="AC751" i="4"/>
  <c r="AB751" i="4"/>
  <c r="AA751" i="4"/>
  <c r="Y751" i="4"/>
  <c r="AC750" i="4"/>
  <c r="AB750" i="4"/>
  <c r="AA750" i="4"/>
  <c r="Y750" i="4"/>
  <c r="AC749" i="4"/>
  <c r="AB749" i="4"/>
  <c r="AA749" i="4"/>
  <c r="Y749" i="4"/>
  <c r="AC748" i="4"/>
  <c r="AB748" i="4"/>
  <c r="AA748" i="4"/>
  <c r="Y748" i="4"/>
  <c r="AC747" i="4"/>
  <c r="AB747" i="4"/>
  <c r="AA747" i="4"/>
  <c r="Y747" i="4"/>
  <c r="AC746" i="4"/>
  <c r="AB746" i="4"/>
  <c r="AA746" i="4"/>
  <c r="Y746" i="4"/>
  <c r="AC745" i="4"/>
  <c r="AB745" i="4"/>
  <c r="AA745" i="4"/>
  <c r="Y745" i="4"/>
  <c r="AC744" i="4"/>
  <c r="AB744" i="4"/>
  <c r="AA744" i="4"/>
  <c r="Y744" i="4"/>
  <c r="AC743" i="4"/>
  <c r="AB743" i="4"/>
  <c r="AA743" i="4"/>
  <c r="Y743" i="4"/>
  <c r="AC742" i="4"/>
  <c r="AB742" i="4"/>
  <c r="AA742" i="4"/>
  <c r="Y742" i="4"/>
  <c r="AC741" i="4"/>
  <c r="AB741" i="4"/>
  <c r="AA741" i="4"/>
  <c r="Y741" i="4"/>
  <c r="AC740" i="4"/>
  <c r="AB740" i="4"/>
  <c r="AA740" i="4"/>
  <c r="Y740" i="4"/>
  <c r="AC739" i="4"/>
  <c r="AB739" i="4"/>
  <c r="AA739" i="4"/>
  <c r="Y739" i="4"/>
  <c r="AC738" i="4"/>
  <c r="AB738" i="4"/>
  <c r="AA738" i="4"/>
  <c r="Y738" i="4"/>
  <c r="AC737" i="4"/>
  <c r="AB737" i="4"/>
  <c r="AA737" i="4"/>
  <c r="Y737" i="4"/>
  <c r="AC736" i="4"/>
  <c r="AB736" i="4"/>
  <c r="AA736" i="4"/>
  <c r="Y736" i="4"/>
  <c r="AC735" i="4"/>
  <c r="AB735" i="4"/>
  <c r="AA735" i="4"/>
  <c r="Y735" i="4"/>
  <c r="AC734" i="4"/>
  <c r="AB734" i="4"/>
  <c r="AA734" i="4"/>
  <c r="Y734" i="4"/>
  <c r="AC733" i="4"/>
  <c r="AB733" i="4"/>
  <c r="AA733" i="4"/>
  <c r="Y733" i="4"/>
  <c r="AC732" i="4"/>
  <c r="AB732" i="4"/>
  <c r="AA732" i="4"/>
  <c r="Y732" i="4"/>
  <c r="AC731" i="4"/>
  <c r="AB731" i="4"/>
  <c r="AA731" i="4"/>
  <c r="Y731" i="4"/>
  <c r="AC730" i="4"/>
  <c r="AB730" i="4"/>
  <c r="AA730" i="4"/>
  <c r="Y730" i="4"/>
  <c r="AC729" i="4"/>
  <c r="AB729" i="4"/>
  <c r="AA729" i="4"/>
  <c r="Y729" i="4"/>
  <c r="AC728" i="4"/>
  <c r="AB728" i="4"/>
  <c r="AA728" i="4"/>
  <c r="Y728" i="4"/>
  <c r="AC727" i="4"/>
  <c r="AB727" i="4"/>
  <c r="AA727" i="4"/>
  <c r="Y727" i="4"/>
  <c r="AC726" i="4"/>
  <c r="AB726" i="4"/>
  <c r="AA726" i="4"/>
  <c r="Y726" i="4"/>
  <c r="AC725" i="4"/>
  <c r="AB725" i="4"/>
  <c r="AA725" i="4"/>
  <c r="Y725" i="4"/>
  <c r="AC724" i="4"/>
  <c r="AB724" i="4"/>
  <c r="AA724" i="4"/>
  <c r="Y724" i="4"/>
  <c r="AC723" i="4"/>
  <c r="AB723" i="4"/>
  <c r="AA723" i="4"/>
  <c r="Y723" i="4"/>
  <c r="AC722" i="4"/>
  <c r="AB722" i="4"/>
  <c r="AA722" i="4"/>
  <c r="Y722" i="4"/>
  <c r="AC721" i="4"/>
  <c r="AB721" i="4"/>
  <c r="AA721" i="4"/>
  <c r="Y721" i="4"/>
  <c r="AC720" i="4"/>
  <c r="AB720" i="4"/>
  <c r="AA720" i="4"/>
  <c r="Y720" i="4"/>
  <c r="AC719" i="4"/>
  <c r="AB719" i="4"/>
  <c r="AA719" i="4"/>
  <c r="Y719" i="4"/>
  <c r="AC718" i="4"/>
  <c r="AB718" i="4"/>
  <c r="AA718" i="4"/>
  <c r="Y718" i="4"/>
  <c r="AC717" i="4"/>
  <c r="AB717" i="4"/>
  <c r="AA717" i="4"/>
  <c r="Y717" i="4"/>
  <c r="AC716" i="4"/>
  <c r="AB716" i="4"/>
  <c r="AA716" i="4"/>
  <c r="Y716" i="4"/>
  <c r="AC715" i="4"/>
  <c r="AB715" i="4"/>
  <c r="AA715" i="4"/>
  <c r="Y715" i="4"/>
  <c r="AC714" i="4"/>
  <c r="AB714" i="4"/>
  <c r="AA714" i="4"/>
  <c r="Y714" i="4"/>
  <c r="AC713" i="4"/>
  <c r="AB713" i="4"/>
  <c r="AA713" i="4"/>
  <c r="Y713" i="4"/>
  <c r="AC712" i="4"/>
  <c r="AB712" i="4"/>
  <c r="AA712" i="4"/>
  <c r="Y712" i="4"/>
  <c r="AC711" i="4"/>
  <c r="AB711" i="4"/>
  <c r="AA711" i="4"/>
  <c r="Y711" i="4"/>
  <c r="AC710" i="4"/>
  <c r="AB710" i="4"/>
  <c r="AA710" i="4"/>
  <c r="Y710" i="4"/>
  <c r="AC709" i="4"/>
  <c r="AB709" i="4"/>
  <c r="AA709" i="4"/>
  <c r="Y709" i="4"/>
  <c r="AC708" i="4"/>
  <c r="AB708" i="4"/>
  <c r="AA708" i="4"/>
  <c r="Y708" i="4"/>
  <c r="AC707" i="4"/>
  <c r="AB707" i="4"/>
  <c r="AA707" i="4"/>
  <c r="Y707" i="4"/>
  <c r="AC706" i="4"/>
  <c r="AB706" i="4"/>
  <c r="AA706" i="4"/>
  <c r="Y706" i="4"/>
  <c r="AC705" i="4"/>
  <c r="AB705" i="4"/>
  <c r="AA705" i="4"/>
  <c r="Y705" i="4"/>
  <c r="AC704" i="4"/>
  <c r="AB704" i="4"/>
  <c r="AA704" i="4"/>
  <c r="Y704" i="4"/>
  <c r="AC703" i="4"/>
  <c r="AB703" i="4"/>
  <c r="AA703" i="4"/>
  <c r="Y703" i="4"/>
  <c r="AC702" i="4"/>
  <c r="AB702" i="4"/>
  <c r="AA702" i="4"/>
  <c r="Y702" i="4"/>
  <c r="AC701" i="4"/>
  <c r="AB701" i="4"/>
  <c r="AA701" i="4"/>
  <c r="Y701" i="4"/>
  <c r="AC700" i="4"/>
  <c r="AB700" i="4"/>
  <c r="AA700" i="4"/>
  <c r="Y700" i="4"/>
  <c r="AC699" i="4"/>
  <c r="AB699" i="4"/>
  <c r="AA699" i="4"/>
  <c r="Y699" i="4"/>
  <c r="AC698" i="4"/>
  <c r="AB698" i="4"/>
  <c r="AA698" i="4"/>
  <c r="Y698" i="4"/>
  <c r="AC697" i="4"/>
  <c r="AB697" i="4"/>
  <c r="AA697" i="4"/>
  <c r="Y697" i="4"/>
  <c r="AC696" i="4"/>
  <c r="AB696" i="4"/>
  <c r="AA696" i="4"/>
  <c r="Y696" i="4"/>
  <c r="AC695" i="4"/>
  <c r="AB695" i="4"/>
  <c r="AA695" i="4"/>
  <c r="Y695" i="4"/>
  <c r="AC694" i="4"/>
  <c r="AB694" i="4"/>
  <c r="AA694" i="4"/>
  <c r="Y694" i="4"/>
  <c r="AC693" i="4"/>
  <c r="AB693" i="4"/>
  <c r="AA693" i="4"/>
  <c r="Y693" i="4"/>
  <c r="AC692" i="4"/>
  <c r="AB692" i="4"/>
  <c r="AA692" i="4"/>
  <c r="Y692" i="4"/>
  <c r="AC691" i="4"/>
  <c r="AB691" i="4"/>
  <c r="AA691" i="4"/>
  <c r="Y691" i="4"/>
  <c r="AC690" i="4"/>
  <c r="AB690" i="4"/>
  <c r="AA690" i="4"/>
  <c r="Y690" i="4"/>
  <c r="AC689" i="4"/>
  <c r="AB689" i="4"/>
  <c r="AA689" i="4"/>
  <c r="Y689" i="4"/>
  <c r="AC688" i="4"/>
  <c r="AB688" i="4"/>
  <c r="AA688" i="4"/>
  <c r="Y688" i="4"/>
  <c r="AC687" i="4"/>
  <c r="AB687" i="4"/>
  <c r="AA687" i="4"/>
  <c r="Y687" i="4"/>
  <c r="AC686" i="4"/>
  <c r="AB686" i="4"/>
  <c r="AA686" i="4"/>
  <c r="Y686" i="4"/>
  <c r="AC685" i="4"/>
  <c r="AB685" i="4"/>
  <c r="AA685" i="4"/>
  <c r="Y685" i="4"/>
  <c r="AC684" i="4"/>
  <c r="AB684" i="4"/>
  <c r="AA684" i="4"/>
  <c r="Y684" i="4"/>
  <c r="AC683" i="4"/>
  <c r="AB683" i="4"/>
  <c r="AA683" i="4"/>
  <c r="Y683" i="4"/>
  <c r="AC682" i="4"/>
  <c r="AB682" i="4"/>
  <c r="AA682" i="4"/>
  <c r="Y682" i="4"/>
  <c r="AC681" i="4"/>
  <c r="AB681" i="4"/>
  <c r="AA681" i="4"/>
  <c r="Y681" i="4"/>
  <c r="AC680" i="4"/>
  <c r="AB680" i="4"/>
  <c r="AA680" i="4"/>
  <c r="Y680" i="4"/>
  <c r="AC679" i="4"/>
  <c r="AB679" i="4"/>
  <c r="AA679" i="4"/>
  <c r="Y679" i="4"/>
  <c r="AC678" i="4"/>
  <c r="AB678" i="4"/>
  <c r="AA678" i="4"/>
  <c r="Y678" i="4"/>
  <c r="AC677" i="4"/>
  <c r="AB677" i="4"/>
  <c r="AA677" i="4"/>
  <c r="Y677" i="4"/>
  <c r="AC676" i="4"/>
  <c r="AB676" i="4"/>
  <c r="AA676" i="4"/>
  <c r="Y676" i="4"/>
  <c r="AC675" i="4"/>
  <c r="AB675" i="4"/>
  <c r="AA675" i="4"/>
  <c r="Y675" i="4"/>
  <c r="AC674" i="4"/>
  <c r="AB674" i="4"/>
  <c r="AA674" i="4"/>
  <c r="Y674" i="4"/>
  <c r="AC673" i="4"/>
  <c r="AB673" i="4"/>
  <c r="AA673" i="4"/>
  <c r="Y673" i="4"/>
  <c r="AC672" i="4"/>
  <c r="AB672" i="4"/>
  <c r="AA672" i="4"/>
  <c r="Y672" i="4"/>
  <c r="AC671" i="4"/>
  <c r="AB671" i="4"/>
  <c r="AA671" i="4"/>
  <c r="Y671" i="4"/>
  <c r="AC670" i="4"/>
  <c r="AB670" i="4"/>
  <c r="AA670" i="4"/>
  <c r="Y670" i="4"/>
  <c r="AC669" i="4"/>
  <c r="AB669" i="4"/>
  <c r="AA669" i="4"/>
  <c r="Y669" i="4"/>
  <c r="AC668" i="4"/>
  <c r="AB668" i="4"/>
  <c r="AA668" i="4"/>
  <c r="Y668" i="4"/>
  <c r="AC667" i="4"/>
  <c r="AB667" i="4"/>
  <c r="AA667" i="4"/>
  <c r="Y667" i="4"/>
  <c r="AC666" i="4"/>
  <c r="AB666" i="4"/>
  <c r="AA666" i="4"/>
  <c r="Y666" i="4"/>
  <c r="AC665" i="4"/>
  <c r="AB665" i="4"/>
  <c r="AA665" i="4"/>
  <c r="Y665" i="4"/>
  <c r="AC664" i="4"/>
  <c r="AB664" i="4"/>
  <c r="AA664" i="4"/>
  <c r="Y664" i="4"/>
  <c r="AC663" i="4"/>
  <c r="AB663" i="4"/>
  <c r="AA663" i="4"/>
  <c r="Y663" i="4"/>
  <c r="AC662" i="4"/>
  <c r="AB662" i="4"/>
  <c r="AA662" i="4"/>
  <c r="Y662" i="4"/>
  <c r="AC661" i="4"/>
  <c r="AB661" i="4"/>
  <c r="AA661" i="4"/>
  <c r="Y661" i="4"/>
  <c r="AC660" i="4"/>
  <c r="AB660" i="4"/>
  <c r="AA660" i="4"/>
  <c r="Y660" i="4"/>
  <c r="AC659" i="4"/>
  <c r="AB659" i="4"/>
  <c r="AA659" i="4"/>
  <c r="Y659" i="4"/>
  <c r="AC658" i="4"/>
  <c r="AB658" i="4"/>
  <c r="AA658" i="4"/>
  <c r="Y658" i="4"/>
  <c r="AC657" i="4"/>
  <c r="AB657" i="4"/>
  <c r="AA657" i="4"/>
  <c r="Y657" i="4"/>
  <c r="AC656" i="4"/>
  <c r="AB656" i="4"/>
  <c r="AA656" i="4"/>
  <c r="Y656" i="4"/>
  <c r="AC655" i="4"/>
  <c r="AB655" i="4"/>
  <c r="AA655" i="4"/>
  <c r="Y655" i="4"/>
  <c r="AC654" i="4"/>
  <c r="AB654" i="4"/>
  <c r="AA654" i="4"/>
  <c r="Y654" i="4"/>
  <c r="AC653" i="4"/>
  <c r="AB653" i="4"/>
  <c r="AA653" i="4"/>
  <c r="Y653" i="4"/>
  <c r="AC652" i="4"/>
  <c r="AB652" i="4"/>
  <c r="AA652" i="4"/>
  <c r="Y652" i="4"/>
  <c r="AC651" i="4"/>
  <c r="AB651" i="4"/>
  <c r="AA651" i="4"/>
  <c r="Y651" i="4"/>
  <c r="AC650" i="4"/>
  <c r="AB650" i="4"/>
  <c r="AA650" i="4"/>
  <c r="Y650" i="4"/>
  <c r="AC649" i="4"/>
  <c r="AB649" i="4"/>
  <c r="AA649" i="4"/>
  <c r="Y649" i="4"/>
  <c r="AC648" i="4"/>
  <c r="AB648" i="4"/>
  <c r="AA648" i="4"/>
  <c r="Y648" i="4"/>
  <c r="AC647" i="4"/>
  <c r="AB647" i="4"/>
  <c r="AA647" i="4"/>
  <c r="Y647" i="4"/>
  <c r="AC646" i="4"/>
  <c r="AB646" i="4"/>
  <c r="AA646" i="4"/>
  <c r="Y646" i="4"/>
  <c r="AC645" i="4"/>
  <c r="AB645" i="4"/>
  <c r="AA645" i="4"/>
  <c r="Y645" i="4"/>
  <c r="AC644" i="4"/>
  <c r="AB644" i="4"/>
  <c r="AA644" i="4"/>
  <c r="Y644" i="4"/>
  <c r="AC643" i="4"/>
  <c r="AB643" i="4"/>
  <c r="AA643" i="4"/>
  <c r="Y643" i="4"/>
  <c r="AC642" i="4"/>
  <c r="AB642" i="4"/>
  <c r="AA642" i="4"/>
  <c r="Y642" i="4"/>
  <c r="AC641" i="4"/>
  <c r="AB641" i="4"/>
  <c r="AA641" i="4"/>
  <c r="Y641" i="4"/>
  <c r="AC640" i="4"/>
  <c r="AB640" i="4"/>
  <c r="AA640" i="4"/>
  <c r="Y640" i="4"/>
  <c r="AC639" i="4"/>
  <c r="AB639" i="4"/>
  <c r="AA639" i="4"/>
  <c r="Y639" i="4"/>
  <c r="AC638" i="4"/>
  <c r="AB638" i="4"/>
  <c r="AA638" i="4"/>
  <c r="Y638" i="4"/>
  <c r="AC637" i="4"/>
  <c r="AB637" i="4"/>
  <c r="AA637" i="4"/>
  <c r="Y637" i="4"/>
  <c r="AC636" i="4"/>
  <c r="AB636" i="4"/>
  <c r="AA636" i="4"/>
  <c r="Y636" i="4"/>
  <c r="AC635" i="4"/>
  <c r="AB635" i="4"/>
  <c r="AA635" i="4"/>
  <c r="Y635" i="4"/>
  <c r="AC634" i="4"/>
  <c r="AB634" i="4"/>
  <c r="AA634" i="4"/>
  <c r="Y634" i="4"/>
  <c r="AC633" i="4"/>
  <c r="AB633" i="4"/>
  <c r="AA633" i="4"/>
  <c r="Y633" i="4"/>
  <c r="AC632" i="4"/>
  <c r="AB632" i="4"/>
  <c r="AA632" i="4"/>
  <c r="Y632" i="4"/>
  <c r="AC631" i="4"/>
  <c r="AB631" i="4"/>
  <c r="AA631" i="4"/>
  <c r="Y631" i="4"/>
  <c r="AC630" i="4"/>
  <c r="AB630" i="4"/>
  <c r="AA630" i="4"/>
  <c r="Y630" i="4"/>
  <c r="AC629" i="4"/>
  <c r="AB629" i="4"/>
  <c r="AA629" i="4"/>
  <c r="Y629" i="4"/>
  <c r="AC628" i="4"/>
  <c r="AB628" i="4"/>
  <c r="AA628" i="4"/>
  <c r="Y628" i="4"/>
  <c r="AC627" i="4"/>
  <c r="AB627" i="4"/>
  <c r="AA627" i="4"/>
  <c r="Y627" i="4"/>
  <c r="AC626" i="4"/>
  <c r="AB626" i="4"/>
  <c r="AA626" i="4"/>
  <c r="Y626" i="4"/>
  <c r="AC625" i="4"/>
  <c r="AB625" i="4"/>
  <c r="AA625" i="4"/>
  <c r="Y625" i="4"/>
  <c r="AC624" i="4"/>
  <c r="AB624" i="4"/>
  <c r="AA624" i="4"/>
  <c r="Y624" i="4"/>
  <c r="AC623" i="4"/>
  <c r="AB623" i="4"/>
  <c r="AA623" i="4"/>
  <c r="Y623" i="4"/>
  <c r="AC622" i="4"/>
  <c r="AB622" i="4"/>
  <c r="AA622" i="4"/>
  <c r="Y622" i="4"/>
  <c r="AC621" i="4"/>
  <c r="AB621" i="4"/>
  <c r="AA621" i="4"/>
  <c r="Y621" i="4"/>
  <c r="AC620" i="4"/>
  <c r="AB620" i="4"/>
  <c r="AA620" i="4"/>
  <c r="Y620" i="4"/>
  <c r="AC619" i="4"/>
  <c r="AB619" i="4"/>
  <c r="AA619" i="4"/>
  <c r="Y619" i="4"/>
  <c r="AC618" i="4"/>
  <c r="AB618" i="4"/>
  <c r="AA618" i="4"/>
  <c r="Y618" i="4"/>
  <c r="AC617" i="4"/>
  <c r="AB617" i="4"/>
  <c r="AA617" i="4"/>
  <c r="Y617" i="4"/>
  <c r="AC616" i="4"/>
  <c r="AB616" i="4"/>
  <c r="AA616" i="4"/>
  <c r="Y616" i="4"/>
  <c r="AC615" i="4"/>
  <c r="AB615" i="4"/>
  <c r="AA615" i="4"/>
  <c r="Y615" i="4"/>
  <c r="AC614" i="4"/>
  <c r="AB614" i="4"/>
  <c r="AA614" i="4"/>
  <c r="Y614" i="4"/>
  <c r="AC613" i="4"/>
  <c r="AB613" i="4"/>
  <c r="AA613" i="4"/>
  <c r="Y613" i="4"/>
  <c r="AC612" i="4"/>
  <c r="AB612" i="4"/>
  <c r="AA612" i="4"/>
  <c r="Y612" i="4"/>
  <c r="AC611" i="4"/>
  <c r="AB611" i="4"/>
  <c r="AA611" i="4"/>
  <c r="Y611" i="4"/>
  <c r="AC610" i="4"/>
  <c r="AB610" i="4"/>
  <c r="AA610" i="4"/>
  <c r="Y610" i="4"/>
  <c r="AC609" i="4"/>
  <c r="AB609" i="4"/>
  <c r="AA609" i="4"/>
  <c r="Y609" i="4"/>
  <c r="AC608" i="4"/>
  <c r="AB608" i="4"/>
  <c r="AA608" i="4"/>
  <c r="Y608" i="4"/>
  <c r="AC607" i="4"/>
  <c r="AB607" i="4"/>
  <c r="AA607" i="4"/>
  <c r="Y607" i="4"/>
  <c r="AC606" i="4"/>
  <c r="AB606" i="4"/>
  <c r="AA606" i="4"/>
  <c r="Y606" i="4"/>
  <c r="AC605" i="4"/>
  <c r="AB605" i="4"/>
  <c r="AA605" i="4"/>
  <c r="Y605" i="4"/>
  <c r="AC604" i="4"/>
  <c r="AB604" i="4"/>
  <c r="AA604" i="4"/>
  <c r="Y604" i="4"/>
  <c r="AC603" i="4"/>
  <c r="AB603" i="4"/>
  <c r="AA603" i="4"/>
  <c r="Y603" i="4"/>
  <c r="AC602" i="4"/>
  <c r="AB602" i="4"/>
  <c r="AA602" i="4"/>
  <c r="Y602" i="4"/>
  <c r="AC601" i="4"/>
  <c r="AB601" i="4"/>
  <c r="AA601" i="4"/>
  <c r="Y601" i="4"/>
  <c r="AC600" i="4"/>
  <c r="AB600" i="4"/>
  <c r="AA600" i="4"/>
  <c r="Y600" i="4"/>
  <c r="AC599" i="4"/>
  <c r="AB599" i="4"/>
  <c r="AA599" i="4"/>
  <c r="Y599" i="4"/>
  <c r="AC598" i="4"/>
  <c r="AB598" i="4"/>
  <c r="AA598" i="4"/>
  <c r="Y598" i="4"/>
  <c r="AC597" i="4"/>
  <c r="AB597" i="4"/>
  <c r="AA597" i="4"/>
  <c r="Y597" i="4"/>
  <c r="AC596" i="4"/>
  <c r="AB596" i="4"/>
  <c r="AA596" i="4"/>
  <c r="Y596" i="4"/>
  <c r="AC595" i="4"/>
  <c r="AB595" i="4"/>
  <c r="AA595" i="4"/>
  <c r="Y595" i="4"/>
  <c r="AC594" i="4"/>
  <c r="AB594" i="4"/>
  <c r="AA594" i="4"/>
  <c r="Y594" i="4"/>
  <c r="AC593" i="4"/>
  <c r="AB593" i="4"/>
  <c r="AA593" i="4"/>
  <c r="Y593" i="4"/>
  <c r="AC592" i="4"/>
  <c r="AB592" i="4"/>
  <c r="AA592" i="4"/>
  <c r="Y592" i="4"/>
  <c r="AC591" i="4"/>
  <c r="AB591" i="4"/>
  <c r="AA591" i="4"/>
  <c r="Y591" i="4"/>
  <c r="AC590" i="4"/>
  <c r="AB590" i="4"/>
  <c r="AA590" i="4"/>
  <c r="Y590" i="4"/>
  <c r="AC589" i="4"/>
  <c r="AB589" i="4"/>
  <c r="AA589" i="4"/>
  <c r="Y589" i="4"/>
  <c r="AC588" i="4"/>
  <c r="AB588" i="4"/>
  <c r="AA588" i="4"/>
  <c r="Y588" i="4"/>
  <c r="AC587" i="4"/>
  <c r="AB587" i="4"/>
  <c r="AA587" i="4"/>
  <c r="Y587" i="4"/>
  <c r="AC586" i="4"/>
  <c r="AB586" i="4"/>
  <c r="AA586" i="4"/>
  <c r="Y586" i="4"/>
  <c r="AC585" i="4"/>
  <c r="AB585" i="4"/>
  <c r="AA585" i="4"/>
  <c r="Y585" i="4"/>
  <c r="AC584" i="4"/>
  <c r="AB584" i="4"/>
  <c r="AA584" i="4"/>
  <c r="Y584" i="4"/>
  <c r="AC583" i="4"/>
  <c r="AB583" i="4"/>
  <c r="AA583" i="4"/>
  <c r="Y583" i="4"/>
  <c r="AC582" i="4"/>
  <c r="AB582" i="4"/>
  <c r="AA582" i="4"/>
  <c r="Y582" i="4"/>
  <c r="AC581" i="4"/>
  <c r="AB581" i="4"/>
  <c r="AA581" i="4"/>
  <c r="Y581" i="4"/>
  <c r="AC580" i="4"/>
  <c r="AB580" i="4"/>
  <c r="AA580" i="4"/>
  <c r="Y580" i="4"/>
  <c r="AC579" i="4"/>
  <c r="AB579" i="4"/>
  <c r="AA579" i="4"/>
  <c r="Y579" i="4"/>
  <c r="AC578" i="4"/>
  <c r="AB578" i="4"/>
  <c r="AA578" i="4"/>
  <c r="Y578" i="4"/>
  <c r="AC577" i="4"/>
  <c r="AB577" i="4"/>
  <c r="AA577" i="4"/>
  <c r="Y577" i="4"/>
  <c r="AC576" i="4"/>
  <c r="AB576" i="4"/>
  <c r="AA576" i="4"/>
  <c r="Y576" i="4"/>
  <c r="AC575" i="4"/>
  <c r="AB575" i="4"/>
  <c r="AA575" i="4"/>
  <c r="Y575" i="4"/>
  <c r="AC574" i="4"/>
  <c r="AB574" i="4"/>
  <c r="AA574" i="4"/>
  <c r="Y574" i="4"/>
  <c r="AC573" i="4"/>
  <c r="AB573" i="4"/>
  <c r="AA573" i="4"/>
  <c r="Y573" i="4"/>
  <c r="AC572" i="4"/>
  <c r="AB572" i="4"/>
  <c r="AA572" i="4"/>
  <c r="Y572" i="4"/>
  <c r="AC571" i="4"/>
  <c r="AB571" i="4"/>
  <c r="AA571" i="4"/>
  <c r="Y571" i="4"/>
  <c r="AC570" i="4"/>
  <c r="AB570" i="4"/>
  <c r="AA570" i="4"/>
  <c r="Y570" i="4"/>
  <c r="AC569" i="4"/>
  <c r="AB569" i="4"/>
  <c r="AA569" i="4"/>
  <c r="Y569" i="4"/>
  <c r="AC568" i="4"/>
  <c r="AB568" i="4"/>
  <c r="AA568" i="4"/>
  <c r="Y568" i="4"/>
  <c r="AC567" i="4"/>
  <c r="AB567" i="4"/>
  <c r="AA567" i="4"/>
  <c r="Y567" i="4"/>
  <c r="AC566" i="4"/>
  <c r="AB566" i="4"/>
  <c r="AA566" i="4"/>
  <c r="Y566" i="4"/>
  <c r="AC565" i="4"/>
  <c r="AB565" i="4"/>
  <c r="AA565" i="4"/>
  <c r="Y565" i="4"/>
  <c r="AC564" i="4"/>
  <c r="AB564" i="4"/>
  <c r="AA564" i="4"/>
  <c r="Y564" i="4"/>
  <c r="AC563" i="4"/>
  <c r="AB563" i="4"/>
  <c r="AA563" i="4"/>
  <c r="Y563" i="4"/>
  <c r="AC562" i="4"/>
  <c r="AB562" i="4"/>
  <c r="AA562" i="4"/>
  <c r="Y562" i="4"/>
  <c r="AC561" i="4"/>
  <c r="AB561" i="4"/>
  <c r="AA561" i="4"/>
  <c r="Y561" i="4"/>
  <c r="AC560" i="4"/>
  <c r="AB560" i="4"/>
  <c r="AA560" i="4"/>
  <c r="Y560" i="4"/>
  <c r="AC559" i="4"/>
  <c r="AB559" i="4"/>
  <c r="AA559" i="4"/>
  <c r="Y559" i="4"/>
  <c r="AC558" i="4"/>
  <c r="AB558" i="4"/>
  <c r="AA558" i="4"/>
  <c r="Y558" i="4"/>
  <c r="AC557" i="4"/>
  <c r="AB557" i="4"/>
  <c r="AA557" i="4"/>
  <c r="Y557" i="4"/>
  <c r="AC556" i="4"/>
  <c r="AB556" i="4"/>
  <c r="AA556" i="4"/>
  <c r="Y556" i="4"/>
  <c r="AC555" i="4"/>
  <c r="AB555" i="4"/>
  <c r="AA555" i="4"/>
  <c r="Y555" i="4"/>
  <c r="AC554" i="4"/>
  <c r="AB554" i="4"/>
  <c r="AA554" i="4"/>
  <c r="Y554" i="4"/>
  <c r="AC553" i="4"/>
  <c r="AB553" i="4"/>
  <c r="AA553" i="4"/>
  <c r="Y553" i="4"/>
  <c r="AC552" i="4"/>
  <c r="AB552" i="4"/>
  <c r="AA552" i="4"/>
  <c r="Y552" i="4"/>
  <c r="AC551" i="4"/>
  <c r="AB551" i="4"/>
  <c r="AA551" i="4"/>
  <c r="Y551" i="4"/>
  <c r="AC550" i="4"/>
  <c r="AB550" i="4"/>
  <c r="AA550" i="4"/>
  <c r="Y550" i="4"/>
  <c r="AC549" i="4"/>
  <c r="AB549" i="4"/>
  <c r="AA549" i="4"/>
  <c r="Y549" i="4"/>
  <c r="AC548" i="4"/>
  <c r="AB548" i="4"/>
  <c r="AA548" i="4"/>
  <c r="Y548" i="4"/>
  <c r="AC547" i="4"/>
  <c r="AB547" i="4"/>
  <c r="AA547" i="4"/>
  <c r="Y547" i="4"/>
  <c r="AC546" i="4"/>
  <c r="AB546" i="4"/>
  <c r="AA546" i="4"/>
  <c r="Y546" i="4"/>
  <c r="AC545" i="4"/>
  <c r="AB545" i="4"/>
  <c r="AA545" i="4"/>
  <c r="Y545" i="4"/>
  <c r="AC544" i="4"/>
  <c r="AB544" i="4"/>
  <c r="AA544" i="4"/>
  <c r="Y544" i="4"/>
  <c r="AC543" i="4"/>
  <c r="AB543" i="4"/>
  <c r="AA543" i="4"/>
  <c r="Y543" i="4"/>
  <c r="AC542" i="4"/>
  <c r="AB542" i="4"/>
  <c r="AA542" i="4"/>
  <c r="Y542" i="4"/>
  <c r="AC541" i="4"/>
  <c r="AB541" i="4"/>
  <c r="AA541" i="4"/>
  <c r="Y541" i="4"/>
  <c r="AC540" i="4"/>
  <c r="AB540" i="4"/>
  <c r="AA540" i="4"/>
  <c r="Y540" i="4"/>
  <c r="AC539" i="4"/>
  <c r="AB539" i="4"/>
  <c r="AA539" i="4"/>
  <c r="Y539" i="4"/>
  <c r="AC538" i="4"/>
  <c r="AB538" i="4"/>
  <c r="AA538" i="4"/>
  <c r="Y538" i="4"/>
  <c r="AC537" i="4"/>
  <c r="AB537" i="4"/>
  <c r="AA537" i="4"/>
  <c r="Y537" i="4"/>
  <c r="AC536" i="4"/>
  <c r="AB536" i="4"/>
  <c r="AA536" i="4"/>
  <c r="Y536" i="4"/>
  <c r="AC535" i="4"/>
  <c r="AB535" i="4"/>
  <c r="AA535" i="4"/>
  <c r="Y535" i="4"/>
  <c r="AC534" i="4"/>
  <c r="AB534" i="4"/>
  <c r="AA534" i="4"/>
  <c r="Y534" i="4"/>
  <c r="AC533" i="4"/>
  <c r="AB533" i="4"/>
  <c r="AA533" i="4"/>
  <c r="Y533" i="4"/>
  <c r="AC532" i="4"/>
  <c r="AB532" i="4"/>
  <c r="AA532" i="4"/>
  <c r="Y532" i="4"/>
  <c r="AC531" i="4"/>
  <c r="AB531" i="4"/>
  <c r="AA531" i="4"/>
  <c r="Y531" i="4"/>
  <c r="AC530" i="4"/>
  <c r="AB530" i="4"/>
  <c r="AA530" i="4"/>
  <c r="Y530" i="4"/>
  <c r="AC529" i="4"/>
  <c r="AB529" i="4"/>
  <c r="AA529" i="4"/>
  <c r="Y529" i="4"/>
  <c r="AC528" i="4"/>
  <c r="AB528" i="4"/>
  <c r="AA528" i="4"/>
  <c r="Y528" i="4"/>
  <c r="AC527" i="4"/>
  <c r="AB527" i="4"/>
  <c r="AA527" i="4"/>
  <c r="Y527" i="4"/>
  <c r="AC526" i="4"/>
  <c r="AB526" i="4"/>
  <c r="AA526" i="4"/>
  <c r="Y526" i="4"/>
  <c r="AC525" i="4"/>
  <c r="AB525" i="4"/>
  <c r="AA525" i="4"/>
  <c r="Y525" i="4"/>
  <c r="AC524" i="4"/>
  <c r="AB524" i="4"/>
  <c r="AA524" i="4"/>
  <c r="Y524" i="4"/>
  <c r="AC523" i="4"/>
  <c r="AB523" i="4"/>
  <c r="AA523" i="4"/>
  <c r="Y523" i="4"/>
  <c r="AC522" i="4"/>
  <c r="AB522" i="4"/>
  <c r="AA522" i="4"/>
  <c r="Y522" i="4"/>
  <c r="AC521" i="4"/>
  <c r="AB521" i="4"/>
  <c r="AA521" i="4"/>
  <c r="Y521" i="4"/>
  <c r="AC520" i="4"/>
  <c r="AB520" i="4"/>
  <c r="AA520" i="4"/>
  <c r="Y520" i="4"/>
  <c r="AC519" i="4"/>
  <c r="AB519" i="4"/>
  <c r="AA519" i="4"/>
  <c r="Y519" i="4"/>
  <c r="AC518" i="4"/>
  <c r="AB518" i="4"/>
  <c r="AA518" i="4"/>
  <c r="Y518" i="4"/>
  <c r="AC517" i="4"/>
  <c r="AB517" i="4"/>
  <c r="AA517" i="4"/>
  <c r="Y517" i="4"/>
  <c r="AC516" i="4"/>
  <c r="AB516" i="4"/>
  <c r="AA516" i="4"/>
  <c r="Y516" i="4"/>
  <c r="AC515" i="4"/>
  <c r="AB515" i="4"/>
  <c r="AA515" i="4"/>
  <c r="Y515" i="4"/>
  <c r="AC514" i="4"/>
  <c r="AB514" i="4"/>
  <c r="AA514" i="4"/>
  <c r="Y514" i="4"/>
  <c r="AC513" i="4"/>
  <c r="AB513" i="4"/>
  <c r="AA513" i="4"/>
  <c r="Y513" i="4"/>
  <c r="AC512" i="4"/>
  <c r="AB512" i="4"/>
  <c r="AA512" i="4"/>
  <c r="Y512" i="4"/>
  <c r="AC511" i="4"/>
  <c r="AB511" i="4"/>
  <c r="AA511" i="4"/>
  <c r="Y511" i="4"/>
  <c r="AC510" i="4"/>
  <c r="AB510" i="4"/>
  <c r="AA510" i="4"/>
  <c r="Y510" i="4"/>
  <c r="AC509" i="4"/>
  <c r="AB509" i="4"/>
  <c r="AA509" i="4"/>
  <c r="Y509" i="4"/>
  <c r="AC508" i="4"/>
  <c r="AB508" i="4"/>
  <c r="AA508" i="4"/>
  <c r="Y508" i="4"/>
  <c r="AC507" i="4"/>
  <c r="AB507" i="4"/>
  <c r="AA507" i="4"/>
  <c r="Y507" i="4"/>
  <c r="AC506" i="4"/>
  <c r="AB506" i="4"/>
  <c r="AA506" i="4"/>
  <c r="Y506" i="4"/>
  <c r="AC505" i="4"/>
  <c r="AB505" i="4"/>
  <c r="AA505" i="4"/>
  <c r="Y505" i="4"/>
  <c r="AC504" i="4"/>
  <c r="AB504" i="4"/>
  <c r="AA504" i="4"/>
  <c r="Y504" i="4"/>
  <c r="AC503" i="4"/>
  <c r="AB503" i="4"/>
  <c r="AA503" i="4"/>
  <c r="Y503" i="4"/>
  <c r="AC502" i="4"/>
  <c r="AB502" i="4"/>
  <c r="AA502" i="4"/>
  <c r="Y502" i="4"/>
  <c r="AC501" i="4"/>
  <c r="AB501" i="4"/>
  <c r="AA501" i="4"/>
  <c r="Y501" i="4"/>
  <c r="AC500" i="4"/>
  <c r="AB500" i="4"/>
  <c r="AA500" i="4"/>
  <c r="Y500" i="4"/>
  <c r="AC499" i="4"/>
  <c r="AB499" i="4"/>
  <c r="AA499" i="4"/>
  <c r="Y499" i="4"/>
  <c r="AC498" i="4"/>
  <c r="AB498" i="4"/>
  <c r="AA498" i="4"/>
  <c r="Y498" i="4"/>
  <c r="AC497" i="4"/>
  <c r="AB497" i="4"/>
  <c r="AA497" i="4"/>
  <c r="Y497" i="4"/>
  <c r="AC496" i="4"/>
  <c r="AB496" i="4"/>
  <c r="AA496" i="4"/>
  <c r="Y496" i="4"/>
  <c r="AC495" i="4"/>
  <c r="AB495" i="4"/>
  <c r="AA495" i="4"/>
  <c r="Y495" i="4"/>
  <c r="AC494" i="4"/>
  <c r="AB494" i="4"/>
  <c r="AA494" i="4"/>
  <c r="Y494" i="4"/>
  <c r="AC493" i="4"/>
  <c r="AB493" i="4"/>
  <c r="AA493" i="4"/>
  <c r="Y493" i="4"/>
  <c r="AC492" i="4"/>
  <c r="AB492" i="4"/>
  <c r="AA492" i="4"/>
  <c r="Y492" i="4"/>
  <c r="AC491" i="4"/>
  <c r="AB491" i="4"/>
  <c r="AA491" i="4"/>
  <c r="Y491" i="4"/>
  <c r="AC490" i="4"/>
  <c r="AB490" i="4"/>
  <c r="AA490" i="4"/>
  <c r="Y490" i="4"/>
  <c r="AC489" i="4"/>
  <c r="AB489" i="4"/>
  <c r="AA489" i="4"/>
  <c r="Y489" i="4"/>
  <c r="AC488" i="4"/>
  <c r="AB488" i="4"/>
  <c r="AA488" i="4"/>
  <c r="Y488" i="4"/>
  <c r="AC487" i="4"/>
  <c r="AB487" i="4"/>
  <c r="AA487" i="4"/>
  <c r="Y487" i="4"/>
  <c r="AC486" i="4"/>
  <c r="AB486" i="4"/>
  <c r="AA486" i="4"/>
  <c r="Y486" i="4"/>
  <c r="AC485" i="4"/>
  <c r="AB485" i="4"/>
  <c r="AA485" i="4"/>
  <c r="Y485" i="4"/>
  <c r="AC484" i="4"/>
  <c r="AB484" i="4"/>
  <c r="AA484" i="4"/>
  <c r="Y484" i="4"/>
  <c r="AC483" i="4"/>
  <c r="AB483" i="4"/>
  <c r="AA483" i="4"/>
  <c r="Y483" i="4"/>
  <c r="AC482" i="4"/>
  <c r="AB482" i="4"/>
  <c r="AA482" i="4"/>
  <c r="Y482" i="4"/>
  <c r="AC481" i="4"/>
  <c r="AB481" i="4"/>
  <c r="AA481" i="4"/>
  <c r="Y481" i="4"/>
  <c r="AC480" i="4"/>
  <c r="AB480" i="4"/>
  <c r="AA480" i="4"/>
  <c r="Y480" i="4"/>
  <c r="AC479" i="4"/>
  <c r="AB479" i="4"/>
  <c r="AA479" i="4"/>
  <c r="Y479" i="4"/>
  <c r="AC478" i="4"/>
  <c r="AB478" i="4"/>
  <c r="AA478" i="4"/>
  <c r="Y478" i="4"/>
  <c r="AC477" i="4"/>
  <c r="AB477" i="4"/>
  <c r="AA477" i="4"/>
  <c r="Y477" i="4"/>
  <c r="AC476" i="4"/>
  <c r="AB476" i="4"/>
  <c r="AA476" i="4"/>
  <c r="Y476" i="4"/>
  <c r="AC475" i="4"/>
  <c r="AB475" i="4"/>
  <c r="AA475" i="4"/>
  <c r="Y475" i="4"/>
  <c r="AC474" i="4"/>
  <c r="AB474" i="4"/>
  <c r="AA474" i="4"/>
  <c r="Y474" i="4"/>
  <c r="AC473" i="4"/>
  <c r="AB473" i="4"/>
  <c r="AA473" i="4"/>
  <c r="Y473" i="4"/>
  <c r="AC472" i="4"/>
  <c r="AB472" i="4"/>
  <c r="AA472" i="4"/>
  <c r="Y472" i="4"/>
  <c r="AC471" i="4"/>
  <c r="AB471" i="4"/>
  <c r="AA471" i="4"/>
  <c r="Y471" i="4"/>
  <c r="AC470" i="4"/>
  <c r="AB470" i="4"/>
  <c r="AA470" i="4"/>
  <c r="Y470" i="4"/>
  <c r="AC469" i="4"/>
  <c r="AB469" i="4"/>
  <c r="AA469" i="4"/>
  <c r="Y469" i="4"/>
  <c r="AC468" i="4"/>
  <c r="AB468" i="4"/>
  <c r="AA468" i="4"/>
  <c r="Y468" i="4"/>
  <c r="AC467" i="4"/>
  <c r="AB467" i="4"/>
  <c r="AA467" i="4"/>
  <c r="Y467" i="4"/>
  <c r="AC466" i="4"/>
  <c r="AB466" i="4"/>
  <c r="AA466" i="4"/>
  <c r="Y466" i="4"/>
  <c r="AC465" i="4"/>
  <c r="AB465" i="4"/>
  <c r="AA465" i="4"/>
  <c r="Y465" i="4"/>
  <c r="AC464" i="4"/>
  <c r="AB464" i="4"/>
  <c r="AA464" i="4"/>
  <c r="Y464" i="4"/>
  <c r="AC463" i="4"/>
  <c r="AB463" i="4"/>
  <c r="AA463" i="4"/>
  <c r="Y463" i="4"/>
  <c r="AC462" i="4"/>
  <c r="AB462" i="4"/>
  <c r="AA462" i="4"/>
  <c r="Y462" i="4"/>
  <c r="AC461" i="4"/>
  <c r="AB461" i="4"/>
  <c r="AA461" i="4"/>
  <c r="Y461" i="4"/>
  <c r="AC460" i="4"/>
  <c r="AB460" i="4"/>
  <c r="AA460" i="4"/>
  <c r="Y460" i="4"/>
  <c r="AC459" i="4"/>
  <c r="AB459" i="4"/>
  <c r="AA459" i="4"/>
  <c r="Y459" i="4"/>
  <c r="AC458" i="4"/>
  <c r="AB458" i="4"/>
  <c r="AA458" i="4"/>
  <c r="Y458" i="4"/>
  <c r="AC457" i="4"/>
  <c r="AB457" i="4"/>
  <c r="AA457" i="4"/>
  <c r="Y457" i="4"/>
  <c r="AC456" i="4"/>
  <c r="AB456" i="4"/>
  <c r="AA456" i="4"/>
  <c r="Y456" i="4"/>
  <c r="AC455" i="4"/>
  <c r="AB455" i="4"/>
  <c r="AA455" i="4"/>
  <c r="Y455" i="4"/>
  <c r="AC454" i="4"/>
  <c r="AB454" i="4"/>
  <c r="AA454" i="4"/>
  <c r="Y454" i="4"/>
  <c r="AC453" i="4"/>
  <c r="AB453" i="4"/>
  <c r="AA453" i="4"/>
  <c r="Y453" i="4"/>
  <c r="AC452" i="4"/>
  <c r="AB452" i="4"/>
  <c r="AA452" i="4"/>
  <c r="Y452" i="4"/>
  <c r="AC451" i="4"/>
  <c r="AB451" i="4"/>
  <c r="AA451" i="4"/>
  <c r="Y451" i="4"/>
  <c r="AC450" i="4"/>
  <c r="AB450" i="4"/>
  <c r="AA450" i="4"/>
  <c r="Y450" i="4"/>
  <c r="AC449" i="4"/>
  <c r="AB449" i="4"/>
  <c r="AA449" i="4"/>
  <c r="Y449" i="4"/>
  <c r="AC448" i="4"/>
  <c r="AB448" i="4"/>
  <c r="AA448" i="4"/>
  <c r="Y448" i="4"/>
  <c r="AC447" i="4"/>
  <c r="AB447" i="4"/>
  <c r="AA447" i="4"/>
  <c r="Y447" i="4"/>
  <c r="AC446" i="4"/>
  <c r="AB446" i="4"/>
  <c r="AA446" i="4"/>
  <c r="Y446" i="4"/>
  <c r="AC445" i="4"/>
  <c r="AB445" i="4"/>
  <c r="AA445" i="4"/>
  <c r="Y445" i="4"/>
  <c r="AC444" i="4"/>
  <c r="AB444" i="4"/>
  <c r="AA444" i="4"/>
  <c r="Y444" i="4"/>
  <c r="AC443" i="4"/>
  <c r="AB443" i="4"/>
  <c r="AA443" i="4"/>
  <c r="Y443" i="4"/>
  <c r="AC442" i="4"/>
  <c r="AB442" i="4"/>
  <c r="AA442" i="4"/>
  <c r="Y442" i="4"/>
  <c r="AC441" i="4"/>
  <c r="AB441" i="4"/>
  <c r="AA441" i="4"/>
  <c r="Y441" i="4"/>
  <c r="AC440" i="4"/>
  <c r="AB440" i="4"/>
  <c r="AA440" i="4"/>
  <c r="Y440" i="4"/>
  <c r="AC439" i="4"/>
  <c r="AB439" i="4"/>
  <c r="AA439" i="4"/>
  <c r="Y439" i="4"/>
  <c r="AC438" i="4"/>
  <c r="AB438" i="4"/>
  <c r="AA438" i="4"/>
  <c r="Y438" i="4"/>
  <c r="AC437" i="4"/>
  <c r="AB437" i="4"/>
  <c r="AA437" i="4"/>
  <c r="Y437" i="4"/>
  <c r="AC436" i="4"/>
  <c r="AB436" i="4"/>
  <c r="AA436" i="4"/>
  <c r="Y436" i="4"/>
  <c r="AC435" i="4"/>
  <c r="AB435" i="4"/>
  <c r="AA435" i="4"/>
  <c r="Y435" i="4"/>
  <c r="AC434" i="4"/>
  <c r="AB434" i="4"/>
  <c r="AA434" i="4"/>
  <c r="Y434" i="4"/>
  <c r="AC433" i="4"/>
  <c r="AB433" i="4"/>
  <c r="AA433" i="4"/>
  <c r="Y433" i="4"/>
  <c r="AC432" i="4"/>
  <c r="AB432" i="4"/>
  <c r="AA432" i="4"/>
  <c r="Y432" i="4"/>
  <c r="AC431" i="4"/>
  <c r="AB431" i="4"/>
  <c r="AA431" i="4"/>
  <c r="Y431" i="4"/>
  <c r="AC430" i="4"/>
  <c r="AB430" i="4"/>
  <c r="AA430" i="4"/>
  <c r="Y430" i="4"/>
  <c r="AC429" i="4"/>
  <c r="AB429" i="4"/>
  <c r="AA429" i="4"/>
  <c r="Y429" i="4"/>
  <c r="AC428" i="4"/>
  <c r="AB428" i="4"/>
  <c r="AA428" i="4"/>
  <c r="Y428" i="4"/>
  <c r="AC427" i="4"/>
  <c r="AB427" i="4"/>
  <c r="AA427" i="4"/>
  <c r="Y427" i="4"/>
  <c r="AC426" i="4"/>
  <c r="AB426" i="4"/>
  <c r="AA426" i="4"/>
  <c r="Y426" i="4"/>
  <c r="AC425" i="4"/>
  <c r="AB425" i="4"/>
  <c r="AA425" i="4"/>
  <c r="Y425" i="4"/>
  <c r="AC424" i="4"/>
  <c r="AB424" i="4"/>
  <c r="AA424" i="4"/>
  <c r="Y424" i="4"/>
  <c r="AC423" i="4"/>
  <c r="AB423" i="4"/>
  <c r="AA423" i="4"/>
  <c r="Y423" i="4"/>
  <c r="AC422" i="4"/>
  <c r="AB422" i="4"/>
  <c r="AA422" i="4"/>
  <c r="Y422" i="4"/>
  <c r="AC421" i="4"/>
  <c r="AB421" i="4"/>
  <c r="AA421" i="4"/>
  <c r="Y421" i="4"/>
  <c r="AC420" i="4"/>
  <c r="AB420" i="4"/>
  <c r="AA420" i="4"/>
  <c r="Y420" i="4"/>
  <c r="AC419" i="4"/>
  <c r="AB419" i="4"/>
  <c r="AA419" i="4"/>
  <c r="Y419" i="4"/>
  <c r="AC418" i="4"/>
  <c r="AB418" i="4"/>
  <c r="AA418" i="4"/>
  <c r="Y418" i="4"/>
  <c r="AC417" i="4"/>
  <c r="AB417" i="4"/>
  <c r="AA417" i="4"/>
  <c r="Y417" i="4"/>
  <c r="AC416" i="4"/>
  <c r="AB416" i="4"/>
  <c r="AA416" i="4"/>
  <c r="Y416" i="4"/>
  <c r="AC415" i="4"/>
  <c r="AB415" i="4"/>
  <c r="AA415" i="4"/>
  <c r="Y415" i="4"/>
  <c r="AC414" i="4"/>
  <c r="AB414" i="4"/>
  <c r="AA414" i="4"/>
  <c r="Y414" i="4"/>
  <c r="AC413" i="4"/>
  <c r="AB413" i="4"/>
  <c r="AA413" i="4"/>
  <c r="Y413" i="4"/>
  <c r="AC412" i="4"/>
  <c r="AB412" i="4"/>
  <c r="AA412" i="4"/>
  <c r="Y412" i="4"/>
  <c r="AC411" i="4"/>
  <c r="AB411" i="4"/>
  <c r="AA411" i="4"/>
  <c r="Y411" i="4"/>
  <c r="AC410" i="4"/>
  <c r="AB410" i="4"/>
  <c r="AA410" i="4"/>
  <c r="Y410" i="4"/>
  <c r="AC409" i="4"/>
  <c r="AB409" i="4"/>
  <c r="AA409" i="4"/>
  <c r="Y409" i="4"/>
  <c r="AC408" i="4"/>
  <c r="AB408" i="4"/>
  <c r="AA408" i="4"/>
  <c r="Y408" i="4"/>
  <c r="AC407" i="4"/>
  <c r="AB407" i="4"/>
  <c r="AA407" i="4"/>
  <c r="Y407" i="4"/>
  <c r="AC406" i="4"/>
  <c r="AB406" i="4"/>
  <c r="AA406" i="4"/>
  <c r="Y406" i="4"/>
  <c r="AC405" i="4"/>
  <c r="AB405" i="4"/>
  <c r="AA405" i="4"/>
  <c r="Y405" i="4"/>
  <c r="AC404" i="4"/>
  <c r="AB404" i="4"/>
  <c r="AA404" i="4"/>
  <c r="Y404" i="4"/>
  <c r="AC403" i="4"/>
  <c r="AB403" i="4"/>
  <c r="AA403" i="4"/>
  <c r="Y403" i="4"/>
  <c r="AC402" i="4"/>
  <c r="AB402" i="4"/>
  <c r="AA402" i="4"/>
  <c r="Y402" i="4"/>
  <c r="AC401" i="4"/>
  <c r="AB401" i="4"/>
  <c r="AA401" i="4"/>
  <c r="Y401" i="4"/>
  <c r="AC400" i="4"/>
  <c r="AB400" i="4"/>
  <c r="AA400" i="4"/>
  <c r="Y400" i="4"/>
  <c r="AC399" i="4"/>
  <c r="AB399" i="4"/>
  <c r="AA399" i="4"/>
  <c r="Y399" i="4"/>
  <c r="AC398" i="4"/>
  <c r="AB398" i="4"/>
  <c r="AA398" i="4"/>
  <c r="Y398" i="4"/>
  <c r="AC397" i="4"/>
  <c r="AB397" i="4"/>
  <c r="AA397" i="4"/>
  <c r="Y397" i="4"/>
  <c r="AC396" i="4"/>
  <c r="AB396" i="4"/>
  <c r="AA396" i="4"/>
  <c r="Y396" i="4"/>
  <c r="AC395" i="4"/>
  <c r="AB395" i="4"/>
  <c r="AA395" i="4"/>
  <c r="Y395" i="4"/>
  <c r="AC394" i="4"/>
  <c r="AB394" i="4"/>
  <c r="AA394" i="4"/>
  <c r="Y394" i="4"/>
  <c r="AC393" i="4"/>
  <c r="AB393" i="4"/>
  <c r="AA393" i="4"/>
  <c r="Y393" i="4"/>
  <c r="AC392" i="4"/>
  <c r="AB392" i="4"/>
  <c r="AA392" i="4"/>
  <c r="Y392" i="4"/>
  <c r="AC391" i="4"/>
  <c r="AB391" i="4"/>
  <c r="AA391" i="4"/>
  <c r="Y391" i="4"/>
  <c r="AC390" i="4"/>
  <c r="AB390" i="4"/>
  <c r="AA390" i="4"/>
  <c r="Y390" i="4"/>
  <c r="AC389" i="4"/>
  <c r="AB389" i="4"/>
  <c r="AA389" i="4"/>
  <c r="Y389" i="4"/>
  <c r="AC388" i="4"/>
  <c r="AB388" i="4"/>
  <c r="AA388" i="4"/>
  <c r="Y388" i="4"/>
  <c r="AC387" i="4"/>
  <c r="AB387" i="4"/>
  <c r="AA387" i="4"/>
  <c r="Y387" i="4"/>
  <c r="AC386" i="4"/>
  <c r="AB386" i="4"/>
  <c r="AA386" i="4"/>
  <c r="Y386" i="4"/>
  <c r="AC385" i="4"/>
  <c r="AB385" i="4"/>
  <c r="AA385" i="4"/>
  <c r="Y385" i="4"/>
  <c r="AC384" i="4"/>
  <c r="AB384" i="4"/>
  <c r="AA384" i="4"/>
  <c r="Y384" i="4"/>
  <c r="AC383" i="4"/>
  <c r="AB383" i="4"/>
  <c r="AA383" i="4"/>
  <c r="Y383" i="4"/>
  <c r="AC382" i="4"/>
  <c r="AB382" i="4"/>
  <c r="AA382" i="4"/>
  <c r="Y382" i="4"/>
  <c r="AC381" i="4"/>
  <c r="AB381" i="4"/>
  <c r="AA381" i="4"/>
  <c r="Y381" i="4"/>
  <c r="AC380" i="4"/>
  <c r="AB380" i="4"/>
  <c r="AA380" i="4"/>
  <c r="Y380" i="4"/>
  <c r="AC379" i="4"/>
  <c r="AB379" i="4"/>
  <c r="AA379" i="4"/>
  <c r="Y379" i="4"/>
  <c r="AC378" i="4"/>
  <c r="AB378" i="4"/>
  <c r="AA378" i="4"/>
  <c r="Y378" i="4"/>
  <c r="AC377" i="4"/>
  <c r="AB377" i="4"/>
  <c r="AA377" i="4"/>
  <c r="Y377" i="4"/>
  <c r="AC376" i="4"/>
  <c r="AB376" i="4"/>
  <c r="AA376" i="4"/>
  <c r="Y376" i="4"/>
  <c r="AC375" i="4"/>
  <c r="AB375" i="4"/>
  <c r="AA375" i="4"/>
  <c r="Y375" i="4"/>
  <c r="AC374" i="4"/>
  <c r="AB374" i="4"/>
  <c r="AA374" i="4"/>
  <c r="Y374" i="4"/>
  <c r="AC373" i="4"/>
  <c r="AB373" i="4"/>
  <c r="AA373" i="4"/>
  <c r="Y373" i="4"/>
  <c r="AC372" i="4"/>
  <c r="AB372" i="4"/>
  <c r="AA372" i="4"/>
  <c r="Y372" i="4"/>
  <c r="AC371" i="4"/>
  <c r="AB371" i="4"/>
  <c r="AA371" i="4"/>
  <c r="Y371" i="4"/>
  <c r="AC370" i="4"/>
  <c r="AB370" i="4"/>
  <c r="AA370" i="4"/>
  <c r="Y370" i="4"/>
  <c r="AC369" i="4"/>
  <c r="AB369" i="4"/>
  <c r="AA369" i="4"/>
  <c r="Y369" i="4"/>
  <c r="AC368" i="4"/>
  <c r="AB368" i="4"/>
  <c r="AA368" i="4"/>
  <c r="Y368" i="4"/>
  <c r="AC367" i="4"/>
  <c r="AB367" i="4"/>
  <c r="AA367" i="4"/>
  <c r="Y367" i="4"/>
  <c r="AC366" i="4"/>
  <c r="AB366" i="4"/>
  <c r="AA366" i="4"/>
  <c r="Y366" i="4"/>
  <c r="AC365" i="4"/>
  <c r="AB365" i="4"/>
  <c r="AA365" i="4"/>
  <c r="Y365" i="4"/>
  <c r="AC364" i="4"/>
  <c r="AB364" i="4"/>
  <c r="AA364" i="4"/>
  <c r="Y364" i="4"/>
  <c r="AC363" i="4"/>
  <c r="AB363" i="4"/>
  <c r="AA363" i="4"/>
  <c r="Y363" i="4"/>
  <c r="AC362" i="4"/>
  <c r="AB362" i="4"/>
  <c r="AA362" i="4"/>
  <c r="Y362" i="4"/>
  <c r="AC361" i="4"/>
  <c r="AB361" i="4"/>
  <c r="AA361" i="4"/>
  <c r="Y361" i="4"/>
  <c r="AC360" i="4"/>
  <c r="AB360" i="4"/>
  <c r="AA360" i="4"/>
  <c r="Y360" i="4"/>
  <c r="AC359" i="4"/>
  <c r="AB359" i="4"/>
  <c r="AA359" i="4"/>
  <c r="Y359" i="4"/>
  <c r="AC358" i="4"/>
  <c r="AB358" i="4"/>
  <c r="AA358" i="4"/>
  <c r="Y358" i="4"/>
  <c r="AC357" i="4"/>
  <c r="AB357" i="4"/>
  <c r="AA357" i="4"/>
  <c r="Y357" i="4"/>
  <c r="AC356" i="4"/>
  <c r="AB356" i="4"/>
  <c r="AA356" i="4"/>
  <c r="Y356" i="4"/>
  <c r="AC355" i="4"/>
  <c r="AB355" i="4"/>
  <c r="AA355" i="4"/>
  <c r="Y355" i="4"/>
  <c r="AC354" i="4"/>
  <c r="AB354" i="4"/>
  <c r="AA354" i="4"/>
  <c r="Y354" i="4"/>
  <c r="AC353" i="4"/>
  <c r="AB353" i="4"/>
  <c r="AA353" i="4"/>
  <c r="Y353" i="4"/>
  <c r="AC352" i="4"/>
  <c r="AB352" i="4"/>
  <c r="AA352" i="4"/>
  <c r="Y352" i="4"/>
  <c r="AC351" i="4"/>
  <c r="AB351" i="4"/>
  <c r="AA351" i="4"/>
  <c r="Y351" i="4"/>
  <c r="AC350" i="4"/>
  <c r="AB350" i="4"/>
  <c r="AA350" i="4"/>
  <c r="Y350" i="4"/>
  <c r="AC349" i="4"/>
  <c r="AB349" i="4"/>
  <c r="AA349" i="4"/>
  <c r="Y349" i="4"/>
  <c r="AC348" i="4"/>
  <c r="AB348" i="4"/>
  <c r="AA348" i="4"/>
  <c r="Y348" i="4"/>
  <c r="AC347" i="4"/>
  <c r="AB347" i="4"/>
  <c r="AA347" i="4"/>
  <c r="Y347" i="4"/>
  <c r="AC346" i="4"/>
  <c r="AB346" i="4"/>
  <c r="AA346" i="4"/>
  <c r="Y346" i="4"/>
  <c r="AC345" i="4"/>
  <c r="AB345" i="4"/>
  <c r="AA345" i="4"/>
  <c r="Y345" i="4"/>
  <c r="AC344" i="4"/>
  <c r="AB344" i="4"/>
  <c r="AA344" i="4"/>
  <c r="Y344" i="4"/>
  <c r="AC343" i="4"/>
  <c r="AB343" i="4"/>
  <c r="AA343" i="4"/>
  <c r="Y343" i="4"/>
  <c r="AC342" i="4"/>
  <c r="AB342" i="4"/>
  <c r="AA342" i="4"/>
  <c r="Y342" i="4"/>
  <c r="AC341" i="4"/>
  <c r="AB341" i="4"/>
  <c r="AA341" i="4"/>
  <c r="Y341" i="4"/>
  <c r="AC340" i="4"/>
  <c r="AB340" i="4"/>
  <c r="AA340" i="4"/>
  <c r="Y340" i="4"/>
  <c r="AC339" i="4"/>
  <c r="AB339" i="4"/>
  <c r="AA339" i="4"/>
  <c r="Y339" i="4"/>
  <c r="AC338" i="4"/>
  <c r="AB338" i="4"/>
  <c r="AA338" i="4"/>
  <c r="Y338" i="4"/>
  <c r="AC337" i="4"/>
  <c r="AB337" i="4"/>
  <c r="AA337" i="4"/>
  <c r="Y337" i="4"/>
  <c r="AC336" i="4"/>
  <c r="AB336" i="4"/>
  <c r="AA336" i="4"/>
  <c r="Y336" i="4"/>
  <c r="AC335" i="4"/>
  <c r="AB335" i="4"/>
  <c r="AA335" i="4"/>
  <c r="Y335" i="4"/>
  <c r="AC334" i="4"/>
  <c r="AB334" i="4"/>
  <c r="AA334" i="4"/>
  <c r="Y334" i="4"/>
  <c r="AC333" i="4"/>
  <c r="AB333" i="4"/>
  <c r="AA333" i="4"/>
  <c r="Y333" i="4"/>
  <c r="AC332" i="4"/>
  <c r="AB332" i="4"/>
  <c r="AA332" i="4"/>
  <c r="Y332" i="4"/>
  <c r="AC331" i="4"/>
  <c r="AB331" i="4"/>
  <c r="AA331" i="4"/>
  <c r="Y331" i="4"/>
  <c r="AC330" i="4"/>
  <c r="AB330" i="4"/>
  <c r="AA330" i="4"/>
  <c r="Y330" i="4"/>
  <c r="AC329" i="4"/>
  <c r="AB329" i="4"/>
  <c r="AA329" i="4"/>
  <c r="Y329" i="4"/>
  <c r="AC328" i="4"/>
  <c r="AB328" i="4"/>
  <c r="AA328" i="4"/>
  <c r="Y328" i="4"/>
  <c r="AC327" i="4"/>
  <c r="AB327" i="4"/>
  <c r="AA327" i="4"/>
  <c r="Y327" i="4"/>
  <c r="AC326" i="4"/>
  <c r="AB326" i="4"/>
  <c r="AA326" i="4"/>
  <c r="Y326" i="4"/>
  <c r="AC325" i="4"/>
  <c r="AB325" i="4"/>
  <c r="AA325" i="4"/>
  <c r="Y325" i="4"/>
  <c r="AC324" i="4"/>
  <c r="AB324" i="4"/>
  <c r="AA324" i="4"/>
  <c r="Y324" i="4"/>
  <c r="AC323" i="4"/>
  <c r="AB323" i="4"/>
  <c r="AA323" i="4"/>
  <c r="Y323" i="4"/>
  <c r="AC322" i="4"/>
  <c r="AB322" i="4"/>
  <c r="AA322" i="4"/>
  <c r="Y322" i="4"/>
  <c r="AC321" i="4"/>
  <c r="AB321" i="4"/>
  <c r="AA321" i="4"/>
  <c r="Y321" i="4"/>
  <c r="AC320" i="4"/>
  <c r="AB320" i="4"/>
  <c r="AA320" i="4"/>
  <c r="Y320" i="4"/>
  <c r="AC319" i="4"/>
  <c r="AB319" i="4"/>
  <c r="AA319" i="4"/>
  <c r="Y319" i="4"/>
  <c r="AC318" i="4"/>
  <c r="AB318" i="4"/>
  <c r="AA318" i="4"/>
  <c r="Y318" i="4"/>
  <c r="AC317" i="4"/>
  <c r="AB317" i="4"/>
  <c r="AA317" i="4"/>
  <c r="Y317" i="4"/>
  <c r="AC316" i="4"/>
  <c r="AB316" i="4"/>
  <c r="AA316" i="4"/>
  <c r="Y316" i="4"/>
  <c r="AC315" i="4"/>
  <c r="AB315" i="4"/>
  <c r="AA315" i="4"/>
  <c r="Y315" i="4"/>
  <c r="AC314" i="4"/>
  <c r="AB314" i="4"/>
  <c r="AA314" i="4"/>
  <c r="Y314" i="4"/>
  <c r="AC313" i="4"/>
  <c r="AB313" i="4"/>
  <c r="AA313" i="4"/>
  <c r="Y313" i="4"/>
  <c r="AC312" i="4"/>
  <c r="AB312" i="4"/>
  <c r="AA312" i="4"/>
  <c r="Y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AC310" i="4"/>
  <c r="AB310" i="4"/>
  <c r="AA310" i="4"/>
  <c r="Y310" i="4"/>
  <c r="AC309" i="4"/>
  <c r="AB309" i="4"/>
  <c r="AA309" i="4"/>
  <c r="Y309" i="4"/>
  <c r="AC308" i="4"/>
  <c r="AB308" i="4"/>
  <c r="AA308" i="4"/>
  <c r="Y308" i="4"/>
  <c r="AC307" i="4"/>
  <c r="AB307" i="4"/>
  <c r="AA307" i="4"/>
  <c r="Y307" i="4"/>
  <c r="AC306" i="4"/>
  <c r="AB306" i="4"/>
  <c r="AA306" i="4"/>
  <c r="Y306" i="4"/>
  <c r="AC305" i="4"/>
  <c r="AB305" i="4"/>
  <c r="AA305" i="4"/>
  <c r="Y305" i="4"/>
  <c r="AC304" i="4"/>
  <c r="AB304" i="4"/>
  <c r="AA304" i="4"/>
  <c r="Y304" i="4"/>
  <c r="AC303" i="4"/>
  <c r="AB303" i="4"/>
  <c r="AA303" i="4"/>
  <c r="Y303" i="4"/>
  <c r="AC302" i="4"/>
  <c r="AB302" i="4"/>
  <c r="AA302" i="4"/>
  <c r="Y302" i="4"/>
  <c r="AC301" i="4"/>
  <c r="AB301" i="4"/>
  <c r="AA301" i="4"/>
  <c r="Y301" i="4"/>
  <c r="AC300" i="4"/>
  <c r="AB300" i="4"/>
  <c r="AA300" i="4"/>
  <c r="Y300" i="4"/>
  <c r="AC299" i="4"/>
  <c r="AB299" i="4"/>
  <c r="AA299" i="4"/>
  <c r="Y299" i="4"/>
  <c r="AC298" i="4"/>
  <c r="AB298" i="4"/>
  <c r="AA298" i="4"/>
  <c r="Y298" i="4"/>
  <c r="AC297" i="4"/>
  <c r="AB297" i="4"/>
  <c r="AA297" i="4"/>
  <c r="Y297" i="4"/>
  <c r="AC296" i="4"/>
  <c r="AB296" i="4"/>
  <c r="AA296" i="4"/>
  <c r="Y296" i="4"/>
  <c r="AC295" i="4"/>
  <c r="AB295" i="4"/>
  <c r="AA295" i="4"/>
  <c r="Y295" i="4"/>
  <c r="AC294" i="4"/>
  <c r="AB294" i="4"/>
  <c r="AA294" i="4"/>
  <c r="Y294" i="4"/>
  <c r="AC293" i="4"/>
  <c r="AB293" i="4"/>
  <c r="AA293" i="4"/>
  <c r="Y293" i="4"/>
  <c r="AC292" i="4"/>
  <c r="AB292" i="4"/>
  <c r="AA292" i="4"/>
  <c r="Y292" i="4"/>
  <c r="AC291" i="4"/>
  <c r="AB291" i="4"/>
  <c r="AA291" i="4"/>
  <c r="Y291" i="4"/>
  <c r="AC290" i="4"/>
  <c r="AB290" i="4"/>
  <c r="AA290" i="4"/>
  <c r="Y290" i="4"/>
  <c r="AC289" i="4"/>
  <c r="AB289" i="4"/>
  <c r="AA289" i="4"/>
  <c r="Y289" i="4"/>
  <c r="AC288" i="4"/>
  <c r="AB288" i="4"/>
  <c r="AA288" i="4"/>
  <c r="Y288" i="4"/>
  <c r="AC287" i="4"/>
  <c r="AB287" i="4"/>
  <c r="AA287" i="4"/>
  <c r="Y287" i="4"/>
  <c r="AC286" i="4"/>
  <c r="AB286" i="4"/>
  <c r="AA286" i="4"/>
  <c r="Y286" i="4"/>
  <c r="AC285" i="4"/>
  <c r="AB285" i="4"/>
  <c r="AA285" i="4"/>
  <c r="Y285" i="4"/>
  <c r="AC284" i="4"/>
  <c r="AB284" i="4"/>
  <c r="AA284" i="4"/>
  <c r="Y284" i="4"/>
  <c r="AC283" i="4"/>
  <c r="AB283" i="4"/>
  <c r="AA283" i="4"/>
  <c r="Y283" i="4"/>
  <c r="AC282" i="4"/>
  <c r="AB282" i="4"/>
  <c r="AA282" i="4"/>
  <c r="Y282" i="4"/>
  <c r="AC281" i="4"/>
  <c r="AB281" i="4"/>
  <c r="AA281" i="4"/>
  <c r="Y281" i="4"/>
  <c r="AC280" i="4"/>
  <c r="AB280" i="4"/>
  <c r="AA280" i="4"/>
  <c r="Y280" i="4"/>
  <c r="AC279" i="4"/>
  <c r="AB279" i="4"/>
  <c r="AA279" i="4"/>
  <c r="Y279" i="4"/>
  <c r="AC278" i="4"/>
  <c r="AB278" i="4"/>
  <c r="AA278" i="4"/>
  <c r="Y278" i="4"/>
  <c r="AC277" i="4"/>
  <c r="AB277" i="4"/>
  <c r="AA277" i="4"/>
  <c r="Y277" i="4"/>
  <c r="AC276" i="4"/>
  <c r="AB276" i="4"/>
  <c r="AA276" i="4"/>
  <c r="Y276" i="4"/>
  <c r="AC275" i="4"/>
  <c r="AB275" i="4"/>
  <c r="AA275" i="4"/>
  <c r="Y275" i="4"/>
  <c r="AC274" i="4"/>
  <c r="AB274" i="4"/>
  <c r="AA274" i="4"/>
  <c r="Y274" i="4"/>
  <c r="AC273" i="4"/>
  <c r="AB273" i="4"/>
  <c r="AA273" i="4"/>
  <c r="Y273" i="4"/>
  <c r="AC272" i="4"/>
  <c r="AB272" i="4"/>
  <c r="AA272" i="4"/>
  <c r="Y272" i="4"/>
  <c r="AC271" i="4"/>
  <c r="AB271" i="4"/>
  <c r="AA271" i="4"/>
  <c r="Y271" i="4"/>
  <c r="AC270" i="4"/>
  <c r="AB270" i="4"/>
  <c r="AA270" i="4"/>
  <c r="Y270" i="4"/>
  <c r="AC269" i="4"/>
  <c r="AB269" i="4"/>
  <c r="AA269" i="4"/>
  <c r="Y269" i="4"/>
  <c r="AC268" i="4"/>
  <c r="AB268" i="4"/>
  <c r="AA268" i="4"/>
  <c r="Y268" i="4"/>
  <c r="AC267" i="4"/>
  <c r="AB267" i="4"/>
  <c r="AA267" i="4"/>
  <c r="Y267" i="4"/>
  <c r="AC266" i="4"/>
  <c r="AB266" i="4"/>
  <c r="AA266" i="4"/>
  <c r="Y266" i="4"/>
  <c r="AC265" i="4"/>
  <c r="AB265" i="4"/>
  <c r="AA265" i="4"/>
  <c r="Y265" i="4"/>
  <c r="AC264" i="4"/>
  <c r="AB264" i="4"/>
  <c r="AA264" i="4"/>
  <c r="Y264" i="4"/>
  <c r="AC263" i="4"/>
  <c r="AB263" i="4"/>
  <c r="AA263" i="4"/>
  <c r="Y263" i="4"/>
  <c r="AC262" i="4"/>
  <c r="AB262" i="4"/>
  <c r="AA262" i="4"/>
  <c r="Y262" i="4"/>
  <c r="AC261" i="4"/>
  <c r="AB261" i="4"/>
  <c r="AA261" i="4"/>
  <c r="Y261" i="4"/>
  <c r="AC260" i="4"/>
  <c r="AB260" i="4"/>
  <c r="AA260" i="4"/>
  <c r="Y260" i="4"/>
  <c r="AC259" i="4"/>
  <c r="AB259" i="4"/>
  <c r="AA259" i="4"/>
  <c r="Y259" i="4"/>
  <c r="AC258" i="4"/>
  <c r="AB258" i="4"/>
  <c r="AA258" i="4"/>
  <c r="Y258" i="4"/>
  <c r="AC257" i="4"/>
  <c r="AB257" i="4"/>
  <c r="AA257" i="4"/>
  <c r="Y257" i="4"/>
  <c r="AC256" i="4"/>
  <c r="AB256" i="4"/>
  <c r="AA256" i="4"/>
  <c r="Y256" i="4"/>
  <c r="AC255" i="4"/>
  <c r="AB255" i="4"/>
  <c r="AA255" i="4"/>
  <c r="Y255" i="4"/>
  <c r="AC254" i="4"/>
  <c r="AB254" i="4"/>
  <c r="AA254" i="4"/>
  <c r="Y254" i="4"/>
  <c r="AC253" i="4"/>
  <c r="AB253" i="4"/>
  <c r="AA253" i="4"/>
  <c r="Y253" i="4"/>
  <c r="AC252" i="4"/>
  <c r="AB252" i="4"/>
  <c r="AA252" i="4"/>
  <c r="Y252" i="4"/>
  <c r="AC251" i="4"/>
  <c r="AB251" i="4"/>
  <c r="AA251" i="4"/>
  <c r="Y251" i="4"/>
  <c r="AC250" i="4"/>
  <c r="AB250" i="4"/>
  <c r="AA250" i="4"/>
  <c r="Y250" i="4"/>
  <c r="AC249" i="4"/>
  <c r="AB249" i="4"/>
  <c r="AA249" i="4"/>
  <c r="Y249" i="4"/>
  <c r="AC248" i="4"/>
  <c r="AB248" i="4"/>
  <c r="AA248" i="4"/>
  <c r="Y248" i="4"/>
  <c r="AC247" i="4"/>
  <c r="AB247" i="4"/>
  <c r="AA247" i="4"/>
  <c r="Y247" i="4"/>
  <c r="AC246" i="4"/>
  <c r="AB246" i="4"/>
  <c r="AA246" i="4"/>
  <c r="Y246" i="4"/>
  <c r="AC245" i="4"/>
  <c r="AB245" i="4"/>
  <c r="AA245" i="4"/>
  <c r="Y245" i="4"/>
  <c r="AC244" i="4"/>
  <c r="AB244" i="4"/>
  <c r="AA244" i="4"/>
  <c r="Y244" i="4"/>
  <c r="AC243" i="4"/>
  <c r="AB243" i="4"/>
  <c r="AA243" i="4"/>
  <c r="Y243" i="4"/>
  <c r="AC242" i="4"/>
  <c r="AB242" i="4"/>
  <c r="AA242" i="4"/>
  <c r="Y242" i="4"/>
  <c r="AC241" i="4"/>
  <c r="AB241" i="4"/>
  <c r="AA241" i="4"/>
  <c r="Y241" i="4"/>
  <c r="AC240" i="4"/>
  <c r="AB240" i="4"/>
  <c r="AA240" i="4"/>
  <c r="Y240" i="4"/>
  <c r="AC239" i="4"/>
  <c r="AB239" i="4"/>
  <c r="AA239" i="4"/>
  <c r="Y239" i="4"/>
  <c r="AC238" i="4"/>
  <c r="AB238" i="4"/>
  <c r="AA238" i="4"/>
  <c r="Y238" i="4"/>
  <c r="AC237" i="4"/>
  <c r="AB237" i="4"/>
  <c r="AA237" i="4"/>
  <c r="Y237" i="4"/>
  <c r="AC236" i="4"/>
  <c r="AB236" i="4"/>
  <c r="AA236" i="4"/>
  <c r="Y236" i="4"/>
  <c r="AC235" i="4"/>
  <c r="AB235" i="4"/>
  <c r="AA235" i="4"/>
  <c r="Y235" i="4"/>
  <c r="AC234" i="4"/>
  <c r="AB234" i="4"/>
  <c r="AA234" i="4"/>
  <c r="Y234" i="4"/>
  <c r="AC233" i="4"/>
  <c r="AB233" i="4"/>
  <c r="AA233" i="4"/>
  <c r="Y233" i="4"/>
  <c r="AC232" i="4"/>
  <c r="AB232" i="4"/>
  <c r="AA232" i="4"/>
  <c r="Y232" i="4"/>
  <c r="AC231" i="4"/>
  <c r="AB231" i="4"/>
  <c r="AA231" i="4"/>
  <c r="Y231" i="4"/>
  <c r="AC230" i="4"/>
  <c r="AB230" i="4"/>
  <c r="AA230" i="4"/>
  <c r="Y230" i="4"/>
  <c r="AC229" i="4"/>
  <c r="AB229" i="4"/>
  <c r="AA229" i="4"/>
  <c r="Y229" i="4"/>
  <c r="AC228" i="4"/>
  <c r="AB228" i="4"/>
  <c r="AA228" i="4"/>
  <c r="Y228" i="4"/>
  <c r="AC227" i="4"/>
  <c r="AB227" i="4"/>
  <c r="AA227" i="4"/>
  <c r="Y227" i="4"/>
  <c r="AC226" i="4"/>
  <c r="AB226" i="4"/>
  <c r="AA226" i="4"/>
  <c r="Y226" i="4"/>
  <c r="AC225" i="4"/>
  <c r="AB225" i="4"/>
  <c r="AA225" i="4"/>
  <c r="Y225" i="4"/>
  <c r="AC224" i="4"/>
  <c r="AB224" i="4"/>
  <c r="AA224" i="4"/>
  <c r="Y224" i="4"/>
  <c r="AC223" i="4"/>
  <c r="AB223" i="4"/>
  <c r="AA223" i="4"/>
  <c r="Y223" i="4"/>
  <c r="AC222" i="4"/>
  <c r="AB222" i="4"/>
  <c r="AA222" i="4"/>
  <c r="Y222" i="4"/>
  <c r="AC221" i="4"/>
  <c r="AB221" i="4"/>
  <c r="AA221" i="4"/>
  <c r="Y221" i="4"/>
  <c r="AC220" i="4"/>
  <c r="AB220" i="4"/>
  <c r="AA220" i="4"/>
  <c r="Y220" i="4"/>
  <c r="AC219" i="4"/>
  <c r="AB219" i="4"/>
  <c r="AA219" i="4"/>
  <c r="Y219" i="4"/>
  <c r="AC218" i="4"/>
  <c r="AB218" i="4"/>
  <c r="AA218" i="4"/>
  <c r="Y218" i="4"/>
  <c r="AC217" i="4"/>
  <c r="AB217" i="4"/>
  <c r="AA217" i="4"/>
  <c r="Y217" i="4"/>
  <c r="AC216" i="4"/>
  <c r="AB216" i="4"/>
  <c r="AA216" i="4"/>
  <c r="Y216" i="4"/>
  <c r="AC215" i="4"/>
  <c r="AB215" i="4"/>
  <c r="AA215" i="4"/>
  <c r="Y215" i="4"/>
  <c r="AC214" i="4"/>
  <c r="AB214" i="4"/>
  <c r="AA214" i="4"/>
  <c r="Y214" i="4"/>
  <c r="AC213" i="4"/>
  <c r="AB213" i="4"/>
  <c r="AA213" i="4"/>
  <c r="Y213" i="4"/>
  <c r="AC212" i="4"/>
  <c r="AB212" i="4"/>
  <c r="AA212" i="4"/>
  <c r="Y212" i="4"/>
  <c r="AC211" i="4"/>
  <c r="AB211" i="4"/>
  <c r="AA211" i="4"/>
  <c r="Y211" i="4"/>
  <c r="AC210" i="4"/>
  <c r="AB210" i="4"/>
  <c r="AA210" i="4"/>
  <c r="Y210" i="4"/>
  <c r="AC209" i="4"/>
  <c r="AB209" i="4"/>
  <c r="AA209" i="4"/>
  <c r="Y209" i="4"/>
  <c r="AC208" i="4"/>
  <c r="AB208" i="4"/>
  <c r="AA208" i="4"/>
  <c r="Y208" i="4"/>
  <c r="AC207" i="4"/>
  <c r="AB207" i="4"/>
  <c r="AA207" i="4"/>
  <c r="Y207" i="4"/>
  <c r="AC206" i="4"/>
  <c r="AB206" i="4"/>
  <c r="AA206" i="4"/>
  <c r="Y206" i="4"/>
  <c r="AC205" i="4"/>
  <c r="AB205" i="4"/>
  <c r="AA205" i="4"/>
  <c r="Y205" i="4"/>
  <c r="AC204" i="4"/>
  <c r="AB204" i="4"/>
  <c r="AA204" i="4"/>
  <c r="Y204" i="4"/>
  <c r="AC203" i="4"/>
  <c r="AB203" i="4"/>
  <c r="AA203" i="4"/>
  <c r="Y203" i="4"/>
  <c r="AC202" i="4"/>
  <c r="AB202" i="4"/>
  <c r="AA202" i="4"/>
  <c r="Y202" i="4"/>
  <c r="AC201" i="4"/>
  <c r="AB201" i="4"/>
  <c r="AA201" i="4"/>
  <c r="Y201" i="4"/>
  <c r="AC200" i="4"/>
  <c r="AB200" i="4"/>
  <c r="AA200" i="4"/>
  <c r="Y200" i="4"/>
  <c r="AC199" i="4"/>
  <c r="AB199" i="4"/>
  <c r="AA199" i="4"/>
  <c r="Y199" i="4"/>
  <c r="AC198" i="4"/>
  <c r="AB198" i="4"/>
  <c r="AA198" i="4"/>
  <c r="Y198" i="4"/>
  <c r="AC197" i="4"/>
  <c r="AB197" i="4"/>
  <c r="AA197" i="4"/>
  <c r="Y197" i="4"/>
  <c r="AC196" i="4"/>
  <c r="AB196" i="4"/>
  <c r="AA196" i="4"/>
  <c r="Y196" i="4"/>
  <c r="AC195" i="4"/>
  <c r="AB195" i="4"/>
  <c r="AA195" i="4"/>
  <c r="Y195" i="4"/>
  <c r="AC194" i="4"/>
  <c r="AB194" i="4"/>
  <c r="AA194" i="4"/>
  <c r="Y194" i="4"/>
  <c r="AC193" i="4"/>
  <c r="AB193" i="4"/>
  <c r="AA193" i="4"/>
  <c r="Y193" i="4"/>
  <c r="AC192" i="4"/>
  <c r="AB192" i="4"/>
  <c r="AA192" i="4"/>
  <c r="Y192" i="4"/>
  <c r="AC191" i="4"/>
  <c r="AB191" i="4"/>
  <c r="AA191" i="4"/>
  <c r="Y191" i="4"/>
  <c r="AC190" i="4"/>
  <c r="AB190" i="4"/>
  <c r="AA190" i="4"/>
  <c r="Y190" i="4"/>
  <c r="AC189" i="4"/>
  <c r="AB189" i="4"/>
  <c r="AA189" i="4"/>
  <c r="Y189" i="4"/>
  <c r="AC188" i="4"/>
  <c r="AB188" i="4"/>
  <c r="AA188" i="4"/>
  <c r="Y188" i="4"/>
  <c r="AC187" i="4"/>
  <c r="AB187" i="4"/>
  <c r="AA187" i="4"/>
  <c r="Y187" i="4"/>
  <c r="AC186" i="4"/>
  <c r="AB186" i="4"/>
  <c r="AA186" i="4"/>
  <c r="Y186" i="4"/>
  <c r="AC185" i="4"/>
  <c r="AB185" i="4"/>
  <c r="AA185" i="4"/>
  <c r="Y185" i="4"/>
  <c r="AC184" i="4"/>
  <c r="AB184" i="4"/>
  <c r="AA184" i="4"/>
  <c r="Y184" i="4"/>
  <c r="AC183" i="4"/>
  <c r="AB183" i="4"/>
  <c r="AA183" i="4"/>
  <c r="Y183" i="4"/>
  <c r="AC182" i="4"/>
  <c r="AB182" i="4"/>
  <c r="AA182" i="4"/>
  <c r="Y182" i="4"/>
  <c r="AC181" i="4"/>
  <c r="AB181" i="4"/>
  <c r="AA181" i="4"/>
  <c r="Y181" i="4"/>
  <c r="AC180" i="4"/>
  <c r="AB180" i="4"/>
  <c r="AA180" i="4"/>
  <c r="Y180" i="4"/>
  <c r="AC179" i="4"/>
  <c r="AB179" i="4"/>
  <c r="AA179" i="4"/>
  <c r="Y179" i="4"/>
  <c r="AC178" i="4"/>
  <c r="AB178" i="4"/>
  <c r="AA178" i="4"/>
  <c r="Y178" i="4"/>
  <c r="AC177" i="4"/>
  <c r="AB177" i="4"/>
  <c r="AA177" i="4"/>
  <c r="Y177" i="4"/>
  <c r="AC176" i="4"/>
  <c r="AB176" i="4"/>
  <c r="AA176" i="4"/>
  <c r="Y176" i="4"/>
  <c r="AC175" i="4"/>
  <c r="AB175" i="4"/>
  <c r="AA175" i="4"/>
  <c r="Y175" i="4"/>
  <c r="AC174" i="4"/>
  <c r="AB174" i="4"/>
  <c r="AA174" i="4"/>
  <c r="Y174" i="4"/>
  <c r="AC173" i="4"/>
  <c r="AB173" i="4"/>
  <c r="AA173" i="4"/>
  <c r="Y173" i="4"/>
  <c r="AC172" i="4"/>
  <c r="AB172" i="4"/>
  <c r="AA172" i="4"/>
  <c r="Y172" i="4"/>
  <c r="AC171" i="4"/>
  <c r="AB171" i="4"/>
  <c r="AA171" i="4"/>
  <c r="Y171" i="4"/>
  <c r="AC170" i="4"/>
  <c r="AB170" i="4"/>
  <c r="AA170" i="4"/>
  <c r="Y170" i="4"/>
  <c r="AC169" i="4"/>
  <c r="AB169" i="4"/>
  <c r="AA169" i="4"/>
  <c r="Y169" i="4"/>
  <c r="AC168" i="4"/>
  <c r="AB168" i="4"/>
  <c r="AA168" i="4"/>
  <c r="Y168" i="4"/>
  <c r="AC167" i="4"/>
  <c r="AB167" i="4"/>
  <c r="AA167" i="4"/>
  <c r="Y167" i="4"/>
  <c r="AC166" i="4"/>
  <c r="AB166" i="4"/>
  <c r="AA166" i="4"/>
  <c r="Y166" i="4"/>
  <c r="AC165" i="4"/>
  <c r="AB165" i="4"/>
  <c r="AA165" i="4"/>
  <c r="Y165" i="4"/>
  <c r="AC164" i="4"/>
  <c r="AB164" i="4"/>
  <c r="AA164" i="4"/>
  <c r="Y164" i="4"/>
  <c r="AC163" i="4"/>
  <c r="AB163" i="4"/>
  <c r="AA163" i="4"/>
  <c r="Y163" i="4"/>
  <c r="AC162" i="4"/>
  <c r="AB162" i="4"/>
  <c r="AA162" i="4"/>
  <c r="Y162" i="4"/>
  <c r="AC161" i="4"/>
  <c r="AB161" i="4"/>
  <c r="AA161" i="4"/>
  <c r="Y161" i="4"/>
  <c r="AC160" i="4"/>
  <c r="AB160" i="4"/>
  <c r="AA160" i="4"/>
  <c r="Y160" i="4"/>
  <c r="AC159" i="4"/>
  <c r="AB159" i="4"/>
  <c r="AA159" i="4"/>
  <c r="Y159" i="4"/>
  <c r="AC158" i="4"/>
  <c r="AB158" i="4"/>
  <c r="AA158" i="4"/>
  <c r="Y158" i="4"/>
  <c r="AC157" i="4"/>
  <c r="AB157" i="4"/>
  <c r="AA157" i="4"/>
  <c r="Y157" i="4"/>
  <c r="AC156" i="4"/>
  <c r="AB156" i="4"/>
  <c r="AA156" i="4"/>
  <c r="Y156" i="4"/>
  <c r="AC155" i="4"/>
  <c r="AB155" i="4"/>
  <c r="AA155" i="4"/>
  <c r="Y155" i="4"/>
  <c r="AC154" i="4"/>
  <c r="AB154" i="4"/>
  <c r="AA154" i="4"/>
  <c r="Y154" i="4"/>
  <c r="AC153" i="4"/>
  <c r="AB153" i="4"/>
  <c r="AA153" i="4"/>
  <c r="Y153" i="4"/>
  <c r="AC152" i="4"/>
  <c r="AB152" i="4"/>
  <c r="AA152" i="4"/>
  <c r="Y152" i="4"/>
  <c r="AC151" i="4"/>
  <c r="AB151" i="4"/>
  <c r="AA151" i="4"/>
  <c r="Y151" i="4"/>
  <c r="AC150" i="4"/>
  <c r="AB150" i="4"/>
  <c r="AA150" i="4"/>
  <c r="Y150" i="4"/>
  <c r="AC149" i="4"/>
  <c r="AB149" i="4"/>
  <c r="AA149" i="4"/>
  <c r="Y149" i="4"/>
  <c r="AC148" i="4"/>
  <c r="AB148" i="4"/>
  <c r="AA148" i="4"/>
  <c r="Y148" i="4"/>
  <c r="AC147" i="4"/>
  <c r="AB147" i="4"/>
  <c r="AA147" i="4"/>
  <c r="Y147" i="4"/>
  <c r="AC146" i="4"/>
  <c r="AB146" i="4"/>
  <c r="AA146" i="4"/>
  <c r="Y146" i="4"/>
  <c r="AC145" i="4"/>
  <c r="AB145" i="4"/>
  <c r="AA145" i="4"/>
  <c r="Y145" i="4"/>
  <c r="AC144" i="4"/>
  <c r="AB144" i="4"/>
  <c r="AA144" i="4"/>
  <c r="Y144" i="4"/>
  <c r="AC143" i="4"/>
  <c r="AB143" i="4"/>
  <c r="AA143" i="4"/>
  <c r="Y143" i="4"/>
  <c r="AC142" i="4"/>
  <c r="AB142" i="4"/>
  <c r="AA142" i="4"/>
  <c r="Y142" i="4"/>
  <c r="AC141" i="4"/>
  <c r="AB141" i="4"/>
  <c r="AA141" i="4"/>
  <c r="Y141" i="4"/>
  <c r="AC140" i="4"/>
  <c r="AB140" i="4"/>
  <c r="AA140" i="4"/>
  <c r="Y140" i="4"/>
  <c r="AC139" i="4"/>
  <c r="AB139" i="4"/>
  <c r="AA139" i="4"/>
  <c r="Y139" i="4"/>
  <c r="AC138" i="4"/>
  <c r="AB138" i="4"/>
  <c r="AA138" i="4"/>
  <c r="Y138" i="4"/>
  <c r="AC137" i="4"/>
  <c r="AB137" i="4"/>
  <c r="AA137" i="4"/>
  <c r="Y137" i="4"/>
  <c r="AC136" i="4"/>
  <c r="AB136" i="4"/>
  <c r="AA136" i="4"/>
  <c r="Y136" i="4"/>
  <c r="AC135" i="4"/>
  <c r="AB135" i="4"/>
  <c r="AA135" i="4"/>
  <c r="Y135" i="4"/>
  <c r="AC134" i="4"/>
  <c r="AB134" i="4"/>
  <c r="AA134" i="4"/>
  <c r="Y134" i="4"/>
  <c r="AC133" i="4"/>
  <c r="AB133" i="4"/>
  <c r="AA133" i="4"/>
  <c r="Y133" i="4"/>
  <c r="AC132" i="4"/>
  <c r="AB132" i="4"/>
  <c r="AA132" i="4"/>
  <c r="Y132" i="4"/>
  <c r="AC131" i="4"/>
  <c r="AB131" i="4"/>
  <c r="AA131" i="4"/>
  <c r="Y131" i="4"/>
  <c r="AC130" i="4"/>
  <c r="AB130" i="4"/>
  <c r="AA130" i="4"/>
  <c r="Y130" i="4"/>
  <c r="AC129" i="4"/>
  <c r="AB129" i="4"/>
  <c r="AA129" i="4"/>
  <c r="Y129" i="4"/>
  <c r="AC128" i="4"/>
  <c r="AB128" i="4"/>
  <c r="AA128" i="4"/>
  <c r="Y128" i="4"/>
  <c r="AC127" i="4"/>
  <c r="AB127" i="4"/>
  <c r="AA127" i="4"/>
  <c r="Y127" i="4"/>
  <c r="AC126" i="4"/>
  <c r="AB126" i="4"/>
  <c r="AA126" i="4"/>
  <c r="Y126" i="4"/>
  <c r="AC125" i="4"/>
  <c r="AB125" i="4"/>
  <c r="AA125" i="4"/>
  <c r="Y125" i="4"/>
  <c r="AC124" i="4"/>
  <c r="AB124" i="4"/>
  <c r="AA124" i="4"/>
  <c r="Y124" i="4"/>
  <c r="AC123" i="4"/>
  <c r="AB123" i="4"/>
  <c r="AA123" i="4"/>
  <c r="Y123" i="4"/>
  <c r="AC122" i="4"/>
  <c r="AB122" i="4"/>
  <c r="AA122" i="4"/>
  <c r="Y122" i="4"/>
  <c r="AC121" i="4"/>
  <c r="AB121" i="4"/>
  <c r="AA121" i="4"/>
  <c r="Y121" i="4"/>
  <c r="AC120" i="4"/>
  <c r="AB120" i="4"/>
  <c r="AA120" i="4"/>
  <c r="Y120" i="4"/>
  <c r="AC119" i="4"/>
  <c r="AB119" i="4"/>
  <c r="AA119" i="4"/>
  <c r="Y119" i="4"/>
  <c r="AC118" i="4"/>
  <c r="AB118" i="4"/>
  <c r="AA118" i="4"/>
  <c r="Y118" i="4"/>
  <c r="AC117" i="4"/>
  <c r="AB117" i="4"/>
  <c r="AA117" i="4"/>
  <c r="Y117" i="4"/>
  <c r="AC116" i="4"/>
  <c r="AB116" i="4"/>
  <c r="AA116" i="4"/>
  <c r="Y116" i="4"/>
  <c r="AC115" i="4"/>
  <c r="AB115" i="4"/>
  <c r="AA115" i="4"/>
  <c r="Y115" i="4"/>
  <c r="AC114" i="4"/>
  <c r="AB114" i="4"/>
  <c r="AA114" i="4"/>
  <c r="Y114" i="4"/>
  <c r="AC113" i="4"/>
  <c r="AB113" i="4"/>
  <c r="AA113" i="4"/>
  <c r="Y113" i="4"/>
  <c r="AC112" i="4"/>
  <c r="AB112" i="4"/>
  <c r="AA112" i="4"/>
  <c r="Y112" i="4"/>
  <c r="AC111" i="4"/>
  <c r="AB111" i="4"/>
  <c r="AA111" i="4"/>
  <c r="Y111" i="4"/>
  <c r="AC110" i="4"/>
  <c r="AB110" i="4"/>
  <c r="AA110" i="4"/>
  <c r="Y110" i="4"/>
  <c r="AC109" i="4"/>
  <c r="AB109" i="4"/>
  <c r="AA109" i="4"/>
  <c r="Y109" i="4"/>
  <c r="AC108" i="4"/>
  <c r="AB108" i="4"/>
  <c r="AA108" i="4"/>
  <c r="Y108" i="4"/>
  <c r="AC107" i="4"/>
  <c r="AB107" i="4"/>
  <c r="AA107" i="4"/>
  <c r="Y107" i="4"/>
  <c r="AC106" i="4"/>
  <c r="AB106" i="4"/>
  <c r="AA106" i="4"/>
  <c r="Y106" i="4"/>
  <c r="AC105" i="4"/>
  <c r="AB105" i="4"/>
  <c r="AA105" i="4"/>
  <c r="Y105" i="4"/>
  <c r="AC104" i="4"/>
  <c r="AB104" i="4"/>
  <c r="AA104" i="4"/>
  <c r="Y104" i="4"/>
  <c r="AC103" i="4"/>
  <c r="AB103" i="4"/>
  <c r="AA103" i="4"/>
  <c r="Y103" i="4"/>
  <c r="AC102" i="4"/>
  <c r="AB102" i="4"/>
  <c r="AA102" i="4"/>
  <c r="Y102" i="4"/>
  <c r="AC101" i="4"/>
  <c r="AB101" i="4"/>
  <c r="AA101" i="4"/>
  <c r="Y101" i="4"/>
  <c r="AC100" i="4"/>
  <c r="AB100" i="4"/>
  <c r="AA100" i="4"/>
  <c r="Y100" i="4"/>
  <c r="AC99" i="4"/>
  <c r="AB99" i="4"/>
  <c r="AA99" i="4"/>
  <c r="Y99" i="4"/>
  <c r="AC98" i="4"/>
  <c r="AB98" i="4"/>
  <c r="AA98" i="4"/>
  <c r="Y98" i="4"/>
  <c r="AC97" i="4"/>
  <c r="AB97" i="4"/>
  <c r="AA97" i="4"/>
  <c r="Y97" i="4"/>
  <c r="AC96" i="4"/>
  <c r="AB96" i="4"/>
  <c r="AA96" i="4"/>
  <c r="Y96" i="4"/>
  <c r="AC95" i="4"/>
  <c r="AB95" i="4"/>
  <c r="AA95" i="4"/>
  <c r="Y95" i="4"/>
  <c r="AC94" i="4"/>
  <c r="AB94" i="4"/>
  <c r="AA94" i="4"/>
  <c r="Y94" i="4"/>
  <c r="AC93" i="4"/>
  <c r="AB93" i="4"/>
  <c r="AA93" i="4"/>
  <c r="Y93" i="4"/>
  <c r="AC92" i="4"/>
  <c r="AB92" i="4"/>
  <c r="AA92" i="4"/>
  <c r="Y92" i="4"/>
  <c r="AC91" i="4"/>
  <c r="AB91" i="4"/>
  <c r="AA91" i="4"/>
  <c r="Y91" i="4"/>
  <c r="AC90" i="4"/>
  <c r="AB90" i="4"/>
  <c r="AA90" i="4"/>
  <c r="Y90" i="4"/>
  <c r="AC89" i="4"/>
  <c r="AB89" i="4"/>
  <c r="AA89" i="4"/>
  <c r="Y89" i="4"/>
  <c r="AC88" i="4"/>
  <c r="AB88" i="4"/>
  <c r="AA88" i="4"/>
  <c r="Y88" i="4"/>
  <c r="AC87" i="4"/>
  <c r="AB87" i="4"/>
  <c r="AA87" i="4"/>
  <c r="Y87" i="4"/>
  <c r="AC86" i="4"/>
  <c r="AB86" i="4"/>
  <c r="AA86" i="4"/>
  <c r="Y86" i="4"/>
  <c r="AC85" i="4"/>
  <c r="AB85" i="4"/>
  <c r="AA85" i="4"/>
  <c r="Y85" i="4"/>
  <c r="AC84" i="4"/>
  <c r="AB84" i="4"/>
  <c r="AA84" i="4"/>
  <c r="Y84" i="4"/>
  <c r="AC83" i="4"/>
  <c r="AB83" i="4"/>
  <c r="AA83" i="4"/>
  <c r="Y83" i="4"/>
  <c r="AC82" i="4"/>
  <c r="AB82" i="4"/>
  <c r="AA82" i="4"/>
  <c r="Y82" i="4"/>
  <c r="AC81" i="4"/>
  <c r="AB81" i="4"/>
  <c r="AA81" i="4"/>
  <c r="Y81" i="4"/>
  <c r="AC80" i="4"/>
  <c r="AB80" i="4"/>
  <c r="AA80" i="4"/>
  <c r="Y80" i="4"/>
  <c r="AC79" i="4"/>
  <c r="AB79" i="4"/>
  <c r="AA79" i="4"/>
  <c r="Y79" i="4"/>
  <c r="AC78" i="4"/>
  <c r="AB78" i="4"/>
  <c r="AA78" i="4"/>
  <c r="Y78" i="4"/>
  <c r="AC77" i="4"/>
  <c r="AB77" i="4"/>
  <c r="AA77" i="4"/>
  <c r="Y77" i="4"/>
  <c r="AC76" i="4"/>
  <c r="AB76" i="4"/>
  <c r="AA76" i="4"/>
  <c r="Y76" i="4"/>
  <c r="AC75" i="4"/>
  <c r="AB75" i="4"/>
  <c r="AA75" i="4"/>
  <c r="Y75" i="4"/>
  <c r="AC74" i="4"/>
  <c r="AB74" i="4"/>
  <c r="AA74" i="4"/>
  <c r="Y74" i="4"/>
  <c r="AC73" i="4"/>
  <c r="AB73" i="4"/>
  <c r="AA73" i="4"/>
  <c r="Y73" i="4"/>
  <c r="AC72" i="4"/>
  <c r="AB72" i="4"/>
  <c r="AA72" i="4"/>
  <c r="Y72" i="4"/>
  <c r="AC71" i="4"/>
  <c r="AB71" i="4"/>
  <c r="AA71" i="4"/>
  <c r="Y71" i="4"/>
  <c r="AC70" i="4"/>
  <c r="AB70" i="4"/>
  <c r="AA70" i="4"/>
  <c r="Y70" i="4"/>
  <c r="AC69" i="4"/>
  <c r="AB69" i="4"/>
  <c r="AA69" i="4"/>
  <c r="Y69" i="4"/>
  <c r="AC68" i="4"/>
  <c r="AB68" i="4"/>
  <c r="AA68" i="4"/>
  <c r="Y68" i="4"/>
  <c r="AC67" i="4"/>
  <c r="AB67" i="4"/>
  <c r="AA67" i="4"/>
  <c r="Y67" i="4"/>
  <c r="AC66" i="4"/>
  <c r="AB66" i="4"/>
  <c r="AA66" i="4"/>
  <c r="Y66" i="4"/>
  <c r="AC65" i="4"/>
  <c r="AB65" i="4"/>
  <c r="AA65" i="4"/>
  <c r="Y65" i="4"/>
  <c r="AC64" i="4"/>
  <c r="AB64" i="4"/>
  <c r="AA64" i="4"/>
  <c r="Y64" i="4"/>
  <c r="AC63" i="4"/>
  <c r="AB63" i="4"/>
  <c r="AA63" i="4"/>
  <c r="Y63" i="4"/>
  <c r="AC62" i="4"/>
  <c r="AB62" i="4"/>
  <c r="AA62" i="4"/>
  <c r="Y62" i="4"/>
  <c r="AC61" i="4"/>
  <c r="AB61" i="4"/>
  <c r="AA61" i="4"/>
  <c r="Y61" i="4"/>
  <c r="AC60" i="4"/>
  <c r="AB60" i="4"/>
  <c r="AA60" i="4"/>
  <c r="Y60" i="4"/>
  <c r="AC59" i="4"/>
  <c r="AB59" i="4"/>
  <c r="AA59" i="4"/>
  <c r="Y59" i="4"/>
  <c r="AC58" i="4"/>
  <c r="AB58" i="4"/>
  <c r="AA58" i="4"/>
  <c r="Y58" i="4"/>
  <c r="AC57" i="4"/>
  <c r="AB57" i="4"/>
  <c r="AA57" i="4"/>
  <c r="Y57" i="4"/>
  <c r="AC56" i="4"/>
  <c r="AB56" i="4"/>
  <c r="AA56" i="4"/>
  <c r="Y56" i="4"/>
  <c r="AC55" i="4"/>
  <c r="AB55" i="4"/>
  <c r="AA55" i="4"/>
  <c r="Y55" i="4"/>
  <c r="AC54" i="4"/>
  <c r="AB54" i="4"/>
  <c r="AA54" i="4"/>
  <c r="Y54" i="4"/>
  <c r="AC53" i="4"/>
  <c r="AB53" i="4"/>
  <c r="AA53" i="4"/>
  <c r="Y53" i="4"/>
  <c r="AC52" i="4"/>
  <c r="AB52" i="4"/>
  <c r="AA52" i="4"/>
  <c r="Y52" i="4"/>
  <c r="AC51" i="4"/>
  <c r="AB51" i="4"/>
  <c r="AA51" i="4"/>
  <c r="Y51" i="4"/>
  <c r="AC50" i="4"/>
  <c r="AB50" i="4"/>
  <c r="AA50" i="4"/>
  <c r="Y50" i="4"/>
  <c r="AC49" i="4"/>
  <c r="AB49" i="4"/>
  <c r="AA49" i="4"/>
  <c r="Y49" i="4"/>
  <c r="AC48" i="4"/>
  <c r="AB48" i="4"/>
  <c r="AA48" i="4"/>
  <c r="Y48" i="4"/>
  <c r="AC47" i="4"/>
  <c r="AB47" i="4"/>
  <c r="AA47" i="4"/>
  <c r="Y47" i="4"/>
  <c r="AC46" i="4"/>
  <c r="AB46" i="4"/>
  <c r="AA46" i="4"/>
  <c r="Y46" i="4"/>
  <c r="AC45" i="4"/>
  <c r="AB45" i="4"/>
  <c r="AA45" i="4"/>
  <c r="Y45" i="4"/>
  <c r="AC44" i="4"/>
  <c r="AB44" i="4"/>
  <c r="AA44" i="4"/>
  <c r="Y44" i="4"/>
  <c r="AC43" i="4"/>
  <c r="AB43" i="4"/>
  <c r="AA43" i="4"/>
  <c r="Y43" i="4"/>
  <c r="AC42" i="4"/>
  <c r="AB42" i="4"/>
  <c r="AA42" i="4"/>
  <c r="Y42" i="4"/>
  <c r="AC41" i="4"/>
  <c r="AB41" i="4"/>
  <c r="AA41" i="4"/>
  <c r="Y41" i="4"/>
  <c r="AC40" i="4"/>
  <c r="AB40" i="4"/>
  <c r="AA40" i="4"/>
  <c r="Y40" i="4"/>
  <c r="AC39" i="4"/>
  <c r="AB39" i="4"/>
  <c r="AA39" i="4"/>
  <c r="Y39" i="4"/>
  <c r="AC38" i="4"/>
  <c r="AB38" i="4"/>
  <c r="AA38" i="4"/>
  <c r="Y38" i="4"/>
  <c r="AC37" i="4"/>
  <c r="AB37" i="4"/>
  <c r="AA37" i="4"/>
  <c r="Y37" i="4"/>
  <c r="AC36" i="4"/>
  <c r="AB36" i="4"/>
  <c r="AA36" i="4"/>
  <c r="Y36" i="4"/>
  <c r="AC35" i="4"/>
  <c r="AB35" i="4"/>
  <c r="AA35" i="4"/>
  <c r="Y35" i="4"/>
  <c r="AC34" i="4"/>
  <c r="AB34" i="4"/>
  <c r="AA34" i="4"/>
  <c r="Y34" i="4"/>
  <c r="AC33" i="4"/>
  <c r="AB33" i="4"/>
  <c r="AA33" i="4"/>
  <c r="Y33" i="4"/>
  <c r="AC32" i="4"/>
  <c r="AB32" i="4"/>
  <c r="AA32" i="4"/>
  <c r="Y32" i="4"/>
  <c r="AC31" i="4"/>
  <c r="AB31" i="4"/>
  <c r="AA31" i="4"/>
  <c r="Y31" i="4"/>
  <c r="AC30" i="4"/>
  <c r="AB30" i="4"/>
  <c r="AA30" i="4"/>
  <c r="Y30" i="4"/>
  <c r="AC29" i="4"/>
  <c r="AB29" i="4"/>
  <c r="AA29" i="4"/>
  <c r="Y29" i="4"/>
  <c r="AC28" i="4"/>
  <c r="AB28" i="4"/>
  <c r="AA28" i="4"/>
  <c r="Y28" i="4"/>
  <c r="AC27" i="4"/>
  <c r="AB27" i="4"/>
  <c r="AA27" i="4"/>
  <c r="Y27" i="4"/>
  <c r="AC26" i="4"/>
  <c r="AB26" i="4"/>
  <c r="AA26" i="4"/>
  <c r="Y26" i="4"/>
  <c r="AC25" i="4"/>
  <c r="AB25" i="4"/>
  <c r="AA25" i="4"/>
  <c r="Y25" i="4"/>
  <c r="AC24" i="4"/>
  <c r="AB24" i="4"/>
  <c r="AA24" i="4"/>
  <c r="Y24" i="4"/>
  <c r="AC23" i="4"/>
  <c r="AB23" i="4"/>
  <c r="AA23" i="4"/>
  <c r="Y23" i="4"/>
  <c r="AC22" i="4"/>
  <c r="AB22" i="4"/>
  <c r="AA22" i="4"/>
  <c r="Y22" i="4"/>
  <c r="AC21" i="4"/>
  <c r="AB21" i="4"/>
  <c r="AA21" i="4"/>
  <c r="Y21" i="4"/>
  <c r="AC20" i="4"/>
  <c r="AB20" i="4"/>
  <c r="AA20" i="4"/>
  <c r="Y20" i="4"/>
  <c r="AC19" i="4"/>
  <c r="AB19" i="4"/>
  <c r="AA19" i="4"/>
  <c r="Y19" i="4"/>
  <c r="AC18" i="4"/>
  <c r="AB18" i="4"/>
  <c r="AA18" i="4"/>
  <c r="Y18" i="4"/>
  <c r="AC17" i="4"/>
  <c r="AB17" i="4"/>
  <c r="AA17" i="4"/>
  <c r="Y17" i="4"/>
  <c r="AC16" i="4"/>
  <c r="AB16" i="4"/>
  <c r="AA16" i="4"/>
  <c r="Y16" i="4"/>
  <c r="AC15" i="4"/>
  <c r="AB15" i="4"/>
  <c r="AA15" i="4"/>
  <c r="Y15" i="4"/>
  <c r="A4" i="22"/>
  <c r="A5" i="21"/>
  <c r="A4" i="8"/>
  <c r="A5" i="22"/>
  <c r="A4" i="21"/>
  <c r="B15" i="21"/>
  <c r="A15" i="21"/>
  <c r="B14" i="21"/>
  <c r="A14" i="21"/>
  <c r="B13" i="21"/>
  <c r="A13" i="21"/>
  <c r="B12" i="21"/>
  <c r="A12" i="21"/>
  <c r="B11" i="21"/>
  <c r="A11" i="21"/>
  <c r="A10" i="21"/>
  <c r="A9" i="21"/>
  <c r="A8" i="21"/>
  <c r="A7" i="21"/>
  <c r="A6"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B1999" i="20"/>
  <c r="B1991" i="20"/>
  <c r="A1999" i="20"/>
  <c r="A1991"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s="1"/>
  <c r="B949" i="13"/>
  <c r="D949" i="13" s="1"/>
  <c r="B948" i="13"/>
  <c r="D948" i="13" s="1"/>
  <c r="B947" i="13"/>
  <c r="D947" i="13"/>
  <c r="B946" i="13"/>
  <c r="D946" i="13" s="1"/>
  <c r="B945" i="13"/>
  <c r="D945" i="13" s="1"/>
  <c r="B944" i="13"/>
  <c r="D944" i="13" s="1"/>
  <c r="B943" i="13"/>
  <c r="D943" i="13" s="1"/>
  <c r="B942" i="13"/>
  <c r="D942" i="13"/>
  <c r="B941" i="13"/>
  <c r="D941" i="13" s="1"/>
  <c r="B940" i="13"/>
  <c r="D940" i="13" s="1"/>
  <c r="B939" i="13"/>
  <c r="D939" i="13" s="1"/>
  <c r="B938" i="13"/>
  <c r="D938" i="13" s="1"/>
  <c r="B937" i="13"/>
  <c r="D937" i="13"/>
  <c r="B936" i="13"/>
  <c r="D936" i="13" s="1"/>
  <c r="B935" i="13"/>
  <c r="D935" i="13" s="1"/>
  <c r="B934" i="13"/>
  <c r="D934" i="13" s="1"/>
  <c r="B933" i="13"/>
  <c r="D933" i="13"/>
  <c r="B932" i="13"/>
  <c r="D932" i="13" s="1"/>
  <c r="B931" i="13"/>
  <c r="D931" i="13" s="1"/>
  <c r="B930" i="13"/>
  <c r="D930" i="13" s="1"/>
  <c r="B929" i="13"/>
  <c r="D929" i="13" s="1"/>
  <c r="B928" i="13"/>
  <c r="D928" i="13" s="1"/>
  <c r="B927" i="13"/>
  <c r="D927" i="13" s="1"/>
  <c r="B926" i="13"/>
  <c r="D926" i="13" s="1"/>
  <c r="B925" i="13"/>
  <c r="D925" i="13" s="1"/>
  <c r="B924" i="13"/>
  <c r="D924" i="13" s="1"/>
  <c r="B923" i="13"/>
  <c r="D923" i="13" s="1"/>
  <c r="B922" i="13"/>
  <c r="D922" i="13" s="1"/>
  <c r="B921" i="13"/>
  <c r="D921" i="13" s="1"/>
  <c r="B920" i="13"/>
  <c r="D920" i="13" s="1"/>
  <c r="B919" i="13"/>
  <c r="D919" i="13"/>
  <c r="B918" i="13"/>
  <c r="D918" i="13" s="1"/>
  <c r="B917" i="13"/>
  <c r="D917" i="13" s="1"/>
  <c r="B916" i="13"/>
  <c r="D916" i="13" s="1"/>
  <c r="B915" i="13"/>
  <c r="D915" i="13" s="1"/>
  <c r="B914" i="13"/>
  <c r="D914" i="13" s="1"/>
  <c r="B913" i="13"/>
  <c r="D913" i="13" s="1"/>
  <c r="B912" i="13"/>
  <c r="D912" i="13" s="1"/>
  <c r="B911" i="13"/>
  <c r="D911" i="13" s="1"/>
  <c r="B910" i="13"/>
  <c r="D910" i="13" s="1"/>
  <c r="B909" i="13"/>
  <c r="D909" i="13" s="1"/>
  <c r="B908" i="13"/>
  <c r="D908" i="13" s="1"/>
  <c r="B907" i="13"/>
  <c r="D907" i="13" s="1"/>
  <c r="B906" i="13"/>
  <c r="D906" i="13" s="1"/>
  <c r="B905" i="13"/>
  <c r="D905" i="13" s="1"/>
  <c r="B904" i="13"/>
  <c r="D904" i="13" s="1"/>
  <c r="B903" i="13"/>
  <c r="D903" i="13" s="1"/>
  <c r="B902" i="13"/>
  <c r="D902" i="13" s="1"/>
  <c r="B901" i="13"/>
  <c r="D901" i="13" s="1"/>
  <c r="B900" i="13"/>
  <c r="D900" i="13" s="1"/>
  <c r="B899" i="13"/>
  <c r="D899" i="13" s="1"/>
  <c r="B898" i="13"/>
  <c r="D898" i="13" s="1"/>
  <c r="B897" i="13"/>
  <c r="D897" i="13" s="1"/>
  <c r="B896" i="13"/>
  <c r="D896" i="13" s="1"/>
  <c r="B895" i="13"/>
  <c r="D895" i="13" s="1"/>
  <c r="B894" i="13"/>
  <c r="D894" i="13" s="1"/>
  <c r="B893" i="13"/>
  <c r="D893" i="13" s="1"/>
  <c r="B892" i="13"/>
  <c r="D892" i="13" s="1"/>
  <c r="B891" i="13"/>
  <c r="D891" i="13" s="1"/>
  <c r="B890" i="13"/>
  <c r="D890" i="13" s="1"/>
  <c r="B889" i="13"/>
  <c r="D889" i="13" s="1"/>
  <c r="B888" i="13"/>
  <c r="D888" i="13" s="1"/>
  <c r="B887" i="13"/>
  <c r="D887" i="13" s="1"/>
  <c r="B886" i="13"/>
  <c r="D886" i="13" s="1"/>
  <c r="B885" i="13"/>
  <c r="D885" i="13" s="1"/>
  <c r="B884" i="13"/>
  <c r="D884" i="13" s="1"/>
  <c r="B883" i="13"/>
  <c r="D883" i="13" s="1"/>
  <c r="B882" i="13"/>
  <c r="D882" i="13" s="1"/>
  <c r="B881" i="13"/>
  <c r="D881" i="13" s="1"/>
  <c r="B880" i="13"/>
  <c r="D880" i="13" s="1"/>
  <c r="B879" i="13"/>
  <c r="D879" i="13" s="1"/>
  <c r="B878" i="13"/>
  <c r="D878" i="13"/>
  <c r="B877" i="13"/>
  <c r="D877" i="13" s="1"/>
  <c r="B876" i="13"/>
  <c r="D876" i="13" s="1"/>
  <c r="B875" i="13"/>
  <c r="D875" i="13" s="1"/>
  <c r="B874" i="13"/>
  <c r="D874" i="13" s="1"/>
  <c r="B873" i="13"/>
  <c r="D873" i="13" s="1"/>
  <c r="B872" i="13"/>
  <c r="D872" i="13" s="1"/>
  <c r="B871" i="13"/>
  <c r="D871" i="13" s="1"/>
  <c r="B870" i="13"/>
  <c r="D870" i="13" s="1"/>
  <c r="B869" i="13"/>
  <c r="D869" i="13" s="1"/>
  <c r="B868" i="13"/>
  <c r="D868" i="13" s="1"/>
  <c r="B867" i="13"/>
  <c r="D867" i="13" s="1"/>
  <c r="B866" i="13"/>
  <c r="D866" i="13" s="1"/>
  <c r="B865" i="13"/>
  <c r="D865" i="13" s="1"/>
  <c r="B864" i="13"/>
  <c r="D864" i="13" s="1"/>
  <c r="B863" i="13"/>
  <c r="D863" i="13" s="1"/>
  <c r="B862" i="13"/>
  <c r="D862" i="13" s="1"/>
  <c r="B861" i="13"/>
  <c r="D861" i="13" s="1"/>
  <c r="B860" i="13"/>
  <c r="D860" i="13" s="1"/>
  <c r="B859" i="13"/>
  <c r="D859" i="13" s="1"/>
  <c r="B858" i="13"/>
  <c r="D858" i="13" s="1"/>
  <c r="B857" i="13"/>
  <c r="D857" i="13" s="1"/>
  <c r="B856" i="13"/>
  <c r="D856" i="13" s="1"/>
  <c r="B855" i="13"/>
  <c r="D855" i="13"/>
  <c r="B854" i="13"/>
  <c r="D854" i="13" s="1"/>
  <c r="B853" i="13"/>
  <c r="D853" i="13" s="1"/>
  <c r="B852" i="13"/>
  <c r="D852" i="13" s="1"/>
  <c r="B851" i="13"/>
  <c r="D851" i="13" s="1"/>
  <c r="B850" i="13"/>
  <c r="D850" i="13"/>
  <c r="B849" i="13"/>
  <c r="D849" i="13" s="1"/>
  <c r="B848" i="13"/>
  <c r="D848" i="13" s="1"/>
  <c r="B847" i="13"/>
  <c r="D847" i="13" s="1"/>
  <c r="B846" i="13"/>
  <c r="D846" i="13" s="1"/>
  <c r="B845" i="13"/>
  <c r="D845" i="13" s="1"/>
  <c r="B844" i="13"/>
  <c r="D844" i="13" s="1"/>
  <c r="B843" i="13"/>
  <c r="D843" i="13"/>
  <c r="B842" i="13"/>
  <c r="D842" i="13" s="1"/>
  <c r="B841" i="13"/>
  <c r="D841" i="13" s="1"/>
  <c r="B840" i="13"/>
  <c r="D840" i="13" s="1"/>
  <c r="B839" i="13"/>
  <c r="D839" i="13" s="1"/>
  <c r="B838" i="13"/>
  <c r="D838" i="13" s="1"/>
  <c r="B837" i="13"/>
  <c r="D837" i="13" s="1"/>
  <c r="B836" i="13"/>
  <c r="D836" i="13" s="1"/>
  <c r="B835" i="13"/>
  <c r="D835" i="13"/>
  <c r="B834" i="13"/>
  <c r="D834" i="13" s="1"/>
  <c r="B833" i="13"/>
  <c r="D833" i="13" s="1"/>
  <c r="B832" i="13"/>
  <c r="D832" i="13" s="1"/>
  <c r="B831" i="13"/>
  <c r="D831" i="13" s="1"/>
  <c r="B830" i="13"/>
  <c r="D830" i="13" s="1"/>
  <c r="B829" i="13"/>
  <c r="D829" i="13" s="1"/>
  <c r="B828" i="13"/>
  <c r="D828" i="13" s="1"/>
  <c r="B827" i="13"/>
  <c r="D827" i="13" s="1"/>
  <c r="B826" i="13"/>
  <c r="D826" i="13" s="1"/>
  <c r="B825" i="13"/>
  <c r="D825" i="13" s="1"/>
  <c r="B824" i="13"/>
  <c r="D824" i="13" s="1"/>
  <c r="B823" i="13"/>
  <c r="D823" i="13" s="1"/>
  <c r="B822" i="13"/>
  <c r="D822" i="13" s="1"/>
  <c r="B821" i="13"/>
  <c r="D821" i="13"/>
  <c r="B820" i="13"/>
  <c r="D820" i="13" s="1"/>
  <c r="B819" i="13"/>
  <c r="D819" i="13" s="1"/>
  <c r="B818" i="13"/>
  <c r="D818" i="13" s="1"/>
  <c r="B817" i="13"/>
  <c r="D817" i="13" s="1"/>
  <c r="B816" i="13"/>
  <c r="D816" i="13" s="1"/>
  <c r="B815" i="13"/>
  <c r="D815" i="13" s="1"/>
  <c r="B814" i="13"/>
  <c r="D814" i="13" s="1"/>
  <c r="B813" i="13"/>
  <c r="D813" i="13" s="1"/>
  <c r="B812" i="13"/>
  <c r="D812" i="13" s="1"/>
  <c r="B811" i="13"/>
  <c r="D811" i="13" s="1"/>
  <c r="B810" i="13"/>
  <c r="D810" i="13" s="1"/>
  <c r="B809" i="13"/>
  <c r="D809" i="13" s="1"/>
  <c r="B808" i="13"/>
  <c r="D808" i="13" s="1"/>
  <c r="B807" i="13"/>
  <c r="D807" i="13" s="1"/>
  <c r="B806" i="13"/>
  <c r="D806" i="13" s="1"/>
  <c r="B805" i="13"/>
  <c r="D805" i="13" s="1"/>
  <c r="B804" i="13"/>
  <c r="D804" i="13" s="1"/>
  <c r="B803" i="13"/>
  <c r="D803" i="13" s="1"/>
  <c r="B802" i="13"/>
  <c r="D802" i="13" s="1"/>
  <c r="B801" i="13"/>
  <c r="D801" i="13" s="1"/>
  <c r="B800" i="13"/>
  <c r="D800" i="13" s="1"/>
  <c r="B799" i="13"/>
  <c r="D799" i="13" s="1"/>
  <c r="B798" i="13"/>
  <c r="D798" i="13" s="1"/>
  <c r="B797" i="13"/>
  <c r="D797" i="13" s="1"/>
  <c r="B796" i="13"/>
  <c r="D796" i="13" s="1"/>
  <c r="B795" i="13"/>
  <c r="D795" i="13" s="1"/>
  <c r="B794" i="13"/>
  <c r="D794" i="13"/>
  <c r="B793" i="13"/>
  <c r="D793" i="13"/>
  <c r="B792" i="13"/>
  <c r="D792" i="13" s="1"/>
  <c r="B791" i="13"/>
  <c r="D791" i="13" s="1"/>
  <c r="B790" i="13"/>
  <c r="D790" i="13" s="1"/>
  <c r="B789" i="13"/>
  <c r="D789" i="13" s="1"/>
  <c r="B788" i="13"/>
  <c r="D788" i="13" s="1"/>
  <c r="B787" i="13"/>
  <c r="D787" i="13" s="1"/>
  <c r="B786" i="13"/>
  <c r="D786" i="13" s="1"/>
  <c r="B785" i="13"/>
  <c r="D785" i="13" s="1"/>
  <c r="B784" i="13"/>
  <c r="D784" i="13" s="1"/>
  <c r="B783" i="13"/>
  <c r="D783" i="13" s="1"/>
  <c r="B782" i="13"/>
  <c r="D782" i="13"/>
  <c r="B781" i="13"/>
  <c r="D781" i="13" s="1"/>
  <c r="B780" i="13"/>
  <c r="D780" i="13" s="1"/>
  <c r="B779" i="13"/>
  <c r="D779" i="13" s="1"/>
  <c r="B778" i="13"/>
  <c r="D778" i="13" s="1"/>
  <c r="B777" i="13"/>
  <c r="D777" i="13" s="1"/>
  <c r="B776" i="13"/>
  <c r="D776" i="13" s="1"/>
  <c r="B775" i="13"/>
  <c r="D775" i="13" s="1"/>
  <c r="B774" i="13"/>
  <c r="D774" i="13" s="1"/>
  <c r="B773" i="13"/>
  <c r="D773" i="13" s="1"/>
  <c r="B772" i="13"/>
  <c r="D772" i="13" s="1"/>
  <c r="B771" i="13"/>
  <c r="D771" i="13" s="1"/>
  <c r="B770" i="13"/>
  <c r="D770" i="13" s="1"/>
  <c r="B769" i="13"/>
  <c r="D769" i="13" s="1"/>
  <c r="B768" i="13"/>
  <c r="D768" i="13" s="1"/>
  <c r="B767" i="13"/>
  <c r="D767" i="13" s="1"/>
  <c r="B766" i="13"/>
  <c r="D766" i="13" s="1"/>
  <c r="B765" i="13"/>
  <c r="D765" i="13" s="1"/>
  <c r="B764" i="13"/>
  <c r="D764" i="13" s="1"/>
  <c r="B763" i="13"/>
  <c r="D763" i="13" s="1"/>
  <c r="B762" i="13"/>
  <c r="D762" i="13" s="1"/>
  <c r="B761" i="13"/>
  <c r="D761" i="13" s="1"/>
  <c r="B760" i="13"/>
  <c r="D760" i="13" s="1"/>
  <c r="B759" i="13"/>
  <c r="D759" i="13" s="1"/>
  <c r="B758" i="13"/>
  <c r="D758" i="13" s="1"/>
  <c r="B757" i="13"/>
  <c r="D757" i="13" s="1"/>
  <c r="B756" i="13"/>
  <c r="D756" i="13" s="1"/>
  <c r="B755" i="13"/>
  <c r="D755" i="13" s="1"/>
  <c r="B754" i="13"/>
  <c r="D754" i="13" s="1"/>
  <c r="B753" i="13"/>
  <c r="D753" i="13" s="1"/>
  <c r="B752" i="13"/>
  <c r="D752" i="13" s="1"/>
  <c r="B751" i="13"/>
  <c r="D751" i="13" s="1"/>
  <c r="B750" i="13"/>
  <c r="D750" i="13"/>
  <c r="B749" i="13"/>
  <c r="D749" i="13"/>
  <c r="B748" i="13"/>
  <c r="D748" i="13" s="1"/>
  <c r="B747" i="13"/>
  <c r="D747" i="13" s="1"/>
  <c r="B746" i="13"/>
  <c r="D746" i="13" s="1"/>
  <c r="B745" i="13"/>
  <c r="D745" i="13" s="1"/>
  <c r="B744" i="13"/>
  <c r="D744" i="13" s="1"/>
  <c r="B743" i="13"/>
  <c r="D743" i="13" s="1"/>
  <c r="B742" i="13"/>
  <c r="D742" i="13" s="1"/>
  <c r="B741" i="13"/>
  <c r="D741" i="13"/>
  <c r="B740" i="13"/>
  <c r="D740" i="13" s="1"/>
  <c r="B739" i="13"/>
  <c r="D739" i="13" s="1"/>
  <c r="B738" i="13"/>
  <c r="D738" i="13" s="1"/>
  <c r="B737" i="13"/>
  <c r="D737" i="13" s="1"/>
  <c r="B736" i="13"/>
  <c r="D736" i="13" s="1"/>
  <c r="B735" i="13"/>
  <c r="D735" i="13" s="1"/>
  <c r="B734" i="13"/>
  <c r="D734" i="13" s="1"/>
  <c r="B733" i="13"/>
  <c r="D733" i="13" s="1"/>
  <c r="B732" i="13"/>
  <c r="D732" i="13" s="1"/>
  <c r="B731" i="13"/>
  <c r="D731" i="13"/>
  <c r="B730" i="13"/>
  <c r="D730" i="13" s="1"/>
  <c r="B729" i="13"/>
  <c r="D729" i="13" s="1"/>
  <c r="B728" i="13"/>
  <c r="D728" i="13" s="1"/>
  <c r="B727" i="13"/>
  <c r="D727" i="13" s="1"/>
  <c r="B726" i="13"/>
  <c r="D726" i="13" s="1"/>
  <c r="B725" i="13"/>
  <c r="D725" i="13" s="1"/>
  <c r="B724" i="13"/>
  <c r="D724" i="13" s="1"/>
  <c r="B723" i="13"/>
  <c r="D723" i="13" s="1"/>
  <c r="B722" i="13"/>
  <c r="D722" i="13" s="1"/>
  <c r="B721" i="13"/>
  <c r="D721" i="13" s="1"/>
  <c r="B720" i="13"/>
  <c r="D720" i="13" s="1"/>
  <c r="B719" i="13"/>
  <c r="D719" i="13" s="1"/>
  <c r="B718" i="13"/>
  <c r="D718" i="13" s="1"/>
  <c r="B717" i="13"/>
  <c r="D717" i="13"/>
  <c r="B716" i="13"/>
  <c r="D716" i="13" s="1"/>
  <c r="B715" i="13"/>
  <c r="D715" i="13" s="1"/>
  <c r="B714" i="13"/>
  <c r="D714" i="13" s="1"/>
  <c r="B713" i="13"/>
  <c r="D713" i="13"/>
  <c r="B712" i="13"/>
  <c r="D712" i="13" s="1"/>
  <c r="B711" i="13"/>
  <c r="D711" i="13" s="1"/>
  <c r="B710" i="13"/>
  <c r="D710" i="13" s="1"/>
  <c r="B709" i="13"/>
  <c r="D709" i="13" s="1"/>
  <c r="B708" i="13"/>
  <c r="D708" i="13" s="1"/>
  <c r="B707" i="13"/>
  <c r="D707" i="13" s="1"/>
  <c r="B706" i="13"/>
  <c r="D706" i="13" s="1"/>
  <c r="B705" i="13"/>
  <c r="D705" i="13" s="1"/>
  <c r="B704" i="13"/>
  <c r="D704" i="13" s="1"/>
  <c r="B703" i="13"/>
  <c r="D703" i="13" s="1"/>
  <c r="B702" i="13"/>
  <c r="D702" i="13" s="1"/>
  <c r="B701" i="13"/>
  <c r="D701" i="13" s="1"/>
  <c r="B700" i="13"/>
  <c r="D700" i="13" s="1"/>
  <c r="B699" i="13"/>
  <c r="D699" i="13" s="1"/>
  <c r="B698" i="13"/>
  <c r="D698" i="13" s="1"/>
  <c r="B697" i="13"/>
  <c r="D697" i="13" s="1"/>
  <c r="B696" i="13"/>
  <c r="D696" i="13" s="1"/>
  <c r="B695" i="13"/>
  <c r="D695" i="13" s="1"/>
  <c r="B694" i="13"/>
  <c r="D694" i="13" s="1"/>
  <c r="B693" i="13"/>
  <c r="D693" i="13"/>
  <c r="B692" i="13"/>
  <c r="D692" i="13" s="1"/>
  <c r="B691" i="13"/>
  <c r="D691" i="13" s="1"/>
  <c r="B690" i="13"/>
  <c r="D690" i="13" s="1"/>
  <c r="B689" i="13"/>
  <c r="D689" i="13" s="1"/>
  <c r="B688" i="13"/>
  <c r="D688" i="13" s="1"/>
  <c r="B687" i="13"/>
  <c r="D687" i="13" s="1"/>
  <c r="B686" i="13"/>
  <c r="D686" i="13" s="1"/>
  <c r="B685" i="13"/>
  <c r="D685" i="13" s="1"/>
  <c r="B684" i="13"/>
  <c r="D684" i="13" s="1"/>
  <c r="B683" i="13"/>
  <c r="D683" i="13" s="1"/>
  <c r="B682" i="13"/>
  <c r="D682" i="13" s="1"/>
  <c r="B681" i="13"/>
  <c r="D681" i="13" s="1"/>
  <c r="B680" i="13"/>
  <c r="D680" i="13" s="1"/>
  <c r="B679" i="13"/>
  <c r="D679" i="13" s="1"/>
  <c r="B678" i="13"/>
  <c r="D678" i="13" s="1"/>
  <c r="B677" i="13"/>
  <c r="D677" i="13" s="1"/>
  <c r="B676" i="13"/>
  <c r="D676" i="13" s="1"/>
  <c r="B675" i="13"/>
  <c r="D675" i="13"/>
  <c r="B674" i="13"/>
  <c r="D674" i="13" s="1"/>
  <c r="B673" i="13"/>
  <c r="D673" i="13" s="1"/>
  <c r="B672" i="13"/>
  <c r="D672" i="13" s="1"/>
  <c r="B671" i="13"/>
  <c r="D671" i="13" s="1"/>
  <c r="B670" i="13"/>
  <c r="D670" i="13" s="1"/>
  <c r="B669" i="13"/>
  <c r="D669" i="13" s="1"/>
  <c r="B668" i="13"/>
  <c r="D668" i="13" s="1"/>
  <c r="B667" i="13"/>
  <c r="D667" i="13" s="1"/>
  <c r="B666" i="13"/>
  <c r="D666" i="13" s="1"/>
  <c r="B665" i="13"/>
  <c r="D665" i="13" s="1"/>
  <c r="B664" i="13"/>
  <c r="D664" i="13" s="1"/>
  <c r="B663" i="13"/>
  <c r="D663" i="13" s="1"/>
  <c r="B662" i="13"/>
  <c r="D662" i="13"/>
  <c r="B661" i="13"/>
  <c r="D661" i="13" s="1"/>
  <c r="B660" i="13"/>
  <c r="D660" i="13" s="1"/>
  <c r="B659" i="13"/>
  <c r="D659" i="13" s="1"/>
  <c r="B658" i="13"/>
  <c r="D658" i="13" s="1"/>
  <c r="B657" i="13"/>
  <c r="D657" i="13" s="1"/>
  <c r="B656" i="13"/>
  <c r="D656" i="13" s="1"/>
  <c r="B655" i="13"/>
  <c r="D655" i="13" s="1"/>
  <c r="B654" i="13"/>
  <c r="D654" i="13" s="1"/>
  <c r="B653" i="13"/>
  <c r="D653" i="13" s="1"/>
  <c r="B652" i="13"/>
  <c r="D652" i="13" s="1"/>
  <c r="B651" i="13"/>
  <c r="D651" i="13" s="1"/>
  <c r="B650" i="13"/>
  <c r="D650" i="13" s="1"/>
  <c r="B649" i="13"/>
  <c r="D649" i="13" s="1"/>
  <c r="B648" i="13"/>
  <c r="D648" i="13" s="1"/>
  <c r="B647" i="13"/>
  <c r="D647" i="13" s="1"/>
  <c r="B646" i="13"/>
  <c r="D646" i="13" s="1"/>
  <c r="B645" i="13"/>
  <c r="D645" i="13" s="1"/>
  <c r="B644" i="13"/>
  <c r="D644" i="13" s="1"/>
  <c r="B643" i="13"/>
  <c r="D643" i="13" s="1"/>
  <c r="B642" i="13"/>
  <c r="D642" i="13" s="1"/>
  <c r="B641" i="13"/>
  <c r="D641" i="13" s="1"/>
  <c r="B640" i="13"/>
  <c r="D640" i="13" s="1"/>
  <c r="B639" i="13"/>
  <c r="D639" i="13" s="1"/>
  <c r="B638" i="13"/>
  <c r="D638" i="13" s="1"/>
  <c r="B637" i="13"/>
  <c r="D637" i="13" s="1"/>
  <c r="B636" i="13"/>
  <c r="D636" i="13" s="1"/>
  <c r="B635" i="13"/>
  <c r="D635" i="13" s="1"/>
  <c r="B634" i="13"/>
  <c r="D634" i="13" s="1"/>
  <c r="B633" i="13"/>
  <c r="D633" i="13" s="1"/>
  <c r="B632" i="13"/>
  <c r="D632" i="13" s="1"/>
  <c r="B631" i="13"/>
  <c r="D631" i="13" s="1"/>
  <c r="B630" i="13"/>
  <c r="D630" i="13" s="1"/>
  <c r="B629" i="13"/>
  <c r="D629" i="13" s="1"/>
  <c r="B628" i="13"/>
  <c r="D628" i="13" s="1"/>
  <c r="B627" i="13"/>
  <c r="D627" i="13" s="1"/>
  <c r="B626" i="13"/>
  <c r="D626" i="13" s="1"/>
  <c r="B625" i="13"/>
  <c r="D625" i="13" s="1"/>
  <c r="B624" i="13"/>
  <c r="D624" i="13" s="1"/>
  <c r="B623" i="13"/>
  <c r="D623" i="13" s="1"/>
  <c r="B622" i="13"/>
  <c r="D622" i="13" s="1"/>
  <c r="B621" i="13"/>
  <c r="D621" i="13" s="1"/>
  <c r="B620" i="13"/>
  <c r="D620" i="13" s="1"/>
  <c r="B619" i="13"/>
  <c r="D619" i="13" s="1"/>
  <c r="B618" i="13"/>
  <c r="D618" i="13" s="1"/>
  <c r="B617" i="13"/>
  <c r="D617" i="13" s="1"/>
  <c r="B616" i="13"/>
  <c r="D616" i="13" s="1"/>
  <c r="B615" i="13"/>
  <c r="D615" i="13" s="1"/>
  <c r="B614" i="13"/>
  <c r="D614" i="13" s="1"/>
  <c r="B613" i="13"/>
  <c r="D613" i="13" s="1"/>
  <c r="B612" i="13"/>
  <c r="D612" i="13" s="1"/>
  <c r="B611" i="13"/>
  <c r="D611" i="13" s="1"/>
  <c r="B610" i="13"/>
  <c r="D610" i="13" s="1"/>
  <c r="B609" i="13"/>
  <c r="D609" i="13" s="1"/>
  <c r="B608" i="13"/>
  <c r="D608" i="13" s="1"/>
  <c r="B607" i="13"/>
  <c r="D607" i="13"/>
  <c r="B606" i="13"/>
  <c r="D606" i="13" s="1"/>
  <c r="B605" i="13"/>
  <c r="D605" i="13" s="1"/>
  <c r="B604" i="13"/>
  <c r="D604" i="13" s="1"/>
  <c r="B603" i="13"/>
  <c r="D603" i="13" s="1"/>
  <c r="B602" i="13"/>
  <c r="D602" i="13"/>
  <c r="B601" i="13"/>
  <c r="D601" i="13" s="1"/>
  <c r="B600" i="13"/>
  <c r="D600" i="13" s="1"/>
  <c r="B599" i="13"/>
  <c r="D599" i="13"/>
  <c r="B598" i="13"/>
  <c r="D598" i="13" s="1"/>
  <c r="B597" i="13"/>
  <c r="D597" i="13" s="1"/>
  <c r="B596" i="13"/>
  <c r="D596" i="13" s="1"/>
  <c r="B595" i="13"/>
  <c r="D595" i="13" s="1"/>
  <c r="B594" i="13"/>
  <c r="D594" i="13" s="1"/>
  <c r="B593" i="13"/>
  <c r="D593" i="13" s="1"/>
  <c r="B592" i="13"/>
  <c r="D592" i="13" s="1"/>
  <c r="B591" i="13"/>
  <c r="D591" i="13" s="1"/>
  <c r="B590" i="13"/>
  <c r="D590" i="13" s="1"/>
  <c r="B589" i="13"/>
  <c r="D589" i="13" s="1"/>
  <c r="B588" i="13"/>
  <c r="D588" i="13" s="1"/>
  <c r="B587" i="13"/>
  <c r="D587" i="13" s="1"/>
  <c r="B586" i="13"/>
  <c r="D586" i="13" s="1"/>
  <c r="B585" i="13"/>
  <c r="D585" i="13" s="1"/>
  <c r="B584" i="13"/>
  <c r="D584" i="13" s="1"/>
  <c r="B583" i="13"/>
  <c r="D583" i="13" s="1"/>
  <c r="B582" i="13"/>
  <c r="D582" i="13" s="1"/>
  <c r="B581" i="13"/>
  <c r="D581" i="13" s="1"/>
  <c r="B580" i="13"/>
  <c r="D580" i="13" s="1"/>
  <c r="B579" i="13"/>
  <c r="D579" i="13"/>
  <c r="B578" i="13"/>
  <c r="D578" i="13"/>
  <c r="B577" i="13"/>
  <c r="D577" i="13" s="1"/>
  <c r="B576" i="13"/>
  <c r="D576" i="13" s="1"/>
  <c r="B575" i="13"/>
  <c r="D575" i="13" s="1"/>
  <c r="B574" i="13"/>
  <c r="D574" i="13" s="1"/>
  <c r="B573" i="13"/>
  <c r="D573" i="13" s="1"/>
  <c r="B572" i="13"/>
  <c r="D572" i="13" s="1"/>
  <c r="B571" i="13"/>
  <c r="D571" i="13"/>
  <c r="B570" i="13"/>
  <c r="D570" i="13" s="1"/>
  <c r="B569" i="13"/>
  <c r="D569" i="13" s="1"/>
  <c r="B568" i="13"/>
  <c r="D568" i="13" s="1"/>
  <c r="B567" i="13"/>
  <c r="D567" i="13" s="1"/>
  <c r="B566" i="13"/>
  <c r="D566" i="13" s="1"/>
  <c r="B565" i="13"/>
  <c r="D565" i="13" s="1"/>
  <c r="B564" i="13"/>
  <c r="D564" i="13" s="1"/>
  <c r="B563" i="13"/>
  <c r="D563" i="13" s="1"/>
  <c r="B562" i="13"/>
  <c r="D562" i="13" s="1"/>
  <c r="B561" i="13"/>
  <c r="D561" i="13" s="1"/>
  <c r="B560" i="13"/>
  <c r="D560" i="13" s="1"/>
  <c r="B559" i="13"/>
  <c r="D559" i="13" s="1"/>
  <c r="B558" i="13"/>
  <c r="D558" i="13" s="1"/>
  <c r="B557" i="13"/>
  <c r="D557" i="13" s="1"/>
  <c r="B556" i="13"/>
  <c r="D556" i="13" s="1"/>
  <c r="B555" i="13"/>
  <c r="D555" i="13" s="1"/>
  <c r="B554" i="13"/>
  <c r="D554" i="13" s="1"/>
  <c r="B553" i="13"/>
  <c r="D553" i="13" s="1"/>
  <c r="B552" i="13"/>
  <c r="D552" i="13" s="1"/>
  <c r="B551" i="13"/>
  <c r="D551" i="13" s="1"/>
  <c r="B550" i="13"/>
  <c r="D550" i="13" s="1"/>
  <c r="B549" i="13"/>
  <c r="D549" i="13" s="1"/>
  <c r="B548" i="13"/>
  <c r="D548" i="13" s="1"/>
  <c r="B547" i="13"/>
  <c r="D547" i="13" s="1"/>
  <c r="B546" i="13"/>
  <c r="D546" i="13" s="1"/>
  <c r="B545" i="13"/>
  <c r="D545" i="13" s="1"/>
  <c r="B544" i="13"/>
  <c r="D544" i="13" s="1"/>
  <c r="B543" i="13"/>
  <c r="D543" i="13" s="1"/>
  <c r="B542" i="13"/>
  <c r="D542" i="13" s="1"/>
  <c r="B541" i="13"/>
  <c r="D541" i="13" s="1"/>
  <c r="B540" i="13"/>
  <c r="D540" i="13" s="1"/>
  <c r="B539" i="13"/>
  <c r="D539" i="13" s="1"/>
  <c r="B538" i="13"/>
  <c r="D538" i="13" s="1"/>
  <c r="B537" i="13"/>
  <c r="D537" i="13" s="1"/>
  <c r="B536" i="13"/>
  <c r="D536" i="13" s="1"/>
  <c r="B535" i="13"/>
  <c r="D535" i="13"/>
  <c r="B534" i="13"/>
  <c r="D534" i="13" s="1"/>
  <c r="B533" i="13"/>
  <c r="D533" i="13" s="1"/>
  <c r="B532" i="13"/>
  <c r="D532" i="13" s="1"/>
  <c r="B531" i="13"/>
  <c r="D531" i="13" s="1"/>
  <c r="B530" i="13"/>
  <c r="D530" i="13" s="1"/>
  <c r="B529" i="13"/>
  <c r="D529" i="13" s="1"/>
  <c r="B528" i="13"/>
  <c r="D528" i="13" s="1"/>
  <c r="B527" i="13"/>
  <c r="D527" i="13" s="1"/>
  <c r="B526" i="13"/>
  <c r="D526" i="13" s="1"/>
  <c r="B525" i="13"/>
  <c r="D525" i="13" s="1"/>
  <c r="B524" i="13"/>
  <c r="D524" i="13" s="1"/>
  <c r="B523" i="13"/>
  <c r="D523" i="13" s="1"/>
  <c r="B522" i="13"/>
  <c r="D522" i="13" s="1"/>
  <c r="B521" i="13"/>
  <c r="D521" i="13" s="1"/>
  <c r="B520" i="13"/>
  <c r="D520" i="13" s="1"/>
  <c r="B519" i="13"/>
  <c r="D519" i="13" s="1"/>
  <c r="B518" i="13"/>
  <c r="D518" i="13" s="1"/>
  <c r="B517" i="13"/>
  <c r="D517" i="13" s="1"/>
  <c r="B516" i="13"/>
  <c r="D516" i="13" s="1"/>
  <c r="B515" i="13"/>
  <c r="D515" i="13" s="1"/>
  <c r="B514" i="13"/>
  <c r="D514" i="13" s="1"/>
  <c r="B513" i="13"/>
  <c r="D513" i="13" s="1"/>
  <c r="B512" i="13"/>
  <c r="D512" i="13" s="1"/>
  <c r="B511" i="13"/>
  <c r="D511" i="13" s="1"/>
  <c r="B510" i="13"/>
  <c r="D510" i="13" s="1"/>
  <c r="B509" i="13"/>
  <c r="D509" i="13" s="1"/>
  <c r="B508" i="13"/>
  <c r="D508" i="13" s="1"/>
  <c r="B507" i="13"/>
  <c r="D507" i="13" s="1"/>
  <c r="B506" i="13"/>
  <c r="D506" i="13" s="1"/>
  <c r="B505" i="13"/>
  <c r="D505" i="13" s="1"/>
  <c r="B504" i="13"/>
  <c r="D504" i="13" s="1"/>
  <c r="B503" i="13"/>
  <c r="D503" i="13" s="1"/>
  <c r="B502" i="13"/>
  <c r="D502" i="13" s="1"/>
  <c r="B501" i="13"/>
  <c r="D501" i="13" s="1"/>
  <c r="B500" i="13"/>
  <c r="D500" i="13" s="1"/>
  <c r="B499" i="13"/>
  <c r="D499" i="13" s="1"/>
  <c r="B498" i="13"/>
  <c r="D498" i="13"/>
  <c r="B497" i="13"/>
  <c r="D497" i="13" s="1"/>
  <c r="B496" i="13"/>
  <c r="D496" i="13" s="1"/>
  <c r="B495" i="13"/>
  <c r="D495" i="13" s="1"/>
  <c r="B494" i="13"/>
  <c r="D494" i="13" s="1"/>
  <c r="B493" i="13"/>
  <c r="D493" i="13" s="1"/>
  <c r="B492" i="13"/>
  <c r="D492" i="13" s="1"/>
  <c r="B491" i="13"/>
  <c r="D491" i="13" s="1"/>
  <c r="B490" i="13"/>
  <c r="D490" i="13" s="1"/>
  <c r="B489" i="13"/>
  <c r="D489" i="13" s="1"/>
  <c r="B488" i="13"/>
  <c r="D488" i="13" s="1"/>
  <c r="B487" i="13"/>
  <c r="D487" i="13" s="1"/>
  <c r="B486" i="13"/>
  <c r="D486" i="13" s="1"/>
  <c r="B485" i="13"/>
  <c r="D485" i="13" s="1"/>
  <c r="B484" i="13"/>
  <c r="D484" i="13" s="1"/>
  <c r="B483" i="13"/>
  <c r="D483" i="13" s="1"/>
  <c r="B482" i="13"/>
  <c r="D482" i="13" s="1"/>
  <c r="B481" i="13"/>
  <c r="D481" i="13" s="1"/>
  <c r="B480" i="13"/>
  <c r="D480" i="13" s="1"/>
  <c r="B479" i="13"/>
  <c r="D479" i="13" s="1"/>
  <c r="B478" i="13"/>
  <c r="D478" i="13" s="1"/>
  <c r="B477" i="13"/>
  <c r="D477" i="13" s="1"/>
  <c r="B476" i="13"/>
  <c r="D476" i="13" s="1"/>
  <c r="B475" i="13"/>
  <c r="D475" i="13" s="1"/>
  <c r="B474" i="13"/>
  <c r="D474" i="13" s="1"/>
  <c r="B473" i="13"/>
  <c r="D473" i="13" s="1"/>
  <c r="B472" i="13"/>
  <c r="D472" i="13" s="1"/>
  <c r="B471" i="13"/>
  <c r="D471" i="13" s="1"/>
  <c r="B470" i="13"/>
  <c r="D470" i="13" s="1"/>
  <c r="B469" i="13"/>
  <c r="D469" i="13" s="1"/>
  <c r="B468" i="13"/>
  <c r="D468" i="13" s="1"/>
  <c r="B467" i="13"/>
  <c r="D467" i="13" s="1"/>
  <c r="B466" i="13"/>
  <c r="D466" i="13" s="1"/>
  <c r="B465" i="13"/>
  <c r="D465" i="13" s="1"/>
  <c r="B464" i="13"/>
  <c r="D464" i="13" s="1"/>
  <c r="B463" i="13"/>
  <c r="D463" i="13" s="1"/>
  <c r="B462" i="13"/>
  <c r="D462" i="13" s="1"/>
  <c r="B461" i="13"/>
  <c r="D461" i="13" s="1"/>
  <c r="B460" i="13"/>
  <c r="D460" i="13" s="1"/>
  <c r="B459" i="13"/>
  <c r="D459" i="13" s="1"/>
  <c r="B458" i="13"/>
  <c r="D458" i="13" s="1"/>
  <c r="B457" i="13"/>
  <c r="D457" i="13" s="1"/>
  <c r="B456" i="13"/>
  <c r="D456" i="13" s="1"/>
  <c r="B455" i="13"/>
  <c r="D455" i="13" s="1"/>
  <c r="B454" i="13"/>
  <c r="D454" i="13" s="1"/>
  <c r="B453" i="13"/>
  <c r="D453" i="13" s="1"/>
  <c r="B452" i="13"/>
  <c r="D452" i="13" s="1"/>
  <c r="B451" i="13"/>
  <c r="D451" i="13"/>
  <c r="B450" i="13"/>
  <c r="D450" i="13" s="1"/>
  <c r="B449" i="13"/>
  <c r="D449" i="13" s="1"/>
  <c r="B448" i="13"/>
  <c r="D448" i="13" s="1"/>
  <c r="B447" i="13"/>
  <c r="D447" i="13" s="1"/>
  <c r="B446" i="13"/>
  <c r="D446" i="13" s="1"/>
  <c r="B445" i="13"/>
  <c r="D445" i="13" s="1"/>
  <c r="B444" i="13"/>
  <c r="D444" i="13" s="1"/>
  <c r="B443" i="13"/>
  <c r="D443" i="13" s="1"/>
  <c r="B442" i="13"/>
  <c r="D442" i="13" s="1"/>
  <c r="B441" i="13"/>
  <c r="D441" i="13" s="1"/>
  <c r="B440" i="13"/>
  <c r="D440" i="13" s="1"/>
  <c r="B439" i="13"/>
  <c r="D439" i="13" s="1"/>
  <c r="B438" i="13"/>
  <c r="D438" i="13" s="1"/>
  <c r="B437" i="13"/>
  <c r="D437" i="13"/>
  <c r="B436" i="13"/>
  <c r="D436" i="13" s="1"/>
  <c r="B435" i="13"/>
  <c r="D435" i="13" s="1"/>
  <c r="B434" i="13"/>
  <c r="D434" i="13"/>
  <c r="B433" i="13"/>
  <c r="D433" i="13" s="1"/>
  <c r="B432" i="13"/>
  <c r="D432" i="13" s="1"/>
  <c r="B431" i="13"/>
  <c r="D431" i="13" s="1"/>
  <c r="B430" i="13"/>
  <c r="D430" i="13" s="1"/>
  <c r="B429" i="13"/>
  <c r="D429" i="13" s="1"/>
  <c r="B428" i="13"/>
  <c r="D428" i="13" s="1"/>
  <c r="B427" i="13"/>
  <c r="D427" i="13" s="1"/>
  <c r="B426" i="13"/>
  <c r="D426" i="13" s="1"/>
  <c r="B425" i="13"/>
  <c r="D425" i="13" s="1"/>
  <c r="B424" i="13"/>
  <c r="D424" i="13" s="1"/>
  <c r="B423" i="13"/>
  <c r="D423" i="13" s="1"/>
  <c r="B422" i="13"/>
  <c r="D422" i="13" s="1"/>
  <c r="B421" i="13"/>
  <c r="D421" i="13"/>
  <c r="B420" i="13"/>
  <c r="D420" i="13" s="1"/>
  <c r="B419" i="13"/>
  <c r="D419" i="13" s="1"/>
  <c r="B418" i="13"/>
  <c r="D418" i="13" s="1"/>
  <c r="B417" i="13"/>
  <c r="D417" i="13" s="1"/>
  <c r="B416" i="13"/>
  <c r="D416" i="13" s="1"/>
  <c r="B415" i="13"/>
  <c r="D415" i="13" s="1"/>
  <c r="B414" i="13"/>
  <c r="D414" i="13" s="1"/>
  <c r="B413" i="13"/>
  <c r="D413" i="13" s="1"/>
  <c r="B412" i="13"/>
  <c r="D412" i="13" s="1"/>
  <c r="B411" i="13"/>
  <c r="D411" i="13" s="1"/>
  <c r="B410" i="13"/>
  <c r="D410" i="13" s="1"/>
  <c r="B409" i="13"/>
  <c r="D409" i="13" s="1"/>
  <c r="B408" i="13"/>
  <c r="D408" i="13" s="1"/>
  <c r="B407" i="13"/>
  <c r="D407" i="13" s="1"/>
  <c r="B406" i="13"/>
  <c r="D406" i="13" s="1"/>
  <c r="B405" i="13"/>
  <c r="D405" i="13" s="1"/>
  <c r="B404" i="13"/>
  <c r="D404" i="13" s="1"/>
  <c r="B403" i="13"/>
  <c r="D403" i="13" s="1"/>
  <c r="B402" i="13"/>
  <c r="D402" i="13" s="1"/>
  <c r="B401" i="13"/>
  <c r="D401" i="13" s="1"/>
  <c r="B400" i="13"/>
  <c r="D400" i="13" s="1"/>
  <c r="B399" i="13"/>
  <c r="D399" i="13" s="1"/>
  <c r="B398" i="13"/>
  <c r="D398" i="13" s="1"/>
  <c r="B397" i="13"/>
  <c r="D397" i="13" s="1"/>
  <c r="B396" i="13"/>
  <c r="D396" i="13" s="1"/>
  <c r="B395" i="13"/>
  <c r="D395" i="13" s="1"/>
  <c r="B394" i="13"/>
  <c r="D394" i="13" s="1"/>
  <c r="B393" i="13"/>
  <c r="D393" i="13" s="1"/>
  <c r="B392" i="13"/>
  <c r="D392" i="13" s="1"/>
  <c r="B391" i="13"/>
  <c r="D391" i="13" s="1"/>
  <c r="B390" i="13"/>
  <c r="D390" i="13" s="1"/>
  <c r="B389" i="13"/>
  <c r="D389" i="13" s="1"/>
  <c r="B388" i="13"/>
  <c r="D388" i="13" s="1"/>
  <c r="B387" i="13"/>
  <c r="D387" i="13" s="1"/>
  <c r="B386" i="13"/>
  <c r="D386" i="13" s="1"/>
  <c r="B385" i="13"/>
  <c r="D385" i="13" s="1"/>
  <c r="B384" i="13"/>
  <c r="D384" i="13" s="1"/>
  <c r="B383" i="13"/>
  <c r="D383" i="13"/>
  <c r="B382" i="13"/>
  <c r="D382" i="13" s="1"/>
  <c r="B381" i="13"/>
  <c r="D381" i="13" s="1"/>
  <c r="B380" i="13"/>
  <c r="D380" i="13" s="1"/>
  <c r="B379" i="13"/>
  <c r="D379" i="13" s="1"/>
  <c r="B378" i="13"/>
  <c r="D378" i="13" s="1"/>
  <c r="B377" i="13"/>
  <c r="D377" i="13" s="1"/>
  <c r="B376" i="13"/>
  <c r="D376" i="13" s="1"/>
  <c r="B375" i="13"/>
  <c r="D375" i="13" s="1"/>
  <c r="B374" i="13"/>
  <c r="D374" i="13" s="1"/>
  <c r="B373" i="13"/>
  <c r="D373" i="13" s="1"/>
  <c r="B372" i="13"/>
  <c r="D372" i="13" s="1"/>
  <c r="B371" i="13"/>
  <c r="D371" i="13" s="1"/>
  <c r="B370" i="13"/>
  <c r="D370" i="13"/>
  <c r="B369" i="13"/>
  <c r="D369" i="13" s="1"/>
  <c r="B368" i="13"/>
  <c r="D368" i="13" s="1"/>
  <c r="B367" i="13"/>
  <c r="D367" i="13" s="1"/>
  <c r="B366" i="13"/>
  <c r="D366" i="13" s="1"/>
  <c r="B365" i="13"/>
  <c r="D365" i="13"/>
  <c r="B364" i="13"/>
  <c r="D364" i="13" s="1"/>
  <c r="B363" i="13"/>
  <c r="D363" i="13" s="1"/>
  <c r="B362" i="13"/>
  <c r="D362" i="13" s="1"/>
  <c r="B361" i="13"/>
  <c r="D361" i="13" s="1"/>
  <c r="B360" i="13"/>
  <c r="D360" i="13" s="1"/>
  <c r="B359" i="13"/>
  <c r="D359" i="13" s="1"/>
  <c r="B358" i="13"/>
  <c r="D358" i="13" s="1"/>
  <c r="B357" i="13"/>
  <c r="D357" i="13" s="1"/>
  <c r="B356" i="13"/>
  <c r="D356" i="13" s="1"/>
  <c r="B355" i="13"/>
  <c r="D355" i="13" s="1"/>
  <c r="B354" i="13"/>
  <c r="D354" i="13" s="1"/>
  <c r="B353" i="13"/>
  <c r="D353" i="13" s="1"/>
  <c r="B352" i="13"/>
  <c r="D352" i="13" s="1"/>
  <c r="B351" i="13"/>
  <c r="D351" i="13" s="1"/>
  <c r="B350" i="13"/>
  <c r="D350" i="13" s="1"/>
  <c r="B349" i="13"/>
  <c r="D349" i="13" s="1"/>
  <c r="B348" i="13"/>
  <c r="D348" i="13" s="1"/>
  <c r="B347" i="13"/>
  <c r="D347" i="13"/>
  <c r="B346" i="13"/>
  <c r="D346" i="13" s="1"/>
  <c r="B345" i="13"/>
  <c r="D345" i="13" s="1"/>
  <c r="B344" i="13"/>
  <c r="D344" i="13" s="1"/>
  <c r="B343" i="13"/>
  <c r="D343" i="13" s="1"/>
  <c r="B342" i="13"/>
  <c r="D342" i="13" s="1"/>
  <c r="B341" i="13"/>
  <c r="D341" i="13" s="1"/>
  <c r="B340" i="13"/>
  <c r="D340" i="13" s="1"/>
  <c r="B339" i="13"/>
  <c r="D339" i="13" s="1"/>
  <c r="B338" i="13"/>
  <c r="D338" i="13" s="1"/>
  <c r="B337" i="13"/>
  <c r="D337" i="13" s="1"/>
  <c r="B336" i="13"/>
  <c r="D336" i="13" s="1"/>
  <c r="B335" i="13"/>
  <c r="D335" i="13" s="1"/>
  <c r="B334" i="13"/>
  <c r="D334" i="13" s="1"/>
  <c r="B333" i="13"/>
  <c r="D333" i="13" s="1"/>
  <c r="B332" i="13"/>
  <c r="D332" i="13" s="1"/>
  <c r="B331" i="13"/>
  <c r="D331" i="13" s="1"/>
  <c r="B330" i="13"/>
  <c r="D330" i="13" s="1"/>
  <c r="B329" i="13"/>
  <c r="D329" i="13" s="1"/>
  <c r="B328" i="13"/>
  <c r="D328" i="13" s="1"/>
  <c r="B327" i="13"/>
  <c r="D327" i="13" s="1"/>
  <c r="B326" i="13"/>
  <c r="D326" i="13" s="1"/>
  <c r="B325" i="13"/>
  <c r="D325" i="13" s="1"/>
  <c r="B324" i="13"/>
  <c r="D324" i="13" s="1"/>
  <c r="B323" i="13"/>
  <c r="D323" i="13" s="1"/>
  <c r="B322" i="13"/>
  <c r="D322" i="13" s="1"/>
  <c r="B321" i="13"/>
  <c r="D321" i="13" s="1"/>
  <c r="B320" i="13"/>
  <c r="D320" i="13" s="1"/>
  <c r="B319" i="13"/>
  <c r="D319" i="13" s="1"/>
  <c r="B318" i="13"/>
  <c r="D318" i="13" s="1"/>
  <c r="B317" i="13"/>
  <c r="D317" i="13" s="1"/>
  <c r="B316" i="13"/>
  <c r="D316" i="13" s="1"/>
  <c r="B315" i="13"/>
  <c r="D315" i="13" s="1"/>
  <c r="B314" i="13"/>
  <c r="D314" i="13" s="1"/>
  <c r="B313" i="13"/>
  <c r="D313" i="13" s="1"/>
  <c r="B312" i="13"/>
  <c r="D312" i="13" s="1"/>
  <c r="B311" i="13"/>
  <c r="D311" i="13" s="1"/>
  <c r="B310" i="13"/>
  <c r="D310" i="13" s="1"/>
  <c r="B309" i="13"/>
  <c r="D309" i="13" s="1"/>
  <c r="B308" i="13"/>
  <c r="D308" i="13" s="1"/>
  <c r="B307" i="13"/>
  <c r="D307" i="13" s="1"/>
  <c r="B306" i="13"/>
  <c r="D306" i="13" s="1"/>
  <c r="B305" i="13"/>
  <c r="D305" i="13" s="1"/>
  <c r="B304" i="13"/>
  <c r="D304" i="13" s="1"/>
  <c r="B303" i="13"/>
  <c r="D303" i="13" s="1"/>
  <c r="B302" i="13"/>
  <c r="D302" i="13" s="1"/>
  <c r="B301" i="13"/>
  <c r="D301" i="13" s="1"/>
  <c r="B300" i="13"/>
  <c r="D300" i="13" s="1"/>
  <c r="B299" i="13"/>
  <c r="D299" i="13" s="1"/>
  <c r="B298" i="13"/>
  <c r="D298" i="13" s="1"/>
  <c r="B297" i="13"/>
  <c r="D297" i="13" s="1"/>
  <c r="B296" i="13"/>
  <c r="D296" i="13" s="1"/>
  <c r="B295" i="13"/>
  <c r="D295" i="13" s="1"/>
  <c r="B294" i="13"/>
  <c r="D294" i="13" s="1"/>
  <c r="B293" i="13"/>
  <c r="D293" i="13" s="1"/>
  <c r="B292" i="13"/>
  <c r="D292" i="13" s="1"/>
  <c r="B291" i="13"/>
  <c r="D291" i="13" s="1"/>
  <c r="B290" i="13"/>
  <c r="D290" i="13" s="1"/>
  <c r="B289" i="13"/>
  <c r="D289" i="13" s="1"/>
  <c r="B288" i="13"/>
  <c r="D288" i="13" s="1"/>
  <c r="B287" i="13"/>
  <c r="D287" i="13"/>
  <c r="B286" i="13"/>
  <c r="D286" i="13" s="1"/>
  <c r="B285" i="13"/>
  <c r="D285" i="13" s="1"/>
  <c r="B284" i="13"/>
  <c r="D284" i="13" s="1"/>
  <c r="B283" i="13"/>
  <c r="D283" i="13" s="1"/>
  <c r="B282" i="13"/>
  <c r="D282" i="13" s="1"/>
  <c r="B281" i="13"/>
  <c r="D281" i="13" s="1"/>
  <c r="B280" i="13"/>
  <c r="D280" i="13" s="1"/>
  <c r="B279" i="13"/>
  <c r="D279" i="13" s="1"/>
  <c r="B278" i="13"/>
  <c r="D278" i="13" s="1"/>
  <c r="B277" i="13"/>
  <c r="D277" i="13" s="1"/>
  <c r="B276" i="13"/>
  <c r="D276" i="13" s="1"/>
  <c r="B275" i="13"/>
  <c r="D275" i="13" s="1"/>
  <c r="B274" i="13"/>
  <c r="D274" i="13" s="1"/>
  <c r="B273" i="13"/>
  <c r="D273" i="13" s="1"/>
  <c r="B272" i="13"/>
  <c r="D272" i="13" s="1"/>
  <c r="B271" i="13"/>
  <c r="D271" i="13" s="1"/>
  <c r="B270" i="13"/>
  <c r="D270" i="13" s="1"/>
  <c r="B269" i="13"/>
  <c r="D269" i="13" s="1"/>
  <c r="B268" i="13"/>
  <c r="D268" i="13" s="1"/>
  <c r="B267" i="13"/>
  <c r="D267" i="13" s="1"/>
  <c r="B266" i="13"/>
  <c r="D266" i="13" s="1"/>
  <c r="B265" i="13"/>
  <c r="D265" i="13" s="1"/>
  <c r="B264" i="13"/>
  <c r="D264" i="13" s="1"/>
  <c r="B263" i="13"/>
  <c r="D263" i="13" s="1"/>
  <c r="B262" i="13"/>
  <c r="D262" i="13" s="1"/>
  <c r="B261" i="13"/>
  <c r="D261" i="13" s="1"/>
  <c r="B260" i="13"/>
  <c r="D260" i="13" s="1"/>
  <c r="B259" i="13"/>
  <c r="D259" i="13" s="1"/>
  <c r="B258" i="13"/>
  <c r="D258" i="13" s="1"/>
  <c r="B257" i="13"/>
  <c r="D257" i="13" s="1"/>
  <c r="B256" i="13"/>
  <c r="D256" i="13"/>
  <c r="B255" i="13"/>
  <c r="D255" i="13" s="1"/>
  <c r="B254" i="13"/>
  <c r="D254" i="13" s="1"/>
  <c r="B253" i="13"/>
  <c r="D253" i="13" s="1"/>
  <c r="B252" i="13"/>
  <c r="D252" i="13" s="1"/>
  <c r="B251" i="13"/>
  <c r="D251" i="13" s="1"/>
  <c r="B250" i="13"/>
  <c r="D250" i="13" s="1"/>
  <c r="B249" i="13"/>
  <c r="D249" i="13" s="1"/>
  <c r="B248" i="13"/>
  <c r="D248" i="13" s="1"/>
  <c r="B247" i="13"/>
  <c r="D247" i="13" s="1"/>
  <c r="B246" i="13"/>
  <c r="D246" i="13" s="1"/>
  <c r="B245" i="13"/>
  <c r="D245" i="13"/>
  <c r="B244" i="13"/>
  <c r="D244" i="13" s="1"/>
  <c r="B243" i="13"/>
  <c r="D243" i="13" s="1"/>
  <c r="B242" i="13"/>
  <c r="D242" i="13" s="1"/>
  <c r="B241" i="13"/>
  <c r="D241" i="13" s="1"/>
  <c r="B240" i="13"/>
  <c r="D240" i="13" s="1"/>
  <c r="B239" i="13"/>
  <c r="D239" i="13" s="1"/>
  <c r="B238" i="13"/>
  <c r="D238" i="13" s="1"/>
  <c r="B237" i="13"/>
  <c r="D237" i="13" s="1"/>
  <c r="B236" i="13"/>
  <c r="D236" i="13" s="1"/>
  <c r="B235" i="13"/>
  <c r="D235" i="13" s="1"/>
  <c r="B234" i="13"/>
  <c r="D234" i="13" s="1"/>
  <c r="B233" i="13"/>
  <c r="D233" i="13" s="1"/>
  <c r="B232" i="13"/>
  <c r="D232" i="13" s="1"/>
  <c r="B231" i="13"/>
  <c r="D231" i="13" s="1"/>
  <c r="B230" i="13"/>
  <c r="D230" i="13" s="1"/>
  <c r="B229" i="13"/>
  <c r="D229" i="13" s="1"/>
  <c r="B228" i="13"/>
  <c r="D228" i="13" s="1"/>
  <c r="B227" i="13"/>
  <c r="D227" i="13" s="1"/>
  <c r="B226" i="13"/>
  <c r="D226" i="13" s="1"/>
  <c r="B225" i="13"/>
  <c r="D225" i="13" s="1"/>
  <c r="B224" i="13"/>
  <c r="D224" i="13"/>
  <c r="B223" i="13"/>
  <c r="D223" i="13" s="1"/>
  <c r="B222" i="13"/>
  <c r="D222" i="13" s="1"/>
  <c r="B221" i="13"/>
  <c r="D221" i="13" s="1"/>
  <c r="B220" i="13"/>
  <c r="D220" i="13" s="1"/>
  <c r="B219" i="13"/>
  <c r="D219" i="13" s="1"/>
  <c r="B218" i="13"/>
  <c r="D218" i="13" s="1"/>
  <c r="B217" i="13"/>
  <c r="D217" i="13" s="1"/>
  <c r="B216" i="13"/>
  <c r="D216" i="13"/>
  <c r="B215" i="13"/>
  <c r="D215" i="13" s="1"/>
  <c r="B214" i="13"/>
  <c r="D214" i="13" s="1"/>
  <c r="B213" i="13"/>
  <c r="D213" i="13" s="1"/>
  <c r="B212" i="13"/>
  <c r="D212" i="13" s="1"/>
  <c r="B211" i="13"/>
  <c r="D211" i="13" s="1"/>
  <c r="B210" i="13"/>
  <c r="D210" i="13" s="1"/>
  <c r="B209" i="13"/>
  <c r="D209" i="13" s="1"/>
  <c r="B208" i="13"/>
  <c r="D208" i="13" s="1"/>
  <c r="B207" i="13"/>
  <c r="D207" i="13" s="1"/>
  <c r="B206" i="13"/>
  <c r="D206" i="13" s="1"/>
  <c r="B205" i="13"/>
  <c r="D205" i="13" s="1"/>
  <c r="B204" i="13"/>
  <c r="D204" i="13" s="1"/>
  <c r="B203" i="13"/>
  <c r="D203" i="13" s="1"/>
  <c r="B202" i="13"/>
  <c r="D202" i="13" s="1"/>
  <c r="B201" i="13"/>
  <c r="D201" i="13" s="1"/>
  <c r="B200" i="13"/>
  <c r="D200" i="13" s="1"/>
  <c r="B199" i="13"/>
  <c r="D199" i="13" s="1"/>
  <c r="B198" i="13"/>
  <c r="D198" i="13" s="1"/>
  <c r="B197" i="13"/>
  <c r="D197" i="13" s="1"/>
  <c r="B196" i="13"/>
  <c r="D196" i="13" s="1"/>
  <c r="B195" i="13"/>
  <c r="D195" i="13" s="1"/>
  <c r="B194" i="13"/>
  <c r="D194" i="13" s="1"/>
  <c r="B193" i="13"/>
  <c r="D193" i="13"/>
  <c r="B192" i="13"/>
  <c r="D192" i="13"/>
  <c r="B191" i="13"/>
  <c r="D191" i="13" s="1"/>
  <c r="B190" i="13"/>
  <c r="D190" i="13" s="1"/>
  <c r="B189" i="13"/>
  <c r="D189" i="13"/>
  <c r="B188" i="13"/>
  <c r="D188" i="13" s="1"/>
  <c r="B187" i="13"/>
  <c r="D187" i="13" s="1"/>
  <c r="B186" i="13"/>
  <c r="D186" i="13"/>
  <c r="B185" i="13"/>
  <c r="D185" i="13" s="1"/>
  <c r="B184" i="13"/>
  <c r="D184" i="13" s="1"/>
  <c r="B183" i="13"/>
  <c r="D183" i="13" s="1"/>
  <c r="B182" i="13"/>
  <c r="D182" i="13" s="1"/>
  <c r="B181" i="13"/>
  <c r="D181" i="13" s="1"/>
  <c r="B180" i="13"/>
  <c r="D180" i="13" s="1"/>
  <c r="B179" i="13"/>
  <c r="D179" i="13" s="1"/>
  <c r="B178" i="13"/>
  <c r="D178" i="13" s="1"/>
  <c r="B177" i="13"/>
  <c r="D177" i="13" s="1"/>
  <c r="B176" i="13"/>
  <c r="D176" i="13" s="1"/>
  <c r="B175" i="13"/>
  <c r="D175" i="13" s="1"/>
  <c r="B174" i="13"/>
  <c r="D174" i="13" s="1"/>
  <c r="B173" i="13"/>
  <c r="D173" i="13" s="1"/>
  <c r="B172" i="13"/>
  <c r="D172" i="13" s="1"/>
  <c r="B171" i="13"/>
  <c r="D171" i="13" s="1"/>
  <c r="B170" i="13"/>
  <c r="D170" i="13" s="1"/>
  <c r="B169" i="13"/>
  <c r="D169" i="13" s="1"/>
  <c r="B168" i="13"/>
  <c r="D168" i="13" s="1"/>
  <c r="B167" i="13"/>
  <c r="D167" i="13" s="1"/>
  <c r="B166" i="13"/>
  <c r="D166" i="13" s="1"/>
  <c r="B165" i="13"/>
  <c r="D165" i="13" s="1"/>
  <c r="B164" i="13"/>
  <c r="D164" i="13" s="1"/>
  <c r="B163" i="13"/>
  <c r="D163" i="13" s="1"/>
  <c r="B162" i="13"/>
  <c r="D162" i="13" s="1"/>
  <c r="B161" i="13"/>
  <c r="D161" i="13" s="1"/>
  <c r="B160" i="13"/>
  <c r="D160" i="13" s="1"/>
  <c r="B159" i="13"/>
  <c r="D159" i="13" s="1"/>
  <c r="B158" i="13"/>
  <c r="D158" i="13" s="1"/>
  <c r="B157" i="13"/>
  <c r="D157" i="13" s="1"/>
  <c r="B156" i="13"/>
  <c r="D156" i="13" s="1"/>
  <c r="B155" i="13"/>
  <c r="D155" i="13" s="1"/>
  <c r="B154" i="13"/>
  <c r="D154" i="13" s="1"/>
  <c r="B153" i="13"/>
  <c r="D153" i="13" s="1"/>
  <c r="B152" i="13"/>
  <c r="D152" i="13" s="1"/>
  <c r="B151" i="13"/>
  <c r="D151" i="13" s="1"/>
  <c r="B150" i="13"/>
  <c r="D150" i="13" s="1"/>
  <c r="B149" i="13"/>
  <c r="D149" i="13" s="1"/>
  <c r="B148" i="13"/>
  <c r="D148" i="13" s="1"/>
  <c r="B147" i="13"/>
  <c r="D147" i="13" s="1"/>
  <c r="B146" i="13"/>
  <c r="D146" i="13" s="1"/>
  <c r="B145" i="13"/>
  <c r="D145" i="13" s="1"/>
  <c r="B144" i="13"/>
  <c r="D144" i="13" s="1"/>
  <c r="B143" i="13"/>
  <c r="D143" i="13" s="1"/>
  <c r="B142" i="13"/>
  <c r="D142" i="13" s="1"/>
  <c r="B141" i="13"/>
  <c r="D141" i="13" s="1"/>
  <c r="B140" i="13"/>
  <c r="D140" i="13" s="1"/>
  <c r="B139" i="13"/>
  <c r="D139" i="13" s="1"/>
  <c r="B138" i="13"/>
  <c r="D138" i="13" s="1"/>
  <c r="B137" i="13"/>
  <c r="D137" i="13" s="1"/>
  <c r="B136" i="13"/>
  <c r="D136" i="13" s="1"/>
  <c r="B135" i="13"/>
  <c r="D135" i="13" s="1"/>
  <c r="B134" i="13"/>
  <c r="D134" i="13" s="1"/>
  <c r="B133" i="13"/>
  <c r="D133" i="13" s="1"/>
  <c r="B132" i="13"/>
  <c r="D132" i="13" s="1"/>
  <c r="B131" i="13"/>
  <c r="D131" i="13" s="1"/>
  <c r="B130" i="13"/>
  <c r="D130" i="13" s="1"/>
  <c r="B129" i="13"/>
  <c r="D129" i="13" s="1"/>
  <c r="B128" i="13"/>
  <c r="D128" i="13" s="1"/>
  <c r="B127" i="13"/>
  <c r="D127" i="13" s="1"/>
  <c r="B126" i="13"/>
  <c r="D126" i="13" s="1"/>
  <c r="B125" i="13"/>
  <c r="D125" i="13" s="1"/>
  <c r="B124" i="13"/>
  <c r="D124" i="13" s="1"/>
  <c r="B123" i="13"/>
  <c r="D123" i="13" s="1"/>
  <c r="B122" i="13"/>
  <c r="D122" i="13"/>
  <c r="B121" i="13"/>
  <c r="D121" i="13" s="1"/>
  <c r="B120" i="13"/>
  <c r="D120" i="13" s="1"/>
  <c r="B119" i="13"/>
  <c r="D119" i="13" s="1"/>
  <c r="B118" i="13"/>
  <c r="D118" i="13" s="1"/>
  <c r="B117" i="13"/>
  <c r="D117" i="13" s="1"/>
  <c r="B116" i="13"/>
  <c r="D116" i="13" s="1"/>
  <c r="B115" i="13"/>
  <c r="D115" i="13" s="1"/>
  <c r="B114" i="13"/>
  <c r="D114" i="13" s="1"/>
  <c r="B113" i="13"/>
  <c r="D113" i="13" s="1"/>
  <c r="B112" i="13"/>
  <c r="D112" i="13" s="1"/>
  <c r="B111" i="13"/>
  <c r="D111" i="13" s="1"/>
  <c r="B110" i="13"/>
  <c r="D110" i="13" s="1"/>
  <c r="B109" i="13"/>
  <c r="D109" i="13" s="1"/>
  <c r="B108" i="13"/>
  <c r="D108" i="13" s="1"/>
  <c r="B107" i="13"/>
  <c r="D107" i="13" s="1"/>
  <c r="B106" i="13"/>
  <c r="D106" i="13" s="1"/>
  <c r="B105" i="13"/>
  <c r="D105" i="13" s="1"/>
  <c r="B104" i="13"/>
  <c r="D104" i="13" s="1"/>
  <c r="B103" i="13"/>
  <c r="D103" i="13" s="1"/>
  <c r="B102" i="13"/>
  <c r="D102" i="13" s="1"/>
  <c r="B101" i="13"/>
  <c r="D101" i="13" s="1"/>
  <c r="B100" i="13"/>
  <c r="D100" i="13" s="1"/>
  <c r="B99" i="13"/>
  <c r="D99" i="13" s="1"/>
  <c r="B98" i="13"/>
  <c r="D98" i="13" s="1"/>
  <c r="B97" i="13"/>
  <c r="D97" i="13" s="1"/>
  <c r="B96" i="13"/>
  <c r="D96"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82" i="13"/>
  <c r="D82" i="13" s="1"/>
  <c r="B81" i="13"/>
  <c r="D81" i="13" s="1"/>
  <c r="B80" i="13"/>
  <c r="D80" i="13" s="1"/>
  <c r="B79" i="13"/>
  <c r="D79" i="13" s="1"/>
  <c r="B78" i="13"/>
  <c r="D78" i="13" s="1"/>
  <c r="B77" i="13"/>
  <c r="D77" i="13" s="1"/>
  <c r="B76" i="13"/>
  <c r="D76" i="13" s="1"/>
  <c r="B75" i="13"/>
  <c r="D75" i="13" s="1"/>
  <c r="B74" i="13"/>
  <c r="D74" i="13" s="1"/>
  <c r="B73" i="13"/>
  <c r="D73" i="13" s="1"/>
  <c r="B72" i="13"/>
  <c r="D72" i="13" s="1"/>
  <c r="B71" i="13"/>
  <c r="D71" i="13" s="1"/>
  <c r="B70" i="13"/>
  <c r="D70" i="13" s="1"/>
  <c r="B69" i="13"/>
  <c r="D69" i="13" s="1"/>
  <c r="B68" i="13"/>
  <c r="D68" i="13" s="1"/>
  <c r="B67" i="13"/>
  <c r="D67" i="13" s="1"/>
  <c r="B66" i="13"/>
  <c r="D66" i="13" s="1"/>
  <c r="B65" i="13"/>
  <c r="D65" i="13" s="1"/>
  <c r="B64" i="13"/>
  <c r="D64" i="13"/>
  <c r="B63" i="13"/>
  <c r="D63" i="13" s="1"/>
  <c r="B62" i="13"/>
  <c r="D62" i="13" s="1"/>
  <c r="B61" i="13"/>
  <c r="D61" i="13" s="1"/>
  <c r="B60" i="13"/>
  <c r="D60" i="13" s="1"/>
  <c r="B59" i="13"/>
  <c r="D59" i="13" s="1"/>
  <c r="B58" i="13"/>
  <c r="D58" i="13" s="1"/>
  <c r="C58" i="13"/>
  <c r="B57" i="13"/>
  <c r="D57" i="13" s="1"/>
  <c r="C57" i="13"/>
  <c r="B56" i="13"/>
  <c r="B55" i="13"/>
  <c r="C55" i="13"/>
  <c r="B54" i="13"/>
  <c r="B53" i="13"/>
  <c r="C53" i="13"/>
  <c r="B52" i="13"/>
  <c r="B51" i="13"/>
  <c r="D51" i="13" s="1"/>
  <c r="C51" i="13"/>
  <c r="B50" i="13"/>
  <c r="D50" i="13" s="1"/>
  <c r="C50" i="13"/>
  <c r="B49" i="13"/>
  <c r="C49" i="13"/>
  <c r="B48" i="13"/>
  <c r="C48" i="13"/>
  <c r="B47" i="13"/>
  <c r="B46" i="13"/>
  <c r="C46" i="13"/>
  <c r="B45" i="13"/>
  <c r="B44" i="13"/>
  <c r="B43" i="13"/>
  <c r="B42" i="13"/>
  <c r="C42" i="13"/>
  <c r="B41" i="13"/>
  <c r="B40" i="13"/>
  <c r="C40" i="13"/>
  <c r="B39" i="13"/>
  <c r="B38" i="13"/>
  <c r="B37" i="13"/>
  <c r="C37" i="13"/>
  <c r="B36" i="13"/>
  <c r="C36" i="13"/>
  <c r="B35" i="13"/>
  <c r="C35" i="13"/>
  <c r="B34" i="13"/>
  <c r="C34" i="13"/>
  <c r="B33" i="13"/>
  <c r="C33" i="13"/>
  <c r="B32" i="13"/>
  <c r="C32" i="13"/>
  <c r="B31" i="13"/>
  <c r="D31" i="13" s="1"/>
  <c r="C31" i="13"/>
  <c r="B30" i="13"/>
  <c r="C30" i="13"/>
  <c r="B29" i="13"/>
  <c r="C29" i="13"/>
  <c r="B28" i="13"/>
  <c r="C28" i="13"/>
  <c r="D28" i="13" s="1"/>
  <c r="B27" i="13"/>
  <c r="C27" i="13"/>
  <c r="B26" i="13"/>
  <c r="C26" i="13"/>
  <c r="B25" i="13"/>
  <c r="C25" i="13"/>
  <c r="B24" i="13"/>
  <c r="C24" i="13"/>
  <c r="B23" i="13"/>
  <c r="C23" i="13"/>
  <c r="B22" i="13"/>
  <c r="C22" i="13"/>
  <c r="B21" i="13"/>
  <c r="C21" i="13"/>
  <c r="B20" i="13"/>
  <c r="C20" i="13"/>
  <c r="B19" i="13"/>
  <c r="C19" i="13"/>
  <c r="B18" i="13"/>
  <c r="C18" i="13"/>
  <c r="B17" i="13"/>
  <c r="C17" i="13"/>
  <c r="B16" i="13"/>
  <c r="C16" i="13"/>
  <c r="B15" i="13"/>
  <c r="C15" i="13"/>
  <c r="B14" i="13"/>
  <c r="C14" i="13"/>
  <c r="B13" i="13"/>
  <c r="D13" i="13" s="1"/>
  <c r="C13" i="13"/>
  <c r="B12" i="13"/>
  <c r="C12" i="13"/>
  <c r="B11" i="13"/>
  <c r="C11" i="13"/>
  <c r="B10" i="13"/>
  <c r="C10" i="13"/>
  <c r="B9" i="13"/>
  <c r="D9" i="13" s="1"/>
  <c r="C9" i="13"/>
  <c r="B8" i="13"/>
  <c r="D8" i="13" s="1"/>
  <c r="C8" i="13"/>
  <c r="B7" i="13"/>
  <c r="C7" i="13"/>
  <c r="B6" i="13"/>
  <c r="C6" i="13"/>
  <c r="B5" i="13"/>
  <c r="D5" i="13" s="1"/>
  <c r="C5" i="13"/>
  <c r="B13" i="6"/>
  <c r="B28" i="6"/>
  <c r="E1" i="5"/>
  <c r="N15" i="3"/>
  <c r="L15" i="3"/>
  <c r="N14" i="3"/>
  <c r="B5" i="8"/>
  <c r="B4" i="6"/>
  <c r="B5" i="6"/>
  <c r="B6" i="6"/>
  <c r="B7" i="6"/>
  <c r="B8" i="6"/>
  <c r="B9" i="6"/>
  <c r="B10" i="6"/>
  <c r="B11" i="6"/>
  <c r="B12" i="6"/>
  <c r="B14" i="6"/>
  <c r="B15" i="6"/>
  <c r="B16" i="6"/>
  <c r="B17" i="6"/>
  <c r="B18" i="6"/>
  <c r="B19" i="6"/>
  <c r="B20" i="6"/>
  <c r="B21" i="6"/>
  <c r="B22" i="6"/>
  <c r="B23" i="6"/>
  <c r="B24" i="6"/>
  <c r="B25" i="6"/>
  <c r="B26" i="6"/>
  <c r="B27" i="6"/>
  <c r="B29" i="6"/>
  <c r="B30" i="6"/>
  <c r="B31" i="6"/>
  <c r="B32"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1" i="5"/>
  <c r="D1" i="5"/>
  <c r="N16" i="3"/>
  <c r="A6" i="13"/>
  <c r="A36" i="13"/>
  <c r="A10" i="13"/>
  <c r="A7" i="13"/>
  <c r="A5" i="8"/>
  <c r="A5" i="13"/>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N17" i="3"/>
  <c r="L17" i="3"/>
  <c r="J17" i="3"/>
  <c r="L16" i="3"/>
  <c r="J16" i="3"/>
  <c r="J15"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A58" i="13"/>
  <c r="A57" i="13"/>
  <c r="C56" i="13"/>
  <c r="A56" i="13"/>
  <c r="A55" i="13"/>
  <c r="C54" i="13"/>
  <c r="D54" i="13" s="1"/>
  <c r="A54" i="13"/>
  <c r="A53" i="13"/>
  <c r="C52" i="13"/>
  <c r="A52" i="13"/>
  <c r="A51" i="13"/>
  <c r="A50" i="13"/>
  <c r="A49" i="13"/>
  <c r="A48" i="13"/>
  <c r="C47" i="13"/>
  <c r="A47" i="13"/>
  <c r="A46" i="13"/>
  <c r="C45" i="13"/>
  <c r="A45" i="13"/>
  <c r="C44" i="13"/>
  <c r="A44" i="13"/>
  <c r="C43" i="13"/>
  <c r="A43" i="13"/>
  <c r="A42" i="13"/>
  <c r="C41" i="13"/>
  <c r="A41" i="13"/>
  <c r="A40" i="13"/>
  <c r="C39" i="13"/>
  <c r="D39" i="13" s="1"/>
  <c r="A39" i="13"/>
  <c r="C38" i="13"/>
  <c r="D38" i="13" s="1"/>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9" i="13"/>
  <c r="A8" i="13"/>
  <c r="B20" i="7"/>
  <c r="B19" i="7"/>
  <c r="B18" i="7"/>
  <c r="B17" i="7"/>
  <c r="B16" i="7"/>
  <c r="B15" i="7"/>
  <c r="B14" i="7"/>
  <c r="B13" i="7"/>
  <c r="B12" i="7"/>
  <c r="B11" i="7"/>
  <c r="B10" i="7"/>
  <c r="B9" i="7"/>
  <c r="B8" i="7"/>
  <c r="B7" i="7"/>
  <c r="B6" i="7"/>
  <c r="B5" i="7"/>
  <c r="B4" i="7"/>
  <c r="A4" i="14"/>
  <c r="K1005" i="4"/>
  <c r="W1005" i="4"/>
  <c r="F1005" i="4"/>
  <c r="L1005" i="4"/>
  <c r="E1005" i="4"/>
  <c r="M1005" i="4"/>
  <c r="H1005" i="4"/>
  <c r="N1005" i="4"/>
  <c r="I1005" i="4"/>
  <c r="C1005" i="4"/>
  <c r="K873" i="4"/>
  <c r="W873" i="4"/>
  <c r="F873" i="4"/>
  <c r="K1001" i="4"/>
  <c r="W1001" i="4"/>
  <c r="M16" i="4"/>
  <c r="H36" i="4"/>
  <c r="M36" i="4"/>
  <c r="D50" i="4"/>
  <c r="J50" i="4"/>
  <c r="D54" i="4"/>
  <c r="H64" i="4"/>
  <c r="M64" i="4"/>
  <c r="H68" i="4"/>
  <c r="M68" i="4"/>
  <c r="D82" i="4"/>
  <c r="J82" i="4"/>
  <c r="D86" i="4"/>
  <c r="J86" i="4"/>
  <c r="H96" i="4"/>
  <c r="M96" i="4"/>
  <c r="H100" i="4"/>
  <c r="M100" i="4"/>
  <c r="D114" i="4"/>
  <c r="J114" i="4"/>
  <c r="D118" i="4"/>
  <c r="J118" i="4"/>
  <c r="H128" i="4"/>
  <c r="M128" i="4"/>
  <c r="D162" i="4"/>
  <c r="J162" i="4"/>
  <c r="D194" i="4"/>
  <c r="J194" i="4"/>
  <c r="C211" i="4"/>
  <c r="I211" i="4"/>
  <c r="N211" i="4"/>
  <c r="D234" i="4"/>
  <c r="J234" i="4"/>
  <c r="H240" i="4"/>
  <c r="H284" i="4"/>
  <c r="E339" i="4"/>
  <c r="L339" i="4"/>
  <c r="M572" i="4"/>
  <c r="E634" i="4"/>
  <c r="L634" i="4"/>
  <c r="D689" i="4"/>
  <c r="J689" i="4"/>
  <c r="C873" i="4"/>
  <c r="I873" i="4"/>
  <c r="N873" i="4"/>
  <c r="E984" i="4"/>
  <c r="C1001" i="4"/>
  <c r="I1001" i="4"/>
  <c r="N1001" i="4"/>
  <c r="I14" i="4"/>
  <c r="G572" i="4"/>
  <c r="C14" i="4"/>
  <c r="N14" i="4"/>
  <c r="F14" i="4"/>
  <c r="F32" i="4"/>
  <c r="F100" i="4"/>
  <c r="F114" i="4"/>
  <c r="F118" i="4"/>
  <c r="F211" i="4"/>
  <c r="F339" i="4"/>
  <c r="K240" i="4"/>
  <c r="W240" i="4"/>
  <c r="F240" i="4"/>
  <c r="K689" i="4"/>
  <c r="W689" i="4"/>
  <c r="F689" i="4"/>
  <c r="K984" i="4"/>
  <c r="W984" i="4"/>
  <c r="F984" i="4"/>
  <c r="M14" i="4"/>
  <c r="E32" i="4"/>
  <c r="E36" i="4"/>
  <c r="L36" i="4"/>
  <c r="C50" i="4"/>
  <c r="I50" i="4"/>
  <c r="N50" i="4"/>
  <c r="C54" i="4"/>
  <c r="E64" i="4"/>
  <c r="L64" i="4"/>
  <c r="E68" i="4"/>
  <c r="L68" i="4"/>
  <c r="C82" i="4"/>
  <c r="I82" i="4"/>
  <c r="N82" i="4"/>
  <c r="C86" i="4"/>
  <c r="I86" i="4"/>
  <c r="N86" i="4"/>
  <c r="E96" i="4"/>
  <c r="L96" i="4"/>
  <c r="E100" i="4"/>
  <c r="L100" i="4"/>
  <c r="C114" i="4"/>
  <c r="I114" i="4"/>
  <c r="N114" i="4"/>
  <c r="C118" i="4"/>
  <c r="I118" i="4"/>
  <c r="N118" i="4"/>
  <c r="E128" i="4"/>
  <c r="L128" i="4"/>
  <c r="C162" i="4"/>
  <c r="I162" i="4"/>
  <c r="N162" i="4"/>
  <c r="C194" i="4"/>
  <c r="I194" i="4"/>
  <c r="N194" i="4"/>
  <c r="H211" i="4"/>
  <c r="M211" i="4"/>
  <c r="C234" i="4"/>
  <c r="I234" i="4"/>
  <c r="N234" i="4"/>
  <c r="E240" i="4"/>
  <c r="L240" i="4"/>
  <c r="E284" i="4"/>
  <c r="D339" i="4"/>
  <c r="J339" i="4"/>
  <c r="E572" i="4"/>
  <c r="L572" i="4"/>
  <c r="D634" i="4"/>
  <c r="J634" i="4"/>
  <c r="C689" i="4"/>
  <c r="I689" i="4"/>
  <c r="N689" i="4"/>
  <c r="H873" i="4"/>
  <c r="M873" i="4"/>
  <c r="H877" i="4"/>
  <c r="M877" i="4"/>
  <c r="I924" i="4"/>
  <c r="D984" i="4"/>
  <c r="J984" i="4"/>
  <c r="H1001" i="4"/>
  <c r="M1001" i="4"/>
  <c r="H14" i="4"/>
  <c r="G240" i="4"/>
  <c r="G702" i="4"/>
  <c r="F50" i="4"/>
  <c r="F68" i="4"/>
  <c r="F96" i="4"/>
  <c r="F162" i="4"/>
  <c r="L14" i="4"/>
  <c r="J16" i="4"/>
  <c r="D32" i="4"/>
  <c r="D36" i="4"/>
  <c r="J36" i="4"/>
  <c r="H50" i="4"/>
  <c r="M50" i="4"/>
  <c r="D64" i="4"/>
  <c r="J64" i="4"/>
  <c r="D68" i="4"/>
  <c r="J68" i="4"/>
  <c r="H82" i="4"/>
  <c r="M82" i="4"/>
  <c r="H86" i="4"/>
  <c r="M86" i="4"/>
  <c r="D96" i="4"/>
  <c r="J96" i="4"/>
  <c r="D100" i="4"/>
  <c r="J100" i="4"/>
  <c r="H114" i="4"/>
  <c r="M114" i="4"/>
  <c r="H118" i="4"/>
  <c r="M118" i="4"/>
  <c r="D128" i="4"/>
  <c r="J128" i="4"/>
  <c r="D132" i="4"/>
  <c r="H162" i="4"/>
  <c r="M162" i="4"/>
  <c r="H194" i="4"/>
  <c r="M194" i="4"/>
  <c r="E211" i="4"/>
  <c r="L211" i="4"/>
  <c r="H234" i="4"/>
  <c r="M234" i="4"/>
  <c r="D240" i="4"/>
  <c r="J240" i="4"/>
  <c r="C339" i="4"/>
  <c r="I339" i="4"/>
  <c r="N339" i="4"/>
  <c r="D572" i="4"/>
  <c r="J572" i="4"/>
  <c r="C634" i="4"/>
  <c r="I634" i="4"/>
  <c r="N634" i="4"/>
  <c r="H689" i="4"/>
  <c r="M689" i="4"/>
  <c r="E873" i="4"/>
  <c r="L873" i="4"/>
  <c r="L877" i="4"/>
  <c r="C984" i="4"/>
  <c r="I984" i="4"/>
  <c r="N984" i="4"/>
  <c r="E1001" i="4"/>
  <c r="L1001" i="4"/>
  <c r="E14" i="4"/>
  <c r="F64" i="4"/>
  <c r="F86" i="4"/>
  <c r="F128" i="4"/>
  <c r="F194" i="4"/>
  <c r="K628" i="4"/>
  <c r="W628" i="4"/>
  <c r="F628" i="4"/>
  <c r="L628" i="4"/>
  <c r="E628" i="4"/>
  <c r="M628" i="4"/>
  <c r="H628" i="4"/>
  <c r="K691" i="4"/>
  <c r="W691" i="4"/>
  <c r="M691" i="4"/>
  <c r="H691" i="4"/>
  <c r="N691" i="4"/>
  <c r="I691" i="4"/>
  <c r="C691" i="4"/>
  <c r="F691" i="4"/>
  <c r="K736" i="4"/>
  <c r="W736" i="4"/>
  <c r="F736" i="4"/>
  <c r="L736" i="4"/>
  <c r="E736" i="4"/>
  <c r="M736" i="4"/>
  <c r="H736" i="4"/>
  <c r="K755" i="4"/>
  <c r="W755" i="4"/>
  <c r="M755" i="4"/>
  <c r="H755" i="4"/>
  <c r="N755" i="4"/>
  <c r="I755" i="4"/>
  <c r="C755" i="4"/>
  <c r="K800" i="4"/>
  <c r="W800" i="4"/>
  <c r="F800" i="4"/>
  <c r="L800" i="4"/>
  <c r="E800" i="4"/>
  <c r="M800" i="4"/>
  <c r="H800" i="4"/>
  <c r="K819" i="4"/>
  <c r="W819" i="4"/>
  <c r="F819" i="4"/>
  <c r="M819" i="4"/>
  <c r="H819" i="4"/>
  <c r="N819" i="4"/>
  <c r="I819" i="4"/>
  <c r="C819" i="4"/>
  <c r="K924" i="4"/>
  <c r="W924" i="4"/>
  <c r="F924" i="4"/>
  <c r="L924" i="4"/>
  <c r="E924" i="4"/>
  <c r="M924" i="4"/>
  <c r="H924" i="4"/>
  <c r="K947" i="4"/>
  <c r="W947" i="4"/>
  <c r="F947" i="4"/>
  <c r="M947" i="4"/>
  <c r="H947" i="4"/>
  <c r="N947" i="4"/>
  <c r="I947" i="4"/>
  <c r="C947" i="4"/>
  <c r="L547" i="4"/>
  <c r="N628" i="4"/>
  <c r="C632" i="4"/>
  <c r="N632" i="4"/>
  <c r="L691" i="4"/>
  <c r="D796" i="4"/>
  <c r="D800" i="4"/>
  <c r="J860" i="4"/>
  <c r="L947" i="4"/>
  <c r="J628" i="4"/>
  <c r="J691" i="4"/>
  <c r="I732" i="4"/>
  <c r="I736" i="4"/>
  <c r="D755" i="4"/>
  <c r="C796" i="4"/>
  <c r="C800" i="4"/>
  <c r="N800" i="4"/>
  <c r="J819" i="4"/>
  <c r="I860" i="4"/>
  <c r="C924" i="4"/>
  <c r="N924" i="4"/>
  <c r="C928" i="4"/>
  <c r="N928" i="4"/>
  <c r="J947" i="4"/>
  <c r="I988" i="4"/>
  <c r="K547" i="4"/>
  <c r="W547" i="4"/>
  <c r="F547" i="4"/>
  <c r="C547" i="4"/>
  <c r="K632" i="4"/>
  <c r="W632" i="4"/>
  <c r="F632" i="4"/>
  <c r="L632" i="4"/>
  <c r="E632" i="4"/>
  <c r="M632" i="4"/>
  <c r="H632" i="4"/>
  <c r="K732" i="4"/>
  <c r="W732" i="4"/>
  <c r="F732" i="4"/>
  <c r="L732" i="4"/>
  <c r="E732" i="4"/>
  <c r="M732" i="4"/>
  <c r="H732" i="4"/>
  <c r="K796" i="4"/>
  <c r="W796" i="4"/>
  <c r="F796" i="4"/>
  <c r="L796" i="4"/>
  <c r="E796" i="4"/>
  <c r="M796" i="4"/>
  <c r="H796" i="4"/>
  <c r="K860" i="4"/>
  <c r="W860" i="4"/>
  <c r="F860" i="4"/>
  <c r="L860" i="4"/>
  <c r="E860" i="4"/>
  <c r="M860" i="4"/>
  <c r="H860" i="4"/>
  <c r="K864" i="4"/>
  <c r="W864" i="4"/>
  <c r="F864" i="4"/>
  <c r="L864" i="4"/>
  <c r="E864" i="4"/>
  <c r="M864" i="4"/>
  <c r="H864" i="4"/>
  <c r="K928" i="4"/>
  <c r="W928" i="4"/>
  <c r="F928" i="4"/>
  <c r="L928" i="4"/>
  <c r="E928" i="4"/>
  <c r="M928" i="4"/>
  <c r="H928" i="4"/>
  <c r="K988" i="4"/>
  <c r="W988" i="4"/>
  <c r="F988" i="4"/>
  <c r="L988" i="4"/>
  <c r="E988" i="4"/>
  <c r="M988" i="4"/>
  <c r="H988" i="4"/>
  <c r="K992" i="4"/>
  <c r="W992" i="4"/>
  <c r="F992" i="4"/>
  <c r="L992" i="4"/>
  <c r="E992" i="4"/>
  <c r="M992" i="4"/>
  <c r="H992" i="4"/>
  <c r="C628" i="4"/>
  <c r="J732" i="4"/>
  <c r="J736" i="4"/>
  <c r="E755" i="4"/>
  <c r="L819" i="4"/>
  <c r="J864" i="4"/>
  <c r="D924" i="4"/>
  <c r="D928" i="4"/>
  <c r="J988" i="4"/>
  <c r="J992" i="4"/>
  <c r="I628" i="4"/>
  <c r="I632" i="4"/>
  <c r="E691" i="4"/>
  <c r="D732" i="4"/>
  <c r="D736" i="4"/>
  <c r="L755" i="4"/>
  <c r="J796" i="4"/>
  <c r="J800" i="4"/>
  <c r="E819" i="4"/>
  <c r="D860" i="4"/>
  <c r="D864" i="4"/>
  <c r="J924" i="4"/>
  <c r="J928" i="4"/>
  <c r="E947" i="4"/>
  <c r="D988" i="4"/>
  <c r="D992" i="4"/>
  <c r="K285" i="4"/>
  <c r="W285" i="4"/>
  <c r="J285" i="4"/>
  <c r="L285" i="4"/>
  <c r="K293" i="4"/>
  <c r="W293" i="4"/>
  <c r="J293" i="4"/>
  <c r="D293" i="4"/>
  <c r="L293" i="4"/>
  <c r="E293" i="4"/>
  <c r="K301" i="4"/>
  <c r="W301" i="4"/>
  <c r="J301" i="4"/>
  <c r="D301" i="4"/>
  <c r="L301" i="4"/>
  <c r="E301" i="4"/>
  <c r="K309" i="4"/>
  <c r="W309" i="4"/>
  <c r="J309" i="4"/>
  <c r="D309" i="4"/>
  <c r="L309" i="4"/>
  <c r="E309" i="4"/>
  <c r="K317" i="4"/>
  <c r="W317" i="4"/>
  <c r="J317" i="4"/>
  <c r="D317" i="4"/>
  <c r="L317" i="4"/>
  <c r="E317" i="4"/>
  <c r="K325" i="4"/>
  <c r="W325" i="4"/>
  <c r="J325" i="4"/>
  <c r="D325" i="4"/>
  <c r="L325" i="4"/>
  <c r="E325" i="4"/>
  <c r="K333" i="4"/>
  <c r="W333" i="4"/>
  <c r="F333" i="4"/>
  <c r="J333" i="4"/>
  <c r="D333" i="4"/>
  <c r="L333" i="4"/>
  <c r="E333" i="4"/>
  <c r="F341" i="4"/>
  <c r="D341" i="4"/>
  <c r="K349" i="4"/>
  <c r="W349" i="4"/>
  <c r="F349" i="4"/>
  <c r="J349" i="4"/>
  <c r="D349" i="4"/>
  <c r="L349" i="4"/>
  <c r="E349" i="4"/>
  <c r="K357" i="4"/>
  <c r="W357" i="4"/>
  <c r="F357" i="4"/>
  <c r="J357" i="4"/>
  <c r="D357" i="4"/>
  <c r="L357" i="4"/>
  <c r="E357" i="4"/>
  <c r="K365" i="4"/>
  <c r="W365" i="4"/>
  <c r="F365" i="4"/>
  <c r="J365" i="4"/>
  <c r="D365" i="4"/>
  <c r="L365" i="4"/>
  <c r="E365" i="4"/>
  <c r="K373" i="4"/>
  <c r="W373" i="4"/>
  <c r="F373" i="4"/>
  <c r="J373" i="4"/>
  <c r="D373" i="4"/>
  <c r="L373" i="4"/>
  <c r="E373" i="4"/>
  <c r="K381" i="4"/>
  <c r="W381" i="4"/>
  <c r="F381" i="4"/>
  <c r="J381" i="4"/>
  <c r="D381" i="4"/>
  <c r="L381" i="4"/>
  <c r="E381" i="4"/>
  <c r="K389" i="4"/>
  <c r="W389" i="4"/>
  <c r="F389" i="4"/>
  <c r="J389" i="4"/>
  <c r="D389" i="4"/>
  <c r="L389" i="4"/>
  <c r="E389" i="4"/>
  <c r="K397" i="4"/>
  <c r="W397" i="4"/>
  <c r="F397" i="4"/>
  <c r="J397" i="4"/>
  <c r="D397" i="4"/>
  <c r="L397" i="4"/>
  <c r="E397" i="4"/>
  <c r="K405" i="4"/>
  <c r="W405" i="4"/>
  <c r="F405" i="4"/>
  <c r="J405" i="4"/>
  <c r="D405" i="4"/>
  <c r="L405" i="4"/>
  <c r="E405" i="4"/>
  <c r="K413" i="4"/>
  <c r="W413" i="4"/>
  <c r="F413" i="4"/>
  <c r="J413" i="4"/>
  <c r="D413" i="4"/>
  <c r="L413" i="4"/>
  <c r="E413" i="4"/>
  <c r="K421" i="4"/>
  <c r="W421" i="4"/>
  <c r="F421" i="4"/>
  <c r="J421" i="4"/>
  <c r="D421" i="4"/>
  <c r="L421" i="4"/>
  <c r="E421" i="4"/>
  <c r="K429" i="4"/>
  <c r="W429" i="4"/>
  <c r="F429" i="4"/>
  <c r="J429" i="4"/>
  <c r="D429" i="4"/>
  <c r="L429" i="4"/>
  <c r="E429" i="4"/>
  <c r="K437" i="4"/>
  <c r="W437" i="4"/>
  <c r="F437" i="4"/>
  <c r="J437" i="4"/>
  <c r="D437" i="4"/>
  <c r="L437" i="4"/>
  <c r="E437" i="4"/>
  <c r="K445" i="4"/>
  <c r="W445" i="4"/>
  <c r="F445" i="4"/>
  <c r="J445" i="4"/>
  <c r="D445" i="4"/>
  <c r="L445" i="4"/>
  <c r="E445" i="4"/>
  <c r="K453" i="4"/>
  <c r="W453" i="4"/>
  <c r="F453" i="4"/>
  <c r="J453" i="4"/>
  <c r="D453" i="4"/>
  <c r="L453" i="4"/>
  <c r="E453" i="4"/>
  <c r="K461" i="4"/>
  <c r="W461" i="4"/>
  <c r="F461" i="4"/>
  <c r="J461" i="4"/>
  <c r="D461" i="4"/>
  <c r="L461" i="4"/>
  <c r="E461" i="4"/>
  <c r="K469" i="4"/>
  <c r="W469" i="4"/>
  <c r="F469" i="4"/>
  <c r="J469" i="4"/>
  <c r="D469" i="4"/>
  <c r="L469" i="4"/>
  <c r="E469" i="4"/>
  <c r="K477" i="4"/>
  <c r="W477" i="4"/>
  <c r="F477" i="4"/>
  <c r="J477" i="4"/>
  <c r="D477" i="4"/>
  <c r="L477" i="4"/>
  <c r="E477" i="4"/>
  <c r="K485" i="4"/>
  <c r="W485" i="4"/>
  <c r="F485" i="4"/>
  <c r="J485" i="4"/>
  <c r="D485" i="4"/>
  <c r="L485" i="4"/>
  <c r="E485" i="4"/>
  <c r="K493" i="4"/>
  <c r="W493" i="4"/>
  <c r="F493" i="4"/>
  <c r="J493" i="4"/>
  <c r="D493" i="4"/>
  <c r="L493" i="4"/>
  <c r="E493" i="4"/>
  <c r="K527" i="4"/>
  <c r="W527" i="4"/>
  <c r="M527" i="4"/>
  <c r="H527" i="4"/>
  <c r="F527" i="4"/>
  <c r="N527" i="4"/>
  <c r="I527" i="4"/>
  <c r="C527" i="4"/>
  <c r="K532" i="4"/>
  <c r="W532" i="4"/>
  <c r="F532" i="4"/>
  <c r="L532" i="4"/>
  <c r="E532" i="4"/>
  <c r="M532" i="4"/>
  <c r="H532" i="4"/>
  <c r="K538" i="4"/>
  <c r="W538" i="4"/>
  <c r="F538" i="4"/>
  <c r="N538" i="4"/>
  <c r="I538" i="4"/>
  <c r="C538" i="4"/>
  <c r="J538" i="4"/>
  <c r="D538" i="4"/>
  <c r="K595" i="4"/>
  <c r="W595" i="4"/>
  <c r="G595" i="4"/>
  <c r="AE595" i="4" s="1"/>
  <c r="M595" i="4"/>
  <c r="H595" i="4"/>
  <c r="N595" i="4"/>
  <c r="I595" i="4"/>
  <c r="C595" i="4"/>
  <c r="K659" i="4"/>
  <c r="W659" i="4"/>
  <c r="F659" i="4"/>
  <c r="M659" i="4"/>
  <c r="H659" i="4"/>
  <c r="N659" i="4"/>
  <c r="I659" i="4"/>
  <c r="C659" i="4"/>
  <c r="K664" i="4"/>
  <c r="W664" i="4"/>
  <c r="F664" i="4"/>
  <c r="L664" i="4"/>
  <c r="E664" i="4"/>
  <c r="M664" i="4"/>
  <c r="H664" i="4"/>
  <c r="K675" i="4"/>
  <c r="W675" i="4"/>
  <c r="M675" i="4"/>
  <c r="H675" i="4"/>
  <c r="N675" i="4"/>
  <c r="I675" i="4"/>
  <c r="C675" i="4"/>
  <c r="K716" i="4"/>
  <c r="W716" i="4"/>
  <c r="F716" i="4"/>
  <c r="L716" i="4"/>
  <c r="E716" i="4"/>
  <c r="M716" i="4"/>
  <c r="H716" i="4"/>
  <c r="E720" i="4"/>
  <c r="K739" i="4"/>
  <c r="W739" i="4"/>
  <c r="M739" i="4"/>
  <c r="H739" i="4"/>
  <c r="N739" i="4"/>
  <c r="I739" i="4"/>
  <c r="C739" i="4"/>
  <c r="K780" i="4"/>
  <c r="W780" i="4"/>
  <c r="F780" i="4"/>
  <c r="L780" i="4"/>
  <c r="E780" i="4"/>
  <c r="M780" i="4"/>
  <c r="H780" i="4"/>
  <c r="K784" i="4"/>
  <c r="W784" i="4"/>
  <c r="F784" i="4"/>
  <c r="L784" i="4"/>
  <c r="E784" i="4"/>
  <c r="M784" i="4"/>
  <c r="H784" i="4"/>
  <c r="K803" i="4"/>
  <c r="W803" i="4"/>
  <c r="F803" i="4"/>
  <c r="M803" i="4"/>
  <c r="H803" i="4"/>
  <c r="N803" i="4"/>
  <c r="I803" i="4"/>
  <c r="C803" i="4"/>
  <c r="K844" i="4"/>
  <c r="W844" i="4"/>
  <c r="F844" i="4"/>
  <c r="L844" i="4"/>
  <c r="E844" i="4"/>
  <c r="M844" i="4"/>
  <c r="H844" i="4"/>
  <c r="K848" i="4"/>
  <c r="W848" i="4"/>
  <c r="F848" i="4"/>
  <c r="L848" i="4"/>
  <c r="E848" i="4"/>
  <c r="M848" i="4"/>
  <c r="H848" i="4"/>
  <c r="K867" i="4"/>
  <c r="W867" i="4"/>
  <c r="F867" i="4"/>
  <c r="M867" i="4"/>
  <c r="H867" i="4"/>
  <c r="N867" i="4"/>
  <c r="I867" i="4"/>
  <c r="C867" i="4"/>
  <c r="K908" i="4"/>
  <c r="W908" i="4"/>
  <c r="F908" i="4"/>
  <c r="L908" i="4"/>
  <c r="E908" i="4"/>
  <c r="M908" i="4"/>
  <c r="H908" i="4"/>
  <c r="K912" i="4"/>
  <c r="W912" i="4"/>
  <c r="F912" i="4"/>
  <c r="L912" i="4"/>
  <c r="E912" i="4"/>
  <c r="M912" i="4"/>
  <c r="H912" i="4"/>
  <c r="K931" i="4"/>
  <c r="W931" i="4"/>
  <c r="F931" i="4"/>
  <c r="G931" i="4"/>
  <c r="AE931" i="4" s="1"/>
  <c r="M931" i="4"/>
  <c r="H931" i="4"/>
  <c r="N931" i="4"/>
  <c r="I931" i="4"/>
  <c r="C931" i="4"/>
  <c r="K972" i="4"/>
  <c r="W972" i="4"/>
  <c r="F972" i="4"/>
  <c r="L972" i="4"/>
  <c r="E972" i="4"/>
  <c r="M972" i="4"/>
  <c r="H972" i="4"/>
  <c r="K976" i="4"/>
  <c r="W976" i="4"/>
  <c r="F976" i="4"/>
  <c r="L976" i="4"/>
  <c r="E976" i="4"/>
  <c r="M976" i="4"/>
  <c r="H976" i="4"/>
  <c r="H995" i="4"/>
  <c r="K956" i="4"/>
  <c r="W956" i="4"/>
  <c r="F956" i="4"/>
  <c r="K960" i="4"/>
  <c r="W960" i="4"/>
  <c r="F960" i="4"/>
  <c r="K940" i="4"/>
  <c r="W940" i="4"/>
  <c r="F940" i="4"/>
  <c r="K944" i="4"/>
  <c r="W944" i="4"/>
  <c r="F944" i="4"/>
  <c r="K1004" i="4"/>
  <c r="W1004" i="4"/>
  <c r="F1004" i="4"/>
  <c r="K1008" i="4"/>
  <c r="W1008" i="4"/>
  <c r="F1008" i="4"/>
  <c r="M1009" i="5"/>
  <c r="K886" i="4"/>
  <c r="W886" i="4"/>
  <c r="J886" i="4"/>
  <c r="D886" i="4"/>
  <c r="N886" i="4"/>
  <c r="I886" i="4"/>
  <c r="C886" i="4"/>
  <c r="F886" i="4"/>
  <c r="L886" i="4"/>
  <c r="H886" i="4"/>
  <c r="E886" i="4"/>
  <c r="M886" i="4"/>
  <c r="L995" i="4"/>
  <c r="J995" i="4"/>
  <c r="K995" i="4"/>
  <c r="W995" i="4"/>
  <c r="I995" i="4"/>
  <c r="E995" i="4"/>
  <c r="F995" i="4"/>
  <c r="N995" i="4"/>
  <c r="D995" i="4"/>
  <c r="C995" i="4"/>
  <c r="K351" i="4"/>
  <c r="W351" i="4"/>
  <c r="F351" i="4"/>
  <c r="M351" i="4"/>
  <c r="H351" i="4"/>
  <c r="L351" i="4"/>
  <c r="E351" i="4"/>
  <c r="N351" i="4"/>
  <c r="C351" i="4"/>
  <c r="J351" i="4"/>
  <c r="I457" i="4"/>
  <c r="C457" i="4"/>
  <c r="H457" i="4"/>
  <c r="K629" i="4"/>
  <c r="W629" i="4"/>
  <c r="F629" i="4"/>
  <c r="J629" i="4"/>
  <c r="D629" i="4"/>
  <c r="N629" i="4"/>
  <c r="I629" i="4"/>
  <c r="C629" i="4"/>
  <c r="E629" i="4"/>
  <c r="M629" i="4"/>
  <c r="L629" i="4"/>
  <c r="H629" i="4"/>
  <c r="J669" i="4"/>
  <c r="G669" i="4"/>
  <c r="AE669" i="4" s="1"/>
  <c r="M669" i="4"/>
  <c r="L669" i="4"/>
  <c r="E669" i="4"/>
  <c r="I351" i="4"/>
  <c r="K210" i="4"/>
  <c r="W210" i="4"/>
  <c r="F210" i="4"/>
  <c r="G210" i="4"/>
  <c r="J210" i="4"/>
  <c r="D210" i="4"/>
  <c r="N210" i="4"/>
  <c r="I210" i="4"/>
  <c r="C210" i="4"/>
  <c r="M210" i="4"/>
  <c r="L210" i="4"/>
  <c r="H210" i="4"/>
  <c r="K214" i="4"/>
  <c r="W214" i="4"/>
  <c r="N214" i="4"/>
  <c r="I214" i="4"/>
  <c r="C214" i="4"/>
  <c r="F214" i="4"/>
  <c r="M214" i="4"/>
  <c r="H214" i="4"/>
  <c r="L214" i="4"/>
  <c r="J214" i="4"/>
  <c r="D214" i="4"/>
  <c r="K511" i="4"/>
  <c r="W511" i="4"/>
  <c r="F511" i="4"/>
  <c r="M511" i="4"/>
  <c r="H511" i="4"/>
  <c r="L511" i="4"/>
  <c r="E511" i="4"/>
  <c r="J511" i="4"/>
  <c r="I511" i="4"/>
  <c r="N511" i="4"/>
  <c r="J883" i="4"/>
  <c r="F883" i="4"/>
  <c r="N883" i="4"/>
  <c r="I883" i="4"/>
  <c r="C883" i="4"/>
  <c r="E883" i="4"/>
  <c r="L883" i="4"/>
  <c r="K883" i="4"/>
  <c r="W883" i="4"/>
  <c r="D883" i="4"/>
  <c r="K962" i="4"/>
  <c r="W962" i="4"/>
  <c r="F962" i="4"/>
  <c r="M962" i="4"/>
  <c r="H962" i="4"/>
  <c r="G962" i="4"/>
  <c r="AE962" i="4" s="1"/>
  <c r="L962" i="4"/>
  <c r="E962" i="4"/>
  <c r="D962" i="4"/>
  <c r="N962" i="4"/>
  <c r="C962" i="4"/>
  <c r="J962" i="4"/>
  <c r="M995" i="4"/>
  <c r="M883" i="4"/>
  <c r="C511" i="4"/>
  <c r="L1009" i="5"/>
  <c r="K517" i="4"/>
  <c r="W517" i="4"/>
  <c r="J517" i="4"/>
  <c r="D517" i="4"/>
  <c r="N517" i="4"/>
  <c r="I517" i="4"/>
  <c r="C517" i="4"/>
  <c r="F517" i="4"/>
  <c r="K567" i="4"/>
  <c r="W567" i="4"/>
  <c r="F567" i="4"/>
  <c r="J567" i="4"/>
  <c r="D567" i="4"/>
  <c r="N567" i="4"/>
  <c r="I567" i="4"/>
  <c r="C567" i="4"/>
  <c r="M567" i="4"/>
  <c r="H567" i="4"/>
  <c r="K303" i="4"/>
  <c r="W303" i="4"/>
  <c r="F303" i="4"/>
  <c r="N303" i="4"/>
  <c r="I303" i="4"/>
  <c r="C303" i="4"/>
  <c r="M303" i="4"/>
  <c r="H303" i="4"/>
  <c r="F376" i="4"/>
  <c r="K376" i="4"/>
  <c r="W376" i="4"/>
  <c r="L376" i="4"/>
  <c r="E376" i="4"/>
  <c r="J376" i="4"/>
  <c r="D376" i="4"/>
  <c r="K36" i="4"/>
  <c r="W36" i="4"/>
  <c r="F36" i="4"/>
  <c r="F52" i="4"/>
  <c r="K52" i="4"/>
  <c r="W52" i="4"/>
  <c r="K84" i="4"/>
  <c r="W84" i="4"/>
  <c r="K164" i="4"/>
  <c r="W164" i="4"/>
  <c r="F164" i="4"/>
  <c r="G164" i="4"/>
  <c r="K180" i="4"/>
  <c r="W180" i="4"/>
  <c r="F180" i="4"/>
  <c r="F196" i="4"/>
  <c r="K196" i="4"/>
  <c r="W196" i="4"/>
  <c r="K206" i="4"/>
  <c r="W206" i="4"/>
  <c r="F206" i="4"/>
  <c r="K393" i="4"/>
  <c r="W393" i="4"/>
  <c r="F444" i="4"/>
  <c r="K444" i="4"/>
  <c r="W444" i="4"/>
  <c r="K450" i="4"/>
  <c r="W450" i="4"/>
  <c r="F450" i="4"/>
  <c r="K478" i="4"/>
  <c r="W478" i="4"/>
  <c r="F478" i="4"/>
  <c r="K580" i="4"/>
  <c r="W580" i="4"/>
  <c r="F580" i="4"/>
  <c r="N580" i="4"/>
  <c r="I580" i="4"/>
  <c r="K596" i="4"/>
  <c r="W596" i="4"/>
  <c r="F596" i="4"/>
  <c r="L596" i="4"/>
  <c r="E596" i="4"/>
  <c r="G596" i="4"/>
  <c r="AE596" i="4" s="1"/>
  <c r="J596" i="4"/>
  <c r="D596" i="4"/>
  <c r="K648" i="4"/>
  <c r="W648" i="4"/>
  <c r="J648" i="4"/>
  <c r="D648" i="4"/>
  <c r="F648" i="4"/>
  <c r="N648" i="4"/>
  <c r="I648" i="4"/>
  <c r="C648" i="4"/>
  <c r="K653" i="4"/>
  <c r="W653" i="4"/>
  <c r="F653" i="4"/>
  <c r="N653" i="4"/>
  <c r="I653" i="4"/>
  <c r="C653" i="4"/>
  <c r="M653" i="4"/>
  <c r="H653" i="4"/>
  <c r="K834" i="4"/>
  <c r="W834" i="4"/>
  <c r="G834" i="4"/>
  <c r="F834" i="4"/>
  <c r="M834" i="4"/>
  <c r="H834" i="4"/>
  <c r="L834" i="4"/>
  <c r="E834" i="4"/>
  <c r="F879" i="4"/>
  <c r="M879" i="4"/>
  <c r="H879" i="4"/>
  <c r="E879" i="4"/>
  <c r="K903" i="4"/>
  <c r="W903" i="4"/>
  <c r="N903" i="4"/>
  <c r="I903" i="4"/>
  <c r="C903" i="4"/>
  <c r="F903" i="4"/>
  <c r="M903" i="4"/>
  <c r="H903" i="4"/>
  <c r="K909" i="4"/>
  <c r="W909" i="4"/>
  <c r="G909" i="4"/>
  <c r="AE909" i="4" s="1"/>
  <c r="F909" i="4"/>
  <c r="L909" i="4"/>
  <c r="E909" i="4"/>
  <c r="J909" i="4"/>
  <c r="D909" i="4"/>
  <c r="K925" i="4"/>
  <c r="W925" i="4"/>
  <c r="M925" i="4"/>
  <c r="H925" i="4"/>
  <c r="L925" i="4"/>
  <c r="E925" i="4"/>
  <c r="J940" i="4"/>
  <c r="D940" i="4"/>
  <c r="N940" i="4"/>
  <c r="I940" i="4"/>
  <c r="C940" i="4"/>
  <c r="K954" i="4"/>
  <c r="W954" i="4"/>
  <c r="M954" i="4"/>
  <c r="H954" i="4"/>
  <c r="L954" i="4"/>
  <c r="E954" i="4"/>
  <c r="J956" i="4"/>
  <c r="D956" i="4"/>
  <c r="N956" i="4"/>
  <c r="I956" i="4"/>
  <c r="C956" i="4"/>
  <c r="J960" i="4"/>
  <c r="D960" i="4"/>
  <c r="N960" i="4"/>
  <c r="I960" i="4"/>
  <c r="C960" i="4"/>
  <c r="F981" i="4"/>
  <c r="N981" i="4"/>
  <c r="I981" i="4"/>
  <c r="C981" i="4"/>
  <c r="M981" i="4"/>
  <c r="H981" i="4"/>
  <c r="F991" i="4"/>
  <c r="G991" i="4"/>
  <c r="N991" i="4"/>
  <c r="I991" i="4"/>
  <c r="C991" i="4"/>
  <c r="M991" i="4"/>
  <c r="H991" i="4"/>
  <c r="L1004" i="4"/>
  <c r="E1004" i="4"/>
  <c r="J1004" i="4"/>
  <c r="D1004" i="4"/>
  <c r="L20" i="4"/>
  <c r="C36" i="4"/>
  <c r="D52" i="4"/>
  <c r="J52" i="4"/>
  <c r="N68" i="4"/>
  <c r="H84" i="4"/>
  <c r="M84" i="4"/>
  <c r="C100" i="4"/>
  <c r="H164" i="4"/>
  <c r="M164" i="4"/>
  <c r="H180" i="4"/>
  <c r="M180" i="4"/>
  <c r="E196" i="4"/>
  <c r="C206" i="4"/>
  <c r="I206" i="4"/>
  <c r="N206" i="4"/>
  <c r="D444" i="4"/>
  <c r="J444" i="4"/>
  <c r="H450" i="4"/>
  <c r="M450" i="4"/>
  <c r="C453" i="4"/>
  <c r="N453" i="4"/>
  <c r="H478" i="4"/>
  <c r="M478" i="4"/>
  <c r="D580" i="4"/>
  <c r="L580" i="4"/>
  <c r="C596" i="4"/>
  <c r="N596" i="4"/>
  <c r="E648" i="4"/>
  <c r="D653" i="4"/>
  <c r="J834" i="4"/>
  <c r="J879" i="4"/>
  <c r="E903" i="4"/>
  <c r="C909" i="4"/>
  <c r="N909" i="4"/>
  <c r="D925" i="4"/>
  <c r="M940" i="4"/>
  <c r="I954" i="4"/>
  <c r="E956" i="4"/>
  <c r="H960" i="4"/>
  <c r="E981" i="4"/>
  <c r="J991" i="4"/>
  <c r="C1004" i="4"/>
  <c r="N1004" i="4"/>
  <c r="G180" i="4"/>
  <c r="AE180" i="4" s="1"/>
  <c r="K21" i="4"/>
  <c r="W21" i="4"/>
  <c r="K37" i="4"/>
  <c r="W37" i="4"/>
  <c r="K65" i="4"/>
  <c r="W65" i="4"/>
  <c r="F65" i="4"/>
  <c r="K69" i="4"/>
  <c r="W69" i="4"/>
  <c r="G69" i="4"/>
  <c r="AE69" i="4" s="1"/>
  <c r="F69" i="4"/>
  <c r="K81" i="4"/>
  <c r="W81" i="4"/>
  <c r="F81" i="4"/>
  <c r="K85" i="4"/>
  <c r="W85" i="4"/>
  <c r="F85" i="4"/>
  <c r="K97" i="4"/>
  <c r="W97" i="4"/>
  <c r="F97" i="4"/>
  <c r="K101" i="4"/>
  <c r="W101" i="4"/>
  <c r="F101" i="4"/>
  <c r="K113" i="4"/>
  <c r="W113" i="4"/>
  <c r="F113" i="4"/>
  <c r="G113" i="4"/>
  <c r="AE113" i="4" s="1"/>
  <c r="K117" i="4"/>
  <c r="W117" i="4"/>
  <c r="F117" i="4"/>
  <c r="K129" i="4"/>
  <c r="W129" i="4"/>
  <c r="F129" i="4"/>
  <c r="F133" i="4"/>
  <c r="F136" i="4"/>
  <c r="G136" i="4"/>
  <c r="AE136" i="4" s="1"/>
  <c r="K145" i="4"/>
  <c r="W145" i="4"/>
  <c r="F145" i="4"/>
  <c r="K149" i="4"/>
  <c r="W149" i="4"/>
  <c r="F149" i="4"/>
  <c r="F152" i="4"/>
  <c r="K161" i="4"/>
  <c r="W161" i="4"/>
  <c r="F161" i="4"/>
  <c r="K181" i="4"/>
  <c r="W181" i="4"/>
  <c r="G181" i="4"/>
  <c r="AE181" i="4" s="1"/>
  <c r="K197" i="4"/>
  <c r="W197" i="4"/>
  <c r="F197" i="4"/>
  <c r="K323" i="4"/>
  <c r="W323" i="4"/>
  <c r="F323" i="4"/>
  <c r="K380" i="4"/>
  <c r="W380" i="4"/>
  <c r="F380" i="4"/>
  <c r="G380" i="4"/>
  <c r="AE380" i="4" s="1"/>
  <c r="K386" i="4"/>
  <c r="W386" i="4"/>
  <c r="F386" i="4"/>
  <c r="K414" i="4"/>
  <c r="W414" i="4"/>
  <c r="F414" i="4"/>
  <c r="K419" i="4"/>
  <c r="W419" i="4"/>
  <c r="F419" i="4"/>
  <c r="K440" i="4"/>
  <c r="W440" i="4"/>
  <c r="K479" i="4"/>
  <c r="W479" i="4"/>
  <c r="F479" i="4"/>
  <c r="G479" i="4"/>
  <c r="K548" i="4"/>
  <c r="W548" i="4"/>
  <c r="F548" i="4"/>
  <c r="M20" i="4"/>
  <c r="I36" i="4"/>
  <c r="E52" i="4"/>
  <c r="L52" i="4"/>
  <c r="C84" i="4"/>
  <c r="I84" i="4"/>
  <c r="N84" i="4"/>
  <c r="I100" i="4"/>
  <c r="C164" i="4"/>
  <c r="I164" i="4"/>
  <c r="N164" i="4"/>
  <c r="C180" i="4"/>
  <c r="I180" i="4"/>
  <c r="N180" i="4"/>
  <c r="H196" i="4"/>
  <c r="M196" i="4"/>
  <c r="D206" i="4"/>
  <c r="J206" i="4"/>
  <c r="E444" i="4"/>
  <c r="L444" i="4"/>
  <c r="C450" i="4"/>
  <c r="I450" i="4"/>
  <c r="N450" i="4"/>
  <c r="H453" i="4"/>
  <c r="C478" i="4"/>
  <c r="I478" i="4"/>
  <c r="N478" i="4"/>
  <c r="E580" i="4"/>
  <c r="M580" i="4"/>
  <c r="H596" i="4"/>
  <c r="H648" i="4"/>
  <c r="E653" i="4"/>
  <c r="C834" i="4"/>
  <c r="N834" i="4"/>
  <c r="J903" i="4"/>
  <c r="H909" i="4"/>
  <c r="I925" i="4"/>
  <c r="E940" i="4"/>
  <c r="J954" i="4"/>
  <c r="H956" i="4"/>
  <c r="L960" i="4"/>
  <c r="J981" i="4"/>
  <c r="L991" i="4"/>
  <c r="H1004" i="4"/>
  <c r="F217" i="4"/>
  <c r="K217" i="4"/>
  <c r="W217" i="4"/>
  <c r="K229" i="4"/>
  <c r="W229" i="4"/>
  <c r="F229" i="4"/>
  <c r="K241" i="4"/>
  <c r="W241" i="4"/>
  <c r="F241" i="4"/>
  <c r="K302" i="4"/>
  <c r="W302" i="4"/>
  <c r="F302" i="4"/>
  <c r="K307" i="4"/>
  <c r="W307" i="4"/>
  <c r="F307" i="4"/>
  <c r="G307" i="4"/>
  <c r="AE307" i="4" s="1"/>
  <c r="K316" i="4"/>
  <c r="W316" i="4"/>
  <c r="K319" i="4"/>
  <c r="W319" i="4"/>
  <c r="F319" i="4"/>
  <c r="G319" i="4"/>
  <c r="K350" i="4"/>
  <c r="W350" i="4"/>
  <c r="F350" i="4"/>
  <c r="F355" i="4"/>
  <c r="K415" i="4"/>
  <c r="W415" i="4"/>
  <c r="F415" i="4"/>
  <c r="G415" i="4"/>
  <c r="AE415" i="4" s="1"/>
  <c r="K506" i="4"/>
  <c r="W506" i="4"/>
  <c r="F506" i="4"/>
  <c r="F534" i="4"/>
  <c r="K721" i="4"/>
  <c r="W721" i="4"/>
  <c r="F721" i="4"/>
  <c r="N721" i="4"/>
  <c r="I721" i="4"/>
  <c r="C721" i="4"/>
  <c r="M721" i="4"/>
  <c r="H721" i="4"/>
  <c r="K729" i="4"/>
  <c r="W729" i="4"/>
  <c r="F729" i="4"/>
  <c r="N729" i="4"/>
  <c r="I729" i="4"/>
  <c r="C729" i="4"/>
  <c r="M729" i="4"/>
  <c r="H729" i="4"/>
  <c r="L790" i="4"/>
  <c r="K25" i="4"/>
  <c r="W25" i="4"/>
  <c r="F25" i="4"/>
  <c r="K57" i="4"/>
  <c r="W57" i="4"/>
  <c r="F57" i="4"/>
  <c r="K105" i="4"/>
  <c r="W105" i="4"/>
  <c r="F105" i="4"/>
  <c r="K137" i="4"/>
  <c r="W137" i="4"/>
  <c r="F137" i="4"/>
  <c r="K153" i="4"/>
  <c r="W153" i="4"/>
  <c r="F153" i="4"/>
  <c r="K382" i="4"/>
  <c r="W382" i="4"/>
  <c r="F382" i="4"/>
  <c r="K408" i="4"/>
  <c r="W408" i="4"/>
  <c r="K446" i="4"/>
  <c r="W446" i="4"/>
  <c r="F446" i="4"/>
  <c r="K472" i="4"/>
  <c r="W472" i="4"/>
  <c r="K537" i="4"/>
  <c r="W537" i="4"/>
  <c r="F537" i="4"/>
  <c r="K559" i="4"/>
  <c r="W559" i="4"/>
  <c r="K620" i="4"/>
  <c r="W620" i="4"/>
  <c r="F620" i="4"/>
  <c r="K707" i="4"/>
  <c r="W707" i="4"/>
  <c r="F707" i="4"/>
  <c r="K750" i="4"/>
  <c r="W750" i="4"/>
  <c r="F750" i="4"/>
  <c r="K821" i="4"/>
  <c r="W821" i="4"/>
  <c r="F821" i="4"/>
  <c r="K865" i="4"/>
  <c r="W865" i="4"/>
  <c r="F865" i="4"/>
  <c r="G865" i="4"/>
  <c r="AE865" i="4"/>
  <c r="K29" i="4"/>
  <c r="W29" i="4"/>
  <c r="F29" i="4"/>
  <c r="K61" i="4"/>
  <c r="W61" i="4"/>
  <c r="F61" i="4"/>
  <c r="K109" i="4"/>
  <c r="W109" i="4"/>
  <c r="F109" i="4"/>
  <c r="K141" i="4"/>
  <c r="W141" i="4"/>
  <c r="F141" i="4"/>
  <c r="K157" i="4"/>
  <c r="W157" i="4"/>
  <c r="F157" i="4"/>
  <c r="K213" i="4"/>
  <c r="W213" i="4"/>
  <c r="F213" i="4"/>
  <c r="K306" i="4"/>
  <c r="W306" i="4"/>
  <c r="F306" i="4"/>
  <c r="K354" i="4"/>
  <c r="W354" i="4"/>
  <c r="F354" i="4"/>
  <c r="K383" i="4"/>
  <c r="W383" i="4"/>
  <c r="K418" i="4"/>
  <c r="W418" i="4"/>
  <c r="F418" i="4"/>
  <c r="K482" i="4"/>
  <c r="W482" i="4"/>
  <c r="F482" i="4"/>
  <c r="K519" i="4"/>
  <c r="W519" i="4"/>
  <c r="F519" i="4"/>
  <c r="D16" i="4"/>
  <c r="I20" i="4"/>
  <c r="F17" i="4"/>
  <c r="F20" i="4"/>
  <c r="L17" i="4"/>
  <c r="J20" i="4"/>
  <c r="L21" i="4"/>
  <c r="H24" i="4"/>
  <c r="E20" i="4"/>
  <c r="K17" i="4"/>
  <c r="W17" i="4"/>
  <c r="K20" i="4"/>
  <c r="W20" i="4"/>
  <c r="I16" i="4"/>
  <c r="M17" i="4"/>
  <c r="N20" i="4"/>
  <c r="M21" i="4"/>
  <c r="I24" i="4"/>
  <c r="H20" i="4"/>
  <c r="F16" i="4"/>
  <c r="L16" i="4"/>
  <c r="E17" i="4"/>
  <c r="E21" i="4"/>
  <c r="M24" i="4"/>
  <c r="H16" i="4"/>
  <c r="O1006" i="5"/>
  <c r="F21" i="4"/>
  <c r="C24" i="4"/>
  <c r="N24" i="4"/>
  <c r="N877" i="4"/>
  <c r="J877" i="4"/>
  <c r="D877" i="4"/>
  <c r="I877" i="4"/>
  <c r="K877" i="4"/>
  <c r="W877" i="4"/>
  <c r="G877" i="4"/>
  <c r="AE877" i="4" s="1"/>
  <c r="C877" i="4"/>
  <c r="F877" i="4"/>
  <c r="E885" i="4"/>
  <c r="D885" i="4"/>
  <c r="N885" i="4"/>
  <c r="C885" i="4"/>
  <c r="I885" i="4"/>
  <c r="J885" i="4"/>
  <c r="H885" i="4"/>
  <c r="M885" i="4"/>
  <c r="L885" i="4"/>
  <c r="M893" i="4"/>
  <c r="L893" i="4"/>
  <c r="J893" i="4"/>
  <c r="D893" i="4"/>
  <c r="I893" i="4"/>
  <c r="H893" i="4"/>
  <c r="E893" i="4"/>
  <c r="C893" i="4"/>
  <c r="N893" i="4"/>
  <c r="K900" i="4"/>
  <c r="W900" i="4"/>
  <c r="F900" i="4"/>
  <c r="N900" i="4"/>
  <c r="C900" i="4"/>
  <c r="M900" i="4"/>
  <c r="L900" i="4"/>
  <c r="E900" i="4"/>
  <c r="D900" i="4"/>
  <c r="I900" i="4"/>
  <c r="H900" i="4"/>
  <c r="K943" i="4"/>
  <c r="W943" i="4"/>
  <c r="F943" i="4"/>
  <c r="G943" i="4"/>
  <c r="N943" i="4"/>
  <c r="C943" i="4"/>
  <c r="M943" i="4"/>
  <c r="L943" i="4"/>
  <c r="E943" i="4"/>
  <c r="H943" i="4"/>
  <c r="D943" i="4"/>
  <c r="K951" i="4"/>
  <c r="W951" i="4"/>
  <c r="E951" i="4"/>
  <c r="D951" i="4"/>
  <c r="N951" i="4"/>
  <c r="C951" i="4"/>
  <c r="L951" i="4"/>
  <c r="H951" i="4"/>
  <c r="J951" i="4"/>
  <c r="M951" i="4"/>
  <c r="I951" i="4"/>
  <c r="K994" i="4"/>
  <c r="W994" i="4"/>
  <c r="N994" i="4"/>
  <c r="C994" i="4"/>
  <c r="M994" i="4"/>
  <c r="F994" i="4"/>
  <c r="L994" i="4"/>
  <c r="I994" i="4"/>
  <c r="E994" i="4"/>
  <c r="D994" i="4"/>
  <c r="J994" i="4"/>
  <c r="H994" i="4"/>
  <c r="E877" i="4"/>
  <c r="H467" i="4"/>
  <c r="N467" i="4"/>
  <c r="E467" i="4"/>
  <c r="G467" i="4"/>
  <c r="D467" i="4"/>
  <c r="C467" i="4"/>
  <c r="J467" i="4"/>
  <c r="I467" i="4"/>
  <c r="K502" i="4"/>
  <c r="W502" i="4"/>
  <c r="F502" i="4"/>
  <c r="J502" i="4"/>
  <c r="I502" i="4"/>
  <c r="E502" i="4"/>
  <c r="H502" i="4"/>
  <c r="M502" i="4"/>
  <c r="L502" i="4"/>
  <c r="K509" i="4"/>
  <c r="W509" i="4"/>
  <c r="F509" i="4"/>
  <c r="J509" i="4"/>
  <c r="I509" i="4"/>
  <c r="E509" i="4"/>
  <c r="H509" i="4"/>
  <c r="M509" i="4"/>
  <c r="L509" i="4"/>
  <c r="K515" i="4"/>
  <c r="W515" i="4"/>
  <c r="F515" i="4"/>
  <c r="M515" i="4"/>
  <c r="L515" i="4"/>
  <c r="I515" i="4"/>
  <c r="J515" i="4"/>
  <c r="D515" i="4"/>
  <c r="N515" i="4"/>
  <c r="C515" i="4"/>
  <c r="K522" i="4"/>
  <c r="W522" i="4"/>
  <c r="F522" i="4"/>
  <c r="J522" i="4"/>
  <c r="E522" i="4"/>
  <c r="I522" i="4"/>
  <c r="H522" i="4"/>
  <c r="M522" i="4"/>
  <c r="L522" i="4"/>
  <c r="K578" i="4"/>
  <c r="W578" i="4"/>
  <c r="F578" i="4"/>
  <c r="I578" i="4"/>
  <c r="H578" i="4"/>
  <c r="M578" i="4"/>
  <c r="C578" i="4"/>
  <c r="N578" i="4"/>
  <c r="E578" i="4"/>
  <c r="D578" i="4"/>
  <c r="F585" i="4"/>
  <c r="K585" i="4"/>
  <c r="W585" i="4"/>
  <c r="H585" i="4"/>
  <c r="E585" i="4"/>
  <c r="L585" i="4"/>
  <c r="I585" i="4"/>
  <c r="D585" i="4"/>
  <c r="C585" i="4"/>
  <c r="M585" i="4"/>
  <c r="G585" i="4"/>
  <c r="J585" i="4"/>
  <c r="K592" i="4"/>
  <c r="W592" i="4"/>
  <c r="F592" i="4"/>
  <c r="J592" i="4"/>
  <c r="I592" i="4"/>
  <c r="N592" i="4"/>
  <c r="C592" i="4"/>
  <c r="L592" i="4"/>
  <c r="H592" i="4"/>
  <c r="D592" i="4"/>
  <c r="E592" i="4"/>
  <c r="M592" i="4"/>
  <c r="K613" i="4"/>
  <c r="W613" i="4"/>
  <c r="F613" i="4"/>
  <c r="I613" i="4"/>
  <c r="H613" i="4"/>
  <c r="M613" i="4"/>
  <c r="N613" i="4"/>
  <c r="L613" i="4"/>
  <c r="J613" i="4"/>
  <c r="C613" i="4"/>
  <c r="K772" i="4"/>
  <c r="W772" i="4"/>
  <c r="F772" i="4"/>
  <c r="I772" i="4"/>
  <c r="H772" i="4"/>
  <c r="E772" i="4"/>
  <c r="L772" i="4"/>
  <c r="J772" i="4"/>
  <c r="D772" i="4"/>
  <c r="C772" i="4"/>
  <c r="N772" i="4"/>
  <c r="M772" i="4"/>
  <c r="K779" i="4"/>
  <c r="W779" i="4"/>
  <c r="F779" i="4"/>
  <c r="L779" i="4"/>
  <c r="J779" i="4"/>
  <c r="I779" i="4"/>
  <c r="G779" i="4"/>
  <c r="N779" i="4"/>
  <c r="C779" i="4"/>
  <c r="D779" i="4"/>
  <c r="H779" i="4"/>
  <c r="E779" i="4"/>
  <c r="K243" i="4"/>
  <c r="W243" i="4"/>
  <c r="F243" i="4"/>
  <c r="E243" i="4"/>
  <c r="M243" i="4"/>
  <c r="D243" i="4"/>
  <c r="N243" i="4"/>
  <c r="C243" i="4"/>
  <c r="I243" i="4"/>
  <c r="H243" i="4"/>
  <c r="F264" i="4"/>
  <c r="J264" i="4"/>
  <c r="E264" i="4"/>
  <c r="I264" i="4"/>
  <c r="H264" i="4"/>
  <c r="M264" i="4"/>
  <c r="L264" i="4"/>
  <c r="K711" i="4"/>
  <c r="W711" i="4"/>
  <c r="F711" i="4"/>
  <c r="L711" i="4"/>
  <c r="J711" i="4"/>
  <c r="I711" i="4"/>
  <c r="N711" i="4"/>
  <c r="C711" i="4"/>
  <c r="M711" i="4"/>
  <c r="D711" i="4"/>
  <c r="K738" i="4"/>
  <c r="W738" i="4"/>
  <c r="F738" i="4"/>
  <c r="E738" i="4"/>
  <c r="D738" i="4"/>
  <c r="N738" i="4"/>
  <c r="C738" i="4"/>
  <c r="I738" i="4"/>
  <c r="M738" i="4"/>
  <c r="L738" i="4"/>
  <c r="J738" i="4"/>
  <c r="H738" i="4"/>
  <c r="H765" i="4"/>
  <c r="E765" i="4"/>
  <c r="D765" i="4"/>
  <c r="J765" i="4"/>
  <c r="C765" i="4"/>
  <c r="L765" i="4"/>
  <c r="I765" i="4"/>
  <c r="K236" i="4"/>
  <c r="W236" i="4"/>
  <c r="F236" i="4"/>
  <c r="H236" i="4"/>
  <c r="N236" i="4"/>
  <c r="E236" i="4"/>
  <c r="D236" i="4"/>
  <c r="C236" i="4"/>
  <c r="J236" i="4"/>
  <c r="I236" i="4"/>
  <c r="K270" i="4"/>
  <c r="W270" i="4"/>
  <c r="M270" i="4"/>
  <c r="I270" i="4"/>
  <c r="L270" i="4"/>
  <c r="J270" i="4"/>
  <c r="D270" i="4"/>
  <c r="N270" i="4"/>
  <c r="C270" i="4"/>
  <c r="K704" i="4"/>
  <c r="W704" i="4"/>
  <c r="D704" i="4"/>
  <c r="N704" i="4"/>
  <c r="C704" i="4"/>
  <c r="M704" i="4"/>
  <c r="G704" i="4"/>
  <c r="H704" i="4"/>
  <c r="L704" i="4"/>
  <c r="F704" i="4"/>
  <c r="E704" i="4"/>
  <c r="K722" i="4"/>
  <c r="W722" i="4"/>
  <c r="F722" i="4"/>
  <c r="J722" i="4"/>
  <c r="I722" i="4"/>
  <c r="H722" i="4"/>
  <c r="M722" i="4"/>
  <c r="E722" i="4"/>
  <c r="D722" i="4"/>
  <c r="C722" i="4"/>
  <c r="N722" i="4"/>
  <c r="L722" i="4"/>
  <c r="J704" i="4"/>
  <c r="K32" i="4"/>
  <c r="W32" i="4"/>
  <c r="H32" i="4"/>
  <c r="M32" i="4"/>
  <c r="C32" i="4"/>
  <c r="L32" i="4"/>
  <c r="J32" i="4"/>
  <c r="I40" i="4"/>
  <c r="H40" i="4"/>
  <c r="E40" i="4"/>
  <c r="D40" i="4"/>
  <c r="L40" i="4"/>
  <c r="J40" i="4"/>
  <c r="I730" i="4"/>
  <c r="H730" i="4"/>
  <c r="E730" i="4"/>
  <c r="L730" i="4"/>
  <c r="J730" i="4"/>
  <c r="N730" i="4"/>
  <c r="M730" i="4"/>
  <c r="K759" i="4"/>
  <c r="W759" i="4"/>
  <c r="F759" i="4"/>
  <c r="E759" i="4"/>
  <c r="D759" i="4"/>
  <c r="N759" i="4"/>
  <c r="C759" i="4"/>
  <c r="I759" i="4"/>
  <c r="M759" i="4"/>
  <c r="L759" i="4"/>
  <c r="J900" i="4"/>
  <c r="I943" i="4"/>
  <c r="F987" i="4"/>
  <c r="D987" i="4"/>
  <c r="N987" i="4"/>
  <c r="C987" i="4"/>
  <c r="M987" i="4"/>
  <c r="K987" i="4"/>
  <c r="W987" i="4"/>
  <c r="J987" i="4"/>
  <c r="L987" i="4"/>
  <c r="C870" i="4"/>
  <c r="K46" i="4"/>
  <c r="W46" i="4"/>
  <c r="F46" i="4"/>
  <c r="K122" i="4"/>
  <c r="W122" i="4"/>
  <c r="G122" i="4"/>
  <c r="AE122" i="4" s="1"/>
  <c r="F949" i="4"/>
  <c r="K949" i="4"/>
  <c r="W949" i="4"/>
  <c r="E949" i="4"/>
  <c r="D949" i="4"/>
  <c r="N949" i="4"/>
  <c r="C949" i="4"/>
  <c r="I949" i="4"/>
  <c r="K957" i="4"/>
  <c r="W957" i="4"/>
  <c r="D957" i="4"/>
  <c r="N957" i="4"/>
  <c r="C957" i="4"/>
  <c r="M957" i="4"/>
  <c r="J957" i="4"/>
  <c r="L957" i="4"/>
  <c r="I957" i="4"/>
  <c r="K963" i="4"/>
  <c r="W963" i="4"/>
  <c r="H963" i="4"/>
  <c r="E963" i="4"/>
  <c r="D963" i="4"/>
  <c r="M963" i="4"/>
  <c r="L963" i="4"/>
  <c r="F963" i="4"/>
  <c r="J963" i="4"/>
  <c r="I963" i="4"/>
  <c r="F970" i="4"/>
  <c r="K970" i="4"/>
  <c r="W970" i="4"/>
  <c r="I970" i="4"/>
  <c r="H970" i="4"/>
  <c r="E970" i="4"/>
  <c r="N970" i="4"/>
  <c r="C970" i="4"/>
  <c r="M970" i="4"/>
  <c r="K978" i="4"/>
  <c r="W978" i="4"/>
  <c r="F978" i="4"/>
  <c r="I978" i="4"/>
  <c r="H978" i="4"/>
  <c r="E978" i="4"/>
  <c r="N978" i="4"/>
  <c r="C978" i="4"/>
  <c r="J978" i="4"/>
  <c r="K1000" i="4"/>
  <c r="W1000" i="4"/>
  <c r="N1000" i="4"/>
  <c r="M1000" i="4"/>
  <c r="E1000" i="4"/>
  <c r="I1000" i="4"/>
  <c r="L879" i="4"/>
  <c r="C46" i="4"/>
  <c r="N46" i="4"/>
  <c r="J53" i="4"/>
  <c r="C122" i="4"/>
  <c r="N122" i="4"/>
  <c r="J133" i="4"/>
  <c r="D196" i="4"/>
  <c r="H231" i="4"/>
  <c r="J424" i="4"/>
  <c r="J440" i="4"/>
  <c r="I497" i="4"/>
  <c r="N712" i="4"/>
  <c r="J857" i="4"/>
  <c r="I879" i="4"/>
  <c r="H949" i="4"/>
  <c r="H957" i="4"/>
  <c r="G970" i="4"/>
  <c r="AE970" i="4" s="1"/>
  <c r="K39" i="4"/>
  <c r="W39" i="4"/>
  <c r="F39" i="4"/>
  <c r="G39" i="4"/>
  <c r="AE39" i="4" s="1"/>
  <c r="K47" i="4"/>
  <c r="W47" i="4"/>
  <c r="F47" i="4"/>
  <c r="K108" i="4"/>
  <c r="W108" i="4"/>
  <c r="G108" i="4"/>
  <c r="AE108" i="4" s="1"/>
  <c r="K770" i="4"/>
  <c r="W770" i="4"/>
  <c r="F770" i="4"/>
  <c r="L770" i="4"/>
  <c r="J770" i="4"/>
  <c r="I770" i="4"/>
  <c r="N770" i="4"/>
  <c r="C770" i="4"/>
  <c r="K785" i="4"/>
  <c r="W785" i="4"/>
  <c r="F785" i="4"/>
  <c r="D785" i="4"/>
  <c r="N785" i="4"/>
  <c r="C785" i="4"/>
  <c r="M785" i="4"/>
  <c r="H785" i="4"/>
  <c r="K870" i="4"/>
  <c r="W870" i="4"/>
  <c r="F870" i="4"/>
  <c r="H870" i="4"/>
  <c r="E870" i="4"/>
  <c r="D870" i="4"/>
  <c r="J870" i="4"/>
  <c r="F922" i="4"/>
  <c r="D922" i="4"/>
  <c r="N922" i="4"/>
  <c r="C922" i="4"/>
  <c r="M922" i="4"/>
  <c r="H922" i="4"/>
  <c r="E863" i="4"/>
  <c r="L922" i="4"/>
  <c r="AE943" i="4"/>
  <c r="K126" i="4"/>
  <c r="W126" i="4"/>
  <c r="F126" i="4"/>
  <c r="G126" i="4"/>
  <c r="K432" i="4"/>
  <c r="W432" i="4"/>
  <c r="F432" i="4"/>
  <c r="K448" i="4"/>
  <c r="W448" i="4"/>
  <c r="F448" i="4"/>
  <c r="K490" i="4"/>
  <c r="W490" i="4"/>
  <c r="F490" i="4"/>
  <c r="K677" i="4"/>
  <c r="W677" i="4"/>
  <c r="F677" i="4"/>
  <c r="H677" i="4"/>
  <c r="E677" i="4"/>
  <c r="D677" i="4"/>
  <c r="J677" i="4"/>
  <c r="K692" i="4"/>
  <c r="W692" i="4"/>
  <c r="F692" i="4"/>
  <c r="N692" i="4"/>
  <c r="C692" i="4"/>
  <c r="M692" i="4"/>
  <c r="L692" i="4"/>
  <c r="E692" i="4"/>
  <c r="K705" i="4"/>
  <c r="W705" i="4"/>
  <c r="F705" i="4"/>
  <c r="N705" i="4"/>
  <c r="C705" i="4"/>
  <c r="M705" i="4"/>
  <c r="L705" i="4"/>
  <c r="E705" i="4"/>
  <c r="F717" i="4"/>
  <c r="I717" i="4"/>
  <c r="H717" i="4"/>
  <c r="E717" i="4"/>
  <c r="L717" i="4"/>
  <c r="I723" i="4"/>
  <c r="H723" i="4"/>
  <c r="E723" i="4"/>
  <c r="L723" i="4"/>
  <c r="K753" i="4"/>
  <c r="W753" i="4"/>
  <c r="F753" i="4"/>
  <c r="N753" i="4"/>
  <c r="C753" i="4"/>
  <c r="M753" i="4"/>
  <c r="L753" i="4"/>
  <c r="E753" i="4"/>
  <c r="K857" i="4"/>
  <c r="W857" i="4"/>
  <c r="F857" i="4"/>
  <c r="I857" i="4"/>
  <c r="H857" i="4"/>
  <c r="E857" i="4"/>
  <c r="L857" i="4"/>
  <c r="K982" i="4"/>
  <c r="W982" i="4"/>
  <c r="M982" i="4"/>
  <c r="L982" i="4"/>
  <c r="J982" i="4"/>
  <c r="H982" i="4"/>
  <c r="D982" i="4"/>
  <c r="N879" i="4"/>
  <c r="K133" i="4"/>
  <c r="W133" i="4"/>
  <c r="K879" i="4"/>
  <c r="W879" i="4"/>
  <c r="I46" i="4"/>
  <c r="D53" i="4"/>
  <c r="I122" i="4"/>
  <c r="C126" i="4"/>
  <c r="N126" i="4"/>
  <c r="D133" i="4"/>
  <c r="M231" i="4"/>
  <c r="J432" i="4"/>
  <c r="D448" i="4"/>
  <c r="H490" i="4"/>
  <c r="C497" i="4"/>
  <c r="N677" i="4"/>
  <c r="D705" i="4"/>
  <c r="M717" i="4"/>
  <c r="M723" i="4"/>
  <c r="L978" i="4"/>
  <c r="I982" i="4"/>
  <c r="H987" i="4"/>
  <c r="F957" i="4"/>
  <c r="K90" i="4"/>
  <c r="W90" i="4"/>
  <c r="F90" i="4"/>
  <c r="K238" i="4"/>
  <c r="W238" i="4"/>
  <c r="F238" i="4"/>
  <c r="K273" i="4"/>
  <c r="W273" i="4"/>
  <c r="F273" i="4"/>
  <c r="K304" i="4"/>
  <c r="W304" i="4"/>
  <c r="K310" i="4"/>
  <c r="W310" i="4"/>
  <c r="F317" i="4"/>
  <c r="F325" i="4"/>
  <c r="G325" i="4"/>
  <c r="K332" i="4"/>
  <c r="W332" i="4"/>
  <c r="F332" i="4"/>
  <c r="K363" i="4"/>
  <c r="W363" i="4"/>
  <c r="F363" i="4"/>
  <c r="G363" i="4"/>
  <c r="AE363" i="4" s="1"/>
  <c r="K394" i="4"/>
  <c r="W394" i="4"/>
  <c r="F394" i="4"/>
  <c r="G394" i="4"/>
  <c r="K417" i="4"/>
  <c r="W417" i="4"/>
  <c r="F417" i="4"/>
  <c r="K425" i="4"/>
  <c r="W425" i="4"/>
  <c r="F425" i="4"/>
  <c r="K433" i="4"/>
  <c r="W433" i="4"/>
  <c r="F433" i="4"/>
  <c r="K565" i="4"/>
  <c r="W565" i="4"/>
  <c r="F565" i="4"/>
  <c r="K650" i="4"/>
  <c r="W650" i="4"/>
  <c r="F650" i="4"/>
  <c r="N650" i="4"/>
  <c r="C650" i="4"/>
  <c r="M650" i="4"/>
  <c r="L650" i="4"/>
  <c r="E650" i="4"/>
  <c r="F663" i="4"/>
  <c r="L663" i="4"/>
  <c r="J663" i="4"/>
  <c r="I663" i="4"/>
  <c r="N663" i="4"/>
  <c r="C663" i="4"/>
  <c r="K693" i="4"/>
  <c r="W693" i="4"/>
  <c r="F693" i="4"/>
  <c r="M693" i="4"/>
  <c r="L693" i="4"/>
  <c r="J693" i="4"/>
  <c r="D693" i="4"/>
  <c r="H724" i="4"/>
  <c r="E724" i="4"/>
  <c r="D724" i="4"/>
  <c r="J724" i="4"/>
  <c r="K863" i="4"/>
  <c r="W863" i="4"/>
  <c r="J863" i="4"/>
  <c r="F863" i="4"/>
  <c r="I863" i="4"/>
  <c r="H863" i="4"/>
  <c r="M863" i="4"/>
  <c r="K930" i="4"/>
  <c r="W930" i="4"/>
  <c r="F930" i="4"/>
  <c r="D930" i="4"/>
  <c r="N930" i="4"/>
  <c r="C930" i="4"/>
  <c r="M930" i="4"/>
  <c r="H930" i="4"/>
  <c r="N870" i="4"/>
  <c r="E930" i="4"/>
  <c r="E987" i="4"/>
  <c r="G863" i="4"/>
  <c r="AE863" i="4" s="1"/>
  <c r="K424" i="4"/>
  <c r="W424" i="4"/>
  <c r="F424" i="4"/>
  <c r="F440" i="4"/>
  <c r="K497" i="4"/>
  <c r="W497" i="4"/>
  <c r="K572" i="4"/>
  <c r="W572" i="4"/>
  <c r="N572" i="4"/>
  <c r="K656" i="4"/>
  <c r="W656" i="4"/>
  <c r="F656" i="4"/>
  <c r="G656" i="4"/>
  <c r="AE656" i="4" s="1"/>
  <c r="D656" i="4"/>
  <c r="N656" i="4"/>
  <c r="C656" i="4"/>
  <c r="M656" i="4"/>
  <c r="H656" i="4"/>
  <c r="F698" i="4"/>
  <c r="E698" i="4"/>
  <c r="D698" i="4"/>
  <c r="N698" i="4"/>
  <c r="C698" i="4"/>
  <c r="I698" i="4"/>
  <c r="J712" i="4"/>
  <c r="I712" i="4"/>
  <c r="H712" i="4"/>
  <c r="M712" i="4"/>
  <c r="K731" i="4"/>
  <c r="W731" i="4"/>
  <c r="H731" i="4"/>
  <c r="E731" i="4"/>
  <c r="G731" i="4"/>
  <c r="AE731" i="4" s="1"/>
  <c r="D731" i="4"/>
  <c r="F731" i="4"/>
  <c r="J731" i="4"/>
  <c r="K760" i="4"/>
  <c r="W760" i="4"/>
  <c r="F760" i="4"/>
  <c r="D760" i="4"/>
  <c r="N760" i="4"/>
  <c r="C760" i="4"/>
  <c r="M760" i="4"/>
  <c r="H760" i="4"/>
  <c r="E871" i="4"/>
  <c r="D871" i="4"/>
  <c r="N871" i="4"/>
  <c r="C871" i="4"/>
  <c r="I871" i="4"/>
  <c r="I974" i="4"/>
  <c r="H974" i="4"/>
  <c r="E974" i="4"/>
  <c r="N974" i="4"/>
  <c r="C974" i="4"/>
  <c r="L974" i="4"/>
  <c r="J974" i="4"/>
  <c r="D974" i="4"/>
  <c r="C879" i="4"/>
  <c r="C572" i="4"/>
  <c r="F53" i="4"/>
  <c r="F572" i="4"/>
  <c r="J46" i="4"/>
  <c r="E53" i="4"/>
  <c r="J122" i="4"/>
  <c r="D126" i="4"/>
  <c r="E133" i="4"/>
  <c r="C231" i="4"/>
  <c r="N231" i="4"/>
  <c r="E424" i="4"/>
  <c r="L432" i="4"/>
  <c r="E440" i="4"/>
  <c r="E448" i="4"/>
  <c r="I490" i="4"/>
  <c r="D497" i="4"/>
  <c r="I572" i="4"/>
  <c r="I656" i="4"/>
  <c r="J698" i="4"/>
  <c r="H705" i="4"/>
  <c r="D712" i="4"/>
  <c r="N717" i="4"/>
  <c r="N723" i="4"/>
  <c r="E760" i="4"/>
  <c r="N863" i="4"/>
  <c r="J871" i="4"/>
  <c r="J930" i="4"/>
  <c r="M978" i="4"/>
  <c r="N982" i="4"/>
  <c r="I987" i="4"/>
  <c r="K64" i="4"/>
  <c r="W64" i="4"/>
  <c r="K71" i="4"/>
  <c r="W71" i="4"/>
  <c r="F71" i="4"/>
  <c r="K205" i="4"/>
  <c r="W205" i="4"/>
  <c r="F205" i="4"/>
  <c r="K261" i="4"/>
  <c r="W261" i="4"/>
  <c r="F261" i="4"/>
  <c r="K282" i="4"/>
  <c r="W282" i="4"/>
  <c r="F282" i="4"/>
  <c r="K297" i="4"/>
  <c r="W297" i="4"/>
  <c r="F297" i="4"/>
  <c r="K364" i="4"/>
  <c r="W364" i="4"/>
  <c r="G364" i="4"/>
  <c r="F364" i="4"/>
  <c r="K372" i="4"/>
  <c r="W372" i="4"/>
  <c r="F372" i="4"/>
  <c r="G372" i="4"/>
  <c r="K492" i="4"/>
  <c r="W492" i="4"/>
  <c r="F492" i="4"/>
  <c r="K505" i="4"/>
  <c r="W505" i="4"/>
  <c r="F505" i="4"/>
  <c r="K589" i="4"/>
  <c r="W589" i="4"/>
  <c r="F589" i="4"/>
  <c r="N589" i="4"/>
  <c r="C589" i="4"/>
  <c r="M589" i="4"/>
  <c r="H589" i="4"/>
  <c r="K602" i="4"/>
  <c r="W602" i="4"/>
  <c r="F602" i="4"/>
  <c r="M602" i="4"/>
  <c r="L602" i="4"/>
  <c r="G602" i="4"/>
  <c r="AE602" i="4" s="1"/>
  <c r="E602" i="4"/>
  <c r="K609" i="4"/>
  <c r="W609" i="4"/>
  <c r="N609" i="4"/>
  <c r="C609" i="4"/>
  <c r="M609" i="4"/>
  <c r="F609" i="4"/>
  <c r="H609" i="4"/>
  <c r="K53" i="4"/>
  <c r="W53" i="4"/>
  <c r="L196" i="4"/>
  <c r="L46" i="4"/>
  <c r="H53" i="4"/>
  <c r="L122" i="4"/>
  <c r="E126" i="4"/>
  <c r="H424" i="4"/>
  <c r="M432" i="4"/>
  <c r="H440" i="4"/>
  <c r="H448" i="4"/>
  <c r="J490" i="4"/>
  <c r="E497" i="4"/>
  <c r="J656" i="4"/>
  <c r="L698" i="4"/>
  <c r="I705" i="4"/>
  <c r="E712" i="4"/>
  <c r="C731" i="4"/>
  <c r="I760" i="4"/>
  <c r="C857" i="4"/>
  <c r="L871" i="4"/>
  <c r="L930" i="4"/>
  <c r="C963" i="4"/>
  <c r="K72" i="4"/>
  <c r="W72" i="4"/>
  <c r="G72" i="4"/>
  <c r="AE72" i="4" s="1"/>
  <c r="F72" i="4"/>
  <c r="K99" i="4"/>
  <c r="W99" i="4"/>
  <c r="G99" i="4"/>
  <c r="AE99" i="4" s="1"/>
  <c r="K106" i="4"/>
  <c r="W106" i="4"/>
  <c r="F106" i="4"/>
  <c r="K151" i="4"/>
  <c r="W151" i="4"/>
  <c r="F151" i="4"/>
  <c r="K158" i="4"/>
  <c r="W158" i="4"/>
  <c r="F158" i="4"/>
  <c r="K14" i="4"/>
  <c r="W14" i="4"/>
  <c r="K58" i="4"/>
  <c r="W58" i="4"/>
  <c r="F58" i="4"/>
  <c r="K77" i="4"/>
  <c r="W77" i="4"/>
  <c r="F77" i="4"/>
  <c r="K142" i="4"/>
  <c r="W142" i="4"/>
  <c r="F142" i="4"/>
  <c r="K156" i="4"/>
  <c r="W156" i="4"/>
  <c r="K170" i="4"/>
  <c r="W170" i="4"/>
  <c r="K176" i="4"/>
  <c r="W176" i="4"/>
  <c r="F176" i="4"/>
  <c r="K496" i="4"/>
  <c r="W496" i="4"/>
  <c r="F496" i="4"/>
  <c r="K516" i="4"/>
  <c r="W516" i="4"/>
  <c r="F516" i="4"/>
  <c r="K543" i="4"/>
  <c r="W543" i="4"/>
  <c r="F543" i="4"/>
  <c r="K555" i="4"/>
  <c r="W555" i="4"/>
  <c r="F555" i="4"/>
  <c r="K563" i="4"/>
  <c r="W563" i="4"/>
  <c r="F563" i="4"/>
  <c r="K571" i="4"/>
  <c r="W571" i="4"/>
  <c r="F571" i="4"/>
  <c r="K764" i="4"/>
  <c r="W764" i="4"/>
  <c r="G764" i="4"/>
  <c r="K786" i="4"/>
  <c r="W786" i="4"/>
  <c r="K793" i="4"/>
  <c r="W793" i="4"/>
  <c r="F793" i="4"/>
  <c r="F815" i="4"/>
  <c r="K815" i="4"/>
  <c r="W815" i="4"/>
  <c r="K828" i="4"/>
  <c r="W828" i="4"/>
  <c r="F828" i="4"/>
  <c r="K841" i="4"/>
  <c r="W841" i="4"/>
  <c r="F841" i="4"/>
  <c r="K936" i="4"/>
  <c r="W936" i="4"/>
  <c r="F936" i="4"/>
  <c r="K964" i="4"/>
  <c r="W964" i="4"/>
  <c r="F964" i="4"/>
  <c r="E964" i="4"/>
  <c r="D964" i="4"/>
  <c r="G964" i="4"/>
  <c r="AE964" i="4" s="1"/>
  <c r="N964" i="4"/>
  <c r="C964" i="4"/>
  <c r="L964" i="4"/>
  <c r="K18" i="4"/>
  <c r="W18" i="4"/>
  <c r="F18" i="4"/>
  <c r="K41" i="4"/>
  <c r="W41" i="4"/>
  <c r="F41" i="4"/>
  <c r="K254" i="4"/>
  <c r="W254" i="4"/>
  <c r="F254" i="4"/>
  <c r="K291" i="4"/>
  <c r="W291" i="4"/>
  <c r="K298" i="4"/>
  <c r="W298" i="4"/>
  <c r="F298" i="4"/>
  <c r="K327" i="4"/>
  <c r="W327" i="4"/>
  <c r="F327" i="4"/>
  <c r="K388" i="4"/>
  <c r="W388" i="4"/>
  <c r="G388" i="4"/>
  <c r="K403" i="4"/>
  <c r="W403" i="4"/>
  <c r="F403" i="4"/>
  <c r="K411" i="4"/>
  <c r="W411" i="4"/>
  <c r="F411" i="4"/>
  <c r="K590" i="4"/>
  <c r="W590" i="4"/>
  <c r="G590" i="4"/>
  <c r="AE590" i="4" s="1"/>
  <c r="K630" i="4"/>
  <c r="W630" i="4"/>
  <c r="K637" i="4"/>
  <c r="W637" i="4"/>
  <c r="F637" i="4"/>
  <c r="K686" i="4"/>
  <c r="W686" i="4"/>
  <c r="F686" i="4"/>
  <c r="K747" i="4"/>
  <c r="W747" i="4"/>
  <c r="F747" i="4"/>
  <c r="G747" i="4"/>
  <c r="K858" i="4"/>
  <c r="W858" i="4"/>
  <c r="F858" i="4"/>
  <c r="K917" i="4"/>
  <c r="W917" i="4"/>
  <c r="F917" i="4"/>
  <c r="G917" i="4"/>
  <c r="K932" i="4"/>
  <c r="W932" i="4"/>
  <c r="E13" i="4"/>
  <c r="K34" i="4"/>
  <c r="W34" i="4"/>
  <c r="F34" i="4"/>
  <c r="K194" i="4"/>
  <c r="W194" i="4"/>
  <c r="K235" i="4"/>
  <c r="W235" i="4"/>
  <c r="F235" i="4"/>
  <c r="K436" i="4"/>
  <c r="W436" i="4"/>
  <c r="F436" i="4"/>
  <c r="I451" i="4"/>
  <c r="G451" i="4"/>
  <c r="AE451" i="4" s="1"/>
  <c r="K604" i="4"/>
  <c r="W604" i="4"/>
  <c r="F604" i="4"/>
  <c r="K687" i="4"/>
  <c r="W687" i="4"/>
  <c r="K708" i="4"/>
  <c r="W708" i="4"/>
  <c r="F708" i="4"/>
  <c r="K832" i="4"/>
  <c r="W832" i="4"/>
  <c r="F832" i="4"/>
  <c r="K881" i="4"/>
  <c r="W881" i="4"/>
  <c r="F881" i="4"/>
  <c r="K897" i="4"/>
  <c r="W897" i="4"/>
  <c r="K140" i="4"/>
  <c r="W140" i="4"/>
  <c r="G140" i="4"/>
  <c r="K230" i="4"/>
  <c r="W230" i="4"/>
  <c r="F230" i="4"/>
  <c r="F242" i="4"/>
  <c r="K277" i="4"/>
  <c r="W277" i="4"/>
  <c r="F277" i="4"/>
  <c r="K336" i="4"/>
  <c r="W336" i="4"/>
  <c r="F336" i="4"/>
  <c r="G336" i="4"/>
  <c r="K344" i="4"/>
  <c r="W344" i="4"/>
  <c r="F344" i="4"/>
  <c r="K352" i="4"/>
  <c r="W352" i="4"/>
  <c r="F352" i="4"/>
  <c r="F528" i="4"/>
  <c r="K528" i="4"/>
  <c r="W528" i="4"/>
  <c r="K561" i="4"/>
  <c r="W561" i="4"/>
  <c r="K569" i="4"/>
  <c r="W569" i="4"/>
  <c r="G569" i="4"/>
  <c r="F569" i="4"/>
  <c r="K584" i="4"/>
  <c r="W584" i="4"/>
  <c r="F584" i="4"/>
  <c r="K625" i="4"/>
  <c r="W625" i="4"/>
  <c r="F625" i="4"/>
  <c r="K639" i="4"/>
  <c r="W639" i="4"/>
  <c r="F639" i="4"/>
  <c r="F833" i="4"/>
  <c r="K833" i="4"/>
  <c r="W833" i="4"/>
  <c r="K866" i="4"/>
  <c r="W866" i="4"/>
  <c r="F866" i="4"/>
  <c r="F874" i="4"/>
  <c r="K1006" i="4"/>
  <c r="W1006" i="4"/>
  <c r="N1006" i="4"/>
  <c r="C1006" i="4"/>
  <c r="M1006" i="4"/>
  <c r="L1006" i="4"/>
  <c r="I1006" i="4"/>
  <c r="AE231" i="4"/>
  <c r="K92" i="4"/>
  <c r="W92" i="4"/>
  <c r="F92" i="4"/>
  <c r="K312" i="4"/>
  <c r="W312" i="4"/>
  <c r="F312" i="4"/>
  <c r="K335" i="4"/>
  <c r="W335" i="4"/>
  <c r="F335" i="4"/>
  <c r="K359" i="4"/>
  <c r="W359" i="4"/>
  <c r="F359" i="4"/>
  <c r="K374" i="4"/>
  <c r="W374" i="4"/>
  <c r="F374" i="4"/>
  <c r="K427" i="4"/>
  <c r="W427" i="4"/>
  <c r="F427" i="4"/>
  <c r="K484" i="4"/>
  <c r="W484" i="4"/>
  <c r="F484" i="4"/>
  <c r="K491" i="4"/>
  <c r="W491" i="4"/>
  <c r="F491" i="4"/>
  <c r="K598" i="4"/>
  <c r="W598" i="4"/>
  <c r="F598" i="4"/>
  <c r="K645" i="4"/>
  <c r="W645" i="4"/>
  <c r="F645" i="4"/>
  <c r="K680" i="4"/>
  <c r="W680" i="4"/>
  <c r="F680" i="4"/>
  <c r="K694" i="4"/>
  <c r="W694" i="4"/>
  <c r="F694" i="4"/>
  <c r="K725" i="4"/>
  <c r="W725" i="4"/>
  <c r="F725" i="4"/>
  <c r="K766" i="4"/>
  <c r="W766" i="4"/>
  <c r="F766" i="4"/>
  <c r="AE63" i="4"/>
  <c r="K259" i="4"/>
  <c r="W259" i="4"/>
  <c r="K265" i="4"/>
  <c r="W265" i="4"/>
  <c r="F265" i="4"/>
  <c r="K286" i="4"/>
  <c r="W286" i="4"/>
  <c r="F286" i="4"/>
  <c r="K345" i="4"/>
  <c r="W345" i="4"/>
  <c r="F345" i="4"/>
  <c r="K452" i="4"/>
  <c r="W452" i="4"/>
  <c r="K500" i="4"/>
  <c r="W500" i="4"/>
  <c r="F500" i="4"/>
  <c r="K586" i="4"/>
  <c r="W586" i="4"/>
  <c r="F586" i="4"/>
  <c r="K606" i="4"/>
  <c r="W606" i="4"/>
  <c r="F606" i="4"/>
  <c r="K882" i="4"/>
  <c r="W882" i="4"/>
  <c r="F882" i="4"/>
  <c r="K890" i="4"/>
  <c r="W890" i="4"/>
  <c r="F890" i="4"/>
  <c r="F918" i="4"/>
  <c r="K918" i="4"/>
  <c r="W918" i="4"/>
  <c r="K279" i="4"/>
  <c r="W279" i="4"/>
  <c r="F279" i="4"/>
  <c r="K346" i="4"/>
  <c r="W346" i="4"/>
  <c r="F346" i="4"/>
  <c r="K392" i="4"/>
  <c r="W392" i="4"/>
  <c r="F392" i="4"/>
  <c r="K407" i="4"/>
  <c r="W407" i="4"/>
  <c r="F407" i="4"/>
  <c r="K438" i="4"/>
  <c r="W438" i="4"/>
  <c r="F438" i="4"/>
  <c r="K465" i="4"/>
  <c r="W465" i="4"/>
  <c r="F465" i="4"/>
  <c r="K539" i="4"/>
  <c r="W539" i="4"/>
  <c r="F539" i="4"/>
  <c r="K546" i="4"/>
  <c r="W546" i="4"/>
  <c r="F546" i="4"/>
  <c r="K552" i="4"/>
  <c r="W552" i="4"/>
  <c r="F552" i="4"/>
  <c r="K574" i="4"/>
  <c r="W574" i="4"/>
  <c r="F574" i="4"/>
  <c r="K607" i="4"/>
  <c r="W607" i="4"/>
  <c r="F607" i="4"/>
  <c r="K634" i="4"/>
  <c r="W634" i="4"/>
  <c r="F634" i="4"/>
  <c r="K743" i="4"/>
  <c r="W743" i="4"/>
  <c r="F743" i="4"/>
  <c r="K769" i="4"/>
  <c r="W769" i="4"/>
  <c r="F769" i="4"/>
  <c r="K791" i="4"/>
  <c r="W791" i="4"/>
  <c r="F791" i="4"/>
  <c r="K948" i="4"/>
  <c r="W948" i="4"/>
  <c r="F948" i="4"/>
  <c r="AE615" i="4"/>
  <c r="K370" i="4"/>
  <c r="W370" i="4"/>
  <c r="F370" i="4"/>
  <c r="K377" i="4"/>
  <c r="W377" i="4"/>
  <c r="F377" i="4"/>
  <c r="K514" i="4"/>
  <c r="W514" i="4"/>
  <c r="F514" i="4"/>
  <c r="K540" i="4"/>
  <c r="W540" i="4"/>
  <c r="F540" i="4"/>
  <c r="K608" i="4"/>
  <c r="W608" i="4"/>
  <c r="F608" i="4"/>
  <c r="K615" i="4"/>
  <c r="W615" i="4"/>
  <c r="F615" i="4"/>
  <c r="K627" i="4"/>
  <c r="W627" i="4"/>
  <c r="F627" i="4"/>
  <c r="K683" i="4"/>
  <c r="W683" i="4"/>
  <c r="F683" i="4"/>
  <c r="K737" i="4"/>
  <c r="W737" i="4"/>
  <c r="F737" i="4"/>
  <c r="K817" i="4"/>
  <c r="W817" i="4"/>
  <c r="F817" i="4"/>
  <c r="K831" i="4"/>
  <c r="W831" i="4"/>
  <c r="F831" i="4"/>
  <c r="K913" i="4"/>
  <c r="W913" i="4"/>
  <c r="F913" i="4"/>
  <c r="K935" i="4"/>
  <c r="W935" i="4"/>
  <c r="F935" i="4"/>
  <c r="K15" i="4"/>
  <c r="W15" i="4"/>
  <c r="K914" i="4"/>
  <c r="W914" i="4"/>
  <c r="K1009" i="4"/>
  <c r="W1009" i="4"/>
  <c r="K611" i="4"/>
  <c r="W611" i="4"/>
  <c r="N1009" i="5"/>
  <c r="AD13" i="4"/>
  <c r="AF757" i="4"/>
  <c r="AF290" i="4"/>
  <c r="F209" i="4"/>
  <c r="F1009" i="5"/>
  <c r="AF795" i="4"/>
  <c r="AF1011" i="4"/>
  <c r="K13" i="4"/>
  <c r="W13" i="4"/>
  <c r="A13" i="4"/>
  <c r="M13" i="4"/>
  <c r="L13" i="4"/>
  <c r="AF939" i="4"/>
  <c r="A993" i="5"/>
  <c r="G993" i="5" s="1"/>
  <c r="H13" i="4"/>
  <c r="AF28" i="4"/>
  <c r="AF49" i="4"/>
  <c r="AF121" i="4"/>
  <c r="A663" i="5"/>
  <c r="L663" i="5" s="1"/>
  <c r="AF195" i="4"/>
  <c r="A185" i="5"/>
  <c r="AF411" i="4"/>
  <c r="AF988" i="4"/>
  <c r="A978" i="5"/>
  <c r="AF398" i="4"/>
  <c r="F1008" i="5"/>
  <c r="H1002" i="5"/>
  <c r="P1008" i="5"/>
  <c r="J1009" i="5"/>
  <c r="I1009" i="5"/>
  <c r="AF516" i="4"/>
  <c r="A986" i="5"/>
  <c r="A424" i="5"/>
  <c r="H424" i="5" s="1"/>
  <c r="A12" i="3"/>
  <c r="R12" i="3" s="1"/>
  <c r="C12" i="4"/>
  <c r="D12" i="4"/>
  <c r="H12" i="4"/>
  <c r="J12" i="4"/>
  <c r="K12" i="4"/>
  <c r="M12" i="4"/>
  <c r="AF50" i="4"/>
  <c r="O40" i="5"/>
  <c r="AF27" i="4"/>
  <c r="AF98" i="4"/>
  <c r="AF112" i="4"/>
  <c r="A150" i="5"/>
  <c r="J150" i="5" s="1"/>
  <c r="A400" i="5"/>
  <c r="K543" i="5"/>
  <c r="AF553" i="4"/>
  <c r="AF793" i="4"/>
  <c r="AE249" i="4"/>
  <c r="AF567" i="4"/>
  <c r="A244" i="5"/>
  <c r="AF254" i="4"/>
  <c r="AE670" i="4"/>
  <c r="AE827" i="4"/>
  <c r="E120" i="4"/>
  <c r="K806" i="4"/>
  <c r="W806" i="4"/>
  <c r="F806" i="4"/>
  <c r="M806" i="4"/>
  <c r="L806" i="4"/>
  <c r="J806" i="4"/>
  <c r="D806" i="4"/>
  <c r="N806" i="4"/>
  <c r="C806" i="4"/>
  <c r="E806" i="4"/>
  <c r="I806" i="4"/>
  <c r="K811" i="4"/>
  <c r="W811" i="4"/>
  <c r="F811" i="4"/>
  <c r="H811" i="4"/>
  <c r="E811" i="4"/>
  <c r="D811" i="4"/>
  <c r="J811" i="4"/>
  <c r="N811" i="4"/>
  <c r="C811" i="4"/>
  <c r="I811" i="4"/>
  <c r="M811" i="4"/>
  <c r="L811" i="4"/>
  <c r="K843" i="4"/>
  <c r="W843" i="4"/>
  <c r="F843" i="4"/>
  <c r="E843" i="4"/>
  <c r="D843" i="4"/>
  <c r="N843" i="4"/>
  <c r="C843" i="4"/>
  <c r="I843" i="4"/>
  <c r="J843" i="4"/>
  <c r="H843" i="4"/>
  <c r="M843" i="4"/>
  <c r="K849" i="4"/>
  <c r="W849" i="4"/>
  <c r="F849" i="4"/>
  <c r="I849" i="4"/>
  <c r="H849" i="4"/>
  <c r="E849" i="4"/>
  <c r="L849" i="4"/>
  <c r="C849" i="4"/>
  <c r="J849" i="4"/>
  <c r="M849" i="4"/>
  <c r="N849" i="4"/>
  <c r="D849" i="4"/>
  <c r="L843" i="4"/>
  <c r="N341" i="4"/>
  <c r="M341" i="4"/>
  <c r="I341" i="4"/>
  <c r="E341" i="4"/>
  <c r="K341" i="4"/>
  <c r="W341" i="4"/>
  <c r="C341" i="4"/>
  <c r="H341" i="4"/>
  <c r="L341" i="4"/>
  <c r="J341" i="4"/>
  <c r="K348" i="4"/>
  <c r="W348" i="4"/>
  <c r="F348" i="4"/>
  <c r="D348" i="4"/>
  <c r="N348" i="4"/>
  <c r="C348" i="4"/>
  <c r="M348" i="4"/>
  <c r="H348" i="4"/>
  <c r="E348" i="4"/>
  <c r="J348" i="4"/>
  <c r="I348" i="4"/>
  <c r="L355" i="4"/>
  <c r="J355" i="4"/>
  <c r="I355" i="4"/>
  <c r="N355" i="4"/>
  <c r="C355" i="4"/>
  <c r="D355" i="4"/>
  <c r="H355" i="4"/>
  <c r="K355" i="4"/>
  <c r="W355" i="4"/>
  <c r="E355" i="4"/>
  <c r="L383" i="4"/>
  <c r="J383" i="4"/>
  <c r="I383" i="4"/>
  <c r="N383" i="4"/>
  <c r="C383" i="4"/>
  <c r="D383" i="4"/>
  <c r="H383" i="4"/>
  <c r="E383" i="4"/>
  <c r="F383" i="4"/>
  <c r="K488" i="4"/>
  <c r="W488" i="4"/>
  <c r="F488" i="4"/>
  <c r="J488" i="4"/>
  <c r="I488" i="4"/>
  <c r="H488" i="4"/>
  <c r="G488" i="4"/>
  <c r="M488" i="4"/>
  <c r="D488" i="4"/>
  <c r="N488" i="4"/>
  <c r="E488" i="4"/>
  <c r="K556" i="4"/>
  <c r="W556" i="4"/>
  <c r="F556" i="4"/>
  <c r="N556" i="4"/>
  <c r="C556" i="4"/>
  <c r="M556" i="4"/>
  <c r="L556" i="4"/>
  <c r="E556" i="4"/>
  <c r="I556" i="4"/>
  <c r="H556" i="4"/>
  <c r="D556" i="4"/>
  <c r="K581" i="4"/>
  <c r="W581" i="4"/>
  <c r="F581" i="4"/>
  <c r="N581" i="4"/>
  <c r="C581" i="4"/>
  <c r="M581" i="4"/>
  <c r="L581" i="4"/>
  <c r="E581" i="4"/>
  <c r="J581" i="4"/>
  <c r="I581" i="4"/>
  <c r="H581" i="4"/>
  <c r="K587" i="4"/>
  <c r="W587" i="4"/>
  <c r="E587" i="4"/>
  <c r="F587" i="4"/>
  <c r="D587" i="4"/>
  <c r="N587" i="4"/>
  <c r="C587" i="4"/>
  <c r="I587" i="4"/>
  <c r="L587" i="4"/>
  <c r="J587" i="4"/>
  <c r="H587" i="4"/>
  <c r="M587" i="4"/>
  <c r="K593" i="4"/>
  <c r="W593" i="4"/>
  <c r="F593" i="4"/>
  <c r="I593" i="4"/>
  <c r="H593" i="4"/>
  <c r="E593" i="4"/>
  <c r="L593" i="4"/>
  <c r="D593" i="4"/>
  <c r="C593" i="4"/>
  <c r="M593" i="4"/>
  <c r="J593" i="4"/>
  <c r="K599" i="4"/>
  <c r="W599" i="4"/>
  <c r="F599" i="4"/>
  <c r="E599" i="4"/>
  <c r="D599" i="4"/>
  <c r="N599" i="4"/>
  <c r="C599" i="4"/>
  <c r="I599" i="4"/>
  <c r="M599" i="4"/>
  <c r="L599" i="4"/>
  <c r="J599" i="4"/>
  <c r="K679" i="4"/>
  <c r="W679" i="4"/>
  <c r="I679" i="4"/>
  <c r="H679" i="4"/>
  <c r="F679" i="4"/>
  <c r="E679" i="4"/>
  <c r="L679" i="4"/>
  <c r="J679" i="4"/>
  <c r="D679" i="4"/>
  <c r="C679" i="4"/>
  <c r="N679" i="4"/>
  <c r="M679" i="4"/>
  <c r="N702" i="4"/>
  <c r="H702" i="4"/>
  <c r="M702" i="4"/>
  <c r="D702" i="4"/>
  <c r="I702" i="4"/>
  <c r="L702" i="4"/>
  <c r="J702" i="4"/>
  <c r="F702" i="4"/>
  <c r="K715" i="4"/>
  <c r="W715" i="4"/>
  <c r="F715" i="4"/>
  <c r="G715" i="4"/>
  <c r="E715" i="4"/>
  <c r="D715" i="4"/>
  <c r="N715" i="4"/>
  <c r="C715" i="4"/>
  <c r="I715" i="4"/>
  <c r="M715" i="4"/>
  <c r="L715" i="4"/>
  <c r="J715" i="4"/>
  <c r="D720" i="4"/>
  <c r="C720" i="4"/>
  <c r="G720" i="4"/>
  <c r="J720" i="4"/>
  <c r="I720" i="4"/>
  <c r="K720" i="4"/>
  <c r="W720" i="4"/>
  <c r="F720" i="4"/>
  <c r="L720" i="4"/>
  <c r="M720" i="4"/>
  <c r="K727" i="4"/>
  <c r="W727" i="4"/>
  <c r="G727" i="4"/>
  <c r="F727" i="4"/>
  <c r="I727" i="4"/>
  <c r="H727" i="4"/>
  <c r="E727" i="4"/>
  <c r="L727" i="4"/>
  <c r="N727" i="4"/>
  <c r="C727" i="4"/>
  <c r="M727" i="4"/>
  <c r="J727" i="4"/>
  <c r="K763" i="4"/>
  <c r="W763" i="4"/>
  <c r="F763" i="4"/>
  <c r="G763" i="4"/>
  <c r="N763" i="4"/>
  <c r="C763" i="4"/>
  <c r="M763" i="4"/>
  <c r="D763" i="4"/>
  <c r="H763" i="4"/>
  <c r="E763" i="4"/>
  <c r="I763" i="4"/>
  <c r="K768" i="4"/>
  <c r="W768" i="4"/>
  <c r="F768" i="4"/>
  <c r="H768" i="4"/>
  <c r="E768" i="4"/>
  <c r="D768" i="4"/>
  <c r="J768" i="4"/>
  <c r="N768" i="4"/>
  <c r="G768" i="4"/>
  <c r="AE768" i="4" s="1"/>
  <c r="C768" i="4"/>
  <c r="I768" i="4"/>
  <c r="M768" i="4"/>
  <c r="K774" i="4"/>
  <c r="W774" i="4"/>
  <c r="F774" i="4"/>
  <c r="J774" i="4"/>
  <c r="I774" i="4"/>
  <c r="H774" i="4"/>
  <c r="M774" i="4"/>
  <c r="N774" i="4"/>
  <c r="L774" i="4"/>
  <c r="G774" i="4"/>
  <c r="E774" i="4"/>
  <c r="C774" i="4"/>
  <c r="D774" i="4"/>
  <c r="K781" i="4"/>
  <c r="W781" i="4"/>
  <c r="E781" i="4"/>
  <c r="F781" i="4"/>
  <c r="D781" i="4"/>
  <c r="N781" i="4"/>
  <c r="C781" i="4"/>
  <c r="I781" i="4"/>
  <c r="M781" i="4"/>
  <c r="L781" i="4"/>
  <c r="J781" i="4"/>
  <c r="H781" i="4"/>
  <c r="K868" i="4"/>
  <c r="W868" i="4"/>
  <c r="F868" i="4"/>
  <c r="I868" i="4"/>
  <c r="H868" i="4"/>
  <c r="E868" i="4"/>
  <c r="L868" i="4"/>
  <c r="N868" i="4"/>
  <c r="M868" i="4"/>
  <c r="J868" i="4"/>
  <c r="C868" i="4"/>
  <c r="F939" i="4"/>
  <c r="K939" i="4"/>
  <c r="W939" i="4"/>
  <c r="H939" i="4"/>
  <c r="E939" i="4"/>
  <c r="D939" i="4"/>
  <c r="J939" i="4"/>
  <c r="N939" i="4"/>
  <c r="M939" i="4"/>
  <c r="I939" i="4"/>
  <c r="C939" i="4"/>
  <c r="K80" i="4"/>
  <c r="W80" i="4"/>
  <c r="F80" i="4"/>
  <c r="G80" i="4"/>
  <c r="L80" i="4"/>
  <c r="J80" i="4"/>
  <c r="I80" i="4"/>
  <c r="N80" i="4"/>
  <c r="C80" i="4"/>
  <c r="M80" i="4"/>
  <c r="H80" i="4"/>
  <c r="E80" i="4"/>
  <c r="D80" i="4"/>
  <c r="K120" i="4"/>
  <c r="W120" i="4"/>
  <c r="D120" i="4"/>
  <c r="N120" i="4"/>
  <c r="C120" i="4"/>
  <c r="M120" i="4"/>
  <c r="H120" i="4"/>
  <c r="L120" i="4"/>
  <c r="J120" i="4"/>
  <c r="F120" i="4"/>
  <c r="K132" i="4"/>
  <c r="W132" i="4"/>
  <c r="I132" i="4"/>
  <c r="H132" i="4"/>
  <c r="L132" i="4"/>
  <c r="M132" i="4"/>
  <c r="F132" i="4"/>
  <c r="J132" i="4"/>
  <c r="K193" i="4"/>
  <c r="W193" i="4"/>
  <c r="F193" i="4"/>
  <c r="G193" i="4"/>
  <c r="AE193" i="4" s="1"/>
  <c r="N193" i="4"/>
  <c r="C193" i="4"/>
  <c r="M193" i="4"/>
  <c r="L193" i="4"/>
  <c r="E193" i="4"/>
  <c r="I193" i="4"/>
  <c r="H193" i="4"/>
  <c r="D193" i="4"/>
  <c r="K296" i="4"/>
  <c r="W296" i="4"/>
  <c r="F296" i="4"/>
  <c r="J296" i="4"/>
  <c r="I296" i="4"/>
  <c r="H296" i="4"/>
  <c r="M296" i="4"/>
  <c r="L296" i="4"/>
  <c r="E296" i="4"/>
  <c r="D296" i="4"/>
  <c r="N296" i="4"/>
  <c r="K410" i="4"/>
  <c r="W410" i="4"/>
  <c r="F410" i="4"/>
  <c r="G410" i="4"/>
  <c r="J410" i="4"/>
  <c r="I410" i="4"/>
  <c r="H410" i="4"/>
  <c r="M410" i="4"/>
  <c r="N410" i="4"/>
  <c r="L410" i="4"/>
  <c r="E410" i="4"/>
  <c r="C410" i="4"/>
  <c r="K451" i="4"/>
  <c r="W451" i="4"/>
  <c r="D451" i="4"/>
  <c r="N451" i="4"/>
  <c r="C451" i="4"/>
  <c r="M451" i="4"/>
  <c r="F451" i="4"/>
  <c r="H451" i="4"/>
  <c r="L451" i="4"/>
  <c r="E451" i="4"/>
  <c r="J451" i="4"/>
  <c r="K457" i="4"/>
  <c r="W457" i="4"/>
  <c r="G457" i="4"/>
  <c r="AE457" i="4" s="1"/>
  <c r="F457" i="4"/>
  <c r="M457" i="4"/>
  <c r="D457" i="4"/>
  <c r="N457" i="4"/>
  <c r="L457" i="4"/>
  <c r="E457" i="4"/>
  <c r="K464" i="4"/>
  <c r="W464" i="4"/>
  <c r="F464" i="4"/>
  <c r="N464" i="4"/>
  <c r="C464" i="4"/>
  <c r="M464" i="4"/>
  <c r="L464" i="4"/>
  <c r="E464" i="4"/>
  <c r="H464" i="4"/>
  <c r="D464" i="4"/>
  <c r="J464" i="4"/>
  <c r="G483" i="4"/>
  <c r="AE483" i="4" s="1"/>
  <c r="I483" i="4"/>
  <c r="D483" i="4"/>
  <c r="C483" i="4"/>
  <c r="N483" i="4"/>
  <c r="J483" i="4"/>
  <c r="F483" i="4"/>
  <c r="E483" i="4"/>
  <c r="H483" i="4"/>
  <c r="L483" i="4"/>
  <c r="M483" i="4"/>
  <c r="K483" i="4"/>
  <c r="W483" i="4"/>
  <c r="K790" i="4"/>
  <c r="W790" i="4"/>
  <c r="G790" i="4"/>
  <c r="AE790" i="4" s="1"/>
  <c r="N790" i="4"/>
  <c r="F790" i="4"/>
  <c r="M790" i="4"/>
  <c r="E790" i="4"/>
  <c r="I790" i="4"/>
  <c r="J790" i="4"/>
  <c r="H790" i="4"/>
  <c r="D790" i="4"/>
  <c r="K993" i="4"/>
  <c r="W993" i="4"/>
  <c r="F993" i="4"/>
  <c r="J993" i="4"/>
  <c r="I993" i="4"/>
  <c r="H993" i="4"/>
  <c r="M993" i="4"/>
  <c r="L993" i="4"/>
  <c r="E993" i="4"/>
  <c r="D993" i="4"/>
  <c r="N993" i="4"/>
  <c r="L999" i="4"/>
  <c r="D999" i="4"/>
  <c r="C999" i="4"/>
  <c r="F999" i="4"/>
  <c r="M999" i="4"/>
  <c r="K999" i="4"/>
  <c r="W999" i="4"/>
  <c r="I999" i="4"/>
  <c r="E999" i="4"/>
  <c r="J999" i="4"/>
  <c r="N132" i="4"/>
  <c r="H999" i="4"/>
  <c r="J457" i="4"/>
  <c r="K702" i="4"/>
  <c r="W702" i="4"/>
  <c r="N720" i="4"/>
  <c r="H806" i="4"/>
  <c r="K54" i="4"/>
  <c r="W54" i="4"/>
  <c r="G54" i="4"/>
  <c r="L54" i="4"/>
  <c r="N54" i="4"/>
  <c r="H54" i="4"/>
  <c r="M54" i="4"/>
  <c r="F54" i="4"/>
  <c r="J54" i="4"/>
  <c r="E54" i="4"/>
  <c r="I54" i="4"/>
  <c r="K284" i="4"/>
  <c r="W284" i="4"/>
  <c r="N284" i="4"/>
  <c r="I284" i="4"/>
  <c r="C284" i="4"/>
  <c r="D284" i="4"/>
  <c r="J284" i="4"/>
  <c r="F284" i="4"/>
  <c r="G284" i="4"/>
  <c r="L284" i="4"/>
  <c r="M284" i="4"/>
  <c r="K379" i="4"/>
  <c r="W379" i="4"/>
  <c r="L379" i="4"/>
  <c r="J379" i="4"/>
  <c r="I379" i="4"/>
  <c r="N379" i="4"/>
  <c r="C379" i="4"/>
  <c r="E379" i="4"/>
  <c r="D379" i="4"/>
  <c r="M379" i="4"/>
  <c r="H379" i="4"/>
  <c r="E387" i="4"/>
  <c r="D387" i="4"/>
  <c r="N387" i="4"/>
  <c r="C387" i="4"/>
  <c r="I387" i="4"/>
  <c r="K387" i="4"/>
  <c r="W387" i="4"/>
  <c r="J387" i="4"/>
  <c r="M387" i="4"/>
  <c r="F387" i="4"/>
  <c r="M393" i="4"/>
  <c r="L393" i="4"/>
  <c r="N393" i="4"/>
  <c r="E393" i="4"/>
  <c r="F393" i="4"/>
  <c r="C393" i="4"/>
  <c r="D393" i="4"/>
  <c r="I393" i="4"/>
  <c r="J393" i="4"/>
  <c r="K523" i="4"/>
  <c r="W523" i="4"/>
  <c r="H523" i="4"/>
  <c r="E523" i="4"/>
  <c r="D523" i="4"/>
  <c r="J523" i="4"/>
  <c r="N523" i="4"/>
  <c r="C523" i="4"/>
  <c r="L523" i="4"/>
  <c r="F523" i="4"/>
  <c r="I523" i="4"/>
  <c r="G529" i="4"/>
  <c r="AE529" i="4"/>
  <c r="E529" i="4"/>
  <c r="D529" i="4"/>
  <c r="N529" i="4"/>
  <c r="C529" i="4"/>
  <c r="I529" i="4"/>
  <c r="J529" i="4"/>
  <c r="H529" i="4"/>
  <c r="K529" i="4"/>
  <c r="W529" i="4"/>
  <c r="F529" i="4"/>
  <c r="M529" i="4"/>
  <c r="L529" i="4"/>
  <c r="D534" i="4"/>
  <c r="N534" i="4"/>
  <c r="C534" i="4"/>
  <c r="M534" i="4"/>
  <c r="H534" i="4"/>
  <c r="L534" i="4"/>
  <c r="K534" i="4"/>
  <c r="W534" i="4"/>
  <c r="I534" i="4"/>
  <c r="J547" i="4"/>
  <c r="D547" i="4"/>
  <c r="M547" i="4"/>
  <c r="H547" i="4"/>
  <c r="N547" i="4"/>
  <c r="I547" i="4"/>
  <c r="E547" i="4"/>
  <c r="K560" i="4"/>
  <c r="W560" i="4"/>
  <c r="I560" i="4"/>
  <c r="H560" i="4"/>
  <c r="E560" i="4"/>
  <c r="F560" i="4"/>
  <c r="L560" i="4"/>
  <c r="M560" i="4"/>
  <c r="J560" i="4"/>
  <c r="G560" i="4"/>
  <c r="D560" i="4"/>
  <c r="N560" i="4"/>
  <c r="M638" i="4"/>
  <c r="L638" i="4"/>
  <c r="H638" i="4"/>
  <c r="D638" i="4"/>
  <c r="K651" i="4"/>
  <c r="W651" i="4"/>
  <c r="F651" i="4"/>
  <c r="E651" i="4"/>
  <c r="D651" i="4"/>
  <c r="G651" i="4"/>
  <c r="AE651" i="4" s="1"/>
  <c r="N651" i="4"/>
  <c r="C651" i="4"/>
  <c r="I651" i="4"/>
  <c r="M651" i="4"/>
  <c r="L651" i="4"/>
  <c r="J651" i="4"/>
  <c r="N669" i="4"/>
  <c r="I669" i="4"/>
  <c r="C669" i="4"/>
  <c r="F669" i="4"/>
  <c r="K669" i="4"/>
  <c r="W669" i="4"/>
  <c r="H669" i="4"/>
  <c r="D669" i="4"/>
  <c r="D410" i="4"/>
  <c r="K674" i="4"/>
  <c r="W674" i="4"/>
  <c r="G674" i="4"/>
  <c r="I674" i="4"/>
  <c r="H674" i="4"/>
  <c r="E674" i="4"/>
  <c r="L674" i="4"/>
  <c r="N674" i="4"/>
  <c r="F674" i="4"/>
  <c r="C674" i="4"/>
  <c r="D674" i="4"/>
  <c r="M674" i="4"/>
  <c r="K802" i="4"/>
  <c r="W802" i="4"/>
  <c r="F802" i="4"/>
  <c r="G802" i="4"/>
  <c r="AE802" i="4" s="1"/>
  <c r="L802" i="4"/>
  <c r="J802" i="4"/>
  <c r="I802" i="4"/>
  <c r="N802" i="4"/>
  <c r="C802" i="4"/>
  <c r="D802" i="4"/>
  <c r="H802" i="4"/>
  <c r="E802" i="4"/>
  <c r="M802" i="4"/>
  <c r="K916" i="4"/>
  <c r="W916" i="4"/>
  <c r="F916" i="4"/>
  <c r="J916" i="4"/>
  <c r="I916" i="4"/>
  <c r="H916" i="4"/>
  <c r="M916" i="4"/>
  <c r="D916" i="4"/>
  <c r="C916" i="4"/>
  <c r="L916" i="4"/>
  <c r="E916" i="4"/>
  <c r="N999" i="4"/>
  <c r="E702" i="4"/>
  <c r="C132" i="4"/>
  <c r="D727" i="4"/>
  <c r="D868" i="4"/>
  <c r="C993" i="4"/>
  <c r="E132" i="4"/>
  <c r="AF697" i="4"/>
  <c r="A687" i="5"/>
  <c r="E687" i="5" s="1"/>
  <c r="K290" i="4"/>
  <c r="W290" i="4"/>
  <c r="G290" i="4"/>
  <c r="M290" i="4"/>
  <c r="L290" i="4"/>
  <c r="J290" i="4"/>
  <c r="D290" i="4"/>
  <c r="E290" i="4"/>
  <c r="C290" i="4"/>
  <c r="F290" i="4"/>
  <c r="I290" i="4"/>
  <c r="K358" i="4"/>
  <c r="W358" i="4"/>
  <c r="F358" i="4"/>
  <c r="M358" i="4"/>
  <c r="L358" i="4"/>
  <c r="J358" i="4"/>
  <c r="D358" i="4"/>
  <c r="N358" i="4"/>
  <c r="C358" i="4"/>
  <c r="K404" i="4"/>
  <c r="W404" i="4"/>
  <c r="F404" i="4"/>
  <c r="M404" i="4"/>
  <c r="L404" i="4"/>
  <c r="J404" i="4"/>
  <c r="D404" i="4"/>
  <c r="I404" i="4"/>
  <c r="H404" i="4"/>
  <c r="E404" i="4"/>
  <c r="K503" i="4"/>
  <c r="W503" i="4"/>
  <c r="F503" i="4"/>
  <c r="E503" i="4"/>
  <c r="D503" i="4"/>
  <c r="N503" i="4"/>
  <c r="C503" i="4"/>
  <c r="I503" i="4"/>
  <c r="H503" i="4"/>
  <c r="L503" i="4"/>
  <c r="K662" i="4"/>
  <c r="W662" i="4"/>
  <c r="H662" i="4"/>
  <c r="E662" i="4"/>
  <c r="D662" i="4"/>
  <c r="J662" i="4"/>
  <c r="I662" i="4"/>
  <c r="C662" i="4"/>
  <c r="F662" i="4"/>
  <c r="M662" i="4"/>
  <c r="K921" i="4"/>
  <c r="W921" i="4"/>
  <c r="F921" i="4"/>
  <c r="N921" i="4"/>
  <c r="C921" i="4"/>
  <c r="M921" i="4"/>
  <c r="L921" i="4"/>
  <c r="E921" i="4"/>
  <c r="D921" i="4"/>
  <c r="G921" i="4"/>
  <c r="I921" i="4"/>
  <c r="J921" i="4"/>
  <c r="K934" i="4"/>
  <c r="W934" i="4"/>
  <c r="F934" i="4"/>
  <c r="N934" i="4"/>
  <c r="C934" i="4"/>
  <c r="M934" i="4"/>
  <c r="L934" i="4"/>
  <c r="E934" i="4"/>
  <c r="J934" i="4"/>
  <c r="D934" i="4"/>
  <c r="AF987" i="4"/>
  <c r="A977" i="5"/>
  <c r="O977" i="5" s="1"/>
  <c r="K48" i="4"/>
  <c r="W48" i="4"/>
  <c r="F48" i="4"/>
  <c r="AE232" i="4"/>
  <c r="AE255" i="4"/>
  <c r="AE263" i="4"/>
  <c r="AE300" i="4"/>
  <c r="K98" i="4"/>
  <c r="W98" i="4"/>
  <c r="F98" i="4"/>
  <c r="K119" i="4"/>
  <c r="W119" i="4"/>
  <c r="F119" i="4"/>
  <c r="K470" i="4"/>
  <c r="W470" i="4"/>
  <c r="F470" i="4"/>
  <c r="K773" i="4"/>
  <c r="W773" i="4"/>
  <c r="F773" i="4"/>
  <c r="K794" i="4"/>
  <c r="W794" i="4"/>
  <c r="F794" i="4"/>
  <c r="K990" i="4"/>
  <c r="W990" i="4"/>
  <c r="F990" i="4"/>
  <c r="AE199" i="4"/>
  <c r="AE603" i="4"/>
  <c r="AE796" i="4"/>
  <c r="F89" i="4"/>
  <c r="K89" i="4"/>
  <c r="W89" i="4"/>
  <c r="K102" i="4"/>
  <c r="W102" i="4"/>
  <c r="F102" i="4"/>
  <c r="K486" i="4"/>
  <c r="W486" i="4"/>
  <c r="F486" i="4"/>
  <c r="K541" i="4"/>
  <c r="W541" i="4"/>
  <c r="F541" i="4"/>
  <c r="K765" i="4"/>
  <c r="W765" i="4"/>
  <c r="F765" i="4"/>
  <c r="K777" i="4"/>
  <c r="W777" i="4"/>
  <c r="F777" i="4"/>
  <c r="AE192" i="4"/>
  <c r="AE462" i="4"/>
  <c r="K160" i="4"/>
  <c r="W160" i="4"/>
  <c r="F160" i="4"/>
  <c r="K183" i="4"/>
  <c r="W183" i="4"/>
  <c r="F183" i="4"/>
  <c r="K209" i="4"/>
  <c r="W209" i="4"/>
  <c r="K367" i="4"/>
  <c r="W367" i="4"/>
  <c r="F367" i="4"/>
  <c r="K724" i="4"/>
  <c r="W724" i="4"/>
  <c r="F724" i="4"/>
  <c r="K730" i="4"/>
  <c r="W730" i="4"/>
  <c r="F730" i="4"/>
  <c r="F923" i="4"/>
  <c r="K923" i="4"/>
  <c r="W923" i="4"/>
  <c r="K73" i="4"/>
  <c r="W73" i="4"/>
  <c r="F73" i="4"/>
  <c r="K173" i="4"/>
  <c r="W173" i="4"/>
  <c r="F173" i="4"/>
  <c r="K347" i="4"/>
  <c r="W347" i="4"/>
  <c r="F347" i="4"/>
  <c r="K395" i="4"/>
  <c r="W395" i="4"/>
  <c r="F395" i="4"/>
  <c r="F641" i="4"/>
  <c r="K641" i="4"/>
  <c r="W641" i="4"/>
  <c r="K671" i="4"/>
  <c r="W671" i="4"/>
  <c r="F671" i="4"/>
  <c r="AE344" i="4"/>
  <c r="AE551" i="4"/>
  <c r="F270" i="4"/>
  <c r="F304" i="4"/>
  <c r="F426" i="4"/>
  <c r="F982" i="4"/>
  <c r="K255" i="4"/>
  <c r="W255" i="4"/>
  <c r="F255" i="4"/>
  <c r="K292" i="4"/>
  <c r="W292" i="4"/>
  <c r="F292" i="4"/>
  <c r="K412" i="4"/>
  <c r="W412" i="4"/>
  <c r="F412" i="4"/>
  <c r="K507" i="4"/>
  <c r="W507" i="4"/>
  <c r="F507" i="4"/>
  <c r="K562" i="4"/>
  <c r="W562" i="4"/>
  <c r="F562" i="4"/>
  <c r="K603" i="4"/>
  <c r="W603" i="4"/>
  <c r="F603" i="4"/>
  <c r="K835" i="4"/>
  <c r="W835" i="4"/>
  <c r="F835" i="4"/>
  <c r="K840" i="4"/>
  <c r="W840" i="4"/>
  <c r="K874" i="4"/>
  <c r="W874" i="4"/>
  <c r="K878" i="4"/>
  <c r="W878" i="4"/>
  <c r="F878" i="4"/>
  <c r="K884" i="4"/>
  <c r="W884" i="4"/>
  <c r="K891" i="4"/>
  <c r="W891" i="4"/>
  <c r="F910" i="4"/>
  <c r="K910" i="4"/>
  <c r="W910" i="4"/>
  <c r="K955" i="4"/>
  <c r="W955" i="4"/>
  <c r="F955" i="4"/>
  <c r="K968" i="4"/>
  <c r="W968" i="4"/>
  <c r="K980" i="4"/>
  <c r="W980" i="4"/>
  <c r="F980" i="4"/>
  <c r="F985" i="4"/>
  <c r="G985" i="4"/>
  <c r="AE985" i="4" s="1"/>
  <c r="K83" i="4"/>
  <c r="W83" i="4"/>
  <c r="F83" i="4"/>
  <c r="K281" i="4"/>
  <c r="W281" i="4"/>
  <c r="F281" i="4"/>
  <c r="K324" i="4"/>
  <c r="W324" i="4"/>
  <c r="F324" i="4"/>
  <c r="K400" i="4"/>
  <c r="W400" i="4"/>
  <c r="F400" i="4"/>
  <c r="K681" i="4"/>
  <c r="W681" i="4"/>
  <c r="F681" i="4"/>
  <c r="K712" i="4"/>
  <c r="W712" i="4"/>
  <c r="F712" i="4"/>
  <c r="K723" i="4"/>
  <c r="W723" i="4"/>
  <c r="F723" i="4"/>
  <c r="K825" i="4"/>
  <c r="W825" i="4"/>
  <c r="F825" i="4"/>
  <c r="K830" i="4"/>
  <c r="W830" i="4"/>
  <c r="F830" i="4"/>
  <c r="F862" i="4"/>
  <c r="K862" i="4"/>
  <c r="W862" i="4"/>
  <c r="K911" i="4"/>
  <c r="W911" i="4"/>
  <c r="F911" i="4"/>
  <c r="K973" i="4"/>
  <c r="W973" i="4"/>
  <c r="K103" i="4"/>
  <c r="W103" i="4"/>
  <c r="F103" i="4"/>
  <c r="K219" i="4"/>
  <c r="W219" i="4"/>
  <c r="F219" i="4"/>
  <c r="K231" i="4"/>
  <c r="W231" i="4"/>
  <c r="F231" i="4"/>
  <c r="K258" i="4"/>
  <c r="W258" i="4"/>
  <c r="F258" i="4"/>
  <c r="K467" i="4"/>
  <c r="W467" i="4"/>
  <c r="F467" i="4"/>
  <c r="K748" i="4"/>
  <c r="W748" i="4"/>
  <c r="F748" i="4"/>
  <c r="F869" i="4"/>
  <c r="K869" i="4"/>
  <c r="W869" i="4"/>
  <c r="K893" i="4"/>
  <c r="W893" i="4"/>
  <c r="F893" i="4"/>
  <c r="K975" i="4"/>
  <c r="W975" i="4"/>
  <c r="F975" i="4"/>
  <c r="K134" i="4"/>
  <c r="W134" i="4"/>
  <c r="F134" i="4"/>
  <c r="K371" i="4"/>
  <c r="W371" i="4"/>
  <c r="F371" i="4"/>
  <c r="K378" i="4"/>
  <c r="W378" i="4"/>
  <c r="F378" i="4"/>
  <c r="K422" i="4"/>
  <c r="W422" i="4"/>
  <c r="F422" i="4"/>
  <c r="K441" i="4"/>
  <c r="W441" i="4"/>
  <c r="F441" i="4"/>
  <c r="K558" i="4"/>
  <c r="W558" i="4"/>
  <c r="F558" i="4"/>
  <c r="K577" i="4"/>
  <c r="W577" i="4"/>
  <c r="F577" i="4"/>
  <c r="K700" i="4"/>
  <c r="W700" i="4"/>
  <c r="F700" i="4"/>
  <c r="F945" i="4"/>
  <c r="K945" i="4"/>
  <c r="W945" i="4"/>
  <c r="F588" i="4"/>
  <c r="F783" i="4"/>
  <c r="K124" i="4"/>
  <c r="W124" i="4"/>
  <c r="F124" i="4"/>
  <c r="K328" i="4"/>
  <c r="W328" i="4"/>
  <c r="F328" i="4"/>
  <c r="K644" i="4"/>
  <c r="W644" i="4"/>
  <c r="F644" i="4"/>
  <c r="K673" i="4"/>
  <c r="W673" i="4"/>
  <c r="F673" i="4"/>
  <c r="K709" i="4"/>
  <c r="W709" i="4"/>
  <c r="F709" i="4"/>
  <c r="K871" i="4"/>
  <c r="W871" i="4"/>
  <c r="F871" i="4"/>
  <c r="K888" i="4"/>
  <c r="W888" i="4"/>
  <c r="F888" i="4"/>
  <c r="K895" i="4"/>
  <c r="W895" i="4"/>
  <c r="F895" i="4"/>
  <c r="K926" i="4"/>
  <c r="W926" i="4"/>
  <c r="F926" i="4"/>
  <c r="K952" i="4"/>
  <c r="W952" i="4"/>
  <c r="F952" i="4"/>
  <c r="K965" i="4"/>
  <c r="W965" i="4"/>
  <c r="F965" i="4"/>
  <c r="K885" i="4"/>
  <c r="W885" i="4"/>
  <c r="F885" i="4"/>
  <c r="K974" i="4"/>
  <c r="W974" i="4"/>
  <c r="F974" i="4"/>
  <c r="K998" i="4"/>
  <c r="W998" i="4"/>
  <c r="F998" i="4"/>
  <c r="K826" i="4"/>
  <c r="W826" i="4"/>
  <c r="F826" i="4"/>
  <c r="K872" i="4"/>
  <c r="W872" i="4"/>
  <c r="F872" i="4"/>
  <c r="K966" i="4"/>
  <c r="W966" i="4"/>
  <c r="F966" i="4"/>
  <c r="K1002" i="4"/>
  <c r="W1002" i="4"/>
  <c r="F1002" i="4"/>
  <c r="K852" i="4"/>
  <c r="W852" i="4"/>
  <c r="F852" i="4"/>
  <c r="K961" i="4"/>
  <c r="W961" i="4"/>
  <c r="F961" i="4"/>
  <c r="AF867" i="4"/>
  <c r="AF482" i="4"/>
  <c r="A952" i="5"/>
  <c r="A205" i="5"/>
  <c r="AF263" i="4"/>
  <c r="A570" i="5"/>
  <c r="I570" i="5" s="1"/>
  <c r="AF580" i="4"/>
  <c r="D1008" i="5"/>
  <c r="A510" i="5"/>
  <c r="L510" i="5" s="1"/>
  <c r="AF520" i="4"/>
  <c r="AF542" i="4"/>
  <c r="A603" i="5"/>
  <c r="A938" i="5"/>
  <c r="AF948" i="4"/>
  <c r="AF940" i="4"/>
  <c r="A930" i="5"/>
  <c r="K1006" i="5"/>
  <c r="D1006" i="5"/>
  <c r="D1002" i="5"/>
  <c r="K1002" i="5"/>
  <c r="M1002" i="5"/>
  <c r="L1002" i="5"/>
  <c r="C1003" i="5"/>
  <c r="K1003" i="5"/>
  <c r="AF543" i="4"/>
  <c r="AF734" i="4"/>
  <c r="AF963" i="4"/>
  <c r="A953" i="5"/>
  <c r="A135" i="5"/>
  <c r="A292" i="5"/>
  <c r="H292" i="5" s="1"/>
  <c r="A423" i="5"/>
  <c r="D423" i="5" s="1"/>
  <c r="AF433" i="4"/>
  <c r="A65" i="5"/>
  <c r="J65" i="5" s="1"/>
  <c r="AF291" i="4"/>
  <c r="AF51" i="4"/>
  <c r="A41" i="5"/>
  <c r="A589" i="5"/>
  <c r="AF599" i="4"/>
  <c r="AF688" i="4"/>
  <c r="A770" i="5"/>
  <c r="AF780" i="4"/>
  <c r="AF1010" i="4"/>
  <c r="A1000" i="5"/>
  <c r="AF169" i="4"/>
  <c r="A138" i="5"/>
  <c r="J138" i="5" s="1"/>
  <c r="AE45" i="4"/>
  <c r="AE200" i="4"/>
  <c r="AE204" i="4"/>
  <c r="AE222" i="4"/>
  <c r="AE633" i="4"/>
  <c r="AE179" i="4"/>
  <c r="AE809" i="4"/>
  <c r="AE514" i="4"/>
  <c r="AE533" i="4"/>
  <c r="AE569" i="4"/>
  <c r="AE627" i="4"/>
  <c r="AE835" i="4"/>
  <c r="AE881" i="4"/>
  <c r="AE944" i="4"/>
  <c r="AE281" i="4"/>
  <c r="AE571" i="4"/>
  <c r="AE764" i="4"/>
  <c r="AE795" i="4"/>
  <c r="AE815" i="4"/>
  <c r="F88" i="4"/>
  <c r="K88" i="4"/>
  <c r="W88" i="4"/>
  <c r="N88" i="4"/>
  <c r="C88" i="4"/>
  <c r="J88" i="4"/>
  <c r="I88" i="4"/>
  <c r="E88" i="4"/>
  <c r="M88" i="4"/>
  <c r="H88" i="4"/>
  <c r="L88" i="4"/>
  <c r="K107" i="4"/>
  <c r="W107" i="4"/>
  <c r="F107" i="4"/>
  <c r="H107" i="4"/>
  <c r="N107" i="4"/>
  <c r="C107" i="4"/>
  <c r="M107" i="4"/>
  <c r="J107" i="4"/>
  <c r="G107" i="4"/>
  <c r="AE107" i="4" s="1"/>
  <c r="L107" i="4"/>
  <c r="E107" i="4"/>
  <c r="I107" i="4"/>
  <c r="D107" i="4"/>
  <c r="K112" i="4"/>
  <c r="W112" i="4"/>
  <c r="L112" i="4"/>
  <c r="F112" i="4"/>
  <c r="H112" i="4"/>
  <c r="E112" i="4"/>
  <c r="N112" i="4"/>
  <c r="C112" i="4"/>
  <c r="J112" i="4"/>
  <c r="M112" i="4"/>
  <c r="D112" i="4"/>
  <c r="I112" i="4"/>
  <c r="K726" i="4"/>
  <c r="W726" i="4"/>
  <c r="F726" i="4"/>
  <c r="N726" i="4"/>
  <c r="C726" i="4"/>
  <c r="J726" i="4"/>
  <c r="I726" i="4"/>
  <c r="E726" i="4"/>
  <c r="D726" i="4"/>
  <c r="L726" i="4"/>
  <c r="M726" i="4"/>
  <c r="H726" i="4"/>
  <c r="K799" i="4"/>
  <c r="W799" i="4"/>
  <c r="H799" i="4"/>
  <c r="N799" i="4"/>
  <c r="C799" i="4"/>
  <c r="F799" i="4"/>
  <c r="M799" i="4"/>
  <c r="J799" i="4"/>
  <c r="D799" i="4"/>
  <c r="I799" i="4"/>
  <c r="E799" i="4"/>
  <c r="L799" i="4"/>
  <c r="K810" i="4"/>
  <c r="W810" i="4"/>
  <c r="J810" i="4"/>
  <c r="F810" i="4"/>
  <c r="E810" i="4"/>
  <c r="D810" i="4"/>
  <c r="M810" i="4"/>
  <c r="N810" i="4"/>
  <c r="L810" i="4"/>
  <c r="H810" i="4"/>
  <c r="I810" i="4"/>
  <c r="C810" i="4"/>
  <c r="K942" i="4"/>
  <c r="W942" i="4"/>
  <c r="F942" i="4"/>
  <c r="H942" i="4"/>
  <c r="N942" i="4"/>
  <c r="C942" i="4"/>
  <c r="M942" i="4"/>
  <c r="J942" i="4"/>
  <c r="I942" i="4"/>
  <c r="L942" i="4"/>
  <c r="E942" i="4"/>
  <c r="D942" i="4"/>
  <c r="K996" i="4"/>
  <c r="W996" i="4"/>
  <c r="L996" i="4"/>
  <c r="H996" i="4"/>
  <c r="E996" i="4"/>
  <c r="N996" i="4"/>
  <c r="C996" i="4"/>
  <c r="J996" i="4"/>
  <c r="F996" i="4"/>
  <c r="M996" i="4"/>
  <c r="D996" i="4"/>
  <c r="I996" i="4"/>
  <c r="M1011" i="4"/>
  <c r="F1011" i="4"/>
  <c r="C1011" i="4"/>
  <c r="K1011" i="4"/>
  <c r="W1011" i="4"/>
  <c r="G1011" i="4"/>
  <c r="AE1011" i="4" s="1"/>
  <c r="I1011" i="4"/>
  <c r="L1011" i="4"/>
  <c r="J1011" i="4"/>
  <c r="D1011" i="4"/>
  <c r="N1011" i="4"/>
  <c r="E1011" i="4"/>
  <c r="D88" i="4"/>
  <c r="AF397" i="4"/>
  <c r="A387" i="5"/>
  <c r="E387" i="5" s="1"/>
  <c r="K51" i="4"/>
  <c r="W51" i="4"/>
  <c r="E51" i="4"/>
  <c r="F51" i="4"/>
  <c r="M51" i="4"/>
  <c r="L51" i="4"/>
  <c r="I51" i="4"/>
  <c r="J51" i="4"/>
  <c r="H51" i="4"/>
  <c r="D51" i="4"/>
  <c r="C51" i="4"/>
  <c r="H116" i="4"/>
  <c r="M116" i="4"/>
  <c r="N116" i="4"/>
  <c r="D116" i="4"/>
  <c r="J116" i="4"/>
  <c r="I116" i="4"/>
  <c r="F116" i="4"/>
  <c r="E116" i="4"/>
  <c r="L116" i="4"/>
  <c r="C116" i="4"/>
  <c r="K116" i="4"/>
  <c r="W116" i="4"/>
  <c r="H1011" i="4"/>
  <c r="G747" i="5"/>
  <c r="P1009" i="5"/>
  <c r="K1009" i="5"/>
  <c r="H1009" i="5"/>
  <c r="B1009" i="5"/>
  <c r="D1009" i="5"/>
  <c r="E1009" i="5"/>
  <c r="G1009" i="5"/>
  <c r="K127" i="4"/>
  <c r="W127" i="4"/>
  <c r="G127" i="4"/>
  <c r="AE127" i="4"/>
  <c r="D127" i="4"/>
  <c r="F127" i="4"/>
  <c r="L127" i="4"/>
  <c r="J127" i="4"/>
  <c r="H127" i="4"/>
  <c r="N127" i="4"/>
  <c r="C127" i="4"/>
  <c r="M127" i="4"/>
  <c r="I127" i="4"/>
  <c r="H148" i="4"/>
  <c r="M148" i="4"/>
  <c r="E148" i="4"/>
  <c r="L148" i="4"/>
  <c r="N148" i="4"/>
  <c r="D148" i="4"/>
  <c r="K148" i="4"/>
  <c r="W148" i="4"/>
  <c r="J148" i="4"/>
  <c r="G148" i="4"/>
  <c r="AE148" i="4" s="1"/>
  <c r="C148" i="4"/>
  <c r="F148" i="4"/>
  <c r="K929" i="4"/>
  <c r="W929" i="4"/>
  <c r="F929" i="4"/>
  <c r="I929" i="4"/>
  <c r="D929" i="4"/>
  <c r="N929" i="4"/>
  <c r="C929" i="4"/>
  <c r="L929" i="4"/>
  <c r="M929" i="4"/>
  <c r="J929" i="4"/>
  <c r="E929" i="4"/>
  <c r="G929" i="4"/>
  <c r="AE929" i="4" s="1"/>
  <c r="H929" i="4"/>
  <c r="AE94" i="4"/>
  <c r="AE221" i="4"/>
  <c r="AE364" i="4"/>
  <c r="AE427" i="4"/>
  <c r="AE443" i="4"/>
  <c r="K220" i="4"/>
  <c r="W220" i="4"/>
  <c r="M220" i="4"/>
  <c r="I220" i="4"/>
  <c r="H220" i="4"/>
  <c r="D220" i="4"/>
  <c r="K576" i="4"/>
  <c r="W576" i="4"/>
  <c r="I576" i="4"/>
  <c r="D576" i="4"/>
  <c r="N576" i="4"/>
  <c r="C576" i="4"/>
  <c r="L576" i="4"/>
  <c r="K638" i="4"/>
  <c r="W638" i="4"/>
  <c r="F638" i="4"/>
  <c r="N638" i="4"/>
  <c r="C638" i="4"/>
  <c r="J638" i="4"/>
  <c r="I638" i="4"/>
  <c r="E638" i="4"/>
  <c r="K684" i="4"/>
  <c r="W684" i="4"/>
  <c r="M684" i="4"/>
  <c r="I684" i="4"/>
  <c r="H684" i="4"/>
  <c r="F684" i="4"/>
  <c r="G684" i="4"/>
  <c r="AE684" i="4"/>
  <c r="D684" i="4"/>
  <c r="K706" i="4"/>
  <c r="W706" i="4"/>
  <c r="G706" i="4"/>
  <c r="AE706" i="4" s="1"/>
  <c r="F706" i="4"/>
  <c r="M706" i="4"/>
  <c r="I706" i="4"/>
  <c r="H706" i="4"/>
  <c r="D706" i="4"/>
  <c r="K31" i="4"/>
  <c r="W31" i="4"/>
  <c r="D31" i="4"/>
  <c r="F31" i="4"/>
  <c r="L31" i="4"/>
  <c r="J31" i="4"/>
  <c r="H31" i="4"/>
  <c r="K79" i="4"/>
  <c r="W79" i="4"/>
  <c r="F79" i="4"/>
  <c r="L79" i="4"/>
  <c r="H79" i="4"/>
  <c r="E79" i="4"/>
  <c r="N79" i="4"/>
  <c r="C79" i="4"/>
  <c r="I85" i="4"/>
  <c r="D85" i="4"/>
  <c r="N85" i="4"/>
  <c r="C85" i="4"/>
  <c r="L85" i="4"/>
  <c r="K275" i="4"/>
  <c r="W275" i="4"/>
  <c r="F275" i="4"/>
  <c r="J275" i="4"/>
  <c r="E275" i="4"/>
  <c r="D275" i="4"/>
  <c r="M275" i="4"/>
  <c r="K280" i="4"/>
  <c r="W280" i="4"/>
  <c r="N280" i="4"/>
  <c r="C280" i="4"/>
  <c r="J280" i="4"/>
  <c r="I280" i="4"/>
  <c r="E280" i="4"/>
  <c r="K391" i="4"/>
  <c r="W391" i="4"/>
  <c r="J391" i="4"/>
  <c r="E391" i="4"/>
  <c r="D391" i="4"/>
  <c r="M391" i="4"/>
  <c r="K701" i="4"/>
  <c r="W701" i="4"/>
  <c r="F701" i="4"/>
  <c r="J701" i="4"/>
  <c r="E701" i="4"/>
  <c r="D701" i="4"/>
  <c r="M701" i="4"/>
  <c r="AE404" i="4"/>
  <c r="K16" i="4"/>
  <c r="W16" i="4"/>
  <c r="N16" i="4"/>
  <c r="C16" i="4"/>
  <c r="K191" i="4"/>
  <c r="W191" i="4"/>
  <c r="I191" i="4"/>
  <c r="D191" i="4"/>
  <c r="N191" i="4"/>
  <c r="C191" i="4"/>
  <c r="L191" i="4"/>
  <c r="K322" i="4"/>
  <c r="W322" i="4"/>
  <c r="F322" i="4"/>
  <c r="H322" i="4"/>
  <c r="N322" i="4"/>
  <c r="C322" i="4"/>
  <c r="M322" i="4"/>
  <c r="J322" i="4"/>
  <c r="AE65" i="4"/>
  <c r="AE155" i="4"/>
  <c r="F168" i="4"/>
  <c r="K168" i="4"/>
  <c r="W168" i="4"/>
  <c r="L168" i="4"/>
  <c r="H168" i="4"/>
  <c r="G168" i="4"/>
  <c r="AE168" i="4" s="1"/>
  <c r="E168" i="4"/>
  <c r="N168" i="4"/>
  <c r="C168" i="4"/>
  <c r="I108" i="4"/>
  <c r="M157" i="4"/>
  <c r="L178" i="4"/>
  <c r="M283" i="4"/>
  <c r="D289" i="4"/>
  <c r="H299" i="4"/>
  <c r="L305" i="4"/>
  <c r="C399" i="4"/>
  <c r="N399" i="4"/>
  <c r="D889" i="4"/>
  <c r="H1000" i="4"/>
  <c r="AE541" i="4"/>
  <c r="AE804" i="4"/>
  <c r="AE828" i="4"/>
  <c r="AE839" i="4"/>
  <c r="F299" i="4"/>
  <c r="K22" i="4"/>
  <c r="W22" i="4"/>
  <c r="F22" i="4"/>
  <c r="F60" i="4"/>
  <c r="K60" i="4"/>
  <c r="W60" i="4"/>
  <c r="K175" i="4"/>
  <c r="W175" i="4"/>
  <c r="F175" i="4"/>
  <c r="K264" i="4"/>
  <c r="W264" i="4"/>
  <c r="F326" i="4"/>
  <c r="K326" i="4"/>
  <c r="W326" i="4"/>
  <c r="K343" i="4"/>
  <c r="W343" i="4"/>
  <c r="G343" i="4"/>
  <c r="AE343" i="4" s="1"/>
  <c r="K384" i="4"/>
  <c r="W384" i="4"/>
  <c r="F384" i="4"/>
  <c r="L108" i="4"/>
  <c r="D157" i="4"/>
  <c r="C178" i="4"/>
  <c r="N178" i="4"/>
  <c r="H289" i="4"/>
  <c r="J299" i="4"/>
  <c r="C305" i="4"/>
  <c r="N305" i="4"/>
  <c r="E399" i="4"/>
  <c r="H889" i="4"/>
  <c r="J1000" i="4"/>
  <c r="AE552" i="4"/>
  <c r="AE579" i="4"/>
  <c r="AE614" i="4"/>
  <c r="F108" i="4"/>
  <c r="F1000" i="4"/>
  <c r="K287" i="4"/>
  <c r="W287" i="4"/>
  <c r="G287" i="4"/>
  <c r="L1000" i="4"/>
  <c r="AE887" i="4"/>
  <c r="K135" i="4"/>
  <c r="W135" i="4"/>
  <c r="F135" i="4"/>
  <c r="K172" i="4"/>
  <c r="W172" i="4"/>
  <c r="F172" i="4"/>
  <c r="K202" i="4"/>
  <c r="W202" i="4"/>
  <c r="F202" i="4"/>
  <c r="K368" i="4"/>
  <c r="W368" i="4"/>
  <c r="F368" i="4"/>
  <c r="K416" i="4"/>
  <c r="W416" i="4"/>
  <c r="G416" i="4"/>
  <c r="E1003" i="5"/>
  <c r="F1003" i="5"/>
  <c r="K283" i="4"/>
  <c r="W283" i="4"/>
  <c r="F283" i="4"/>
  <c r="K399" i="4"/>
  <c r="W399" i="4"/>
  <c r="F399" i="4"/>
  <c r="K889" i="4"/>
  <c r="W889" i="4"/>
  <c r="F889" i="4"/>
  <c r="E108" i="4"/>
  <c r="J157" i="4"/>
  <c r="I178" i="4"/>
  <c r="J283" i="4"/>
  <c r="M289" i="4"/>
  <c r="D299" i="4"/>
  <c r="L399" i="4"/>
  <c r="M889" i="4"/>
  <c r="D1000" i="4"/>
  <c r="AE634" i="4"/>
  <c r="AE838" i="4"/>
  <c r="F289" i="4"/>
  <c r="F40" i="4"/>
  <c r="K40" i="4"/>
  <c r="W40" i="4"/>
  <c r="K55" i="4"/>
  <c r="W55" i="4"/>
  <c r="F55" i="4"/>
  <c r="K93" i="4"/>
  <c r="W93" i="4"/>
  <c r="F93" i="4"/>
  <c r="F623" i="4"/>
  <c r="K623" i="4"/>
  <c r="W623" i="4"/>
  <c r="K184" i="4"/>
  <c r="W184" i="4"/>
  <c r="F184" i="4"/>
  <c r="K200" i="4"/>
  <c r="W200" i="4"/>
  <c r="C13" i="4"/>
  <c r="G13" i="4"/>
  <c r="F13" i="4"/>
  <c r="I13" i="4"/>
  <c r="L160" i="5"/>
  <c r="M929" i="5"/>
  <c r="B160" i="5"/>
  <c r="K26" i="4"/>
  <c r="W26" i="4"/>
  <c r="A26" i="4"/>
  <c r="F26" i="4"/>
  <c r="G26" i="4"/>
  <c r="AE26" i="4" s="1"/>
  <c r="N26" i="4"/>
  <c r="C26" i="4"/>
  <c r="M26" i="4"/>
  <c r="J26" i="4"/>
  <c r="L26" i="4"/>
  <c r="E26" i="4"/>
  <c r="D26" i="4"/>
  <c r="I26" i="4"/>
  <c r="H26" i="4"/>
  <c r="H929" i="5"/>
  <c r="C160" i="5"/>
  <c r="N12" i="4"/>
  <c r="L12" i="4"/>
  <c r="G12" i="4"/>
  <c r="E12" i="4"/>
  <c r="F12" i="4"/>
  <c r="I12" i="4"/>
  <c r="J13" i="4"/>
  <c r="D13" i="4"/>
  <c r="N13" i="4"/>
  <c r="O543" i="5"/>
  <c r="E18" i="5"/>
  <c r="O18" i="5"/>
  <c r="E102" i="5"/>
  <c r="O102" i="5"/>
  <c r="M160" i="5"/>
  <c r="J39" i="5"/>
  <c r="E546" i="5"/>
  <c r="M546" i="5"/>
  <c r="C18" i="5"/>
  <c r="B785" i="5"/>
  <c r="C785" i="5"/>
  <c r="D18" i="5"/>
  <c r="H401" i="5"/>
  <c r="D197" i="5"/>
  <c r="L18" i="5"/>
  <c r="K18" i="5"/>
  <c r="G18" i="5"/>
  <c r="E785" i="5"/>
  <c r="P785" i="5"/>
  <c r="I785" i="5"/>
  <c r="H785" i="5"/>
  <c r="G785" i="5"/>
  <c r="M785" i="5"/>
  <c r="K785" i="5"/>
  <c r="D785" i="5"/>
  <c r="L785" i="5"/>
  <c r="I18" i="5"/>
  <c r="N18" i="5"/>
  <c r="B111" i="5"/>
  <c r="H18" i="5"/>
  <c r="E111" i="5"/>
  <c r="W12" i="4"/>
  <c r="A12" i="4"/>
  <c r="A2" i="5" s="1"/>
  <c r="M18" i="5"/>
  <c r="P18" i="5"/>
  <c r="J18" i="5"/>
  <c r="F18" i="5"/>
  <c r="L111" i="5"/>
  <c r="H111" i="5"/>
  <c r="B18" i="5"/>
  <c r="N785" i="5"/>
  <c r="J785" i="5"/>
  <c r="F785" i="5"/>
  <c r="I857" i="5"/>
  <c r="N807" i="5"/>
  <c r="D401" i="5"/>
  <c r="J543" i="5"/>
  <c r="B783" i="5"/>
  <c r="F543" i="5"/>
  <c r="H543" i="5"/>
  <c r="D543" i="5"/>
  <c r="N543" i="5"/>
  <c r="P543" i="5"/>
  <c r="E543" i="5"/>
  <c r="G543" i="5"/>
  <c r="C543" i="5"/>
  <c r="G40" i="5"/>
  <c r="C40" i="5"/>
  <c r="N50" i="5"/>
  <c r="I50" i="5"/>
  <c r="L88" i="5"/>
  <c r="P88" i="5"/>
  <c r="K377" i="5"/>
  <c r="E377" i="5"/>
  <c r="M377" i="5"/>
  <c r="G377" i="5"/>
  <c r="N377" i="5"/>
  <c r="J377" i="5"/>
  <c r="H88" i="5"/>
  <c r="G102" i="5"/>
  <c r="N102" i="5"/>
  <c r="I102" i="5"/>
  <c r="P102" i="5"/>
  <c r="F102" i="5"/>
  <c r="J102" i="5"/>
  <c r="C377" i="5"/>
  <c r="J40" i="5"/>
  <c r="D40" i="5"/>
  <c r="I40" i="5"/>
  <c r="F40" i="5"/>
  <c r="P40" i="5"/>
  <c r="B40" i="5"/>
  <c r="M40" i="5"/>
  <c r="E40" i="5"/>
  <c r="H377" i="5"/>
  <c r="E50" i="5"/>
  <c r="H40" i="5"/>
  <c r="F807" i="5"/>
  <c r="D377" i="5"/>
  <c r="N857" i="5"/>
  <c r="B857" i="5"/>
  <c r="M857" i="5"/>
  <c r="D857" i="5"/>
  <c r="C857" i="5"/>
  <c r="P857" i="5"/>
  <c r="G857" i="5"/>
  <c r="H857" i="5"/>
  <c r="B557" i="5"/>
  <c r="L557" i="5"/>
  <c r="G557" i="5"/>
  <c r="P557" i="5"/>
  <c r="E557" i="5"/>
  <c r="D102" i="5"/>
  <c r="B102" i="5"/>
  <c r="C102" i="5"/>
  <c r="P783" i="5"/>
  <c r="H783" i="5"/>
  <c r="H102" i="5"/>
  <c r="K102" i="5"/>
  <c r="H17" i="5"/>
  <c r="P17" i="5"/>
  <c r="N17" i="5"/>
  <c r="E17" i="5"/>
  <c r="M17" i="5"/>
  <c r="L17" i="5"/>
  <c r="B17" i="5"/>
  <c r="I17" i="5"/>
  <c r="F17" i="5"/>
  <c r="J17" i="5"/>
  <c r="D17" i="5"/>
  <c r="C17" i="5"/>
  <c r="G17" i="5"/>
  <c r="K40" i="5"/>
  <c r="N40" i="5"/>
  <c r="L40" i="5"/>
  <c r="L102" i="5"/>
  <c r="M102" i="5"/>
  <c r="P377" i="5"/>
  <c r="I377" i="5"/>
  <c r="L377" i="5"/>
  <c r="F377" i="5"/>
  <c r="E857" i="5"/>
  <c r="K857" i="5"/>
  <c r="H472" i="5"/>
  <c r="M472" i="5"/>
  <c r="G472" i="5"/>
  <c r="F472" i="5"/>
  <c r="L472" i="5"/>
  <c r="C472" i="5"/>
  <c r="E472" i="5"/>
  <c r="N472" i="5"/>
  <c r="B472" i="5"/>
  <c r="P472" i="5"/>
  <c r="J472" i="5"/>
  <c r="D472" i="5"/>
  <c r="K472" i="5"/>
  <c r="C532" i="5"/>
  <c r="D844" i="5"/>
  <c r="F844" i="5"/>
  <c r="E844" i="5"/>
  <c r="N844" i="5"/>
  <c r="K844" i="5"/>
  <c r="L844" i="5"/>
  <c r="B844" i="5"/>
  <c r="I844" i="5"/>
  <c r="G844" i="5"/>
  <c r="P844" i="5"/>
  <c r="M844" i="5"/>
  <c r="C844" i="5"/>
  <c r="H844" i="5"/>
  <c r="M159" i="5"/>
  <c r="G159" i="5"/>
  <c r="I159" i="5"/>
  <c r="B159" i="5"/>
  <c r="C159" i="5"/>
  <c r="N159" i="5"/>
  <c r="K159" i="5"/>
  <c r="F159" i="5"/>
  <c r="P159" i="5"/>
  <c r="L159" i="5"/>
  <c r="L678" i="5"/>
  <c r="J678" i="5"/>
  <c r="E678" i="5"/>
  <c r="K678" i="5"/>
  <c r="I678" i="5"/>
  <c r="M678" i="5"/>
  <c r="N678" i="5"/>
  <c r="B678" i="5"/>
  <c r="D678" i="5"/>
  <c r="G678" i="5"/>
  <c r="C678" i="5"/>
  <c r="F678" i="5"/>
  <c r="P724" i="5"/>
  <c r="F724" i="5"/>
  <c r="I724" i="5"/>
  <c r="N724" i="5"/>
  <c r="C724" i="5"/>
  <c r="L724" i="5"/>
  <c r="B724" i="5"/>
  <c r="H724" i="5"/>
  <c r="M724" i="5"/>
  <c r="D724" i="5"/>
  <c r="G724" i="5"/>
  <c r="K724" i="5"/>
  <c r="J281" i="5"/>
  <c r="N281" i="5"/>
  <c r="C281" i="5"/>
  <c r="F281" i="5"/>
  <c r="D281" i="5"/>
  <c r="L281" i="5"/>
  <c r="K281" i="5"/>
  <c r="E281" i="5"/>
  <c r="B281" i="5"/>
  <c r="P281" i="5"/>
  <c r="G281" i="5"/>
  <c r="I281" i="5"/>
  <c r="H281" i="5"/>
  <c r="M281" i="5"/>
  <c r="AF932" i="4"/>
  <c r="F197" i="5"/>
  <c r="J532" i="5"/>
  <c r="A928" i="5"/>
  <c r="AF938" i="4"/>
  <c r="A891" i="5"/>
  <c r="AF901" i="4"/>
  <c r="A914" i="5"/>
  <c r="G532" i="5"/>
  <c r="O197" i="5"/>
  <c r="G197" i="5"/>
  <c r="I197" i="5"/>
  <c r="M197" i="5"/>
  <c r="H197" i="5"/>
  <c r="L197" i="5"/>
  <c r="K197" i="5"/>
  <c r="E197" i="5"/>
  <c r="C197" i="5"/>
  <c r="F532" i="5"/>
  <c r="P197" i="5"/>
  <c r="N197" i="5"/>
  <c r="K532" i="5"/>
  <c r="M532" i="5"/>
  <c r="O747" i="5"/>
  <c r="F747" i="5"/>
  <c r="E747" i="5"/>
  <c r="B747" i="5"/>
  <c r="P747" i="5"/>
  <c r="I747" i="5"/>
  <c r="M747" i="5"/>
  <c r="D747" i="5"/>
  <c r="C747" i="5"/>
  <c r="N747" i="5"/>
  <c r="L747" i="5"/>
  <c r="AF267" i="4"/>
  <c r="A257" i="5"/>
  <c r="C257" i="5" s="1"/>
  <c r="AF925" i="4"/>
  <c r="A915" i="5"/>
  <c r="I546" i="5"/>
  <c r="C546" i="5"/>
  <c r="L546" i="5"/>
  <c r="G546" i="5"/>
  <c r="B546" i="5"/>
  <c r="F546" i="5"/>
  <c r="H546" i="5"/>
  <c r="N546" i="5"/>
  <c r="K160" i="5"/>
  <c r="G160" i="5"/>
  <c r="P160" i="5"/>
  <c r="E160" i="5"/>
  <c r="J160" i="5"/>
  <c r="I160" i="5"/>
  <c r="N160" i="5"/>
  <c r="F160" i="5"/>
  <c r="H160" i="5"/>
  <c r="D160" i="5"/>
  <c r="O160" i="5"/>
  <c r="O929" i="5"/>
  <c r="P929" i="5"/>
  <c r="D929" i="5"/>
  <c r="A64" i="5"/>
  <c r="AF74" i="4"/>
  <c r="A459" i="5"/>
  <c r="A89" i="5"/>
  <c r="D89" i="5" s="1"/>
  <c r="AF99" i="4"/>
  <c r="A124" i="5"/>
  <c r="L124" i="5" s="1"/>
  <c r="AF592" i="4"/>
  <c r="A605" i="5"/>
  <c r="J605" i="5" s="1"/>
  <c r="AF615" i="4"/>
  <c r="A268" i="5"/>
  <c r="AF278" i="4"/>
  <c r="A486" i="5"/>
  <c r="K486" i="5" s="1"/>
  <c r="AF496" i="4"/>
  <c r="AF602" i="4"/>
  <c r="A592" i="5"/>
  <c r="A210" i="5"/>
  <c r="AF220" i="4"/>
  <c r="A27" i="5"/>
  <c r="E27" i="5" s="1"/>
  <c r="AF37" i="4"/>
  <c r="AF376" i="4"/>
  <c r="A291" i="5"/>
  <c r="AF831" i="4"/>
  <c r="AF880" i="4"/>
  <c r="A870" i="5"/>
  <c r="A29" i="5"/>
  <c r="AF39" i="4"/>
  <c r="A580" i="5"/>
  <c r="AF590" i="4"/>
  <c r="A587" i="5"/>
  <c r="J587" i="5" s="1"/>
  <c r="A637" i="5"/>
  <c r="L637" i="5" s="1"/>
  <c r="A653" i="5"/>
  <c r="E653" i="5" s="1"/>
  <c r="AF663" i="4"/>
  <c r="AF748" i="4"/>
  <c r="A738" i="5"/>
  <c r="P738" i="5" s="1"/>
  <c r="O724" i="5"/>
  <c r="J724" i="5"/>
  <c r="AF916" i="4"/>
  <c r="A906" i="5"/>
  <c r="A351" i="5"/>
  <c r="A963" i="5"/>
  <c r="AF973" i="4"/>
  <c r="A435" i="5"/>
  <c r="AF445" i="4"/>
  <c r="I172" i="5"/>
  <c r="AF808" i="4"/>
  <c r="A149" i="5"/>
  <c r="AF159" i="4"/>
  <c r="A412" i="5"/>
  <c r="E412" i="5" s="1"/>
  <c r="AF422" i="4"/>
  <c r="A555" i="5"/>
  <c r="AF604" i="4"/>
  <c r="A594" i="5"/>
  <c r="L594" i="5" s="1"/>
  <c r="J689" i="5"/>
  <c r="G689" i="5"/>
  <c r="N689" i="5"/>
  <c r="F689" i="5"/>
  <c r="AF889" i="4"/>
  <c r="A879" i="5"/>
  <c r="D689" i="5"/>
  <c r="AF182" i="4"/>
  <c r="J172" i="5"/>
  <c r="E172" i="5"/>
  <c r="G172" i="5"/>
  <c r="K172" i="5"/>
  <c r="H172" i="5"/>
  <c r="L172" i="5"/>
  <c r="O172" i="5"/>
  <c r="C172" i="5"/>
  <c r="B172" i="5"/>
  <c r="N172" i="5"/>
  <c r="D172" i="5"/>
  <c r="M172" i="5"/>
  <c r="A742" i="5"/>
  <c r="K822" i="5"/>
  <c r="D822" i="5"/>
  <c r="A886" i="5"/>
  <c r="AF896" i="4"/>
  <c r="AF14" i="4"/>
  <c r="A4" i="5"/>
  <c r="I4" i="5" s="1"/>
  <c r="A341" i="5"/>
  <c r="AF351" i="4"/>
  <c r="A894" i="5"/>
  <c r="J894" i="5" s="1"/>
  <c r="AF904" i="4"/>
  <c r="A389" i="5"/>
  <c r="I389" i="5" s="1"/>
  <c r="AF88" i="4"/>
  <c r="A78" i="5"/>
  <c r="A86" i="5"/>
  <c r="AF208" i="4"/>
  <c r="A198" i="5"/>
  <c r="L198" i="5" s="1"/>
  <c r="AF216" i="4"/>
  <c r="AF794" i="4"/>
  <c r="A784" i="5"/>
  <c r="N784" i="5" s="1"/>
  <c r="A856" i="5"/>
  <c r="D856" i="5" s="1"/>
  <c r="AF866" i="4"/>
  <c r="A880" i="5"/>
  <c r="AF890" i="4"/>
  <c r="AF832" i="4"/>
  <c r="A218" i="5"/>
  <c r="AF228" i="4"/>
  <c r="A234" i="5"/>
  <c r="G234" i="5" s="1"/>
  <c r="AF244" i="4"/>
  <c r="AF316" i="4"/>
  <c r="A306" i="5"/>
  <c r="A354" i="5"/>
  <c r="AF364" i="4"/>
  <c r="AF419" i="4"/>
  <c r="A409" i="5"/>
  <c r="B409" i="5" s="1"/>
  <c r="AF467" i="4"/>
  <c r="A481" i="5"/>
  <c r="G481" i="5" s="1"/>
  <c r="AF507" i="4"/>
  <c r="A497" i="5"/>
  <c r="A615" i="5"/>
  <c r="G615" i="5" s="1"/>
  <c r="AF625" i="4"/>
  <c r="AF664" i="4"/>
  <c r="A654" i="5"/>
  <c r="A987" i="5"/>
  <c r="P987" i="5" s="1"/>
  <c r="AF997" i="4"/>
  <c r="O377" i="5"/>
  <c r="B377" i="5"/>
  <c r="J747" i="5"/>
  <c r="K747" i="5"/>
  <c r="A147" i="5"/>
  <c r="A414" i="5"/>
  <c r="F414" i="5" s="1"/>
  <c r="AF424" i="4"/>
  <c r="A761" i="5"/>
  <c r="N761" i="5" s="1"/>
  <c r="AF771" i="4"/>
  <c r="AF194" i="4"/>
  <c r="A184" i="5"/>
  <c r="C184" i="5" s="1"/>
  <c r="AF772" i="4"/>
  <c r="A762" i="5"/>
  <c r="AF299" i="4"/>
  <c r="A677" i="5"/>
  <c r="AF687" i="4"/>
  <c r="AF207" i="4"/>
  <c r="N822" i="5"/>
  <c r="I822" i="5"/>
  <c r="B822" i="5"/>
  <c r="G822" i="5"/>
  <c r="H822" i="5"/>
  <c r="AF936" i="4"/>
  <c r="E822" i="5"/>
  <c r="O822" i="5"/>
  <c r="P822" i="5"/>
  <c r="F822" i="5"/>
  <c r="M822" i="5"/>
  <c r="C822" i="5"/>
  <c r="A858" i="5"/>
  <c r="I858" i="5" s="1"/>
  <c r="AF733" i="4"/>
  <c r="A53" i="5"/>
  <c r="A77" i="5"/>
  <c r="AF87" i="4"/>
  <c r="A826" i="5"/>
  <c r="J826" i="5" s="1"/>
  <c r="AF836" i="4"/>
  <c r="AF875" i="4"/>
  <c r="A865" i="5"/>
  <c r="P865" i="5" s="1"/>
  <c r="A819" i="5"/>
  <c r="H819" i="5" s="1"/>
  <c r="AF829" i="4"/>
  <c r="G39" i="5"/>
  <c r="AF73" i="4"/>
  <c r="A126" i="5"/>
  <c r="N126" i="5" s="1"/>
  <c r="AF136" i="4"/>
  <c r="AF184" i="4"/>
  <c r="A174" i="5"/>
  <c r="I174" i="5" s="1"/>
  <c r="AF460" i="4"/>
  <c r="A450" i="5"/>
  <c r="AF492" i="4"/>
  <c r="AF508" i="4"/>
  <c r="A498" i="5"/>
  <c r="AF735" i="4"/>
  <c r="A725" i="5"/>
  <c r="O725" i="5" s="1"/>
  <c r="L857" i="5"/>
  <c r="O857" i="5"/>
  <c r="A340" i="5"/>
  <c r="AF350" i="4"/>
  <c r="A617" i="5"/>
  <c r="M617" i="5" s="1"/>
  <c r="AF627" i="4"/>
  <c r="AF206" i="4"/>
  <c r="AF338" i="4"/>
  <c r="A328" i="5"/>
  <c r="F328" i="5" s="1"/>
  <c r="AF926" i="4"/>
  <c r="A916" i="5"/>
  <c r="AF72" i="4"/>
  <c r="A62" i="5"/>
  <c r="AF494" i="4"/>
  <c r="AF352" i="4"/>
  <c r="AF471" i="4"/>
  <c r="A461" i="5"/>
  <c r="A469" i="5"/>
  <c r="I469" i="5" s="1"/>
  <c r="AF566" i="4"/>
  <c r="A556" i="5"/>
  <c r="J556" i="5" s="1"/>
  <c r="AF85" i="4"/>
  <c r="A75" i="5"/>
  <c r="AF172" i="4"/>
  <c r="A162" i="5"/>
  <c r="O162" i="5" s="1"/>
  <c r="A186" i="5"/>
  <c r="AF196" i="4"/>
  <c r="A462" i="5"/>
  <c r="AF472" i="4"/>
  <c r="A509" i="5"/>
  <c r="AF519" i="4"/>
  <c r="O689" i="5"/>
  <c r="K689" i="5"/>
  <c r="A460" i="5"/>
  <c r="B460" i="5" s="1"/>
  <c r="A101" i="5"/>
  <c r="E401" i="5"/>
  <c r="C401" i="5"/>
  <c r="M401" i="5"/>
  <c r="K401" i="5"/>
  <c r="I401" i="5"/>
  <c r="J401" i="5"/>
  <c r="O401" i="5"/>
  <c r="F401" i="5"/>
  <c r="G401" i="5"/>
  <c r="P401" i="5"/>
  <c r="N401" i="5"/>
  <c r="L401" i="5"/>
  <c r="B401" i="5"/>
  <c r="A474" i="5"/>
  <c r="AF484" i="4"/>
  <c r="O366" i="5"/>
  <c r="A748" i="5"/>
  <c r="AF758" i="4"/>
  <c r="AF781" i="4"/>
  <c r="A771" i="5"/>
  <c r="K771" i="5" s="1"/>
  <c r="A902" i="5"/>
  <c r="AF64" i="4"/>
  <c r="A54" i="5"/>
  <c r="K54" i="5" s="1"/>
  <c r="A350" i="5"/>
  <c r="AF360" i="4"/>
  <c r="A649" i="5"/>
  <c r="H689" i="5"/>
  <c r="E689" i="5"/>
  <c r="AF721" i="4"/>
  <c r="A711" i="5"/>
  <c r="AF736" i="4"/>
  <c r="N506" i="5"/>
  <c r="A581" i="5"/>
  <c r="AF591" i="4"/>
  <c r="A604" i="5"/>
  <c r="I604" i="5" s="1"/>
  <c r="AF614" i="4"/>
  <c r="A642" i="5"/>
  <c r="I642" i="5" s="1"/>
  <c r="AF652" i="4"/>
  <c r="AF676" i="4"/>
  <c r="A666" i="5"/>
  <c r="D666" i="5" s="1"/>
  <c r="AF700" i="4"/>
  <c r="A690" i="5"/>
  <c r="AF708" i="4"/>
  <c r="AF722" i="4"/>
  <c r="A712" i="5"/>
  <c r="AF876" i="4"/>
  <c r="D881" i="5"/>
  <c r="E881" i="5"/>
  <c r="P881" i="5"/>
  <c r="O881" i="5"/>
  <c r="N881" i="5"/>
  <c r="L881" i="5"/>
  <c r="G881" i="5"/>
  <c r="F881" i="5"/>
  <c r="K881" i="5"/>
  <c r="C881" i="5"/>
  <c r="B881" i="5"/>
  <c r="J881" i="5"/>
  <c r="P689" i="5"/>
  <c r="C689" i="5"/>
  <c r="AF699" i="4"/>
  <c r="I532" i="5"/>
  <c r="D532" i="5"/>
  <c r="P532" i="5"/>
  <c r="E532" i="5"/>
  <c r="B532" i="5"/>
  <c r="O532" i="5"/>
  <c r="H532" i="5"/>
  <c r="N532" i="5"/>
  <c r="L532" i="5"/>
  <c r="M689" i="5"/>
  <c r="O990" i="5"/>
  <c r="B689" i="5"/>
  <c r="L689" i="5"/>
  <c r="I689" i="5"/>
  <c r="K366" i="5"/>
  <c r="L822" i="5"/>
  <c r="J822" i="5"/>
  <c r="F172" i="5"/>
  <c r="O88" i="5"/>
  <c r="D88" i="5"/>
  <c r="K88" i="5"/>
  <c r="B88" i="5"/>
  <c r="N88" i="5"/>
  <c r="J88" i="5"/>
  <c r="E88" i="5"/>
  <c r="I88" i="5"/>
  <c r="F88" i="5"/>
  <c r="D424" i="5"/>
  <c r="P424" i="5"/>
  <c r="O962" i="5"/>
  <c r="I962" i="5"/>
  <c r="A376" i="5"/>
  <c r="AF386" i="4"/>
  <c r="A315" i="5"/>
  <c r="B315" i="5" s="1"/>
  <c r="AF325" i="4"/>
  <c r="AF349" i="4"/>
  <c r="A222" i="5"/>
  <c r="AF232" i="4"/>
  <c r="A246" i="5"/>
  <c r="AF256" i="4"/>
  <c r="AF264" i="4"/>
  <c r="A269" i="5"/>
  <c r="AF279" i="4"/>
  <c r="J807" i="5"/>
  <c r="E807" i="5"/>
  <c r="A255" i="5"/>
  <c r="AF265" i="4"/>
  <c r="A37" i="5"/>
  <c r="L37" i="5" s="1"/>
  <c r="A365" i="5"/>
  <c r="AF375" i="4"/>
  <c r="AF61" i="4"/>
  <c r="AF495" i="4"/>
  <c r="A485" i="5"/>
  <c r="I485" i="5" s="1"/>
  <c r="A363" i="5"/>
  <c r="A843" i="5"/>
  <c r="D582" i="5"/>
  <c r="O582" i="5"/>
  <c r="H582" i="5"/>
  <c r="E582" i="5"/>
  <c r="B582" i="5"/>
  <c r="P582" i="5"/>
  <c r="M582" i="5"/>
  <c r="N582" i="5"/>
  <c r="F582" i="5"/>
  <c r="K582" i="5"/>
  <c r="I582" i="5"/>
  <c r="C582" i="5"/>
  <c r="J582" i="5"/>
  <c r="L582" i="5"/>
  <c r="G582" i="5"/>
  <c r="L845" i="5"/>
  <c r="P845" i="5"/>
  <c r="A14" i="5"/>
  <c r="AF24" i="4"/>
  <c r="A493" i="5"/>
  <c r="I493" i="5" s="1"/>
  <c r="AF554" i="4"/>
  <c r="AF744" i="4"/>
  <c r="A772" i="5"/>
  <c r="N772" i="5" s="1"/>
  <c r="AF782" i="4"/>
  <c r="AF818" i="4"/>
  <c r="A808" i="5"/>
  <c r="C808" i="5" s="1"/>
  <c r="A989" i="5"/>
  <c r="F989" i="5" s="1"/>
  <c r="A545" i="5"/>
  <c r="O545" i="5" s="1"/>
  <c r="A270" i="5"/>
  <c r="M270" i="5" s="1"/>
  <c r="O449" i="5"/>
  <c r="J449" i="5"/>
  <c r="K449" i="5"/>
  <c r="C449" i="5"/>
  <c r="M449" i="5"/>
  <c r="G449" i="5"/>
  <c r="B449" i="5"/>
  <c r="L449" i="5"/>
  <c r="E449" i="5"/>
  <c r="D449" i="5"/>
  <c r="I449" i="5"/>
  <c r="H449" i="5"/>
  <c r="N449" i="5"/>
  <c r="F449" i="5"/>
  <c r="P449" i="5"/>
  <c r="AF517" i="4"/>
  <c r="A507" i="5"/>
  <c r="F507" i="5" s="1"/>
  <c r="AF183" i="4"/>
  <c r="A173" i="5"/>
  <c r="C173" i="5" s="1"/>
  <c r="A209" i="5"/>
  <c r="I209" i="5" s="1"/>
  <c r="AF219" i="4"/>
  <c r="A277" i="5"/>
  <c r="O277" i="5" s="1"/>
  <c r="AF311" i="4"/>
  <c r="A301" i="5"/>
  <c r="H301" i="5" s="1"/>
  <c r="A352" i="5"/>
  <c r="J352" i="5" s="1"/>
  <c r="AF362" i="4"/>
  <c r="A434" i="5"/>
  <c r="F434" i="5" s="1"/>
  <c r="A750" i="5"/>
  <c r="D750" i="5" s="1"/>
  <c r="AF760" i="4"/>
  <c r="A982" i="5"/>
  <c r="A433" i="5"/>
  <c r="H433" i="5" s="1"/>
  <c r="C64" i="5"/>
  <c r="A425" i="5"/>
  <c r="O425" i="5" s="1"/>
  <c r="AF435" i="4"/>
  <c r="A765" i="5"/>
  <c r="N765" i="5" s="1"/>
  <c r="AF789" i="4"/>
  <c r="AF803" i="4"/>
  <c r="A793" i="5"/>
  <c r="A867" i="5"/>
  <c r="AF877" i="4"/>
  <c r="A882" i="5"/>
  <c r="AF892" i="4"/>
  <c r="AF920" i="4"/>
  <c r="A918" i="5"/>
  <c r="AF928" i="4"/>
  <c r="AF959" i="4"/>
  <c r="A949" i="5"/>
  <c r="AF1006" i="4"/>
  <c r="A996" i="5"/>
  <c r="G996" i="5" s="1"/>
  <c r="AF25" i="4"/>
  <c r="A15" i="5"/>
  <c r="M15" i="5" s="1"/>
  <c r="G196" i="5"/>
  <c r="F196" i="5"/>
  <c r="I196" i="5"/>
  <c r="O196" i="5"/>
  <c r="C196" i="5"/>
  <c r="J196" i="5"/>
  <c r="N196" i="5"/>
  <c r="M196" i="5"/>
  <c r="K196" i="5"/>
  <c r="E196" i="5"/>
  <c r="D196" i="5"/>
  <c r="L196" i="5"/>
  <c r="H196" i="5"/>
  <c r="P196" i="5"/>
  <c r="B196" i="5"/>
  <c r="AF436" i="4"/>
  <c r="A426" i="5"/>
  <c r="E426" i="5" s="1"/>
  <c r="A473" i="5"/>
  <c r="AF483" i="4"/>
  <c r="AF518" i="4"/>
  <c r="A508" i="5"/>
  <c r="F508" i="5" s="1"/>
  <c r="AF709" i="4"/>
  <c r="A699" i="5"/>
  <c r="C699" i="5" s="1"/>
  <c r="AF812" i="4"/>
  <c r="A802" i="5"/>
  <c r="E802" i="5" s="1"/>
  <c r="A846" i="5"/>
  <c r="O846" i="5" s="1"/>
  <c r="AF856" i="4"/>
  <c r="A904" i="5"/>
  <c r="AF914" i="4"/>
  <c r="AF960" i="4"/>
  <c r="AF577" i="4"/>
  <c r="A786" i="5"/>
  <c r="K786" i="5" s="1"/>
  <c r="AF796" i="4"/>
  <c r="A801" i="5"/>
  <c r="A831" i="5"/>
  <c r="AF841" i="4"/>
  <c r="AF899" i="4"/>
  <c r="A889" i="5"/>
  <c r="AF913" i="4"/>
  <c r="A903" i="5"/>
  <c r="AF459" i="4"/>
  <c r="A293" i="5"/>
  <c r="AF303" i="4"/>
  <c r="AF326" i="4"/>
  <c r="A316" i="5"/>
  <c r="C316" i="5" s="1"/>
  <c r="AF504" i="4"/>
  <c r="H651" i="5"/>
  <c r="A675" i="5"/>
  <c r="H675" i="5" s="1"/>
  <c r="AF685" i="4"/>
  <c r="AF745" i="4"/>
  <c r="A735" i="5"/>
  <c r="C735" i="5" s="1"/>
  <c r="AF768" i="4"/>
  <c r="AF819" i="4"/>
  <c r="A809" i="5"/>
  <c r="N809" i="5" s="1"/>
  <c r="A854" i="5"/>
  <c r="O854" i="5" s="1"/>
  <c r="AF864" i="4"/>
  <c r="A868" i="5"/>
  <c r="B868" i="5" s="1"/>
  <c r="AF878" i="4"/>
  <c r="AF952" i="4"/>
  <c r="A942" i="5"/>
  <c r="G942" i="5" s="1"/>
  <c r="AF661" i="4"/>
  <c r="I351" i="5"/>
  <c r="H366" i="5"/>
  <c r="D366" i="5"/>
  <c r="P366" i="5"/>
  <c r="M366" i="5"/>
  <c r="C366" i="5"/>
  <c r="E366" i="5"/>
  <c r="I366" i="5"/>
  <c r="N366" i="5"/>
  <c r="J366" i="5"/>
  <c r="A974" i="5"/>
  <c r="J974" i="5" s="1"/>
  <c r="AF686" i="4"/>
  <c r="A676" i="5"/>
  <c r="P676" i="5" s="1"/>
  <c r="AF732" i="4"/>
  <c r="A736" i="5"/>
  <c r="P736" i="5" s="1"/>
  <c r="AF746" i="4"/>
  <c r="AF791" i="4"/>
  <c r="AF805" i="4"/>
  <c r="A795" i="5"/>
  <c r="A833" i="5"/>
  <c r="N833" i="5" s="1"/>
  <c r="AF843" i="4"/>
  <c r="AF908" i="4"/>
  <c r="A495" i="5"/>
  <c r="M495" i="5" s="1"/>
  <c r="AF505" i="4"/>
  <c r="AF601" i="4"/>
  <c r="A591" i="5"/>
  <c r="D591" i="5" s="1"/>
  <c r="AF662" i="4"/>
  <c r="A652" i="5"/>
  <c r="K652" i="5" s="1"/>
  <c r="AF710" i="4"/>
  <c r="A700" i="5"/>
  <c r="G700" i="5" s="1"/>
  <c r="A714" i="5"/>
  <c r="AF724" i="4"/>
  <c r="A759" i="5"/>
  <c r="M759" i="5" s="1"/>
  <c r="AF769" i="4"/>
  <c r="AF784" i="4"/>
  <c r="A774" i="5"/>
  <c r="A810" i="5"/>
  <c r="L810" i="5" s="1"/>
  <c r="AF820" i="4"/>
  <c r="AF851" i="4"/>
  <c r="A841" i="5"/>
  <c r="C841" i="5" s="1"/>
  <c r="A905" i="5"/>
  <c r="AF915" i="4"/>
  <c r="AF937" i="4"/>
  <c r="A927" i="5"/>
  <c r="N927" i="5" s="1"/>
  <c r="A975" i="5"/>
  <c r="D975" i="5" s="1"/>
  <c r="AF985" i="4"/>
  <c r="B147" i="5"/>
  <c r="N147" i="5"/>
  <c r="C147" i="5"/>
  <c r="M1007" i="5"/>
  <c r="K1007" i="5"/>
  <c r="I388" i="5"/>
  <c r="B388" i="5"/>
  <c r="O388" i="5"/>
  <c r="K388" i="5"/>
  <c r="P388" i="5"/>
  <c r="E388" i="5"/>
  <c r="C388" i="5"/>
  <c r="G388" i="5"/>
  <c r="J388" i="5"/>
  <c r="M388" i="5"/>
  <c r="A28" i="5"/>
  <c r="M28" i="5" s="1"/>
  <c r="AF38" i="4"/>
  <c r="AF52" i="4"/>
  <c r="A42" i="5"/>
  <c r="AF457" i="4"/>
  <c r="A470" i="5"/>
  <c r="AF635" i="4"/>
  <c r="AF650" i="4"/>
  <c r="A640" i="5"/>
  <c r="A688" i="5"/>
  <c r="F688" i="5" s="1"/>
  <c r="AF698" i="4"/>
  <c r="A710" i="5"/>
  <c r="G710" i="5" s="1"/>
  <c r="AF949" i="4"/>
  <c r="A939" i="5"/>
  <c r="K17" i="5"/>
  <c r="O17" i="5"/>
  <c r="A661" i="5"/>
  <c r="F661" i="5" s="1"/>
  <c r="AF703" i="4"/>
  <c r="A701" i="5"/>
  <c r="E701" i="5" s="1"/>
  <c r="AF711" i="4"/>
  <c r="A760" i="5"/>
  <c r="G760" i="5" s="1"/>
  <c r="AF770" i="4"/>
  <c r="AF792" i="4"/>
  <c r="A782" i="5"/>
  <c r="H782" i="5" s="1"/>
  <c r="AF852" i="4"/>
  <c r="AF1009" i="4"/>
  <c r="A999" i="5"/>
  <c r="B999" i="5" s="1"/>
  <c r="I424" i="5"/>
  <c r="F424" i="5"/>
  <c r="A327" i="5"/>
  <c r="AF337" i="4"/>
  <c r="AF395" i="4"/>
  <c r="AG12" i="4"/>
  <c r="C1" i="5"/>
  <c r="E1006" i="5"/>
  <c r="G1006" i="5"/>
  <c r="M1006" i="5"/>
  <c r="F1006" i="5"/>
  <c r="B1006" i="5"/>
  <c r="AF568" i="4"/>
  <c r="A558" i="5"/>
  <c r="D558" i="5" s="1"/>
  <c r="A874" i="5"/>
  <c r="F874" i="5" s="1"/>
  <c r="AF314" i="4"/>
  <c r="A304" i="5"/>
  <c r="O304" i="5" s="1"/>
  <c r="A407" i="5"/>
  <c r="L407" i="5" s="1"/>
  <c r="A437" i="5"/>
  <c r="AF447" i="4"/>
  <c r="A448" i="5"/>
  <c r="AF891" i="4"/>
  <c r="A245" i="5"/>
  <c r="L245" i="5" s="1"/>
  <c r="AF255" i="4"/>
  <c r="AF359" i="4"/>
  <c r="A110" i="5"/>
  <c r="AF155" i="4"/>
  <c r="A145" i="5"/>
  <c r="I145" i="5" s="1"/>
  <c r="A411" i="5"/>
  <c r="G411" i="5" s="1"/>
  <c r="AF421" i="4"/>
  <c r="AF529" i="4"/>
  <c r="A519" i="5"/>
  <c r="AF530" i="4"/>
  <c r="A520" i="5"/>
  <c r="K1008" i="5"/>
  <c r="G1008" i="5"/>
  <c r="A158" i="5"/>
  <c r="H158" i="5" s="1"/>
  <c r="AF168" i="4"/>
  <c r="P915" i="5"/>
  <c r="L915" i="5"/>
  <c r="I915" i="5"/>
  <c r="D915" i="5"/>
  <c r="AF1000" i="4"/>
  <c r="A256" i="5"/>
  <c r="A330" i="5"/>
  <c r="AF340" i="4"/>
  <c r="A406" i="5"/>
  <c r="P406" i="5" s="1"/>
  <c r="A670" i="5"/>
  <c r="B670" i="5" s="1"/>
  <c r="AF680" i="4"/>
  <c r="J694" i="5"/>
  <c r="AF704" i="4"/>
  <c r="A730" i="5"/>
  <c r="C730" i="5" s="1"/>
  <c r="AF740" i="4"/>
  <c r="A737" i="5"/>
  <c r="F737" i="5" s="1"/>
  <c r="AF747" i="4"/>
  <c r="AF806" i="4"/>
  <c r="A796" i="5"/>
  <c r="AF844" i="4"/>
  <c r="A834" i="5"/>
  <c r="L834" i="5" s="1"/>
  <c r="A855" i="5"/>
  <c r="AF865" i="4"/>
  <c r="AF968" i="4"/>
  <c r="AF976" i="4"/>
  <c r="A966" i="5"/>
  <c r="N966" i="5" s="1"/>
  <c r="J990" i="5"/>
  <c r="C990" i="5"/>
  <c r="H990" i="5"/>
  <c r="I990" i="5"/>
  <c r="N990" i="5"/>
  <c r="D990" i="5"/>
  <c r="M990" i="5"/>
  <c r="P990" i="5"/>
  <c r="F990" i="5"/>
  <c r="L990" i="5"/>
  <c r="E990" i="5"/>
  <c r="B922" i="5"/>
  <c r="N922" i="5"/>
  <c r="D617" i="5"/>
  <c r="B990" i="5"/>
  <c r="N915" i="5"/>
  <c r="AF1007" i="4"/>
  <c r="G990" i="5"/>
  <c r="O879" i="5"/>
  <c r="H879" i="5"/>
  <c r="O472" i="5"/>
  <c r="I472" i="5"/>
  <c r="O557" i="5"/>
  <c r="I557" i="5"/>
  <c r="N557" i="5"/>
  <c r="K557" i="5"/>
  <c r="F557" i="5"/>
  <c r="M557" i="5"/>
  <c r="H557" i="5"/>
  <c r="D557" i="5"/>
  <c r="C557" i="5"/>
  <c r="J557" i="5"/>
  <c r="O844" i="5"/>
  <c r="J844" i="5"/>
  <c r="A85" i="5"/>
  <c r="AF95" i="4"/>
  <c r="J111" i="5"/>
  <c r="F111" i="5"/>
  <c r="C111" i="5"/>
  <c r="AF135" i="4"/>
  <c r="A125" i="5"/>
  <c r="D125" i="5" s="1"/>
  <c r="A233" i="5"/>
  <c r="O233" i="5" s="1"/>
  <c r="AF243" i="4"/>
  <c r="AF755" i="4"/>
  <c r="A745" i="5"/>
  <c r="J856" i="5"/>
  <c r="L856" i="5"/>
  <c r="K856" i="5"/>
  <c r="A913" i="5"/>
  <c r="K913" i="5" s="1"/>
  <c r="AF923" i="4"/>
  <c r="AF931" i="4"/>
  <c r="A951" i="5"/>
  <c r="AF961" i="4"/>
  <c r="B50" i="5"/>
  <c r="O50" i="5"/>
  <c r="AF122" i="4"/>
  <c r="A112" i="5"/>
  <c r="A161" i="5"/>
  <c r="K161" i="5" s="1"/>
  <c r="AF171" i="4"/>
  <c r="A618" i="5"/>
  <c r="AF628" i="4"/>
  <c r="G916" i="5"/>
  <c r="C854" i="5"/>
  <c r="N1007" i="5"/>
  <c r="L1007" i="5"/>
  <c r="P1007" i="5"/>
  <c r="B1007" i="5"/>
  <c r="G1007" i="5"/>
  <c r="D1007" i="5"/>
  <c r="E1007" i="5"/>
  <c r="J1007" i="5"/>
  <c r="O1007" i="5"/>
  <c r="H1007" i="5"/>
  <c r="I1007" i="5"/>
  <c r="C1007" i="5"/>
  <c r="F1007" i="5"/>
  <c r="A418" i="5"/>
  <c r="AF428" i="4"/>
  <c r="A526" i="5"/>
  <c r="A534" i="5"/>
  <c r="G534" i="5" s="1"/>
  <c r="AF544" i="4"/>
  <c r="AF776" i="4"/>
  <c r="A766" i="5"/>
  <c r="AF783" i="4"/>
  <c r="A773" i="5"/>
  <c r="I773" i="5" s="1"/>
  <c r="AF842" i="4"/>
  <c r="A832" i="5"/>
  <c r="AF950" i="4"/>
  <c r="A940" i="5"/>
  <c r="A964" i="5"/>
  <c r="AF974" i="4"/>
  <c r="AF423" i="4"/>
  <c r="A413" i="5"/>
  <c r="B413" i="5" s="1"/>
  <c r="M881" i="5"/>
  <c r="H881" i="5"/>
  <c r="I881" i="5"/>
  <c r="AF76" i="4"/>
  <c r="A66" i="5"/>
  <c r="AF83" i="4"/>
  <c r="A73" i="5"/>
  <c r="F73" i="5" s="1"/>
  <c r="A436" i="5"/>
  <c r="AF446" i="4"/>
  <c r="AF651" i="4"/>
  <c r="A641" i="5"/>
  <c r="M641" i="5" s="1"/>
  <c r="A569" i="5"/>
  <c r="G569" i="5" s="1"/>
  <c r="AF579" i="4"/>
  <c r="A613" i="5"/>
  <c r="F613" i="5" s="1"/>
  <c r="AF623" i="4"/>
  <c r="A627" i="5"/>
  <c r="AF637" i="4"/>
  <c r="A97" i="5"/>
  <c r="AF107" i="4"/>
  <c r="A232" i="5"/>
  <c r="K232" i="5" s="1"/>
  <c r="AF242" i="4"/>
  <c r="A90" i="5"/>
  <c r="AF100" i="4"/>
  <c r="AF540" i="4"/>
  <c r="A530" i="5"/>
  <c r="O1003" i="5"/>
  <c r="N1003" i="5"/>
  <c r="L1003" i="5"/>
  <c r="A87" i="5"/>
  <c r="F87" i="5" s="1"/>
  <c r="AF97" i="4"/>
  <c r="AF268" i="4"/>
  <c r="A258" i="5"/>
  <c r="E258" i="5" s="1"/>
  <c r="A374" i="5"/>
  <c r="AF384" i="4"/>
  <c r="AF40" i="4"/>
  <c r="A713" i="5"/>
  <c r="AF723" i="4"/>
  <c r="K1010" i="5"/>
  <c r="C1010" i="5"/>
  <c r="P1010" i="5"/>
  <c r="M1010" i="5"/>
  <c r="L1010" i="5"/>
  <c r="H1010" i="5"/>
  <c r="G1010" i="5"/>
  <c r="AF556" i="4"/>
  <c r="AF170" i="4"/>
  <c r="AF212" i="4"/>
  <c r="AF675" i="4"/>
  <c r="A665" i="5"/>
  <c r="D665" i="5" s="1"/>
  <c r="AF759" i="4"/>
  <c r="A749" i="5"/>
  <c r="L1006" i="5"/>
  <c r="C1006" i="5"/>
  <c r="P1006" i="5"/>
  <c r="AF241" i="4"/>
  <c r="A231" i="5"/>
  <c r="E231" i="5" s="1"/>
  <c r="AF840" i="4"/>
  <c r="A830" i="5"/>
  <c r="M830" i="5" s="1"/>
  <c r="C289" i="5"/>
  <c r="E289" i="5"/>
  <c r="G289" i="5"/>
  <c r="D879" i="5"/>
  <c r="C414" i="5"/>
  <c r="H341" i="5"/>
  <c r="F341" i="5"/>
  <c r="K879" i="5"/>
  <c r="I414" i="5"/>
  <c r="G414" i="5"/>
  <c r="J218" i="5"/>
  <c r="O414" i="5"/>
  <c r="H414" i="5"/>
  <c r="I677" i="5"/>
  <c r="P677" i="5"/>
  <c r="L354" i="5"/>
  <c r="N78" i="5"/>
  <c r="N742" i="5"/>
  <c r="I879" i="5"/>
  <c r="M101" i="5"/>
  <c r="E987" i="5"/>
  <c r="G987" i="5"/>
  <c r="C306" i="5"/>
  <c r="E306" i="5"/>
  <c r="D306" i="5"/>
  <c r="G856" i="5"/>
  <c r="D389" i="5"/>
  <c r="P4" i="5"/>
  <c r="N4" i="5"/>
  <c r="B4" i="5"/>
  <c r="F4" i="5"/>
  <c r="C4" i="5"/>
  <c r="K4" i="5"/>
  <c r="L4" i="5"/>
  <c r="E4" i="5"/>
  <c r="D4" i="5"/>
  <c r="J4" i="5"/>
  <c r="H4" i="5"/>
  <c r="M4" i="5"/>
  <c r="G742" i="5"/>
  <c r="E798" i="5"/>
  <c r="M798" i="5"/>
  <c r="K78" i="5"/>
  <c r="O698" i="5"/>
  <c r="I78" i="5"/>
  <c r="G101" i="5"/>
  <c r="O354" i="5"/>
  <c r="E78" i="5"/>
  <c r="G328" i="5"/>
  <c r="C78" i="5"/>
  <c r="M147" i="5"/>
  <c r="L784" i="5"/>
  <c r="H784" i="5"/>
  <c r="O4" i="5"/>
  <c r="D742" i="5"/>
  <c r="F101" i="5"/>
  <c r="L879" i="5"/>
  <c r="P78" i="5"/>
  <c r="N879" i="5"/>
  <c r="C879" i="5"/>
  <c r="O78" i="5"/>
  <c r="L78" i="5"/>
  <c r="P414" i="5"/>
  <c r="I328" i="5"/>
  <c r="B761" i="5"/>
  <c r="P761" i="5"/>
  <c r="H761" i="5"/>
  <c r="J761" i="5"/>
  <c r="F761" i="5"/>
  <c r="I206" i="5"/>
  <c r="P206" i="5"/>
  <c r="M206" i="5"/>
  <c r="O174" i="5"/>
  <c r="K174" i="5"/>
  <c r="P174" i="5"/>
  <c r="B174" i="5"/>
  <c r="J174" i="5"/>
  <c r="N174" i="5"/>
  <c r="M174" i="5"/>
  <c r="L174" i="5"/>
  <c r="E53" i="5"/>
  <c r="M63" i="5"/>
  <c r="H63" i="5"/>
  <c r="F63" i="5"/>
  <c r="P63" i="5"/>
  <c r="O63" i="5"/>
  <c r="C63" i="5"/>
  <c r="K63" i="5"/>
  <c r="D63" i="5"/>
  <c r="L63" i="5"/>
  <c r="J63" i="5"/>
  <c r="N63" i="5"/>
  <c r="E63" i="5"/>
  <c r="G63" i="5"/>
  <c r="I63" i="5"/>
  <c r="B63" i="5"/>
  <c r="O617" i="5"/>
  <c r="J461" i="5"/>
  <c r="J53" i="5"/>
  <c r="O498" i="5"/>
  <c r="L498" i="5"/>
  <c r="I498" i="5"/>
  <c r="M498" i="5"/>
  <c r="J498" i="5"/>
  <c r="H498" i="5"/>
  <c r="G498" i="5"/>
  <c r="N498" i="5"/>
  <c r="D498" i="5"/>
  <c r="C498" i="5"/>
  <c r="O482" i="5"/>
  <c r="H482" i="5"/>
  <c r="M482" i="5"/>
  <c r="G482" i="5"/>
  <c r="L62" i="5"/>
  <c r="L461" i="5"/>
  <c r="O342" i="5"/>
  <c r="B342" i="5"/>
  <c r="D342" i="5"/>
  <c r="G342" i="5"/>
  <c r="M342" i="5"/>
  <c r="J342" i="5"/>
  <c r="I342" i="5"/>
  <c r="H342" i="5"/>
  <c r="K342" i="5"/>
  <c r="N342" i="5"/>
  <c r="P342" i="5"/>
  <c r="E342" i="5"/>
  <c r="F342" i="5"/>
  <c r="L342" i="5"/>
  <c r="C342" i="5"/>
  <c r="F617" i="5"/>
  <c r="B617" i="5"/>
  <c r="H75" i="5"/>
  <c r="F484" i="5"/>
  <c r="J484" i="5"/>
  <c r="P77" i="5"/>
  <c r="C77" i="5"/>
  <c r="L77" i="5"/>
  <c r="I77" i="5"/>
  <c r="J77" i="5"/>
  <c r="M77" i="5"/>
  <c r="B77" i="5"/>
  <c r="H77" i="5"/>
  <c r="K77" i="5"/>
  <c r="E77" i="5"/>
  <c r="O77" i="5"/>
  <c r="D77" i="5"/>
  <c r="N77" i="5"/>
  <c r="G77" i="5"/>
  <c r="F77" i="5"/>
  <c r="L858" i="5"/>
  <c r="M858" i="5"/>
  <c r="C858" i="5"/>
  <c r="D858" i="5"/>
  <c r="O642" i="5"/>
  <c r="M642" i="5"/>
  <c r="G642" i="5"/>
  <c r="B642" i="5"/>
  <c r="P642" i="5"/>
  <c r="H642" i="5"/>
  <c r="D642" i="5"/>
  <c r="L642" i="5"/>
  <c r="N642" i="5"/>
  <c r="F866" i="5"/>
  <c r="D339" i="5"/>
  <c r="O711" i="5"/>
  <c r="E711" i="5"/>
  <c r="P711" i="5"/>
  <c r="K365" i="5"/>
  <c r="M866" i="5"/>
  <c r="H712" i="5"/>
  <c r="P315" i="5"/>
  <c r="J315" i="5"/>
  <c r="G315" i="5"/>
  <c r="E315" i="5"/>
  <c r="H315" i="5"/>
  <c r="O726" i="5"/>
  <c r="H726" i="5"/>
  <c r="C726" i="5"/>
  <c r="F726" i="5"/>
  <c r="J726" i="5"/>
  <c r="K726" i="5"/>
  <c r="M726" i="5"/>
  <c r="E726" i="5"/>
  <c r="I726" i="5"/>
  <c r="G726" i="5"/>
  <c r="D726" i="5"/>
  <c r="B726" i="5"/>
  <c r="N726" i="5"/>
  <c r="L726" i="5"/>
  <c r="P726" i="5"/>
  <c r="O255" i="5"/>
  <c r="P866" i="5"/>
  <c r="E866" i="5"/>
  <c r="L866" i="5"/>
  <c r="D866" i="5"/>
  <c r="O866" i="5"/>
  <c r="G866" i="5"/>
  <c r="C866" i="5"/>
  <c r="H866" i="5"/>
  <c r="I866" i="5"/>
  <c r="O748" i="5"/>
  <c r="G748" i="5"/>
  <c r="D748" i="5"/>
  <c r="N748" i="5"/>
  <c r="C748" i="5"/>
  <c r="L748" i="5"/>
  <c r="J748" i="5"/>
  <c r="P748" i="5"/>
  <c r="I748" i="5"/>
  <c r="F748" i="5"/>
  <c r="K748" i="5"/>
  <c r="B866" i="5"/>
  <c r="M485" i="5"/>
  <c r="D698" i="5"/>
  <c r="H698" i="5"/>
  <c r="O581" i="5"/>
  <c r="E581" i="5"/>
  <c r="J581" i="5"/>
  <c r="D581" i="5"/>
  <c r="C581" i="5"/>
  <c r="I581" i="5"/>
  <c r="H581" i="5"/>
  <c r="B581" i="5"/>
  <c r="K581" i="5"/>
  <c r="L101" i="5"/>
  <c r="B254" i="5"/>
  <c r="H604" i="5"/>
  <c r="H758" i="5"/>
  <c r="J712" i="5"/>
  <c r="E712" i="5"/>
  <c r="I712" i="5"/>
  <c r="P350" i="5"/>
  <c r="H902" i="5"/>
  <c r="C902" i="5"/>
  <c r="M902" i="5"/>
  <c r="G902" i="5"/>
  <c r="D902" i="5"/>
  <c r="L902" i="5"/>
  <c r="J866" i="5"/>
  <c r="O902" i="5"/>
  <c r="O712" i="5"/>
  <c r="O269" i="5"/>
  <c r="I269" i="5"/>
  <c r="J269" i="5"/>
  <c r="N269" i="5"/>
  <c r="K269" i="5"/>
  <c r="G269" i="5"/>
  <c r="D269" i="5"/>
  <c r="H269" i="5"/>
  <c r="P269" i="5"/>
  <c r="O690" i="5"/>
  <c r="L690" i="5"/>
  <c r="H690" i="5"/>
  <c r="B690" i="5"/>
  <c r="P690" i="5"/>
  <c r="E690" i="5"/>
  <c r="G690" i="5"/>
  <c r="K690" i="5"/>
  <c r="D690" i="5"/>
  <c r="F690" i="5"/>
  <c r="I690" i="5"/>
  <c r="J690" i="5"/>
  <c r="H54" i="5"/>
  <c r="B903" i="5"/>
  <c r="P903" i="5"/>
  <c r="D903" i="5"/>
  <c r="K567" i="5"/>
  <c r="G425" i="5"/>
  <c r="N425" i="5"/>
  <c r="I425" i="5"/>
  <c r="J209" i="5"/>
  <c r="P209" i="5"/>
  <c r="O841" i="5"/>
  <c r="F841" i="5"/>
  <c r="L841" i="5"/>
  <c r="E494" i="5"/>
  <c r="P494" i="5"/>
  <c r="B494" i="5"/>
  <c r="C494" i="5"/>
  <c r="N15" i="5"/>
  <c r="G15" i="5"/>
  <c r="L15" i="5"/>
  <c r="D15" i="5"/>
  <c r="F15" i="5"/>
  <c r="M933" i="5"/>
  <c r="D933" i="5"/>
  <c r="H933" i="5"/>
  <c r="O933" i="5"/>
  <c r="L933" i="5"/>
  <c r="C933" i="5"/>
  <c r="J933" i="5"/>
  <c r="I933" i="5"/>
  <c r="J841" i="5"/>
  <c r="K327" i="5"/>
  <c r="L327" i="5"/>
  <c r="O327" i="5"/>
  <c r="B996" i="5"/>
  <c r="J996" i="5"/>
  <c r="O996" i="5"/>
  <c r="D996" i="5"/>
  <c r="P996" i="5"/>
  <c r="N996" i="5"/>
  <c r="K996" i="5"/>
  <c r="E996" i="5"/>
  <c r="K545" i="5"/>
  <c r="K385" i="5"/>
  <c r="P385" i="5"/>
  <c r="K701" i="5"/>
  <c r="J701" i="5"/>
  <c r="B701" i="5"/>
  <c r="I918" i="5"/>
  <c r="E173" i="5"/>
  <c r="J173" i="5"/>
  <c r="H558" i="5"/>
  <c r="H759" i="5"/>
  <c r="D905" i="5"/>
  <c r="B781" i="5"/>
  <c r="P781" i="5"/>
  <c r="M781" i="5"/>
  <c r="H781" i="5"/>
  <c r="I781" i="5"/>
  <c r="J809" i="5"/>
  <c r="K809" i="5"/>
  <c r="L809" i="5"/>
  <c r="D809" i="5"/>
  <c r="O949" i="5"/>
  <c r="B352" i="5"/>
  <c r="F352" i="5"/>
  <c r="L270" i="5"/>
  <c r="H989" i="5"/>
  <c r="D772" i="5"/>
  <c r="C640" i="5"/>
  <c r="O640" i="5"/>
  <c r="P640" i="5"/>
  <c r="H640" i="5"/>
  <c r="I640" i="5"/>
  <c r="L640" i="5"/>
  <c r="D640" i="5"/>
  <c r="J758" i="5"/>
  <c r="N758" i="5"/>
  <c r="E758" i="5"/>
  <c r="M758" i="5"/>
  <c r="G758" i="5"/>
  <c r="F758" i="5"/>
  <c r="I758" i="5"/>
  <c r="C758" i="5"/>
  <c r="P758" i="5"/>
  <c r="P699" i="5"/>
  <c r="B758" i="5"/>
  <c r="H700" i="5"/>
  <c r="O700" i="5"/>
  <c r="D700" i="5"/>
  <c r="B700" i="5"/>
  <c r="J700" i="5"/>
  <c r="N676" i="5"/>
  <c r="J735" i="5"/>
  <c r="D735" i="5"/>
  <c r="B882" i="5"/>
  <c r="M882" i="5"/>
  <c r="G882" i="5"/>
  <c r="F882" i="5"/>
  <c r="G735" i="5"/>
  <c r="I519" i="5"/>
  <c r="D519" i="5"/>
  <c r="J917" i="5"/>
  <c r="M917" i="5"/>
  <c r="L917" i="5"/>
  <c r="G917" i="5"/>
  <c r="F917" i="5"/>
  <c r="H917" i="5"/>
  <c r="C917" i="5"/>
  <c r="N917" i="5"/>
  <c r="B917" i="5"/>
  <c r="E917" i="5"/>
  <c r="D917" i="5"/>
  <c r="K917" i="5"/>
  <c r="P917" i="5"/>
  <c r="G316" i="5"/>
  <c r="E316" i="5"/>
  <c r="F316" i="5"/>
  <c r="I316" i="5"/>
  <c r="M316" i="5"/>
  <c r="N316" i="5"/>
  <c r="B316" i="5"/>
  <c r="K316" i="5"/>
  <c r="L316" i="5"/>
  <c r="H316" i="5"/>
  <c r="D316" i="5"/>
  <c r="P933" i="5"/>
  <c r="O868" i="5"/>
  <c r="E868" i="5"/>
  <c r="L868" i="5"/>
  <c r="G868" i="5"/>
  <c r="F868" i="5"/>
  <c r="C277" i="5"/>
  <c r="L758" i="5"/>
  <c r="H15" i="5"/>
  <c r="B841" i="5"/>
  <c r="J411" i="5"/>
  <c r="O842" i="5"/>
  <c r="F842" i="5"/>
  <c r="C652" i="5"/>
  <c r="O652" i="5"/>
  <c r="B652" i="5"/>
  <c r="N652" i="5"/>
  <c r="M652" i="5"/>
  <c r="D652" i="5"/>
  <c r="P652" i="5"/>
  <c r="E652" i="5"/>
  <c r="I652" i="5"/>
  <c r="G652" i="5"/>
  <c r="F652" i="5"/>
  <c r="H652" i="5"/>
  <c r="L652" i="5"/>
  <c r="O591" i="5"/>
  <c r="F591" i="5"/>
  <c r="H591" i="5"/>
  <c r="C591" i="5"/>
  <c r="G591" i="5"/>
  <c r="I591" i="5"/>
  <c r="B591" i="5"/>
  <c r="J591" i="5"/>
  <c r="K591" i="5"/>
  <c r="M591" i="5"/>
  <c r="N591" i="5"/>
  <c r="L591" i="5"/>
  <c r="M765" i="5"/>
  <c r="G765" i="5"/>
  <c r="F734" i="5"/>
  <c r="G734" i="5"/>
  <c r="H734" i="5"/>
  <c r="I734" i="5"/>
  <c r="C734" i="5"/>
  <c r="M734" i="5"/>
  <c r="P734" i="5"/>
  <c r="O734" i="5"/>
  <c r="N734" i="5"/>
  <c r="K734" i="5"/>
  <c r="B734" i="5"/>
  <c r="D734" i="5"/>
  <c r="L734" i="5"/>
  <c r="E734" i="5"/>
  <c r="J734" i="5"/>
  <c r="G145" i="5"/>
  <c r="N145" i="5"/>
  <c r="J448" i="5"/>
  <c r="G448" i="5"/>
  <c r="L448" i="5"/>
  <c r="N448" i="5"/>
  <c r="M782" i="5"/>
  <c r="D782" i="5"/>
  <c r="L782" i="5"/>
  <c r="N782" i="5"/>
  <c r="C22" i="5"/>
  <c r="F22" i="5"/>
  <c r="J22" i="5"/>
  <c r="P22" i="5"/>
  <c r="L22" i="5"/>
  <c r="D22" i="5"/>
  <c r="H22" i="5"/>
  <c r="I22" i="5"/>
  <c r="K22" i="5"/>
  <c r="N22" i="5"/>
  <c r="M22" i="5"/>
  <c r="H14" i="5"/>
  <c r="N14" i="5"/>
  <c r="C14" i="5"/>
  <c r="J14" i="5"/>
  <c r="B14" i="5"/>
  <c r="N245" i="5"/>
  <c r="L558" i="5"/>
  <c r="N558" i="5"/>
  <c r="I558" i="5"/>
  <c r="C558" i="5"/>
  <c r="J558" i="5"/>
  <c r="M558" i="5"/>
  <c r="G558" i="5"/>
  <c r="P558" i="5"/>
  <c r="B558" i="5"/>
  <c r="K558" i="5"/>
  <c r="O558" i="5"/>
  <c r="E558" i="5"/>
  <c r="C927" i="5"/>
  <c r="I927" i="5"/>
  <c r="J927" i="5"/>
  <c r="D758" i="5"/>
  <c r="F933" i="5"/>
  <c r="N760" i="5"/>
  <c r="K759" i="5"/>
  <c r="P759" i="5"/>
  <c r="I759" i="5"/>
  <c r="N759" i="5"/>
  <c r="G495" i="5"/>
  <c r="P801" i="5"/>
  <c r="K801" i="5"/>
  <c r="C801" i="5"/>
  <c r="L801" i="5"/>
  <c r="L802" i="5"/>
  <c r="P802" i="5"/>
  <c r="F802" i="5"/>
  <c r="D802" i="5"/>
  <c r="H841" i="5"/>
  <c r="C675" i="5"/>
  <c r="K675" i="5"/>
  <c r="P675" i="5"/>
  <c r="E675" i="5"/>
  <c r="N675" i="5"/>
  <c r="L675" i="5"/>
  <c r="O867" i="5"/>
  <c r="B867" i="5"/>
  <c r="P867" i="5"/>
  <c r="H867" i="5"/>
  <c r="D867" i="5"/>
  <c r="C867" i="5"/>
  <c r="M867" i="5"/>
  <c r="G867" i="5"/>
  <c r="O434" i="5"/>
  <c r="C434" i="5"/>
  <c r="J434" i="5"/>
  <c r="D434" i="5"/>
  <c r="P434" i="5"/>
  <c r="M434" i="5"/>
  <c r="G434" i="5"/>
  <c r="H434" i="5"/>
  <c r="E434" i="5"/>
  <c r="N434" i="5"/>
  <c r="K434" i="5"/>
  <c r="L434" i="5"/>
  <c r="I434" i="5"/>
  <c r="K758" i="5"/>
  <c r="J15" i="5"/>
  <c r="D495" i="5"/>
  <c r="F735" i="5"/>
  <c r="N933" i="5"/>
  <c r="K158" i="5"/>
  <c r="L158" i="5"/>
  <c r="P110" i="5"/>
  <c r="H874" i="5"/>
  <c r="E874" i="5"/>
  <c r="J693" i="5"/>
  <c r="J942" i="5"/>
  <c r="H942" i="5"/>
  <c r="K942" i="5"/>
  <c r="B942" i="5"/>
  <c r="F942" i="5"/>
  <c r="N942" i="5"/>
  <c r="D904" i="5"/>
  <c r="H904" i="5"/>
  <c r="J904" i="5"/>
  <c r="I473" i="5"/>
  <c r="N910" i="5"/>
  <c r="P910" i="5"/>
  <c r="L910" i="5"/>
  <c r="E910" i="5"/>
  <c r="F910" i="5"/>
  <c r="D910" i="5"/>
  <c r="C910" i="5"/>
  <c r="M910" i="5"/>
  <c r="H910" i="5"/>
  <c r="G910" i="5"/>
  <c r="O910" i="5"/>
  <c r="J910" i="5"/>
  <c r="K910" i="5"/>
  <c r="I910" i="5"/>
  <c r="B910" i="5"/>
  <c r="G544" i="5"/>
  <c r="J544" i="5"/>
  <c r="C544" i="5"/>
  <c r="L544" i="5"/>
  <c r="D544" i="5"/>
  <c r="O544" i="5"/>
  <c r="N544" i="5"/>
  <c r="F544" i="5"/>
  <c r="M544" i="5"/>
  <c r="I544" i="5"/>
  <c r="B544" i="5"/>
  <c r="E544" i="5"/>
  <c r="P544" i="5"/>
  <c r="H544" i="5"/>
  <c r="K544" i="5"/>
  <c r="O917" i="5"/>
  <c r="E437" i="5"/>
  <c r="J795" i="5"/>
  <c r="H795" i="5"/>
  <c r="C950" i="5"/>
  <c r="O950" i="5"/>
  <c r="G950" i="5"/>
  <c r="P950" i="5"/>
  <c r="E950" i="5"/>
  <c r="K950" i="5"/>
  <c r="J950" i="5"/>
  <c r="H950" i="5"/>
  <c r="B950" i="5"/>
  <c r="F950" i="5"/>
  <c r="M950" i="5"/>
  <c r="L950" i="5"/>
  <c r="D950" i="5"/>
  <c r="I950" i="5"/>
  <c r="N950" i="5"/>
  <c r="M808" i="5"/>
  <c r="L808" i="5"/>
  <c r="K808" i="5"/>
  <c r="H808" i="5"/>
  <c r="E808" i="5"/>
  <c r="P750" i="5"/>
  <c r="P15" i="5"/>
  <c r="L735" i="5"/>
  <c r="I841" i="5"/>
  <c r="N841" i="5"/>
  <c r="L625" i="5"/>
  <c r="M625" i="5"/>
  <c r="K625" i="5"/>
  <c r="I625" i="5"/>
  <c r="C625" i="5"/>
  <c r="B625" i="5"/>
  <c r="N625" i="5"/>
  <c r="F625" i="5"/>
  <c r="P625" i="5"/>
  <c r="J28" i="5"/>
  <c r="C28" i="5"/>
  <c r="L28" i="5"/>
  <c r="F28" i="5"/>
  <c r="I28" i="5"/>
  <c r="K28" i="5"/>
  <c r="D28" i="5"/>
  <c r="B28" i="5"/>
  <c r="O28" i="5"/>
  <c r="P28" i="5"/>
  <c r="O722" i="5"/>
  <c r="J722" i="5"/>
  <c r="P722" i="5"/>
  <c r="N722" i="5"/>
  <c r="H722" i="5"/>
  <c r="L722" i="5"/>
  <c r="M722" i="5"/>
  <c r="G722" i="5"/>
  <c r="C722" i="5"/>
  <c r="I722" i="5"/>
  <c r="K722" i="5"/>
  <c r="D722" i="5"/>
  <c r="B722" i="5"/>
  <c r="E722" i="5"/>
  <c r="B854" i="5"/>
  <c r="G854" i="5"/>
  <c r="E854" i="5"/>
  <c r="F854" i="5"/>
  <c r="H854" i="5"/>
  <c r="J854" i="5"/>
  <c r="I854" i="5"/>
  <c r="K854" i="5"/>
  <c r="M854" i="5"/>
  <c r="L854" i="5"/>
  <c r="P854" i="5"/>
  <c r="L293" i="5"/>
  <c r="K293" i="5"/>
  <c r="P293" i="5"/>
  <c r="B293" i="5"/>
  <c r="N293" i="5"/>
  <c r="J293" i="5"/>
  <c r="M293" i="5"/>
  <c r="L786" i="5"/>
  <c r="N786" i="5"/>
  <c r="G786" i="5"/>
  <c r="P786" i="5"/>
  <c r="J786" i="5"/>
  <c r="O786" i="5"/>
  <c r="B786" i="5"/>
  <c r="D786" i="5"/>
  <c r="C786" i="5"/>
  <c r="I786" i="5"/>
  <c r="H786" i="5"/>
  <c r="F786" i="5"/>
  <c r="K846" i="5"/>
  <c r="E846" i="5"/>
  <c r="J846" i="5"/>
  <c r="I846" i="5"/>
  <c r="G846" i="5"/>
  <c r="H846" i="5"/>
  <c r="F846" i="5"/>
  <c r="D846" i="5"/>
  <c r="P846" i="5"/>
  <c r="O965" i="5"/>
  <c r="P965" i="5"/>
  <c r="B965" i="5"/>
  <c r="M965" i="5"/>
  <c r="H965" i="5"/>
  <c r="G965" i="5"/>
  <c r="L965" i="5"/>
  <c r="F965" i="5"/>
  <c r="D965" i="5"/>
  <c r="C965" i="5"/>
  <c r="I965" i="5"/>
  <c r="N965" i="5"/>
  <c r="E965" i="5"/>
  <c r="J965" i="5"/>
  <c r="K965" i="5"/>
  <c r="B779" i="5"/>
  <c r="D433" i="5"/>
  <c r="K433" i="5"/>
  <c r="F433" i="5"/>
  <c r="E433" i="5"/>
  <c r="O433" i="5"/>
  <c r="B433" i="5"/>
  <c r="M433" i="5"/>
  <c r="C433" i="5"/>
  <c r="L433" i="5"/>
  <c r="P433" i="5"/>
  <c r="I433" i="5"/>
  <c r="G433" i="5"/>
  <c r="P982" i="5"/>
  <c r="K982" i="5"/>
  <c r="D982" i="5"/>
  <c r="E982" i="5"/>
  <c r="H507" i="5"/>
  <c r="K507" i="5"/>
  <c r="N507" i="5"/>
  <c r="J641" i="5"/>
  <c r="P97" i="5"/>
  <c r="B97" i="5"/>
  <c r="I97" i="5"/>
  <c r="D97" i="5"/>
  <c r="M97" i="5"/>
  <c r="O418" i="5"/>
  <c r="J418" i="5"/>
  <c r="L418" i="5"/>
  <c r="M418" i="5"/>
  <c r="B418" i="5"/>
  <c r="N418" i="5"/>
  <c r="G418" i="5"/>
  <c r="I112" i="5"/>
  <c r="C112" i="5"/>
  <c r="P112" i="5"/>
  <c r="N112" i="5"/>
  <c r="F112" i="5"/>
  <c r="J112" i="5"/>
  <c r="B112" i="5"/>
  <c r="J569" i="5"/>
  <c r="L569" i="5"/>
  <c r="J713" i="5"/>
  <c r="G713" i="5"/>
  <c r="P713" i="5"/>
  <c r="C713" i="5"/>
  <c r="M713" i="5"/>
  <c r="H713" i="5"/>
  <c r="C330" i="5"/>
  <c r="L855" i="5"/>
  <c r="B773" i="5"/>
  <c r="P773" i="5"/>
  <c r="D773" i="5"/>
  <c r="C406" i="5"/>
  <c r="M406" i="5"/>
  <c r="J406" i="5"/>
  <c r="E233" i="5"/>
  <c r="K233" i="5"/>
  <c r="E830" i="5"/>
  <c r="G830" i="5"/>
  <c r="K830" i="5"/>
  <c r="I830" i="5"/>
  <c r="P830" i="5"/>
  <c r="F374" i="5"/>
  <c r="G73" i="5"/>
  <c r="C694" i="5"/>
  <c r="F694" i="5"/>
  <c r="M694" i="5"/>
  <c r="O694" i="5"/>
  <c r="M665" i="5"/>
  <c r="N665" i="5"/>
  <c r="H665" i="5"/>
  <c r="C665" i="5"/>
  <c r="L665" i="5"/>
  <c r="J665" i="5"/>
  <c r="G665" i="5"/>
  <c r="P665" i="5"/>
  <c r="K665" i="5"/>
  <c r="I665" i="5"/>
  <c r="F665" i="5"/>
  <c r="N90" i="5"/>
  <c r="H258" i="5"/>
  <c r="F832" i="5"/>
  <c r="M832" i="5"/>
  <c r="I749" i="5"/>
  <c r="O796" i="5"/>
  <c r="P796" i="5"/>
  <c r="E796" i="5"/>
  <c r="F796" i="5"/>
  <c r="L796" i="5"/>
  <c r="J796" i="5"/>
  <c r="B796" i="5"/>
  <c r="M796" i="5"/>
  <c r="I796" i="5"/>
  <c r="N796" i="5"/>
  <c r="D796" i="5"/>
  <c r="G796" i="5"/>
  <c r="K796" i="5"/>
  <c r="C796" i="5"/>
  <c r="H796" i="5"/>
  <c r="O971" i="5"/>
  <c r="H971" i="5"/>
  <c r="B530" i="5"/>
  <c r="P530" i="5"/>
  <c r="E530" i="5"/>
  <c r="J530" i="5"/>
  <c r="D530" i="5"/>
  <c r="M530" i="5"/>
  <c r="O530" i="5"/>
  <c r="I232" i="5"/>
  <c r="L232" i="5"/>
  <c r="O232" i="5"/>
  <c r="P232" i="5"/>
  <c r="C232" i="5"/>
  <c r="J232" i="5"/>
  <c r="G232" i="5"/>
  <c r="B232" i="5"/>
  <c r="F232" i="5"/>
  <c r="D232" i="5"/>
  <c r="M232" i="5"/>
  <c r="N232" i="5"/>
  <c r="H232" i="5"/>
  <c r="O613" i="5"/>
  <c r="C613" i="5"/>
  <c r="G613" i="5"/>
  <c r="E613" i="5"/>
  <c r="J964" i="5"/>
  <c r="F964" i="5"/>
  <c r="P964" i="5"/>
  <c r="C964" i="5"/>
  <c r="G964" i="5"/>
  <c r="C913" i="5"/>
  <c r="I913" i="5"/>
  <c r="O30" i="5"/>
  <c r="B30" i="5"/>
  <c r="F30" i="5"/>
  <c r="F436" i="5"/>
  <c r="L436" i="5"/>
  <c r="K436" i="5"/>
  <c r="J436" i="5"/>
  <c r="M66" i="5"/>
  <c r="P66" i="5"/>
  <c r="O413" i="5"/>
  <c r="N413" i="5"/>
  <c r="L413" i="5"/>
  <c r="H413" i="5"/>
  <c r="E413" i="5"/>
  <c r="I413" i="5"/>
  <c r="K413" i="5"/>
  <c r="M413" i="5"/>
  <c r="C413" i="5"/>
  <c r="P413" i="5"/>
  <c r="P940" i="5"/>
  <c r="K526" i="5"/>
  <c r="B526" i="5"/>
  <c r="N526" i="5"/>
  <c r="G526" i="5"/>
  <c r="L526" i="5"/>
  <c r="H526" i="5"/>
  <c r="I526" i="5"/>
  <c r="C526" i="5"/>
  <c r="O125" i="5"/>
  <c r="E125" i="5"/>
  <c r="H125" i="5"/>
  <c r="N125" i="5"/>
  <c r="L125" i="5"/>
  <c r="P125" i="5"/>
  <c r="K125" i="5"/>
  <c r="B125" i="5"/>
  <c r="C125" i="5"/>
  <c r="F125" i="5"/>
  <c r="I125" i="5"/>
  <c r="M125" i="5"/>
  <c r="G125" i="5"/>
  <c r="J125" i="5"/>
  <c r="L85" i="5"/>
  <c r="O958" i="5"/>
  <c r="D958" i="5"/>
  <c r="H958" i="5"/>
  <c r="F958" i="5"/>
  <c r="J958" i="5"/>
  <c r="P958" i="5"/>
  <c r="B958" i="5"/>
  <c r="K958" i="5"/>
  <c r="I958" i="5"/>
  <c r="G958" i="5"/>
  <c r="N958" i="5"/>
  <c r="L958" i="5"/>
  <c r="M958" i="5"/>
  <c r="E958" i="5"/>
  <c r="C958" i="5"/>
  <c r="D834" i="5"/>
  <c r="E834" i="5"/>
  <c r="I834" i="5"/>
  <c r="C834" i="5"/>
  <c r="K834" i="5"/>
  <c r="M670" i="5"/>
  <c r="I670" i="5"/>
  <c r="G670" i="5"/>
  <c r="O670" i="5"/>
  <c r="P1011" i="5"/>
  <c r="E1011" i="5"/>
  <c r="C1011" i="5"/>
  <c r="H1011" i="5"/>
  <c r="G1011" i="5"/>
  <c r="B1011" i="5"/>
  <c r="F1011" i="5"/>
  <c r="I1011" i="5"/>
  <c r="J1011" i="5"/>
  <c r="L1011" i="5"/>
  <c r="D1011" i="5"/>
  <c r="O1011" i="5"/>
  <c r="M1011" i="5"/>
  <c r="AF327" i="4"/>
  <c r="A317" i="5"/>
  <c r="A325" i="5"/>
  <c r="AF335" i="4"/>
  <c r="AF348" i="4"/>
  <c r="A338" i="5"/>
  <c r="AF356" i="4"/>
  <c r="A346" i="5"/>
  <c r="F898" i="5"/>
  <c r="P898" i="5"/>
  <c r="G898" i="5"/>
  <c r="N898" i="5"/>
  <c r="L898" i="5"/>
  <c r="E898" i="5"/>
  <c r="D898" i="5"/>
  <c r="C898" i="5"/>
  <c r="J898" i="5"/>
  <c r="H898" i="5"/>
  <c r="I898" i="5"/>
  <c r="K898" i="5"/>
  <c r="O898" i="5"/>
  <c r="L222" i="5"/>
  <c r="A193" i="5"/>
  <c r="G193" i="5" s="1"/>
  <c r="AF203" i="4"/>
  <c r="AF1002" i="4"/>
  <c r="A992" i="5"/>
  <c r="K992" i="5" s="1"/>
  <c r="P30" i="5"/>
  <c r="P694" i="5"/>
  <c r="G921" i="5"/>
  <c r="H145" i="5"/>
  <c r="C90" i="5"/>
  <c r="N534" i="5"/>
  <c r="M921" i="5"/>
  <c r="E209" i="5"/>
  <c r="I222" i="5"/>
  <c r="N1011" i="5"/>
  <c r="K66" i="5"/>
  <c r="J30" i="5"/>
  <c r="C30" i="5"/>
  <c r="F90" i="5"/>
  <c r="E694" i="5"/>
  <c r="D694" i="5"/>
  <c r="B966" i="5"/>
  <c r="C256" i="5"/>
  <c r="P975" i="5"/>
  <c r="F145" i="5"/>
  <c r="M145" i="5"/>
  <c r="H842" i="5"/>
  <c r="N842" i="5"/>
  <c r="M209" i="5"/>
  <c r="J833" i="5"/>
  <c r="J62" i="5"/>
  <c r="F62" i="5"/>
  <c r="G62" i="5"/>
  <c r="B62" i="5"/>
  <c r="K62" i="5"/>
  <c r="N62" i="5"/>
  <c r="B723" i="5"/>
  <c r="J409" i="5"/>
  <c r="L412" i="5"/>
  <c r="C412" i="5"/>
  <c r="D412" i="5"/>
  <c r="H412" i="5"/>
  <c r="G412" i="5"/>
  <c r="N412" i="5"/>
  <c r="B412" i="5"/>
  <c r="I412" i="5"/>
  <c r="F412" i="5"/>
  <c r="O412" i="5"/>
  <c r="K412" i="5"/>
  <c r="O723" i="5"/>
  <c r="O64" i="5"/>
  <c r="E64" i="5"/>
  <c r="D64" i="5"/>
  <c r="M64" i="5"/>
  <c r="G64" i="5"/>
  <c r="I64" i="5"/>
  <c r="L64" i="5"/>
  <c r="B64" i="5"/>
  <c r="N64" i="5"/>
  <c r="B222" i="5"/>
  <c r="E222" i="5"/>
  <c r="F222" i="5"/>
  <c r="M222" i="5"/>
  <c r="D222" i="5"/>
  <c r="H222" i="5"/>
  <c r="N1005" i="5"/>
  <c r="J1005" i="5"/>
  <c r="P1005" i="5"/>
  <c r="G1005" i="5"/>
  <c r="M975" i="5"/>
  <c r="A208" i="5"/>
  <c r="E208" i="5" s="1"/>
  <c r="AF218" i="4"/>
  <c r="A221" i="5"/>
  <c r="E221" i="5" s="1"/>
  <c r="AF231" i="4"/>
  <c r="F651" i="5"/>
  <c r="N651" i="5"/>
  <c r="K651" i="5"/>
  <c r="E651" i="5"/>
  <c r="L651" i="5"/>
  <c r="M651" i="5"/>
  <c r="P651" i="5"/>
  <c r="D651" i="5"/>
  <c r="O651" i="5"/>
  <c r="C651" i="5"/>
  <c r="I651" i="5"/>
  <c r="J651" i="5"/>
  <c r="B651" i="5"/>
  <c r="G651" i="5"/>
  <c r="B256" i="5"/>
  <c r="B975" i="5"/>
  <c r="B42" i="5"/>
  <c r="J145" i="5"/>
  <c r="D30" i="5"/>
  <c r="E30" i="5"/>
  <c r="G90" i="5"/>
  <c r="N694" i="5"/>
  <c r="D256" i="5"/>
  <c r="A399" i="5"/>
  <c r="D399" i="5" s="1"/>
  <c r="F493" i="5"/>
  <c r="J493" i="5"/>
  <c r="C493" i="5"/>
  <c r="M493" i="5"/>
  <c r="B485" i="5"/>
  <c r="P485" i="5"/>
  <c r="H485" i="5"/>
  <c r="F485" i="5"/>
  <c r="J485" i="5"/>
  <c r="L485" i="5"/>
  <c r="C485" i="5"/>
  <c r="G604" i="5"/>
  <c r="L604" i="5"/>
  <c r="C604" i="5"/>
  <c r="N604" i="5"/>
  <c r="P604" i="5"/>
  <c r="F604" i="5"/>
  <c r="C637" i="5"/>
  <c r="B436" i="5"/>
  <c r="L30" i="5"/>
  <c r="N30" i="5"/>
  <c r="I90" i="5"/>
  <c r="L694" i="5"/>
  <c r="I694" i="5"/>
  <c r="N921" i="5"/>
  <c r="I975" i="5"/>
  <c r="C975" i="5"/>
  <c r="P145" i="5"/>
  <c r="E145" i="5"/>
  <c r="P842" i="5"/>
  <c r="L842" i="5"/>
  <c r="E493" i="5"/>
  <c r="D209" i="5"/>
  <c r="E485" i="5"/>
  <c r="A214" i="5"/>
  <c r="O214" i="5" s="1"/>
  <c r="A629" i="5"/>
  <c r="P629" i="5" s="1"/>
  <c r="M898" i="5"/>
  <c r="H831" i="5"/>
  <c r="I545" i="5"/>
  <c r="D545" i="5"/>
  <c r="C677" i="5"/>
  <c r="F677" i="5"/>
  <c r="N677" i="5"/>
  <c r="J677" i="5"/>
  <c r="H677" i="5"/>
  <c r="M677" i="5"/>
  <c r="L677" i="5"/>
  <c r="B289" i="5"/>
  <c r="D289" i="5"/>
  <c r="N289" i="5"/>
  <c r="H289" i="5"/>
  <c r="J289" i="5"/>
  <c r="L289" i="5"/>
  <c r="M289" i="5"/>
  <c r="O289" i="5"/>
  <c r="K289" i="5"/>
  <c r="I289" i="5"/>
  <c r="P289" i="5"/>
  <c r="O206" i="5"/>
  <c r="L206" i="5"/>
  <c r="E206" i="5"/>
  <c r="B742" i="5"/>
  <c r="K742" i="5"/>
  <c r="C742" i="5"/>
  <c r="E975" i="5"/>
  <c r="K30" i="5"/>
  <c r="B694" i="5"/>
  <c r="G222" i="5"/>
  <c r="C301" i="5"/>
  <c r="B898" i="5"/>
  <c r="K1011" i="5"/>
  <c r="K723" i="5"/>
  <c r="L723" i="5"/>
  <c r="E723" i="5"/>
  <c r="J723" i="5"/>
  <c r="I723" i="5"/>
  <c r="N723" i="5"/>
  <c r="C723" i="5"/>
  <c r="D723" i="5"/>
  <c r="M723" i="5"/>
  <c r="H723" i="5"/>
  <c r="F723" i="5"/>
  <c r="G723" i="5"/>
  <c r="D436" i="5"/>
  <c r="I30" i="5"/>
  <c r="G30" i="5"/>
  <c r="K694" i="5"/>
  <c r="G694" i="5"/>
  <c r="P966" i="5"/>
  <c r="C921" i="5"/>
  <c r="I256" i="5"/>
  <c r="L508" i="5"/>
  <c r="G975" i="5"/>
  <c r="L145" i="5"/>
  <c r="O145" i="5"/>
  <c r="C842" i="5"/>
  <c r="H493" i="5"/>
  <c r="O485" i="5"/>
  <c r="N222" i="5"/>
  <c r="O735" i="5"/>
  <c r="B735" i="5"/>
  <c r="H735" i="5"/>
  <c r="M735" i="5"/>
  <c r="K735" i="5"/>
  <c r="L711" i="5"/>
  <c r="H711" i="5"/>
  <c r="G711" i="5"/>
  <c r="N711" i="5"/>
  <c r="B711" i="5"/>
  <c r="M711" i="5"/>
  <c r="J711" i="5"/>
  <c r="L100" i="5"/>
  <c r="G100" i="5"/>
  <c r="J100" i="5"/>
  <c r="M100" i="5"/>
  <c r="E100" i="5"/>
  <c r="P100" i="5"/>
  <c r="C100" i="5"/>
  <c r="J306" i="5"/>
  <c r="O306" i="5"/>
  <c r="G306" i="5"/>
  <c r="M306" i="5"/>
  <c r="K306" i="5"/>
  <c r="I306" i="5"/>
  <c r="H580" i="5"/>
  <c r="I580" i="5"/>
  <c r="M580" i="5"/>
  <c r="K580" i="5"/>
  <c r="N580" i="5"/>
  <c r="L975" i="5"/>
  <c r="N974" i="5"/>
  <c r="O209" i="5"/>
  <c r="N209" i="5"/>
  <c r="B209" i="5"/>
  <c r="C209" i="5"/>
  <c r="H209" i="5"/>
  <c r="G209" i="5"/>
  <c r="F209" i="5"/>
  <c r="K209" i="5"/>
  <c r="M30" i="5"/>
  <c r="J90" i="5"/>
  <c r="H694" i="5"/>
  <c r="E921" i="5"/>
  <c r="J975" i="5"/>
  <c r="D145" i="5"/>
  <c r="G842" i="5"/>
  <c r="L209" i="5"/>
  <c r="P222" i="5"/>
  <c r="F809" i="5"/>
  <c r="M809" i="5"/>
  <c r="H809" i="5"/>
  <c r="B809" i="5"/>
  <c r="G809" i="5"/>
  <c r="B328" i="5"/>
  <c r="O328" i="5"/>
  <c r="P328" i="5"/>
  <c r="J328" i="5"/>
  <c r="C328" i="5"/>
  <c r="E328" i="5"/>
  <c r="K328" i="5"/>
  <c r="L328" i="5"/>
  <c r="O865" i="5"/>
  <c r="I865" i="5"/>
  <c r="M865" i="5"/>
  <c r="E865" i="5"/>
  <c r="L865" i="5"/>
  <c r="K865" i="5"/>
  <c r="F865" i="5"/>
  <c r="C459" i="5"/>
  <c r="M459" i="5"/>
  <c r="G459" i="5"/>
  <c r="J459" i="5"/>
  <c r="E497" i="5"/>
  <c r="C906" i="5"/>
  <c r="L906" i="5"/>
  <c r="M906" i="5"/>
  <c r="D906" i="5"/>
  <c r="P906" i="5"/>
  <c r="L772" i="5"/>
  <c r="P772" i="5"/>
  <c r="J457" i="5"/>
  <c r="L457" i="5"/>
  <c r="N457" i="5"/>
  <c r="K457" i="5"/>
  <c r="D457" i="5"/>
  <c r="C922" i="5"/>
  <c r="I922" i="5"/>
  <c r="H922" i="5"/>
  <c r="P922" i="5"/>
  <c r="D922" i="5"/>
  <c r="L922" i="5"/>
  <c r="M78" i="5"/>
  <c r="B78" i="5"/>
  <c r="G78" i="5"/>
  <c r="J78" i="5"/>
  <c r="F78" i="5"/>
  <c r="H149" i="5"/>
  <c r="D149" i="5"/>
  <c r="K149" i="5"/>
  <c r="P149" i="5"/>
  <c r="G149" i="5"/>
  <c r="C149" i="5"/>
  <c r="E149" i="5"/>
  <c r="N149" i="5"/>
  <c r="D22" i="13"/>
  <c r="AF624" i="4"/>
  <c r="A614" i="5"/>
  <c r="P614" i="5" s="1"/>
  <c r="AF911" i="4"/>
  <c r="A901" i="5"/>
  <c r="C916" i="5"/>
  <c r="K916" i="5"/>
  <c r="O926" i="5"/>
  <c r="H926" i="5"/>
  <c r="J926" i="5"/>
  <c r="C926" i="5"/>
  <c r="E926" i="5"/>
  <c r="K926" i="5"/>
  <c r="N926" i="5"/>
  <c r="I218" i="5"/>
  <c r="M218" i="5"/>
  <c r="P218" i="5"/>
  <c r="F218" i="5"/>
  <c r="D218" i="5"/>
  <c r="B821" i="5"/>
  <c r="L821" i="5"/>
  <c r="H821" i="5"/>
  <c r="M821" i="5"/>
  <c r="P821" i="5"/>
  <c r="N821" i="5"/>
  <c r="J821" i="5"/>
  <c r="K821" i="5"/>
  <c r="C821" i="5"/>
  <c r="O821" i="5"/>
  <c r="D821" i="5"/>
  <c r="J486" i="5"/>
  <c r="H486" i="5"/>
  <c r="G53" i="5"/>
  <c r="L53" i="5"/>
  <c r="P351" i="5"/>
  <c r="B150" i="5"/>
  <c r="L150" i="5"/>
  <c r="D150" i="5"/>
  <c r="E150" i="5"/>
  <c r="H150" i="5"/>
  <c r="P150" i="5"/>
  <c r="I150" i="5"/>
  <c r="C150" i="5"/>
  <c r="G150" i="5"/>
  <c r="M150" i="5"/>
  <c r="K150" i="5"/>
  <c r="P461" i="5"/>
  <c r="N738" i="5"/>
  <c r="I738" i="5"/>
  <c r="E738" i="5"/>
  <c r="C837" i="5"/>
  <c r="E837" i="5"/>
  <c r="L837" i="5"/>
  <c r="H837" i="5"/>
  <c r="O837" i="5"/>
  <c r="I837" i="5"/>
  <c r="C29" i="5"/>
  <c r="N29" i="5"/>
  <c r="G29" i="5"/>
  <c r="M29" i="5"/>
  <c r="I29" i="5"/>
  <c r="C605" i="5"/>
  <c r="I605" i="5"/>
  <c r="B41" i="5"/>
  <c r="C41" i="5"/>
  <c r="D41" i="5"/>
  <c r="I41" i="5"/>
  <c r="H41" i="5"/>
  <c r="O603" i="5"/>
  <c r="H603" i="5"/>
  <c r="K603" i="5"/>
  <c r="F603" i="5"/>
  <c r="B603" i="5"/>
  <c r="G603" i="5"/>
  <c r="E603" i="5"/>
  <c r="M603" i="5"/>
  <c r="C603" i="5"/>
  <c r="B166" i="5"/>
  <c r="H166" i="5"/>
  <c r="F166" i="5"/>
  <c r="N166" i="5"/>
  <c r="O510" i="5"/>
  <c r="H510" i="5"/>
  <c r="N510" i="5"/>
  <c r="J510" i="5"/>
  <c r="D510" i="5"/>
  <c r="C510" i="5"/>
  <c r="B687" i="5"/>
  <c r="D687" i="5"/>
  <c r="H687" i="5"/>
  <c r="L687" i="5"/>
  <c r="AF506" i="4"/>
  <c r="A496" i="5"/>
  <c r="A517" i="5"/>
  <c r="AF527" i="4"/>
  <c r="N1000" i="5"/>
  <c r="E1000" i="5"/>
  <c r="K65" i="5"/>
  <c r="A74" i="5"/>
  <c r="AF84" i="4"/>
  <c r="O111" i="5"/>
  <c r="M111" i="5"/>
  <c r="I111" i="5"/>
  <c r="P111" i="5"/>
  <c r="G111" i="5"/>
  <c r="D111" i="5"/>
  <c r="K111" i="5"/>
  <c r="N687" i="5"/>
  <c r="K687" i="5"/>
  <c r="O1010" i="5"/>
  <c r="J1010" i="5"/>
  <c r="E1010" i="5"/>
  <c r="B1010" i="5"/>
  <c r="F1010" i="5"/>
  <c r="I1010" i="5"/>
  <c r="N1010" i="5"/>
  <c r="D1010" i="5"/>
  <c r="D1000" i="5"/>
  <c r="G1000" i="5"/>
  <c r="C687" i="5"/>
  <c r="AF448" i="4"/>
  <c r="A438" i="5"/>
  <c r="AF575" i="4"/>
  <c r="A565" i="5"/>
  <c r="H1006" i="5"/>
  <c r="N1006" i="5"/>
  <c r="J1006" i="5"/>
  <c r="B506" i="5"/>
  <c r="G506" i="5"/>
  <c r="A169" i="5"/>
  <c r="K169" i="5" s="1"/>
  <c r="AF179" i="4"/>
  <c r="A229" i="5"/>
  <c r="AF239" i="4"/>
  <c r="A326" i="5"/>
  <c r="B326" i="5" s="1"/>
  <c r="AF336" i="4"/>
  <c r="A384" i="5"/>
  <c r="N384" i="5" s="1"/>
  <c r="AF817" i="4"/>
  <c r="F857" i="5"/>
  <c r="J857" i="5"/>
  <c r="AF972" i="4"/>
  <c r="A969" i="5"/>
  <c r="E969" i="5" s="1"/>
  <c r="AF979" i="4"/>
  <c r="A976" i="5"/>
  <c r="AF60" i="4"/>
  <c r="C88" i="5"/>
  <c r="G88" i="5"/>
  <c r="M88" i="5"/>
  <c r="AF133" i="4"/>
  <c r="A123" i="5"/>
  <c r="M123" i="5" s="1"/>
  <c r="AF588" i="4"/>
  <c r="A578" i="5"/>
  <c r="A664" i="5"/>
  <c r="AF674" i="4"/>
  <c r="AF716" i="4"/>
  <c r="A706" i="5"/>
  <c r="D706" i="5" s="1"/>
  <c r="D807" i="5"/>
  <c r="G807" i="5"/>
  <c r="I807" i="5"/>
  <c r="M807" i="5"/>
  <c r="C807" i="5"/>
  <c r="AF830" i="4"/>
  <c r="A820" i="5"/>
  <c r="F820" i="5" s="1"/>
  <c r="J50" i="5"/>
  <c r="D50" i="5"/>
  <c r="F50" i="5"/>
  <c r="M50" i="5"/>
  <c r="C50" i="5"/>
  <c r="L50" i="5"/>
  <c r="A606" i="5"/>
  <c r="H606" i="5" s="1"/>
  <c r="AF616" i="4"/>
  <c r="AF638" i="4"/>
  <c r="A628" i="5"/>
  <c r="AF900" i="4"/>
  <c r="A890" i="5"/>
  <c r="N890" i="5" s="1"/>
  <c r="D43" i="13"/>
  <c r="G1003" i="5"/>
  <c r="J1003" i="5"/>
  <c r="AF44" i="4"/>
  <c r="A34" i="5"/>
  <c r="N34" i="5" s="1"/>
  <c r="O546" i="5"/>
  <c r="K546" i="5"/>
  <c r="A639" i="5"/>
  <c r="P639" i="5" s="1"/>
  <c r="AF649" i="4"/>
  <c r="I929" i="5"/>
  <c r="N929" i="5"/>
  <c r="J929" i="5"/>
  <c r="C929" i="5"/>
  <c r="AF672" i="4"/>
  <c r="A662" i="5"/>
  <c r="P662" i="5" s="1"/>
  <c r="D14" i="13"/>
  <c r="AF388" i="4"/>
  <c r="A378" i="5"/>
  <c r="A630" i="5"/>
  <c r="E630" i="5" s="1"/>
  <c r="A113" i="5"/>
  <c r="C113" i="5" s="1"/>
  <c r="AF123" i="4"/>
  <c r="A182" i="5"/>
  <c r="N182" i="5" s="1"/>
  <c r="AF192" i="4"/>
  <c r="J325" i="5"/>
  <c r="B399" i="5"/>
  <c r="J399" i="5"/>
  <c r="O399" i="5"/>
  <c r="B629" i="5"/>
  <c r="H629" i="5"/>
  <c r="J74" i="5"/>
  <c r="E614" i="5"/>
  <c r="K214" i="5"/>
  <c r="P992" i="5"/>
  <c r="M992" i="5"/>
  <c r="D820" i="5"/>
  <c r="B901" i="5"/>
  <c r="E901" i="5"/>
  <c r="M901" i="5"/>
  <c r="P901" i="5"/>
  <c r="O938" i="5"/>
  <c r="B938" i="5"/>
  <c r="N938" i="5"/>
  <c r="D938" i="5"/>
  <c r="A892" i="5"/>
  <c r="B892" i="5" s="1"/>
  <c r="AF902" i="4"/>
  <c r="E930" i="5"/>
  <c r="C930" i="5"/>
  <c r="P930" i="5"/>
  <c r="K930" i="5"/>
  <c r="I930" i="5"/>
  <c r="A207" i="5"/>
  <c r="C207" i="5" s="1"/>
  <c r="AF217" i="4"/>
  <c r="AF289" i="4"/>
  <c r="A279" i="5"/>
  <c r="E279" i="5" s="1"/>
  <c r="AF313" i="4"/>
  <c r="A303" i="5"/>
  <c r="AF329" i="4"/>
  <c r="AF603" i="4"/>
  <c r="A593" i="5"/>
  <c r="I783" i="5"/>
  <c r="L783" i="5"/>
  <c r="J783" i="5"/>
  <c r="D783" i="5"/>
  <c r="K783" i="5"/>
  <c r="O783" i="5"/>
  <c r="C783" i="5"/>
  <c r="M783" i="5"/>
  <c r="E783" i="5"/>
  <c r="G783" i="5"/>
  <c r="N783" i="5"/>
  <c r="F783" i="5"/>
  <c r="P807" i="5"/>
  <c r="B807" i="5"/>
  <c r="O807" i="5"/>
  <c r="K807" i="5"/>
  <c r="H807" i="5"/>
  <c r="L807" i="5"/>
  <c r="A52" i="5"/>
  <c r="B52" i="5" s="1"/>
  <c r="AF62" i="4"/>
  <c r="A177" i="5"/>
  <c r="C177" i="5" s="1"/>
  <c r="K952" i="5"/>
  <c r="N952" i="5"/>
  <c r="L952" i="5"/>
  <c r="D952" i="5"/>
  <c r="F952" i="5"/>
  <c r="I952" i="5"/>
  <c r="M952" i="5"/>
  <c r="H952" i="5"/>
  <c r="B952" i="5"/>
  <c r="C952" i="5"/>
  <c r="E952" i="5"/>
  <c r="P952" i="5"/>
  <c r="E244" i="5"/>
  <c r="D244" i="5"/>
  <c r="G244" i="5"/>
  <c r="O244" i="5"/>
  <c r="I244" i="5"/>
  <c r="B244" i="5"/>
  <c r="A483" i="5"/>
  <c r="N483" i="5" s="1"/>
  <c r="AF493" i="4"/>
  <c r="AF541" i="4"/>
  <c r="A531" i="5"/>
  <c r="H531" i="5" s="1"/>
  <c r="A563" i="5"/>
  <c r="O563" i="5" s="1"/>
  <c r="A579" i="5"/>
  <c r="P579" i="5" s="1"/>
  <c r="AF589" i="4"/>
  <c r="C993" i="5"/>
  <c r="I993" i="5"/>
  <c r="H993" i="5"/>
  <c r="J993" i="5"/>
  <c r="O387" i="5"/>
  <c r="H387" i="5"/>
  <c r="G387" i="5"/>
  <c r="M387" i="5"/>
  <c r="K387" i="5"/>
  <c r="P387" i="5"/>
  <c r="B387" i="5"/>
  <c r="F387" i="5"/>
  <c r="I387" i="5"/>
  <c r="J387" i="5"/>
  <c r="L387" i="5"/>
  <c r="D387" i="5"/>
  <c r="A402" i="5"/>
  <c r="AF412" i="4"/>
  <c r="C138" i="5"/>
  <c r="K138" i="5"/>
  <c r="N138" i="5"/>
  <c r="O138" i="5"/>
  <c r="G138" i="5"/>
  <c r="P138" i="5"/>
  <c r="B138" i="5"/>
  <c r="E138" i="5"/>
  <c r="F138" i="5"/>
  <c r="D138" i="5"/>
  <c r="I138" i="5"/>
  <c r="M138" i="5"/>
  <c r="L138" i="5"/>
  <c r="H138" i="5"/>
  <c r="B400" i="5"/>
  <c r="O400" i="5"/>
  <c r="A364" i="5"/>
  <c r="K364" i="5" s="1"/>
  <c r="AF374" i="4"/>
  <c r="H388" i="5"/>
  <c r="N388" i="5"/>
  <c r="D388" i="5"/>
  <c r="F388" i="5"/>
  <c r="L388" i="5"/>
  <c r="AF956" i="4"/>
  <c r="A946" i="5"/>
  <c r="A954" i="5"/>
  <c r="AF964" i="4"/>
  <c r="H962" i="5"/>
  <c r="L962" i="5"/>
  <c r="G962" i="5"/>
  <c r="F962" i="5"/>
  <c r="M962" i="5"/>
  <c r="C962" i="5"/>
  <c r="E962" i="5"/>
  <c r="P962" i="5"/>
  <c r="K962" i="5"/>
  <c r="B962" i="5"/>
  <c r="D962" i="5"/>
  <c r="J962" i="5"/>
  <c r="B210" i="5"/>
  <c r="E210" i="5"/>
  <c r="C387" i="5"/>
  <c r="AE409" i="4"/>
  <c r="AE522" i="4"/>
  <c r="AE672" i="4"/>
  <c r="AE935" i="4"/>
  <c r="A183" i="5"/>
  <c r="H183" i="5" s="1"/>
  <c r="AE336" i="4"/>
  <c r="AE27" i="4"/>
  <c r="AE248" i="4"/>
  <c r="AE323" i="4"/>
  <c r="AE340" i="4"/>
  <c r="AE365" i="4"/>
  <c r="AE449" i="4"/>
  <c r="AE503" i="4"/>
  <c r="AE562" i="4"/>
  <c r="AE746" i="4"/>
  <c r="AE845" i="4"/>
  <c r="AE102" i="4"/>
  <c r="AE289" i="4"/>
  <c r="AE366" i="4"/>
  <c r="AE398" i="4"/>
  <c r="AE720" i="4"/>
  <c r="AE161" i="4"/>
  <c r="AE183" i="4"/>
  <c r="AE187" i="4"/>
  <c r="AE233" i="4"/>
  <c r="AE308" i="4"/>
  <c r="AE407" i="4"/>
  <c r="AE420" i="4"/>
  <c r="AE468" i="4"/>
  <c r="AE484" i="4"/>
  <c r="AE896" i="4"/>
  <c r="AE763" i="4"/>
  <c r="AE164" i="4"/>
  <c r="AE408" i="4"/>
  <c r="AE421" i="4"/>
  <c r="AE436" i="4"/>
  <c r="AE521" i="4"/>
  <c r="AE589" i="4"/>
  <c r="AE737" i="4"/>
  <c r="AE886" i="4"/>
  <c r="G821" i="5"/>
  <c r="AE126" i="4"/>
  <c r="AE38" i="4"/>
  <c r="AE79" i="4"/>
  <c r="AE239" i="4"/>
  <c r="AE278" i="4"/>
  <c r="AE282" i="4"/>
  <c r="K989" i="5"/>
  <c r="G989" i="5"/>
  <c r="M989" i="5"/>
  <c r="D989" i="5"/>
  <c r="E772" i="5"/>
  <c r="F772" i="5"/>
  <c r="C772" i="5"/>
  <c r="J772" i="5"/>
  <c r="G772" i="5"/>
  <c r="M772" i="5"/>
  <c r="I772" i="5"/>
  <c r="O772" i="5"/>
  <c r="L605" i="5"/>
  <c r="N605" i="5"/>
  <c r="H605" i="5"/>
  <c r="M605" i="5"/>
  <c r="K605" i="5"/>
  <c r="A122" i="5"/>
  <c r="B122" i="5" s="1"/>
  <c r="AF132" i="4"/>
  <c r="F100" i="5"/>
  <c r="D100" i="5"/>
  <c r="N100" i="5"/>
  <c r="B100" i="5"/>
  <c r="K100" i="5"/>
  <c r="O100" i="5"/>
  <c r="G661" i="5"/>
  <c r="B661" i="5"/>
  <c r="D661" i="5"/>
  <c r="K246" i="5"/>
  <c r="I246" i="5"/>
  <c r="E246" i="5"/>
  <c r="D246" i="5"/>
  <c r="P246" i="5"/>
  <c r="N246" i="5"/>
  <c r="O246" i="5"/>
  <c r="F246" i="5"/>
  <c r="G246" i="5"/>
  <c r="B246" i="5"/>
  <c r="J246" i="5"/>
  <c r="C246" i="5"/>
  <c r="M246" i="5"/>
  <c r="C339" i="5"/>
  <c r="P339" i="5"/>
  <c r="L339" i="5"/>
  <c r="M339" i="5"/>
  <c r="I339" i="5"/>
  <c r="H339" i="5"/>
  <c r="K339" i="5"/>
  <c r="F339" i="5"/>
  <c r="B339" i="5"/>
  <c r="E339" i="5"/>
  <c r="O339" i="5"/>
  <c r="J339" i="5"/>
  <c r="G339" i="5"/>
  <c r="N339" i="5"/>
  <c r="F666" i="5"/>
  <c r="N987" i="5"/>
  <c r="F987" i="5"/>
  <c r="B987" i="5"/>
  <c r="O987" i="5"/>
  <c r="K987" i="5"/>
  <c r="L987" i="5"/>
  <c r="D987" i="5"/>
  <c r="M987" i="5"/>
  <c r="H987" i="5"/>
  <c r="C987" i="5"/>
  <c r="J987" i="5"/>
  <c r="I987" i="5"/>
  <c r="G639" i="5"/>
  <c r="F798" i="5"/>
  <c r="C798" i="5"/>
  <c r="O798" i="5"/>
  <c r="H798" i="5"/>
  <c r="P798" i="5"/>
  <c r="L798" i="5"/>
  <c r="D798" i="5"/>
  <c r="K798" i="5"/>
  <c r="J798" i="5"/>
  <c r="G798" i="5"/>
  <c r="I798" i="5"/>
  <c r="N798" i="5"/>
  <c r="B798" i="5"/>
  <c r="AF109" i="4"/>
  <c r="A99" i="5"/>
  <c r="B99" i="5" s="1"/>
  <c r="P75" i="5"/>
  <c r="B75" i="5"/>
  <c r="G75" i="5"/>
  <c r="J75" i="5"/>
  <c r="C75" i="5"/>
  <c r="M75" i="5"/>
  <c r="L75" i="5"/>
  <c r="I75" i="5"/>
  <c r="E75" i="5"/>
  <c r="K75" i="5"/>
  <c r="N75" i="5"/>
  <c r="F75" i="5"/>
  <c r="O75" i="5"/>
  <c r="D75" i="5"/>
  <c r="D62" i="5"/>
  <c r="H62" i="5"/>
  <c r="C62" i="5"/>
  <c r="M62" i="5"/>
  <c r="F725" i="5"/>
  <c r="C725" i="5"/>
  <c r="A76" i="5"/>
  <c r="I76" i="5" s="1"/>
  <c r="AF86" i="4"/>
  <c r="N485" i="5"/>
  <c r="G485" i="5"/>
  <c r="K485" i="5"/>
  <c r="D485" i="5"/>
  <c r="O198" i="5"/>
  <c r="G198" i="5"/>
  <c r="F198" i="5"/>
  <c r="C198" i="5"/>
  <c r="K198" i="5"/>
  <c r="D198" i="5"/>
  <c r="H198" i="5"/>
  <c r="J198" i="5"/>
  <c r="M198" i="5"/>
  <c r="E198" i="5"/>
  <c r="B198" i="5"/>
  <c r="I198" i="5"/>
  <c r="A521" i="5"/>
  <c r="I521" i="5" s="1"/>
  <c r="AF531" i="4"/>
  <c r="A553" i="5"/>
  <c r="G553" i="5" s="1"/>
  <c r="AF563" i="4"/>
  <c r="A797" i="5"/>
  <c r="P797" i="5" s="1"/>
  <c r="AF807" i="4"/>
  <c r="A805" i="5"/>
  <c r="M805" i="5" s="1"/>
  <c r="AF815" i="4"/>
  <c r="A294" i="5"/>
  <c r="M294" i="5" s="1"/>
  <c r="AF304" i="4"/>
  <c r="AF312" i="4"/>
  <c r="A302" i="5"/>
  <c r="O302" i="5" s="1"/>
  <c r="A310" i="5"/>
  <c r="K310" i="5" s="1"/>
  <c r="AF320" i="4"/>
  <c r="A318" i="5"/>
  <c r="P318" i="5" s="1"/>
  <c r="AF328" i="4"/>
  <c r="AF344" i="4"/>
  <c r="A334" i="5"/>
  <c r="P101" i="5"/>
  <c r="L86" i="5"/>
  <c r="M977" i="5"/>
  <c r="AE36" i="4"/>
  <c r="AE165" i="4"/>
  <c r="AF532" i="4"/>
  <c r="A522" i="5"/>
  <c r="H522" i="5" s="1"/>
  <c r="A538" i="5"/>
  <c r="L538" i="5" s="1"/>
  <c r="AF548" i="4"/>
  <c r="J546" i="5"/>
  <c r="P546" i="5"/>
  <c r="D546" i="5"/>
  <c r="D280" i="5"/>
  <c r="N280" i="5"/>
  <c r="AF971" i="4"/>
  <c r="A961" i="5"/>
  <c r="G977" i="5"/>
  <c r="J977" i="5"/>
  <c r="D977" i="5"/>
  <c r="D39" i="5"/>
  <c r="E39" i="5"/>
  <c r="B39" i="5"/>
  <c r="C39" i="5"/>
  <c r="P39" i="5"/>
  <c r="L39" i="5"/>
  <c r="M39" i="5"/>
  <c r="I39" i="5"/>
  <c r="H39" i="5"/>
  <c r="F39" i="5"/>
  <c r="AF715" i="4"/>
  <c r="A705" i="5"/>
  <c r="K705" i="5" s="1"/>
  <c r="F977" i="5"/>
  <c r="AE856" i="4"/>
  <c r="AF236" i="4"/>
  <c r="A226" i="5"/>
  <c r="E226" i="5" s="1"/>
  <c r="A501" i="5"/>
  <c r="P501" i="5" s="1"/>
  <c r="AF511" i="4"/>
  <c r="A873" i="5"/>
  <c r="AF883" i="4"/>
  <c r="L977" i="5"/>
  <c r="AE410" i="4"/>
  <c r="A478" i="5"/>
  <c r="G478" i="5" s="1"/>
  <c r="AF488" i="4"/>
  <c r="K977" i="5"/>
  <c r="C977" i="5"/>
  <c r="AE738" i="4"/>
  <c r="A136" i="5"/>
  <c r="AF146" i="4"/>
  <c r="AF154" i="4"/>
  <c r="J197" i="5"/>
  <c r="B197" i="5"/>
  <c r="AF230" i="4"/>
  <c r="A220" i="5"/>
  <c r="F220" i="5" s="1"/>
  <c r="AF431" i="4"/>
  <c r="A421" i="5"/>
  <c r="H421" i="5" s="1"/>
  <c r="AF468" i="4"/>
  <c r="A458" i="5"/>
  <c r="AF481" i="4"/>
  <c r="A471" i="5"/>
  <c r="M471" i="5" s="1"/>
  <c r="A590" i="5"/>
  <c r="D590" i="5" s="1"/>
  <c r="AF600" i="4"/>
  <c r="H977" i="5"/>
  <c r="AE88" i="4"/>
  <c r="AE101" i="4"/>
  <c r="AE279" i="4"/>
  <c r="AE298" i="4"/>
  <c r="A114" i="5"/>
  <c r="O114" i="5" s="1"/>
  <c r="AF124" i="4"/>
  <c r="A121" i="5"/>
  <c r="C121" i="5" s="1"/>
  <c r="AF131" i="4"/>
  <c r="A137" i="5"/>
  <c r="AF147" i="4"/>
  <c r="AF570" i="4"/>
  <c r="AF578" i="4"/>
  <c r="A568" i="5"/>
  <c r="F929" i="5"/>
  <c r="G929" i="5"/>
  <c r="K929" i="5"/>
  <c r="B929" i="5"/>
  <c r="L929" i="5"/>
  <c r="E929" i="5"/>
  <c r="AF632" i="4"/>
  <c r="AE704" i="4"/>
  <c r="AE678" i="4"/>
  <c r="AE690" i="4"/>
  <c r="AE771" i="4"/>
  <c r="AE800" i="4"/>
  <c r="AE808" i="4"/>
  <c r="AE897" i="4"/>
  <c r="AE857" i="4"/>
  <c r="AE42" i="4"/>
  <c r="AE82" i="4"/>
  <c r="AE184" i="4"/>
  <c r="AE244" i="4"/>
  <c r="AE332" i="4"/>
  <c r="AE345" i="4"/>
  <c r="AE376" i="4"/>
  <c r="AE399" i="4"/>
  <c r="AE403" i="4"/>
  <c r="AE417" i="4"/>
  <c r="AE759" i="4"/>
  <c r="AE862" i="4"/>
  <c r="AE883" i="4"/>
  <c r="AE927" i="4"/>
  <c r="AE987" i="4"/>
  <c r="AE1001" i="4"/>
  <c r="AF608" i="4"/>
  <c r="AE585" i="4"/>
  <c r="AE679" i="4"/>
  <c r="AE793" i="4"/>
  <c r="AE880" i="4"/>
  <c r="AE917" i="4"/>
  <c r="AE51" i="4"/>
  <c r="AE257" i="4"/>
  <c r="AE286" i="4"/>
  <c r="AE304" i="4"/>
  <c r="AE392" i="4"/>
  <c r="AE400" i="4"/>
  <c r="AE413" i="4"/>
  <c r="AE425" i="4"/>
  <c r="AE496" i="4"/>
  <c r="AE507" i="4"/>
  <c r="AE526" i="4"/>
  <c r="AE568" i="4"/>
  <c r="AE756" i="4"/>
  <c r="AE760" i="4"/>
  <c r="AF854" i="4"/>
  <c r="AE80" i="4"/>
  <c r="AE394" i="4"/>
  <c r="AE48" i="4"/>
  <c r="AE52" i="4"/>
  <c r="AE60" i="4"/>
  <c r="AE133" i="4"/>
  <c r="AE160" i="4"/>
  <c r="AE182" i="4"/>
  <c r="AE211" i="4"/>
  <c r="AE238" i="4"/>
  <c r="AE326" i="4"/>
  <c r="AE393" i="4"/>
  <c r="AE652" i="4"/>
  <c r="AE757" i="4"/>
  <c r="AE782" i="4"/>
  <c r="AE925" i="4"/>
  <c r="AE941" i="4"/>
  <c r="AE981" i="4"/>
  <c r="N292" i="5"/>
  <c r="D738" i="5"/>
  <c r="N185" i="5"/>
  <c r="B185" i="5"/>
  <c r="G185" i="5"/>
  <c r="E185" i="5"/>
  <c r="F185" i="5"/>
  <c r="K185" i="5"/>
  <c r="I185" i="5"/>
  <c r="P185" i="5"/>
  <c r="M738" i="5"/>
  <c r="J738" i="5"/>
  <c r="F986" i="5"/>
  <c r="P986" i="5"/>
  <c r="D986" i="5"/>
  <c r="K986" i="5"/>
  <c r="O986" i="5"/>
  <c r="L986" i="5"/>
  <c r="L738" i="5"/>
  <c r="H738" i="5"/>
  <c r="C185" i="5"/>
  <c r="E916" i="5"/>
  <c r="O738" i="5"/>
  <c r="B738" i="5"/>
  <c r="F630" i="5"/>
  <c r="N214" i="5"/>
  <c r="F639" i="5"/>
  <c r="L630" i="5"/>
  <c r="L916" i="5"/>
  <c r="C738" i="5"/>
  <c r="B459" i="5"/>
  <c r="I630" i="5"/>
  <c r="J916" i="5"/>
  <c r="J837" i="5"/>
  <c r="B630" i="5"/>
  <c r="AE43" i="4"/>
  <c r="AE47" i="4"/>
  <c r="AE61" i="4"/>
  <c r="AE87" i="4"/>
  <c r="AE95" i="4"/>
  <c r="AE390" i="4"/>
  <c r="AE563" i="4"/>
  <c r="AE855" i="4"/>
  <c r="AE950" i="4"/>
  <c r="AE954" i="4"/>
  <c r="AE967" i="4"/>
  <c r="AE77" i="4"/>
  <c r="AE117" i="4"/>
  <c r="AE125" i="4"/>
  <c r="AE142" i="4"/>
  <c r="AE167" i="4"/>
  <c r="AE31" i="4"/>
  <c r="AE59" i="4"/>
  <c r="AE78" i="4"/>
  <c r="AE92" i="4"/>
  <c r="AE118" i="4"/>
  <c r="AE191" i="4"/>
  <c r="AE437" i="4"/>
  <c r="AE441" i="4"/>
  <c r="AE490" i="4"/>
  <c r="AE535" i="4"/>
  <c r="AE822" i="4"/>
  <c r="AE933" i="4"/>
  <c r="AE17" i="4"/>
  <c r="AE46" i="4"/>
  <c r="AE64" i="4"/>
  <c r="AE73" i="4"/>
  <c r="AE86" i="4"/>
  <c r="AE152" i="4"/>
  <c r="AE178" i="4"/>
  <c r="AE213" i="4"/>
  <c r="AE276" i="4"/>
  <c r="AE397" i="4"/>
  <c r="AE520" i="4"/>
  <c r="AE225" i="4"/>
  <c r="AE242" i="4"/>
  <c r="AE252" i="4"/>
  <c r="AE269" i="4"/>
  <c r="AE273" i="4"/>
  <c r="AE330" i="4"/>
  <c r="AE386" i="4"/>
  <c r="AE411" i="4"/>
  <c r="AE455" i="4"/>
  <c r="AE464" i="4"/>
  <c r="AE478" i="4"/>
  <c r="AE482" i="4"/>
  <c r="AE582" i="4"/>
  <c r="AE623" i="4"/>
  <c r="AE658" i="4"/>
  <c r="AE676" i="4"/>
  <c r="AE683" i="4"/>
  <c r="AE714" i="4"/>
  <c r="AE718" i="4"/>
  <c r="AE723" i="4"/>
  <c r="AE775" i="4"/>
  <c r="AE891" i="4"/>
  <c r="AE914" i="4"/>
  <c r="AE940" i="4"/>
  <c r="AE1005" i="4"/>
  <c r="AE461" i="4"/>
  <c r="AE885" i="4"/>
  <c r="AE930" i="4"/>
  <c r="AE951" i="4"/>
  <c r="AE968" i="4"/>
  <c r="AE243" i="4"/>
  <c r="AE270" i="4"/>
  <c r="AE280" i="4"/>
  <c r="AE288" i="4"/>
  <c r="AE327" i="4"/>
  <c r="AE331" i="4"/>
  <c r="AE387" i="4"/>
  <c r="AE412" i="4"/>
  <c r="AE435" i="4"/>
  <c r="AE475" i="4"/>
  <c r="AE494" i="4"/>
  <c r="AE501" i="4"/>
  <c r="AE525" i="4"/>
  <c r="AE583" i="4"/>
  <c r="AE594" i="4"/>
  <c r="AE610" i="4"/>
  <c r="AE617" i="4"/>
  <c r="AE628" i="4"/>
  <c r="AE677" i="4"/>
  <c r="AE680" i="4"/>
  <c r="AE708" i="4"/>
  <c r="AE719" i="4"/>
  <c r="AE736" i="4"/>
  <c r="AE739" i="4"/>
  <c r="AE776" i="4"/>
  <c r="AE898" i="4"/>
  <c r="AE923" i="4"/>
  <c r="AE979" i="4"/>
  <c r="AE986" i="4"/>
  <c r="A988" i="5"/>
  <c r="AF1001" i="4"/>
  <c r="AE218" i="4"/>
  <c r="AE313" i="4"/>
  <c r="AE349" i="4"/>
  <c r="AE370" i="4"/>
  <c r="AE374" i="4"/>
  <c r="AE429" i="4"/>
  <c r="AE498" i="4"/>
  <c r="AE537" i="4"/>
  <c r="AE544" i="4"/>
  <c r="AE547" i="4"/>
  <c r="AE558" i="4"/>
  <c r="AE573" i="4"/>
  <c r="AE576" i="4"/>
  <c r="AE632" i="4"/>
  <c r="AE692" i="4"/>
  <c r="AE751" i="4"/>
  <c r="AE769" i="4"/>
  <c r="AE831" i="4"/>
  <c r="AE902" i="4"/>
  <c r="AE905" i="4"/>
  <c r="AE945" i="4"/>
  <c r="AE960" i="4"/>
  <c r="AE671" i="4"/>
  <c r="AE230" i="4"/>
  <c r="AE275" i="4"/>
  <c r="AE321" i="4"/>
  <c r="AE350" i="4"/>
  <c r="AE375" i="4"/>
  <c r="AE423" i="4"/>
  <c r="AE430" i="4"/>
  <c r="AE519" i="4"/>
  <c r="AE538" i="4"/>
  <c r="AE577" i="4"/>
  <c r="AE640" i="4"/>
  <c r="AE667" i="4"/>
  <c r="AE696" i="4"/>
  <c r="AE721" i="4"/>
  <c r="AE744" i="4"/>
  <c r="AE770" i="4"/>
  <c r="AE821" i="4"/>
  <c r="AE825" i="4"/>
  <c r="AE843" i="4"/>
  <c r="AE850" i="4"/>
  <c r="AE854" i="4"/>
  <c r="AE866" i="4"/>
  <c r="AE873" i="4"/>
  <c r="AE916" i="4"/>
  <c r="AE961" i="4"/>
  <c r="AE1007" i="4"/>
  <c r="AE1010" i="4"/>
  <c r="AE14" i="4"/>
  <c r="G837" i="5"/>
  <c r="AF12" i="4"/>
  <c r="G738" i="5"/>
  <c r="N837" i="5"/>
  <c r="D291" i="5"/>
  <c r="O86" i="5"/>
  <c r="F1000" i="5"/>
  <c r="M1000" i="5"/>
  <c r="I166" i="5"/>
  <c r="F41" i="5"/>
  <c r="I1000" i="5"/>
  <c r="P41" i="5"/>
  <c r="C1000" i="5"/>
  <c r="J41" i="5"/>
  <c r="P1000" i="5"/>
  <c r="M41" i="5"/>
  <c r="E41" i="5"/>
  <c r="L1000" i="5"/>
  <c r="L41" i="5"/>
  <c r="J166" i="5"/>
  <c r="H1000" i="5"/>
  <c r="AF387" i="4"/>
  <c r="A998" i="5"/>
  <c r="I998" i="5" s="1"/>
  <c r="O402" i="5"/>
  <c r="H402" i="5"/>
  <c r="N402" i="5"/>
  <c r="D207" i="5"/>
  <c r="M207" i="5"/>
  <c r="G207" i="5"/>
  <c r="D279" i="5"/>
  <c r="G279" i="5"/>
  <c r="D183" i="5"/>
  <c r="P183" i="5"/>
  <c r="J579" i="5"/>
  <c r="J593" i="5"/>
  <c r="K892" i="5"/>
  <c r="C892" i="5"/>
  <c r="O892" i="5"/>
  <c r="G892" i="5"/>
  <c r="D571" i="5"/>
  <c r="M961" i="5"/>
  <c r="M705" i="5"/>
  <c r="E272" i="5"/>
  <c r="G538" i="5"/>
  <c r="H538" i="5"/>
  <c r="C538" i="5"/>
  <c r="M310" i="5"/>
  <c r="N310" i="5"/>
  <c r="E310" i="5"/>
  <c r="D310" i="5"/>
  <c r="C797" i="5"/>
  <c r="L797" i="5"/>
  <c r="M998" i="5"/>
  <c r="L998" i="5"/>
  <c r="G287" i="5" l="1"/>
  <c r="D287" i="5"/>
  <c r="P335" i="5"/>
  <c r="E335" i="5"/>
  <c r="I335" i="5"/>
  <c r="C815" i="5"/>
  <c r="D815" i="5"/>
  <c r="E815" i="5"/>
  <c r="M815" i="5"/>
  <c r="K553" i="5"/>
  <c r="E947" i="5"/>
  <c r="A467" i="5"/>
  <c r="I467" i="5" s="1"/>
  <c r="I37" i="5"/>
  <c r="G971" i="5"/>
  <c r="F258" i="5"/>
  <c r="O779" i="5"/>
  <c r="J736" i="5"/>
  <c r="F407" i="5"/>
  <c r="H270" i="5"/>
  <c r="K37" i="5"/>
  <c r="C37" i="5"/>
  <c r="K594" i="5"/>
  <c r="AE240" i="4"/>
  <c r="E594" i="5"/>
  <c r="M615" i="5"/>
  <c r="A311" i="5"/>
  <c r="F37" i="5"/>
  <c r="G508" i="5"/>
  <c r="B508" i="5"/>
  <c r="D971" i="5"/>
  <c r="O258" i="5"/>
  <c r="H779" i="5"/>
  <c r="N736" i="5"/>
  <c r="N407" i="5"/>
  <c r="M37" i="5"/>
  <c r="AF957" i="4"/>
  <c r="AE89" i="4"/>
  <c r="AE458" i="4"/>
  <c r="AE899" i="4"/>
  <c r="F553" i="5"/>
  <c r="N553" i="5"/>
  <c r="H666" i="5"/>
  <c r="G126" i="5"/>
  <c r="P971" i="5"/>
  <c r="M779" i="5"/>
  <c r="G736" i="5"/>
  <c r="C270" i="5"/>
  <c r="B575" i="5"/>
  <c r="K292" i="5"/>
  <c r="O666" i="5"/>
  <c r="K231" i="5"/>
  <c r="I301" i="5"/>
  <c r="I971" i="5"/>
  <c r="J258" i="5"/>
  <c r="L736" i="5"/>
  <c r="B270" i="5"/>
  <c r="E301" i="5"/>
  <c r="A683" i="5"/>
  <c r="D736" i="5"/>
  <c r="K805" i="5"/>
  <c r="J630" i="5"/>
  <c r="AF549" i="4"/>
  <c r="AF297" i="4"/>
  <c r="M208" i="5"/>
  <c r="C971" i="5"/>
  <c r="F971" i="5"/>
  <c r="B258" i="5"/>
  <c r="K779" i="5"/>
  <c r="C736" i="5"/>
  <c r="N700" i="5"/>
  <c r="J270" i="5"/>
  <c r="P809" i="5"/>
  <c r="I701" i="5"/>
  <c r="C15" i="5"/>
  <c r="D37" i="5"/>
  <c r="P594" i="5"/>
  <c r="P575" i="5"/>
  <c r="AF921" i="4"/>
  <c r="I292" i="5"/>
  <c r="N121" i="5"/>
  <c r="G292" i="5"/>
  <c r="D214" i="5"/>
  <c r="L292" i="5"/>
  <c r="A791" i="5"/>
  <c r="H791" i="5" s="1"/>
  <c r="I221" i="5"/>
  <c r="P37" i="5"/>
  <c r="M508" i="5"/>
  <c r="N971" i="5"/>
  <c r="P258" i="5"/>
  <c r="B665" i="5"/>
  <c r="J779" i="5"/>
  <c r="B736" i="5"/>
  <c r="F558" i="5"/>
  <c r="J652" i="5"/>
  <c r="O270" i="5"/>
  <c r="I809" i="5"/>
  <c r="G701" i="5"/>
  <c r="M996" i="5"/>
  <c r="J594" i="5"/>
  <c r="A803" i="5"/>
  <c r="I653" i="5"/>
  <c r="N471" i="5"/>
  <c r="E207" i="5"/>
  <c r="J292" i="5"/>
  <c r="B37" i="5"/>
  <c r="G231" i="5"/>
  <c r="K971" i="5"/>
  <c r="C258" i="5"/>
  <c r="D161" i="5"/>
  <c r="C779" i="5"/>
  <c r="E736" i="5"/>
  <c r="M736" i="5"/>
  <c r="I270" i="5"/>
  <c r="J617" i="5"/>
  <c r="B594" i="5"/>
  <c r="A707" i="5"/>
  <c r="L707" i="5" s="1"/>
  <c r="P653" i="5"/>
  <c r="AE388" i="4"/>
  <c r="O292" i="5"/>
  <c r="E37" i="5"/>
  <c r="H231" i="5"/>
  <c r="M971" i="5"/>
  <c r="N258" i="5"/>
  <c r="F161" i="5"/>
  <c r="E779" i="5"/>
  <c r="F736" i="5"/>
  <c r="O736" i="5"/>
  <c r="D270" i="5"/>
  <c r="A731" i="5"/>
  <c r="A611" i="5"/>
  <c r="O37" i="5"/>
  <c r="C508" i="5"/>
  <c r="N301" i="5"/>
  <c r="L971" i="5"/>
  <c r="G258" i="5"/>
  <c r="J161" i="5"/>
  <c r="F779" i="5"/>
  <c r="H508" i="5"/>
  <c r="H736" i="5"/>
  <c r="K710" i="5"/>
  <c r="E270" i="5"/>
  <c r="A323" i="5"/>
  <c r="J323" i="5" s="1"/>
  <c r="H663" i="5"/>
  <c r="AF825" i="4"/>
  <c r="AF345" i="4"/>
  <c r="N37" i="5"/>
  <c r="P508" i="5"/>
  <c r="J971" i="5"/>
  <c r="M258" i="5"/>
  <c r="G779" i="5"/>
  <c r="I736" i="5"/>
  <c r="O710" i="5"/>
  <c r="E407" i="5"/>
  <c r="F270" i="5"/>
  <c r="A491" i="5"/>
  <c r="AE385" i="4"/>
  <c r="AF585" i="4"/>
  <c r="G37" i="5"/>
  <c r="B971" i="5"/>
  <c r="I258" i="5"/>
  <c r="P779" i="5"/>
  <c r="K736" i="5"/>
  <c r="M407" i="5"/>
  <c r="AF981" i="4"/>
  <c r="A479" i="5"/>
  <c r="L210" i="5"/>
  <c r="I210" i="5"/>
  <c r="P210" i="5"/>
  <c r="M210" i="5"/>
  <c r="K210" i="5"/>
  <c r="C928" i="5"/>
  <c r="K928" i="5"/>
  <c r="L928" i="5"/>
  <c r="H928" i="5"/>
  <c r="O2" i="5"/>
  <c r="P2" i="5"/>
  <c r="J124" i="5"/>
  <c r="G210" i="5"/>
  <c r="C810" i="5"/>
  <c r="E749" i="5"/>
  <c r="G749" i="5"/>
  <c r="C749" i="5"/>
  <c r="O749" i="5"/>
  <c r="L749" i="5"/>
  <c r="C627" i="5"/>
  <c r="I627" i="5"/>
  <c r="G904" i="5"/>
  <c r="I904" i="5"/>
  <c r="B904" i="5"/>
  <c r="O904" i="5"/>
  <c r="L904" i="5"/>
  <c r="N904" i="5"/>
  <c r="E904" i="5"/>
  <c r="C904" i="5"/>
  <c r="L918" i="5"/>
  <c r="C918" i="5"/>
  <c r="G918" i="5"/>
  <c r="P742" i="5"/>
  <c r="F742" i="5"/>
  <c r="M742" i="5"/>
  <c r="O742" i="5"/>
  <c r="L742" i="5"/>
  <c r="J742" i="5"/>
  <c r="N89" i="5"/>
  <c r="E555" i="5"/>
  <c r="C555" i="5"/>
  <c r="J351" i="5"/>
  <c r="M351" i="5"/>
  <c r="L351" i="5"/>
  <c r="O351" i="5"/>
  <c r="B351" i="5"/>
  <c r="E351" i="5"/>
  <c r="C580" i="5"/>
  <c r="O580" i="5"/>
  <c r="P580" i="5"/>
  <c r="J580" i="5"/>
  <c r="E580" i="5"/>
  <c r="F580" i="5"/>
  <c r="D580" i="5"/>
  <c r="L580" i="5"/>
  <c r="O459" i="5"/>
  <c r="D459" i="5"/>
  <c r="L459" i="5"/>
  <c r="F459" i="5"/>
  <c r="N459" i="5"/>
  <c r="I459" i="5"/>
  <c r="L930" i="5"/>
  <c r="J930" i="5"/>
  <c r="F930" i="5"/>
  <c r="H930" i="5"/>
  <c r="M930" i="5"/>
  <c r="G930" i="5"/>
  <c r="N930" i="5"/>
  <c r="N244" i="5"/>
  <c r="H244" i="5"/>
  <c r="P244" i="5"/>
  <c r="J244" i="5"/>
  <c r="F244" i="5"/>
  <c r="K244" i="5"/>
  <c r="M244" i="5"/>
  <c r="F474" i="5"/>
  <c r="B474" i="5"/>
  <c r="M474" i="5"/>
  <c r="J474" i="5"/>
  <c r="L474" i="5"/>
  <c r="C474" i="5"/>
  <c r="K474" i="5"/>
  <c r="H474" i="5"/>
  <c r="I474" i="5"/>
  <c r="B725" i="5"/>
  <c r="L725" i="5"/>
  <c r="J725" i="5"/>
  <c r="M725" i="5"/>
  <c r="H725" i="5"/>
  <c r="G725" i="5"/>
  <c r="N725" i="5"/>
  <c r="I725" i="5"/>
  <c r="D725" i="5"/>
  <c r="O963" i="5"/>
  <c r="B963" i="5"/>
  <c r="H963" i="5"/>
  <c r="C963" i="5"/>
  <c r="D963" i="5"/>
  <c r="F124" i="5"/>
  <c r="J210" i="5"/>
  <c r="I534" i="5"/>
  <c r="P810" i="5"/>
  <c r="O135" i="5"/>
  <c r="K135" i="5"/>
  <c r="D135" i="5"/>
  <c r="J135" i="5"/>
  <c r="N135" i="5"/>
  <c r="H135" i="5"/>
  <c r="K294" i="5"/>
  <c r="P725" i="5"/>
  <c r="J615" i="5"/>
  <c r="I438" i="5"/>
  <c r="F438" i="5"/>
  <c r="D438" i="5"/>
  <c r="M760" i="5"/>
  <c r="N376" i="5"/>
  <c r="B376" i="5"/>
  <c r="L376" i="5"/>
  <c r="F376" i="5"/>
  <c r="J376" i="5"/>
  <c r="D376" i="5"/>
  <c r="F287" i="5"/>
  <c r="O438" i="5"/>
  <c r="E568" i="5"/>
  <c r="N568" i="5"/>
  <c r="D961" i="5"/>
  <c r="O961" i="5"/>
  <c r="P961" i="5"/>
  <c r="B961" i="5"/>
  <c r="H162" i="5"/>
  <c r="E725" i="5"/>
  <c r="E615" i="5"/>
  <c r="D901" i="5"/>
  <c r="K901" i="5"/>
  <c r="F901" i="5"/>
  <c r="L901" i="5"/>
  <c r="J901" i="5"/>
  <c r="G901" i="5"/>
  <c r="J534" i="5"/>
  <c r="F760" i="5"/>
  <c r="B918" i="5"/>
  <c r="F982" i="5"/>
  <c r="L982" i="5"/>
  <c r="I982" i="5"/>
  <c r="B982" i="5"/>
  <c r="O982" i="5"/>
  <c r="J982" i="5"/>
  <c r="M982" i="5"/>
  <c r="H982" i="5"/>
  <c r="N982" i="5"/>
  <c r="O843" i="5"/>
  <c r="F843" i="5"/>
  <c r="B346" i="5"/>
  <c r="H346" i="5"/>
  <c r="M649" i="5"/>
  <c r="G649" i="5"/>
  <c r="B486" i="5"/>
  <c r="E486" i="5"/>
  <c r="D486" i="5"/>
  <c r="P486" i="5"/>
  <c r="I486" i="5"/>
  <c r="M486" i="5"/>
  <c r="N486" i="5"/>
  <c r="I938" i="5"/>
  <c r="L938" i="5"/>
  <c r="C938" i="5"/>
  <c r="J938" i="5"/>
  <c r="K938" i="5"/>
  <c r="G938" i="5"/>
  <c r="H938" i="5"/>
  <c r="M938" i="5"/>
  <c r="D993" i="5"/>
  <c r="B993" i="5"/>
  <c r="N993" i="5"/>
  <c r="E993" i="5"/>
  <c r="M993" i="5"/>
  <c r="F993" i="5"/>
  <c r="L993" i="5"/>
  <c r="P993" i="5"/>
  <c r="O993" i="5"/>
  <c r="J2" i="5"/>
  <c r="D615" i="5"/>
  <c r="E474" i="5"/>
  <c r="P637" i="5"/>
  <c r="L760" i="5"/>
  <c r="D676" i="5"/>
  <c r="K376" i="5"/>
  <c r="D520" i="5"/>
  <c r="G520" i="5"/>
  <c r="J520" i="5"/>
  <c r="D999" i="5"/>
  <c r="M999" i="5"/>
  <c r="C999" i="5"/>
  <c r="F999" i="5"/>
  <c r="H999" i="5"/>
  <c r="P999" i="5"/>
  <c r="G999" i="5"/>
  <c r="L714" i="5"/>
  <c r="K714" i="5"/>
  <c r="L795" i="5"/>
  <c r="C795" i="5"/>
  <c r="F795" i="5"/>
  <c r="M795" i="5"/>
  <c r="O795" i="5"/>
  <c r="B795" i="5"/>
  <c r="N795" i="5"/>
  <c r="G795" i="5"/>
  <c r="K795" i="5"/>
  <c r="E928" i="5"/>
  <c r="F556" i="5"/>
  <c r="B556" i="5"/>
  <c r="O556" i="5"/>
  <c r="N556" i="5"/>
  <c r="B762" i="5"/>
  <c r="D762" i="5"/>
  <c r="G762" i="5"/>
  <c r="I762" i="5"/>
  <c r="O762" i="5"/>
  <c r="C762" i="5"/>
  <c r="E762" i="5"/>
  <c r="M762" i="5"/>
  <c r="K762" i="5"/>
  <c r="F762" i="5"/>
  <c r="I894" i="5"/>
  <c r="N894" i="5"/>
  <c r="L894" i="5"/>
  <c r="F894" i="5"/>
  <c r="E894" i="5"/>
  <c r="B894" i="5"/>
  <c r="K894" i="5"/>
  <c r="C894" i="5"/>
  <c r="G894" i="5"/>
  <c r="H894" i="5"/>
  <c r="K615" i="5"/>
  <c r="N963" i="5"/>
  <c r="M894" i="5"/>
  <c r="D474" i="5"/>
  <c r="H637" i="5"/>
  <c r="P221" i="5"/>
  <c r="C221" i="5"/>
  <c r="F221" i="5"/>
  <c r="K221" i="5"/>
  <c r="B992" i="5"/>
  <c r="N992" i="5"/>
  <c r="C992" i="5"/>
  <c r="I992" i="5"/>
  <c r="K676" i="5"/>
  <c r="G256" i="5"/>
  <c r="O256" i="5"/>
  <c r="H256" i="5"/>
  <c r="P256" i="5"/>
  <c r="K256" i="5"/>
  <c r="E256" i="5"/>
  <c r="M256" i="5"/>
  <c r="J256" i="5"/>
  <c r="N256" i="5"/>
  <c r="F256" i="5"/>
  <c r="L256" i="5"/>
  <c r="H519" i="5"/>
  <c r="M519" i="5"/>
  <c r="E519" i="5"/>
  <c r="C519" i="5"/>
  <c r="G519" i="5"/>
  <c r="J519" i="5"/>
  <c r="F519" i="5"/>
  <c r="P519" i="5"/>
  <c r="F939" i="5"/>
  <c r="C939" i="5"/>
  <c r="G42" i="5"/>
  <c r="K42" i="5"/>
  <c r="F42" i="5"/>
  <c r="J42" i="5"/>
  <c r="I42" i="5"/>
  <c r="G905" i="5"/>
  <c r="E905" i="5"/>
  <c r="L905" i="5"/>
  <c r="B905" i="5"/>
  <c r="J905" i="5"/>
  <c r="I905" i="5"/>
  <c r="N905" i="5"/>
  <c r="L963" i="5"/>
  <c r="I637" i="5"/>
  <c r="P894" i="5"/>
  <c r="N474" i="5"/>
  <c r="M637" i="5"/>
  <c r="N714" i="5"/>
  <c r="H762" i="5"/>
  <c r="E374" i="5"/>
  <c r="B374" i="5"/>
  <c r="K374" i="5"/>
  <c r="L374" i="5"/>
  <c r="D90" i="5"/>
  <c r="K90" i="5"/>
  <c r="H90" i="5"/>
  <c r="B90" i="5"/>
  <c r="M90" i="5"/>
  <c r="L90" i="5"/>
  <c r="N437" i="5"/>
  <c r="C437" i="5"/>
  <c r="O437" i="5"/>
  <c r="L437" i="5"/>
  <c r="L486" i="5"/>
  <c r="C137" i="5"/>
  <c r="G137" i="5"/>
  <c r="F791" i="5"/>
  <c r="H99" i="5"/>
  <c r="C666" i="5"/>
  <c r="K993" i="5"/>
  <c r="P938" i="5"/>
  <c r="P135" i="5"/>
  <c r="M963" i="5"/>
  <c r="P474" i="5"/>
  <c r="K208" i="5"/>
  <c r="L208" i="5"/>
  <c r="D534" i="5"/>
  <c r="I795" i="5"/>
  <c r="K519" i="5"/>
  <c r="I231" i="5"/>
  <c r="O231" i="5"/>
  <c r="H161" i="5"/>
  <c r="N161" i="5"/>
  <c r="L161" i="5"/>
  <c r="B161" i="5"/>
  <c r="C161" i="5"/>
  <c r="M161" i="5"/>
  <c r="E161" i="5"/>
  <c r="G161" i="5"/>
  <c r="H121" i="5"/>
  <c r="M121" i="5"/>
  <c r="D593" i="5"/>
  <c r="P593" i="5"/>
  <c r="E593" i="5"/>
  <c r="F938" i="5"/>
  <c r="C135" i="5"/>
  <c r="P963" i="5"/>
  <c r="B534" i="5"/>
  <c r="G474" i="5"/>
  <c r="E795" i="5"/>
  <c r="K725" i="5"/>
  <c r="H210" i="5"/>
  <c r="O474" i="5"/>
  <c r="O534" i="5"/>
  <c r="K534" i="5"/>
  <c r="E534" i="5"/>
  <c r="P534" i="5"/>
  <c r="C534" i="5"/>
  <c r="F534" i="5"/>
  <c r="M534" i="5"/>
  <c r="L534" i="5"/>
  <c r="H534" i="5"/>
  <c r="C966" i="5"/>
  <c r="K966" i="5"/>
  <c r="D966" i="5"/>
  <c r="L966" i="5"/>
  <c r="H966" i="5"/>
  <c r="J966" i="5"/>
  <c r="E760" i="5"/>
  <c r="K760" i="5"/>
  <c r="B760" i="5"/>
  <c r="J760" i="5"/>
  <c r="O760" i="5"/>
  <c r="P760" i="5"/>
  <c r="I760" i="5"/>
  <c r="C760" i="5"/>
  <c r="D810" i="5"/>
  <c r="G810" i="5"/>
  <c r="M810" i="5"/>
  <c r="B810" i="5"/>
  <c r="N810" i="5"/>
  <c r="E810" i="5"/>
  <c r="F810" i="5"/>
  <c r="I810" i="5"/>
  <c r="J810" i="5"/>
  <c r="K810" i="5"/>
  <c r="O810" i="5"/>
  <c r="H810" i="5"/>
  <c r="J676" i="5"/>
  <c r="O676" i="5"/>
  <c r="M676" i="5"/>
  <c r="F676" i="5"/>
  <c r="B676" i="5"/>
  <c r="L676" i="5"/>
  <c r="G676" i="5"/>
  <c r="I676" i="5"/>
  <c r="E676" i="5"/>
  <c r="C676" i="5"/>
  <c r="H676" i="5"/>
  <c r="J666" i="5"/>
  <c r="B666" i="5"/>
  <c r="P666" i="5"/>
  <c r="E666" i="5"/>
  <c r="G666" i="5"/>
  <c r="K666" i="5"/>
  <c r="M666" i="5"/>
  <c r="L666" i="5"/>
  <c r="H126" i="5"/>
  <c r="M126" i="5"/>
  <c r="E126" i="5"/>
  <c r="D126" i="5"/>
  <c r="L126" i="5"/>
  <c r="O126" i="5"/>
  <c r="N615" i="5"/>
  <c r="H615" i="5"/>
  <c r="C615" i="5"/>
  <c r="P615" i="5"/>
  <c r="L615" i="5"/>
  <c r="F615" i="5"/>
  <c r="B615" i="5"/>
  <c r="I615" i="5"/>
  <c r="O615" i="5"/>
  <c r="J234" i="5"/>
  <c r="O234" i="5"/>
  <c r="I234" i="5"/>
  <c r="K234" i="5"/>
  <c r="M234" i="5"/>
  <c r="N234" i="5"/>
  <c r="C234" i="5"/>
  <c r="D234" i="5"/>
  <c r="P234" i="5"/>
  <c r="M886" i="5"/>
  <c r="I886" i="5"/>
  <c r="J435" i="5"/>
  <c r="L435" i="5"/>
  <c r="E637" i="5"/>
  <c r="G637" i="5"/>
  <c r="D637" i="5"/>
  <c r="O637" i="5"/>
  <c r="J637" i="5"/>
  <c r="F637" i="5"/>
  <c r="K637" i="5"/>
  <c r="O27" i="5"/>
  <c r="F27" i="5"/>
  <c r="I27" i="5"/>
  <c r="C27" i="5"/>
  <c r="E124" i="5"/>
  <c r="P124" i="5"/>
  <c r="E986" i="5"/>
  <c r="G986" i="5"/>
  <c r="N986" i="5"/>
  <c r="H986" i="5"/>
  <c r="M986" i="5"/>
  <c r="B986" i="5"/>
  <c r="J986" i="5"/>
  <c r="C986" i="5"/>
  <c r="I986" i="5"/>
  <c r="I310" i="5"/>
  <c r="I892" i="5"/>
  <c r="J335" i="5"/>
  <c r="C421" i="5"/>
  <c r="G399" i="5"/>
  <c r="O508" i="5"/>
  <c r="D670" i="5"/>
  <c r="N613" i="5"/>
  <c r="J830" i="5"/>
  <c r="H773" i="5"/>
  <c r="O942" i="5"/>
  <c r="C759" i="5"/>
  <c r="H245" i="5"/>
  <c r="O611" i="5"/>
  <c r="L425" i="5"/>
  <c r="M771" i="5"/>
  <c r="O761" i="5"/>
  <c r="K97" i="5"/>
  <c r="C97" i="5"/>
  <c r="O97" i="5"/>
  <c r="F97" i="5"/>
  <c r="F526" i="5"/>
  <c r="O526" i="5"/>
  <c r="P526" i="5"/>
  <c r="E526" i="5"/>
  <c r="M526" i="5"/>
  <c r="J526" i="5"/>
  <c r="H112" i="5"/>
  <c r="O112" i="5"/>
  <c r="L112" i="5"/>
  <c r="C737" i="5"/>
  <c r="J737" i="5"/>
  <c r="D737" i="5"/>
  <c r="L350" i="5"/>
  <c r="O350" i="5"/>
  <c r="F498" i="5"/>
  <c r="E498" i="5"/>
  <c r="P498" i="5"/>
  <c r="K498" i="5"/>
  <c r="J915" i="5"/>
  <c r="G915" i="5"/>
  <c r="M915" i="5"/>
  <c r="H915" i="5"/>
  <c r="B915" i="5"/>
  <c r="F915" i="5"/>
  <c r="H310" i="5"/>
  <c r="M892" i="5"/>
  <c r="M335" i="5"/>
  <c r="C399" i="5"/>
  <c r="M301" i="5"/>
  <c r="O833" i="5"/>
  <c r="B974" i="5"/>
  <c r="P425" i="5"/>
  <c r="J771" i="5"/>
  <c r="B964" i="5"/>
  <c r="H964" i="5"/>
  <c r="M964" i="5"/>
  <c r="B85" i="5"/>
  <c r="D85" i="5"/>
  <c r="F293" i="5"/>
  <c r="I293" i="5"/>
  <c r="G293" i="5"/>
  <c r="C293" i="5"/>
  <c r="O293" i="5"/>
  <c r="E15" i="5"/>
  <c r="B15" i="5"/>
  <c r="K15" i="5"/>
  <c r="I15" i="5"/>
  <c r="I867" i="5"/>
  <c r="E867" i="5"/>
  <c r="K867" i="5"/>
  <c r="L867" i="5"/>
  <c r="J867" i="5"/>
  <c r="F867" i="5"/>
  <c r="L424" i="5"/>
  <c r="K29" i="5"/>
  <c r="O29" i="5"/>
  <c r="P29" i="5"/>
  <c r="F310" i="5"/>
  <c r="D892" i="5"/>
  <c r="N335" i="5"/>
  <c r="G815" i="5"/>
  <c r="L399" i="5"/>
  <c r="G301" i="5"/>
  <c r="J508" i="5"/>
  <c r="D830" i="5"/>
  <c r="C773" i="5"/>
  <c r="D569" i="5"/>
  <c r="D759" i="5"/>
  <c r="O15" i="5"/>
  <c r="H425" i="5"/>
  <c r="K761" i="5"/>
  <c r="B66" i="5"/>
  <c r="D66" i="5"/>
  <c r="D731" i="5"/>
  <c r="G731" i="5"/>
  <c r="K640" i="5"/>
  <c r="B640" i="5"/>
  <c r="N640" i="5"/>
  <c r="E640" i="5"/>
  <c r="M640" i="5"/>
  <c r="H903" i="5"/>
  <c r="L903" i="5"/>
  <c r="H246" i="5"/>
  <c r="L246" i="5"/>
  <c r="N712" i="5"/>
  <c r="B712" i="5"/>
  <c r="F712" i="5"/>
  <c r="P581" i="5"/>
  <c r="G581" i="5"/>
  <c r="L581" i="5"/>
  <c r="N581" i="5"/>
  <c r="F581" i="5"/>
  <c r="I902" i="5"/>
  <c r="N902" i="5"/>
  <c r="K902" i="5"/>
  <c r="M856" i="5"/>
  <c r="N856" i="5"/>
  <c r="F856" i="5"/>
  <c r="O856" i="5"/>
  <c r="P613" i="5"/>
  <c r="L613" i="5"/>
  <c r="I613" i="5"/>
  <c r="B613" i="5"/>
  <c r="B110" i="5"/>
  <c r="N110" i="5"/>
  <c r="N611" i="5"/>
  <c r="E611" i="5"/>
  <c r="L310" i="5"/>
  <c r="P815" i="5"/>
  <c r="L214" i="5"/>
  <c r="P198" i="5"/>
  <c r="N387" i="5"/>
  <c r="F399" i="5"/>
  <c r="D65" i="5"/>
  <c r="E29" i="5"/>
  <c r="D865" i="5"/>
  <c r="M328" i="5"/>
  <c r="I508" i="5"/>
  <c r="K301" i="5"/>
  <c r="J604" i="5"/>
  <c r="N493" i="5"/>
  <c r="M834" i="5"/>
  <c r="L964" i="5"/>
  <c r="E293" i="5"/>
  <c r="N867" i="5"/>
  <c r="H927" i="5"/>
  <c r="H699" i="5"/>
  <c r="F640" i="5"/>
  <c r="K425" i="5"/>
  <c r="B902" i="5"/>
  <c r="M581" i="5"/>
  <c r="N328" i="5"/>
  <c r="B498" i="5"/>
  <c r="C761" i="5"/>
  <c r="N198" i="5"/>
  <c r="L713" i="5"/>
  <c r="B713" i="5"/>
  <c r="I713" i="5"/>
  <c r="K713" i="5"/>
  <c r="F530" i="5"/>
  <c r="I530" i="5"/>
  <c r="H530" i="5"/>
  <c r="N530" i="5"/>
  <c r="G327" i="5"/>
  <c r="C327" i="5"/>
  <c r="F889" i="5"/>
  <c r="I889" i="5"/>
  <c r="E14" i="5"/>
  <c r="D14" i="5"/>
  <c r="K14" i="5"/>
  <c r="M365" i="5"/>
  <c r="D365" i="5"/>
  <c r="D25" i="13"/>
  <c r="D46" i="13"/>
  <c r="P310" i="5"/>
  <c r="D301" i="5"/>
  <c r="O301" i="5"/>
  <c r="B830" i="5"/>
  <c r="N830" i="5"/>
  <c r="O830" i="5"/>
  <c r="F773" i="5"/>
  <c r="L773" i="5"/>
  <c r="O773" i="5"/>
  <c r="G773" i="5"/>
  <c r="M855" i="5"/>
  <c r="F855" i="5"/>
  <c r="C670" i="5"/>
  <c r="H670" i="5"/>
  <c r="J670" i="5"/>
  <c r="L670" i="5"/>
  <c r="K491" i="5"/>
  <c r="O759" i="5"/>
  <c r="F759" i="5"/>
  <c r="E759" i="5"/>
  <c r="B759" i="5"/>
  <c r="J759" i="5"/>
  <c r="E942" i="5"/>
  <c r="P942" i="5"/>
  <c r="G675" i="5"/>
  <c r="J675" i="5"/>
  <c r="O675" i="5"/>
  <c r="B675" i="5"/>
  <c r="I974" i="5"/>
  <c r="H641" i="5"/>
  <c r="G641" i="5"/>
  <c r="D245" i="5"/>
  <c r="M245" i="5"/>
  <c r="L927" i="5"/>
  <c r="K927" i="5"/>
  <c r="O927" i="5"/>
  <c r="N473" i="5"/>
  <c r="D473" i="5"/>
  <c r="E473" i="5"/>
  <c r="C425" i="5"/>
  <c r="F425" i="5"/>
  <c r="E425" i="5"/>
  <c r="M425" i="5"/>
  <c r="J425" i="5"/>
  <c r="D761" i="5"/>
  <c r="M761" i="5"/>
  <c r="G761" i="5"/>
  <c r="L761" i="5"/>
  <c r="I761" i="5"/>
  <c r="C424" i="5"/>
  <c r="J424" i="5"/>
  <c r="D538" i="5"/>
  <c r="H892" i="5"/>
  <c r="C974" i="5"/>
  <c r="O834" i="5"/>
  <c r="D613" i="5"/>
  <c r="E406" i="5"/>
  <c r="P473" i="5"/>
  <c r="D110" i="5"/>
  <c r="G927" i="5"/>
  <c r="E761" i="5"/>
  <c r="D448" i="5"/>
  <c r="B448" i="5"/>
  <c r="C448" i="5"/>
  <c r="K700" i="5"/>
  <c r="M700" i="5"/>
  <c r="H801" i="5"/>
  <c r="F801" i="5"/>
  <c r="G801" i="5"/>
  <c r="B801" i="5"/>
  <c r="I801" i="5"/>
  <c r="N808" i="5"/>
  <c r="J808" i="5"/>
  <c r="P808" i="5"/>
  <c r="B808" i="5"/>
  <c r="F808" i="5"/>
  <c r="B858" i="5"/>
  <c r="P858" i="5"/>
  <c r="H858" i="5"/>
  <c r="M497" i="5"/>
  <c r="C497" i="5"/>
  <c r="P497" i="5"/>
  <c r="AE432" i="4"/>
  <c r="AE534" i="4"/>
  <c r="AE653" i="4"/>
  <c r="AE707" i="4"/>
  <c r="AE726" i="4"/>
  <c r="AE778" i="4"/>
  <c r="AE853" i="4"/>
  <c r="AE911" i="4"/>
  <c r="AE963" i="4"/>
  <c r="AE989" i="4"/>
  <c r="D41" i="13"/>
  <c r="D15" i="13"/>
  <c r="D27" i="13"/>
  <c r="AE996" i="4"/>
  <c r="AE1008" i="4"/>
  <c r="AE58" i="4"/>
  <c r="AE149" i="4"/>
  <c r="AE188" i="4"/>
  <c r="AE264" i="4"/>
  <c r="AE381" i="4"/>
  <c r="AE486" i="4"/>
  <c r="AE661" i="4"/>
  <c r="AE766" i="4"/>
  <c r="AE971" i="4"/>
  <c r="AE977" i="4"/>
  <c r="AE175" i="4"/>
  <c r="AE864" i="4"/>
  <c r="AE806" i="4"/>
  <c r="AE812" i="4"/>
  <c r="AE818" i="4"/>
  <c r="AE824" i="4"/>
  <c r="AE830" i="4"/>
  <c r="AE849" i="4"/>
  <c r="AE901" i="4"/>
  <c r="AE947" i="4"/>
  <c r="AE959" i="4"/>
  <c r="AE992" i="4"/>
  <c r="AE196" i="4"/>
  <c r="AE405" i="4"/>
  <c r="AE700" i="4"/>
  <c r="G4" i="5"/>
  <c r="AE41" i="4"/>
  <c r="AE66" i="4"/>
  <c r="AE98" i="4"/>
  <c r="AE138" i="4"/>
  <c r="AE223" i="4"/>
  <c r="AE260" i="4"/>
  <c r="AE272" i="4"/>
  <c r="AE355" i="4"/>
  <c r="AE581" i="4"/>
  <c r="AE710" i="4"/>
  <c r="AE749" i="4"/>
  <c r="AE837" i="4"/>
  <c r="E11" i="2"/>
  <c r="D36" i="13"/>
  <c r="AE22" i="4"/>
  <c r="AE158" i="4"/>
  <c r="AE171" i="4"/>
  <c r="AE311" i="4"/>
  <c r="AE362" i="4"/>
  <c r="AE489" i="4"/>
  <c r="AE608" i="4"/>
  <c r="AE119" i="4"/>
  <c r="AE236" i="4"/>
  <c r="AE261" i="4"/>
  <c r="AE532" i="4"/>
  <c r="AE762" i="4"/>
  <c r="AE936" i="4"/>
  <c r="AE942" i="4"/>
  <c r="AE508" i="4"/>
  <c r="AE783" i="4"/>
  <c r="AE851" i="4"/>
  <c r="AE858" i="4"/>
  <c r="AE903" i="4"/>
  <c r="D48" i="13"/>
  <c r="AE995" i="4"/>
  <c r="D873" i="5"/>
  <c r="J873" i="5"/>
  <c r="F439" i="5"/>
  <c r="AF509" i="4"/>
  <c r="H462" i="5"/>
  <c r="E462" i="5"/>
  <c r="D462" i="5"/>
  <c r="F462" i="5"/>
  <c r="N462" i="5"/>
  <c r="J462" i="5"/>
  <c r="L462" i="5"/>
  <c r="G462" i="5"/>
  <c r="B462" i="5"/>
  <c r="P462" i="5"/>
  <c r="M462" i="5"/>
  <c r="K462" i="5"/>
  <c r="C462" i="5"/>
  <c r="A511" i="5"/>
  <c r="N511" i="5" s="1"/>
  <c r="H618" i="5"/>
  <c r="K618" i="5"/>
  <c r="M618" i="5"/>
  <c r="P618" i="5"/>
  <c r="B618" i="5"/>
  <c r="D618" i="5"/>
  <c r="A6" i="5"/>
  <c r="AF16" i="4"/>
  <c r="AF41" i="4"/>
  <c r="A31" i="5"/>
  <c r="AF77" i="4"/>
  <c r="A67" i="5"/>
  <c r="AF101" i="4"/>
  <c r="A91" i="5"/>
  <c r="I91" i="5" s="1"/>
  <c r="AF125" i="4"/>
  <c r="A115" i="5"/>
  <c r="AF149" i="4"/>
  <c r="A139" i="5"/>
  <c r="AF353" i="4"/>
  <c r="A343" i="5"/>
  <c r="A391" i="5"/>
  <c r="AF401" i="4"/>
  <c r="AF425" i="4"/>
  <c r="A415" i="5"/>
  <c r="AF437" i="4"/>
  <c r="A427" i="5"/>
  <c r="B427" i="5" s="1"/>
  <c r="A451" i="5"/>
  <c r="B451" i="5" s="1"/>
  <c r="AF461" i="4"/>
  <c r="A475" i="5"/>
  <c r="AF485" i="4"/>
  <c r="AF497" i="4"/>
  <c r="A487" i="5"/>
  <c r="AF545" i="4"/>
  <c r="A535" i="5"/>
  <c r="N571" i="5"/>
  <c r="K571" i="5"/>
  <c r="C571" i="5"/>
  <c r="P571" i="5"/>
  <c r="I571" i="5"/>
  <c r="M571" i="5"/>
  <c r="B571" i="5"/>
  <c r="O571" i="5"/>
  <c r="F571" i="5"/>
  <c r="AF605" i="4"/>
  <c r="A595" i="5"/>
  <c r="A619" i="5"/>
  <c r="AF629" i="4"/>
  <c r="AF653" i="4"/>
  <c r="A643" i="5"/>
  <c r="E643" i="5" s="1"/>
  <c r="A667" i="5"/>
  <c r="AF677" i="4"/>
  <c r="L793" i="5"/>
  <c r="J793" i="5"/>
  <c r="G793" i="5"/>
  <c r="AF581" i="4"/>
  <c r="F192" i="5"/>
  <c r="C192" i="5"/>
  <c r="H563" i="5"/>
  <c r="C563" i="5"/>
  <c r="AF29" i="4"/>
  <c r="A19" i="5"/>
  <c r="C19" i="5" s="1"/>
  <c r="A43" i="5"/>
  <c r="AF53" i="4"/>
  <c r="AF65" i="4"/>
  <c r="A55" i="5"/>
  <c r="C55" i="5" s="1"/>
  <c r="AF89" i="4"/>
  <c r="A79" i="5"/>
  <c r="AF113" i="4"/>
  <c r="A103" i="5"/>
  <c r="A127" i="5"/>
  <c r="AF137" i="4"/>
  <c r="A151" i="5"/>
  <c r="AF161" i="4"/>
  <c r="A175" i="5"/>
  <c r="AF185" i="4"/>
  <c r="AF209" i="4"/>
  <c r="A199" i="5"/>
  <c r="O199" i="5" s="1"/>
  <c r="AF233" i="4"/>
  <c r="A223" i="5"/>
  <c r="A271" i="5"/>
  <c r="AF281" i="4"/>
  <c r="A283" i="5"/>
  <c r="AF293" i="4"/>
  <c r="AF305" i="4"/>
  <c r="A295" i="5"/>
  <c r="AF317" i="4"/>
  <c r="A307" i="5"/>
  <c r="AF341" i="4"/>
  <c r="A331" i="5"/>
  <c r="F331" i="5" s="1"/>
  <c r="A355" i="5"/>
  <c r="AF365" i="4"/>
  <c r="AF389" i="4"/>
  <c r="A379" i="5"/>
  <c r="AF413" i="4"/>
  <c r="A403" i="5"/>
  <c r="E403" i="5" s="1"/>
  <c r="K439" i="5"/>
  <c r="J439" i="5"/>
  <c r="D439" i="5"/>
  <c r="B439" i="5"/>
  <c r="A463" i="5"/>
  <c r="AF473" i="4"/>
  <c r="K499" i="5"/>
  <c r="G499" i="5"/>
  <c r="M499" i="5"/>
  <c r="E499" i="5"/>
  <c r="O499" i="5"/>
  <c r="AF533" i="4"/>
  <c r="A523" i="5"/>
  <c r="A547" i="5"/>
  <c r="AF557" i="4"/>
  <c r="A559" i="5"/>
  <c r="AF569" i="4"/>
  <c r="A583" i="5"/>
  <c r="AF593" i="4"/>
  <c r="AF617" i="4"/>
  <c r="A607" i="5"/>
  <c r="F607" i="5" s="1"/>
  <c r="AF641" i="4"/>
  <c r="A631" i="5"/>
  <c r="AF665" i="4"/>
  <c r="A655" i="5"/>
  <c r="L571" i="5"/>
  <c r="I439" i="5"/>
  <c r="I593" i="5"/>
  <c r="L593" i="5"/>
  <c r="L618" i="5"/>
  <c r="C402" i="5"/>
  <c r="K402" i="5"/>
  <c r="D402" i="5"/>
  <c r="I402" i="5"/>
  <c r="G402" i="5"/>
  <c r="E402" i="5"/>
  <c r="P402" i="5"/>
  <c r="A247" i="5"/>
  <c r="F247" i="5" s="1"/>
  <c r="P911" i="5"/>
  <c r="G911" i="5"/>
  <c r="C911" i="5"/>
  <c r="H911" i="5"/>
  <c r="N911" i="5"/>
  <c r="F911" i="5"/>
  <c r="E911" i="5"/>
  <c r="J911" i="5"/>
  <c r="B911" i="5"/>
  <c r="K803" i="5"/>
  <c r="G803" i="5"/>
  <c r="N803" i="5"/>
  <c r="I183" i="5"/>
  <c r="M183" i="5"/>
  <c r="E183" i="5"/>
  <c r="J183" i="5"/>
  <c r="D831" i="5"/>
  <c r="I831" i="5"/>
  <c r="F831" i="5"/>
  <c r="M831" i="5"/>
  <c r="G571" i="5"/>
  <c r="J571" i="5"/>
  <c r="AF449" i="4"/>
  <c r="L479" i="5"/>
  <c r="B479" i="5"/>
  <c r="F479" i="5"/>
  <c r="I479" i="5"/>
  <c r="G479" i="5"/>
  <c r="C479" i="5"/>
  <c r="K479" i="5"/>
  <c r="K207" i="5"/>
  <c r="F335" i="5"/>
  <c r="B335" i="5"/>
  <c r="P479" i="5"/>
  <c r="I520" i="5"/>
  <c r="K520" i="5"/>
  <c r="B520" i="5"/>
  <c r="E520" i="5"/>
  <c r="H520" i="5"/>
  <c r="K774" i="5"/>
  <c r="I774" i="5"/>
  <c r="D891" i="5"/>
  <c r="J891" i="5"/>
  <c r="F891" i="5"/>
  <c r="B891" i="5"/>
  <c r="G891" i="5"/>
  <c r="AF21" i="4"/>
  <c r="A11" i="5"/>
  <c r="B11" i="5" s="1"/>
  <c r="AF214" i="4"/>
  <c r="A204" i="5"/>
  <c r="J720" i="5"/>
  <c r="P720" i="5"/>
  <c r="AF934" i="4"/>
  <c r="A924" i="5"/>
  <c r="G924" i="5" s="1"/>
  <c r="C2" i="5"/>
  <c r="I797" i="5"/>
  <c r="O310" i="5"/>
  <c r="N815" i="5"/>
  <c r="L207" i="5"/>
  <c r="I706" i="5"/>
  <c r="L334" i="5"/>
  <c r="F334" i="5"/>
  <c r="AF202" i="4"/>
  <c r="K630" i="5"/>
  <c r="N630" i="5"/>
  <c r="I891" i="5"/>
  <c r="H545" i="5"/>
  <c r="N520" i="5"/>
  <c r="I470" i="5"/>
  <c r="O470" i="5"/>
  <c r="J815" i="5"/>
  <c r="F531" i="5"/>
  <c r="P207" i="5"/>
  <c r="A84" i="5"/>
  <c r="I84" i="5" s="1"/>
  <c r="L891" i="5"/>
  <c r="F76" i="5"/>
  <c r="E538" i="5"/>
  <c r="L815" i="5"/>
  <c r="O207" i="5"/>
  <c r="K639" i="5"/>
  <c r="N891" i="5"/>
  <c r="A660" i="5"/>
  <c r="K317" i="5"/>
  <c r="I317" i="5"/>
  <c r="E774" i="5"/>
  <c r="E906" i="5"/>
  <c r="O906" i="5"/>
  <c r="N906" i="5"/>
  <c r="J906" i="5"/>
  <c r="G906" i="5"/>
  <c r="E318" i="5"/>
  <c r="M318" i="5"/>
  <c r="D479" i="5"/>
  <c r="L469" i="5"/>
  <c r="H469" i="5"/>
  <c r="J469" i="5"/>
  <c r="D469" i="5"/>
  <c r="B469" i="5"/>
  <c r="E469" i="5"/>
  <c r="O469" i="5"/>
  <c r="C469" i="5"/>
  <c r="P469" i="5"/>
  <c r="M469" i="5"/>
  <c r="G469" i="5"/>
  <c r="P969" i="5"/>
  <c r="J479" i="5"/>
  <c r="H766" i="5"/>
  <c r="N766" i="5"/>
  <c r="E766" i="5"/>
  <c r="D683" i="5"/>
  <c r="O683" i="5"/>
  <c r="E683" i="5"/>
  <c r="I683" i="5"/>
  <c r="F683" i="5"/>
  <c r="H683" i="5"/>
  <c r="J683" i="5"/>
  <c r="B545" i="5"/>
  <c r="L545" i="5"/>
  <c r="F545" i="5"/>
  <c r="C545" i="5"/>
  <c r="P545" i="5"/>
  <c r="M545" i="5"/>
  <c r="E545" i="5"/>
  <c r="G545" i="5"/>
  <c r="J310" i="5"/>
  <c r="B310" i="5"/>
  <c r="L578" i="5"/>
  <c r="G578" i="5"/>
  <c r="B221" i="5"/>
  <c r="M221" i="5"/>
  <c r="L221" i="5"/>
  <c r="E479" i="5"/>
  <c r="P774" i="5"/>
  <c r="I436" i="5"/>
  <c r="N436" i="5"/>
  <c r="M436" i="5"/>
  <c r="G436" i="5"/>
  <c r="E436" i="5"/>
  <c r="O436" i="5"/>
  <c r="C436" i="5"/>
  <c r="P436" i="5"/>
  <c r="F963" i="5"/>
  <c r="K963" i="5"/>
  <c r="I963" i="5"/>
  <c r="K493" i="5"/>
  <c r="H85" i="5"/>
  <c r="E642" i="5"/>
  <c r="F830" i="5"/>
  <c r="H830" i="5"/>
  <c r="C830" i="5"/>
  <c r="N713" i="5"/>
  <c r="E713" i="5"/>
  <c r="K613" i="5"/>
  <c r="M613" i="5"/>
  <c r="J613" i="5"/>
  <c r="B354" i="5"/>
  <c r="J354" i="5"/>
  <c r="H354" i="5"/>
  <c r="M354" i="5"/>
  <c r="G354" i="5"/>
  <c r="H975" i="5"/>
  <c r="F975" i="5"/>
  <c r="N975" i="5"/>
  <c r="K975" i="5"/>
  <c r="E62" i="5"/>
  <c r="I62" i="5"/>
  <c r="O62" i="5"/>
  <c r="P306" i="5"/>
  <c r="B306" i="5"/>
  <c r="N306" i="5"/>
  <c r="L306" i="5"/>
  <c r="H306" i="5"/>
  <c r="E963" i="5"/>
  <c r="F306" i="5"/>
  <c r="O975" i="5"/>
  <c r="P62" i="5"/>
  <c r="G85" i="5"/>
  <c r="L830" i="5"/>
  <c r="F713" i="5"/>
  <c r="P407" i="5"/>
  <c r="L231" i="5"/>
  <c r="D231" i="5"/>
  <c r="I649" i="5"/>
  <c r="E649" i="5"/>
  <c r="F150" i="5"/>
  <c r="N150" i="5"/>
  <c r="O150" i="5"/>
  <c r="AF13" i="4"/>
  <c r="A3" i="5"/>
  <c r="B3" i="5" s="1"/>
  <c r="J426" i="5"/>
  <c r="B426" i="5"/>
  <c r="J301" i="5"/>
  <c r="B301" i="5"/>
  <c r="P301" i="5"/>
  <c r="F301" i="5"/>
  <c r="L301" i="5"/>
  <c r="J642" i="5"/>
  <c r="F642" i="5"/>
  <c r="K642" i="5"/>
  <c r="C642" i="5"/>
  <c r="F158" i="5"/>
  <c r="B158" i="5"/>
  <c r="J268" i="5"/>
  <c r="B268" i="5"/>
  <c r="K268" i="5"/>
  <c r="I268" i="5"/>
  <c r="P268" i="5"/>
  <c r="O268" i="5"/>
  <c r="L268" i="5"/>
  <c r="N268" i="5"/>
  <c r="M611" i="5"/>
  <c r="K611" i="5"/>
  <c r="P974" i="5"/>
  <c r="L974" i="5"/>
  <c r="N865" i="5"/>
  <c r="B865" i="5"/>
  <c r="J865" i="5"/>
  <c r="H865" i="5"/>
  <c r="G865" i="5"/>
  <c r="C865" i="5"/>
  <c r="AE848" i="4"/>
  <c r="A215" i="5"/>
  <c r="AF225" i="4"/>
  <c r="AF249" i="4"/>
  <c r="A239" i="5"/>
  <c r="E239" i="5" s="1"/>
  <c r="A263" i="5"/>
  <c r="AF273" i="4"/>
  <c r="AF309" i="4"/>
  <c r="A299" i="5"/>
  <c r="A347" i="5"/>
  <c r="G347" i="5" s="1"/>
  <c r="AF357" i="4"/>
  <c r="A359" i="5"/>
  <c r="AF369" i="4"/>
  <c r="AF381" i="4"/>
  <c r="A371" i="5"/>
  <c r="AF405" i="4"/>
  <c r="A395" i="5"/>
  <c r="F395" i="5" s="1"/>
  <c r="A419" i="5"/>
  <c r="P419" i="5" s="1"/>
  <c r="AF429" i="4"/>
  <c r="AF453" i="4"/>
  <c r="A443" i="5"/>
  <c r="AF465" i="4"/>
  <c r="A455" i="5"/>
  <c r="A527" i="5"/>
  <c r="AF537" i="4"/>
  <c r="A551" i="5"/>
  <c r="AF561" i="4"/>
  <c r="G575" i="5"/>
  <c r="E575" i="5"/>
  <c r="M575" i="5"/>
  <c r="L575" i="5"/>
  <c r="D575" i="5"/>
  <c r="K575" i="5"/>
  <c r="A599" i="5"/>
  <c r="AF609" i="4"/>
  <c r="A623" i="5"/>
  <c r="AF633" i="4"/>
  <c r="A635" i="5"/>
  <c r="AF645" i="4"/>
  <c r="AF669" i="4"/>
  <c r="A659" i="5"/>
  <c r="AF681" i="4"/>
  <c r="A671" i="5"/>
  <c r="AF729" i="4"/>
  <c r="A719" i="5"/>
  <c r="D719" i="5" s="1"/>
  <c r="AF753" i="4"/>
  <c r="A743" i="5"/>
  <c r="A755" i="5"/>
  <c r="AF765" i="4"/>
  <c r="A767" i="5"/>
  <c r="AF777" i="4"/>
  <c r="AF837" i="4"/>
  <c r="A827" i="5"/>
  <c r="E827" i="5" s="1"/>
  <c r="A839" i="5"/>
  <c r="I839" i="5" s="1"/>
  <c r="AF849" i="4"/>
  <c r="AF861" i="4"/>
  <c r="A851" i="5"/>
  <c r="B851" i="5" s="1"/>
  <c r="A863" i="5"/>
  <c r="AF873" i="4"/>
  <c r="A875" i="5"/>
  <c r="AF885" i="4"/>
  <c r="A887" i="5"/>
  <c r="AF897" i="4"/>
  <c r="AF945" i="4"/>
  <c r="A935" i="5"/>
  <c r="E935" i="5" s="1"/>
  <c r="P947" i="5"/>
  <c r="G947" i="5"/>
  <c r="K947" i="5"/>
  <c r="A959" i="5"/>
  <c r="AF969" i="4"/>
  <c r="A983" i="5"/>
  <c r="AF993" i="4"/>
  <c r="C530" i="5"/>
  <c r="K530" i="5"/>
  <c r="N670" i="5"/>
  <c r="K670" i="5"/>
  <c r="N491" i="5"/>
  <c r="P491" i="5"/>
  <c r="P795" i="5"/>
  <c r="D795" i="5"/>
  <c r="G14" i="5"/>
  <c r="M14" i="5"/>
  <c r="M185" i="5"/>
  <c r="H185" i="5"/>
  <c r="O185" i="5"/>
  <c r="D185" i="5"/>
  <c r="L185" i="5"/>
  <c r="J185" i="5"/>
  <c r="E999" i="5"/>
  <c r="M491" i="5"/>
  <c r="K731" i="5"/>
  <c r="B731" i="5"/>
  <c r="G880" i="5"/>
  <c r="K880" i="5"/>
  <c r="P880" i="5"/>
  <c r="C351" i="5"/>
  <c r="F351" i="5"/>
  <c r="N327" i="5"/>
  <c r="I327" i="5"/>
  <c r="P902" i="5"/>
  <c r="F902" i="5"/>
  <c r="E902" i="5"/>
  <c r="M400" i="5"/>
  <c r="J400" i="5"/>
  <c r="N858" i="5"/>
  <c r="F858" i="5"/>
  <c r="AE15" i="4"/>
  <c r="AE21" i="4"/>
  <c r="AE34" i="4"/>
  <c r="AE91" i="4"/>
  <c r="AE111" i="4"/>
  <c r="AE131" i="4"/>
  <c r="AE144" i="4"/>
  <c r="AE170" i="4"/>
  <c r="AE247" i="4"/>
  <c r="AE253" i="4"/>
  <c r="AE297" i="4"/>
  <c r="AE303" i="4"/>
  <c r="AE316" i="4"/>
  <c r="AE329" i="4"/>
  <c r="AE335" i="4"/>
  <c r="AE361" i="4"/>
  <c r="AE396" i="4"/>
  <c r="AF22" i="4"/>
  <c r="A12" i="5"/>
  <c r="H12" i="5" s="1"/>
  <c r="A25" i="5"/>
  <c r="C25" i="5" s="1"/>
  <c r="AF35" i="4"/>
  <c r="AF59" i="4"/>
  <c r="A49" i="5"/>
  <c r="A61" i="5"/>
  <c r="AF71" i="4"/>
  <c r="AF119" i="4"/>
  <c r="A109" i="5"/>
  <c r="A133" i="5"/>
  <c r="AF143" i="4"/>
  <c r="AF167" i="4"/>
  <c r="A157" i="5"/>
  <c r="B157" i="5" s="1"/>
  <c r="A181" i="5"/>
  <c r="AF191" i="4"/>
  <c r="A217" i="5"/>
  <c r="AF227" i="4"/>
  <c r="AF251" i="4"/>
  <c r="A241" i="5"/>
  <c r="AF275" i="4"/>
  <c r="A265" i="5"/>
  <c r="E265" i="5" s="1"/>
  <c r="A361" i="5"/>
  <c r="AF371" i="4"/>
  <c r="A505" i="5"/>
  <c r="AF515" i="4"/>
  <c r="A529" i="5"/>
  <c r="AF539" i="4"/>
  <c r="A541" i="5"/>
  <c r="C541" i="5" s="1"/>
  <c r="AF551" i="4"/>
  <c r="A577" i="5"/>
  <c r="J577" i="5" s="1"/>
  <c r="AF587" i="4"/>
  <c r="AF611" i="4"/>
  <c r="A601" i="5"/>
  <c r="A673" i="5"/>
  <c r="AF683" i="4"/>
  <c r="A685" i="5"/>
  <c r="AF695" i="4"/>
  <c r="A721" i="5"/>
  <c r="AF731" i="4"/>
  <c r="A733" i="5"/>
  <c r="AF743" i="4"/>
  <c r="A769" i="5"/>
  <c r="AF779" i="4"/>
  <c r="A817" i="5"/>
  <c r="AF827" i="4"/>
  <c r="AF887" i="4"/>
  <c r="A877" i="5"/>
  <c r="A925" i="5"/>
  <c r="AF935" i="4"/>
  <c r="A937" i="5"/>
  <c r="K937" i="5" s="1"/>
  <c r="AF947" i="4"/>
  <c r="AF995" i="4"/>
  <c r="A985" i="5"/>
  <c r="A26" i="5"/>
  <c r="AF36" i="4"/>
  <c r="G50" i="5"/>
  <c r="K50" i="5"/>
  <c r="AF108" i="4"/>
  <c r="A98" i="5"/>
  <c r="A146" i="5"/>
  <c r="AF156" i="4"/>
  <c r="AF180" i="4"/>
  <c r="A170" i="5"/>
  <c r="AF204" i="4"/>
  <c r="A194" i="5"/>
  <c r="D194" i="5" s="1"/>
  <c r="A230" i="5"/>
  <c r="AF240" i="4"/>
  <c r="AF276" i="4"/>
  <c r="A266" i="5"/>
  <c r="A278" i="5"/>
  <c r="AF288" i="4"/>
  <c r="AF324" i="4"/>
  <c r="A314" i="5"/>
  <c r="D314" i="5" s="1"/>
  <c r="AF372" i="4"/>
  <c r="A362" i="5"/>
  <c r="AF396" i="4"/>
  <c r="A386" i="5"/>
  <c r="H386" i="5" s="1"/>
  <c r="A410" i="5"/>
  <c r="AF420" i="4"/>
  <c r="AF456" i="4"/>
  <c r="A446" i="5"/>
  <c r="P506" i="5"/>
  <c r="H506" i="5"/>
  <c r="F506" i="5"/>
  <c r="A542" i="5"/>
  <c r="L542" i="5" s="1"/>
  <c r="AF552" i="4"/>
  <c r="A566" i="5"/>
  <c r="AF576" i="4"/>
  <c r="A602" i="5"/>
  <c r="L602" i="5" s="1"/>
  <c r="AF612" i="4"/>
  <c r="AF636" i="4"/>
  <c r="A626" i="5"/>
  <c r="AF804" i="4"/>
  <c r="A794" i="5"/>
  <c r="AF816" i="4"/>
  <c r="A806" i="5"/>
  <c r="A818" i="5"/>
  <c r="AF828" i="4"/>
  <c r="N866" i="5"/>
  <c r="K866" i="5"/>
  <c r="AF888" i="4"/>
  <c r="A878" i="5"/>
  <c r="H42" i="5"/>
  <c r="D604" i="5"/>
  <c r="D526" i="5"/>
  <c r="F413" i="5"/>
  <c r="E232" i="5"/>
  <c r="E665" i="5"/>
  <c r="O665" i="5"/>
  <c r="I161" i="5"/>
  <c r="O161" i="5"/>
  <c r="E773" i="5"/>
  <c r="E97" i="5"/>
  <c r="J433" i="5"/>
  <c r="N433" i="5"/>
  <c r="N854" i="5"/>
  <c r="D854" i="5"/>
  <c r="G808" i="5"/>
  <c r="B434" i="5"/>
  <c r="M841" i="5"/>
  <c r="E700" i="5"/>
  <c r="L996" i="5"/>
  <c r="J902" i="5"/>
  <c r="C174" i="5"/>
  <c r="N770" i="5"/>
  <c r="M770" i="5"/>
  <c r="F879" i="5"/>
  <c r="P879" i="5"/>
  <c r="G879" i="5"/>
  <c r="E879" i="5"/>
  <c r="B879" i="5"/>
  <c r="M135" i="5"/>
  <c r="F135" i="5"/>
  <c r="E135" i="5"/>
  <c r="L135" i="5"/>
  <c r="D760" i="5"/>
  <c r="H760" i="5"/>
  <c r="C255" i="5"/>
  <c r="H255" i="5"/>
  <c r="D589" i="5"/>
  <c r="J589" i="5"/>
  <c r="AE444" i="4"/>
  <c r="AE584" i="4"/>
  <c r="AE666" i="4"/>
  <c r="AE673" i="4"/>
  <c r="AE699" i="4"/>
  <c r="AE752" i="4"/>
  <c r="AE758" i="4"/>
  <c r="AE765" i="4"/>
  <c r="AE797" i="4"/>
  <c r="AE846" i="4"/>
  <c r="AE976" i="4"/>
  <c r="AE19" i="4"/>
  <c r="AE214" i="4"/>
  <c r="AE295" i="4"/>
  <c r="AE314" i="4"/>
  <c r="AE510" i="4"/>
  <c r="AE528" i="4"/>
  <c r="AE635" i="4"/>
  <c r="AE647" i="4"/>
  <c r="AE727" i="4"/>
  <c r="AE740" i="4"/>
  <c r="AE816" i="4"/>
  <c r="AE16" i="4"/>
  <c r="AE35" i="4"/>
  <c r="AE292" i="4"/>
  <c r="AE317" i="4"/>
  <c r="B653" i="5"/>
  <c r="F653" i="5"/>
  <c r="D930" i="5"/>
  <c r="O930" i="5"/>
  <c r="B930" i="5"/>
  <c r="AE328" i="4"/>
  <c r="AE334" i="4"/>
  <c r="AE395" i="4"/>
  <c r="AE439" i="4"/>
  <c r="AE479" i="4"/>
  <c r="AE654" i="4"/>
  <c r="AE681" i="4"/>
  <c r="AE792" i="4"/>
  <c r="AE798" i="4"/>
  <c r="AE847" i="4"/>
  <c r="AE875" i="4"/>
  <c r="C915" i="5"/>
  <c r="AE198" i="4"/>
  <c r="AE356" i="4"/>
  <c r="AE644" i="4"/>
  <c r="AE788" i="4"/>
  <c r="AE908" i="4"/>
  <c r="AE948" i="4"/>
  <c r="AE30" i="4"/>
  <c r="AE140" i="4"/>
  <c r="AE146" i="4"/>
  <c r="AE172" i="4"/>
  <c r="AE299" i="4"/>
  <c r="AE305" i="4"/>
  <c r="AE318" i="4"/>
  <c r="AE325" i="4"/>
  <c r="AE697" i="4"/>
  <c r="AE711" i="4"/>
  <c r="AE801" i="4"/>
  <c r="AE915" i="4"/>
  <c r="AE186" i="4"/>
  <c r="AE287" i="4"/>
  <c r="AE557" i="4"/>
  <c r="P99" i="5"/>
  <c r="C99" i="5"/>
  <c r="J99" i="5"/>
  <c r="O924" i="5"/>
  <c r="M317" i="5"/>
  <c r="O791" i="5"/>
  <c r="I791" i="5"/>
  <c r="N629" i="5"/>
  <c r="G517" i="5"/>
  <c r="B517" i="5"/>
  <c r="L204" i="5"/>
  <c r="H1005" i="5"/>
  <c r="H997" i="5"/>
  <c r="D720" i="5"/>
  <c r="D350" i="5"/>
  <c r="E737" i="5"/>
  <c r="L737" i="5"/>
  <c r="G737" i="5"/>
  <c r="K737" i="5"/>
  <c r="H737" i="5"/>
  <c r="B737" i="5"/>
  <c r="M737" i="5"/>
  <c r="I737" i="5"/>
  <c r="N737" i="5"/>
  <c r="O737" i="5"/>
  <c r="B473" i="5"/>
  <c r="K473" i="5"/>
  <c r="L473" i="5"/>
  <c r="F473" i="5"/>
  <c r="H473" i="5"/>
  <c r="C473" i="5"/>
  <c r="G473" i="5"/>
  <c r="O473" i="5"/>
  <c r="M473" i="5"/>
  <c r="J473" i="5"/>
  <c r="E186" i="5"/>
  <c r="B186" i="5"/>
  <c r="M186" i="5"/>
  <c r="F654" i="5"/>
  <c r="E654" i="5"/>
  <c r="G317" i="5"/>
  <c r="J204" i="5"/>
  <c r="M85" i="5"/>
  <c r="C85" i="5"/>
  <c r="E85" i="5"/>
  <c r="J85" i="5"/>
  <c r="P85" i="5"/>
  <c r="K85" i="5"/>
  <c r="F85" i="5"/>
  <c r="N85" i="5"/>
  <c r="O85" i="5"/>
  <c r="L99" i="5"/>
  <c r="C471" i="5"/>
  <c r="M538" i="5"/>
  <c r="J538" i="5"/>
  <c r="N538" i="5"/>
  <c r="AF70" i="4"/>
  <c r="C317" i="5"/>
  <c r="L52" i="5"/>
  <c r="E52" i="5"/>
  <c r="J287" i="5"/>
  <c r="M287" i="5"/>
  <c r="N287" i="5"/>
  <c r="B287" i="5"/>
  <c r="L287" i="5"/>
  <c r="G629" i="5"/>
  <c r="G204" i="5"/>
  <c r="I85" i="5"/>
  <c r="L997" i="5"/>
  <c r="O303" i="5"/>
  <c r="B303" i="5"/>
  <c r="L303" i="5"/>
  <c r="O997" i="5"/>
  <c r="E924" i="5"/>
  <c r="I924" i="5"/>
  <c r="J924" i="5"/>
  <c r="M924" i="5"/>
  <c r="K924" i="5"/>
  <c r="L924" i="5"/>
  <c r="F924" i="5"/>
  <c r="C924" i="5"/>
  <c r="P924" i="5"/>
  <c r="H924" i="5"/>
  <c r="N254" i="5"/>
  <c r="C254" i="5"/>
  <c r="M663" i="5"/>
  <c r="F663" i="5"/>
  <c r="E663" i="5"/>
  <c r="K663" i="5"/>
  <c r="A23" i="5"/>
  <c r="AF33" i="4"/>
  <c r="AF69" i="4"/>
  <c r="A59" i="5"/>
  <c r="AF93" i="4"/>
  <c r="A83" i="5"/>
  <c r="A131" i="5"/>
  <c r="I131" i="5" s="1"/>
  <c r="AF141" i="4"/>
  <c r="A871" i="5"/>
  <c r="B924" i="5"/>
  <c r="L627" i="5"/>
  <c r="B627" i="5"/>
  <c r="G627" i="5"/>
  <c r="O627" i="5"/>
  <c r="H627" i="5"/>
  <c r="E627" i="5"/>
  <c r="D627" i="5"/>
  <c r="E1005" i="5"/>
  <c r="F1005" i="5"/>
  <c r="I1005" i="5"/>
  <c r="L1005" i="5"/>
  <c r="B1005" i="5"/>
  <c r="O1005" i="5"/>
  <c r="D1005" i="5"/>
  <c r="C1005" i="5"/>
  <c r="K1005" i="5"/>
  <c r="A24" i="5"/>
  <c r="AF34" i="4"/>
  <c r="AF46" i="4"/>
  <c r="A36" i="5"/>
  <c r="F36" i="5" s="1"/>
  <c r="A48" i="5"/>
  <c r="AF58" i="4"/>
  <c r="A72" i="5"/>
  <c r="AF82" i="4"/>
  <c r="A96" i="5"/>
  <c r="J96" i="5" s="1"/>
  <c r="AF106" i="4"/>
  <c r="G108" i="5"/>
  <c r="K108" i="5"/>
  <c r="F108" i="5"/>
  <c r="C108" i="5"/>
  <c r="H108" i="5"/>
  <c r="AF130" i="4"/>
  <c r="A120" i="5"/>
  <c r="D144" i="5"/>
  <c r="N144" i="5"/>
  <c r="K144" i="5"/>
  <c r="L144" i="5"/>
  <c r="I144" i="5"/>
  <c r="H144" i="5"/>
  <c r="P144" i="5"/>
  <c r="B144" i="5"/>
  <c r="A156" i="5"/>
  <c r="AF166" i="4"/>
  <c r="AF178" i="4"/>
  <c r="A168" i="5"/>
  <c r="A180" i="5"/>
  <c r="D180" i="5" s="1"/>
  <c r="AF190" i="4"/>
  <c r="AF226" i="4"/>
  <c r="A216" i="5"/>
  <c r="M216" i="5" s="1"/>
  <c r="AF238" i="4"/>
  <c r="A228" i="5"/>
  <c r="A240" i="5"/>
  <c r="AF250" i="4"/>
  <c r="A252" i="5"/>
  <c r="AF262" i="4"/>
  <c r="A276" i="5"/>
  <c r="J276" i="5" s="1"/>
  <c r="AF286" i="4"/>
  <c r="A288" i="5"/>
  <c r="AF298" i="4"/>
  <c r="A300" i="5"/>
  <c r="AF310" i="4"/>
  <c r="A312" i="5"/>
  <c r="AF322" i="4"/>
  <c r="A324" i="5"/>
  <c r="AF334" i="4"/>
  <c r="AF370" i="4"/>
  <c r="A360" i="5"/>
  <c r="A372" i="5"/>
  <c r="H372" i="5" s="1"/>
  <c r="AF382" i="4"/>
  <c r="AF406" i="4"/>
  <c r="A396" i="5"/>
  <c r="A408" i="5"/>
  <c r="AF418" i="4"/>
  <c r="AF430" i="4"/>
  <c r="A420" i="5"/>
  <c r="A432" i="5"/>
  <c r="AF442" i="4"/>
  <c r="O444" i="5"/>
  <c r="M444" i="5"/>
  <c r="A456" i="5"/>
  <c r="AF466" i="4"/>
  <c r="J480" i="5"/>
  <c r="G480" i="5"/>
  <c r="P480" i="5"/>
  <c r="I480" i="5"/>
  <c r="D480" i="5"/>
  <c r="E480" i="5"/>
  <c r="O480" i="5"/>
  <c r="K480" i="5"/>
  <c r="N480" i="5"/>
  <c r="F480" i="5"/>
  <c r="H480" i="5"/>
  <c r="AF514" i="4"/>
  <c r="A504" i="5"/>
  <c r="G504" i="5" s="1"/>
  <c r="AF526" i="4"/>
  <c r="A516" i="5"/>
  <c r="AF538" i="4"/>
  <c r="A528" i="5"/>
  <c r="AF550" i="4"/>
  <c r="A540" i="5"/>
  <c r="A564" i="5"/>
  <c r="AF574" i="4"/>
  <c r="AF598" i="4"/>
  <c r="A588" i="5"/>
  <c r="F588" i="5" s="1"/>
  <c r="A612" i="5"/>
  <c r="AF622" i="4"/>
  <c r="AF634" i="4"/>
  <c r="A624" i="5"/>
  <c r="A636" i="5"/>
  <c r="D636" i="5" s="1"/>
  <c r="AF646" i="4"/>
  <c r="A672" i="5"/>
  <c r="AF682" i="4"/>
  <c r="AF694" i="4"/>
  <c r="A684" i="5"/>
  <c r="AF706" i="4"/>
  <c r="A696" i="5"/>
  <c r="A708" i="5"/>
  <c r="B708" i="5" s="1"/>
  <c r="AF718" i="4"/>
  <c r="I720" i="5"/>
  <c r="F720" i="5"/>
  <c r="N720" i="5"/>
  <c r="O720" i="5"/>
  <c r="K720" i="5"/>
  <c r="M720" i="5"/>
  <c r="G720" i="5"/>
  <c r="L720" i="5"/>
  <c r="E720" i="5"/>
  <c r="B720" i="5"/>
  <c r="C720" i="5"/>
  <c r="H720" i="5"/>
  <c r="A732" i="5"/>
  <c r="AF742" i="4"/>
  <c r="AF754" i="4"/>
  <c r="A744" i="5"/>
  <c r="AF766" i="4"/>
  <c r="A756" i="5"/>
  <c r="AF778" i="4"/>
  <c r="A768" i="5"/>
  <c r="A780" i="5"/>
  <c r="AF790" i="4"/>
  <c r="A792" i="5"/>
  <c r="AF802" i="4"/>
  <c r="AF814" i="4"/>
  <c r="A804" i="5"/>
  <c r="A816" i="5"/>
  <c r="AF826" i="4"/>
  <c r="AF850" i="4"/>
  <c r="A840" i="5"/>
  <c r="A864" i="5"/>
  <c r="AF874" i="4"/>
  <c r="A876" i="5"/>
  <c r="AF886" i="4"/>
  <c r="A888" i="5"/>
  <c r="AF898" i="4"/>
  <c r="A912" i="5"/>
  <c r="AF922" i="4"/>
  <c r="A936" i="5"/>
  <c r="B936" i="5" s="1"/>
  <c r="AF946" i="4"/>
  <c r="A948" i="5"/>
  <c r="AF958" i="4"/>
  <c r="A960" i="5"/>
  <c r="AF970" i="4"/>
  <c r="AF982" i="4"/>
  <c r="A972" i="5"/>
  <c r="A984" i="5"/>
  <c r="M984" i="5" s="1"/>
  <c r="AF994" i="4"/>
  <c r="N99" i="5"/>
  <c r="F538" i="5"/>
  <c r="H303" i="5"/>
  <c r="P52" i="5"/>
  <c r="A828" i="5"/>
  <c r="D605" i="5"/>
  <c r="O606" i="5"/>
  <c r="F606" i="5"/>
  <c r="M144" i="5"/>
  <c r="AF610" i="4"/>
  <c r="N924" i="5"/>
  <c r="H214" i="5"/>
  <c r="P214" i="5"/>
  <c r="B214" i="5"/>
  <c r="E214" i="5"/>
  <c r="I214" i="5"/>
  <c r="D924" i="5"/>
  <c r="F749" i="5"/>
  <c r="P737" i="5"/>
  <c r="M480" i="5"/>
  <c r="C374" i="5"/>
  <c r="I374" i="5"/>
  <c r="O374" i="5"/>
  <c r="J374" i="5"/>
  <c r="G374" i="5"/>
  <c r="P374" i="5"/>
  <c r="N374" i="5"/>
  <c r="D374" i="5"/>
  <c r="B803" i="5"/>
  <c r="I803" i="5"/>
  <c r="D803" i="5"/>
  <c r="O803" i="5"/>
  <c r="L803" i="5"/>
  <c r="J803" i="5"/>
  <c r="C803" i="5"/>
  <c r="J766" i="5"/>
  <c r="I766" i="5"/>
  <c r="G766" i="5"/>
  <c r="K766" i="5"/>
  <c r="M766" i="5"/>
  <c r="B766" i="5"/>
  <c r="O766" i="5"/>
  <c r="P766" i="5"/>
  <c r="H352" i="5"/>
  <c r="K352" i="5"/>
  <c r="L352" i="5"/>
  <c r="G352" i="5"/>
  <c r="E352" i="5"/>
  <c r="C352" i="5"/>
  <c r="D352" i="5"/>
  <c r="M352" i="5"/>
  <c r="N352" i="5"/>
  <c r="O352" i="5"/>
  <c r="I352" i="5"/>
  <c r="P352" i="5"/>
  <c r="AF730" i="4"/>
  <c r="P671" i="5"/>
  <c r="G671" i="5"/>
  <c r="M671" i="5"/>
  <c r="C671" i="5"/>
  <c r="J671" i="5"/>
  <c r="L671" i="5"/>
  <c r="AE774" i="4"/>
  <c r="B480" i="5"/>
  <c r="G158" i="5"/>
  <c r="D158" i="5"/>
  <c r="P158" i="5"/>
  <c r="N158" i="5"/>
  <c r="C158" i="5"/>
  <c r="I158" i="5"/>
  <c r="J158" i="5"/>
  <c r="E158" i="5"/>
  <c r="M158" i="5"/>
  <c r="I507" i="5"/>
  <c r="P507" i="5"/>
  <c r="C507" i="5"/>
  <c r="G507" i="5"/>
  <c r="J507" i="5"/>
  <c r="O507" i="5"/>
  <c r="E507" i="5"/>
  <c r="B507" i="5"/>
  <c r="L507" i="5"/>
  <c r="M507" i="5"/>
  <c r="D507" i="5"/>
  <c r="O363" i="5"/>
  <c r="H363" i="5"/>
  <c r="L363" i="5"/>
  <c r="K363" i="5"/>
  <c r="L566" i="5"/>
  <c r="O566" i="5"/>
  <c r="N566" i="5"/>
  <c r="I99" i="5"/>
  <c r="E303" i="5"/>
  <c r="F183" i="5"/>
  <c r="L183" i="5"/>
  <c r="O183" i="5"/>
  <c r="N183" i="5"/>
  <c r="E99" i="5"/>
  <c r="J618" i="5"/>
  <c r="N618" i="5"/>
  <c r="C618" i="5"/>
  <c r="E618" i="5"/>
  <c r="G618" i="5"/>
  <c r="O618" i="5"/>
  <c r="F618" i="5"/>
  <c r="I618" i="5"/>
  <c r="N482" i="5"/>
  <c r="B482" i="5"/>
  <c r="J482" i="5"/>
  <c r="I482" i="5"/>
  <c r="L482" i="5"/>
  <c r="D482" i="5"/>
  <c r="P482" i="5"/>
  <c r="E482" i="5"/>
  <c r="I126" i="5"/>
  <c r="P126" i="5"/>
  <c r="B126" i="5"/>
  <c r="C126" i="5"/>
  <c r="K126" i="5"/>
  <c r="A900" i="5"/>
  <c r="L317" i="5"/>
  <c r="J317" i="5"/>
  <c r="E317" i="5"/>
  <c r="I997" i="5"/>
  <c r="D997" i="5"/>
  <c r="E997" i="5"/>
  <c r="N997" i="5"/>
  <c r="M997" i="5"/>
  <c r="G997" i="5"/>
  <c r="J997" i="5"/>
  <c r="P997" i="5"/>
  <c r="F997" i="5"/>
  <c r="K997" i="5"/>
  <c r="H988" i="5"/>
  <c r="F988" i="5"/>
  <c r="F590" i="5"/>
  <c r="B590" i="5"/>
  <c r="B204" i="5"/>
  <c r="K204" i="5"/>
  <c r="I204" i="5"/>
  <c r="H204" i="5"/>
  <c r="C204" i="5"/>
  <c r="M204" i="5"/>
  <c r="D1004" i="5"/>
  <c r="O1004" i="5"/>
  <c r="C1004" i="5"/>
  <c r="B1004" i="5"/>
  <c r="E1004" i="5"/>
  <c r="H1004" i="5"/>
  <c r="J1004" i="5"/>
  <c r="P1004" i="5"/>
  <c r="N1004" i="5"/>
  <c r="M1004" i="5"/>
  <c r="K1004" i="5"/>
  <c r="L1004" i="5"/>
  <c r="F1004" i="5"/>
  <c r="G1004" i="5"/>
  <c r="I1004" i="5"/>
  <c r="A10" i="5"/>
  <c r="AF20" i="4"/>
  <c r="A47" i="5"/>
  <c r="AF57" i="4"/>
  <c r="AF81" i="4"/>
  <c r="A71" i="5"/>
  <c r="A95" i="5"/>
  <c r="H95" i="5" s="1"/>
  <c r="AF105" i="4"/>
  <c r="AF129" i="4"/>
  <c r="A119" i="5"/>
  <c r="C119" i="5" s="1"/>
  <c r="A143" i="5"/>
  <c r="AF153" i="4"/>
  <c r="AF177" i="4"/>
  <c r="A167" i="5"/>
  <c r="AF201" i="4"/>
  <c r="A191" i="5"/>
  <c r="M99" i="5"/>
  <c r="J954" i="5"/>
  <c r="M954" i="5"/>
  <c r="C954" i="5"/>
  <c r="L954" i="5"/>
  <c r="E954" i="5"/>
  <c r="C997" i="5"/>
  <c r="E350" i="5"/>
  <c r="J350" i="5"/>
  <c r="N350" i="5"/>
  <c r="G350" i="5"/>
  <c r="B350" i="5"/>
  <c r="C350" i="5"/>
  <c r="H350" i="5"/>
  <c r="K350" i="5"/>
  <c r="I350" i="5"/>
  <c r="M350" i="5"/>
  <c r="F350" i="5"/>
  <c r="K954" i="5"/>
  <c r="E204" i="5"/>
  <c r="F317" i="5"/>
  <c r="L579" i="5"/>
  <c r="N579" i="5"/>
  <c r="B815" i="5"/>
  <c r="K815" i="5"/>
  <c r="I815" i="5"/>
  <c r="H815" i="5"/>
  <c r="G335" i="5"/>
  <c r="O335" i="5"/>
  <c r="L335" i="5"/>
  <c r="H317" i="5"/>
  <c r="I639" i="5"/>
  <c r="C639" i="5"/>
  <c r="B639" i="5"/>
  <c r="L639" i="5"/>
  <c r="E639" i="5"/>
  <c r="A995" i="5"/>
  <c r="E144" i="5"/>
  <c r="L108" i="5"/>
  <c r="P538" i="5"/>
  <c r="M439" i="5"/>
  <c r="H954" i="5"/>
  <c r="F303" i="5"/>
  <c r="N531" i="5"/>
  <c r="K183" i="5"/>
  <c r="K287" i="5"/>
  <c r="D791" i="5"/>
  <c r="P706" i="5"/>
  <c r="A576" i="5"/>
  <c r="L576" i="5" s="1"/>
  <c r="O204" i="5"/>
  <c r="P317" i="5"/>
  <c r="O144" i="5"/>
  <c r="P108" i="5"/>
  <c r="L480" i="5"/>
  <c r="D99" i="5"/>
  <c r="K538" i="5"/>
  <c r="P954" i="5"/>
  <c r="O531" i="5"/>
  <c r="G183" i="5"/>
  <c r="I287" i="5"/>
  <c r="C791" i="5"/>
  <c r="F2" i="5"/>
  <c r="H2" i="5"/>
  <c r="I660" i="5"/>
  <c r="P421" i="5"/>
  <c r="K421" i="5"/>
  <c r="O421" i="5"/>
  <c r="P204" i="5"/>
  <c r="D317" i="5"/>
  <c r="A107" i="5"/>
  <c r="J661" i="5"/>
  <c r="O317" i="5"/>
  <c r="F605" i="5"/>
  <c r="F223" i="5"/>
  <c r="L223" i="5"/>
  <c r="E223" i="5"/>
  <c r="J223" i="5"/>
  <c r="A264" i="5"/>
  <c r="I264" i="5" s="1"/>
  <c r="I108" i="5"/>
  <c r="E992" i="5"/>
  <c r="O992" i="5"/>
  <c r="F992" i="5"/>
  <c r="H992" i="5"/>
  <c r="AF454" i="4"/>
  <c r="P569" i="5"/>
  <c r="K569" i="5"/>
  <c r="N569" i="5"/>
  <c r="F569" i="5"/>
  <c r="E569" i="5"/>
  <c r="I569" i="5"/>
  <c r="H569" i="5"/>
  <c r="B569" i="5"/>
  <c r="M569" i="5"/>
  <c r="B940" i="5"/>
  <c r="O940" i="5"/>
  <c r="F834" i="5"/>
  <c r="P834" i="5"/>
  <c r="H834" i="5"/>
  <c r="G834" i="5"/>
  <c r="B834" i="5"/>
  <c r="J834" i="5"/>
  <c r="N834" i="5"/>
  <c r="N406" i="5"/>
  <c r="B406" i="5"/>
  <c r="O406" i="5"/>
  <c r="H406" i="5"/>
  <c r="L406" i="5"/>
  <c r="I406" i="5"/>
  <c r="F406" i="5"/>
  <c r="D406" i="5"/>
  <c r="K406" i="5"/>
  <c r="G406" i="5"/>
  <c r="A852" i="5"/>
  <c r="H852" i="5" s="1"/>
  <c r="N55" i="5"/>
  <c r="I55" i="5"/>
  <c r="D55" i="5"/>
  <c r="G99" i="5"/>
  <c r="C660" i="5"/>
  <c r="N317" i="5"/>
  <c r="O439" i="5"/>
  <c r="H439" i="5"/>
  <c r="P439" i="5"/>
  <c r="E439" i="5"/>
  <c r="P749" i="5"/>
  <c r="N749" i="5"/>
  <c r="B749" i="5"/>
  <c r="M749" i="5"/>
  <c r="J749" i="5"/>
  <c r="K749" i="5"/>
  <c r="H749" i="5"/>
  <c r="D749" i="5"/>
  <c r="C87" i="5"/>
  <c r="M87" i="5"/>
  <c r="N641" i="5"/>
  <c r="E641" i="5"/>
  <c r="O641" i="5"/>
  <c r="P641" i="5"/>
  <c r="C641" i="5"/>
  <c r="O66" i="5"/>
  <c r="I66" i="5"/>
  <c r="L66" i="5"/>
  <c r="E66" i="5"/>
  <c r="C66" i="5"/>
  <c r="F66" i="5"/>
  <c r="G66" i="5"/>
  <c r="N66" i="5"/>
  <c r="H66" i="5"/>
  <c r="J66" i="5"/>
  <c r="AF490" i="4"/>
  <c r="O903" i="5"/>
  <c r="I903" i="5"/>
  <c r="C903" i="5"/>
  <c r="F903" i="5"/>
  <c r="N903" i="5"/>
  <c r="E903" i="5"/>
  <c r="J903" i="5"/>
  <c r="K903" i="5"/>
  <c r="M903" i="5"/>
  <c r="G903" i="5"/>
  <c r="A552" i="5"/>
  <c r="K27" i="5"/>
  <c r="G27" i="5"/>
  <c r="B23" i="2"/>
  <c r="E988" i="5"/>
  <c r="F99" i="5"/>
  <c r="J663" i="5"/>
  <c r="A348" i="5"/>
  <c r="B317" i="5"/>
  <c r="F207" i="5"/>
  <c r="B207" i="5"/>
  <c r="I207" i="5"/>
  <c r="J207" i="5"/>
  <c r="P438" i="5"/>
  <c r="C438" i="5"/>
  <c r="N444" i="5"/>
  <c r="C283" i="5"/>
  <c r="D283" i="5"/>
  <c r="O283" i="5"/>
  <c r="J283" i="5"/>
  <c r="M283" i="5"/>
  <c r="E283" i="5"/>
  <c r="I283" i="5"/>
  <c r="L283" i="5"/>
  <c r="K283" i="5"/>
  <c r="B283" i="5"/>
  <c r="P283" i="5"/>
  <c r="K555" i="5"/>
  <c r="J555" i="5"/>
  <c r="G555" i="5"/>
  <c r="D555" i="5"/>
  <c r="I555" i="5"/>
  <c r="N555" i="5"/>
  <c r="P555" i="5"/>
  <c r="H555" i="5"/>
  <c r="M555" i="5"/>
  <c r="B555" i="5"/>
  <c r="L555" i="5"/>
  <c r="B605" i="5"/>
  <c r="P605" i="5"/>
  <c r="O605" i="5"/>
  <c r="G605" i="5"/>
  <c r="E605" i="5"/>
  <c r="E831" i="5"/>
  <c r="N831" i="5"/>
  <c r="G831" i="5"/>
  <c r="P831" i="5"/>
  <c r="C831" i="5"/>
  <c r="M79" i="5"/>
  <c r="B79" i="5"/>
  <c r="E86" i="5"/>
  <c r="M86" i="5"/>
  <c r="F199" i="5"/>
  <c r="E461" i="5"/>
  <c r="H461" i="5"/>
  <c r="D461" i="5"/>
  <c r="B461" i="5"/>
  <c r="N461" i="5"/>
  <c r="P916" i="5"/>
  <c r="F916" i="5"/>
  <c r="F450" i="5"/>
  <c r="O450" i="5"/>
  <c r="E450" i="5"/>
  <c r="M184" i="5"/>
  <c r="J184" i="5"/>
  <c r="L184" i="5"/>
  <c r="G184" i="5"/>
  <c r="E184" i="5"/>
  <c r="D184" i="5"/>
  <c r="P184" i="5"/>
  <c r="F880" i="5"/>
  <c r="E880" i="5"/>
  <c r="N880" i="5"/>
  <c r="D880" i="5"/>
  <c r="O880" i="5"/>
  <c r="I880" i="5"/>
  <c r="J880" i="5"/>
  <c r="C880" i="5"/>
  <c r="L880" i="5"/>
  <c r="H880" i="5"/>
  <c r="L833" i="5"/>
  <c r="E833" i="5"/>
  <c r="P833" i="5"/>
  <c r="C833" i="5"/>
  <c r="F833" i="5"/>
  <c r="M833" i="5"/>
  <c r="D833" i="5"/>
  <c r="G833" i="5"/>
  <c r="O319" i="5"/>
  <c r="K319" i="5"/>
  <c r="O461" i="5"/>
  <c r="E399" i="5"/>
  <c r="P399" i="5"/>
  <c r="O221" i="5"/>
  <c r="D221" i="5"/>
  <c r="I833" i="5"/>
  <c r="M461" i="5"/>
  <c r="C241" i="5"/>
  <c r="E241" i="5"/>
  <c r="L241" i="5"/>
  <c r="F241" i="5"/>
  <c r="N241" i="5"/>
  <c r="I277" i="5"/>
  <c r="M277" i="5"/>
  <c r="F277" i="5"/>
  <c r="P277" i="5"/>
  <c r="O677" i="5"/>
  <c r="G677" i="5"/>
  <c r="B677" i="5"/>
  <c r="K677" i="5"/>
  <c r="D677" i="5"/>
  <c r="E677" i="5"/>
  <c r="K886" i="5"/>
  <c r="E886" i="5"/>
  <c r="J886" i="5"/>
  <c r="H886" i="5"/>
  <c r="G886" i="5"/>
  <c r="F886" i="5"/>
  <c r="N886" i="5"/>
  <c r="O886" i="5"/>
  <c r="C886" i="5"/>
  <c r="B886" i="5"/>
  <c r="P886" i="5"/>
  <c r="L886" i="5"/>
  <c r="D886" i="5"/>
  <c r="E459" i="5"/>
  <c r="K459" i="5"/>
  <c r="H459" i="5"/>
  <c r="P459" i="5"/>
  <c r="M974" i="5"/>
  <c r="E974" i="5"/>
  <c r="H974" i="5"/>
  <c r="G974" i="5"/>
  <c r="K974" i="5"/>
  <c r="D974" i="5"/>
  <c r="K868" i="5"/>
  <c r="H868" i="5"/>
  <c r="I868" i="5"/>
  <c r="J868" i="5"/>
  <c r="N868" i="5"/>
  <c r="D868" i="5"/>
  <c r="C868" i="5"/>
  <c r="P868" i="5"/>
  <c r="M868" i="5"/>
  <c r="L553" i="5"/>
  <c r="J86" i="5"/>
  <c r="E521" i="5"/>
  <c r="P521" i="5"/>
  <c r="N221" i="5"/>
  <c r="I399" i="5"/>
  <c r="F974" i="5"/>
  <c r="O974" i="5"/>
  <c r="M880" i="5"/>
  <c r="I437" i="5"/>
  <c r="B437" i="5"/>
  <c r="F437" i="5"/>
  <c r="D437" i="5"/>
  <c r="M437" i="5"/>
  <c r="H437" i="5"/>
  <c r="P437" i="5"/>
  <c r="G437" i="5"/>
  <c r="J437" i="5"/>
  <c r="G781" i="5"/>
  <c r="O781" i="5"/>
  <c r="C781" i="5"/>
  <c r="D781" i="5"/>
  <c r="J781" i="5"/>
  <c r="L781" i="5"/>
  <c r="N781" i="5"/>
  <c r="F781" i="5"/>
  <c r="K781" i="5"/>
  <c r="E781" i="5"/>
  <c r="G494" i="5"/>
  <c r="N494" i="5"/>
  <c r="J494" i="5"/>
  <c r="O494" i="5"/>
  <c r="I494" i="5"/>
  <c r="M494" i="5"/>
  <c r="K494" i="5"/>
  <c r="H494" i="5"/>
  <c r="L494" i="5"/>
  <c r="D494" i="5"/>
  <c r="E508" i="5"/>
  <c r="K508" i="5"/>
  <c r="D508" i="5"/>
  <c r="N508" i="5"/>
  <c r="C882" i="5"/>
  <c r="J882" i="5"/>
  <c r="D882" i="5"/>
  <c r="E882" i="5"/>
  <c r="P882" i="5"/>
  <c r="K882" i="5"/>
  <c r="H882" i="5"/>
  <c r="L882" i="5"/>
  <c r="N882" i="5"/>
  <c r="O882" i="5"/>
  <c r="I882" i="5"/>
  <c r="J794" i="5"/>
  <c r="E794" i="5"/>
  <c r="H794" i="5"/>
  <c r="C794" i="5"/>
  <c r="O794" i="5"/>
  <c r="L794" i="5"/>
  <c r="I794" i="5"/>
  <c r="F794" i="5"/>
  <c r="K794" i="5"/>
  <c r="G794" i="5"/>
  <c r="F206" i="5"/>
  <c r="K206" i="5"/>
  <c r="H206" i="5"/>
  <c r="G206" i="5"/>
  <c r="D206" i="5"/>
  <c r="B206" i="5"/>
  <c r="J206" i="5"/>
  <c r="C206" i="5"/>
  <c r="N206" i="5"/>
  <c r="P602" i="5"/>
  <c r="N602" i="5"/>
  <c r="H602" i="5"/>
  <c r="D602" i="5"/>
  <c r="O802" i="5"/>
  <c r="B802" i="5"/>
  <c r="K802" i="5"/>
  <c r="J802" i="5"/>
  <c r="G802" i="5"/>
  <c r="M802" i="5"/>
  <c r="I802" i="5"/>
  <c r="C802" i="5"/>
  <c r="N802" i="5"/>
  <c r="H802" i="5"/>
  <c r="L331" i="5"/>
  <c r="K258" i="5"/>
  <c r="L258" i="5"/>
  <c r="H701" i="5"/>
  <c r="O701" i="5"/>
  <c r="D701" i="5"/>
  <c r="C701" i="5"/>
  <c r="N701" i="5"/>
  <c r="M701" i="5"/>
  <c r="L701" i="5"/>
  <c r="L779" i="5"/>
  <c r="I779" i="5"/>
  <c r="J37" i="5"/>
  <c r="H37" i="5"/>
  <c r="C315" i="5"/>
  <c r="F315" i="5"/>
  <c r="I315" i="5"/>
  <c r="L315" i="5"/>
  <c r="O315" i="5"/>
  <c r="N315" i="5"/>
  <c r="M315" i="5"/>
  <c r="K315" i="5"/>
  <c r="P698" i="5"/>
  <c r="G698" i="5"/>
  <c r="J698" i="5"/>
  <c r="K698" i="5"/>
  <c r="M604" i="5"/>
  <c r="E604" i="5"/>
  <c r="I509" i="5"/>
  <c r="P509" i="5"/>
  <c r="I926" i="5"/>
  <c r="D926" i="5"/>
  <c r="F926" i="5"/>
  <c r="M926" i="5"/>
  <c r="B926" i="5"/>
  <c r="G926" i="5"/>
  <c r="P926" i="5"/>
  <c r="O527" i="5"/>
  <c r="I527" i="5"/>
  <c r="K527" i="5"/>
  <c r="P527" i="5"/>
  <c r="E527" i="5"/>
  <c r="B527" i="5"/>
  <c r="M527" i="5"/>
  <c r="F527" i="5"/>
  <c r="G527" i="5"/>
  <c r="J414" i="5"/>
  <c r="B414" i="5"/>
  <c r="D414" i="5"/>
  <c r="L414" i="5"/>
  <c r="D964" i="5"/>
  <c r="N964" i="5"/>
  <c r="P520" i="5"/>
  <c r="F520" i="5"/>
  <c r="M520" i="5"/>
  <c r="C520" i="5"/>
  <c r="E110" i="5"/>
  <c r="C110" i="5"/>
  <c r="J999" i="5"/>
  <c r="L999" i="5"/>
  <c r="O999" i="5"/>
  <c r="I999" i="5"/>
  <c r="N999" i="5"/>
  <c r="M774" i="5"/>
  <c r="H774" i="5"/>
  <c r="C774" i="5"/>
  <c r="D774" i="5"/>
  <c r="J774" i="5"/>
  <c r="F774" i="5"/>
  <c r="L774" i="5"/>
  <c r="O774" i="5"/>
  <c r="L846" i="5"/>
  <c r="N846" i="5"/>
  <c r="O918" i="5"/>
  <c r="J918" i="5"/>
  <c r="M918" i="5"/>
  <c r="D918" i="5"/>
  <c r="E918" i="5"/>
  <c r="P918" i="5"/>
  <c r="H918" i="5"/>
  <c r="N918" i="5"/>
  <c r="F409" i="5"/>
  <c r="P409" i="5"/>
  <c r="M928" i="5"/>
  <c r="B928" i="5"/>
  <c r="D928" i="5"/>
  <c r="G928" i="5"/>
  <c r="I928" i="5"/>
  <c r="P928" i="5"/>
  <c r="J928" i="5"/>
  <c r="E112" i="5"/>
  <c r="M112" i="5"/>
  <c r="K112" i="5"/>
  <c r="F611" i="5"/>
  <c r="B611" i="5"/>
  <c r="N42" i="5"/>
  <c r="C42" i="5"/>
  <c r="M42" i="5"/>
  <c r="O42" i="5"/>
  <c r="E927" i="5"/>
  <c r="M927" i="5"/>
  <c r="F927" i="5"/>
  <c r="D927" i="5"/>
  <c r="P735" i="5"/>
  <c r="E735" i="5"/>
  <c r="I735" i="5"/>
  <c r="M412" i="5"/>
  <c r="P412" i="5"/>
  <c r="C403" i="5"/>
  <c r="J403" i="5"/>
  <c r="N403" i="5"/>
  <c r="M403" i="5"/>
  <c r="F403" i="5"/>
  <c r="I403" i="5"/>
  <c r="K403" i="5"/>
  <c r="C208" i="5"/>
  <c r="B604" i="5"/>
  <c r="O90" i="5"/>
  <c r="E90" i="5"/>
  <c r="K604" i="5"/>
  <c r="J412" i="5"/>
  <c r="O964" i="5"/>
  <c r="H613" i="5"/>
  <c r="N731" i="5"/>
  <c r="D258" i="5"/>
  <c r="N773" i="5"/>
  <c r="G112" i="5"/>
  <c r="N779" i="5"/>
  <c r="B846" i="5"/>
  <c r="D42" i="5"/>
  <c r="L520" i="5"/>
  <c r="P927" i="5"/>
  <c r="B765" i="5"/>
  <c r="B774" i="5"/>
  <c r="C611" i="5"/>
  <c r="F918" i="5"/>
  <c r="F701" i="5"/>
  <c r="O604" i="5"/>
  <c r="C698" i="5"/>
  <c r="D315" i="5"/>
  <c r="B519" i="5"/>
  <c r="N519" i="5"/>
  <c r="L519" i="5"/>
  <c r="O519" i="5"/>
  <c r="H407" i="5"/>
  <c r="I407" i="5"/>
  <c r="K407" i="5"/>
  <c r="G407" i="5"/>
  <c r="D407" i="5"/>
  <c r="E625" i="5"/>
  <c r="H625" i="5"/>
  <c r="O625" i="5"/>
  <c r="C942" i="5"/>
  <c r="I942" i="5"/>
  <c r="D942" i="5"/>
  <c r="L942" i="5"/>
  <c r="E801" i="5"/>
  <c r="N801" i="5"/>
  <c r="M801" i="5"/>
  <c r="D801" i="5"/>
  <c r="I499" i="5"/>
  <c r="C499" i="5"/>
  <c r="F499" i="5"/>
  <c r="N499" i="5"/>
  <c r="J499" i="5"/>
  <c r="C222" i="5"/>
  <c r="O222" i="5"/>
  <c r="D619" i="5"/>
  <c r="M619" i="5"/>
  <c r="J162" i="5"/>
  <c r="G162" i="5"/>
  <c r="E162" i="5"/>
  <c r="I742" i="5"/>
  <c r="H742" i="5"/>
  <c r="E742" i="5"/>
  <c r="B149" i="5"/>
  <c r="M149" i="5"/>
  <c r="I149" i="5"/>
  <c r="J149" i="5"/>
  <c r="K906" i="5"/>
  <c r="I906" i="5"/>
  <c r="N97" i="5"/>
  <c r="H97" i="5"/>
  <c r="G97" i="5"/>
  <c r="G413" i="5"/>
  <c r="J413" i="5"/>
  <c r="B877" i="5"/>
  <c r="G877" i="5"/>
  <c r="P905" i="5"/>
  <c r="O905" i="5"/>
  <c r="F905" i="5"/>
  <c r="M905" i="5"/>
  <c r="C905" i="5"/>
  <c r="K905" i="5"/>
  <c r="F675" i="5"/>
  <c r="M675" i="5"/>
  <c r="D675" i="5"/>
  <c r="I675" i="5"/>
  <c r="J371" i="5"/>
  <c r="L371" i="5"/>
  <c r="B371" i="5"/>
  <c r="G115" i="5"/>
  <c r="I115" i="5"/>
  <c r="J115" i="5"/>
  <c r="K115" i="5"/>
  <c r="F115" i="5"/>
  <c r="L115" i="5"/>
  <c r="C878" i="5"/>
  <c r="P90" i="5"/>
  <c r="I964" i="5"/>
  <c r="O731" i="5"/>
  <c r="D112" i="5"/>
  <c r="M846" i="5"/>
  <c r="C846" i="5"/>
  <c r="N874" i="5"/>
  <c r="N735" i="5"/>
  <c r="O520" i="5"/>
  <c r="B927" i="5"/>
  <c r="O765" i="5"/>
  <c r="K999" i="5"/>
  <c r="H905" i="5"/>
  <c r="K918" i="5"/>
  <c r="P701" i="5"/>
  <c r="F698" i="5"/>
  <c r="M509" i="5"/>
  <c r="P670" i="5"/>
  <c r="F670" i="5"/>
  <c r="E670" i="5"/>
  <c r="E841" i="5"/>
  <c r="K841" i="5"/>
  <c r="D841" i="5"/>
  <c r="G841" i="5"/>
  <c r="P841" i="5"/>
  <c r="C700" i="5"/>
  <c r="I700" i="5"/>
  <c r="F700" i="5"/>
  <c r="L700" i="5"/>
  <c r="P700" i="5"/>
  <c r="E786" i="5"/>
  <c r="M786" i="5"/>
  <c r="O911" i="5"/>
  <c r="M911" i="5"/>
  <c r="K911" i="5"/>
  <c r="L911" i="5"/>
  <c r="D911" i="5"/>
  <c r="D808" i="5"/>
  <c r="I808" i="5"/>
  <c r="O808" i="5"/>
  <c r="P14" i="5"/>
  <c r="L14" i="5"/>
  <c r="I14" i="5"/>
  <c r="O14" i="5"/>
  <c r="F14" i="5"/>
  <c r="M712" i="5"/>
  <c r="G712" i="5"/>
  <c r="L712" i="5"/>
  <c r="D712" i="5"/>
  <c r="P712" i="5"/>
  <c r="K712" i="5"/>
  <c r="C712" i="5"/>
  <c r="F711" i="5"/>
  <c r="C711" i="5"/>
  <c r="D711" i="5"/>
  <c r="I711" i="5"/>
  <c r="K711" i="5"/>
  <c r="O54" i="5"/>
  <c r="J54" i="5"/>
  <c r="D481" i="5"/>
  <c r="P481" i="5"/>
  <c r="O481" i="5"/>
  <c r="C341" i="5"/>
  <c r="K341" i="5"/>
  <c r="D341" i="5"/>
  <c r="L341" i="5"/>
  <c r="H157" i="5"/>
  <c r="F806" i="5"/>
  <c r="E806" i="5"/>
  <c r="H806" i="5"/>
  <c r="M643" i="5"/>
  <c r="C982" i="5"/>
  <c r="G982" i="5"/>
  <c r="C269" i="5"/>
  <c r="E269" i="5"/>
  <c r="B269" i="5"/>
  <c r="M269" i="5"/>
  <c r="L269" i="5"/>
  <c r="F269" i="5"/>
  <c r="K101" i="5"/>
  <c r="I101" i="5"/>
  <c r="C101" i="5"/>
  <c r="D101" i="5"/>
  <c r="N101" i="5"/>
  <c r="J101" i="5"/>
  <c r="E101" i="5"/>
  <c r="O101" i="5"/>
  <c r="F147" i="5"/>
  <c r="E147" i="5"/>
  <c r="I147" i="5"/>
  <c r="G147" i="5"/>
  <c r="D147" i="5"/>
  <c r="O457" i="5"/>
  <c r="I457" i="5"/>
  <c r="G457" i="5"/>
  <c r="L218" i="5"/>
  <c r="O218" i="5"/>
  <c r="B218" i="5"/>
  <c r="B170" i="5"/>
  <c r="O170" i="5"/>
  <c r="L170" i="5"/>
  <c r="C170" i="5"/>
  <c r="I170" i="5"/>
  <c r="M170" i="5"/>
  <c r="F170" i="5"/>
  <c r="E170" i="5"/>
  <c r="D4" i="13"/>
  <c r="O455" i="5"/>
  <c r="G455" i="5"/>
  <c r="K270" i="5"/>
  <c r="N270" i="5"/>
  <c r="G270" i="5"/>
  <c r="P270" i="5"/>
  <c r="E626" i="5"/>
  <c r="O626" i="5"/>
  <c r="M626" i="5"/>
  <c r="F626" i="5"/>
  <c r="H626" i="5"/>
  <c r="E266" i="5"/>
  <c r="N266" i="5"/>
  <c r="M266" i="5"/>
  <c r="H327" i="5"/>
  <c r="M327" i="5"/>
  <c r="B327" i="5"/>
  <c r="E327" i="5"/>
  <c r="K683" i="5"/>
  <c r="G683" i="5"/>
  <c r="F949" i="5"/>
  <c r="P949" i="5"/>
  <c r="N545" i="5"/>
  <c r="J545" i="5"/>
  <c r="J460" i="5"/>
  <c r="E460" i="5"/>
  <c r="M446" i="5"/>
  <c r="H446" i="5"/>
  <c r="J446" i="5"/>
  <c r="O446" i="5"/>
  <c r="L446" i="5"/>
  <c r="D174" i="5"/>
  <c r="H174" i="5"/>
  <c r="F174" i="5"/>
  <c r="G174" i="5"/>
  <c r="E174" i="5"/>
  <c r="F819" i="5"/>
  <c r="J819" i="5"/>
  <c r="E858" i="5"/>
  <c r="K858" i="5"/>
  <c r="G858" i="5"/>
  <c r="J858" i="5"/>
  <c r="O858" i="5"/>
  <c r="C594" i="5"/>
  <c r="N594" i="5"/>
  <c r="I594" i="5"/>
  <c r="AE991" i="4"/>
  <c r="AE834" i="4"/>
  <c r="L759" i="5"/>
  <c r="G759" i="5"/>
  <c r="E748" i="5"/>
  <c r="H748" i="5"/>
  <c r="B748" i="5"/>
  <c r="M748" i="5"/>
  <c r="F354" i="5"/>
  <c r="N354" i="5"/>
  <c r="I354" i="5"/>
  <c r="C354" i="5"/>
  <c r="K354" i="5"/>
  <c r="D354" i="5"/>
  <c r="P354" i="5"/>
  <c r="O894" i="5"/>
  <c r="D894" i="5"/>
  <c r="E1002" i="5"/>
  <c r="B1002" i="5"/>
  <c r="C1002" i="5"/>
  <c r="P1002" i="5"/>
  <c r="F1002" i="5"/>
  <c r="G1002" i="5"/>
  <c r="O1002" i="5"/>
  <c r="I1002" i="5"/>
  <c r="J1002" i="5"/>
  <c r="A225" i="5"/>
  <c r="N225" i="5" s="1"/>
  <c r="AF235" i="4"/>
  <c r="E933" i="5"/>
  <c r="B933" i="5"/>
  <c r="G933" i="5"/>
  <c r="K933" i="5"/>
  <c r="J640" i="5"/>
  <c r="G640" i="5"/>
  <c r="E809" i="5"/>
  <c r="O809" i="5"/>
  <c r="C809" i="5"/>
  <c r="J316" i="5"/>
  <c r="P316" i="5"/>
  <c r="O316" i="5"/>
  <c r="C996" i="5"/>
  <c r="F996" i="5"/>
  <c r="I996" i="5"/>
  <c r="H996" i="5"/>
  <c r="F559" i="5"/>
  <c r="B559" i="5"/>
  <c r="I559" i="5"/>
  <c r="N559" i="5"/>
  <c r="F299" i="5"/>
  <c r="E299" i="5"/>
  <c r="I299" i="5"/>
  <c r="M690" i="5"/>
  <c r="N690" i="5"/>
  <c r="C690" i="5"/>
  <c r="D53" i="5"/>
  <c r="P53" i="5"/>
  <c r="N53" i="5"/>
  <c r="B53" i="5"/>
  <c r="P762" i="5"/>
  <c r="N762" i="5"/>
  <c r="J762" i="5"/>
  <c r="L762" i="5"/>
  <c r="B234" i="5"/>
  <c r="E234" i="5"/>
  <c r="L234" i="5"/>
  <c r="F234" i="5"/>
  <c r="H234" i="5"/>
  <c r="O1000" i="5"/>
  <c r="K1000" i="5"/>
  <c r="B1000" i="5"/>
  <c r="AE572" i="4"/>
  <c r="D52" i="13"/>
  <c r="D17" i="13"/>
  <c r="D23" i="13"/>
  <c r="I400" i="5"/>
  <c r="D400" i="5"/>
  <c r="P400" i="5"/>
  <c r="J386" i="5"/>
  <c r="O386" i="5"/>
  <c r="D44" i="13"/>
  <c r="AE163" i="4"/>
  <c r="AE203" i="4"/>
  <c r="AE216" i="4"/>
  <c r="AE402" i="4"/>
  <c r="AE554" i="4"/>
  <c r="AE642" i="4"/>
  <c r="AE741" i="4"/>
  <c r="AE805" i="4"/>
  <c r="AE817" i="4"/>
  <c r="AE823" i="4"/>
  <c r="AE952" i="4"/>
  <c r="AE958" i="4"/>
  <c r="B1003" i="5"/>
  <c r="M1003" i="5"/>
  <c r="H1003" i="5"/>
  <c r="P1003" i="5"/>
  <c r="I1003" i="5"/>
  <c r="D1003" i="5"/>
  <c r="E22" i="5"/>
  <c r="B22" i="5"/>
  <c r="AF284" i="4"/>
  <c r="A274" i="5"/>
  <c r="J274" i="5" s="1"/>
  <c r="AF512" i="4"/>
  <c r="A502" i="5"/>
  <c r="A682" i="5"/>
  <c r="H682" i="5" s="1"/>
  <c r="AF692" i="4"/>
  <c r="AF728" i="4"/>
  <c r="A718" i="5"/>
  <c r="AF764" i="4"/>
  <c r="A754" i="5"/>
  <c r="I754" i="5" s="1"/>
  <c r="AF824" i="4"/>
  <c r="A814" i="5"/>
  <c r="I814" i="5" s="1"/>
  <c r="A838" i="5"/>
  <c r="AF848" i="4"/>
  <c r="A850" i="5"/>
  <c r="AF860" i="4"/>
  <c r="A862" i="5"/>
  <c r="AF872" i="4"/>
  <c r="M922" i="5"/>
  <c r="J922" i="5"/>
  <c r="AF944" i="4"/>
  <c r="A934" i="5"/>
  <c r="AE674" i="4"/>
  <c r="P591" i="5"/>
  <c r="E591" i="5"/>
  <c r="G351" i="5"/>
  <c r="L719" i="5"/>
  <c r="B343" i="5"/>
  <c r="M343" i="5"/>
  <c r="D343" i="5"/>
  <c r="K351" i="5"/>
  <c r="N469" i="5"/>
  <c r="K469" i="5"/>
  <c r="F469" i="5"/>
  <c r="H617" i="5"/>
  <c r="E617" i="5"/>
  <c r="P617" i="5"/>
  <c r="H891" i="5"/>
  <c r="E891" i="5"/>
  <c r="K891" i="5"/>
  <c r="M891" i="5"/>
  <c r="N424" i="5"/>
  <c r="M424" i="5"/>
  <c r="O424" i="5"/>
  <c r="O653" i="5"/>
  <c r="D653" i="5"/>
  <c r="K653" i="5"/>
  <c r="N653" i="5"/>
  <c r="M268" i="5"/>
  <c r="E268" i="5"/>
  <c r="G268" i="5"/>
  <c r="H268" i="5"/>
  <c r="F268" i="5"/>
  <c r="AE290" i="4"/>
  <c r="D443" i="5"/>
  <c r="O443" i="5"/>
  <c r="M443" i="5"/>
  <c r="E443" i="5"/>
  <c r="H601" i="5"/>
  <c r="P601" i="5"/>
  <c r="L601" i="5"/>
  <c r="E491" i="5"/>
  <c r="B491" i="5"/>
  <c r="N12" i="5"/>
  <c r="L851" i="5"/>
  <c r="B124" i="5"/>
  <c r="O124" i="5"/>
  <c r="P631" i="5"/>
  <c r="I631" i="5"/>
  <c r="P435" i="5"/>
  <c r="B435" i="5"/>
  <c r="D425" i="5"/>
  <c r="B425" i="5"/>
  <c r="O487" i="5"/>
  <c r="P487" i="5"/>
  <c r="L487" i="5"/>
  <c r="D328" i="5"/>
  <c r="H328" i="5"/>
  <c r="AE12" i="4"/>
  <c r="AE13" i="4"/>
  <c r="G135" i="5"/>
  <c r="I135" i="5"/>
  <c r="B135" i="5"/>
  <c r="AE54" i="4"/>
  <c r="AE715" i="4"/>
  <c r="AE488" i="4"/>
  <c r="AF657" i="4"/>
  <c r="A647" i="5"/>
  <c r="AF705" i="4"/>
  <c r="A695" i="5"/>
  <c r="M755" i="5"/>
  <c r="G755" i="5"/>
  <c r="A899" i="5"/>
  <c r="M899" i="5" s="1"/>
  <c r="AF909" i="4"/>
  <c r="AF933" i="4"/>
  <c r="A923" i="5"/>
  <c r="G923" i="5" s="1"/>
  <c r="AF383" i="4"/>
  <c r="A373" i="5"/>
  <c r="G373" i="5" s="1"/>
  <c r="AF407" i="4"/>
  <c r="A397" i="5"/>
  <c r="C505" i="5"/>
  <c r="B505" i="5"/>
  <c r="D673" i="5"/>
  <c r="O673" i="5"/>
  <c r="F673" i="5"/>
  <c r="L673" i="5"/>
  <c r="AF767" i="4"/>
  <c r="A757" i="5"/>
  <c r="N937" i="5"/>
  <c r="K39" i="5"/>
  <c r="N39" i="5"/>
  <c r="O159" i="5"/>
  <c r="H159" i="5"/>
  <c r="E159" i="5"/>
  <c r="J159" i="5"/>
  <c r="B543" i="5"/>
  <c r="L543" i="5"/>
  <c r="I543" i="5"/>
  <c r="D49" i="13"/>
  <c r="O39" i="5"/>
  <c r="D29" i="5"/>
  <c r="B29" i="5"/>
  <c r="D159" i="5"/>
  <c r="M543" i="5"/>
  <c r="D11" i="13"/>
  <c r="D16" i="13"/>
  <c r="D34" i="13"/>
  <c r="AE620" i="4"/>
  <c r="AE650" i="4"/>
  <c r="H50" i="5"/>
  <c r="P50" i="5"/>
  <c r="AF144" i="4"/>
  <c r="A134" i="5"/>
  <c r="O134" i="5" s="1"/>
  <c r="AF252" i="4"/>
  <c r="A242" i="5"/>
  <c r="C506" i="5"/>
  <c r="K506" i="5"/>
  <c r="AF528" i="4"/>
  <c r="A518" i="5"/>
  <c r="O518" i="5" s="1"/>
  <c r="A674" i="5"/>
  <c r="AF684" i="4"/>
  <c r="AF756" i="4"/>
  <c r="A746" i="5"/>
  <c r="D19" i="13"/>
  <c r="AE747" i="4"/>
  <c r="AE467" i="4"/>
  <c r="O678" i="5"/>
  <c r="H678" i="5"/>
  <c r="P678" i="5"/>
  <c r="AE416" i="4"/>
  <c r="AE921" i="4"/>
  <c r="AE284" i="4"/>
  <c r="AE372" i="4"/>
  <c r="D47" i="13"/>
  <c r="D20" i="13"/>
  <c r="AE560" i="4"/>
  <c r="AE779" i="4"/>
  <c r="AE319" i="4"/>
  <c r="AE83" i="4"/>
  <c r="AE109" i="4"/>
  <c r="AE135" i="4"/>
  <c r="AE194" i="4"/>
  <c r="AE333" i="4"/>
  <c r="AE346" i="4"/>
  <c r="AE471" i="4"/>
  <c r="AE20" i="4"/>
  <c r="AE604" i="4"/>
  <c r="AE103" i="4"/>
  <c r="AE130" i="4"/>
  <c r="AE347" i="4"/>
  <c r="AE353" i="4"/>
  <c r="AE472" i="4"/>
  <c r="AE492" i="4"/>
  <c r="AE565" i="4"/>
  <c r="AE578" i="4"/>
  <c r="AE591" i="4"/>
  <c r="AE938" i="4"/>
  <c r="E429" i="5"/>
  <c r="J429" i="5"/>
  <c r="N84" i="5"/>
  <c r="J797" i="5"/>
  <c r="E797" i="5"/>
  <c r="A21" i="5"/>
  <c r="AF31" i="4"/>
  <c r="AF55" i="4"/>
  <c r="A45" i="5"/>
  <c r="AF79" i="4"/>
  <c r="A69" i="5"/>
  <c r="A93" i="5"/>
  <c r="AF103" i="4"/>
  <c r="B129" i="5"/>
  <c r="E129" i="5"/>
  <c r="I129" i="5"/>
  <c r="N129" i="5"/>
  <c r="D129" i="5"/>
  <c r="F129" i="5"/>
  <c r="J129" i="5"/>
  <c r="K129" i="5"/>
  <c r="P129" i="5"/>
  <c r="C129" i="5"/>
  <c r="O129" i="5"/>
  <c r="M129" i="5"/>
  <c r="AF163" i="4"/>
  <c r="A153" i="5"/>
  <c r="B153" i="5" s="1"/>
  <c r="A165" i="5"/>
  <c r="AF175" i="4"/>
  <c r="A189" i="5"/>
  <c r="AF199" i="4"/>
  <c r="O225" i="5"/>
  <c r="H225" i="5"/>
  <c r="F225" i="5"/>
  <c r="L225" i="5"/>
  <c r="D225" i="5"/>
  <c r="K225" i="5"/>
  <c r="P225" i="5"/>
  <c r="G225" i="5"/>
  <c r="A237" i="5"/>
  <c r="AF247" i="4"/>
  <c r="AF307" i="4"/>
  <c r="A297" i="5"/>
  <c r="A357" i="5"/>
  <c r="AF367" i="4"/>
  <c r="AF391" i="4"/>
  <c r="A381" i="5"/>
  <c r="A405" i="5"/>
  <c r="AF415" i="4"/>
  <c r="AF463" i="4"/>
  <c r="A453" i="5"/>
  <c r="AF535" i="4"/>
  <c r="A525" i="5"/>
  <c r="AF559" i="4"/>
  <c r="A549" i="5"/>
  <c r="A573" i="5"/>
  <c r="AF583" i="4"/>
  <c r="AF595" i="4"/>
  <c r="A585" i="5"/>
  <c r="A609" i="5"/>
  <c r="M609" i="5" s="1"/>
  <c r="AF619" i="4"/>
  <c r="A633" i="5"/>
  <c r="AF643" i="4"/>
  <c r="AF667" i="4"/>
  <c r="A657" i="5"/>
  <c r="AF690" i="4"/>
  <c r="A680" i="5"/>
  <c r="A704" i="5"/>
  <c r="AF714" i="4"/>
  <c r="AF738" i="4"/>
  <c r="A728" i="5"/>
  <c r="A752" i="5"/>
  <c r="AF762" i="4"/>
  <c r="A788" i="5"/>
  <c r="AF798" i="4"/>
  <c r="A836" i="5"/>
  <c r="AF846" i="4"/>
  <c r="AF870" i="4"/>
  <c r="A860" i="5"/>
  <c r="A884" i="5"/>
  <c r="AF894" i="4"/>
  <c r="A908" i="5"/>
  <c r="AF918" i="4"/>
  <c r="A932" i="5"/>
  <c r="AF942" i="4"/>
  <c r="AF954" i="4"/>
  <c r="A944" i="5"/>
  <c r="AF978" i="4"/>
  <c r="A968" i="5"/>
  <c r="F968" i="5" s="1"/>
  <c r="N797" i="5"/>
  <c r="K272" i="5"/>
  <c r="K84" i="5"/>
  <c r="AF139" i="4"/>
  <c r="J660" i="5"/>
  <c r="AF439" i="4"/>
  <c r="A477" i="5"/>
  <c r="O99" i="5"/>
  <c r="K99" i="5"/>
  <c r="A644" i="5"/>
  <c r="I272" i="5"/>
  <c r="A500" i="5"/>
  <c r="E500" i="5" s="1"/>
  <c r="D951" i="5"/>
  <c r="G951" i="5"/>
  <c r="M951" i="5"/>
  <c r="K951" i="5"/>
  <c r="L951" i="5"/>
  <c r="I951" i="5"/>
  <c r="H951" i="5"/>
  <c r="N951" i="5"/>
  <c r="F951" i="5"/>
  <c r="B951" i="5"/>
  <c r="O951" i="5"/>
  <c r="D1001" i="5"/>
  <c r="J1001" i="5"/>
  <c r="B1001" i="5"/>
  <c r="N1001" i="5"/>
  <c r="G1001" i="5"/>
  <c r="H1001" i="5"/>
  <c r="O1001" i="5"/>
  <c r="K1001" i="5"/>
  <c r="L1001" i="5"/>
  <c r="E1001" i="5"/>
  <c r="P1001" i="5"/>
  <c r="M1001" i="5"/>
  <c r="I1001" i="5"/>
  <c r="F1001" i="5"/>
  <c r="C1001" i="5"/>
  <c r="AF18" i="4"/>
  <c r="A8" i="5"/>
  <c r="AF43" i="4"/>
  <c r="A33" i="5"/>
  <c r="AF67" i="4"/>
  <c r="A57" i="5"/>
  <c r="A81" i="5"/>
  <c r="AF91" i="4"/>
  <c r="A105" i="5"/>
  <c r="I105" i="5" s="1"/>
  <c r="AF115" i="4"/>
  <c r="AF127" i="4"/>
  <c r="A117" i="5"/>
  <c r="AF151" i="4"/>
  <c r="A141" i="5"/>
  <c r="A201" i="5"/>
  <c r="AF211" i="4"/>
  <c r="A213" i="5"/>
  <c r="O213" i="5" s="1"/>
  <c r="AF223" i="4"/>
  <c r="D249" i="5"/>
  <c r="L249" i="5"/>
  <c r="M249" i="5"/>
  <c r="J249" i="5"/>
  <c r="E249" i="5"/>
  <c r="A261" i="5"/>
  <c r="AF271" i="4"/>
  <c r="A285" i="5"/>
  <c r="AF295" i="4"/>
  <c r="A309" i="5"/>
  <c r="AF319" i="4"/>
  <c r="AF343" i="4"/>
  <c r="A333" i="5"/>
  <c r="F333" i="5" s="1"/>
  <c r="A369" i="5"/>
  <c r="AF379" i="4"/>
  <c r="B393" i="5"/>
  <c r="M393" i="5"/>
  <c r="E393" i="5"/>
  <c r="AF427" i="4"/>
  <c r="A417" i="5"/>
  <c r="A441" i="5"/>
  <c r="AF451" i="4"/>
  <c r="AF475" i="4"/>
  <c r="A465" i="5"/>
  <c r="AF499" i="4"/>
  <c r="A489" i="5"/>
  <c r="A513" i="5"/>
  <c r="AF523" i="4"/>
  <c r="A537" i="5"/>
  <c r="AF547" i="4"/>
  <c r="A561" i="5"/>
  <c r="AF571" i="4"/>
  <c r="I597" i="5"/>
  <c r="M597" i="5"/>
  <c r="AF631" i="4"/>
  <c r="A621" i="5"/>
  <c r="A645" i="5"/>
  <c r="AF655" i="4"/>
  <c r="AF679" i="4"/>
  <c r="A669" i="5"/>
  <c r="L669" i="5" s="1"/>
  <c r="AF702" i="4"/>
  <c r="A692" i="5"/>
  <c r="AF726" i="4"/>
  <c r="A716" i="5"/>
  <c r="A740" i="5"/>
  <c r="C740" i="5" s="1"/>
  <c r="AF750" i="4"/>
  <c r="A764" i="5"/>
  <c r="AF774" i="4"/>
  <c r="AF786" i="4"/>
  <c r="A776" i="5"/>
  <c r="AF810" i="4"/>
  <c r="A800" i="5"/>
  <c r="AF834" i="4"/>
  <c r="A824" i="5"/>
  <c r="A848" i="5"/>
  <c r="AF858" i="4"/>
  <c r="A872" i="5"/>
  <c r="AF882" i="4"/>
  <c r="A896" i="5"/>
  <c r="AF906" i="4"/>
  <c r="A920" i="5"/>
  <c r="H920" i="5" s="1"/>
  <c r="AF930" i="4"/>
  <c r="A956" i="5"/>
  <c r="AF966" i="4"/>
  <c r="D991" i="5"/>
  <c r="G991" i="5"/>
  <c r="O991" i="5"/>
  <c r="I991" i="5"/>
  <c r="P991" i="5"/>
  <c r="F991" i="5"/>
  <c r="J991" i="5"/>
  <c r="E991" i="5"/>
  <c r="M991" i="5"/>
  <c r="L991" i="5"/>
  <c r="N991" i="5"/>
  <c r="H991" i="5"/>
  <c r="K991" i="5"/>
  <c r="C991" i="5"/>
  <c r="B991" i="5"/>
  <c r="F797" i="5"/>
  <c r="H272" i="5"/>
  <c r="O84" i="5"/>
  <c r="N660" i="5"/>
  <c r="O553" i="5"/>
  <c r="D553" i="5"/>
  <c r="AF259" i="4"/>
  <c r="H636" i="5"/>
  <c r="M797" i="5"/>
  <c r="P220" i="5"/>
  <c r="B597" i="5"/>
  <c r="F121" i="5"/>
  <c r="B121" i="5"/>
  <c r="M338" i="5"/>
  <c r="L338" i="5"/>
  <c r="O338" i="5"/>
  <c r="C338" i="5"/>
  <c r="H745" i="5"/>
  <c r="D745" i="5"/>
  <c r="L745" i="5"/>
  <c r="M745" i="5"/>
  <c r="E745" i="5"/>
  <c r="C745" i="5"/>
  <c r="G745" i="5"/>
  <c r="O745" i="5"/>
  <c r="P745" i="5"/>
  <c r="N745" i="5"/>
  <c r="F745" i="5"/>
  <c r="B745" i="5"/>
  <c r="J745" i="5"/>
  <c r="K745" i="5"/>
  <c r="J744" i="5"/>
  <c r="K744" i="5"/>
  <c r="H744" i="5"/>
  <c r="C744" i="5"/>
  <c r="I744" i="5"/>
  <c r="L744" i="5"/>
  <c r="P744" i="5"/>
  <c r="O744" i="5"/>
  <c r="E744" i="5"/>
  <c r="G744" i="5"/>
  <c r="D744" i="5"/>
  <c r="M744" i="5"/>
  <c r="B744" i="5"/>
  <c r="F744" i="5"/>
  <c r="AF17" i="4"/>
  <c r="A7" i="5"/>
  <c r="A32" i="5"/>
  <c r="AF42" i="4"/>
  <c r="A44" i="5"/>
  <c r="AF54" i="4"/>
  <c r="A56" i="5"/>
  <c r="AF66" i="4"/>
  <c r="AF90" i="4"/>
  <c r="A80" i="5"/>
  <c r="M80" i="5" s="1"/>
  <c r="AF102" i="4"/>
  <c r="A92" i="5"/>
  <c r="E92" i="5" s="1"/>
  <c r="A104" i="5"/>
  <c r="AF114" i="4"/>
  <c r="A152" i="5"/>
  <c r="AF162" i="4"/>
  <c r="A164" i="5"/>
  <c r="AF174" i="4"/>
  <c r="A176" i="5"/>
  <c r="AF186" i="4"/>
  <c r="AF198" i="4"/>
  <c r="A188" i="5"/>
  <c r="A200" i="5"/>
  <c r="AF210" i="4"/>
  <c r="A212" i="5"/>
  <c r="AF222" i="4"/>
  <c r="A224" i="5"/>
  <c r="AF234" i="4"/>
  <c r="AF246" i="4"/>
  <c r="A236" i="5"/>
  <c r="A248" i="5"/>
  <c r="AF258" i="4"/>
  <c r="AF270" i="4"/>
  <c r="A260" i="5"/>
  <c r="N272" i="5"/>
  <c r="P272" i="5"/>
  <c r="B272" i="5"/>
  <c r="A284" i="5"/>
  <c r="AF294" i="4"/>
  <c r="AF306" i="4"/>
  <c r="A296" i="5"/>
  <c r="AF318" i="4"/>
  <c r="A308" i="5"/>
  <c r="A320" i="5"/>
  <c r="AF330" i="4"/>
  <c r="A332" i="5"/>
  <c r="AF342" i="4"/>
  <c r="AF354" i="4"/>
  <c r="A344" i="5"/>
  <c r="AF366" i="4"/>
  <c r="A356" i="5"/>
  <c r="A368" i="5"/>
  <c r="AF378" i="4"/>
  <c r="A380" i="5"/>
  <c r="AF390" i="4"/>
  <c r="A392" i="5"/>
  <c r="AF402" i="4"/>
  <c r="A404" i="5"/>
  <c r="L404" i="5" s="1"/>
  <c r="AF414" i="4"/>
  <c r="A416" i="5"/>
  <c r="L416" i="5" s="1"/>
  <c r="AF426" i="4"/>
  <c r="AF438" i="4"/>
  <c r="A428" i="5"/>
  <c r="AF450" i="4"/>
  <c r="A440" i="5"/>
  <c r="P440" i="5" s="1"/>
  <c r="A452" i="5"/>
  <c r="AF462" i="4"/>
  <c r="AF486" i="4"/>
  <c r="A476" i="5"/>
  <c r="I476" i="5" s="1"/>
  <c r="A488" i="5"/>
  <c r="AF498" i="4"/>
  <c r="AF522" i="4"/>
  <c r="A512" i="5"/>
  <c r="D512" i="5" s="1"/>
  <c r="A524" i="5"/>
  <c r="AF534" i="4"/>
  <c r="AF558" i="4"/>
  <c r="A548" i="5"/>
  <c r="A572" i="5"/>
  <c r="AF582" i="4"/>
  <c r="A584" i="5"/>
  <c r="AF594" i="4"/>
  <c r="AF606" i="4"/>
  <c r="A596" i="5"/>
  <c r="L596" i="5" s="1"/>
  <c r="A608" i="5"/>
  <c r="E608" i="5" s="1"/>
  <c r="AF618" i="4"/>
  <c r="A632" i="5"/>
  <c r="AF642" i="4"/>
  <c r="AF666" i="4"/>
  <c r="A656" i="5"/>
  <c r="C656" i="5" s="1"/>
  <c r="AF678" i="4"/>
  <c r="A668" i="5"/>
  <c r="A679" i="5"/>
  <c r="AF689" i="4"/>
  <c r="AF701" i="4"/>
  <c r="A691" i="5"/>
  <c r="AF713" i="4"/>
  <c r="A703" i="5"/>
  <c r="AF725" i="4"/>
  <c r="A715" i="5"/>
  <c r="D715" i="5" s="1"/>
  <c r="A727" i="5"/>
  <c r="P727" i="5" s="1"/>
  <c r="AF737" i="4"/>
  <c r="A739" i="5"/>
  <c r="AF749" i="4"/>
  <c r="AF761" i="4"/>
  <c r="A751" i="5"/>
  <c r="AF773" i="4"/>
  <c r="A763" i="5"/>
  <c r="D763" i="5" s="1"/>
  <c r="A775" i="5"/>
  <c r="AF785" i="4"/>
  <c r="A787" i="5"/>
  <c r="AF797" i="4"/>
  <c r="A799" i="5"/>
  <c r="AF809" i="4"/>
  <c r="AF821" i="4"/>
  <c r="A811" i="5"/>
  <c r="A823" i="5"/>
  <c r="AF833" i="4"/>
  <c r="A835" i="5"/>
  <c r="H835" i="5" s="1"/>
  <c r="AF845" i="4"/>
  <c r="A847" i="5"/>
  <c r="I847" i="5" s="1"/>
  <c r="AF857" i="4"/>
  <c r="AF869" i="4"/>
  <c r="A859" i="5"/>
  <c r="AF893" i="4"/>
  <c r="A883" i="5"/>
  <c r="F883" i="5" s="1"/>
  <c r="A895" i="5"/>
  <c r="AF905" i="4"/>
  <c r="AF917" i="4"/>
  <c r="A907" i="5"/>
  <c r="AF929" i="4"/>
  <c r="A919" i="5"/>
  <c r="AF941" i="4"/>
  <c r="A931" i="5"/>
  <c r="AF953" i="4"/>
  <c r="A943" i="5"/>
  <c r="A955" i="5"/>
  <c r="AF965" i="4"/>
  <c r="A967" i="5"/>
  <c r="AF977" i="4"/>
  <c r="AF989" i="4"/>
  <c r="A979" i="5"/>
  <c r="O220" i="5"/>
  <c r="J272" i="5"/>
  <c r="N60" i="5"/>
  <c r="H60" i="5"/>
  <c r="O177" i="5"/>
  <c r="L177" i="5"/>
  <c r="I745" i="5"/>
  <c r="J60" i="5"/>
  <c r="F302" i="5"/>
  <c r="O797" i="5"/>
  <c r="B483" i="5"/>
  <c r="K483" i="5"/>
  <c r="F483" i="5"/>
  <c r="A20" i="5"/>
  <c r="I20" i="5" s="1"/>
  <c r="C225" i="5"/>
  <c r="E60" i="5"/>
  <c r="P302" i="5"/>
  <c r="H797" i="5"/>
  <c r="I871" i="5"/>
  <c r="A812" i="5"/>
  <c r="I812" i="5" s="1"/>
  <c r="AF607" i="4"/>
  <c r="A128" i="5"/>
  <c r="G128" i="5" s="1"/>
  <c r="AF282" i="4"/>
  <c r="A620" i="5"/>
  <c r="H660" i="5"/>
  <c r="M660" i="5"/>
  <c r="O660" i="5"/>
  <c r="L660" i="5"/>
  <c r="J225" i="5"/>
  <c r="C951" i="5"/>
  <c r="E225" i="5"/>
  <c r="L60" i="5"/>
  <c r="D302" i="5"/>
  <c r="B797" i="5"/>
  <c r="G272" i="5"/>
  <c r="H871" i="5"/>
  <c r="M483" i="5"/>
  <c r="M2" i="5"/>
  <c r="B2" i="5"/>
  <c r="M177" i="5"/>
  <c r="A68" i="5"/>
  <c r="P951" i="5"/>
  <c r="G832" i="5"/>
  <c r="K832" i="5"/>
  <c r="J832" i="5"/>
  <c r="C832" i="5"/>
  <c r="P832" i="5"/>
  <c r="I832" i="5"/>
  <c r="H832" i="5"/>
  <c r="B832" i="5"/>
  <c r="D832" i="5"/>
  <c r="O832" i="5"/>
  <c r="E832" i="5"/>
  <c r="N832" i="5"/>
  <c r="L832" i="5"/>
  <c r="O688" i="5"/>
  <c r="H688" i="5"/>
  <c r="I688" i="5"/>
  <c r="E688" i="5"/>
  <c r="L688" i="5"/>
  <c r="K688" i="5"/>
  <c r="G688" i="5"/>
  <c r="M688" i="5"/>
  <c r="D688" i="5"/>
  <c r="J688" i="5"/>
  <c r="P688" i="5"/>
  <c r="C688" i="5"/>
  <c r="B688" i="5"/>
  <c r="N688" i="5"/>
  <c r="M463" i="5"/>
  <c r="J463" i="5"/>
  <c r="F463" i="5"/>
  <c r="O463" i="5"/>
  <c r="I463" i="5"/>
  <c r="E463" i="5"/>
  <c r="K463" i="5"/>
  <c r="L463" i="5"/>
  <c r="G463" i="5"/>
  <c r="B463" i="5"/>
  <c r="P463" i="5"/>
  <c r="C463" i="5"/>
  <c r="D463" i="5"/>
  <c r="N463" i="5"/>
  <c r="H463" i="5"/>
  <c r="C60" i="5"/>
  <c r="M302" i="5"/>
  <c r="K797" i="5"/>
  <c r="D272" i="5"/>
  <c r="O597" i="5"/>
  <c r="D871" i="5"/>
  <c r="G483" i="5"/>
  <c r="G249" i="5"/>
  <c r="G129" i="5"/>
  <c r="I225" i="5"/>
  <c r="E951" i="5"/>
  <c r="D797" i="5"/>
  <c r="G501" i="5"/>
  <c r="M272" i="5"/>
  <c r="K597" i="5"/>
  <c r="P871" i="5"/>
  <c r="H287" i="5"/>
  <c r="O287" i="5"/>
  <c r="C249" i="5"/>
  <c r="A273" i="5"/>
  <c r="E273" i="5" s="1"/>
  <c r="H129" i="5"/>
  <c r="P193" i="5"/>
  <c r="K193" i="5"/>
  <c r="D193" i="5"/>
  <c r="I193" i="5"/>
  <c r="C193" i="5"/>
  <c r="F193" i="5"/>
  <c r="O346" i="5"/>
  <c r="L346" i="5"/>
  <c r="J951" i="5"/>
  <c r="N744" i="5"/>
  <c r="K60" i="5"/>
  <c r="E302" i="5"/>
  <c r="G797" i="5"/>
  <c r="L272" i="5"/>
  <c r="O560" i="5"/>
  <c r="B998" i="5"/>
  <c r="G998" i="5"/>
  <c r="P597" i="5"/>
  <c r="N597" i="5"/>
  <c r="P287" i="5"/>
  <c r="E107" i="5"/>
  <c r="I107" i="5"/>
  <c r="P107" i="5"/>
  <c r="B593" i="5"/>
  <c r="C593" i="5"/>
  <c r="N249" i="5"/>
  <c r="M451" i="5"/>
  <c r="I451" i="5"/>
  <c r="L129" i="5"/>
  <c r="AF403" i="4"/>
  <c r="K399" i="5"/>
  <c r="H399" i="5"/>
  <c r="N399" i="5"/>
  <c r="M399" i="5"/>
  <c r="F579" i="5"/>
  <c r="M579" i="5"/>
  <c r="F815" i="5"/>
  <c r="O815" i="5"/>
  <c r="E731" i="5"/>
  <c r="P731" i="5"/>
  <c r="C731" i="5"/>
  <c r="M731" i="5"/>
  <c r="I731" i="5"/>
  <c r="L731" i="5"/>
  <c r="O538" i="5"/>
  <c r="I538" i="5"/>
  <c r="B538" i="5"/>
  <c r="G310" i="5"/>
  <c r="C310" i="5"/>
  <c r="L372" i="5"/>
  <c r="B402" i="5"/>
  <c r="M402" i="5"/>
  <c r="J402" i="5"/>
  <c r="H571" i="5"/>
  <c r="E571" i="5"/>
  <c r="K335" i="5"/>
  <c r="H335" i="5"/>
  <c r="N231" i="5"/>
  <c r="B231" i="5"/>
  <c r="M231" i="5"/>
  <c r="F231" i="5"/>
  <c r="C231" i="5"/>
  <c r="J231" i="5"/>
  <c r="P231" i="5"/>
  <c r="P627" i="5"/>
  <c r="N627" i="5"/>
  <c r="K627" i="5"/>
  <c r="M627" i="5"/>
  <c r="F627" i="5"/>
  <c r="J627" i="5"/>
  <c r="F840" i="5"/>
  <c r="G840" i="5"/>
  <c r="O840" i="5"/>
  <c r="F418" i="5"/>
  <c r="P418" i="5"/>
  <c r="H418" i="5"/>
  <c r="D743" i="5"/>
  <c r="J743" i="5"/>
  <c r="N743" i="5"/>
  <c r="L743" i="5"/>
  <c r="E743" i="5"/>
  <c r="P743" i="5"/>
  <c r="I743" i="5"/>
  <c r="H743" i="5"/>
  <c r="C743" i="5"/>
  <c r="O743" i="5"/>
  <c r="B743" i="5"/>
  <c r="K743" i="5"/>
  <c r="M136" i="5"/>
  <c r="K136" i="5"/>
  <c r="H478" i="5"/>
  <c r="E478" i="5"/>
  <c r="G439" i="5"/>
  <c r="C439" i="5"/>
  <c r="N439" i="5"/>
  <c r="I901" i="5"/>
  <c r="H901" i="5"/>
  <c r="O901" i="5"/>
  <c r="C901" i="5"/>
  <c r="C311" i="5"/>
  <c r="M311" i="5"/>
  <c r="O208" i="5"/>
  <c r="D208" i="5"/>
  <c r="F349" i="5"/>
  <c r="O349" i="5"/>
  <c r="E661" i="5"/>
  <c r="C661" i="5"/>
  <c r="O661" i="5"/>
  <c r="M661" i="5"/>
  <c r="K661" i="5"/>
  <c r="H661" i="5"/>
  <c r="I661" i="5"/>
  <c r="L661" i="5"/>
  <c r="P661" i="5"/>
  <c r="N661" i="5"/>
  <c r="J992" i="5"/>
  <c r="L992" i="5"/>
  <c r="D992" i="5"/>
  <c r="G992" i="5"/>
  <c r="P912" i="5"/>
  <c r="F912" i="5"/>
  <c r="E912" i="5"/>
  <c r="O912" i="5"/>
  <c r="G912" i="5"/>
  <c r="B912" i="5"/>
  <c r="C912" i="5"/>
  <c r="G630" i="5"/>
  <c r="O630" i="5"/>
  <c r="F803" i="5"/>
  <c r="M803" i="5"/>
  <c r="E803" i="5"/>
  <c r="P803" i="5"/>
  <c r="C303" i="5"/>
  <c r="G221" i="5"/>
  <c r="J221" i="5"/>
  <c r="H803" i="5"/>
  <c r="P245" i="5"/>
  <c r="C245" i="5"/>
  <c r="G245" i="5"/>
  <c r="F245" i="5"/>
  <c r="E245" i="5"/>
  <c r="I245" i="5"/>
  <c r="J245" i="5"/>
  <c r="O245" i="5"/>
  <c r="K245" i="5"/>
  <c r="B245" i="5"/>
  <c r="E47" i="5"/>
  <c r="D47" i="5"/>
  <c r="K47" i="5"/>
  <c r="L47" i="5"/>
  <c r="F47" i="5"/>
  <c r="P47" i="5"/>
  <c r="O47" i="5"/>
  <c r="H47" i="5"/>
  <c r="G47" i="5"/>
  <c r="B47" i="5"/>
  <c r="M47" i="5"/>
  <c r="F61" i="5"/>
  <c r="B61" i="5"/>
  <c r="L493" i="5"/>
  <c r="P493" i="5"/>
  <c r="M374" i="5"/>
  <c r="H374" i="5"/>
  <c r="L530" i="5"/>
  <c r="G530" i="5"/>
  <c r="L765" i="5"/>
  <c r="F765" i="5"/>
  <c r="I765" i="5"/>
  <c r="P765" i="5"/>
  <c r="C765" i="5"/>
  <c r="E765" i="5"/>
  <c r="D765" i="5"/>
  <c r="J765" i="5"/>
  <c r="K765" i="5"/>
  <c r="H765" i="5"/>
  <c r="J773" i="5"/>
  <c r="M773" i="5"/>
  <c r="C266" i="5"/>
  <c r="B266" i="5"/>
  <c r="D266" i="5"/>
  <c r="P266" i="5"/>
  <c r="F266" i="5"/>
  <c r="K266" i="5"/>
  <c r="L266" i="5"/>
  <c r="L641" i="5"/>
  <c r="F641" i="5"/>
  <c r="J330" i="5"/>
  <c r="O330" i="5"/>
  <c r="G966" i="5"/>
  <c r="K222" i="5"/>
  <c r="E42" i="5"/>
  <c r="K145" i="5"/>
  <c r="C145" i="5"/>
  <c r="J222" i="5"/>
  <c r="L42" i="5"/>
  <c r="P42" i="5"/>
  <c r="B145" i="5"/>
  <c r="D413" i="5"/>
  <c r="H436" i="5"/>
  <c r="E964" i="5"/>
  <c r="P161" i="5"/>
  <c r="L73" i="5"/>
  <c r="K773" i="5"/>
  <c r="P98" i="5"/>
  <c r="O569" i="5"/>
  <c r="C569" i="5"/>
  <c r="J97" i="5"/>
  <c r="L97" i="5"/>
  <c r="I641" i="5"/>
  <c r="D293" i="5"/>
  <c r="H293" i="5"/>
  <c r="K437" i="5"/>
  <c r="M942" i="5"/>
  <c r="D874" i="5"/>
  <c r="O158" i="5"/>
  <c r="O713" i="5"/>
  <c r="D713" i="5"/>
  <c r="F327" i="5"/>
  <c r="J327" i="5"/>
  <c r="D327" i="5"/>
  <c r="E782" i="5"/>
  <c r="P782" i="5"/>
  <c r="J407" i="5"/>
  <c r="C407" i="5"/>
  <c r="O407" i="5"/>
  <c r="B407" i="5"/>
  <c r="J625" i="5"/>
  <c r="G625" i="5"/>
  <c r="D625" i="5"/>
  <c r="D491" i="5"/>
  <c r="I491" i="5"/>
  <c r="G274" i="5"/>
  <c r="L611" i="5"/>
  <c r="D611" i="5"/>
  <c r="H611" i="5"/>
  <c r="J801" i="5"/>
  <c r="O801" i="5"/>
  <c r="A9" i="5"/>
  <c r="AF19" i="4"/>
  <c r="G22" i="5"/>
  <c r="O22" i="5"/>
  <c r="AF68" i="4"/>
  <c r="A58" i="5"/>
  <c r="F58" i="5" s="1"/>
  <c r="AF80" i="4"/>
  <c r="A70" i="5"/>
  <c r="A82" i="5"/>
  <c r="AF92" i="4"/>
  <c r="AF104" i="4"/>
  <c r="A94" i="5"/>
  <c r="A106" i="5"/>
  <c r="AF116" i="4"/>
  <c r="A118" i="5"/>
  <c r="AF128" i="4"/>
  <c r="AF140" i="4"/>
  <c r="A130" i="5"/>
  <c r="AF152" i="4"/>
  <c r="A142" i="5"/>
  <c r="A154" i="5"/>
  <c r="AF164" i="4"/>
  <c r="M166" i="5"/>
  <c r="L166" i="5"/>
  <c r="D166" i="5"/>
  <c r="P166" i="5"/>
  <c r="K166" i="5"/>
  <c r="C166" i="5"/>
  <c r="E166" i="5"/>
  <c r="O166" i="5"/>
  <c r="A178" i="5"/>
  <c r="AF188" i="4"/>
  <c r="A190" i="5"/>
  <c r="AF200" i="4"/>
  <c r="N202" i="5"/>
  <c r="O202" i="5"/>
  <c r="H202" i="5"/>
  <c r="C202" i="5"/>
  <c r="B202" i="5"/>
  <c r="D202" i="5"/>
  <c r="J202" i="5"/>
  <c r="M202" i="5"/>
  <c r="P202" i="5"/>
  <c r="G202" i="5"/>
  <c r="F202" i="5"/>
  <c r="L202" i="5"/>
  <c r="K202" i="5"/>
  <c r="E202" i="5"/>
  <c r="I202" i="5"/>
  <c r="AF248" i="4"/>
  <c r="A238" i="5"/>
  <c r="A250" i="5"/>
  <c r="D250" i="5" s="1"/>
  <c r="AF260" i="4"/>
  <c r="AF272" i="4"/>
  <c r="A262" i="5"/>
  <c r="E262" i="5" s="1"/>
  <c r="A286" i="5"/>
  <c r="AF296" i="4"/>
  <c r="AF308" i="4"/>
  <c r="A298" i="5"/>
  <c r="H298" i="5" s="1"/>
  <c r="A322" i="5"/>
  <c r="AF332" i="4"/>
  <c r="A358" i="5"/>
  <c r="P358" i="5" s="1"/>
  <c r="AF368" i="4"/>
  <c r="A370" i="5"/>
  <c r="O370" i="5" s="1"/>
  <c r="AF380" i="4"/>
  <c r="A382" i="5"/>
  <c r="AF392" i="4"/>
  <c r="AF404" i="4"/>
  <c r="A394" i="5"/>
  <c r="AF440" i="4"/>
  <c r="A430" i="5"/>
  <c r="K430" i="5" s="1"/>
  <c r="A442" i="5"/>
  <c r="AF452" i="4"/>
  <c r="A454" i="5"/>
  <c r="AF464" i="4"/>
  <c r="AF476" i="4"/>
  <c r="A466" i="5"/>
  <c r="A490" i="5"/>
  <c r="AF500" i="4"/>
  <c r="AF524" i="4"/>
  <c r="A514" i="5"/>
  <c r="AF560" i="4"/>
  <c r="A550" i="5"/>
  <c r="AF572" i="4"/>
  <c r="A562" i="5"/>
  <c r="F562" i="5" s="1"/>
  <c r="A574" i="5"/>
  <c r="D574" i="5" s="1"/>
  <c r="AF584" i="4"/>
  <c r="A586" i="5"/>
  <c r="H586" i="5" s="1"/>
  <c r="AF596" i="4"/>
  <c r="O598" i="5"/>
  <c r="K598" i="5"/>
  <c r="H598" i="5"/>
  <c r="E598" i="5"/>
  <c r="L598" i="5"/>
  <c r="D598" i="5"/>
  <c r="C598" i="5"/>
  <c r="G598" i="5"/>
  <c r="M598" i="5"/>
  <c r="B598" i="5"/>
  <c r="I598" i="5"/>
  <c r="N598" i="5"/>
  <c r="J598" i="5"/>
  <c r="F598" i="5"/>
  <c r="A610" i="5"/>
  <c r="AF620" i="4"/>
  <c r="E622" i="5"/>
  <c r="H622" i="5"/>
  <c r="L622" i="5"/>
  <c r="D622" i="5"/>
  <c r="M622" i="5"/>
  <c r="B622" i="5"/>
  <c r="J622" i="5"/>
  <c r="F622" i="5"/>
  <c r="G622" i="5"/>
  <c r="K622" i="5"/>
  <c r="O622" i="5"/>
  <c r="I622" i="5"/>
  <c r="C622" i="5"/>
  <c r="P622" i="5"/>
  <c r="N622" i="5"/>
  <c r="A634" i="5"/>
  <c r="AF644" i="4"/>
  <c r="A646" i="5"/>
  <c r="AF656" i="4"/>
  <c r="AF668" i="4"/>
  <c r="A658" i="5"/>
  <c r="AF691" i="4"/>
  <c r="A681" i="5"/>
  <c r="K693" i="5"/>
  <c r="C693" i="5"/>
  <c r="AF727" i="4"/>
  <c r="A717" i="5"/>
  <c r="AF739" i="4"/>
  <c r="A729" i="5"/>
  <c r="AF751" i="4"/>
  <c r="A741" i="5"/>
  <c r="AF763" i="4"/>
  <c r="A753" i="5"/>
  <c r="A777" i="5"/>
  <c r="AF787" i="4"/>
  <c r="AF799" i="4"/>
  <c r="A789" i="5"/>
  <c r="A825" i="5"/>
  <c r="AF835" i="4"/>
  <c r="F837" i="5"/>
  <c r="K837" i="5"/>
  <c r="AF859" i="4"/>
  <c r="A849" i="5"/>
  <c r="D849" i="5" s="1"/>
  <c r="A861" i="5"/>
  <c r="AF871" i="4"/>
  <c r="A897" i="5"/>
  <c r="AF907" i="4"/>
  <c r="AF955" i="4"/>
  <c r="A945" i="5"/>
  <c r="A981" i="5"/>
  <c r="AF991" i="4"/>
  <c r="J205" i="5"/>
  <c r="G205" i="5"/>
  <c r="O205" i="5"/>
  <c r="K205" i="5"/>
  <c r="I205" i="5"/>
  <c r="M205" i="5"/>
  <c r="F205" i="5"/>
  <c r="B205" i="5"/>
  <c r="B59" i="5"/>
  <c r="C59" i="5"/>
  <c r="H59" i="5"/>
  <c r="F59" i="5"/>
  <c r="G59" i="5"/>
  <c r="O59" i="5"/>
  <c r="L59" i="5"/>
  <c r="M59" i="5"/>
  <c r="I59" i="5"/>
  <c r="E59" i="5"/>
  <c r="D59" i="5"/>
  <c r="N59" i="5"/>
  <c r="J59" i="5"/>
  <c r="F757" i="5"/>
  <c r="J757" i="5"/>
  <c r="N757" i="5"/>
  <c r="I757" i="5"/>
  <c r="H376" i="5"/>
  <c r="I376" i="5"/>
  <c r="G376" i="5"/>
  <c r="B698" i="5"/>
  <c r="N698" i="5"/>
  <c r="D756" i="5"/>
  <c r="I756" i="5"/>
  <c r="K41" i="5"/>
  <c r="N41" i="5"/>
  <c r="O41" i="5"/>
  <c r="J649" i="5"/>
  <c r="D379" i="5"/>
  <c r="K446" i="5"/>
  <c r="B880" i="5"/>
  <c r="L623" i="5"/>
  <c r="J879" i="5"/>
  <c r="M879" i="5"/>
  <c r="G55" i="5"/>
  <c r="O922" i="5"/>
  <c r="E922" i="5"/>
  <c r="F687" i="5"/>
  <c r="G687" i="5"/>
  <c r="O687" i="5"/>
  <c r="M504" i="5"/>
  <c r="O362" i="5"/>
  <c r="P362" i="5"/>
  <c r="H923" i="5"/>
  <c r="K511" i="5"/>
  <c r="J511" i="5"/>
  <c r="B55" i="5"/>
  <c r="M55" i="5"/>
  <c r="P55" i="5"/>
  <c r="H55" i="5"/>
  <c r="L55" i="5"/>
  <c r="O291" i="5"/>
  <c r="H291" i="5"/>
  <c r="F291" i="5"/>
  <c r="N291" i="5"/>
  <c r="B291" i="5"/>
  <c r="C371" i="5"/>
  <c r="M371" i="5"/>
  <c r="I151" i="5"/>
  <c r="J151" i="5"/>
  <c r="P151" i="5"/>
  <c r="G914" i="5"/>
  <c r="K914" i="5"/>
  <c r="E856" i="5"/>
  <c r="I856" i="5"/>
  <c r="P856" i="5"/>
  <c r="B856" i="5"/>
  <c r="I167" i="5"/>
  <c r="J167" i="5"/>
  <c r="O167" i="5"/>
  <c r="C167" i="5"/>
  <c r="M167" i="5"/>
  <c r="E354" i="5"/>
  <c r="E341" i="5"/>
  <c r="M851" i="5"/>
  <c r="F481" i="5"/>
  <c r="H481" i="5"/>
  <c r="I481" i="5"/>
  <c r="L36" i="5"/>
  <c r="C708" i="5"/>
  <c r="O12" i="5"/>
  <c r="K851" i="5"/>
  <c r="N851" i="5"/>
  <c r="E851" i="5"/>
  <c r="E631" i="5"/>
  <c r="B631" i="5"/>
  <c r="N631" i="5"/>
  <c r="D631" i="5"/>
  <c r="J631" i="5"/>
  <c r="L631" i="5"/>
  <c r="M631" i="5"/>
  <c r="G631" i="5"/>
  <c r="K631" i="5"/>
  <c r="J695" i="5"/>
  <c r="G695" i="5"/>
  <c r="B695" i="5"/>
  <c r="K695" i="5"/>
  <c r="M695" i="5"/>
  <c r="C695" i="5"/>
  <c r="E695" i="5"/>
  <c r="F695" i="5"/>
  <c r="P147" i="5"/>
  <c r="H147" i="5"/>
  <c r="K147" i="5"/>
  <c r="O147" i="5"/>
  <c r="J147" i="5"/>
  <c r="L147" i="5"/>
  <c r="C67" i="5"/>
  <c r="I67" i="5"/>
  <c r="H67" i="5"/>
  <c r="AE612" i="4"/>
  <c r="AE624" i="4"/>
  <c r="AE786" i="4"/>
  <c r="AE811" i="4"/>
  <c r="AE906" i="4"/>
  <c r="A35" i="5"/>
  <c r="AF45" i="4"/>
  <c r="L95" i="5"/>
  <c r="AF513" i="4"/>
  <c r="A503" i="5"/>
  <c r="C503" i="5" s="1"/>
  <c r="O575" i="5"/>
  <c r="N575" i="5"/>
  <c r="I575" i="5"/>
  <c r="H575" i="5"/>
  <c r="C575" i="5"/>
  <c r="J575" i="5"/>
  <c r="A778" i="5"/>
  <c r="AF788" i="4"/>
  <c r="A970" i="5"/>
  <c r="AF980" i="4"/>
  <c r="N351" i="5"/>
  <c r="D351" i="5"/>
  <c r="J29" i="5"/>
  <c r="H29" i="5"/>
  <c r="AE542" i="4"/>
  <c r="AE561" i="4"/>
  <c r="AE668" i="4"/>
  <c r="AE682" i="4"/>
  <c r="AE972" i="4"/>
  <c r="AE984" i="4"/>
  <c r="P96" i="5"/>
  <c r="D108" i="5"/>
  <c r="J108" i="5"/>
  <c r="G144" i="5"/>
  <c r="F144" i="5"/>
  <c r="J144" i="5"/>
  <c r="F156" i="5"/>
  <c r="B156" i="5"/>
  <c r="E156" i="5"/>
  <c r="M276" i="5"/>
  <c r="A336" i="5"/>
  <c r="AF346" i="4"/>
  <c r="E408" i="5"/>
  <c r="B408" i="5"/>
  <c r="L408" i="5"/>
  <c r="K408" i="5"/>
  <c r="N408" i="5"/>
  <c r="J887" i="5"/>
  <c r="L887" i="5"/>
  <c r="E887" i="5"/>
  <c r="O462" i="5"/>
  <c r="I462" i="5"/>
  <c r="L653" i="5"/>
  <c r="H653" i="5"/>
  <c r="J653" i="5"/>
  <c r="AE384" i="4"/>
  <c r="AE391" i="4"/>
  <c r="AE870" i="4"/>
  <c r="AE966" i="4"/>
  <c r="F928" i="5"/>
  <c r="O928" i="5"/>
  <c r="N928" i="5"/>
  <c r="AE378" i="4"/>
  <c r="L278" i="5"/>
  <c r="B278" i="5"/>
  <c r="P278" i="5"/>
  <c r="J278" i="5"/>
  <c r="O278" i="5"/>
  <c r="A422" i="5"/>
  <c r="AF432" i="4"/>
  <c r="D542" i="5"/>
  <c r="A554" i="5"/>
  <c r="O554" i="5" s="1"/>
  <c r="AF564" i="4"/>
  <c r="A638" i="5"/>
  <c r="AF648" i="4"/>
  <c r="AF660" i="4"/>
  <c r="A650" i="5"/>
  <c r="B685" i="5"/>
  <c r="C685" i="5"/>
  <c r="I685" i="5"/>
  <c r="K685" i="5"/>
  <c r="P685" i="5"/>
  <c r="AF707" i="4"/>
  <c r="A697" i="5"/>
  <c r="B875" i="5"/>
  <c r="C268" i="5"/>
  <c r="D268" i="5"/>
  <c r="O915" i="5"/>
  <c r="E915" i="5"/>
  <c r="K915" i="5"/>
  <c r="K443" i="5"/>
  <c r="L443" i="5"/>
  <c r="O555" i="5"/>
  <c r="F555" i="5"/>
  <c r="E587" i="5"/>
  <c r="I587" i="5"/>
  <c r="O984" i="5"/>
  <c r="L984" i="5"/>
  <c r="N170" i="5"/>
  <c r="D170" i="5"/>
  <c r="H170" i="5"/>
  <c r="K170" i="5"/>
  <c r="P535" i="5"/>
  <c r="E535" i="5"/>
  <c r="E386" i="5"/>
  <c r="G386" i="5"/>
  <c r="N414" i="5"/>
  <c r="M414" i="5"/>
  <c r="M792" i="5"/>
  <c r="F792" i="5"/>
  <c r="I435" i="5"/>
  <c r="N435" i="5"/>
  <c r="AE25" i="4"/>
  <c r="AE237" i="4"/>
  <c r="AE268" i="4"/>
  <c r="AE431" i="4"/>
  <c r="AE463" i="4"/>
  <c r="AE588" i="4"/>
  <c r="AE70" i="4"/>
  <c r="AE129" i="4"/>
  <c r="AE110" i="4"/>
  <c r="AE367" i="4"/>
  <c r="AE40" i="4"/>
  <c r="AE156" i="4"/>
  <c r="AE202" i="4"/>
  <c r="AE258" i="4"/>
  <c r="AE638" i="4"/>
  <c r="AE807" i="4"/>
  <c r="AE878" i="4"/>
  <c r="AE151" i="4"/>
  <c r="AE277" i="4"/>
  <c r="AE322" i="4"/>
  <c r="AE465" i="4"/>
  <c r="AE485" i="4"/>
  <c r="AE497" i="4"/>
  <c r="AE597" i="4"/>
  <c r="AE609" i="4"/>
  <c r="AE705" i="4"/>
  <c r="AE732" i="4"/>
  <c r="AE789" i="4"/>
  <c r="AE980" i="4"/>
  <c r="AE999" i="4"/>
  <c r="AE310" i="4"/>
  <c r="AE67" i="4"/>
  <c r="AE93" i="4"/>
  <c r="AE217" i="4"/>
  <c r="AE382" i="4"/>
  <c r="AE422" i="4"/>
  <c r="AE516" i="4"/>
  <c r="AE540" i="4"/>
  <c r="AE546" i="4"/>
  <c r="AE803" i="4"/>
  <c r="AE892" i="4"/>
  <c r="AE937" i="4"/>
  <c r="AE975" i="4"/>
  <c r="AE988" i="4"/>
  <c r="AE453" i="4"/>
  <c r="AE56" i="4"/>
  <c r="AE120" i="4"/>
  <c r="AE166" i="4"/>
  <c r="AE205" i="4"/>
  <c r="AE324" i="4"/>
  <c r="AE337" i="4"/>
  <c r="AE493" i="4"/>
  <c r="AE566" i="4"/>
  <c r="AE629" i="4"/>
  <c r="AE893" i="4"/>
  <c r="AE982" i="4"/>
  <c r="G521" i="5"/>
  <c r="O578" i="5"/>
  <c r="I578" i="5"/>
  <c r="D334" i="5"/>
  <c r="M128" i="5"/>
  <c r="M521" i="5"/>
  <c r="D805" i="5"/>
  <c r="C136" i="5"/>
  <c r="J828" i="5"/>
  <c r="C578" i="5"/>
  <c r="P578" i="5"/>
  <c r="N706" i="5"/>
  <c r="E169" i="5"/>
  <c r="J421" i="5"/>
  <c r="B805" i="5"/>
  <c r="G429" i="5"/>
  <c r="J705" i="5"/>
  <c r="I334" i="5"/>
  <c r="I226" i="5"/>
  <c r="F421" i="5"/>
  <c r="J521" i="5"/>
  <c r="E805" i="5"/>
  <c r="L805" i="5"/>
  <c r="B136" i="5"/>
  <c r="N429" i="5"/>
  <c r="G705" i="5"/>
  <c r="O828" i="5"/>
  <c r="N421" i="5"/>
  <c r="J606" i="5"/>
  <c r="E578" i="5"/>
  <c r="J706" i="5"/>
  <c r="E706" i="5"/>
  <c r="P976" i="5"/>
  <c r="F976" i="5"/>
  <c r="O805" i="5"/>
  <c r="K429" i="5"/>
  <c r="E334" i="5"/>
  <c r="F136" i="5"/>
  <c r="D429" i="5"/>
  <c r="D560" i="5"/>
  <c r="L706" i="5"/>
  <c r="F706" i="5"/>
  <c r="M475" i="5"/>
  <c r="O475" i="5"/>
  <c r="K475" i="5"/>
  <c r="E475" i="5"/>
  <c r="G475" i="5"/>
  <c r="J475" i="5"/>
  <c r="C182" i="5"/>
  <c r="E522" i="5"/>
  <c r="F128" i="5"/>
  <c r="O128" i="5"/>
  <c r="F521" i="5"/>
  <c r="N805" i="5"/>
  <c r="O705" i="5"/>
  <c r="D828" i="5"/>
  <c r="C334" i="5"/>
  <c r="O522" i="5"/>
  <c r="D128" i="5"/>
  <c r="B128" i="5"/>
  <c r="D521" i="5"/>
  <c r="H521" i="5"/>
  <c r="G805" i="5"/>
  <c r="O136" i="5"/>
  <c r="I429" i="5"/>
  <c r="B705" i="5"/>
  <c r="C560" i="5"/>
  <c r="I828" i="5"/>
  <c r="J578" i="5"/>
  <c r="D578" i="5"/>
  <c r="F954" i="5"/>
  <c r="H334" i="5"/>
  <c r="J128" i="5"/>
  <c r="C521" i="5"/>
  <c r="N136" i="5"/>
  <c r="H705" i="5"/>
  <c r="P560" i="5"/>
  <c r="L421" i="5"/>
  <c r="E421" i="5"/>
  <c r="N578" i="5"/>
  <c r="M706" i="5"/>
  <c r="K578" i="5"/>
  <c r="B606" i="5"/>
  <c r="B223" i="5"/>
  <c r="I223" i="5"/>
  <c r="N223" i="5"/>
  <c r="D223" i="5"/>
  <c r="P338" i="5"/>
  <c r="H338" i="5"/>
  <c r="I338" i="5"/>
  <c r="J338" i="5"/>
  <c r="K338" i="5"/>
  <c r="F338" i="5"/>
  <c r="B338" i="5"/>
  <c r="E338" i="5"/>
  <c r="N338" i="5"/>
  <c r="G338" i="5"/>
  <c r="D338" i="5"/>
  <c r="I805" i="5"/>
  <c r="M522" i="5"/>
  <c r="P128" i="5"/>
  <c r="O521" i="5"/>
  <c r="C805" i="5"/>
  <c r="L429" i="5"/>
  <c r="M334" i="5"/>
  <c r="C128" i="5"/>
  <c r="M421" i="5"/>
  <c r="B521" i="5"/>
  <c r="N521" i="5"/>
  <c r="H805" i="5"/>
  <c r="L136" i="5"/>
  <c r="O429" i="5"/>
  <c r="F705" i="5"/>
  <c r="K560" i="5"/>
  <c r="D421" i="5"/>
  <c r="I421" i="5"/>
  <c r="E606" i="5"/>
  <c r="L169" i="5"/>
  <c r="K706" i="5"/>
  <c r="J169" i="5"/>
  <c r="M606" i="5"/>
  <c r="B331" i="5"/>
  <c r="E409" i="5"/>
  <c r="O331" i="5"/>
  <c r="D331" i="5"/>
  <c r="I940" i="5"/>
  <c r="K940" i="5"/>
  <c r="L913" i="5"/>
  <c r="P959" i="5"/>
  <c r="E73" i="5"/>
  <c r="K73" i="5"/>
  <c r="D87" i="5"/>
  <c r="H87" i="5"/>
  <c r="P233" i="5"/>
  <c r="N730" i="5"/>
  <c r="B855" i="5"/>
  <c r="O855" i="5"/>
  <c r="F98" i="5"/>
  <c r="O98" i="5"/>
  <c r="N330" i="5"/>
  <c r="M330" i="5"/>
  <c r="F444" i="5"/>
  <c r="N393" i="5"/>
  <c r="C393" i="5"/>
  <c r="P426" i="5"/>
  <c r="C426" i="5"/>
  <c r="J710" i="5"/>
  <c r="F710" i="5"/>
  <c r="B939" i="5"/>
  <c r="P939" i="5"/>
  <c r="P693" i="5"/>
  <c r="M693" i="5"/>
  <c r="J304" i="5"/>
  <c r="E852" i="5"/>
  <c r="C189" i="5"/>
  <c r="I495" i="5"/>
  <c r="K495" i="5"/>
  <c r="P714" i="5"/>
  <c r="G727" i="5"/>
  <c r="M727" i="5"/>
  <c r="D447" i="5"/>
  <c r="N750" i="5"/>
  <c r="F793" i="5"/>
  <c r="O793" i="5"/>
  <c r="I699" i="5"/>
  <c r="D699" i="5"/>
  <c r="D847" i="5"/>
  <c r="N989" i="5"/>
  <c r="I989" i="5"/>
  <c r="J949" i="5"/>
  <c r="H949" i="5"/>
  <c r="G385" i="5"/>
  <c r="E385" i="5"/>
  <c r="L750" i="5"/>
  <c r="I254" i="5"/>
  <c r="M254" i="5"/>
  <c r="M363" i="5"/>
  <c r="J566" i="5"/>
  <c r="H566" i="5"/>
  <c r="C365" i="5"/>
  <c r="D380" i="5"/>
  <c r="D363" i="5"/>
  <c r="B654" i="5"/>
  <c r="K497" i="5"/>
  <c r="P327" i="5"/>
  <c r="C380" i="5"/>
  <c r="C331" i="5"/>
  <c r="K409" i="5"/>
  <c r="J940" i="5"/>
  <c r="N940" i="5"/>
  <c r="D913" i="5"/>
  <c r="F913" i="5"/>
  <c r="G959" i="5"/>
  <c r="L959" i="5"/>
  <c r="N73" i="5"/>
  <c r="O73" i="5"/>
  <c r="L87" i="5"/>
  <c r="J233" i="5"/>
  <c r="D233" i="5"/>
  <c r="E730" i="5"/>
  <c r="E855" i="5"/>
  <c r="D855" i="5"/>
  <c r="G98" i="5"/>
  <c r="E330" i="5"/>
  <c r="K330" i="5"/>
  <c r="J444" i="5"/>
  <c r="E444" i="5"/>
  <c r="G393" i="5"/>
  <c r="F393" i="5"/>
  <c r="H426" i="5"/>
  <c r="D426" i="5"/>
  <c r="E710" i="5"/>
  <c r="I710" i="5"/>
  <c r="G939" i="5"/>
  <c r="I939" i="5"/>
  <c r="N693" i="5"/>
  <c r="B693" i="5"/>
  <c r="E189" i="5"/>
  <c r="E495" i="5"/>
  <c r="B495" i="5"/>
  <c r="F714" i="5"/>
  <c r="H714" i="5"/>
  <c r="F727" i="5"/>
  <c r="M447" i="5"/>
  <c r="I793" i="5"/>
  <c r="C793" i="5"/>
  <c r="B699" i="5"/>
  <c r="P989" i="5"/>
  <c r="O989" i="5"/>
  <c r="E949" i="5"/>
  <c r="C949" i="5"/>
  <c r="N385" i="5"/>
  <c r="C385" i="5"/>
  <c r="B750" i="5"/>
  <c r="G380" i="5"/>
  <c r="D254" i="5"/>
  <c r="H254" i="5"/>
  <c r="C750" i="5"/>
  <c r="B380" i="5"/>
  <c r="I566" i="5"/>
  <c r="F365" i="5"/>
  <c r="P365" i="5"/>
  <c r="I363" i="5"/>
  <c r="G654" i="5"/>
  <c r="C654" i="5"/>
  <c r="H497" i="5"/>
  <c r="L497" i="5"/>
  <c r="I380" i="5"/>
  <c r="L380" i="5"/>
  <c r="I409" i="5"/>
  <c r="K331" i="5"/>
  <c r="H940" i="5"/>
  <c r="F940" i="5"/>
  <c r="G913" i="5"/>
  <c r="O913" i="5"/>
  <c r="C959" i="5"/>
  <c r="I959" i="5"/>
  <c r="H73" i="5"/>
  <c r="B87" i="5"/>
  <c r="L233" i="5"/>
  <c r="H233" i="5"/>
  <c r="O730" i="5"/>
  <c r="G855" i="5"/>
  <c r="I98" i="5"/>
  <c r="H98" i="5"/>
  <c r="F330" i="5"/>
  <c r="L330" i="5"/>
  <c r="C444" i="5"/>
  <c r="H444" i="5"/>
  <c r="D393" i="5"/>
  <c r="L393" i="5"/>
  <c r="K426" i="5"/>
  <c r="N426" i="5"/>
  <c r="N710" i="5"/>
  <c r="B710" i="5"/>
  <c r="H939" i="5"/>
  <c r="J939" i="5"/>
  <c r="I693" i="5"/>
  <c r="G693" i="5"/>
  <c r="K750" i="5"/>
  <c r="M852" i="5"/>
  <c r="F189" i="5"/>
  <c r="I189" i="5"/>
  <c r="H495" i="5"/>
  <c r="L495" i="5"/>
  <c r="C714" i="5"/>
  <c r="G714" i="5"/>
  <c r="B727" i="5"/>
  <c r="B447" i="5"/>
  <c r="E793" i="5"/>
  <c r="P793" i="5"/>
  <c r="M699" i="5"/>
  <c r="G699" i="5"/>
  <c r="B847" i="5"/>
  <c r="L989" i="5"/>
  <c r="B989" i="5"/>
  <c r="D949" i="5"/>
  <c r="I949" i="5"/>
  <c r="O750" i="5"/>
  <c r="O385" i="5"/>
  <c r="B385" i="5"/>
  <c r="J750" i="5"/>
  <c r="E254" i="5"/>
  <c r="P254" i="5"/>
  <c r="M380" i="5"/>
  <c r="M566" i="5"/>
  <c r="P566" i="5"/>
  <c r="L365" i="5"/>
  <c r="J365" i="5"/>
  <c r="B363" i="5"/>
  <c r="N654" i="5"/>
  <c r="J654" i="5"/>
  <c r="J380" i="5"/>
  <c r="G594" i="5"/>
  <c r="B366" i="5"/>
  <c r="F366" i="5"/>
  <c r="G366" i="5"/>
  <c r="L366" i="5"/>
  <c r="M409" i="5"/>
  <c r="E331" i="5"/>
  <c r="G940" i="5"/>
  <c r="E940" i="5"/>
  <c r="J913" i="5"/>
  <c r="H913" i="5"/>
  <c r="M959" i="5"/>
  <c r="K959" i="5"/>
  <c r="J73" i="5"/>
  <c r="C73" i="5"/>
  <c r="G87" i="5"/>
  <c r="N233" i="5"/>
  <c r="C233" i="5"/>
  <c r="J855" i="5"/>
  <c r="N855" i="5"/>
  <c r="E98" i="5"/>
  <c r="L98" i="5"/>
  <c r="D330" i="5"/>
  <c r="G330" i="5"/>
  <c r="I444" i="5"/>
  <c r="G444" i="5"/>
  <c r="I393" i="5"/>
  <c r="L426" i="5"/>
  <c r="O426" i="5"/>
  <c r="P710" i="5"/>
  <c r="C710" i="5"/>
  <c r="L939" i="5"/>
  <c r="M939" i="5"/>
  <c r="H693" i="5"/>
  <c r="O693" i="5"/>
  <c r="D852" i="5"/>
  <c r="D189" i="5"/>
  <c r="M189" i="5"/>
  <c r="F495" i="5"/>
  <c r="O495" i="5"/>
  <c r="D714" i="5"/>
  <c r="I714" i="5"/>
  <c r="E727" i="5"/>
  <c r="K727" i="5"/>
  <c r="L447" i="5"/>
  <c r="B793" i="5"/>
  <c r="N793" i="5"/>
  <c r="K699" i="5"/>
  <c r="N699" i="5"/>
  <c r="L883" i="5"/>
  <c r="C989" i="5"/>
  <c r="B949" i="5"/>
  <c r="G949" i="5"/>
  <c r="I750" i="5"/>
  <c r="I385" i="5"/>
  <c r="M385" i="5"/>
  <c r="J254" i="5"/>
  <c r="G254" i="5"/>
  <c r="N380" i="5"/>
  <c r="C566" i="5"/>
  <c r="E566" i="5"/>
  <c r="H365" i="5"/>
  <c r="O365" i="5"/>
  <c r="P363" i="5"/>
  <c r="H654" i="5"/>
  <c r="O654" i="5"/>
  <c r="D497" i="5"/>
  <c r="G409" i="5"/>
  <c r="E541" i="5"/>
  <c r="M541" i="5"/>
  <c r="N298" i="5"/>
  <c r="O194" i="5"/>
  <c r="G194" i="5"/>
  <c r="K194" i="5"/>
  <c r="J194" i="5"/>
  <c r="B535" i="5"/>
  <c r="N535" i="5"/>
  <c r="H535" i="5"/>
  <c r="M535" i="5"/>
  <c r="D535" i="5"/>
  <c r="K535" i="5"/>
  <c r="O535" i="5"/>
  <c r="C535" i="5"/>
  <c r="L535" i="5"/>
  <c r="F535" i="5"/>
  <c r="G424" i="5"/>
  <c r="B424" i="5"/>
  <c r="K772" i="5"/>
  <c r="N409" i="5"/>
  <c r="J331" i="5"/>
  <c r="C940" i="5"/>
  <c r="L940" i="5"/>
  <c r="E913" i="5"/>
  <c r="N913" i="5"/>
  <c r="H959" i="5"/>
  <c r="J959" i="5"/>
  <c r="B73" i="5"/>
  <c r="D73" i="5"/>
  <c r="K87" i="5"/>
  <c r="M233" i="5"/>
  <c r="I233" i="5"/>
  <c r="H855" i="5"/>
  <c r="K855" i="5"/>
  <c r="B98" i="5"/>
  <c r="K98" i="5"/>
  <c r="P330" i="5"/>
  <c r="I330" i="5"/>
  <c r="B444" i="5"/>
  <c r="L444" i="5"/>
  <c r="K393" i="5"/>
  <c r="J393" i="5"/>
  <c r="I426" i="5"/>
  <c r="M710" i="5"/>
  <c r="H710" i="5"/>
  <c r="D939" i="5"/>
  <c r="O939" i="5"/>
  <c r="D693" i="5"/>
  <c r="B852" i="5"/>
  <c r="H189" i="5"/>
  <c r="L189" i="5"/>
  <c r="J495" i="5"/>
  <c r="M714" i="5"/>
  <c r="B714" i="5"/>
  <c r="P656" i="5"/>
  <c r="M750" i="5"/>
  <c r="D793" i="5"/>
  <c r="E699" i="5"/>
  <c r="F699" i="5"/>
  <c r="B772" i="5"/>
  <c r="E989" i="5"/>
  <c r="M949" i="5"/>
  <c r="K949" i="5"/>
  <c r="J385" i="5"/>
  <c r="J349" i="5"/>
  <c r="F363" i="5"/>
  <c r="O254" i="5"/>
  <c r="K254" i="5"/>
  <c r="N363" i="5"/>
  <c r="F566" i="5"/>
  <c r="K566" i="5"/>
  <c r="B365" i="5"/>
  <c r="G365" i="5"/>
  <c r="E363" i="5"/>
  <c r="O497" i="5"/>
  <c r="L409" i="5"/>
  <c r="I654" i="5"/>
  <c r="G497" i="5"/>
  <c r="J497" i="5"/>
  <c r="D409" i="5"/>
  <c r="I838" i="5"/>
  <c r="B755" i="5"/>
  <c r="C755" i="5"/>
  <c r="C554" i="5"/>
  <c r="E554" i="5"/>
  <c r="M331" i="5"/>
  <c r="H409" i="5"/>
  <c r="N331" i="5"/>
  <c r="M940" i="5"/>
  <c r="B913" i="5"/>
  <c r="M913" i="5"/>
  <c r="F959" i="5"/>
  <c r="N959" i="5"/>
  <c r="P73" i="5"/>
  <c r="M73" i="5"/>
  <c r="O87" i="5"/>
  <c r="I87" i="5"/>
  <c r="F233" i="5"/>
  <c r="B233" i="5"/>
  <c r="P730" i="5"/>
  <c r="P855" i="5"/>
  <c r="C855" i="5"/>
  <c r="C98" i="5"/>
  <c r="J98" i="5"/>
  <c r="H330" i="5"/>
  <c r="P444" i="5"/>
  <c r="K444" i="5"/>
  <c r="O393" i="5"/>
  <c r="P393" i="5"/>
  <c r="M426" i="5"/>
  <c r="G426" i="5"/>
  <c r="G750" i="5"/>
  <c r="L710" i="5"/>
  <c r="K939" i="5"/>
  <c r="N939" i="5"/>
  <c r="F693" i="5"/>
  <c r="L693" i="5"/>
  <c r="G189" i="5"/>
  <c r="C495" i="5"/>
  <c r="J714" i="5"/>
  <c r="O714" i="5"/>
  <c r="C727" i="5"/>
  <c r="N727" i="5"/>
  <c r="H447" i="5"/>
  <c r="I411" i="5"/>
  <c r="H793" i="5"/>
  <c r="M793" i="5"/>
  <c r="O699" i="5"/>
  <c r="L699" i="5"/>
  <c r="K883" i="5"/>
  <c r="H772" i="5"/>
  <c r="J989" i="5"/>
  <c r="L949" i="5"/>
  <c r="H385" i="5"/>
  <c r="F385" i="5"/>
  <c r="E750" i="5"/>
  <c r="P380" i="5"/>
  <c r="I314" i="5"/>
  <c r="F254" i="5"/>
  <c r="L254" i="5"/>
  <c r="K380" i="5"/>
  <c r="F750" i="5"/>
  <c r="D566" i="5"/>
  <c r="B566" i="5"/>
  <c r="N365" i="5"/>
  <c r="I365" i="5"/>
  <c r="G363" i="5"/>
  <c r="J363" i="5"/>
  <c r="N497" i="5"/>
  <c r="O409" i="5"/>
  <c r="D654" i="5"/>
  <c r="C409" i="5"/>
  <c r="B497" i="5"/>
  <c r="F45" i="5"/>
  <c r="J535" i="5"/>
  <c r="D940" i="5"/>
  <c r="P913" i="5"/>
  <c r="E959" i="5"/>
  <c r="I73" i="5"/>
  <c r="N87" i="5"/>
  <c r="G233" i="5"/>
  <c r="B730" i="5"/>
  <c r="I855" i="5"/>
  <c r="D98" i="5"/>
  <c r="B330" i="5"/>
  <c r="D444" i="5"/>
  <c r="H393" i="5"/>
  <c r="F426" i="5"/>
  <c r="D710" i="5"/>
  <c r="E939" i="5"/>
  <c r="E693" i="5"/>
  <c r="P495" i="5"/>
  <c r="N495" i="5"/>
  <c r="E714" i="5"/>
  <c r="D727" i="5"/>
  <c r="K793" i="5"/>
  <c r="J699" i="5"/>
  <c r="H883" i="5"/>
  <c r="N949" i="5"/>
  <c r="D385" i="5"/>
  <c r="H750" i="5"/>
  <c r="E380" i="5"/>
  <c r="G566" i="5"/>
  <c r="E365" i="5"/>
  <c r="C363" i="5"/>
  <c r="F646" i="5"/>
  <c r="H631" i="5"/>
  <c r="D205" i="5"/>
  <c r="E511" i="5"/>
  <c r="H511" i="5"/>
  <c r="AE124" i="4"/>
  <c r="D396" i="5"/>
  <c r="L151" i="5"/>
  <c r="D646" i="5"/>
  <c r="E205" i="5"/>
  <c r="L511" i="5"/>
  <c r="AE23" i="4"/>
  <c r="AE116" i="4"/>
  <c r="AE342" i="4"/>
  <c r="AE377" i="4"/>
  <c r="AE575" i="4"/>
  <c r="AE592" i="4"/>
  <c r="AE621" i="4"/>
  <c r="AE662" i="4"/>
  <c r="AE813" i="4"/>
  <c r="P646" i="5"/>
  <c r="K646" i="5"/>
  <c r="H205" i="5"/>
  <c r="D10" i="13"/>
  <c r="D42" i="13"/>
  <c r="AE874" i="4"/>
  <c r="AE946" i="4"/>
  <c r="AE983" i="4"/>
  <c r="J646" i="5"/>
  <c r="E646" i="5"/>
  <c r="N205" i="5"/>
  <c r="D37" i="13"/>
  <c r="AE169" i="4"/>
  <c r="AE291" i="4"/>
  <c r="AE312" i="4"/>
  <c r="AE506" i="4"/>
  <c r="AE659" i="4"/>
  <c r="AE703" i="4"/>
  <c r="AE810" i="4"/>
  <c r="AE689" i="4"/>
  <c r="I646" i="5"/>
  <c r="C646" i="5"/>
  <c r="L205" i="5"/>
  <c r="C511" i="5"/>
  <c r="AE955" i="4"/>
  <c r="B646" i="5"/>
  <c r="F631" i="5"/>
  <c r="L763" i="5"/>
  <c r="C205" i="5"/>
  <c r="D45" i="13"/>
  <c r="AE33" i="4"/>
  <c r="AE153" i="4"/>
  <c r="AE456" i="4"/>
  <c r="AE495" i="4"/>
  <c r="AE564" i="4"/>
  <c r="AE655" i="4"/>
  <c r="AE994" i="4"/>
  <c r="F11" i="2"/>
  <c r="B1" i="5" s="1"/>
  <c r="AE132" i="4"/>
  <c r="AE226" i="4"/>
  <c r="AE527" i="4"/>
  <c r="AE791" i="4"/>
  <c r="AE799" i="4"/>
  <c r="AE836" i="4"/>
  <c r="AE932" i="4"/>
  <c r="AE973" i="4"/>
  <c r="AE998" i="4"/>
  <c r="AE1002" i="4"/>
  <c r="AE1006" i="4"/>
  <c r="AE928" i="4"/>
  <c r="M501" i="5"/>
  <c r="N478" i="5"/>
  <c r="K318" i="5"/>
  <c r="D318" i="5"/>
  <c r="G954" i="5"/>
  <c r="M578" i="5"/>
  <c r="N609" i="5"/>
  <c r="H182" i="5"/>
  <c r="K326" i="5"/>
  <c r="J517" i="5"/>
  <c r="D607" i="5"/>
  <c r="E607" i="5"/>
  <c r="L607" i="5"/>
  <c r="H607" i="5"/>
  <c r="P607" i="5"/>
  <c r="P660" i="5"/>
  <c r="K660" i="5"/>
  <c r="B318" i="5"/>
  <c r="J114" i="5"/>
  <c r="G348" i="5"/>
  <c r="F34" i="5"/>
  <c r="I609" i="5"/>
  <c r="H662" i="5"/>
  <c r="B182" i="5"/>
  <c r="B607" i="5"/>
  <c r="C51" i="5"/>
  <c r="I51" i="5"/>
  <c r="B51" i="5"/>
  <c r="D51" i="5"/>
  <c r="J51" i="5"/>
  <c r="E51" i="5"/>
  <c r="F51" i="5"/>
  <c r="O51" i="5"/>
  <c r="K51" i="5"/>
  <c r="N51" i="5"/>
  <c r="L51" i="5"/>
  <c r="H51" i="5"/>
  <c r="P51" i="5"/>
  <c r="M51" i="5"/>
  <c r="G51" i="5"/>
  <c r="O873" i="5"/>
  <c r="E114" i="5"/>
  <c r="O348" i="5"/>
  <c r="F169" i="5"/>
  <c r="E662" i="5"/>
  <c r="D182" i="5"/>
  <c r="G607" i="5"/>
  <c r="D976" i="5"/>
  <c r="L976" i="5"/>
  <c r="P517" i="5"/>
  <c r="H517" i="5"/>
  <c r="D517" i="5"/>
  <c r="K121" i="5"/>
  <c r="E121" i="5"/>
  <c r="L318" i="5"/>
  <c r="E998" i="5"/>
  <c r="B348" i="5"/>
  <c r="J121" i="5"/>
  <c r="B501" i="5"/>
  <c r="I318" i="5"/>
  <c r="C294" i="5"/>
  <c r="L478" i="5"/>
  <c r="H114" i="5"/>
  <c r="D954" i="5"/>
  <c r="J348" i="5"/>
  <c r="P828" i="5"/>
  <c r="O169" i="5"/>
  <c r="I606" i="5"/>
  <c r="N606" i="5"/>
  <c r="K606" i="5"/>
  <c r="P247" i="5"/>
  <c r="N662" i="5"/>
  <c r="J182" i="5"/>
  <c r="K607" i="5"/>
  <c r="H348" i="5"/>
  <c r="J294" i="5"/>
  <c r="M478" i="5"/>
  <c r="M348" i="5"/>
  <c r="P348" i="5"/>
  <c r="B954" i="5"/>
  <c r="B706" i="5"/>
  <c r="H609" i="5"/>
  <c r="I662" i="5"/>
  <c r="O182" i="5"/>
  <c r="N607" i="5"/>
  <c r="M169" i="5"/>
  <c r="O121" i="5"/>
  <c r="I121" i="5"/>
  <c r="I501" i="5"/>
  <c r="H318" i="5"/>
  <c r="C114" i="5"/>
  <c r="D348" i="5"/>
  <c r="L121" i="5"/>
  <c r="D501" i="5"/>
  <c r="O318" i="5"/>
  <c r="P294" i="5"/>
  <c r="P478" i="5"/>
  <c r="O954" i="5"/>
  <c r="J318" i="5"/>
  <c r="N318" i="5"/>
  <c r="C348" i="5"/>
  <c r="O706" i="5"/>
  <c r="D606" i="5"/>
  <c r="N954" i="5"/>
  <c r="G706" i="5"/>
  <c r="O662" i="5"/>
  <c r="B660" i="5"/>
  <c r="K182" i="5"/>
  <c r="M614" i="5"/>
  <c r="J614" i="5"/>
  <c r="C614" i="5"/>
  <c r="B280" i="5"/>
  <c r="E280" i="5"/>
  <c r="G280" i="5"/>
  <c r="F280" i="5"/>
  <c r="K280" i="5"/>
  <c r="H280" i="5"/>
  <c r="L280" i="5"/>
  <c r="O280" i="5"/>
  <c r="C280" i="5"/>
  <c r="J280" i="5"/>
  <c r="P280" i="5"/>
  <c r="M280" i="5"/>
  <c r="I280" i="5"/>
  <c r="AE37" i="4"/>
  <c r="AE96" i="4"/>
  <c r="AE100" i="4"/>
  <c r="AE147" i="4"/>
  <c r="AE212" i="4"/>
  <c r="AE228" i="4"/>
  <c r="AE294" i="4"/>
  <c r="AE306" i="4"/>
  <c r="AE379" i="4"/>
  <c r="AE418" i="4"/>
  <c r="AE438" i="4"/>
  <c r="AE442" i="4"/>
  <c r="AE481" i="4"/>
  <c r="AE509" i="4"/>
  <c r="AE570" i="4"/>
  <c r="AE730" i="4"/>
  <c r="AE743" i="4"/>
  <c r="AE814" i="4"/>
  <c r="AE826" i="4"/>
  <c r="AE956" i="4"/>
  <c r="AE969" i="4"/>
  <c r="AE104" i="4"/>
  <c r="AE121" i="4"/>
  <c r="AE139" i="4"/>
  <c r="AE241" i="4"/>
  <c r="AE924" i="4"/>
  <c r="AE949" i="4"/>
  <c r="AE974" i="4"/>
  <c r="AE81" i="4"/>
  <c r="AE246" i="4"/>
  <c r="AE254" i="4"/>
  <c r="AE262" i="4"/>
  <c r="AE274" i="4"/>
  <c r="AE359" i="4"/>
  <c r="AE368" i="4"/>
  <c r="AE555" i="4"/>
  <c r="AE559" i="4"/>
  <c r="AE580" i="4"/>
  <c r="AE618" i="4"/>
  <c r="AE622" i="4"/>
  <c r="AE879" i="4"/>
  <c r="AE895" i="4"/>
  <c r="AE920" i="4"/>
  <c r="AE820" i="4"/>
  <c r="AE844" i="4"/>
  <c r="AE912" i="4"/>
  <c r="AE32" i="4"/>
  <c r="AE90" i="4"/>
  <c r="AE115" i="4"/>
  <c r="AE137" i="4"/>
  <c r="AE154" i="4"/>
  <c r="AE162" i="4"/>
  <c r="AE197" i="4"/>
  <c r="AE201" i="4"/>
  <c r="AE219" i="4"/>
  <c r="AE251" i="4"/>
  <c r="AE271" i="4"/>
  <c r="AE504" i="4"/>
  <c r="AE523" i="4"/>
  <c r="AE599" i="4"/>
  <c r="AE872" i="4"/>
  <c r="M554" i="5"/>
  <c r="I554" i="5"/>
  <c r="AE639" i="4"/>
  <c r="AE643" i="4"/>
  <c r="AE686" i="4"/>
  <c r="AE694" i="4"/>
  <c r="AE698" i="4"/>
  <c r="AE734" i="4"/>
  <c r="AE772" i="4"/>
  <c r="AE781" i="4"/>
  <c r="AE841" i="4"/>
  <c r="AE868" i="4"/>
  <c r="I946" i="5"/>
  <c r="C946" i="5"/>
  <c r="L946" i="5"/>
  <c r="P946" i="5"/>
  <c r="N946" i="5"/>
  <c r="G20" i="5"/>
  <c r="L995" i="5"/>
  <c r="B995" i="5"/>
  <c r="C995" i="5"/>
  <c r="N995" i="5"/>
  <c r="O995" i="5"/>
  <c r="I995" i="5"/>
  <c r="H995" i="5"/>
  <c r="E995" i="5"/>
  <c r="M995" i="5"/>
  <c r="J995" i="5"/>
  <c r="K995" i="5"/>
  <c r="F628" i="5"/>
  <c r="D628" i="5"/>
  <c r="E628" i="5"/>
  <c r="C628" i="5"/>
  <c r="M628" i="5"/>
  <c r="I628" i="5"/>
  <c r="D664" i="5"/>
  <c r="J664" i="5"/>
  <c r="B664" i="5"/>
  <c r="H664" i="5"/>
  <c r="C664" i="5"/>
  <c r="M664" i="5"/>
  <c r="F664" i="5"/>
  <c r="G664" i="5"/>
  <c r="I664" i="5"/>
  <c r="K978" i="5"/>
  <c r="M978" i="5"/>
  <c r="O978" i="5"/>
  <c r="J978" i="5"/>
  <c r="C978" i="5"/>
  <c r="N978" i="5"/>
  <c r="L978" i="5"/>
  <c r="P978" i="5"/>
  <c r="D978" i="5"/>
  <c r="I978" i="5"/>
  <c r="F978" i="5"/>
  <c r="G978" i="5"/>
  <c r="B978" i="5"/>
  <c r="E978" i="5"/>
  <c r="H978" i="5"/>
  <c r="AF165" i="4"/>
  <c r="A155" i="5"/>
  <c r="M155" i="5" s="1"/>
  <c r="B18" i="2"/>
  <c r="C18" i="2" s="1"/>
  <c r="A163" i="5"/>
  <c r="AF173" i="4"/>
  <c r="A171" i="5"/>
  <c r="H171" i="5" s="1"/>
  <c r="AF181" i="4"/>
  <c r="A179" i="5"/>
  <c r="AF189" i="4"/>
  <c r="AF197" i="4"/>
  <c r="A187" i="5"/>
  <c r="C187" i="5" s="1"/>
  <c r="AF205" i="4"/>
  <c r="A195" i="5"/>
  <c r="A203" i="5"/>
  <c r="H203" i="5" s="1"/>
  <c r="AF213" i="4"/>
  <c r="AF221" i="4"/>
  <c r="A211" i="5"/>
  <c r="A219" i="5"/>
  <c r="M219" i="5" s="1"/>
  <c r="AF229" i="4"/>
  <c r="A227" i="5"/>
  <c r="AF237" i="4"/>
  <c r="AF253" i="4"/>
  <c r="A243" i="5"/>
  <c r="A251" i="5"/>
  <c r="H251" i="5" s="1"/>
  <c r="AF261" i="4"/>
  <c r="AF269" i="4"/>
  <c r="A259" i="5"/>
  <c r="A267" i="5"/>
  <c r="G267" i="5" s="1"/>
  <c r="AF277" i="4"/>
  <c r="A275" i="5"/>
  <c r="K275" i="5" s="1"/>
  <c r="AF285" i="4"/>
  <c r="AF292" i="4"/>
  <c r="A282" i="5"/>
  <c r="C282" i="5" s="1"/>
  <c r="AF300" i="4"/>
  <c r="A290" i="5"/>
  <c r="A305" i="5"/>
  <c r="AF315" i="4"/>
  <c r="A313" i="5"/>
  <c r="AF323" i="4"/>
  <c r="AF331" i="4"/>
  <c r="A321" i="5"/>
  <c r="A329" i="5"/>
  <c r="AF339" i="4"/>
  <c r="A337" i="5"/>
  <c r="AF347" i="4"/>
  <c r="M345" i="5"/>
  <c r="P345" i="5"/>
  <c r="N345" i="5"/>
  <c r="L345" i="5"/>
  <c r="B345" i="5"/>
  <c r="O345" i="5"/>
  <c r="K345" i="5"/>
  <c r="I345" i="5"/>
  <c r="C345" i="5"/>
  <c r="G345" i="5"/>
  <c r="D345" i="5"/>
  <c r="F345" i="5"/>
  <c r="E345" i="5"/>
  <c r="J345" i="5"/>
  <c r="AF363" i="4"/>
  <c r="A353" i="5"/>
  <c r="D353" i="5" s="1"/>
  <c r="O361" i="5"/>
  <c r="H361" i="5"/>
  <c r="G361" i="5"/>
  <c r="D361" i="5"/>
  <c r="L361" i="5"/>
  <c r="P361" i="5"/>
  <c r="N361" i="5"/>
  <c r="J361" i="5"/>
  <c r="K361" i="5"/>
  <c r="M361" i="5"/>
  <c r="I361" i="5"/>
  <c r="E361" i="5"/>
  <c r="C361" i="5"/>
  <c r="F361" i="5"/>
  <c r="B361" i="5"/>
  <c r="AF377" i="4"/>
  <c r="A367" i="5"/>
  <c r="AF385" i="4"/>
  <c r="A375" i="5"/>
  <c r="A383" i="5"/>
  <c r="AF393" i="4"/>
  <c r="AF400" i="4"/>
  <c r="A390" i="5"/>
  <c r="A398" i="5"/>
  <c r="AF408" i="4"/>
  <c r="G533" i="5"/>
  <c r="L533" i="5"/>
  <c r="B533" i="5"/>
  <c r="M533" i="5"/>
  <c r="O533" i="5"/>
  <c r="K533" i="5"/>
  <c r="D533" i="5"/>
  <c r="I533" i="5"/>
  <c r="J533" i="5"/>
  <c r="C533" i="5"/>
  <c r="H533" i="5"/>
  <c r="P533" i="5"/>
  <c r="E533" i="5"/>
  <c r="N533" i="5"/>
  <c r="F533" i="5"/>
  <c r="A994" i="5"/>
  <c r="AF1004" i="4"/>
  <c r="O539" i="5"/>
  <c r="B539" i="5"/>
  <c r="M539" i="5"/>
  <c r="N539" i="5"/>
  <c r="D539" i="5"/>
  <c r="E539" i="5"/>
  <c r="L539" i="5"/>
  <c r="C539" i="5"/>
  <c r="H539" i="5"/>
  <c r="K539" i="5"/>
  <c r="F539" i="5"/>
  <c r="N364" i="5"/>
  <c r="D364" i="5"/>
  <c r="N664" i="5"/>
  <c r="M56" i="5"/>
  <c r="G56" i="5"/>
  <c r="D56" i="5"/>
  <c r="O56" i="5"/>
  <c r="P56" i="5"/>
  <c r="D74" i="5"/>
  <c r="M74" i="5"/>
  <c r="C74" i="5"/>
  <c r="P74" i="5"/>
  <c r="H74" i="5"/>
  <c r="L74" i="5"/>
  <c r="O74" i="5"/>
  <c r="G74" i="5"/>
  <c r="D325" i="5"/>
  <c r="M325" i="5"/>
  <c r="O325" i="5"/>
  <c r="L325" i="5"/>
  <c r="H325" i="5"/>
  <c r="G325" i="5"/>
  <c r="F325" i="5"/>
  <c r="B325" i="5"/>
  <c r="C325" i="5"/>
  <c r="K325" i="5"/>
  <c r="A235" i="5"/>
  <c r="AF245" i="4"/>
  <c r="P539" i="5"/>
  <c r="D34" i="5"/>
  <c r="B34" i="5"/>
  <c r="E34" i="5"/>
  <c r="C34" i="5"/>
  <c r="P34" i="5"/>
  <c r="H34" i="5"/>
  <c r="K34" i="5"/>
  <c r="M34" i="5"/>
  <c r="G34" i="5"/>
  <c r="I34" i="5"/>
  <c r="L34" i="5"/>
  <c r="J34" i="5"/>
  <c r="O34" i="5"/>
  <c r="H345" i="5"/>
  <c r="AF355" i="4"/>
  <c r="B946" i="5"/>
  <c r="G995" i="5"/>
  <c r="H576" i="5"/>
  <c r="C576" i="5"/>
  <c r="N576" i="5"/>
  <c r="D576" i="5"/>
  <c r="B576" i="5"/>
  <c r="I522" i="5"/>
  <c r="C522" i="5"/>
  <c r="B522" i="5"/>
  <c r="K522" i="5"/>
  <c r="P522" i="5"/>
  <c r="L522" i="5"/>
  <c r="J522" i="5"/>
  <c r="N522" i="5"/>
  <c r="N302" i="5"/>
  <c r="B302" i="5"/>
  <c r="J302" i="5"/>
  <c r="K302" i="5"/>
  <c r="I302" i="5"/>
  <c r="L302" i="5"/>
  <c r="G302" i="5"/>
  <c r="C302" i="5"/>
  <c r="H302" i="5"/>
  <c r="G122" i="5"/>
  <c r="F122" i="5"/>
  <c r="E122" i="5"/>
  <c r="I122" i="5"/>
  <c r="H319" i="5"/>
  <c r="P319" i="5"/>
  <c r="L319" i="5"/>
  <c r="G319" i="5"/>
  <c r="J319" i="5"/>
  <c r="B319" i="5"/>
  <c r="I319" i="5"/>
  <c r="N319" i="5"/>
  <c r="M319" i="5"/>
  <c r="E319" i="5"/>
  <c r="C319" i="5"/>
  <c r="D319" i="5"/>
  <c r="H279" i="5"/>
  <c r="L279" i="5"/>
  <c r="B279" i="5"/>
  <c r="K279" i="5"/>
  <c r="N279" i="5"/>
  <c r="O279" i="5"/>
  <c r="C279" i="5"/>
  <c r="M279" i="5"/>
  <c r="I279" i="5"/>
  <c r="M467" i="5"/>
  <c r="L467" i="5"/>
  <c r="B467" i="5"/>
  <c r="F467" i="5"/>
  <c r="N467" i="5"/>
  <c r="E467" i="5"/>
  <c r="O467" i="5"/>
  <c r="J467" i="5"/>
  <c r="K467" i="5"/>
  <c r="H467" i="5"/>
  <c r="D467" i="5"/>
  <c r="C467" i="5"/>
  <c r="G467" i="5"/>
  <c r="I988" i="5"/>
  <c r="N988" i="5"/>
  <c r="O988" i="5"/>
  <c r="C988" i="5"/>
  <c r="G458" i="5"/>
  <c r="I458" i="5"/>
  <c r="F873" i="5"/>
  <c r="N873" i="5"/>
  <c r="I873" i="5"/>
  <c r="C873" i="5"/>
  <c r="G873" i="5"/>
  <c r="O52" i="5"/>
  <c r="H52" i="5"/>
  <c r="D52" i="5"/>
  <c r="G52" i="5"/>
  <c r="C52" i="5"/>
  <c r="K52" i="5"/>
  <c r="F52" i="5"/>
  <c r="J52" i="5"/>
  <c r="I52" i="5"/>
  <c r="B378" i="5"/>
  <c r="G378" i="5"/>
  <c r="M378" i="5"/>
  <c r="D946" i="5"/>
  <c r="P467" i="5"/>
  <c r="B92" i="5"/>
  <c r="D995" i="5"/>
  <c r="B563" i="5"/>
  <c r="G563" i="5"/>
  <c r="E563" i="5"/>
  <c r="M563" i="5"/>
  <c r="K563" i="5"/>
  <c r="D563" i="5"/>
  <c r="J563" i="5"/>
  <c r="P563" i="5"/>
  <c r="N563" i="5"/>
  <c r="I563" i="5"/>
  <c r="F311" i="5"/>
  <c r="J311" i="5"/>
  <c r="I311" i="5"/>
  <c r="N311" i="5"/>
  <c r="E311" i="5"/>
  <c r="D311" i="5"/>
  <c r="G311" i="5"/>
  <c r="K311" i="5"/>
  <c r="H311" i="5"/>
  <c r="E247" i="5"/>
  <c r="I74" i="5"/>
  <c r="I954" i="5"/>
  <c r="F475" i="5"/>
  <c r="D609" i="5"/>
  <c r="K629" i="5"/>
  <c r="C629" i="5"/>
  <c r="M629" i="5"/>
  <c r="L629" i="5"/>
  <c r="F629" i="5"/>
  <c r="O629" i="5"/>
  <c r="D921" i="5"/>
  <c r="B921" i="5"/>
  <c r="L921" i="5"/>
  <c r="I921" i="5"/>
  <c r="J921" i="5"/>
  <c r="F921" i="5"/>
  <c r="H921" i="5"/>
  <c r="O921" i="5"/>
  <c r="K921" i="5"/>
  <c r="L820" i="5"/>
  <c r="H820" i="5"/>
  <c r="C820" i="5"/>
  <c r="P820" i="5"/>
  <c r="G820" i="5"/>
  <c r="K998" i="5"/>
  <c r="P998" i="5"/>
  <c r="D2" i="5"/>
  <c r="O501" i="5"/>
  <c r="N560" i="5"/>
  <c r="I560" i="5"/>
  <c r="G84" i="5"/>
  <c r="P303" i="5"/>
  <c r="K593" i="5"/>
  <c r="E799" i="5"/>
  <c r="C799" i="5"/>
  <c r="I579" i="5"/>
  <c r="K820" i="5"/>
  <c r="M214" i="5"/>
  <c r="C214" i="5"/>
  <c r="P208" i="5"/>
  <c r="H208" i="5"/>
  <c r="N208" i="5"/>
  <c r="G208" i="5"/>
  <c r="J208" i="5"/>
  <c r="I208" i="5"/>
  <c r="F208" i="5"/>
  <c r="L153" i="5"/>
  <c r="H153" i="5"/>
  <c r="G153" i="5"/>
  <c r="K153" i="5"/>
  <c r="N998" i="5"/>
  <c r="O998" i="5"/>
  <c r="O334" i="5"/>
  <c r="J998" i="5"/>
  <c r="D998" i="5"/>
  <c r="G2" i="5"/>
  <c r="G334" i="5"/>
  <c r="P334" i="5"/>
  <c r="E560" i="5"/>
  <c r="H560" i="5"/>
  <c r="J84" i="5"/>
  <c r="N303" i="5"/>
  <c r="N593" i="5"/>
  <c r="B799" i="5"/>
  <c r="B579" i="5"/>
  <c r="J597" i="5"/>
  <c r="F828" i="5"/>
  <c r="I820" i="5"/>
  <c r="G182" i="5"/>
  <c r="F182" i="5"/>
  <c r="P182" i="5"/>
  <c r="I182" i="5"/>
  <c r="E182" i="5"/>
  <c r="M182" i="5"/>
  <c r="L182" i="5"/>
  <c r="F662" i="5"/>
  <c r="C662" i="5"/>
  <c r="G662" i="5"/>
  <c r="D662" i="5"/>
  <c r="B662" i="5"/>
  <c r="J662" i="5"/>
  <c r="K662" i="5"/>
  <c r="M662" i="5"/>
  <c r="H890" i="5"/>
  <c r="I890" i="5"/>
  <c r="F249" i="5"/>
  <c r="B249" i="5"/>
  <c r="P249" i="5"/>
  <c r="K249" i="5"/>
  <c r="O249" i="5"/>
  <c r="H249" i="5"/>
  <c r="P304" i="5"/>
  <c r="B304" i="5"/>
  <c r="K304" i="5"/>
  <c r="N304" i="5"/>
  <c r="M304" i="5"/>
  <c r="C304" i="5"/>
  <c r="F304" i="5"/>
  <c r="D304" i="5"/>
  <c r="H304" i="5"/>
  <c r="I304" i="5"/>
  <c r="E304" i="5"/>
  <c r="G304" i="5"/>
  <c r="L304" i="5"/>
  <c r="H998" i="5"/>
  <c r="F998" i="5"/>
  <c r="E2" i="5"/>
  <c r="H828" i="5"/>
  <c r="J333" i="5"/>
  <c r="B333" i="5"/>
  <c r="P333" i="5"/>
  <c r="G333" i="5"/>
  <c r="E333" i="5"/>
  <c r="O333" i="5"/>
  <c r="L333" i="5"/>
  <c r="C998" i="5"/>
  <c r="L2" i="5"/>
  <c r="K334" i="5"/>
  <c r="N501" i="5"/>
  <c r="D597" i="5"/>
  <c r="B560" i="5"/>
  <c r="K828" i="5"/>
  <c r="I303" i="5"/>
  <c r="J799" i="5"/>
  <c r="H579" i="5"/>
  <c r="L597" i="5"/>
  <c r="P475" i="5"/>
  <c r="N475" i="5"/>
  <c r="O609" i="5"/>
  <c r="L609" i="5"/>
  <c r="O193" i="5"/>
  <c r="H193" i="5"/>
  <c r="E193" i="5"/>
  <c r="M193" i="5"/>
  <c r="J193" i="5"/>
  <c r="N193" i="5"/>
  <c r="B193" i="5"/>
  <c r="I826" i="5"/>
  <c r="C826" i="5"/>
  <c r="O826" i="5"/>
  <c r="H826" i="5"/>
  <c r="L826" i="5"/>
  <c r="E826" i="5"/>
  <c r="B826" i="5"/>
  <c r="M826" i="5"/>
  <c r="K826" i="5"/>
  <c r="P826" i="5"/>
  <c r="N826" i="5"/>
  <c r="K738" i="5"/>
  <c r="E376" i="5"/>
  <c r="M376" i="5"/>
  <c r="O376" i="5"/>
  <c r="F162" i="5"/>
  <c r="B162" i="5"/>
  <c r="I162" i="5"/>
  <c r="D162" i="5"/>
  <c r="M162" i="5"/>
  <c r="P162" i="5"/>
  <c r="N162" i="5"/>
  <c r="C162" i="5"/>
  <c r="K162" i="5"/>
  <c r="I556" i="5"/>
  <c r="L556" i="5"/>
  <c r="P556" i="5"/>
  <c r="C556" i="5"/>
  <c r="E556" i="5"/>
  <c r="G556" i="5"/>
  <c r="H556" i="5"/>
  <c r="D556" i="5"/>
  <c r="M556" i="5"/>
  <c r="K556" i="5"/>
  <c r="L162" i="5"/>
  <c r="K757" i="5"/>
  <c r="O757" i="5"/>
  <c r="L757" i="5"/>
  <c r="P757" i="5"/>
  <c r="G757" i="5"/>
  <c r="H757" i="5"/>
  <c r="D757" i="5"/>
  <c r="L698" i="5"/>
  <c r="I698" i="5"/>
  <c r="E698" i="5"/>
  <c r="M698" i="5"/>
  <c r="J612" i="5"/>
  <c r="O612" i="5"/>
  <c r="M612" i="5"/>
  <c r="P476" i="5"/>
  <c r="B476" i="5"/>
  <c r="C476" i="5"/>
  <c r="H476" i="5"/>
  <c r="L476" i="5"/>
  <c r="E476" i="5"/>
  <c r="F476" i="5"/>
  <c r="B806" i="5"/>
  <c r="G806" i="5"/>
  <c r="P806" i="5"/>
  <c r="L806" i="5"/>
  <c r="M806" i="5"/>
  <c r="K806" i="5"/>
  <c r="D806" i="5"/>
  <c r="J806" i="5"/>
  <c r="N806" i="5"/>
  <c r="D253" i="5"/>
  <c r="L253" i="5"/>
  <c r="G587" i="5"/>
  <c r="B587" i="5"/>
  <c r="H587" i="5"/>
  <c r="N587" i="5"/>
  <c r="P587" i="5"/>
  <c r="D587" i="5"/>
  <c r="L587" i="5"/>
  <c r="C587" i="5"/>
  <c r="K587" i="5"/>
  <c r="O587" i="5"/>
  <c r="F587" i="5"/>
  <c r="M587" i="5"/>
  <c r="K589" i="5"/>
  <c r="G589" i="5"/>
  <c r="E589" i="5"/>
  <c r="F589" i="5"/>
  <c r="O589" i="5"/>
  <c r="B589" i="5"/>
  <c r="H589" i="5"/>
  <c r="L589" i="5"/>
  <c r="M589" i="5"/>
  <c r="P589" i="5"/>
  <c r="C589" i="5"/>
  <c r="N589" i="5"/>
  <c r="I589" i="5"/>
  <c r="L71" i="5"/>
  <c r="J71" i="5"/>
  <c r="D71" i="5"/>
  <c r="O71" i="5"/>
  <c r="G804" i="5"/>
  <c r="D804" i="5"/>
  <c r="J804" i="5"/>
  <c r="O804" i="5"/>
  <c r="N804" i="5"/>
  <c r="C804" i="5"/>
  <c r="H804" i="5"/>
  <c r="L804" i="5"/>
  <c r="P510" i="5"/>
  <c r="G510" i="5"/>
  <c r="F510" i="5"/>
  <c r="K570" i="5"/>
  <c r="E570" i="5"/>
  <c r="J570" i="5"/>
  <c r="P570" i="5"/>
  <c r="O570" i="5"/>
  <c r="G570" i="5"/>
  <c r="L570" i="5"/>
  <c r="C570" i="5"/>
  <c r="H28" i="5"/>
  <c r="E28" i="5"/>
  <c r="K833" i="5"/>
  <c r="B833" i="5"/>
  <c r="H833" i="5"/>
  <c r="K53" i="5"/>
  <c r="F53" i="5"/>
  <c r="O53" i="5"/>
  <c r="M53" i="5"/>
  <c r="I53" i="5"/>
  <c r="C53" i="5"/>
  <c r="H53" i="5"/>
  <c r="G592" i="5"/>
  <c r="H592" i="5"/>
  <c r="D592" i="5"/>
  <c r="K592" i="5"/>
  <c r="E592" i="5"/>
  <c r="I592" i="5"/>
  <c r="C72" i="5"/>
  <c r="O72" i="5"/>
  <c r="L72" i="5"/>
  <c r="H72" i="5"/>
  <c r="M920" i="5"/>
  <c r="M27" i="5"/>
  <c r="D27" i="5"/>
  <c r="B27" i="5"/>
  <c r="N27" i="5"/>
  <c r="L27" i="5"/>
  <c r="J27" i="5"/>
  <c r="P27" i="5"/>
  <c r="H27" i="5"/>
  <c r="G124" i="5"/>
  <c r="H124" i="5"/>
  <c r="D124" i="5"/>
  <c r="K124" i="5"/>
  <c r="I124" i="5"/>
  <c r="N124" i="5"/>
  <c r="M124" i="5"/>
  <c r="C124" i="5"/>
  <c r="I257" i="5"/>
  <c r="H257" i="5"/>
  <c r="J257" i="5"/>
  <c r="K257" i="5"/>
  <c r="B257" i="5"/>
  <c r="E257" i="5"/>
  <c r="N257" i="5"/>
  <c r="F257" i="5"/>
  <c r="L257" i="5"/>
  <c r="B499" i="5"/>
  <c r="D499" i="5"/>
  <c r="P499" i="5"/>
  <c r="H499" i="5"/>
  <c r="L176" i="5"/>
  <c r="P176" i="5"/>
  <c r="C176" i="5"/>
  <c r="F176" i="5"/>
  <c r="B176" i="5"/>
  <c r="K176" i="5"/>
  <c r="D570" i="5"/>
  <c r="AF15" i="4"/>
  <c r="A5" i="5"/>
  <c r="A46" i="5"/>
  <c r="AF56" i="4"/>
  <c r="A116" i="5"/>
  <c r="K116" i="5" s="1"/>
  <c r="AF126" i="4"/>
  <c r="A132" i="5"/>
  <c r="C132" i="5" s="1"/>
  <c r="AF142" i="4"/>
  <c r="AF158" i="4"/>
  <c r="A148" i="5"/>
  <c r="A813" i="5"/>
  <c r="AF823" i="4"/>
  <c r="C845" i="5"/>
  <c r="F845" i="5"/>
  <c r="N845" i="5"/>
  <c r="J845" i="5"/>
  <c r="H845" i="5"/>
  <c r="I845" i="5"/>
  <c r="B845" i="5"/>
  <c r="D845" i="5"/>
  <c r="G845" i="5"/>
  <c r="K885" i="5"/>
  <c r="L885" i="5"/>
  <c r="G885" i="5"/>
  <c r="P885" i="5"/>
  <c r="M885" i="5"/>
  <c r="AF919" i="4"/>
  <c r="A909" i="5"/>
  <c r="E108" i="5"/>
  <c r="A140" i="5"/>
  <c r="AF927" i="4"/>
  <c r="H885" i="5"/>
  <c r="AF943" i="4"/>
  <c r="O845" i="5"/>
  <c r="D885" i="5"/>
  <c r="A13" i="5"/>
  <c r="O914" i="5"/>
  <c r="J914" i="5"/>
  <c r="O953" i="5"/>
  <c r="L953" i="5"/>
  <c r="J506" i="5"/>
  <c r="E506" i="5"/>
  <c r="L506" i="5"/>
  <c r="I506" i="5"/>
  <c r="D506" i="5"/>
  <c r="O506" i="5"/>
  <c r="M506" i="5"/>
  <c r="A829" i="5"/>
  <c r="J1008" i="5"/>
  <c r="M1008" i="5"/>
  <c r="I1008" i="5"/>
  <c r="N1008" i="5"/>
  <c r="O1008" i="5"/>
  <c r="B1008" i="5"/>
  <c r="H1008" i="5"/>
  <c r="C1008" i="5"/>
  <c r="L1008" i="5"/>
  <c r="A686" i="5"/>
  <c r="AF696" i="4"/>
  <c r="A702" i="5"/>
  <c r="AF712" i="4"/>
  <c r="A790" i="5"/>
  <c r="H790" i="5" s="1"/>
  <c r="AF800" i="4"/>
  <c r="A869" i="5"/>
  <c r="M845" i="5"/>
  <c r="L914" i="5"/>
  <c r="F922" i="5"/>
  <c r="G922" i="5"/>
  <c r="K922" i="5"/>
  <c r="L244" i="5"/>
  <c r="C244" i="5"/>
  <c r="E647" i="5"/>
  <c r="P647" i="5"/>
  <c r="C647" i="5"/>
  <c r="H647" i="5"/>
  <c r="B647" i="5"/>
  <c r="O647" i="5"/>
  <c r="D53" i="13"/>
  <c r="AF546" i="4"/>
  <c r="A536" i="5"/>
  <c r="L536" i="5" s="1"/>
  <c r="O608" i="5"/>
  <c r="N608" i="5"/>
  <c r="A616" i="5"/>
  <c r="AF626" i="4"/>
  <c r="A648" i="5"/>
  <c r="AF658" i="4"/>
  <c r="M108" i="5"/>
  <c r="A38" i="5"/>
  <c r="E885" i="5"/>
  <c r="A957" i="5"/>
  <c r="AF855" i="4"/>
  <c r="K845" i="5"/>
  <c r="C885" i="5"/>
  <c r="L307" i="5"/>
  <c r="J307" i="5"/>
  <c r="H307" i="5"/>
  <c r="N307" i="5"/>
  <c r="N603" i="5"/>
  <c r="P603" i="5"/>
  <c r="L503" i="5"/>
  <c r="F503" i="5"/>
  <c r="B624" i="5"/>
  <c r="L624" i="5"/>
  <c r="B108" i="5"/>
  <c r="AF32" i="4"/>
  <c r="J885" i="5"/>
  <c r="P837" i="5"/>
  <c r="A973" i="5"/>
  <c r="B885" i="5"/>
  <c r="A893" i="5"/>
  <c r="B893" i="5" s="1"/>
  <c r="M453" i="5"/>
  <c r="J453" i="5"/>
  <c r="N453" i="5"/>
  <c r="AF895" i="4"/>
  <c r="C716" i="5"/>
  <c r="M716" i="5"/>
  <c r="G716" i="5"/>
  <c r="E716" i="5"/>
  <c r="I716" i="5"/>
  <c r="G952" i="5"/>
  <c r="O952" i="5"/>
  <c r="J952" i="5"/>
  <c r="D199" i="5"/>
  <c r="G199" i="5"/>
  <c r="A515" i="5"/>
  <c r="AF525" i="4"/>
  <c r="A980" i="5"/>
  <c r="I885" i="5"/>
  <c r="N885" i="5"/>
  <c r="B837" i="5"/>
  <c r="D837" i="5"/>
  <c r="A941" i="5"/>
  <c r="H941" i="5" s="1"/>
  <c r="AF975" i="4"/>
  <c r="A853" i="5"/>
  <c r="H811" i="5"/>
  <c r="L811" i="5"/>
  <c r="AF110" i="4"/>
  <c r="AF118" i="4"/>
  <c r="AF847" i="4"/>
  <c r="I851" i="5"/>
  <c r="C851" i="5"/>
  <c r="P914" i="5"/>
  <c r="D914" i="5"/>
  <c r="M914" i="5"/>
  <c r="F914" i="5"/>
  <c r="N914" i="5"/>
  <c r="H914" i="5"/>
  <c r="H416" i="5"/>
  <c r="G67" i="5"/>
  <c r="K67" i="5"/>
  <c r="O67" i="5"/>
  <c r="M67" i="5"/>
  <c r="J67" i="5"/>
  <c r="B67" i="5"/>
  <c r="D67" i="5"/>
  <c r="P67" i="5"/>
  <c r="O58" i="5"/>
  <c r="K58" i="5"/>
  <c r="B58" i="5"/>
  <c r="D58" i="5"/>
  <c r="E58" i="5"/>
  <c r="P58" i="5"/>
  <c r="M58" i="5"/>
  <c r="I58" i="5"/>
  <c r="A468" i="5"/>
  <c r="AF478" i="4"/>
  <c r="A492" i="5"/>
  <c r="AF502" i="4"/>
  <c r="F885" i="5"/>
  <c r="E845" i="5"/>
  <c r="I947" i="5"/>
  <c r="J947" i="5"/>
  <c r="G26" i="5"/>
  <c r="C26" i="5"/>
  <c r="G663" i="5"/>
  <c r="P663" i="5"/>
  <c r="N663" i="5"/>
  <c r="C663" i="5"/>
  <c r="I663" i="5"/>
  <c r="D663" i="5"/>
  <c r="O663" i="5"/>
  <c r="B663" i="5"/>
  <c r="L82" i="5"/>
  <c r="M82" i="5"/>
  <c r="D82" i="5"/>
  <c r="D585" i="5"/>
  <c r="K585" i="5"/>
  <c r="N585" i="5"/>
  <c r="D56" i="13"/>
  <c r="AF455" i="4"/>
  <c r="A445" i="5"/>
  <c r="E524" i="5"/>
  <c r="B524" i="5"/>
  <c r="H524" i="5"/>
  <c r="C524" i="5"/>
  <c r="D524" i="5"/>
  <c r="D7" i="13"/>
  <c r="D24" i="13"/>
  <c r="D35" i="13"/>
  <c r="D21" i="13"/>
  <c r="D32" i="13"/>
  <c r="D40" i="13"/>
  <c r="G41" i="5"/>
  <c r="O511" i="5"/>
  <c r="E424" i="5"/>
  <c r="D29" i="13"/>
  <c r="D33" i="13"/>
  <c r="D55" i="13"/>
  <c r="D26" i="13"/>
  <c r="D30" i="13"/>
  <c r="P54" i="5"/>
  <c r="D54" i="5"/>
  <c r="O512" i="5"/>
  <c r="G512" i="5"/>
  <c r="E523" i="5"/>
  <c r="K523" i="5"/>
  <c r="M523" i="5"/>
  <c r="P523" i="5"/>
  <c r="L523" i="5"/>
  <c r="K3" i="5"/>
  <c r="N3" i="5"/>
  <c r="J3" i="5"/>
  <c r="B564" i="5"/>
  <c r="O564" i="5"/>
  <c r="J564" i="5"/>
  <c r="F564" i="5"/>
  <c r="G564" i="5"/>
  <c r="D564" i="5"/>
  <c r="G988" i="5"/>
  <c r="P92" i="5"/>
  <c r="J590" i="5"/>
  <c r="H137" i="5"/>
  <c r="N451" i="5"/>
  <c r="D346" i="5"/>
  <c r="P451" i="5"/>
  <c r="M411" i="5"/>
  <c r="P411" i="5"/>
  <c r="M31" i="5"/>
  <c r="I173" i="5"/>
  <c r="N173" i="5"/>
  <c r="I349" i="5"/>
  <c r="L941" i="5"/>
  <c r="L54" i="5"/>
  <c r="I771" i="5"/>
  <c r="O771" i="5"/>
  <c r="N255" i="5"/>
  <c r="K255" i="5"/>
  <c r="O682" i="5"/>
  <c r="C843" i="5"/>
  <c r="M484" i="5"/>
  <c r="I484" i="5"/>
  <c r="J186" i="5"/>
  <c r="I186" i="5"/>
  <c r="N509" i="5"/>
  <c r="O509" i="5"/>
  <c r="D819" i="5"/>
  <c r="M819" i="5"/>
  <c r="I450" i="5"/>
  <c r="C450" i="5"/>
  <c r="H79" i="5"/>
  <c r="C389" i="5"/>
  <c r="B784" i="5"/>
  <c r="J784" i="5"/>
  <c r="G54" i="5"/>
  <c r="O389" i="5"/>
  <c r="F512" i="5"/>
  <c r="E512" i="5"/>
  <c r="H186" i="5"/>
  <c r="C154" i="5"/>
  <c r="O154" i="5"/>
  <c r="M457" i="5"/>
  <c r="C457" i="5"/>
  <c r="N523" i="5"/>
  <c r="F497" i="5"/>
  <c r="I497" i="5"/>
  <c r="L220" i="5"/>
  <c r="J137" i="5"/>
  <c r="B192" i="5"/>
  <c r="B364" i="5"/>
  <c r="F364" i="5"/>
  <c r="E561" i="5"/>
  <c r="H220" i="5"/>
  <c r="N590" i="5"/>
  <c r="J192" i="5"/>
  <c r="G364" i="5"/>
  <c r="C609" i="5"/>
  <c r="I976" i="5"/>
  <c r="G113" i="5"/>
  <c r="L890" i="5"/>
  <c r="K517" i="5"/>
  <c r="O517" i="5"/>
  <c r="G782" i="5"/>
  <c r="B782" i="5"/>
  <c r="M448" i="5"/>
  <c r="O448" i="5"/>
  <c r="L411" i="5"/>
  <c r="N411" i="5"/>
  <c r="K277" i="5"/>
  <c r="J277" i="5"/>
  <c r="H31" i="5"/>
  <c r="F173" i="5"/>
  <c r="H173" i="5"/>
  <c r="C349" i="5"/>
  <c r="G349" i="5"/>
  <c r="G493" i="5"/>
  <c r="N54" i="5"/>
  <c r="L771" i="5"/>
  <c r="M255" i="5"/>
  <c r="J404" i="5"/>
  <c r="M843" i="5"/>
  <c r="B484" i="5"/>
  <c r="C484" i="5"/>
  <c r="P186" i="5"/>
  <c r="N186" i="5"/>
  <c r="G509" i="5"/>
  <c r="E819" i="5"/>
  <c r="B819" i="5"/>
  <c r="D450" i="5"/>
  <c r="M916" i="5"/>
  <c r="F79" i="5"/>
  <c r="G79" i="5"/>
  <c r="D3" i="5"/>
  <c r="C784" i="5"/>
  <c r="M784" i="5"/>
  <c r="N389" i="5"/>
  <c r="I512" i="5"/>
  <c r="H512" i="5"/>
  <c r="J154" i="5"/>
  <c r="F457" i="5"/>
  <c r="L684" i="5"/>
  <c r="O684" i="5"/>
  <c r="D523" i="5"/>
  <c r="C564" i="5"/>
  <c r="M564" i="5"/>
  <c r="O435" i="5"/>
  <c r="H435" i="5"/>
  <c r="G435" i="5"/>
  <c r="E435" i="5"/>
  <c r="C435" i="5"/>
  <c r="D435" i="5"/>
  <c r="M435" i="5"/>
  <c r="L91" i="5"/>
  <c r="J988" i="5"/>
  <c r="N76" i="5"/>
  <c r="B226" i="5"/>
  <c r="M220" i="5"/>
  <c r="P988" i="5"/>
  <c r="J76" i="5"/>
  <c r="H226" i="5"/>
  <c r="E590" i="5"/>
  <c r="E137" i="5"/>
  <c r="N137" i="5"/>
  <c r="K2" i="5"/>
  <c r="N2" i="5"/>
  <c r="M988" i="5"/>
  <c r="L988" i="5"/>
  <c r="D76" i="5"/>
  <c r="N334" i="5"/>
  <c r="J334" i="5"/>
  <c r="I561" i="5"/>
  <c r="G226" i="5"/>
  <c r="G121" i="5"/>
  <c r="P121" i="5"/>
  <c r="B107" i="5"/>
  <c r="N107" i="5"/>
  <c r="G522" i="5"/>
  <c r="F522" i="5"/>
  <c r="K471" i="5"/>
  <c r="O576" i="5"/>
  <c r="P68" i="5"/>
  <c r="C68" i="5"/>
  <c r="J220" i="5"/>
  <c r="I220" i="5"/>
  <c r="K590" i="5"/>
  <c r="M590" i="5"/>
  <c r="M137" i="5"/>
  <c r="I137" i="5"/>
  <c r="K501" i="5"/>
  <c r="I128" i="5"/>
  <c r="L128" i="5"/>
  <c r="L521" i="5"/>
  <c r="K521" i="5"/>
  <c r="J805" i="5"/>
  <c r="P805" i="5"/>
  <c r="G318" i="5"/>
  <c r="F272" i="5"/>
  <c r="C272" i="5"/>
  <c r="C597" i="5"/>
  <c r="G560" i="5"/>
  <c r="M560" i="5"/>
  <c r="B828" i="5"/>
  <c r="N294" i="5"/>
  <c r="I961" i="5"/>
  <c r="M114" i="5"/>
  <c r="J364" i="5"/>
  <c r="F348" i="5"/>
  <c r="G597" i="5"/>
  <c r="G421" i="5"/>
  <c r="H597" i="5"/>
  <c r="C451" i="5"/>
  <c r="J346" i="5"/>
  <c r="N372" i="5"/>
  <c r="H706" i="5"/>
  <c r="P664" i="5"/>
  <c r="O820" i="5"/>
  <c r="B820" i="5"/>
  <c r="L614" i="5"/>
  <c r="G976" i="5"/>
  <c r="J384" i="5"/>
  <c r="M607" i="5"/>
  <c r="E660" i="5"/>
  <c r="D890" i="5"/>
  <c r="M517" i="5"/>
  <c r="D641" i="5"/>
  <c r="K641" i="5"/>
  <c r="C782" i="5"/>
  <c r="O782" i="5"/>
  <c r="I448" i="5"/>
  <c r="D411" i="5"/>
  <c r="K411" i="5"/>
  <c r="B277" i="5"/>
  <c r="H277" i="5"/>
  <c r="O31" i="5"/>
  <c r="P173" i="5"/>
  <c r="L173" i="5"/>
  <c r="D349" i="5"/>
  <c r="B349" i="5"/>
  <c r="B941" i="5"/>
  <c r="B493" i="5"/>
  <c r="J314" i="5"/>
  <c r="D771" i="5"/>
  <c r="P771" i="5"/>
  <c r="L255" i="5"/>
  <c r="I255" i="5"/>
  <c r="B843" i="5"/>
  <c r="H843" i="5"/>
  <c r="N484" i="5"/>
  <c r="D484" i="5"/>
  <c r="F186" i="5"/>
  <c r="B509" i="5"/>
  <c r="C509" i="5"/>
  <c r="G819" i="5"/>
  <c r="O819" i="5"/>
  <c r="P450" i="5"/>
  <c r="J450" i="5"/>
  <c r="H916" i="5"/>
  <c r="P79" i="5"/>
  <c r="O3" i="5"/>
  <c r="G784" i="5"/>
  <c r="O784" i="5"/>
  <c r="O404" i="5"/>
  <c r="F389" i="5"/>
  <c r="P512" i="5"/>
  <c r="L512" i="5"/>
  <c r="B404" i="5"/>
  <c r="D154" i="5"/>
  <c r="F154" i="5"/>
  <c r="E457" i="5"/>
  <c r="I3" i="5"/>
  <c r="G774" i="5"/>
  <c r="N774" i="5"/>
  <c r="O523" i="5"/>
  <c r="B101" i="5"/>
  <c r="H101" i="5"/>
  <c r="K564" i="5"/>
  <c r="K414" i="5"/>
  <c r="E414" i="5"/>
  <c r="G282" i="5"/>
  <c r="L282" i="5"/>
  <c r="H282" i="5"/>
  <c r="E282" i="5"/>
  <c r="P923" i="5"/>
  <c r="O923" i="5"/>
  <c r="J923" i="5"/>
  <c r="B923" i="5"/>
  <c r="I923" i="5"/>
  <c r="P323" i="5"/>
  <c r="I323" i="5"/>
  <c r="B323" i="5"/>
  <c r="H323" i="5"/>
  <c r="C323" i="5"/>
  <c r="L323" i="5"/>
  <c r="E323" i="5"/>
  <c r="D323" i="5"/>
  <c r="K323" i="5"/>
  <c r="O323" i="5"/>
  <c r="G323" i="5"/>
  <c r="N323" i="5"/>
  <c r="F323" i="5"/>
  <c r="M323" i="5"/>
  <c r="O265" i="5"/>
  <c r="C265" i="5"/>
  <c r="H265" i="5"/>
  <c r="G265" i="5"/>
  <c r="M265" i="5"/>
  <c r="D265" i="5"/>
  <c r="O423" i="5"/>
  <c r="M423" i="5"/>
  <c r="P423" i="5"/>
  <c r="N423" i="5"/>
  <c r="F423" i="5"/>
  <c r="B541" i="5"/>
  <c r="N541" i="5"/>
  <c r="J541" i="5"/>
  <c r="L541" i="5"/>
  <c r="K541" i="5"/>
  <c r="A5" i="7"/>
  <c r="A4" i="7"/>
  <c r="A6" i="7"/>
  <c r="P346" i="5"/>
  <c r="L384" i="5"/>
  <c r="G451" i="5"/>
  <c r="G890" i="5"/>
  <c r="K782" i="5"/>
  <c r="P448" i="5"/>
  <c r="H448" i="5"/>
  <c r="F411" i="5"/>
  <c r="C411" i="5"/>
  <c r="E277" i="5"/>
  <c r="D277" i="5"/>
  <c r="L31" i="5"/>
  <c r="G173" i="5"/>
  <c r="B173" i="5"/>
  <c r="N349" i="5"/>
  <c r="K349" i="5"/>
  <c r="F941" i="5"/>
  <c r="D493" i="5"/>
  <c r="M54" i="5"/>
  <c r="C314" i="5"/>
  <c r="H771" i="5"/>
  <c r="F771" i="5"/>
  <c r="G255" i="5"/>
  <c r="E255" i="5"/>
  <c r="I843" i="5"/>
  <c r="K843" i="5"/>
  <c r="K484" i="5"/>
  <c r="L484" i="5"/>
  <c r="K186" i="5"/>
  <c r="E509" i="5"/>
  <c r="F509" i="5"/>
  <c r="P819" i="5"/>
  <c r="H450" i="5"/>
  <c r="L450" i="5"/>
  <c r="I916" i="5"/>
  <c r="E347" i="5"/>
  <c r="C79" i="5"/>
  <c r="E79" i="5"/>
  <c r="L3" i="5"/>
  <c r="D784" i="5"/>
  <c r="M3" i="5"/>
  <c r="L389" i="5"/>
  <c r="B512" i="5"/>
  <c r="K512" i="5"/>
  <c r="P3" i="5"/>
  <c r="N154" i="5"/>
  <c r="P154" i="5"/>
  <c r="B457" i="5"/>
  <c r="E3" i="5"/>
  <c r="I848" i="5"/>
  <c r="F149" i="5"/>
  <c r="L149" i="5"/>
  <c r="M291" i="5"/>
  <c r="K291" i="5"/>
  <c r="P291" i="5"/>
  <c r="G291" i="5"/>
  <c r="L291" i="5"/>
  <c r="I291" i="5"/>
  <c r="C291" i="5"/>
  <c r="E291" i="5"/>
  <c r="J291" i="5"/>
  <c r="H89" i="5"/>
  <c r="O89" i="5"/>
  <c r="D226" i="5"/>
  <c r="L590" i="5"/>
  <c r="B137" i="5"/>
  <c r="D988" i="5"/>
  <c r="K988" i="5"/>
  <c r="D220" i="5"/>
  <c r="C590" i="5"/>
  <c r="L137" i="5"/>
  <c r="I364" i="5"/>
  <c r="I346" i="5"/>
  <c r="P384" i="5"/>
  <c r="E451" i="5"/>
  <c r="B411" i="5"/>
  <c r="H411" i="5"/>
  <c r="N31" i="5"/>
  <c r="D173" i="5"/>
  <c r="K173" i="5"/>
  <c r="M349" i="5"/>
  <c r="P349" i="5"/>
  <c r="O493" i="5"/>
  <c r="C54" i="5"/>
  <c r="G771" i="5"/>
  <c r="E771" i="5"/>
  <c r="B255" i="5"/>
  <c r="D255" i="5"/>
  <c r="K682" i="5"/>
  <c r="E843" i="5"/>
  <c r="L843" i="5"/>
  <c r="P484" i="5"/>
  <c r="C186" i="5"/>
  <c r="K509" i="5"/>
  <c r="H509" i="5"/>
  <c r="L819" i="5"/>
  <c r="I819" i="5"/>
  <c r="B450" i="5"/>
  <c r="K450" i="5"/>
  <c r="B916" i="5"/>
  <c r="D79" i="5"/>
  <c r="J79" i="5"/>
  <c r="H3" i="5"/>
  <c r="M389" i="5"/>
  <c r="K784" i="5"/>
  <c r="P784" i="5"/>
  <c r="B389" i="5"/>
  <c r="M512" i="5"/>
  <c r="N512" i="5"/>
  <c r="F3" i="5"/>
  <c r="L154" i="5"/>
  <c r="E154" i="5"/>
  <c r="H457" i="5"/>
  <c r="N947" i="5"/>
  <c r="H947" i="5"/>
  <c r="O486" i="5"/>
  <c r="G486" i="5"/>
  <c r="E76" i="5"/>
  <c r="C561" i="5"/>
  <c r="C220" i="5"/>
  <c r="P590" i="5"/>
  <c r="O137" i="5"/>
  <c r="C364" i="5"/>
  <c r="L451" i="5"/>
  <c r="M346" i="5"/>
  <c r="B76" i="5"/>
  <c r="O561" i="5"/>
  <c r="K226" i="5"/>
  <c r="E220" i="5"/>
  <c r="H590" i="5"/>
  <c r="F137" i="5"/>
  <c r="L364" i="5"/>
  <c r="I2" i="5"/>
  <c r="B988" i="5"/>
  <c r="H76" i="5"/>
  <c r="B334" i="5"/>
  <c r="B561" i="5"/>
  <c r="M226" i="5"/>
  <c r="D121" i="5"/>
  <c r="D107" i="5"/>
  <c r="D522" i="5"/>
  <c r="F68" i="5"/>
  <c r="K220" i="5"/>
  <c r="G220" i="5"/>
  <c r="I590" i="5"/>
  <c r="G590" i="5"/>
  <c r="P137" i="5"/>
  <c r="E501" i="5"/>
  <c r="E128" i="5"/>
  <c r="B421" i="5"/>
  <c r="F805" i="5"/>
  <c r="C318" i="5"/>
  <c r="F318" i="5"/>
  <c r="F597" i="5"/>
  <c r="M828" i="5"/>
  <c r="K114" i="5"/>
  <c r="D471" i="5"/>
  <c r="O364" i="5"/>
  <c r="M364" i="5"/>
  <c r="H483" i="5"/>
  <c r="E597" i="5"/>
  <c r="E346" i="5"/>
  <c r="K346" i="5"/>
  <c r="K609" i="5"/>
  <c r="E664" i="5"/>
  <c r="C346" i="5"/>
  <c r="K614" i="5"/>
  <c r="K384" i="5"/>
  <c r="I607" i="5"/>
  <c r="J607" i="5"/>
  <c r="M890" i="5"/>
  <c r="C706" i="5"/>
  <c r="B641" i="5"/>
  <c r="J782" i="5"/>
  <c r="F782" i="5"/>
  <c r="F448" i="5"/>
  <c r="K448" i="5"/>
  <c r="E411" i="5"/>
  <c r="G277" i="5"/>
  <c r="L277" i="5"/>
  <c r="J31" i="5"/>
  <c r="M173" i="5"/>
  <c r="E349" i="5"/>
  <c r="H349" i="5"/>
  <c r="B54" i="5"/>
  <c r="C771" i="5"/>
  <c r="B771" i="5"/>
  <c r="P255" i="5"/>
  <c r="J255" i="5"/>
  <c r="E682" i="5"/>
  <c r="P404" i="5"/>
  <c r="P843" i="5"/>
  <c r="G843" i="5"/>
  <c r="H484" i="5"/>
  <c r="D186" i="5"/>
  <c r="D509" i="5"/>
  <c r="J509" i="5"/>
  <c r="N819" i="5"/>
  <c r="K819" i="5"/>
  <c r="M450" i="5"/>
  <c r="G450" i="5"/>
  <c r="D916" i="5"/>
  <c r="L79" i="5"/>
  <c r="N79" i="5"/>
  <c r="E784" i="5"/>
  <c r="I784" i="5"/>
  <c r="G3" i="5"/>
  <c r="G389" i="5"/>
  <c r="H389" i="5"/>
  <c r="C512" i="5"/>
  <c r="F54" i="5"/>
  <c r="G154" i="5"/>
  <c r="I154" i="5"/>
  <c r="P457" i="5"/>
  <c r="H78" i="5"/>
  <c r="D78" i="5"/>
  <c r="F397" i="5"/>
  <c r="K397" i="5"/>
  <c r="O397" i="5"/>
  <c r="C397" i="5"/>
  <c r="L397" i="5"/>
  <c r="K669" i="5"/>
  <c r="A16" i="5"/>
  <c r="P16" i="5" s="1"/>
  <c r="AF26" i="4"/>
  <c r="J92" i="5"/>
  <c r="B220" i="5"/>
  <c r="K137" i="5"/>
  <c r="N220" i="5"/>
  <c r="O590" i="5"/>
  <c r="D137" i="5"/>
  <c r="E364" i="5"/>
  <c r="F346" i="5"/>
  <c r="F451" i="5"/>
  <c r="N346" i="5"/>
  <c r="G346" i="5"/>
  <c r="O384" i="5"/>
  <c r="O890" i="5"/>
  <c r="I782" i="5"/>
  <c r="E448" i="5"/>
  <c r="O411" i="5"/>
  <c r="N277" i="5"/>
  <c r="O173" i="5"/>
  <c r="L349" i="5"/>
  <c r="I54" i="5"/>
  <c r="N771" i="5"/>
  <c r="F255" i="5"/>
  <c r="J843" i="5"/>
  <c r="L509" i="5"/>
  <c r="C819" i="5"/>
  <c r="N450" i="5"/>
  <c r="I79" i="5"/>
  <c r="K389" i="5"/>
  <c r="F784" i="5"/>
  <c r="C3" i="5"/>
  <c r="J512" i="5"/>
  <c r="H154" i="5"/>
  <c r="E54" i="5"/>
  <c r="C376" i="5"/>
  <c r="P376" i="5"/>
  <c r="D947" i="5"/>
  <c r="G461" i="5"/>
  <c r="K461" i="5"/>
  <c r="I461" i="5"/>
  <c r="F126" i="5"/>
  <c r="J126" i="5"/>
  <c r="N746" i="5"/>
  <c r="G746" i="5"/>
  <c r="K746" i="5"/>
  <c r="J679" i="5"/>
  <c r="D679" i="5"/>
  <c r="M679" i="5"/>
  <c r="L695" i="5"/>
  <c r="J344" i="5"/>
  <c r="M375" i="5"/>
  <c r="E984" i="5"/>
  <c r="B804" i="5"/>
  <c r="I804" i="5"/>
  <c r="M510" i="5"/>
  <c r="P511" i="5"/>
  <c r="F511" i="5"/>
  <c r="P219" i="5"/>
  <c r="F307" i="5"/>
  <c r="K424" i="5"/>
  <c r="C914" i="5"/>
  <c r="N344" i="5"/>
  <c r="D375" i="5"/>
  <c r="J984" i="5"/>
  <c r="K804" i="5"/>
  <c r="F804" i="5"/>
  <c r="E510" i="5"/>
  <c r="M511" i="5"/>
  <c r="G511" i="5"/>
  <c r="D18" i="13"/>
  <c r="K715" i="5"/>
  <c r="D12" i="13"/>
  <c r="D6" i="13"/>
  <c r="N695" i="5"/>
  <c r="K307" i="5"/>
  <c r="P695" i="5"/>
  <c r="O108" i="5"/>
  <c r="E465" i="5"/>
  <c r="F292" i="5"/>
  <c r="B914" i="5"/>
  <c r="M286" i="5"/>
  <c r="E914" i="5"/>
  <c r="O344" i="5"/>
  <c r="C518" i="5"/>
  <c r="E804" i="5"/>
  <c r="P804" i="5"/>
  <c r="I510" i="5"/>
  <c r="B511" i="5"/>
  <c r="I511" i="5"/>
  <c r="H695" i="5"/>
  <c r="O920" i="5"/>
  <c r="H899" i="5"/>
  <c r="G307" i="5"/>
  <c r="O695" i="5"/>
  <c r="E292" i="5"/>
  <c r="I914" i="5"/>
  <c r="K286" i="5"/>
  <c r="G344" i="5"/>
  <c r="P953" i="5"/>
  <c r="D307" i="5"/>
  <c r="M804" i="5"/>
  <c r="B510" i="5"/>
  <c r="D511" i="5"/>
  <c r="E344" i="5"/>
  <c r="O375" i="5"/>
  <c r="M307" i="5"/>
  <c r="D984" i="5"/>
  <c r="K510" i="5"/>
  <c r="J687" i="5"/>
  <c r="AE143" i="4"/>
  <c r="AE245" i="4"/>
  <c r="AE283" i="4"/>
  <c r="AE426" i="4"/>
  <c r="AE466" i="4"/>
  <c r="AE586" i="4"/>
  <c r="AE626" i="4"/>
  <c r="AE68" i="4"/>
  <c r="AE105" i="4"/>
  <c r="AE114" i="4"/>
  <c r="AE190" i="4"/>
  <c r="AE250" i="4"/>
  <c r="AE338" i="4"/>
  <c r="AE406" i="4"/>
  <c r="AE499" i="4"/>
  <c r="AE600" i="4"/>
  <c r="AE616" i="4"/>
  <c r="AE646" i="4"/>
  <c r="AE675" i="4"/>
  <c r="AE687" i="4"/>
  <c r="AE750" i="4"/>
  <c r="AE876" i="4"/>
  <c r="AE907" i="4"/>
  <c r="N1002" i="5"/>
  <c r="AE209" i="4"/>
  <c r="AE717" i="4"/>
  <c r="AE785" i="4"/>
  <c r="AE904" i="4"/>
  <c r="AE354" i="4"/>
  <c r="AE49" i="4"/>
  <c r="AE145" i="4"/>
  <c r="AE174" i="4"/>
  <c r="AE220" i="4"/>
  <c r="AE301" i="4"/>
  <c r="AE320" i="4"/>
  <c r="AE358" i="4"/>
  <c r="AE428" i="4"/>
  <c r="AE515" i="4"/>
  <c r="AE531" i="4"/>
  <c r="AE601" i="4"/>
  <c r="AE605" i="4"/>
  <c r="AE613" i="4"/>
  <c r="AE713" i="4"/>
  <c r="AE755" i="4"/>
  <c r="AE859" i="4"/>
  <c r="AE953" i="4"/>
  <c r="AE1004" i="4"/>
  <c r="AE997" i="4"/>
  <c r="C1009" i="5"/>
  <c r="AE55" i="4"/>
  <c r="AE112" i="4"/>
  <c r="AE229" i="4"/>
  <c r="AE267" i="4"/>
  <c r="AE348" i="4"/>
  <c r="AE352" i="4"/>
  <c r="AE448" i="4"/>
  <c r="AE470" i="4"/>
  <c r="AE474" i="4"/>
  <c r="AE553" i="4"/>
  <c r="AE641" i="4"/>
  <c r="AE832" i="4"/>
  <c r="AE861" i="4"/>
  <c r="AE990" i="4"/>
  <c r="K568" i="5"/>
  <c r="G496" i="5"/>
  <c r="L496" i="5"/>
  <c r="C600" i="5"/>
  <c r="P600" i="5"/>
  <c r="O236" i="5"/>
  <c r="G236" i="5"/>
  <c r="I236" i="5"/>
  <c r="M236" i="5"/>
  <c r="L236" i="5"/>
  <c r="K236" i="5"/>
  <c r="J236" i="5"/>
  <c r="P236" i="5"/>
  <c r="M122" i="5"/>
  <c r="O122" i="5"/>
  <c r="D122" i="5"/>
  <c r="P122" i="5"/>
  <c r="K122" i="5"/>
  <c r="C122" i="5"/>
  <c r="J122" i="5"/>
  <c r="O123" i="5"/>
  <c r="B123" i="5"/>
  <c r="P123" i="5"/>
  <c r="I123" i="5"/>
  <c r="E123" i="5"/>
  <c r="H123" i="5"/>
  <c r="L123" i="5"/>
  <c r="C123" i="5"/>
  <c r="K123" i="5"/>
  <c r="G123" i="5"/>
  <c r="F123" i="5"/>
  <c r="D123" i="5"/>
  <c r="G969" i="5"/>
  <c r="M969" i="5"/>
  <c r="N969" i="5"/>
  <c r="H969" i="5"/>
  <c r="F969" i="5"/>
  <c r="K969" i="5"/>
  <c r="D969" i="5"/>
  <c r="O969" i="5"/>
  <c r="J969" i="5"/>
  <c r="L969" i="5"/>
  <c r="B969" i="5"/>
  <c r="E326" i="5"/>
  <c r="G326" i="5"/>
  <c r="N326" i="5"/>
  <c r="M326" i="5"/>
  <c r="H326" i="5"/>
  <c r="J326" i="5"/>
  <c r="P326" i="5"/>
  <c r="L326" i="5"/>
  <c r="F326" i="5"/>
  <c r="C326" i="5"/>
  <c r="D326" i="5"/>
  <c r="O326" i="5"/>
  <c r="B565" i="5"/>
  <c r="F565" i="5"/>
  <c r="M568" i="5"/>
  <c r="C568" i="5"/>
  <c r="B568" i="5"/>
  <c r="L568" i="5"/>
  <c r="D568" i="5"/>
  <c r="F568" i="5"/>
  <c r="J568" i="5"/>
  <c r="E458" i="5"/>
  <c r="O458" i="5"/>
  <c r="J458" i="5"/>
  <c r="L458" i="5"/>
  <c r="M458" i="5"/>
  <c r="K458" i="5"/>
  <c r="N458" i="5"/>
  <c r="H458" i="5"/>
  <c r="D458" i="5"/>
  <c r="G568" i="5"/>
  <c r="H122" i="5"/>
  <c r="B60" i="5"/>
  <c r="M60" i="5"/>
  <c r="G60" i="5"/>
  <c r="O60" i="5"/>
  <c r="D60" i="5"/>
  <c r="F60" i="5"/>
  <c r="P60" i="5"/>
  <c r="I60" i="5"/>
  <c r="C969" i="5"/>
  <c r="O113" i="5"/>
  <c r="L113" i="5"/>
  <c r="B113" i="5"/>
  <c r="C458" i="5"/>
  <c r="O568" i="5"/>
  <c r="L122" i="5"/>
  <c r="F226" i="5"/>
  <c r="J226" i="5"/>
  <c r="P226" i="5"/>
  <c r="N226" i="5"/>
  <c r="L226" i="5"/>
  <c r="C226" i="5"/>
  <c r="O226" i="5"/>
  <c r="F561" i="5"/>
  <c r="K561" i="5"/>
  <c r="G561" i="5"/>
  <c r="L561" i="5"/>
  <c r="N561" i="5"/>
  <c r="P561" i="5"/>
  <c r="D561" i="5"/>
  <c r="M561" i="5"/>
  <c r="P76" i="5"/>
  <c r="M76" i="5"/>
  <c r="O76" i="5"/>
  <c r="L76" i="5"/>
  <c r="K76" i="5"/>
  <c r="G76" i="5"/>
  <c r="C76" i="5"/>
  <c r="K192" i="5"/>
  <c r="O192" i="5"/>
  <c r="I192" i="5"/>
  <c r="G192" i="5"/>
  <c r="E192" i="5"/>
  <c r="N192" i="5"/>
  <c r="P192" i="5"/>
  <c r="M192" i="5"/>
  <c r="D192" i="5"/>
  <c r="H192" i="5"/>
  <c r="L192" i="5"/>
  <c r="I969" i="5"/>
  <c r="D620" i="5"/>
  <c r="G620" i="5"/>
  <c r="G229" i="5"/>
  <c r="J229" i="5"/>
  <c r="I568" i="5"/>
  <c r="B458" i="5"/>
  <c r="P568" i="5"/>
  <c r="N122" i="5"/>
  <c r="E576" i="5"/>
  <c r="P576" i="5"/>
  <c r="J576" i="5"/>
  <c r="K576" i="5"/>
  <c r="G576" i="5"/>
  <c r="F576" i="5"/>
  <c r="M576" i="5"/>
  <c r="I576" i="5"/>
  <c r="I471" i="5"/>
  <c r="E471" i="5"/>
  <c r="F471" i="5"/>
  <c r="P471" i="5"/>
  <c r="G471" i="5"/>
  <c r="B471" i="5"/>
  <c r="J123" i="5"/>
  <c r="L378" i="5"/>
  <c r="I378" i="5"/>
  <c r="C378" i="5"/>
  <c r="H378" i="5"/>
  <c r="J378" i="5"/>
  <c r="N378" i="5"/>
  <c r="E378" i="5"/>
  <c r="O378" i="5"/>
  <c r="F378" i="5"/>
  <c r="D378" i="5"/>
  <c r="P378" i="5"/>
  <c r="K378" i="5"/>
  <c r="F264" i="5"/>
  <c r="F458" i="5"/>
  <c r="P458" i="5"/>
  <c r="H568" i="5"/>
  <c r="F478" i="5"/>
  <c r="C478" i="5"/>
  <c r="B478" i="5"/>
  <c r="I478" i="5"/>
  <c r="O478" i="5"/>
  <c r="J478" i="5"/>
  <c r="K478" i="5"/>
  <c r="D478" i="5"/>
  <c r="E961" i="5"/>
  <c r="F961" i="5"/>
  <c r="C961" i="5"/>
  <c r="H961" i="5"/>
  <c r="N961" i="5"/>
  <c r="J961" i="5"/>
  <c r="K961" i="5"/>
  <c r="L961" i="5"/>
  <c r="G961" i="5"/>
  <c r="F294" i="5"/>
  <c r="E294" i="5"/>
  <c r="O294" i="5"/>
  <c r="I294" i="5"/>
  <c r="D294" i="5"/>
  <c r="B294" i="5"/>
  <c r="H294" i="5"/>
  <c r="G294" i="5"/>
  <c r="L294" i="5"/>
  <c r="J553" i="5"/>
  <c r="C553" i="5"/>
  <c r="M553" i="5"/>
  <c r="I553" i="5"/>
  <c r="H553" i="5"/>
  <c r="P553" i="5"/>
  <c r="B553" i="5"/>
  <c r="E553" i="5"/>
  <c r="P84" i="5"/>
  <c r="B84" i="5"/>
  <c r="H84" i="5"/>
  <c r="M84" i="5"/>
  <c r="D84" i="5"/>
  <c r="E84" i="5"/>
  <c r="F84" i="5"/>
  <c r="L84" i="5"/>
  <c r="C84" i="5"/>
  <c r="C531" i="5"/>
  <c r="P531" i="5"/>
  <c r="B531" i="5"/>
  <c r="J531" i="5"/>
  <c r="G531" i="5"/>
  <c r="D531" i="5"/>
  <c r="M531" i="5"/>
  <c r="E531" i="5"/>
  <c r="K531" i="5"/>
  <c r="I531" i="5"/>
  <c r="L531" i="5"/>
  <c r="B177" i="5"/>
  <c r="J177" i="5"/>
  <c r="N177" i="5"/>
  <c r="D177" i="5"/>
  <c r="E177" i="5"/>
  <c r="I177" i="5"/>
  <c r="P177" i="5"/>
  <c r="F177" i="5"/>
  <c r="H177" i="5"/>
  <c r="K177" i="5"/>
  <c r="G177" i="5"/>
  <c r="P11" i="5"/>
  <c r="L11" i="5"/>
  <c r="N871" i="5"/>
  <c r="F871" i="5"/>
  <c r="M871" i="5"/>
  <c r="B871" i="5"/>
  <c r="E871" i="5"/>
  <c r="K871" i="5"/>
  <c r="O871" i="5"/>
  <c r="L871" i="5"/>
  <c r="J871" i="5"/>
  <c r="I326" i="5"/>
  <c r="N123" i="5"/>
  <c r="L501" i="5"/>
  <c r="H501" i="5"/>
  <c r="J136" i="5"/>
  <c r="E136" i="5"/>
  <c r="M429" i="5"/>
  <c r="H429" i="5"/>
  <c r="I705" i="5"/>
  <c r="P705" i="5"/>
  <c r="P873" i="5"/>
  <c r="B114" i="5"/>
  <c r="E579" i="5"/>
  <c r="O946" i="5"/>
  <c r="N791" i="5"/>
  <c r="J791" i="5"/>
  <c r="O483" i="5"/>
  <c r="J483" i="5"/>
  <c r="O639" i="5"/>
  <c r="K451" i="5"/>
  <c r="N56" i="5"/>
  <c r="H56" i="5"/>
  <c r="L438" i="5"/>
  <c r="B169" i="5"/>
  <c r="I169" i="5"/>
  <c r="B183" i="5"/>
  <c r="C183" i="5"/>
  <c r="G539" i="5"/>
  <c r="J539" i="5"/>
  <c r="B311" i="5"/>
  <c r="L311" i="5"/>
  <c r="L247" i="5"/>
  <c r="D614" i="5"/>
  <c r="E384" i="5"/>
  <c r="C384" i="5"/>
  <c r="K56" i="5"/>
  <c r="P630" i="5"/>
  <c r="D630" i="5"/>
  <c r="C630" i="5"/>
  <c r="C606" i="5"/>
  <c r="P606" i="5"/>
  <c r="L606" i="5"/>
  <c r="G606" i="5"/>
  <c r="K664" i="5"/>
  <c r="L664" i="5"/>
  <c r="I517" i="5"/>
  <c r="E517" i="5"/>
  <c r="C579" i="5"/>
  <c r="D579" i="5"/>
  <c r="M593" i="5"/>
  <c r="H593" i="5"/>
  <c r="D303" i="5"/>
  <c r="G303" i="5"/>
  <c r="J892" i="5"/>
  <c r="L892" i="5"/>
  <c r="G384" i="5"/>
  <c r="G235" i="5"/>
  <c r="M235" i="5"/>
  <c r="B48" i="5"/>
  <c r="K48" i="5"/>
  <c r="C48" i="5"/>
  <c r="P48" i="5"/>
  <c r="M48" i="5"/>
  <c r="I48" i="5"/>
  <c r="J48" i="5"/>
  <c r="H48" i="5"/>
  <c r="N48" i="5"/>
  <c r="E48" i="5"/>
  <c r="O48" i="5"/>
  <c r="L48" i="5"/>
  <c r="D114" i="5"/>
  <c r="L114" i="5"/>
  <c r="J501" i="5"/>
  <c r="C501" i="5"/>
  <c r="H136" i="5"/>
  <c r="I136" i="5"/>
  <c r="P429" i="5"/>
  <c r="C705" i="5"/>
  <c r="N705" i="5"/>
  <c r="H873" i="5"/>
  <c r="M873" i="5"/>
  <c r="G114" i="5"/>
  <c r="N892" i="5"/>
  <c r="M303" i="5"/>
  <c r="J303" i="5"/>
  <c r="G593" i="5"/>
  <c r="M799" i="5"/>
  <c r="I799" i="5"/>
  <c r="O579" i="5"/>
  <c r="G579" i="5"/>
  <c r="F946" i="5"/>
  <c r="M791" i="5"/>
  <c r="D169" i="5"/>
  <c r="J451" i="5"/>
  <c r="N169" i="5"/>
  <c r="J639" i="5"/>
  <c r="M639" i="5"/>
  <c r="C169" i="5"/>
  <c r="N639" i="5"/>
  <c r="G828" i="5"/>
  <c r="L828" i="5"/>
  <c r="J560" i="5"/>
  <c r="F560" i="5"/>
  <c r="B614" i="5"/>
  <c r="E820" i="5"/>
  <c r="M820" i="5"/>
  <c r="F578" i="5"/>
  <c r="H578" i="5"/>
  <c r="E629" i="5"/>
  <c r="D629" i="5"/>
  <c r="E791" i="5"/>
  <c r="P791" i="5"/>
  <c r="D639" i="5"/>
  <c r="H639" i="5"/>
  <c r="B384" i="5"/>
  <c r="M384" i="5"/>
  <c r="H169" i="5"/>
  <c r="G169" i="5"/>
  <c r="F56" i="5"/>
  <c r="L56" i="5"/>
  <c r="E438" i="5"/>
  <c r="J438" i="5"/>
  <c r="H438" i="5"/>
  <c r="O614" i="5"/>
  <c r="G614" i="5"/>
  <c r="E325" i="5"/>
  <c r="P325" i="5"/>
  <c r="G946" i="5"/>
  <c r="H946" i="5"/>
  <c r="D483" i="5"/>
  <c r="E483" i="5"/>
  <c r="F501" i="5"/>
  <c r="D136" i="5"/>
  <c r="G136" i="5"/>
  <c r="C429" i="5"/>
  <c r="B429" i="5"/>
  <c r="L705" i="5"/>
  <c r="D705" i="5"/>
  <c r="B873" i="5"/>
  <c r="K873" i="5"/>
  <c r="I114" i="5"/>
  <c r="P114" i="5"/>
  <c r="E892" i="5"/>
  <c r="P892" i="5"/>
  <c r="K303" i="5"/>
  <c r="O593" i="5"/>
  <c r="F593" i="5"/>
  <c r="O799" i="5"/>
  <c r="H799" i="5"/>
  <c r="K579" i="5"/>
  <c r="M946" i="5"/>
  <c r="J946" i="5"/>
  <c r="K791" i="5"/>
  <c r="L483" i="5"/>
  <c r="C483" i="5"/>
  <c r="I348" i="5"/>
  <c r="N828" i="5"/>
  <c r="G438" i="5"/>
  <c r="J56" i="5"/>
  <c r="D451" i="5"/>
  <c r="E56" i="5"/>
  <c r="P169" i="5"/>
  <c r="O451" i="5"/>
  <c r="M438" i="5"/>
  <c r="H451" i="5"/>
  <c r="F892" i="5"/>
  <c r="B578" i="5"/>
  <c r="G609" i="5"/>
  <c r="F402" i="5"/>
  <c r="L402" i="5"/>
  <c r="J609" i="5"/>
  <c r="C335" i="5"/>
  <c r="D335" i="5"/>
  <c r="E287" i="5"/>
  <c r="C287" i="5"/>
  <c r="N207" i="5"/>
  <c r="H207" i="5"/>
  <c r="P609" i="5"/>
  <c r="D227" i="5"/>
  <c r="K227" i="5"/>
  <c r="O664" i="5"/>
  <c r="J820" i="5"/>
  <c r="N820" i="5"/>
  <c r="H614" i="5"/>
  <c r="I614" i="5"/>
  <c r="J629" i="5"/>
  <c r="I629" i="5"/>
  <c r="D384" i="5"/>
  <c r="H384" i="5"/>
  <c r="N325" i="5"/>
  <c r="I325" i="5"/>
  <c r="E235" i="5"/>
  <c r="D235" i="5"/>
  <c r="C517" i="5"/>
  <c r="J214" i="5"/>
  <c r="F214" i="5"/>
  <c r="G214" i="5"/>
  <c r="P136" i="5"/>
  <c r="F429" i="5"/>
  <c r="E705" i="5"/>
  <c r="E873" i="5"/>
  <c r="L873" i="5"/>
  <c r="F114" i="5"/>
  <c r="N114" i="5"/>
  <c r="K946" i="5"/>
  <c r="E946" i="5"/>
  <c r="L791" i="5"/>
  <c r="I483" i="5"/>
  <c r="P483" i="5"/>
  <c r="B56" i="5"/>
  <c r="B438" i="5"/>
  <c r="K438" i="5"/>
  <c r="N438" i="5"/>
  <c r="P364" i="5"/>
  <c r="H364" i="5"/>
  <c r="L563" i="5"/>
  <c r="F563" i="5"/>
  <c r="N52" i="5"/>
  <c r="M52" i="5"/>
  <c r="P279" i="5"/>
  <c r="F279" i="5"/>
  <c r="J279" i="5"/>
  <c r="F614" i="5"/>
  <c r="N614" i="5"/>
  <c r="I384" i="5"/>
  <c r="F384" i="5"/>
  <c r="O607" i="5"/>
  <c r="C607" i="5"/>
  <c r="H243" i="5"/>
  <c r="E243" i="5"/>
  <c r="P267" i="5"/>
  <c r="P567" i="5"/>
  <c r="B842" i="5"/>
  <c r="D842" i="5"/>
  <c r="K842" i="5"/>
  <c r="M842" i="5"/>
  <c r="B470" i="5"/>
  <c r="M470" i="5"/>
  <c r="G470" i="5"/>
  <c r="J470" i="5"/>
  <c r="H470" i="5"/>
  <c r="K470" i="5"/>
  <c r="L470" i="5"/>
  <c r="N470" i="5"/>
  <c r="P470" i="5"/>
  <c r="I447" i="5"/>
  <c r="F447" i="5"/>
  <c r="N447" i="5"/>
  <c r="P447" i="5"/>
  <c r="E447" i="5"/>
  <c r="O835" i="5"/>
  <c r="F835" i="5"/>
  <c r="J835" i="5"/>
  <c r="B835" i="5"/>
  <c r="P835" i="5"/>
  <c r="L835" i="5"/>
  <c r="I835" i="5"/>
  <c r="K835" i="5"/>
  <c r="M835" i="5"/>
  <c r="G835" i="5"/>
  <c r="O10" i="5"/>
  <c r="G10" i="5"/>
  <c r="P10" i="5"/>
  <c r="N10" i="5"/>
  <c r="M966" i="5"/>
  <c r="F730" i="5"/>
  <c r="J877" i="5"/>
  <c r="H877" i="5"/>
  <c r="B874" i="5"/>
  <c r="O874" i="5"/>
  <c r="K110" i="5"/>
  <c r="G110" i="5"/>
  <c r="E267" i="5"/>
  <c r="M267" i="5"/>
  <c r="I567" i="5"/>
  <c r="E835" i="5"/>
  <c r="M171" i="5"/>
  <c r="B171" i="5"/>
  <c r="B681" i="5"/>
  <c r="L681" i="5"/>
  <c r="M681" i="5"/>
  <c r="N681" i="5"/>
  <c r="K681" i="5"/>
  <c r="J681" i="5"/>
  <c r="E681" i="5"/>
  <c r="I681" i="5"/>
  <c r="O681" i="5"/>
  <c r="C681" i="5"/>
  <c r="D681" i="5"/>
  <c r="F681" i="5"/>
  <c r="H681" i="5"/>
  <c r="G681" i="5"/>
  <c r="N666" i="5"/>
  <c r="I666" i="5"/>
  <c r="C619" i="5"/>
  <c r="H619" i="5"/>
  <c r="F619" i="5"/>
  <c r="J619" i="5"/>
  <c r="K619" i="5"/>
  <c r="I619" i="5"/>
  <c r="P619" i="5"/>
  <c r="O619" i="5"/>
  <c r="G619" i="5"/>
  <c r="N619" i="5"/>
  <c r="E619" i="5"/>
  <c r="C16" i="5"/>
  <c r="O16" i="5"/>
  <c r="L16" i="5"/>
  <c r="G16" i="5"/>
  <c r="E16" i="5"/>
  <c r="J16" i="5"/>
  <c r="N16" i="5"/>
  <c r="H16" i="5"/>
  <c r="M16" i="5"/>
  <c r="P715" i="5"/>
  <c r="N715" i="5"/>
  <c r="C715" i="5"/>
  <c r="M715" i="5"/>
  <c r="E715" i="5"/>
  <c r="I715" i="5"/>
  <c r="G715" i="5"/>
  <c r="J715" i="5"/>
  <c r="B715" i="5"/>
  <c r="L715" i="5"/>
  <c r="F715" i="5"/>
  <c r="O715" i="5"/>
  <c r="H715" i="5"/>
  <c r="O966" i="5"/>
  <c r="J730" i="5"/>
  <c r="E877" i="5"/>
  <c r="N567" i="5"/>
  <c r="J447" i="5"/>
  <c r="C470" i="5"/>
  <c r="O852" i="5"/>
  <c r="F852" i="5"/>
  <c r="J852" i="5"/>
  <c r="L852" i="5"/>
  <c r="M340" i="5"/>
  <c r="B340" i="5"/>
  <c r="H340" i="5"/>
  <c r="J340" i="5"/>
  <c r="N340" i="5"/>
  <c r="G340" i="5"/>
  <c r="K340" i="5"/>
  <c r="E340" i="5"/>
  <c r="P340" i="5"/>
  <c r="D340" i="5"/>
  <c r="L340" i="5"/>
  <c r="C340" i="5"/>
  <c r="F340" i="5"/>
  <c r="O577" i="5"/>
  <c r="H577" i="5"/>
  <c r="P877" i="5"/>
  <c r="I877" i="5"/>
  <c r="C877" i="5"/>
  <c r="I730" i="5"/>
  <c r="M730" i="5"/>
  <c r="H730" i="5"/>
  <c r="G730" i="5"/>
  <c r="H110" i="5"/>
  <c r="O110" i="5"/>
  <c r="J110" i="5"/>
  <c r="L110" i="5"/>
  <c r="D267" i="5"/>
  <c r="I267" i="5"/>
  <c r="C267" i="5"/>
  <c r="K267" i="5"/>
  <c r="N267" i="5"/>
  <c r="C874" i="5"/>
  <c r="P874" i="5"/>
  <c r="J874" i="5"/>
  <c r="H889" i="5"/>
  <c r="M889" i="5"/>
  <c r="O889" i="5"/>
  <c r="K889" i="5"/>
  <c r="E889" i="5"/>
  <c r="G889" i="5"/>
  <c r="L889" i="5"/>
  <c r="P889" i="5"/>
  <c r="J889" i="5"/>
  <c r="B831" i="5"/>
  <c r="L831" i="5"/>
  <c r="J831" i="5"/>
  <c r="K831" i="5"/>
  <c r="O567" i="5"/>
  <c r="B567" i="5"/>
  <c r="C567" i="5"/>
  <c r="E567" i="5"/>
  <c r="M567" i="5"/>
  <c r="G567" i="5"/>
  <c r="L567" i="5"/>
  <c r="H567" i="5"/>
  <c r="K730" i="5"/>
  <c r="D877" i="5"/>
  <c r="N889" i="5"/>
  <c r="M874" i="5"/>
  <c r="I110" i="5"/>
  <c r="J842" i="5"/>
  <c r="B267" i="5"/>
  <c r="D889" i="5"/>
  <c r="D470" i="5"/>
  <c r="K418" i="5"/>
  <c r="I418" i="5"/>
  <c r="E418" i="5"/>
  <c r="C418" i="5"/>
  <c r="L789" i="5"/>
  <c r="D789" i="5"/>
  <c r="G697" i="5"/>
  <c r="N697" i="5"/>
  <c r="F697" i="5"/>
  <c r="E697" i="5"/>
  <c r="J697" i="5"/>
  <c r="B697" i="5"/>
  <c r="I697" i="5"/>
  <c r="M697" i="5"/>
  <c r="K697" i="5"/>
  <c r="D460" i="5"/>
  <c r="I460" i="5"/>
  <c r="F460" i="5"/>
  <c r="C460" i="5"/>
  <c r="H460" i="5"/>
  <c r="G460" i="5"/>
  <c r="N460" i="5"/>
  <c r="K460" i="5"/>
  <c r="L460" i="5"/>
  <c r="P460" i="5"/>
  <c r="M460" i="5"/>
  <c r="I790" i="5"/>
  <c r="O790" i="5"/>
  <c r="G790" i="5"/>
  <c r="E790" i="5"/>
  <c r="L790" i="5"/>
  <c r="J790" i="5"/>
  <c r="B790" i="5"/>
  <c r="G870" i="5"/>
  <c r="F870" i="5"/>
  <c r="D870" i="5"/>
  <c r="I870" i="5"/>
  <c r="B870" i="5"/>
  <c r="E870" i="5"/>
  <c r="J870" i="5"/>
  <c r="K870" i="5"/>
  <c r="H870" i="5"/>
  <c r="N870" i="5"/>
  <c r="O870" i="5"/>
  <c r="C870" i="5"/>
  <c r="M870" i="5"/>
  <c r="I249" i="5"/>
  <c r="N901" i="5"/>
  <c r="L193" i="5"/>
  <c r="H221" i="5"/>
  <c r="B208" i="5"/>
  <c r="F660" i="5"/>
  <c r="F966" i="5"/>
  <c r="H100" i="5"/>
  <c r="I966" i="5"/>
  <c r="O831" i="5"/>
  <c r="E966" i="5"/>
  <c r="K964" i="5"/>
  <c r="D730" i="5"/>
  <c r="N877" i="5"/>
  <c r="D418" i="5"/>
  <c r="C171" i="5"/>
  <c r="K874" i="5"/>
  <c r="I874" i="5"/>
  <c r="M110" i="5"/>
  <c r="C852" i="5"/>
  <c r="I852" i="5"/>
  <c r="C447" i="5"/>
  <c r="O447" i="5"/>
  <c r="E842" i="5"/>
  <c r="B889" i="5"/>
  <c r="J567" i="5"/>
  <c r="E470" i="5"/>
  <c r="I340" i="5"/>
  <c r="G577" i="5"/>
  <c r="N835" i="5"/>
  <c r="K248" i="5"/>
  <c r="G248" i="5"/>
  <c r="D248" i="5"/>
  <c r="L766" i="5"/>
  <c r="D766" i="5"/>
  <c r="F766" i="5"/>
  <c r="C766" i="5"/>
  <c r="O935" i="5"/>
  <c r="K904" i="5"/>
  <c r="P904" i="5"/>
  <c r="M904" i="5"/>
  <c r="F904" i="5"/>
  <c r="I242" i="5"/>
  <c r="F242" i="5"/>
  <c r="E242" i="5"/>
  <c r="J242" i="5"/>
  <c r="H103" i="5"/>
  <c r="J103" i="5"/>
  <c r="F103" i="5"/>
  <c r="D103" i="5"/>
  <c r="M103" i="5"/>
  <c r="E103" i="5"/>
  <c r="N103" i="5"/>
  <c r="P103" i="5"/>
  <c r="C103" i="5"/>
  <c r="K103" i="5"/>
  <c r="O103" i="5"/>
  <c r="G103" i="5"/>
  <c r="I103" i="5"/>
  <c r="L730" i="5"/>
  <c r="L877" i="5"/>
  <c r="G874" i="5"/>
  <c r="L874" i="5"/>
  <c r="F110" i="5"/>
  <c r="K447" i="5"/>
  <c r="I842" i="5"/>
  <c r="F267" i="5"/>
  <c r="C889" i="5"/>
  <c r="D567" i="5"/>
  <c r="F470" i="5"/>
  <c r="H697" i="5"/>
  <c r="O340" i="5"/>
  <c r="N790" i="5"/>
  <c r="D835" i="5"/>
  <c r="P681" i="5"/>
  <c r="J87" i="5"/>
  <c r="E87" i="5"/>
  <c r="P87" i="5"/>
  <c r="P870" i="5"/>
  <c r="O460" i="5"/>
  <c r="K649" i="5"/>
  <c r="L649" i="5"/>
  <c r="B649" i="5"/>
  <c r="D649" i="5"/>
  <c r="N649" i="5"/>
  <c r="F649" i="5"/>
  <c r="P649" i="5"/>
  <c r="C649" i="5"/>
  <c r="H649" i="5"/>
  <c r="O649" i="5"/>
  <c r="C768" i="5"/>
  <c r="D768" i="5"/>
  <c r="J768" i="5"/>
  <c r="H768" i="5"/>
  <c r="I768" i="5"/>
  <c r="E768" i="5"/>
  <c r="K768" i="5"/>
  <c r="G768" i="5"/>
  <c r="B768" i="5"/>
  <c r="L768" i="5"/>
  <c r="F768" i="5"/>
  <c r="N768" i="5"/>
  <c r="M768" i="5"/>
  <c r="F86" i="5"/>
  <c r="B86" i="5"/>
  <c r="C86" i="5"/>
  <c r="G86" i="5"/>
  <c r="D86" i="5"/>
  <c r="I86" i="5"/>
  <c r="H86" i="5"/>
  <c r="K86" i="5"/>
  <c r="P86" i="5"/>
  <c r="N86" i="5"/>
  <c r="B189" i="5"/>
  <c r="J189" i="5"/>
  <c r="P787" i="5"/>
  <c r="N787" i="5"/>
  <c r="F826" i="5"/>
  <c r="G826" i="5"/>
  <c r="D826" i="5"/>
  <c r="H64" i="5"/>
  <c r="P64" i="5"/>
  <c r="K64" i="5"/>
  <c r="G884" i="5"/>
  <c r="C884" i="5"/>
  <c r="N884" i="5"/>
  <c r="P884" i="5"/>
  <c r="E884" i="5"/>
  <c r="H884" i="5"/>
  <c r="F884" i="5"/>
  <c r="L770" i="5"/>
  <c r="E770" i="5"/>
  <c r="F770" i="5"/>
  <c r="K770" i="5"/>
  <c r="P770" i="5"/>
  <c r="B770" i="5"/>
  <c r="I770" i="5"/>
  <c r="D770" i="5"/>
  <c r="G770" i="5"/>
  <c r="O770" i="5"/>
  <c r="H770" i="5"/>
  <c r="C770" i="5"/>
  <c r="D403" i="5"/>
  <c r="B403" i="5"/>
  <c r="L403" i="5"/>
  <c r="P403" i="5"/>
  <c r="G403" i="5"/>
  <c r="H403" i="5"/>
  <c r="D843" i="5"/>
  <c r="N843" i="5"/>
  <c r="E404" i="5"/>
  <c r="N404" i="5"/>
  <c r="M404" i="5"/>
  <c r="N527" i="5"/>
  <c r="D527" i="5"/>
  <c r="K184" i="5"/>
  <c r="B184" i="5"/>
  <c r="O184" i="5"/>
  <c r="F184" i="5"/>
  <c r="H184" i="5"/>
  <c r="N184" i="5"/>
  <c r="I184" i="5"/>
  <c r="F936" i="5"/>
  <c r="E481" i="5"/>
  <c r="L481" i="5"/>
  <c r="M481" i="5"/>
  <c r="K481" i="5"/>
  <c r="C481" i="5"/>
  <c r="J481" i="5"/>
  <c r="B89" i="5"/>
  <c r="G89" i="5"/>
  <c r="E89" i="5"/>
  <c r="F89" i="5"/>
  <c r="P89" i="5"/>
  <c r="M89" i="5"/>
  <c r="J89" i="5"/>
  <c r="C89" i="5"/>
  <c r="L89" i="5"/>
  <c r="K89" i="5"/>
  <c r="I89" i="5"/>
  <c r="G65" i="5"/>
  <c r="O65" i="5"/>
  <c r="B65" i="5"/>
  <c r="F65" i="5"/>
  <c r="M292" i="5"/>
  <c r="C292" i="5"/>
  <c r="D292" i="5"/>
  <c r="B292" i="5"/>
  <c r="P292" i="5"/>
  <c r="G953" i="5"/>
  <c r="D953" i="5"/>
  <c r="C953" i="5"/>
  <c r="J953" i="5"/>
  <c r="N953" i="5"/>
  <c r="E953" i="5"/>
  <c r="F953" i="5"/>
  <c r="H953" i="5"/>
  <c r="M953" i="5"/>
  <c r="B953" i="5"/>
  <c r="K953" i="5"/>
  <c r="I953" i="5"/>
  <c r="D876" i="5"/>
  <c r="M876" i="5"/>
  <c r="H876" i="5"/>
  <c r="C876" i="5"/>
  <c r="E876" i="5"/>
  <c r="J876" i="5"/>
  <c r="I876" i="5"/>
  <c r="P876" i="5"/>
  <c r="E394" i="5"/>
  <c r="O394" i="5"/>
  <c r="I322" i="5"/>
  <c r="J322" i="5"/>
  <c r="G322" i="5"/>
  <c r="H322" i="5"/>
  <c r="G218" i="5"/>
  <c r="H218" i="5"/>
  <c r="K218" i="5"/>
  <c r="E218" i="5"/>
  <c r="N218" i="5"/>
  <c r="K130" i="5"/>
  <c r="N130" i="5"/>
  <c r="O130" i="5"/>
  <c r="G341" i="5"/>
  <c r="I341" i="5"/>
  <c r="J341" i="5"/>
  <c r="O341" i="5"/>
  <c r="N341" i="5"/>
  <c r="O746" i="5"/>
  <c r="H746" i="5"/>
  <c r="C746" i="5"/>
  <c r="L746" i="5"/>
  <c r="I746" i="5"/>
  <c r="P746" i="5"/>
  <c r="F821" i="5"/>
  <c r="I821" i="5"/>
  <c r="E821" i="5"/>
  <c r="O210" i="5"/>
  <c r="N210" i="5"/>
  <c r="C210" i="5"/>
  <c r="F210" i="5"/>
  <c r="D210" i="5"/>
  <c r="J262" i="5"/>
  <c r="G262" i="5"/>
  <c r="F262" i="5"/>
  <c r="H262" i="5"/>
  <c r="L262" i="5"/>
  <c r="D262" i="5"/>
  <c r="O262" i="5"/>
  <c r="M262" i="5"/>
  <c r="I262" i="5"/>
  <c r="P262" i="5"/>
  <c r="K262" i="5"/>
  <c r="B262" i="5"/>
  <c r="O33" i="5"/>
  <c r="D33" i="5"/>
  <c r="G33" i="5"/>
  <c r="J33" i="5"/>
  <c r="F33" i="5"/>
  <c r="M33" i="5"/>
  <c r="P33" i="5"/>
  <c r="C33" i="5"/>
  <c r="I33" i="5"/>
  <c r="N33" i="5"/>
  <c r="B33" i="5"/>
  <c r="N977" i="5"/>
  <c r="B977" i="5"/>
  <c r="P977" i="5"/>
  <c r="I977" i="5"/>
  <c r="E977" i="5"/>
  <c r="K400" i="5"/>
  <c r="L400" i="5"/>
  <c r="E400" i="5"/>
  <c r="C400" i="5"/>
  <c r="N400" i="5"/>
  <c r="G400" i="5"/>
  <c r="I228" i="5"/>
  <c r="H228" i="5"/>
  <c r="J228" i="5"/>
  <c r="K228" i="5"/>
  <c r="G228" i="5"/>
  <c r="F228" i="5"/>
  <c r="E228" i="5"/>
  <c r="O228" i="5"/>
  <c r="M228" i="5"/>
  <c r="P228" i="5"/>
  <c r="K876" i="5"/>
  <c r="L394" i="5"/>
  <c r="M787" i="5"/>
  <c r="B341" i="5"/>
  <c r="N876" i="5"/>
  <c r="B876" i="5"/>
  <c r="C130" i="5"/>
  <c r="O322" i="5"/>
  <c r="P341" i="5"/>
  <c r="B592" i="5"/>
  <c r="M72" i="5"/>
  <c r="G28" i="5"/>
  <c r="N28" i="5"/>
  <c r="H400" i="5"/>
  <c r="E746" i="5"/>
  <c r="B481" i="5"/>
  <c r="O403" i="5"/>
  <c r="C486" i="5"/>
  <c r="J64" i="5"/>
  <c r="F746" i="5"/>
  <c r="O186" i="5"/>
  <c r="G186" i="5"/>
  <c r="L186" i="5"/>
  <c r="C482" i="5"/>
  <c r="F482" i="5"/>
  <c r="N228" i="5"/>
  <c r="J389" i="5"/>
  <c r="E389" i="5"/>
  <c r="P389" i="5"/>
  <c r="J770" i="5"/>
  <c r="K33" i="5"/>
  <c r="O81" i="5"/>
  <c r="D81" i="5"/>
  <c r="L81" i="5"/>
  <c r="K81" i="5"/>
  <c r="I81" i="5"/>
  <c r="F81" i="5"/>
  <c r="J81" i="5"/>
  <c r="H81" i="5"/>
  <c r="N81" i="5"/>
  <c r="B81" i="5"/>
  <c r="D394" i="5"/>
  <c r="E787" i="5"/>
  <c r="M341" i="5"/>
  <c r="D404" i="5"/>
  <c r="B787" i="5"/>
  <c r="O876" i="5"/>
  <c r="C218" i="5"/>
  <c r="F322" i="5"/>
  <c r="C404" i="5"/>
  <c r="F400" i="5"/>
  <c r="N481" i="5"/>
  <c r="B884" i="5"/>
  <c r="F486" i="5"/>
  <c r="F64" i="5"/>
  <c r="N764" i="5"/>
  <c r="L764" i="5"/>
  <c r="E764" i="5"/>
  <c r="G764" i="5"/>
  <c r="H452" i="5"/>
  <c r="P452" i="5"/>
  <c r="G452" i="5"/>
  <c r="D452" i="5"/>
  <c r="B746" i="5"/>
  <c r="C617" i="5"/>
  <c r="L617" i="5"/>
  <c r="K617" i="5"/>
  <c r="G617" i="5"/>
  <c r="I617" i="5"/>
  <c r="N617" i="5"/>
  <c r="J23" i="5"/>
  <c r="F23" i="5"/>
  <c r="K23" i="5"/>
  <c r="N262" i="5"/>
  <c r="F428" i="5"/>
  <c r="H428" i="5"/>
  <c r="I428" i="5"/>
  <c r="O484" i="5"/>
  <c r="E484" i="5"/>
  <c r="N916" i="5"/>
  <c r="O916" i="5"/>
  <c r="O79" i="5"/>
  <c r="K79" i="5"/>
  <c r="L654" i="5"/>
  <c r="M654" i="5"/>
  <c r="K654" i="5"/>
  <c r="P654" i="5"/>
  <c r="H594" i="5"/>
  <c r="O594" i="5"/>
  <c r="M594" i="5"/>
  <c r="F594" i="5"/>
  <c r="D594" i="5"/>
  <c r="F592" i="5"/>
  <c r="M592" i="5"/>
  <c r="P592" i="5"/>
  <c r="J592" i="5"/>
  <c r="N592" i="5"/>
  <c r="L592" i="5"/>
  <c r="C592" i="5"/>
  <c r="O592" i="5"/>
  <c r="J72" i="5"/>
  <c r="B72" i="5"/>
  <c r="N72" i="5"/>
  <c r="K72" i="5"/>
  <c r="G72" i="5"/>
  <c r="E72" i="5"/>
  <c r="D72" i="5"/>
  <c r="I72" i="5"/>
  <c r="C262" i="5"/>
  <c r="C856" i="5"/>
  <c r="H856" i="5"/>
  <c r="O947" i="5"/>
  <c r="L947" i="5"/>
  <c r="C947" i="5"/>
  <c r="F947" i="5"/>
  <c r="M947" i="5"/>
  <c r="J963" i="5"/>
  <c r="G963" i="5"/>
  <c r="B637" i="5"/>
  <c r="N637" i="5"/>
  <c r="O562" i="5"/>
  <c r="B562" i="5"/>
  <c r="D562" i="5"/>
  <c r="H562" i="5"/>
  <c r="L562" i="5"/>
  <c r="M562" i="5"/>
  <c r="K562" i="5"/>
  <c r="I562" i="5"/>
  <c r="E562" i="5"/>
  <c r="J253" i="5"/>
  <c r="H253" i="5"/>
  <c r="B253" i="5"/>
  <c r="N253" i="5"/>
  <c r="I253" i="5"/>
  <c r="K253" i="5"/>
  <c r="F253" i="5"/>
  <c r="M253" i="5"/>
  <c r="G253" i="5"/>
  <c r="O253" i="5"/>
  <c r="E253" i="5"/>
  <c r="P253" i="5"/>
  <c r="D624" i="5"/>
  <c r="E624" i="5"/>
  <c r="H624" i="5"/>
  <c r="F624" i="5"/>
  <c r="G624" i="5"/>
  <c r="K624" i="5"/>
  <c r="O624" i="5"/>
  <c r="N624" i="5"/>
  <c r="I624" i="5"/>
  <c r="M624" i="5"/>
  <c r="P624" i="5"/>
  <c r="C624" i="5"/>
  <c r="J624" i="5"/>
  <c r="G139" i="5"/>
  <c r="M395" i="5"/>
  <c r="K395" i="5"/>
  <c r="H502" i="5"/>
  <c r="O502" i="5"/>
  <c r="K502" i="5"/>
  <c r="D502" i="5"/>
  <c r="N502" i="5"/>
  <c r="E717" i="5"/>
  <c r="N717" i="5"/>
  <c r="J717" i="5"/>
  <c r="N397" i="5"/>
  <c r="E423" i="5"/>
  <c r="B307" i="5"/>
  <c r="K984" i="5"/>
  <c r="N984" i="5"/>
  <c r="J265" i="5"/>
  <c r="F265" i="5"/>
  <c r="M687" i="5"/>
  <c r="M570" i="5"/>
  <c r="F219" i="5"/>
  <c r="D219" i="5"/>
  <c r="AE545" i="4"/>
  <c r="K435" i="5"/>
  <c r="B757" i="5"/>
  <c r="G465" i="5"/>
  <c r="O465" i="5"/>
  <c r="G397" i="5"/>
  <c r="P397" i="5"/>
  <c r="E397" i="5"/>
  <c r="O891" i="5"/>
  <c r="F461" i="5"/>
  <c r="F141" i="5"/>
  <c r="L29" i="5"/>
  <c r="F570" i="5"/>
  <c r="M653" i="5"/>
  <c r="C307" i="5"/>
  <c r="O307" i="5"/>
  <c r="G653" i="5"/>
  <c r="H351" i="5"/>
  <c r="I564" i="5"/>
  <c r="P564" i="5"/>
  <c r="G257" i="5"/>
  <c r="H194" i="5"/>
  <c r="M257" i="5"/>
  <c r="H554" i="5"/>
  <c r="O149" i="5"/>
  <c r="H397" i="5"/>
  <c r="N564" i="5"/>
  <c r="D554" i="5"/>
  <c r="E564" i="5"/>
  <c r="O541" i="5"/>
  <c r="H541" i="5"/>
  <c r="N716" i="5"/>
  <c r="H423" i="5"/>
  <c r="K423" i="5"/>
  <c r="I307" i="5"/>
  <c r="C984" i="5"/>
  <c r="I265" i="5"/>
  <c r="K265" i="5"/>
  <c r="L646" i="5"/>
  <c r="E938" i="5"/>
  <c r="B570" i="5"/>
  <c r="P205" i="5"/>
  <c r="H219" i="5"/>
  <c r="G58" i="5"/>
  <c r="C58" i="5"/>
  <c r="F669" i="5"/>
  <c r="O257" i="5"/>
  <c r="F435" i="5"/>
  <c r="B397" i="5"/>
  <c r="L554" i="5"/>
  <c r="M397" i="5"/>
  <c r="C653" i="5"/>
  <c r="L423" i="5"/>
  <c r="I423" i="5"/>
  <c r="F984" i="5"/>
  <c r="I984" i="5"/>
  <c r="B265" i="5"/>
  <c r="L265" i="5"/>
  <c r="P687" i="5"/>
  <c r="C219" i="5"/>
  <c r="G219" i="5"/>
  <c r="J58" i="5"/>
  <c r="O646" i="5"/>
  <c r="D503" i="5"/>
  <c r="J397" i="5"/>
  <c r="L329" i="5"/>
  <c r="B423" i="5"/>
  <c r="C423" i="5"/>
  <c r="H984" i="5"/>
  <c r="G984" i="5"/>
  <c r="P265" i="5"/>
  <c r="N570" i="5"/>
  <c r="H570" i="5"/>
  <c r="I687" i="5"/>
  <c r="F275" i="5"/>
  <c r="O219" i="5"/>
  <c r="M757" i="5"/>
  <c r="E358" i="5"/>
  <c r="M465" i="5"/>
  <c r="N141" i="5"/>
  <c r="C461" i="5"/>
  <c r="B968" i="5"/>
  <c r="L141" i="5"/>
  <c r="F29" i="5"/>
  <c r="P257" i="5"/>
  <c r="L564" i="5"/>
  <c r="H564" i="5"/>
  <c r="D257" i="5"/>
  <c r="I541" i="5"/>
  <c r="B416" i="5"/>
  <c r="J1000" i="5"/>
  <c r="G423" i="5"/>
  <c r="J423" i="5"/>
  <c r="P984" i="5"/>
  <c r="B984" i="5"/>
  <c r="N265" i="5"/>
  <c r="H646" i="5"/>
  <c r="P503" i="5"/>
  <c r="AF719" i="4"/>
  <c r="A709" i="5"/>
  <c r="AE663" i="4"/>
  <c r="AE777" i="4"/>
  <c r="AE28" i="4"/>
  <c r="AE383" i="4"/>
  <c r="AE469" i="4"/>
  <c r="AE660" i="4"/>
  <c r="AE934" i="4"/>
  <c r="AE840" i="4"/>
  <c r="AE913" i="4"/>
  <c r="AE85" i="4"/>
  <c r="AE433" i="4"/>
  <c r="AE491" i="4"/>
  <c r="AE630" i="4"/>
  <c r="AE645" i="4"/>
  <c r="AE724" i="4"/>
  <c r="AE733" i="4"/>
  <c r="AE910" i="4"/>
  <c r="AE922" i="4"/>
  <c r="AE1000" i="4"/>
  <c r="AF474" i="4"/>
  <c r="A464" i="5"/>
  <c r="AE159" i="4"/>
  <c r="AE445" i="4"/>
  <c r="AE556" i="4"/>
  <c r="AE691" i="4"/>
  <c r="AE712" i="4"/>
  <c r="AE884" i="4"/>
  <c r="AE18" i="4"/>
  <c r="AE24" i="4"/>
  <c r="AE50" i="4"/>
  <c r="AE62" i="4"/>
  <c r="AE74" i="4"/>
  <c r="AE141" i="4"/>
  <c r="AE207" i="4"/>
  <c r="AE265" i="4"/>
  <c r="AE339" i="4"/>
  <c r="AE424" i="4"/>
  <c r="AE502" i="4"/>
  <c r="AE550" i="4"/>
  <c r="AE657" i="4"/>
  <c r="AE664" i="4"/>
  <c r="AE685" i="4"/>
  <c r="AE745" i="4"/>
  <c r="AE753" i="4"/>
  <c r="AE833" i="4"/>
  <c r="AE889" i="4"/>
  <c r="AE918" i="4"/>
  <c r="AE75" i="4"/>
  <c r="AE106" i="4"/>
  <c r="AE134" i="4"/>
  <c r="AE176" i="4"/>
  <c r="AE185" i="4"/>
  <c r="AE208" i="4"/>
  <c r="AE227" i="4"/>
  <c r="AE296" i="4"/>
  <c r="AE373" i="4"/>
  <c r="AE389" i="4"/>
  <c r="AE450" i="4"/>
  <c r="AE513" i="4"/>
  <c r="AE611" i="4"/>
  <c r="AE665" i="4"/>
  <c r="AE693" i="4"/>
  <c r="AE701" i="4"/>
  <c r="AE794" i="4"/>
  <c r="AE882" i="4"/>
  <c r="AE890" i="4"/>
  <c r="AE939" i="4"/>
  <c r="AE957" i="4"/>
  <c r="AE44" i="4"/>
  <c r="AE173" i="4"/>
  <c r="AE224" i="4"/>
  <c r="AE235" i="4"/>
  <c r="AE285" i="4"/>
  <c r="AE293" i="4"/>
  <c r="AE351" i="4"/>
  <c r="AE360" i="4"/>
  <c r="AE369" i="4"/>
  <c r="AE539" i="4"/>
  <c r="AE543" i="4"/>
  <c r="AE574" i="4"/>
  <c r="AE722" i="4"/>
  <c r="AE784" i="4"/>
  <c r="AE787" i="4"/>
  <c r="AE819" i="4"/>
  <c r="AE867" i="4"/>
  <c r="AE871" i="4"/>
  <c r="AE993" i="4"/>
  <c r="AE1009" i="4"/>
  <c r="O628" i="5"/>
  <c r="P628" i="5"/>
  <c r="J976" i="5"/>
  <c r="J565" i="5"/>
  <c r="N565" i="5"/>
  <c r="H229" i="5"/>
  <c r="K620" i="5"/>
  <c r="P113" i="5"/>
  <c r="H496" i="5"/>
  <c r="N600" i="5"/>
  <c r="E609" i="5"/>
  <c r="B609" i="5"/>
  <c r="F609" i="5"/>
  <c r="J890" i="5"/>
  <c r="K890" i="5"/>
  <c r="E890" i="5"/>
  <c r="B890" i="5"/>
  <c r="C890" i="5"/>
  <c r="F890" i="5"/>
  <c r="P890" i="5"/>
  <c r="O471" i="5"/>
  <c r="L662" i="5"/>
  <c r="N628" i="5"/>
  <c r="K628" i="5"/>
  <c r="N74" i="5"/>
  <c r="C565" i="5"/>
  <c r="K565" i="5"/>
  <c r="C229" i="5"/>
  <c r="E620" i="5"/>
  <c r="H113" i="5"/>
  <c r="B496" i="5"/>
  <c r="I600" i="5"/>
  <c r="L471" i="5"/>
  <c r="D565" i="5"/>
  <c r="M229" i="5"/>
  <c r="L229" i="5"/>
  <c r="M620" i="5"/>
  <c r="C496" i="5"/>
  <c r="F600" i="5"/>
  <c r="F995" i="5"/>
  <c r="P995" i="5"/>
  <c r="N976" i="5"/>
  <c r="K976" i="5"/>
  <c r="E976" i="5"/>
  <c r="B74" i="5"/>
  <c r="K74" i="5"/>
  <c r="E74" i="5"/>
  <c r="F74" i="5"/>
  <c r="B628" i="5"/>
  <c r="J628" i="5"/>
  <c r="J273" i="5"/>
  <c r="C976" i="5"/>
  <c r="O976" i="5"/>
  <c r="P565" i="5"/>
  <c r="B229" i="5"/>
  <c r="N229" i="5"/>
  <c r="F620" i="5"/>
  <c r="O496" i="5"/>
  <c r="M600" i="5"/>
  <c r="H565" i="5"/>
  <c r="K229" i="5"/>
  <c r="P229" i="5"/>
  <c r="K496" i="5"/>
  <c r="K600" i="5"/>
  <c r="I113" i="5"/>
  <c r="D113" i="5"/>
  <c r="J113" i="5"/>
  <c r="N113" i="5"/>
  <c r="F113" i="5"/>
  <c r="M113" i="5"/>
  <c r="K113" i="5"/>
  <c r="H471" i="5"/>
  <c r="J471" i="5"/>
  <c r="H628" i="5"/>
  <c r="G628" i="5"/>
  <c r="M976" i="5"/>
  <c r="B976" i="5"/>
  <c r="M630" i="5"/>
  <c r="H630" i="5"/>
  <c r="O620" i="5"/>
  <c r="B620" i="5"/>
  <c r="N620" i="5"/>
  <c r="I620" i="5"/>
  <c r="P620" i="5"/>
  <c r="H620" i="5"/>
  <c r="L620" i="5"/>
  <c r="C620" i="5"/>
  <c r="O229" i="5"/>
  <c r="E229" i="5"/>
  <c r="D229" i="5"/>
  <c r="I229" i="5"/>
  <c r="L565" i="5"/>
  <c r="G565" i="5"/>
  <c r="M565" i="5"/>
  <c r="I565" i="5"/>
  <c r="M496" i="5"/>
  <c r="F496" i="5"/>
  <c r="D496" i="5"/>
  <c r="J496" i="5"/>
  <c r="E496" i="5"/>
  <c r="P496" i="5"/>
  <c r="N496" i="5"/>
  <c r="O600" i="5"/>
  <c r="E600" i="5"/>
  <c r="G600" i="5"/>
  <c r="L600" i="5"/>
  <c r="D600" i="5"/>
  <c r="B600" i="5"/>
  <c r="H600" i="5"/>
  <c r="L628" i="5"/>
  <c r="H976" i="5"/>
  <c r="O565" i="5"/>
  <c r="E565" i="5"/>
  <c r="F229" i="5"/>
  <c r="J620" i="5"/>
  <c r="E113" i="5"/>
  <c r="I496" i="5"/>
  <c r="J600" i="5"/>
  <c r="N517" i="5"/>
  <c r="F517" i="5"/>
  <c r="C428" i="5"/>
  <c r="L850" i="5"/>
  <c r="F906" i="5"/>
  <c r="F179" i="5"/>
  <c r="O884" i="5"/>
  <c r="C891" i="5"/>
  <c r="P65" i="5"/>
  <c r="D541" i="5"/>
  <c r="K71" i="5"/>
  <c r="P541" i="5"/>
  <c r="J603" i="5"/>
  <c r="M65" i="5"/>
  <c r="J428" i="5"/>
  <c r="H850" i="5"/>
  <c r="D179" i="5"/>
  <c r="H906" i="5"/>
  <c r="P891" i="5"/>
  <c r="H236" i="5"/>
  <c r="L65" i="5"/>
  <c r="F71" i="5"/>
  <c r="H71" i="5"/>
  <c r="D603" i="5"/>
  <c r="M428" i="5"/>
  <c r="O179" i="5"/>
  <c r="D236" i="5"/>
  <c r="C65" i="5"/>
  <c r="I71" i="5"/>
  <c r="G71" i="5"/>
  <c r="L603" i="5"/>
  <c r="F738" i="5"/>
  <c r="P179" i="5"/>
  <c r="C236" i="5"/>
  <c r="E71" i="5"/>
  <c r="B71" i="5"/>
  <c r="I603" i="5"/>
  <c r="L517" i="5"/>
  <c r="G179" i="5"/>
  <c r="B580" i="5"/>
  <c r="L870" i="5"/>
  <c r="G580" i="5"/>
  <c r="J884" i="5"/>
  <c r="F541" i="5"/>
  <c r="E65" i="5"/>
  <c r="G541" i="5"/>
  <c r="N71" i="5"/>
  <c r="M71" i="5"/>
  <c r="N65" i="5"/>
  <c r="D19" i="5"/>
  <c r="A431" i="5"/>
  <c r="AF441" i="4"/>
  <c r="I179" i="5"/>
  <c r="B906" i="5"/>
  <c r="I884" i="5"/>
  <c r="C71" i="5"/>
  <c r="P71" i="5"/>
  <c r="H65" i="5"/>
  <c r="I65" i="5"/>
  <c r="F67" i="5"/>
  <c r="AF176" i="4"/>
  <c r="F203" i="5" l="1"/>
  <c r="H105" i="5"/>
  <c r="H264" i="5"/>
  <c r="J353" i="5"/>
  <c r="O596" i="5"/>
  <c r="F153" i="5"/>
  <c r="N20" i="5"/>
  <c r="B20" i="5"/>
  <c r="B91" i="5"/>
  <c r="B419" i="5"/>
  <c r="K504" i="5"/>
  <c r="J119" i="5"/>
  <c r="E707" i="5"/>
  <c r="M839" i="5"/>
  <c r="B707" i="5"/>
  <c r="N427" i="5"/>
  <c r="B353" i="5"/>
  <c r="E20" i="5"/>
  <c r="K264" i="5"/>
  <c r="P353" i="5"/>
  <c r="E353" i="5"/>
  <c r="I596" i="5"/>
  <c r="J20" i="5"/>
  <c r="K20" i="5"/>
  <c r="K91" i="5"/>
  <c r="O419" i="5"/>
  <c r="B504" i="5"/>
  <c r="H707" i="5"/>
  <c r="F839" i="5"/>
  <c r="G707" i="5"/>
  <c r="C427" i="5"/>
  <c r="O491" i="5"/>
  <c r="H491" i="5"/>
  <c r="C491" i="5"/>
  <c r="F491" i="5"/>
  <c r="M754" i="5"/>
  <c r="G763" i="5"/>
  <c r="G353" i="5"/>
  <c r="H754" i="5"/>
  <c r="E754" i="5"/>
  <c r="M353" i="5"/>
  <c r="M105" i="5"/>
  <c r="L105" i="5"/>
  <c r="D20" i="5"/>
  <c r="E264" i="5"/>
  <c r="C353" i="5"/>
  <c r="N353" i="5"/>
  <c r="G404" i="5"/>
  <c r="J596" i="5"/>
  <c r="O153" i="5"/>
  <c r="F20" i="5"/>
  <c r="L180" i="5"/>
  <c r="J419" i="5"/>
  <c r="G419" i="5"/>
  <c r="D504" i="5"/>
  <c r="N504" i="5"/>
  <c r="I707" i="5"/>
  <c r="D707" i="5"/>
  <c r="E602" i="5"/>
  <c r="K55" i="5"/>
  <c r="J491" i="5"/>
  <c r="G611" i="5"/>
  <c r="P611" i="5"/>
  <c r="J611" i="5"/>
  <c r="I611" i="5"/>
  <c r="N683" i="5"/>
  <c r="C683" i="5"/>
  <c r="B683" i="5"/>
  <c r="L683" i="5"/>
  <c r="P683" i="5"/>
  <c r="M683" i="5"/>
  <c r="C754" i="5"/>
  <c r="J105" i="5"/>
  <c r="J91" i="5"/>
  <c r="N596" i="5"/>
  <c r="P20" i="5"/>
  <c r="L419" i="5"/>
  <c r="P504" i="5"/>
  <c r="O504" i="5"/>
  <c r="F602" i="5"/>
  <c r="F55" i="5"/>
  <c r="H479" i="5"/>
  <c r="O479" i="5"/>
  <c r="N479" i="5"/>
  <c r="M479" i="5"/>
  <c r="H731" i="5"/>
  <c r="J731" i="5"/>
  <c r="F731" i="5"/>
  <c r="K707" i="5"/>
  <c r="N707" i="5"/>
  <c r="M707" i="5"/>
  <c r="O707" i="5"/>
  <c r="L504" i="5"/>
  <c r="P105" i="5"/>
  <c r="N264" i="5"/>
  <c r="B596" i="5"/>
  <c r="E91" i="5"/>
  <c r="F596" i="5"/>
  <c r="C562" i="5"/>
  <c r="N754" i="5"/>
  <c r="C153" i="5"/>
  <c r="L20" i="5"/>
  <c r="O20" i="5"/>
  <c r="D419" i="5"/>
  <c r="C504" i="5"/>
  <c r="F25" i="5"/>
  <c r="M602" i="5"/>
  <c r="F707" i="5"/>
  <c r="F105" i="5"/>
  <c r="M264" i="5"/>
  <c r="C596" i="5"/>
  <c r="P264" i="5"/>
  <c r="C91" i="5"/>
  <c r="N562" i="5"/>
  <c r="K105" i="5"/>
  <c r="L264" i="5"/>
  <c r="K404" i="5"/>
  <c r="M596" i="5"/>
  <c r="D596" i="5"/>
  <c r="O80" i="5"/>
  <c r="J562" i="5"/>
  <c r="O754" i="5"/>
  <c r="N153" i="5"/>
  <c r="C20" i="5"/>
  <c r="P852" i="5"/>
  <c r="E419" i="5"/>
  <c r="F504" i="5"/>
  <c r="G25" i="5"/>
  <c r="F827" i="5"/>
  <c r="E314" i="5"/>
  <c r="K602" i="5"/>
  <c r="M419" i="5"/>
  <c r="P707" i="5"/>
  <c r="J754" i="5"/>
  <c r="H536" i="5"/>
  <c r="O132" i="5"/>
  <c r="G105" i="5"/>
  <c r="E134" i="5"/>
  <c r="J264" i="5"/>
  <c r="E596" i="5"/>
  <c r="F404" i="5"/>
  <c r="P562" i="5"/>
  <c r="F754" i="5"/>
  <c r="D153" i="5"/>
  <c r="H504" i="5"/>
  <c r="D25" i="5"/>
  <c r="J827" i="5"/>
  <c r="I602" i="5"/>
  <c r="F419" i="5"/>
  <c r="N199" i="5"/>
  <c r="J707" i="5"/>
  <c r="E105" i="5"/>
  <c r="H134" i="5"/>
  <c r="G264" i="5"/>
  <c r="F353" i="5"/>
  <c r="K596" i="5"/>
  <c r="B264" i="5"/>
  <c r="P153" i="5"/>
  <c r="K419" i="5"/>
  <c r="I504" i="5"/>
  <c r="D373" i="5"/>
  <c r="L25" i="5"/>
  <c r="J602" i="5"/>
  <c r="M20" i="5"/>
  <c r="L754" i="5"/>
  <c r="K754" i="5"/>
  <c r="B754" i="5"/>
  <c r="N105" i="5"/>
  <c r="N134" i="5"/>
  <c r="C264" i="5"/>
  <c r="J941" i="5"/>
  <c r="I153" i="5"/>
  <c r="D264" i="5"/>
  <c r="I419" i="5"/>
  <c r="K852" i="5"/>
  <c r="H419" i="5"/>
  <c r="J504" i="5"/>
  <c r="O25" i="5"/>
  <c r="P331" i="5"/>
  <c r="C602" i="5"/>
  <c r="D239" i="5"/>
  <c r="G491" i="5"/>
  <c r="B791" i="5"/>
  <c r="G791" i="5"/>
  <c r="P311" i="5"/>
  <c r="O311" i="5"/>
  <c r="G754" i="5"/>
  <c r="P754" i="5"/>
  <c r="D754" i="5"/>
  <c r="G562" i="5"/>
  <c r="C835" i="5"/>
  <c r="O264" i="5"/>
  <c r="I353" i="5"/>
  <c r="K941" i="5"/>
  <c r="O941" i="5"/>
  <c r="G941" i="5"/>
  <c r="H20" i="5"/>
  <c r="C419" i="5"/>
  <c r="N419" i="5"/>
  <c r="E504" i="5"/>
  <c r="C707" i="5"/>
  <c r="L491" i="5"/>
  <c r="B219" i="5"/>
  <c r="I727" i="5"/>
  <c r="D941" i="5"/>
  <c r="M941" i="5"/>
  <c r="C941" i="5"/>
  <c r="I878" i="5"/>
  <c r="O878" i="5"/>
  <c r="M878" i="5"/>
  <c r="P878" i="5"/>
  <c r="H878" i="5"/>
  <c r="J878" i="5"/>
  <c r="F878" i="5"/>
  <c r="G410" i="5"/>
  <c r="F410" i="5"/>
  <c r="L410" i="5"/>
  <c r="J410" i="5"/>
  <c r="D410" i="5"/>
  <c r="H410" i="5"/>
  <c r="K410" i="5"/>
  <c r="I410" i="5"/>
  <c r="C410" i="5"/>
  <c r="B410" i="5"/>
  <c r="M410" i="5"/>
  <c r="N410" i="5"/>
  <c r="P410" i="5"/>
  <c r="O410" i="5"/>
  <c r="E410" i="5"/>
  <c r="O230" i="5"/>
  <c r="G230" i="5"/>
  <c r="D230" i="5"/>
  <c r="L230" i="5"/>
  <c r="F230" i="5"/>
  <c r="H230" i="5"/>
  <c r="K230" i="5"/>
  <c r="E230" i="5"/>
  <c r="B230" i="5"/>
  <c r="I230" i="5"/>
  <c r="M230" i="5"/>
  <c r="N230" i="5"/>
  <c r="J230" i="5"/>
  <c r="C230" i="5"/>
  <c r="P230" i="5"/>
  <c r="M26" i="5"/>
  <c r="K26" i="5"/>
  <c r="H26" i="5"/>
  <c r="L26" i="5"/>
  <c r="F26" i="5"/>
  <c r="G769" i="5"/>
  <c r="D769" i="5"/>
  <c r="C769" i="5"/>
  <c r="I769" i="5"/>
  <c r="O769" i="5"/>
  <c r="L769" i="5"/>
  <c r="E769" i="5"/>
  <c r="N769" i="5"/>
  <c r="B769" i="5"/>
  <c r="M769" i="5"/>
  <c r="K769" i="5"/>
  <c r="J769" i="5"/>
  <c r="H769" i="5"/>
  <c r="P769" i="5"/>
  <c r="F769" i="5"/>
  <c r="E61" i="5"/>
  <c r="J61" i="5"/>
  <c r="P863" i="5"/>
  <c r="K863" i="5"/>
  <c r="B863" i="5"/>
  <c r="G863" i="5"/>
  <c r="C863" i="5"/>
  <c r="M863" i="5"/>
  <c r="D863" i="5"/>
  <c r="H863" i="5"/>
  <c r="O863" i="5"/>
  <c r="E863" i="5"/>
  <c r="J863" i="5"/>
  <c r="F863" i="5"/>
  <c r="I863" i="5"/>
  <c r="L863" i="5"/>
  <c r="N863" i="5"/>
  <c r="F599" i="5"/>
  <c r="D599" i="5"/>
  <c r="P599" i="5"/>
  <c r="E599" i="5"/>
  <c r="L599" i="5"/>
  <c r="J599" i="5"/>
  <c r="M599" i="5"/>
  <c r="K599" i="5"/>
  <c r="N599" i="5"/>
  <c r="G599" i="5"/>
  <c r="E355" i="5"/>
  <c r="O355" i="5"/>
  <c r="K355" i="5"/>
  <c r="L355" i="5"/>
  <c r="N355" i="5"/>
  <c r="F355" i="5"/>
  <c r="C355" i="5"/>
  <c r="P355" i="5"/>
  <c r="G355" i="5"/>
  <c r="J355" i="5"/>
  <c r="M355" i="5"/>
  <c r="I355" i="5"/>
  <c r="B355" i="5"/>
  <c r="H355" i="5"/>
  <c r="D355" i="5"/>
  <c r="L139" i="5"/>
  <c r="K139" i="5"/>
  <c r="P139" i="5"/>
  <c r="N139" i="5"/>
  <c r="F139" i="5"/>
  <c r="D139" i="5"/>
  <c r="J139" i="5"/>
  <c r="E19" i="5"/>
  <c r="P518" i="5"/>
  <c r="D968" i="5"/>
  <c r="F251" i="5"/>
  <c r="D395" i="5"/>
  <c r="P577" i="5"/>
  <c r="J247" i="5"/>
  <c r="D11" i="5"/>
  <c r="B899" i="5"/>
  <c r="E298" i="5"/>
  <c r="L92" i="5"/>
  <c r="M669" i="5"/>
  <c r="H812" i="5"/>
  <c r="P740" i="5"/>
  <c r="F347" i="5"/>
  <c r="B740" i="5"/>
  <c r="E812" i="5"/>
  <c r="I740" i="5"/>
  <c r="K812" i="5"/>
  <c r="P682" i="5"/>
  <c r="E26" i="5"/>
  <c r="G416" i="5"/>
  <c r="C247" i="5"/>
  <c r="M372" i="5"/>
  <c r="J883" i="5"/>
  <c r="O847" i="5"/>
  <c r="N883" i="5"/>
  <c r="K847" i="5"/>
  <c r="C96" i="5"/>
  <c r="F95" i="5"/>
  <c r="J36" i="5"/>
  <c r="H61" i="5"/>
  <c r="N636" i="5"/>
  <c r="P157" i="5"/>
  <c r="N878" i="5"/>
  <c r="I827" i="5"/>
  <c r="O602" i="5"/>
  <c r="G602" i="5"/>
  <c r="B602" i="5"/>
  <c r="C386" i="5"/>
  <c r="P386" i="5"/>
  <c r="D386" i="5"/>
  <c r="I386" i="5"/>
  <c r="K386" i="5"/>
  <c r="L386" i="5"/>
  <c r="N386" i="5"/>
  <c r="B386" i="5"/>
  <c r="F386" i="5"/>
  <c r="M386" i="5"/>
  <c r="I194" i="5"/>
  <c r="C194" i="5"/>
  <c r="P194" i="5"/>
  <c r="N194" i="5"/>
  <c r="L194" i="5"/>
  <c r="F194" i="5"/>
  <c r="E194" i="5"/>
  <c r="M194" i="5"/>
  <c r="B194" i="5"/>
  <c r="C985" i="5"/>
  <c r="D985" i="5"/>
  <c r="P985" i="5"/>
  <c r="K985" i="5"/>
  <c r="B985" i="5"/>
  <c r="E985" i="5"/>
  <c r="I985" i="5"/>
  <c r="M985" i="5"/>
  <c r="H985" i="5"/>
  <c r="J985" i="5"/>
  <c r="N985" i="5"/>
  <c r="O985" i="5"/>
  <c r="F985" i="5"/>
  <c r="L985" i="5"/>
  <c r="G985" i="5"/>
  <c r="H49" i="5"/>
  <c r="C49" i="5"/>
  <c r="I49" i="5"/>
  <c r="G49" i="5"/>
  <c r="B49" i="5"/>
  <c r="D49" i="5"/>
  <c r="J49" i="5"/>
  <c r="P49" i="5"/>
  <c r="K49" i="5"/>
  <c r="L49" i="5"/>
  <c r="M49" i="5"/>
  <c r="F49" i="5"/>
  <c r="O49" i="5"/>
  <c r="E49" i="5"/>
  <c r="N49" i="5"/>
  <c r="O959" i="5"/>
  <c r="B959" i="5"/>
  <c r="D959" i="5"/>
  <c r="O851" i="5"/>
  <c r="J851" i="5"/>
  <c r="H851" i="5"/>
  <c r="G851" i="5"/>
  <c r="D851" i="5"/>
  <c r="F851" i="5"/>
  <c r="P851" i="5"/>
  <c r="I719" i="5"/>
  <c r="B719" i="5"/>
  <c r="C719" i="5"/>
  <c r="O719" i="5"/>
  <c r="K719" i="5"/>
  <c r="P719" i="5"/>
  <c r="M719" i="5"/>
  <c r="G719" i="5"/>
  <c r="N719" i="5"/>
  <c r="F719" i="5"/>
  <c r="H719" i="5"/>
  <c r="J719" i="5"/>
  <c r="E719" i="5"/>
  <c r="G443" i="5"/>
  <c r="N443" i="5"/>
  <c r="I443" i="5"/>
  <c r="F443" i="5"/>
  <c r="P443" i="5"/>
  <c r="J443" i="5"/>
  <c r="B443" i="5"/>
  <c r="C443" i="5"/>
  <c r="H443" i="5"/>
  <c r="B299" i="5"/>
  <c r="C299" i="5"/>
  <c r="M299" i="5"/>
  <c r="O299" i="5"/>
  <c r="J299" i="5"/>
  <c r="L299" i="5"/>
  <c r="P299" i="5"/>
  <c r="H299" i="5"/>
  <c r="K299" i="5"/>
  <c r="G299" i="5"/>
  <c r="D299" i="5"/>
  <c r="N299" i="5"/>
  <c r="B583" i="5"/>
  <c r="M583" i="5"/>
  <c r="E583" i="5"/>
  <c r="P583" i="5"/>
  <c r="F583" i="5"/>
  <c r="G583" i="5"/>
  <c r="N583" i="5"/>
  <c r="H583" i="5"/>
  <c r="O583" i="5"/>
  <c r="J583" i="5"/>
  <c r="D583" i="5"/>
  <c r="K583" i="5"/>
  <c r="I583" i="5"/>
  <c r="C583" i="5"/>
  <c r="L583" i="5"/>
  <c r="I331" i="5"/>
  <c r="H331" i="5"/>
  <c r="G331" i="5"/>
  <c r="J199" i="5"/>
  <c r="H199" i="5"/>
  <c r="I199" i="5"/>
  <c r="B199" i="5"/>
  <c r="C199" i="5"/>
  <c r="E199" i="5"/>
  <c r="P199" i="5"/>
  <c r="L199" i="5"/>
  <c r="M199" i="5"/>
  <c r="K199" i="5"/>
  <c r="E55" i="5"/>
  <c r="O55" i="5"/>
  <c r="J55" i="5"/>
  <c r="I475" i="5"/>
  <c r="D475" i="5"/>
  <c r="L475" i="5"/>
  <c r="C475" i="5"/>
  <c r="H475" i="5"/>
  <c r="B475" i="5"/>
  <c r="E11" i="5"/>
  <c r="M518" i="5"/>
  <c r="H740" i="5"/>
  <c r="L812" i="5"/>
  <c r="M740" i="5"/>
  <c r="H518" i="5"/>
  <c r="J26" i="5"/>
  <c r="D247" i="5"/>
  <c r="I372" i="5"/>
  <c r="E883" i="5"/>
  <c r="J847" i="5"/>
  <c r="M883" i="5"/>
  <c r="N95" i="5"/>
  <c r="H36" i="5"/>
  <c r="J518" i="5"/>
  <c r="H395" i="5"/>
  <c r="I61" i="5"/>
  <c r="I636" i="5"/>
  <c r="N157" i="5"/>
  <c r="G878" i="5"/>
  <c r="M827" i="5"/>
  <c r="C61" i="5"/>
  <c r="B239" i="5"/>
  <c r="O733" i="5"/>
  <c r="P733" i="5"/>
  <c r="F733" i="5"/>
  <c r="C733" i="5"/>
  <c r="E733" i="5"/>
  <c r="G733" i="5"/>
  <c r="B733" i="5"/>
  <c r="M733" i="5"/>
  <c r="I733" i="5"/>
  <c r="N733" i="5"/>
  <c r="J733" i="5"/>
  <c r="D733" i="5"/>
  <c r="K733" i="5"/>
  <c r="H733" i="5"/>
  <c r="L733" i="5"/>
  <c r="P217" i="5"/>
  <c r="C217" i="5"/>
  <c r="D217" i="5"/>
  <c r="O217" i="5"/>
  <c r="F217" i="5"/>
  <c r="I217" i="5"/>
  <c r="L217" i="5"/>
  <c r="J217" i="5"/>
  <c r="H217" i="5"/>
  <c r="G217" i="5"/>
  <c r="N217" i="5"/>
  <c r="B217" i="5"/>
  <c r="K217" i="5"/>
  <c r="E217" i="5"/>
  <c r="M217" i="5"/>
  <c r="P115" i="5"/>
  <c r="O115" i="5"/>
  <c r="B115" i="5"/>
  <c r="H115" i="5"/>
  <c r="M115" i="5"/>
  <c r="C115" i="5"/>
  <c r="D115" i="5"/>
  <c r="N115" i="5"/>
  <c r="E115" i="5"/>
  <c r="O314" i="5"/>
  <c r="C416" i="5"/>
  <c r="K19" i="5"/>
  <c r="G19" i="5"/>
  <c r="P273" i="5"/>
  <c r="K273" i="5"/>
  <c r="C273" i="5"/>
  <c r="G968" i="5"/>
  <c r="N395" i="5"/>
  <c r="J370" i="5"/>
  <c r="O936" i="5"/>
  <c r="D577" i="5"/>
  <c r="N577" i="5"/>
  <c r="N11" i="5"/>
  <c r="F273" i="5"/>
  <c r="D298" i="5"/>
  <c r="B682" i="5"/>
  <c r="N740" i="5"/>
  <c r="G92" i="5"/>
  <c r="B347" i="5"/>
  <c r="D347" i="5"/>
  <c r="K314" i="5"/>
  <c r="P26" i="5"/>
  <c r="M19" i="5"/>
  <c r="N416" i="5"/>
  <c r="J608" i="5"/>
  <c r="N500" i="5"/>
  <c r="I247" i="5"/>
  <c r="D500" i="5"/>
  <c r="O500" i="5"/>
  <c r="F656" i="5"/>
  <c r="C883" i="5"/>
  <c r="B542" i="5"/>
  <c r="M95" i="5"/>
  <c r="N518" i="5"/>
  <c r="O395" i="5"/>
  <c r="J131" i="5"/>
  <c r="K61" i="5"/>
  <c r="J11" i="5"/>
  <c r="M636" i="5"/>
  <c r="J643" i="5"/>
  <c r="I157" i="5"/>
  <c r="L878" i="5"/>
  <c r="K827" i="5"/>
  <c r="L61" i="5"/>
  <c r="E139" i="5"/>
  <c r="O239" i="5"/>
  <c r="C11" i="5"/>
  <c r="J362" i="5"/>
  <c r="F362" i="5"/>
  <c r="G362" i="5"/>
  <c r="B362" i="5"/>
  <c r="D362" i="5"/>
  <c r="N362" i="5"/>
  <c r="E362" i="5"/>
  <c r="H362" i="5"/>
  <c r="K362" i="5"/>
  <c r="M362" i="5"/>
  <c r="I362" i="5"/>
  <c r="C362" i="5"/>
  <c r="L362" i="5"/>
  <c r="J170" i="5"/>
  <c r="P170" i="5"/>
  <c r="G170" i="5"/>
  <c r="B671" i="5"/>
  <c r="H671" i="5"/>
  <c r="F671" i="5"/>
  <c r="N671" i="5"/>
  <c r="O671" i="5"/>
  <c r="K671" i="5"/>
  <c r="D671" i="5"/>
  <c r="E671" i="5"/>
  <c r="I671" i="5"/>
  <c r="D204" i="5"/>
  <c r="N204" i="5"/>
  <c r="F204" i="5"/>
  <c r="H559" i="5"/>
  <c r="L559" i="5"/>
  <c r="C559" i="5"/>
  <c r="D559" i="5"/>
  <c r="M559" i="5"/>
  <c r="P559" i="5"/>
  <c r="E559" i="5"/>
  <c r="K559" i="5"/>
  <c r="O559" i="5"/>
  <c r="J559" i="5"/>
  <c r="G559" i="5"/>
  <c r="P307" i="5"/>
  <c r="E307" i="5"/>
  <c r="N273" i="5"/>
  <c r="N250" i="5"/>
  <c r="O26" i="5"/>
  <c r="H936" i="5"/>
  <c r="K577" i="5"/>
  <c r="F682" i="5"/>
  <c r="M92" i="5"/>
  <c r="O812" i="5"/>
  <c r="N347" i="5"/>
  <c r="H347" i="5"/>
  <c r="D740" i="5"/>
  <c r="I19" i="5"/>
  <c r="J19" i="5"/>
  <c r="I273" i="5"/>
  <c r="H273" i="5"/>
  <c r="L273" i="5"/>
  <c r="B669" i="5"/>
  <c r="I250" i="5"/>
  <c r="H139" i="5"/>
  <c r="F370" i="5"/>
  <c r="M936" i="5"/>
  <c r="J132" i="5"/>
  <c r="M935" i="5"/>
  <c r="L577" i="5"/>
  <c r="F11" i="5"/>
  <c r="D273" i="5"/>
  <c r="L518" i="5"/>
  <c r="G740" i="5"/>
  <c r="D92" i="5"/>
  <c r="K347" i="5"/>
  <c r="H92" i="5"/>
  <c r="K740" i="5"/>
  <c r="B26" i="5"/>
  <c r="B19" i="5"/>
  <c r="E416" i="5"/>
  <c r="K608" i="5"/>
  <c r="M500" i="5"/>
  <c r="G500" i="5"/>
  <c r="E847" i="5"/>
  <c r="D518" i="5"/>
  <c r="P61" i="5"/>
  <c r="K11" i="5"/>
  <c r="F636" i="5"/>
  <c r="B878" i="5"/>
  <c r="M314" i="5"/>
  <c r="D61" i="5"/>
  <c r="M139" i="5"/>
  <c r="F239" i="5"/>
  <c r="C937" i="5"/>
  <c r="O937" i="5"/>
  <c r="M937" i="5"/>
  <c r="E937" i="5"/>
  <c r="J937" i="5"/>
  <c r="B937" i="5"/>
  <c r="D937" i="5"/>
  <c r="L937" i="5"/>
  <c r="H937" i="5"/>
  <c r="F937" i="5"/>
  <c r="I937" i="5"/>
  <c r="G937" i="5"/>
  <c r="P937" i="5"/>
  <c r="M721" i="5"/>
  <c r="K721" i="5"/>
  <c r="I721" i="5"/>
  <c r="L721" i="5"/>
  <c r="D721" i="5"/>
  <c r="G721" i="5"/>
  <c r="H721" i="5"/>
  <c r="F721" i="5"/>
  <c r="P721" i="5"/>
  <c r="O721" i="5"/>
  <c r="C721" i="5"/>
  <c r="B721" i="5"/>
  <c r="N721" i="5"/>
  <c r="E721" i="5"/>
  <c r="J721" i="5"/>
  <c r="C529" i="5"/>
  <c r="N529" i="5"/>
  <c r="I529" i="5"/>
  <c r="F529" i="5"/>
  <c r="O529" i="5"/>
  <c r="L529" i="5"/>
  <c r="P529" i="5"/>
  <c r="D529" i="5"/>
  <c r="E529" i="5"/>
  <c r="J529" i="5"/>
  <c r="K529" i="5"/>
  <c r="H529" i="5"/>
  <c r="B529" i="5"/>
  <c r="G529" i="5"/>
  <c r="M529" i="5"/>
  <c r="K181" i="5"/>
  <c r="M181" i="5"/>
  <c r="E181" i="5"/>
  <c r="B181" i="5"/>
  <c r="C181" i="5"/>
  <c r="I181" i="5"/>
  <c r="J181" i="5"/>
  <c r="L181" i="5"/>
  <c r="O181" i="5"/>
  <c r="F181" i="5"/>
  <c r="N181" i="5"/>
  <c r="G181" i="5"/>
  <c r="P181" i="5"/>
  <c r="H181" i="5"/>
  <c r="D181" i="5"/>
  <c r="N25" i="5"/>
  <c r="E25" i="5"/>
  <c r="I25" i="5"/>
  <c r="M25" i="5"/>
  <c r="P25" i="5"/>
  <c r="K25" i="5"/>
  <c r="H25" i="5"/>
  <c r="B25" i="5"/>
  <c r="J25" i="5"/>
  <c r="P839" i="5"/>
  <c r="D839" i="5"/>
  <c r="C839" i="5"/>
  <c r="J839" i="5"/>
  <c r="H839" i="5"/>
  <c r="B839" i="5"/>
  <c r="G839" i="5"/>
  <c r="E839" i="5"/>
  <c r="L839" i="5"/>
  <c r="N839" i="5"/>
  <c r="K839" i="5"/>
  <c r="O839" i="5"/>
  <c r="M263" i="5"/>
  <c r="P263" i="5"/>
  <c r="O263" i="5"/>
  <c r="N263" i="5"/>
  <c r="I263" i="5"/>
  <c r="K263" i="5"/>
  <c r="E263" i="5"/>
  <c r="G263" i="5"/>
  <c r="L263" i="5"/>
  <c r="J263" i="5"/>
  <c r="C263" i="5"/>
  <c r="B263" i="5"/>
  <c r="F263" i="5"/>
  <c r="H263" i="5"/>
  <c r="D263" i="5"/>
  <c r="O175" i="5"/>
  <c r="M175" i="5"/>
  <c r="B175" i="5"/>
  <c r="D175" i="5"/>
  <c r="I175" i="5"/>
  <c r="G175" i="5"/>
  <c r="K175" i="5"/>
  <c r="E175" i="5"/>
  <c r="J175" i="5"/>
  <c r="F175" i="5"/>
  <c r="P175" i="5"/>
  <c r="N175" i="5"/>
  <c r="L175" i="5"/>
  <c r="C175" i="5"/>
  <c r="H175" i="5"/>
  <c r="H43" i="5"/>
  <c r="D43" i="5"/>
  <c r="N43" i="5"/>
  <c r="E43" i="5"/>
  <c r="O43" i="5"/>
  <c r="P43" i="5"/>
  <c r="L43" i="5"/>
  <c r="G43" i="5"/>
  <c r="K43" i="5"/>
  <c r="M43" i="5"/>
  <c r="J43" i="5"/>
  <c r="C43" i="5"/>
  <c r="F43" i="5"/>
  <c r="I43" i="5"/>
  <c r="B43" i="5"/>
  <c r="L667" i="5"/>
  <c r="N667" i="5"/>
  <c r="J667" i="5"/>
  <c r="D667" i="5"/>
  <c r="F667" i="5"/>
  <c r="P667" i="5"/>
  <c r="B667" i="5"/>
  <c r="K667" i="5"/>
  <c r="E667" i="5"/>
  <c r="C667" i="5"/>
  <c r="O667" i="5"/>
  <c r="G667" i="5"/>
  <c r="I667" i="5"/>
  <c r="M667" i="5"/>
  <c r="H667" i="5"/>
  <c r="I427" i="5"/>
  <c r="D427" i="5"/>
  <c r="J427" i="5"/>
  <c r="G427" i="5"/>
  <c r="E427" i="5"/>
  <c r="P427" i="5"/>
  <c r="H427" i="5"/>
  <c r="F427" i="5"/>
  <c r="O427" i="5"/>
  <c r="L427" i="5"/>
  <c r="M427" i="5"/>
  <c r="K427" i="5"/>
  <c r="M91" i="5"/>
  <c r="F91" i="5"/>
  <c r="N91" i="5"/>
  <c r="G91" i="5"/>
  <c r="H91" i="5"/>
  <c r="O91" i="5"/>
  <c r="D91" i="5"/>
  <c r="P91" i="5"/>
  <c r="O273" i="5"/>
  <c r="J636" i="5"/>
  <c r="M542" i="5"/>
  <c r="G542" i="5"/>
  <c r="N542" i="5"/>
  <c r="H542" i="5"/>
  <c r="P542" i="5"/>
  <c r="I542" i="5"/>
  <c r="E542" i="5"/>
  <c r="O542" i="5"/>
  <c r="F542" i="5"/>
  <c r="K542" i="5"/>
  <c r="J542" i="5"/>
  <c r="C542" i="5"/>
  <c r="G827" i="5"/>
  <c r="P827" i="5"/>
  <c r="C827" i="5"/>
  <c r="L827" i="5"/>
  <c r="H827" i="5"/>
  <c r="D827" i="5"/>
  <c r="B827" i="5"/>
  <c r="N827" i="5"/>
  <c r="I395" i="5"/>
  <c r="J395" i="5"/>
  <c r="L395" i="5"/>
  <c r="G395" i="5"/>
  <c r="P395" i="5"/>
  <c r="E395" i="5"/>
  <c r="C395" i="5"/>
  <c r="H247" i="5"/>
  <c r="M247" i="5"/>
  <c r="K247" i="5"/>
  <c r="D12" i="5"/>
  <c r="B273" i="5"/>
  <c r="M273" i="5"/>
  <c r="H669" i="5"/>
  <c r="I139" i="5"/>
  <c r="L347" i="5"/>
  <c r="B370" i="5"/>
  <c r="E936" i="5"/>
  <c r="K936" i="5"/>
  <c r="K935" i="5"/>
  <c r="E577" i="5"/>
  <c r="I11" i="5"/>
  <c r="P298" i="5"/>
  <c r="C347" i="5"/>
  <c r="H314" i="5"/>
  <c r="P347" i="5"/>
  <c r="B314" i="5"/>
  <c r="P314" i="5"/>
  <c r="B250" i="5"/>
  <c r="O416" i="5"/>
  <c r="L608" i="5"/>
  <c r="G247" i="5"/>
  <c r="N92" i="5"/>
  <c r="B36" i="5"/>
  <c r="N656" i="5"/>
  <c r="P883" i="5"/>
  <c r="I440" i="5"/>
  <c r="E12" i="5"/>
  <c r="G372" i="5"/>
  <c r="O636" i="5"/>
  <c r="C636" i="5"/>
  <c r="B599" i="5"/>
  <c r="J239" i="5"/>
  <c r="I806" i="5"/>
  <c r="O806" i="5"/>
  <c r="C806" i="5"/>
  <c r="K146" i="5"/>
  <c r="E146" i="5"/>
  <c r="B146" i="5"/>
  <c r="D146" i="5"/>
  <c r="N146" i="5"/>
  <c r="G146" i="5"/>
  <c r="L146" i="5"/>
  <c r="M146" i="5"/>
  <c r="C146" i="5"/>
  <c r="H146" i="5"/>
  <c r="O146" i="5"/>
  <c r="F146" i="5"/>
  <c r="J146" i="5"/>
  <c r="P146" i="5"/>
  <c r="I146" i="5"/>
  <c r="F925" i="5"/>
  <c r="K925" i="5"/>
  <c r="O925" i="5"/>
  <c r="G925" i="5"/>
  <c r="E925" i="5"/>
  <c r="J925" i="5"/>
  <c r="N925" i="5"/>
  <c r="I925" i="5"/>
  <c r="C925" i="5"/>
  <c r="P925" i="5"/>
  <c r="M925" i="5"/>
  <c r="D925" i="5"/>
  <c r="B925" i="5"/>
  <c r="H925" i="5"/>
  <c r="L925" i="5"/>
  <c r="J685" i="5"/>
  <c r="H685" i="5"/>
  <c r="E685" i="5"/>
  <c r="G685" i="5"/>
  <c r="L685" i="5"/>
  <c r="N685" i="5"/>
  <c r="F685" i="5"/>
  <c r="D685" i="5"/>
  <c r="O685" i="5"/>
  <c r="M685" i="5"/>
  <c r="I505" i="5"/>
  <c r="M505" i="5"/>
  <c r="F505" i="5"/>
  <c r="G505" i="5"/>
  <c r="P505" i="5"/>
  <c r="N505" i="5"/>
  <c r="H505" i="5"/>
  <c r="O505" i="5"/>
  <c r="J505" i="5"/>
  <c r="L505" i="5"/>
  <c r="K505" i="5"/>
  <c r="D505" i="5"/>
  <c r="E505" i="5"/>
  <c r="J655" i="5"/>
  <c r="G655" i="5"/>
  <c r="P655" i="5"/>
  <c r="I655" i="5"/>
  <c r="C655" i="5"/>
  <c r="F655" i="5"/>
  <c r="L655" i="5"/>
  <c r="N655" i="5"/>
  <c r="D655" i="5"/>
  <c r="E655" i="5"/>
  <c r="H655" i="5"/>
  <c r="M655" i="5"/>
  <c r="O655" i="5"/>
  <c r="B655" i="5"/>
  <c r="K655" i="5"/>
  <c r="C523" i="5"/>
  <c r="J523" i="5"/>
  <c r="H523" i="5"/>
  <c r="G523" i="5"/>
  <c r="B523" i="5"/>
  <c r="F523" i="5"/>
  <c r="I523" i="5"/>
  <c r="O151" i="5"/>
  <c r="D151" i="5"/>
  <c r="F151" i="5"/>
  <c r="N151" i="5"/>
  <c r="C151" i="5"/>
  <c r="H151" i="5"/>
  <c r="G151" i="5"/>
  <c r="E151" i="5"/>
  <c r="M151" i="5"/>
  <c r="K151" i="5"/>
  <c r="B151" i="5"/>
  <c r="K415" i="5"/>
  <c r="H415" i="5"/>
  <c r="J415" i="5"/>
  <c r="N415" i="5"/>
  <c r="G415" i="5"/>
  <c r="L415" i="5"/>
  <c r="C415" i="5"/>
  <c r="P415" i="5"/>
  <c r="F415" i="5"/>
  <c r="I415" i="5"/>
  <c r="M415" i="5"/>
  <c r="D415" i="5"/>
  <c r="E415" i="5"/>
  <c r="B415" i="5"/>
  <c r="O415" i="5"/>
  <c r="N67" i="5"/>
  <c r="L67" i="5"/>
  <c r="E67" i="5"/>
  <c r="L370" i="5"/>
  <c r="E656" i="5"/>
  <c r="L19" i="5"/>
  <c r="C139" i="5"/>
  <c r="O347" i="5"/>
  <c r="N370" i="5"/>
  <c r="J586" i="5"/>
  <c r="B430" i="5"/>
  <c r="C936" i="5"/>
  <c r="F132" i="5"/>
  <c r="C577" i="5"/>
  <c r="C298" i="5"/>
  <c r="F314" i="5"/>
  <c r="F812" i="5"/>
  <c r="N314" i="5"/>
  <c r="I347" i="5"/>
  <c r="O250" i="5"/>
  <c r="C608" i="5"/>
  <c r="B247" i="5"/>
  <c r="O247" i="5"/>
  <c r="I36" i="5"/>
  <c r="H656" i="5"/>
  <c r="D883" i="5"/>
  <c r="O656" i="5"/>
  <c r="D656" i="5"/>
  <c r="B12" i="5"/>
  <c r="O588" i="5"/>
  <c r="P372" i="5"/>
  <c r="E636" i="5"/>
  <c r="O599" i="5"/>
  <c r="N239" i="5"/>
  <c r="M98" i="5"/>
  <c r="N98" i="5"/>
  <c r="M877" i="5"/>
  <c r="O877" i="5"/>
  <c r="K877" i="5"/>
  <c r="F877" i="5"/>
  <c r="P371" i="5"/>
  <c r="D371" i="5"/>
  <c r="O371" i="5"/>
  <c r="I371" i="5"/>
  <c r="H371" i="5"/>
  <c r="E371" i="5"/>
  <c r="N371" i="5"/>
  <c r="F371" i="5"/>
  <c r="K371" i="5"/>
  <c r="G371" i="5"/>
  <c r="D660" i="5"/>
  <c r="G660" i="5"/>
  <c r="C812" i="5"/>
  <c r="P812" i="5"/>
  <c r="G818" i="5"/>
  <c r="H818" i="5"/>
  <c r="M818" i="5"/>
  <c r="C818" i="5"/>
  <c r="J818" i="5"/>
  <c r="E818" i="5"/>
  <c r="O818" i="5"/>
  <c r="I818" i="5"/>
  <c r="P818" i="5"/>
  <c r="F818" i="5"/>
  <c r="B818" i="5"/>
  <c r="N818" i="5"/>
  <c r="D818" i="5"/>
  <c r="K818" i="5"/>
  <c r="L818" i="5"/>
  <c r="M157" i="5"/>
  <c r="O157" i="5"/>
  <c r="E157" i="5"/>
  <c r="C157" i="5"/>
  <c r="G157" i="5"/>
  <c r="F157" i="5"/>
  <c r="D157" i="5"/>
  <c r="C935" i="5"/>
  <c r="D935" i="5"/>
  <c r="N935" i="5"/>
  <c r="G935" i="5"/>
  <c r="B935" i="5"/>
  <c r="J935" i="5"/>
  <c r="P935" i="5"/>
  <c r="L935" i="5"/>
  <c r="F935" i="5"/>
  <c r="H935" i="5"/>
  <c r="G273" i="5"/>
  <c r="G298" i="5"/>
  <c r="B139" i="5"/>
  <c r="H814" i="5"/>
  <c r="C586" i="5"/>
  <c r="G216" i="5"/>
  <c r="N936" i="5"/>
  <c r="I935" i="5"/>
  <c r="M132" i="5"/>
  <c r="I577" i="5"/>
  <c r="G899" i="5"/>
  <c r="K298" i="5"/>
  <c r="I669" i="5"/>
  <c r="B372" i="5"/>
  <c r="L314" i="5"/>
  <c r="B812" i="5"/>
  <c r="M347" i="5"/>
  <c r="D682" i="5"/>
  <c r="K92" i="5"/>
  <c r="G314" i="5"/>
  <c r="M608" i="5"/>
  <c r="J849" i="5"/>
  <c r="P500" i="5"/>
  <c r="N247" i="5"/>
  <c r="G36" i="5"/>
  <c r="F298" i="5"/>
  <c r="G656" i="5"/>
  <c r="B656" i="5"/>
  <c r="J656" i="5"/>
  <c r="M61" i="5"/>
  <c r="K636" i="5"/>
  <c r="C599" i="5"/>
  <c r="O139" i="5"/>
  <c r="B794" i="5"/>
  <c r="D794" i="5"/>
  <c r="M794" i="5"/>
  <c r="N794" i="5"/>
  <c r="P794" i="5"/>
  <c r="F278" i="5"/>
  <c r="K278" i="5"/>
  <c r="D278" i="5"/>
  <c r="E278" i="5"/>
  <c r="C278" i="5"/>
  <c r="G278" i="5"/>
  <c r="M278" i="5"/>
  <c r="H278" i="5"/>
  <c r="N278" i="5"/>
  <c r="I278" i="5"/>
  <c r="E673" i="5"/>
  <c r="I673" i="5"/>
  <c r="K673" i="5"/>
  <c r="G673" i="5"/>
  <c r="C673" i="5"/>
  <c r="B673" i="5"/>
  <c r="P673" i="5"/>
  <c r="N673" i="5"/>
  <c r="M673" i="5"/>
  <c r="H673" i="5"/>
  <c r="J673" i="5"/>
  <c r="L133" i="5"/>
  <c r="G133" i="5"/>
  <c r="N133" i="5"/>
  <c r="O133" i="5"/>
  <c r="C133" i="5"/>
  <c r="F133" i="5"/>
  <c r="P133" i="5"/>
  <c r="H133" i="5"/>
  <c r="D133" i="5"/>
  <c r="E133" i="5"/>
  <c r="J133" i="5"/>
  <c r="K133" i="5"/>
  <c r="B133" i="5"/>
  <c r="M133" i="5"/>
  <c r="I133" i="5"/>
  <c r="B887" i="5"/>
  <c r="D887" i="5"/>
  <c r="G887" i="5"/>
  <c r="C887" i="5"/>
  <c r="H887" i="5"/>
  <c r="K887" i="5"/>
  <c r="N887" i="5"/>
  <c r="P887" i="5"/>
  <c r="F887" i="5"/>
  <c r="O887" i="5"/>
  <c r="M887" i="5"/>
  <c r="I887" i="5"/>
  <c r="I767" i="5"/>
  <c r="J767" i="5"/>
  <c r="G767" i="5"/>
  <c r="M767" i="5"/>
  <c r="E767" i="5"/>
  <c r="K767" i="5"/>
  <c r="F767" i="5"/>
  <c r="L767" i="5"/>
  <c r="B767" i="5"/>
  <c r="N767" i="5"/>
  <c r="P767" i="5"/>
  <c r="C767" i="5"/>
  <c r="O767" i="5"/>
  <c r="H767" i="5"/>
  <c r="D767" i="5"/>
  <c r="B635" i="5"/>
  <c r="I635" i="5"/>
  <c r="F635" i="5"/>
  <c r="L635" i="5"/>
  <c r="E635" i="5"/>
  <c r="D635" i="5"/>
  <c r="G635" i="5"/>
  <c r="H635" i="5"/>
  <c r="P635" i="5"/>
  <c r="O635" i="5"/>
  <c r="M635" i="5"/>
  <c r="N635" i="5"/>
  <c r="J635" i="5"/>
  <c r="K635" i="5"/>
  <c r="C635" i="5"/>
  <c r="H551" i="5"/>
  <c r="G551" i="5"/>
  <c r="B551" i="5"/>
  <c r="E551" i="5"/>
  <c r="J551" i="5"/>
  <c r="N551" i="5"/>
  <c r="C551" i="5"/>
  <c r="L551" i="5"/>
  <c r="D551" i="5"/>
  <c r="I551" i="5"/>
  <c r="M551" i="5"/>
  <c r="K551" i="5"/>
  <c r="P551" i="5"/>
  <c r="F551" i="5"/>
  <c r="O551" i="5"/>
  <c r="C215" i="5"/>
  <c r="D215" i="5"/>
  <c r="I215" i="5"/>
  <c r="O215" i="5"/>
  <c r="B215" i="5"/>
  <c r="H215" i="5"/>
  <c r="P215" i="5"/>
  <c r="J215" i="5"/>
  <c r="M215" i="5"/>
  <c r="L215" i="5"/>
  <c r="N215" i="5"/>
  <c r="K215" i="5"/>
  <c r="E215" i="5"/>
  <c r="G215" i="5"/>
  <c r="F215" i="5"/>
  <c r="O631" i="5"/>
  <c r="C631" i="5"/>
  <c r="F283" i="5"/>
  <c r="G283" i="5"/>
  <c r="N283" i="5"/>
  <c r="H283" i="5"/>
  <c r="J127" i="5"/>
  <c r="N127" i="5"/>
  <c r="B127" i="5"/>
  <c r="E127" i="5"/>
  <c r="K127" i="5"/>
  <c r="P127" i="5"/>
  <c r="H127" i="5"/>
  <c r="D127" i="5"/>
  <c r="M127" i="5"/>
  <c r="O127" i="5"/>
  <c r="L127" i="5"/>
  <c r="I127" i="5"/>
  <c r="G127" i="5"/>
  <c r="C127" i="5"/>
  <c r="F127" i="5"/>
  <c r="L619" i="5"/>
  <c r="B619" i="5"/>
  <c r="G535" i="5"/>
  <c r="I535" i="5"/>
  <c r="G31" i="5"/>
  <c r="K31" i="5"/>
  <c r="D31" i="5"/>
  <c r="I31" i="5"/>
  <c r="P31" i="5"/>
  <c r="B31" i="5"/>
  <c r="F31" i="5"/>
  <c r="E31" i="5"/>
  <c r="C31" i="5"/>
  <c r="J740" i="5"/>
  <c r="B518" i="5"/>
  <c r="L239" i="5"/>
  <c r="K239" i="5"/>
  <c r="I239" i="5"/>
  <c r="M239" i="5"/>
  <c r="H239" i="5"/>
  <c r="G239" i="5"/>
  <c r="P239" i="5"/>
  <c r="C239" i="5"/>
  <c r="K547" i="5"/>
  <c r="G547" i="5"/>
  <c r="P547" i="5"/>
  <c r="O547" i="5"/>
  <c r="J547" i="5"/>
  <c r="D547" i="5"/>
  <c r="B547" i="5"/>
  <c r="L547" i="5"/>
  <c r="H547" i="5"/>
  <c r="E547" i="5"/>
  <c r="C547" i="5"/>
  <c r="M547" i="5"/>
  <c r="F547" i="5"/>
  <c r="I547" i="5"/>
  <c r="N547" i="5"/>
  <c r="H295" i="5"/>
  <c r="D295" i="5"/>
  <c r="C295" i="5"/>
  <c r="G295" i="5"/>
  <c r="K295" i="5"/>
  <c r="F295" i="5"/>
  <c r="M295" i="5"/>
  <c r="L295" i="5"/>
  <c r="O295" i="5"/>
  <c r="E295" i="5"/>
  <c r="I295" i="5"/>
  <c r="B295" i="5"/>
  <c r="P295" i="5"/>
  <c r="J295" i="5"/>
  <c r="N295" i="5"/>
  <c r="O19" i="5"/>
  <c r="P19" i="5"/>
  <c r="P643" i="5"/>
  <c r="F643" i="5"/>
  <c r="D643" i="5"/>
  <c r="H643" i="5"/>
  <c r="N643" i="5"/>
  <c r="B643" i="5"/>
  <c r="I643" i="5"/>
  <c r="K643" i="5"/>
  <c r="O643" i="5"/>
  <c r="L643" i="5"/>
  <c r="C643" i="5"/>
  <c r="G643" i="5"/>
  <c r="N669" i="5"/>
  <c r="J298" i="5"/>
  <c r="D814" i="5"/>
  <c r="E586" i="5"/>
  <c r="E132" i="5"/>
  <c r="M577" i="5"/>
  <c r="G11" i="5"/>
  <c r="F899" i="5"/>
  <c r="J347" i="5"/>
  <c r="G812" i="5"/>
  <c r="P669" i="5"/>
  <c r="C92" i="5"/>
  <c r="J812" i="5"/>
  <c r="F740" i="5"/>
  <c r="J682" i="5"/>
  <c r="N26" i="5"/>
  <c r="B608" i="5"/>
  <c r="E849" i="5"/>
  <c r="L500" i="5"/>
  <c r="I500" i="5"/>
  <c r="O372" i="5"/>
  <c r="K500" i="5"/>
  <c r="L298" i="5"/>
  <c r="O61" i="5"/>
  <c r="P636" i="5"/>
  <c r="N19" i="5"/>
  <c r="J157" i="5"/>
  <c r="I599" i="5"/>
  <c r="D878" i="5"/>
  <c r="G446" i="5"/>
  <c r="D446" i="5"/>
  <c r="F446" i="5"/>
  <c r="C446" i="5"/>
  <c r="E446" i="5"/>
  <c r="P446" i="5"/>
  <c r="N446" i="5"/>
  <c r="B446" i="5"/>
  <c r="I446" i="5"/>
  <c r="J266" i="5"/>
  <c r="H266" i="5"/>
  <c r="G266" i="5"/>
  <c r="I266" i="5"/>
  <c r="O266" i="5"/>
  <c r="D601" i="5"/>
  <c r="M601" i="5"/>
  <c r="O601" i="5"/>
  <c r="K601" i="5"/>
  <c r="J601" i="5"/>
  <c r="B601" i="5"/>
  <c r="G601" i="5"/>
  <c r="I601" i="5"/>
  <c r="F601" i="5"/>
  <c r="E601" i="5"/>
  <c r="N601" i="5"/>
  <c r="C601" i="5"/>
  <c r="N109" i="5"/>
  <c r="G109" i="5"/>
  <c r="I109" i="5"/>
  <c r="P109" i="5"/>
  <c r="L109" i="5"/>
  <c r="K109" i="5"/>
  <c r="D109" i="5"/>
  <c r="F109" i="5"/>
  <c r="J109" i="5"/>
  <c r="M109" i="5"/>
  <c r="B109" i="5"/>
  <c r="E109" i="5"/>
  <c r="O109" i="5"/>
  <c r="H109" i="5"/>
  <c r="C109" i="5"/>
  <c r="G379" i="5"/>
  <c r="J379" i="5"/>
  <c r="L379" i="5"/>
  <c r="F379" i="5"/>
  <c r="B379" i="5"/>
  <c r="K379" i="5"/>
  <c r="C379" i="5"/>
  <c r="E379" i="5"/>
  <c r="M379" i="5"/>
  <c r="N379" i="5"/>
  <c r="I379" i="5"/>
  <c r="P379" i="5"/>
  <c r="H379" i="5"/>
  <c r="O379" i="5"/>
  <c r="B103" i="5"/>
  <c r="L103" i="5"/>
  <c r="O595" i="5"/>
  <c r="M595" i="5"/>
  <c r="P595" i="5"/>
  <c r="H595" i="5"/>
  <c r="D595" i="5"/>
  <c r="L595" i="5"/>
  <c r="J595" i="5"/>
  <c r="C595" i="5"/>
  <c r="I595" i="5"/>
  <c r="E595" i="5"/>
  <c r="N595" i="5"/>
  <c r="B595" i="5"/>
  <c r="F595" i="5"/>
  <c r="K595" i="5"/>
  <c r="G595" i="5"/>
  <c r="L391" i="5"/>
  <c r="D391" i="5"/>
  <c r="O391" i="5"/>
  <c r="N391" i="5"/>
  <c r="C391" i="5"/>
  <c r="E391" i="5"/>
  <c r="B391" i="5"/>
  <c r="K391" i="5"/>
  <c r="G391" i="5"/>
  <c r="I391" i="5"/>
  <c r="M391" i="5"/>
  <c r="H391" i="5"/>
  <c r="P391" i="5"/>
  <c r="J391" i="5"/>
  <c r="F391" i="5"/>
  <c r="H599" i="5"/>
  <c r="G518" i="5"/>
  <c r="P416" i="5"/>
  <c r="N849" i="5"/>
  <c r="L814" i="5"/>
  <c r="G132" i="5"/>
  <c r="F577" i="5"/>
  <c r="H11" i="5"/>
  <c r="M298" i="5"/>
  <c r="O899" i="5"/>
  <c r="D669" i="5"/>
  <c r="F92" i="5"/>
  <c r="I92" i="5"/>
  <c r="L740" i="5"/>
  <c r="C682" i="5"/>
  <c r="G682" i="5"/>
  <c r="I26" i="5"/>
  <c r="D608" i="5"/>
  <c r="E372" i="5"/>
  <c r="M847" i="5"/>
  <c r="O298" i="5"/>
  <c r="I96" i="5"/>
  <c r="K36" i="5"/>
  <c r="N61" i="5"/>
  <c r="B636" i="5"/>
  <c r="F19" i="5"/>
  <c r="L157" i="5"/>
  <c r="K878" i="5"/>
  <c r="G626" i="5"/>
  <c r="C626" i="5"/>
  <c r="J626" i="5"/>
  <c r="K626" i="5"/>
  <c r="L626" i="5"/>
  <c r="D626" i="5"/>
  <c r="P626" i="5"/>
  <c r="N626" i="5"/>
  <c r="B626" i="5"/>
  <c r="I626" i="5"/>
  <c r="H817" i="5"/>
  <c r="N817" i="5"/>
  <c r="J817" i="5"/>
  <c r="O817" i="5"/>
  <c r="D817" i="5"/>
  <c r="K817" i="5"/>
  <c r="F817" i="5"/>
  <c r="L817" i="5"/>
  <c r="G817" i="5"/>
  <c r="M817" i="5"/>
  <c r="I817" i="5"/>
  <c r="B817" i="5"/>
  <c r="E817" i="5"/>
  <c r="P817" i="5"/>
  <c r="C817" i="5"/>
  <c r="L875" i="5"/>
  <c r="M875" i="5"/>
  <c r="H875" i="5"/>
  <c r="F875" i="5"/>
  <c r="E875" i="5"/>
  <c r="P875" i="5"/>
  <c r="I875" i="5"/>
  <c r="O875" i="5"/>
  <c r="G875" i="5"/>
  <c r="N875" i="5"/>
  <c r="C875" i="5"/>
  <c r="J875" i="5"/>
  <c r="D875" i="5"/>
  <c r="K875" i="5"/>
  <c r="H755" i="5"/>
  <c r="J755" i="5"/>
  <c r="E755" i="5"/>
  <c r="O755" i="5"/>
  <c r="N755" i="5"/>
  <c r="D755" i="5"/>
  <c r="F755" i="5"/>
  <c r="K755" i="5"/>
  <c r="P755" i="5"/>
  <c r="L755" i="5"/>
  <c r="I755" i="5"/>
  <c r="P623" i="5"/>
  <c r="C623" i="5"/>
  <c r="J623" i="5"/>
  <c r="D623" i="5"/>
  <c r="N623" i="5"/>
  <c r="F623" i="5"/>
  <c r="H623" i="5"/>
  <c r="M623" i="5"/>
  <c r="G623" i="5"/>
  <c r="O623" i="5"/>
  <c r="K623" i="5"/>
  <c r="E623" i="5"/>
  <c r="B623" i="5"/>
  <c r="I623" i="5"/>
  <c r="H527" i="5"/>
  <c r="J527" i="5"/>
  <c r="L527" i="5"/>
  <c r="C527" i="5"/>
  <c r="F359" i="5"/>
  <c r="C359" i="5"/>
  <c r="J359" i="5"/>
  <c r="O359" i="5"/>
  <c r="I359" i="5"/>
  <c r="D359" i="5"/>
  <c r="K359" i="5"/>
  <c r="B359" i="5"/>
  <c r="N359" i="5"/>
  <c r="E359" i="5"/>
  <c r="M359" i="5"/>
  <c r="G359" i="5"/>
  <c r="L359" i="5"/>
  <c r="P359" i="5"/>
  <c r="H359" i="5"/>
  <c r="G271" i="5"/>
  <c r="B271" i="5"/>
  <c r="D271" i="5"/>
  <c r="F271" i="5"/>
  <c r="L271" i="5"/>
  <c r="E271" i="5"/>
  <c r="O271" i="5"/>
  <c r="C271" i="5"/>
  <c r="K271" i="5"/>
  <c r="N271" i="5"/>
  <c r="P271" i="5"/>
  <c r="I271" i="5"/>
  <c r="H271" i="5"/>
  <c r="J271" i="5"/>
  <c r="M271" i="5"/>
  <c r="G487" i="5"/>
  <c r="E487" i="5"/>
  <c r="M487" i="5"/>
  <c r="K487" i="5"/>
  <c r="J487" i="5"/>
  <c r="H487" i="5"/>
  <c r="C487" i="5"/>
  <c r="I487" i="5"/>
  <c r="B487" i="5"/>
  <c r="N487" i="5"/>
  <c r="D487" i="5"/>
  <c r="F487" i="5"/>
  <c r="H343" i="5"/>
  <c r="K343" i="5"/>
  <c r="N343" i="5"/>
  <c r="L343" i="5"/>
  <c r="J343" i="5"/>
  <c r="P343" i="5"/>
  <c r="O343" i="5"/>
  <c r="E343" i="5"/>
  <c r="G343" i="5"/>
  <c r="I343" i="5"/>
  <c r="C343" i="5"/>
  <c r="F343" i="5"/>
  <c r="O883" i="5"/>
  <c r="J12" i="5"/>
  <c r="L12" i="5"/>
  <c r="C12" i="5"/>
  <c r="P12" i="5"/>
  <c r="K12" i="5"/>
  <c r="M12" i="5"/>
  <c r="I12" i="5"/>
  <c r="B659" i="5"/>
  <c r="F659" i="5"/>
  <c r="N659" i="5"/>
  <c r="P659" i="5"/>
  <c r="O659" i="5"/>
  <c r="C659" i="5"/>
  <c r="H659" i="5"/>
  <c r="J659" i="5"/>
  <c r="E659" i="5"/>
  <c r="G659" i="5"/>
  <c r="I659" i="5"/>
  <c r="K659" i="5"/>
  <c r="M659" i="5"/>
  <c r="D659" i="5"/>
  <c r="L659" i="5"/>
  <c r="G12" i="5"/>
  <c r="M416" i="5"/>
  <c r="J669" i="5"/>
  <c r="B395" i="5"/>
  <c r="P132" i="5"/>
  <c r="B577" i="5"/>
  <c r="O11" i="5"/>
  <c r="N682" i="5"/>
  <c r="O92" i="5"/>
  <c r="D26" i="5"/>
  <c r="C500" i="5"/>
  <c r="N847" i="5"/>
  <c r="P847" i="5"/>
  <c r="M656" i="5"/>
  <c r="B298" i="5"/>
  <c r="G61" i="5"/>
  <c r="F12" i="5"/>
  <c r="H19" i="5"/>
  <c r="K157" i="5"/>
  <c r="E878" i="5"/>
  <c r="O827" i="5"/>
  <c r="M11" i="5"/>
  <c r="J241" i="5"/>
  <c r="I241" i="5"/>
  <c r="B241" i="5"/>
  <c r="H241" i="5"/>
  <c r="D241" i="5"/>
  <c r="M241" i="5"/>
  <c r="G241" i="5"/>
  <c r="P241" i="5"/>
  <c r="O241" i="5"/>
  <c r="K241" i="5"/>
  <c r="P983" i="5"/>
  <c r="N983" i="5"/>
  <c r="G983" i="5"/>
  <c r="B983" i="5"/>
  <c r="F983" i="5"/>
  <c r="J983" i="5"/>
  <c r="K983" i="5"/>
  <c r="D983" i="5"/>
  <c r="M983" i="5"/>
  <c r="O983" i="5"/>
  <c r="I983" i="5"/>
  <c r="L983" i="5"/>
  <c r="C983" i="5"/>
  <c r="E983" i="5"/>
  <c r="H983" i="5"/>
  <c r="M743" i="5"/>
  <c r="F743" i="5"/>
  <c r="G743" i="5"/>
  <c r="F455" i="5"/>
  <c r="B455" i="5"/>
  <c r="D455" i="5"/>
  <c r="L455" i="5"/>
  <c r="M455" i="5"/>
  <c r="H455" i="5"/>
  <c r="C455" i="5"/>
  <c r="J455" i="5"/>
  <c r="P455" i="5"/>
  <c r="K455" i="5"/>
  <c r="I455" i="5"/>
  <c r="E455" i="5"/>
  <c r="N455" i="5"/>
  <c r="O223" i="5"/>
  <c r="M223" i="5"/>
  <c r="G223" i="5"/>
  <c r="C223" i="5"/>
  <c r="P223" i="5"/>
  <c r="K223" i="5"/>
  <c r="H223" i="5"/>
  <c r="P6" i="5"/>
  <c r="G6" i="5"/>
  <c r="O6" i="5"/>
  <c r="L6" i="5"/>
  <c r="M6" i="5"/>
  <c r="F6" i="5"/>
  <c r="H6" i="5"/>
  <c r="I6" i="5"/>
  <c r="B6" i="5"/>
  <c r="K6" i="5"/>
  <c r="J6" i="5"/>
  <c r="C6" i="5"/>
  <c r="N6" i="5"/>
  <c r="D6" i="5"/>
  <c r="E6" i="5"/>
  <c r="I899" i="5"/>
  <c r="K899" i="5"/>
  <c r="C899" i="5"/>
  <c r="J899" i="5"/>
  <c r="D899" i="5"/>
  <c r="L899" i="5"/>
  <c r="P899" i="5"/>
  <c r="E899" i="5"/>
  <c r="P814" i="5"/>
  <c r="G814" i="5"/>
  <c r="F814" i="5"/>
  <c r="N814" i="5"/>
  <c r="M814" i="5"/>
  <c r="C814" i="5"/>
  <c r="O814" i="5"/>
  <c r="J814" i="5"/>
  <c r="K814" i="5"/>
  <c r="B814" i="5"/>
  <c r="E814" i="5"/>
  <c r="P95" i="5"/>
  <c r="J95" i="5"/>
  <c r="I95" i="5"/>
  <c r="B95" i="5"/>
  <c r="K95" i="5"/>
  <c r="G95" i="5"/>
  <c r="C95" i="5"/>
  <c r="E95" i="5"/>
  <c r="O95" i="5"/>
  <c r="D95" i="5"/>
  <c r="K972" i="5"/>
  <c r="F972" i="5"/>
  <c r="P972" i="5"/>
  <c r="J972" i="5"/>
  <c r="O972" i="5"/>
  <c r="I972" i="5"/>
  <c r="L972" i="5"/>
  <c r="G972" i="5"/>
  <c r="E972" i="5"/>
  <c r="C972" i="5"/>
  <c r="D972" i="5"/>
  <c r="H972" i="5"/>
  <c r="N972" i="5"/>
  <c r="M972" i="5"/>
  <c r="B972" i="5"/>
  <c r="F696" i="5"/>
  <c r="C696" i="5"/>
  <c r="M696" i="5"/>
  <c r="O696" i="5"/>
  <c r="H696" i="5"/>
  <c r="E696" i="5"/>
  <c r="I696" i="5"/>
  <c r="B696" i="5"/>
  <c r="P696" i="5"/>
  <c r="D696" i="5"/>
  <c r="K696" i="5"/>
  <c r="G696" i="5"/>
  <c r="L696" i="5"/>
  <c r="N696" i="5"/>
  <c r="J696" i="5"/>
  <c r="G588" i="5"/>
  <c r="E588" i="5"/>
  <c r="C588" i="5"/>
  <c r="M588" i="5"/>
  <c r="K588" i="5"/>
  <c r="P588" i="5"/>
  <c r="N588" i="5"/>
  <c r="D588" i="5"/>
  <c r="I588" i="5"/>
  <c r="L588" i="5"/>
  <c r="B588" i="5"/>
  <c r="J588" i="5"/>
  <c r="H588" i="5"/>
  <c r="B456" i="5"/>
  <c r="O456" i="5"/>
  <c r="I456" i="5"/>
  <c r="C456" i="5"/>
  <c r="P456" i="5"/>
  <c r="M456" i="5"/>
  <c r="J456" i="5"/>
  <c r="L456" i="5"/>
  <c r="H456" i="5"/>
  <c r="N456" i="5"/>
  <c r="D456" i="5"/>
  <c r="K456" i="5"/>
  <c r="F456" i="5"/>
  <c r="E456" i="5"/>
  <c r="G456" i="5"/>
  <c r="J372" i="5"/>
  <c r="C372" i="5"/>
  <c r="K372" i="5"/>
  <c r="L276" i="5"/>
  <c r="B276" i="5"/>
  <c r="C276" i="5"/>
  <c r="H276" i="5"/>
  <c r="G276" i="5"/>
  <c r="F276" i="5"/>
  <c r="I276" i="5"/>
  <c r="O276" i="5"/>
  <c r="D276" i="5"/>
  <c r="N276" i="5"/>
  <c r="E276" i="5"/>
  <c r="P276" i="5"/>
  <c r="K276" i="5"/>
  <c r="D36" i="5"/>
  <c r="P36" i="5"/>
  <c r="O36" i="5"/>
  <c r="E36" i="5"/>
  <c r="N36" i="5"/>
  <c r="C36" i="5"/>
  <c r="M36" i="5"/>
  <c r="F131" i="5"/>
  <c r="L131" i="5"/>
  <c r="D131" i="5"/>
  <c r="H131" i="5"/>
  <c r="K131" i="5"/>
  <c r="G131" i="5"/>
  <c r="P131" i="5"/>
  <c r="E131" i="5"/>
  <c r="M131" i="5"/>
  <c r="C131" i="5"/>
  <c r="O131" i="5"/>
  <c r="D134" i="5"/>
  <c r="F134" i="5"/>
  <c r="M134" i="5"/>
  <c r="C134" i="5"/>
  <c r="G134" i="5"/>
  <c r="P134" i="5"/>
  <c r="I134" i="5"/>
  <c r="L134" i="5"/>
  <c r="K134" i="5"/>
  <c r="J134" i="5"/>
  <c r="B134" i="5"/>
  <c r="E373" i="5"/>
  <c r="L373" i="5"/>
  <c r="N373" i="5"/>
  <c r="B373" i="5"/>
  <c r="M373" i="5"/>
  <c r="H373" i="5"/>
  <c r="K373" i="5"/>
  <c r="P373" i="5"/>
  <c r="O373" i="5"/>
  <c r="C373" i="5"/>
  <c r="J373" i="5"/>
  <c r="I373" i="5"/>
  <c r="F373" i="5"/>
  <c r="N552" i="5"/>
  <c r="E552" i="5"/>
  <c r="O552" i="5"/>
  <c r="H552" i="5"/>
  <c r="P552" i="5"/>
  <c r="K552" i="5"/>
  <c r="M552" i="5"/>
  <c r="C552" i="5"/>
  <c r="B552" i="5"/>
  <c r="I552" i="5"/>
  <c r="F552" i="5"/>
  <c r="J552" i="5"/>
  <c r="D552" i="5"/>
  <c r="G552" i="5"/>
  <c r="L552" i="5"/>
  <c r="L876" i="5"/>
  <c r="F876" i="5"/>
  <c r="G876" i="5"/>
  <c r="H780" i="5"/>
  <c r="B780" i="5"/>
  <c r="P780" i="5"/>
  <c r="L780" i="5"/>
  <c r="M780" i="5"/>
  <c r="J780" i="5"/>
  <c r="K780" i="5"/>
  <c r="D780" i="5"/>
  <c r="C780" i="5"/>
  <c r="G780" i="5"/>
  <c r="O780" i="5"/>
  <c r="I780" i="5"/>
  <c r="E780" i="5"/>
  <c r="N780" i="5"/>
  <c r="F780" i="5"/>
  <c r="H360" i="5"/>
  <c r="I360" i="5"/>
  <c r="G360" i="5"/>
  <c r="P360" i="5"/>
  <c r="J360" i="5"/>
  <c r="O360" i="5"/>
  <c r="F360" i="5"/>
  <c r="N360" i="5"/>
  <c r="K360" i="5"/>
  <c r="E360" i="5"/>
  <c r="M360" i="5"/>
  <c r="D360" i="5"/>
  <c r="B360" i="5"/>
  <c r="C360" i="5"/>
  <c r="L360" i="5"/>
  <c r="C83" i="5"/>
  <c r="M83" i="5"/>
  <c r="J83" i="5"/>
  <c r="O83" i="5"/>
  <c r="F83" i="5"/>
  <c r="D83" i="5"/>
  <c r="H83" i="5"/>
  <c r="B83" i="5"/>
  <c r="G83" i="5"/>
  <c r="I83" i="5"/>
  <c r="N83" i="5"/>
  <c r="P83" i="5"/>
  <c r="L83" i="5"/>
  <c r="E83" i="5"/>
  <c r="K83" i="5"/>
  <c r="I171" i="5"/>
  <c r="I934" i="5"/>
  <c r="C934" i="5"/>
  <c r="O934" i="5"/>
  <c r="G934" i="5"/>
  <c r="K934" i="5"/>
  <c r="L934" i="5"/>
  <c r="H934" i="5"/>
  <c r="F934" i="5"/>
  <c r="D934" i="5"/>
  <c r="E934" i="5"/>
  <c r="M934" i="5"/>
  <c r="B934" i="5"/>
  <c r="N934" i="5"/>
  <c r="J934" i="5"/>
  <c r="P934" i="5"/>
  <c r="P768" i="5"/>
  <c r="O768" i="5"/>
  <c r="H684" i="5"/>
  <c r="F684" i="5"/>
  <c r="M684" i="5"/>
  <c r="G684" i="5"/>
  <c r="I684" i="5"/>
  <c r="C684" i="5"/>
  <c r="P684" i="5"/>
  <c r="N684" i="5"/>
  <c r="K684" i="5"/>
  <c r="J684" i="5"/>
  <c r="B684" i="5"/>
  <c r="D684" i="5"/>
  <c r="E684" i="5"/>
  <c r="D252" i="5"/>
  <c r="F252" i="5"/>
  <c r="K252" i="5"/>
  <c r="L252" i="5"/>
  <c r="I252" i="5"/>
  <c r="B252" i="5"/>
  <c r="P252" i="5"/>
  <c r="J252" i="5"/>
  <c r="C252" i="5"/>
  <c r="E252" i="5"/>
  <c r="H252" i="5"/>
  <c r="G252" i="5"/>
  <c r="M252" i="5"/>
  <c r="N252" i="5"/>
  <c r="O252" i="5"/>
  <c r="H156" i="5"/>
  <c r="L156" i="5"/>
  <c r="O156" i="5"/>
  <c r="I156" i="5"/>
  <c r="J156" i="5"/>
  <c r="K156" i="5"/>
  <c r="P156" i="5"/>
  <c r="G156" i="5"/>
  <c r="M156" i="5"/>
  <c r="N156" i="5"/>
  <c r="C156" i="5"/>
  <c r="D156" i="5"/>
  <c r="M746" i="5"/>
  <c r="J746" i="5"/>
  <c r="D746" i="5"/>
  <c r="C757" i="5"/>
  <c r="E757" i="5"/>
  <c r="I695" i="5"/>
  <c r="D695" i="5"/>
  <c r="F191" i="5"/>
  <c r="M191" i="5"/>
  <c r="N191" i="5"/>
  <c r="O191" i="5"/>
  <c r="E191" i="5"/>
  <c r="D191" i="5"/>
  <c r="H191" i="5"/>
  <c r="C191" i="5"/>
  <c r="K191" i="5"/>
  <c r="L191" i="5"/>
  <c r="P191" i="5"/>
  <c r="G191" i="5"/>
  <c r="I191" i="5"/>
  <c r="B191" i="5"/>
  <c r="J191" i="5"/>
  <c r="F960" i="5"/>
  <c r="J960" i="5"/>
  <c r="P960" i="5"/>
  <c r="E960" i="5"/>
  <c r="B960" i="5"/>
  <c r="N960" i="5"/>
  <c r="K960" i="5"/>
  <c r="H960" i="5"/>
  <c r="M960" i="5"/>
  <c r="D960" i="5"/>
  <c r="L960" i="5"/>
  <c r="G960" i="5"/>
  <c r="I960" i="5"/>
  <c r="C960" i="5"/>
  <c r="O960" i="5"/>
  <c r="D864" i="5"/>
  <c r="N864" i="5"/>
  <c r="P864" i="5"/>
  <c r="E864" i="5"/>
  <c r="M864" i="5"/>
  <c r="J864" i="5"/>
  <c r="K864" i="5"/>
  <c r="G864" i="5"/>
  <c r="O864" i="5"/>
  <c r="F864" i="5"/>
  <c r="I864" i="5"/>
  <c r="C864" i="5"/>
  <c r="B864" i="5"/>
  <c r="H864" i="5"/>
  <c r="L864" i="5"/>
  <c r="P24" i="5"/>
  <c r="E24" i="5"/>
  <c r="I24" i="5"/>
  <c r="J24" i="5"/>
  <c r="K24" i="5"/>
  <c r="O24" i="5"/>
  <c r="L24" i="5"/>
  <c r="N24" i="5"/>
  <c r="C24" i="5"/>
  <c r="H24" i="5"/>
  <c r="B24" i="5"/>
  <c r="D24" i="5"/>
  <c r="M24" i="5"/>
  <c r="G24" i="5"/>
  <c r="F24" i="5"/>
  <c r="P59" i="5"/>
  <c r="K59" i="5"/>
  <c r="L219" i="5"/>
  <c r="K790" i="5"/>
  <c r="N132" i="5"/>
  <c r="C333" i="5"/>
  <c r="M718" i="5"/>
  <c r="D718" i="5"/>
  <c r="N718" i="5"/>
  <c r="F718" i="5"/>
  <c r="P718" i="5"/>
  <c r="O718" i="5"/>
  <c r="I718" i="5"/>
  <c r="B718" i="5"/>
  <c r="J718" i="5"/>
  <c r="C718" i="5"/>
  <c r="L718" i="5"/>
  <c r="G718" i="5"/>
  <c r="H718" i="5"/>
  <c r="K718" i="5"/>
  <c r="E718" i="5"/>
  <c r="N47" i="5"/>
  <c r="C47" i="5"/>
  <c r="J47" i="5"/>
  <c r="I47" i="5"/>
  <c r="C828" i="5"/>
  <c r="E828" i="5"/>
  <c r="L840" i="5"/>
  <c r="P840" i="5"/>
  <c r="I840" i="5"/>
  <c r="N840" i="5"/>
  <c r="E840" i="5"/>
  <c r="M840" i="5"/>
  <c r="D840" i="5"/>
  <c r="H840" i="5"/>
  <c r="K840" i="5"/>
  <c r="B840" i="5"/>
  <c r="C840" i="5"/>
  <c r="J840" i="5"/>
  <c r="K756" i="5"/>
  <c r="F756" i="5"/>
  <c r="B756" i="5"/>
  <c r="C756" i="5"/>
  <c r="L756" i="5"/>
  <c r="G756" i="5"/>
  <c r="N756" i="5"/>
  <c r="H756" i="5"/>
  <c r="E756" i="5"/>
  <c r="P756" i="5"/>
  <c r="M756" i="5"/>
  <c r="O756" i="5"/>
  <c r="J756" i="5"/>
  <c r="C540" i="5"/>
  <c r="O540" i="5"/>
  <c r="F540" i="5"/>
  <c r="P540" i="5"/>
  <c r="K540" i="5"/>
  <c r="B540" i="5"/>
  <c r="H540" i="5"/>
  <c r="E540" i="5"/>
  <c r="G540" i="5"/>
  <c r="L540" i="5"/>
  <c r="I540" i="5"/>
  <c r="D540" i="5"/>
  <c r="N540" i="5"/>
  <c r="M540" i="5"/>
  <c r="J540" i="5"/>
  <c r="C432" i="5"/>
  <c r="I432" i="5"/>
  <c r="E432" i="5"/>
  <c r="O432" i="5"/>
  <c r="J432" i="5"/>
  <c r="M432" i="5"/>
  <c r="K432" i="5"/>
  <c r="H432" i="5"/>
  <c r="G432" i="5"/>
  <c r="F432" i="5"/>
  <c r="N432" i="5"/>
  <c r="D432" i="5"/>
  <c r="P432" i="5"/>
  <c r="L432" i="5"/>
  <c r="B432" i="5"/>
  <c r="G324" i="5"/>
  <c r="P324" i="5"/>
  <c r="D324" i="5"/>
  <c r="B324" i="5"/>
  <c r="J324" i="5"/>
  <c r="K324" i="5"/>
  <c r="O324" i="5"/>
  <c r="M324" i="5"/>
  <c r="H324" i="5"/>
  <c r="C324" i="5"/>
  <c r="N324" i="5"/>
  <c r="L324" i="5"/>
  <c r="F324" i="5"/>
  <c r="E324" i="5"/>
  <c r="I324" i="5"/>
  <c r="F240" i="5"/>
  <c r="D240" i="5"/>
  <c r="K240" i="5"/>
  <c r="N240" i="5"/>
  <c r="P240" i="5"/>
  <c r="M240" i="5"/>
  <c r="B240" i="5"/>
  <c r="H240" i="5"/>
  <c r="I240" i="5"/>
  <c r="G240" i="5"/>
  <c r="O240" i="5"/>
  <c r="E240" i="5"/>
  <c r="L240" i="5"/>
  <c r="J240" i="5"/>
  <c r="C240" i="5"/>
  <c r="F647" i="5"/>
  <c r="I647" i="5"/>
  <c r="N647" i="5"/>
  <c r="M647" i="5"/>
  <c r="K647" i="5"/>
  <c r="G647" i="5"/>
  <c r="L647" i="5"/>
  <c r="J647" i="5"/>
  <c r="D647" i="5"/>
  <c r="C107" i="5"/>
  <c r="F107" i="5"/>
  <c r="J107" i="5"/>
  <c r="L107" i="5"/>
  <c r="M107" i="5"/>
  <c r="H107" i="5"/>
  <c r="O107" i="5"/>
  <c r="K107" i="5"/>
  <c r="G107" i="5"/>
  <c r="E167" i="5"/>
  <c r="N167" i="5"/>
  <c r="G167" i="5"/>
  <c r="L167" i="5"/>
  <c r="K167" i="5"/>
  <c r="D167" i="5"/>
  <c r="B167" i="5"/>
  <c r="H167" i="5"/>
  <c r="F167" i="5"/>
  <c r="P167" i="5"/>
  <c r="M948" i="5"/>
  <c r="O948" i="5"/>
  <c r="L948" i="5"/>
  <c r="B948" i="5"/>
  <c r="K948" i="5"/>
  <c r="F948" i="5"/>
  <c r="H948" i="5"/>
  <c r="C948" i="5"/>
  <c r="I948" i="5"/>
  <c r="P948" i="5"/>
  <c r="G948" i="5"/>
  <c r="D948" i="5"/>
  <c r="E948" i="5"/>
  <c r="N948" i="5"/>
  <c r="J948" i="5"/>
  <c r="D672" i="5"/>
  <c r="N672" i="5"/>
  <c r="H672" i="5"/>
  <c r="G672" i="5"/>
  <c r="F672" i="5"/>
  <c r="M672" i="5"/>
  <c r="B672" i="5"/>
  <c r="P672" i="5"/>
  <c r="E672" i="5"/>
  <c r="J672" i="5"/>
  <c r="C672" i="5"/>
  <c r="L672" i="5"/>
  <c r="I672" i="5"/>
  <c r="K672" i="5"/>
  <c r="O672" i="5"/>
  <c r="N420" i="5"/>
  <c r="H420" i="5"/>
  <c r="E420" i="5"/>
  <c r="M420" i="5"/>
  <c r="J420" i="5"/>
  <c r="D420" i="5"/>
  <c r="P420" i="5"/>
  <c r="O420" i="5"/>
  <c r="C420" i="5"/>
  <c r="L420" i="5"/>
  <c r="B420" i="5"/>
  <c r="I420" i="5"/>
  <c r="F420" i="5"/>
  <c r="K420" i="5"/>
  <c r="G420" i="5"/>
  <c r="L228" i="5"/>
  <c r="B228" i="5"/>
  <c r="C228" i="5"/>
  <c r="D228" i="5"/>
  <c r="N275" i="5"/>
  <c r="D132" i="5"/>
  <c r="D790" i="5"/>
  <c r="L132" i="5"/>
  <c r="E219" i="5"/>
  <c r="K219" i="5"/>
  <c r="E941" i="5"/>
  <c r="G476" i="5"/>
  <c r="K333" i="5"/>
  <c r="B131" i="5"/>
  <c r="M225" i="5"/>
  <c r="B674" i="5"/>
  <c r="N674" i="5"/>
  <c r="H674" i="5"/>
  <c r="G674" i="5"/>
  <c r="D674" i="5"/>
  <c r="I674" i="5"/>
  <c r="O674" i="5"/>
  <c r="L674" i="5"/>
  <c r="E674" i="5"/>
  <c r="J674" i="5"/>
  <c r="K674" i="5"/>
  <c r="F674" i="5"/>
  <c r="C674" i="5"/>
  <c r="P674" i="5"/>
  <c r="M674" i="5"/>
  <c r="E348" i="5"/>
  <c r="L348" i="5"/>
  <c r="N348" i="5"/>
  <c r="K348" i="5"/>
  <c r="H10" i="5"/>
  <c r="L10" i="5"/>
  <c r="K10" i="5"/>
  <c r="F10" i="5"/>
  <c r="I10" i="5"/>
  <c r="J10" i="5"/>
  <c r="M10" i="5"/>
  <c r="C10" i="5"/>
  <c r="B10" i="5"/>
  <c r="E10" i="5"/>
  <c r="D10" i="5"/>
  <c r="O528" i="5"/>
  <c r="B528" i="5"/>
  <c r="M528" i="5"/>
  <c r="I528" i="5"/>
  <c r="L528" i="5"/>
  <c r="H528" i="5"/>
  <c r="J528" i="5"/>
  <c r="D528" i="5"/>
  <c r="F528" i="5"/>
  <c r="G528" i="5"/>
  <c r="C528" i="5"/>
  <c r="E528" i="5"/>
  <c r="N528" i="5"/>
  <c r="P528" i="5"/>
  <c r="K528" i="5"/>
  <c r="G312" i="5"/>
  <c r="B312" i="5"/>
  <c r="D312" i="5"/>
  <c r="C312" i="5"/>
  <c r="L312" i="5"/>
  <c r="M312" i="5"/>
  <c r="H312" i="5"/>
  <c r="K312" i="5"/>
  <c r="F312" i="5"/>
  <c r="I312" i="5"/>
  <c r="E312" i="5"/>
  <c r="N312" i="5"/>
  <c r="J312" i="5"/>
  <c r="O312" i="5"/>
  <c r="P312" i="5"/>
  <c r="I23" i="5"/>
  <c r="L23" i="5"/>
  <c r="N23" i="5"/>
  <c r="M23" i="5"/>
  <c r="E23" i="5"/>
  <c r="G23" i="5"/>
  <c r="H23" i="5"/>
  <c r="O23" i="5"/>
  <c r="B23" i="5"/>
  <c r="P23" i="5"/>
  <c r="D23" i="5"/>
  <c r="C23" i="5"/>
  <c r="J171" i="5"/>
  <c r="N131" i="5"/>
  <c r="B225" i="5"/>
  <c r="K518" i="5"/>
  <c r="I518" i="5"/>
  <c r="F518" i="5"/>
  <c r="E518" i="5"/>
  <c r="P862" i="5"/>
  <c r="K862" i="5"/>
  <c r="O862" i="5"/>
  <c r="D862" i="5"/>
  <c r="E862" i="5"/>
  <c r="B862" i="5"/>
  <c r="L862" i="5"/>
  <c r="I862" i="5"/>
  <c r="H862" i="5"/>
  <c r="G862" i="5"/>
  <c r="F862" i="5"/>
  <c r="C862" i="5"/>
  <c r="M862" i="5"/>
  <c r="J862" i="5"/>
  <c r="N862" i="5"/>
  <c r="I682" i="5"/>
  <c r="M682" i="5"/>
  <c r="L682" i="5"/>
  <c r="J936" i="5"/>
  <c r="G936" i="5"/>
  <c r="L936" i="5"/>
  <c r="D936" i="5"/>
  <c r="P936" i="5"/>
  <c r="I936" i="5"/>
  <c r="P816" i="5"/>
  <c r="M816" i="5"/>
  <c r="I816" i="5"/>
  <c r="B816" i="5"/>
  <c r="D816" i="5"/>
  <c r="F816" i="5"/>
  <c r="E816" i="5"/>
  <c r="C816" i="5"/>
  <c r="O816" i="5"/>
  <c r="K816" i="5"/>
  <c r="H816" i="5"/>
  <c r="L816" i="5"/>
  <c r="J816" i="5"/>
  <c r="N816" i="5"/>
  <c r="G816" i="5"/>
  <c r="G636" i="5"/>
  <c r="L636" i="5"/>
  <c r="E216" i="5"/>
  <c r="K216" i="5"/>
  <c r="J216" i="5"/>
  <c r="P216" i="5"/>
  <c r="F216" i="5"/>
  <c r="I216" i="5"/>
  <c r="O216" i="5"/>
  <c r="H216" i="5"/>
  <c r="B216" i="5"/>
  <c r="C216" i="5"/>
  <c r="N216" i="5"/>
  <c r="D216" i="5"/>
  <c r="L216" i="5"/>
  <c r="E96" i="5"/>
  <c r="L96" i="5"/>
  <c r="H96" i="5"/>
  <c r="O96" i="5"/>
  <c r="D96" i="5"/>
  <c r="B96" i="5"/>
  <c r="M96" i="5"/>
  <c r="N96" i="5"/>
  <c r="G96" i="5"/>
  <c r="F96" i="5"/>
  <c r="K96" i="5"/>
  <c r="G893" i="5"/>
  <c r="N899" i="5"/>
  <c r="C155" i="5"/>
  <c r="D372" i="5"/>
  <c r="H500" i="5"/>
  <c r="H727" i="5"/>
  <c r="I298" i="5"/>
  <c r="F372" i="5"/>
  <c r="L502" i="5"/>
  <c r="I502" i="5"/>
  <c r="C502" i="5"/>
  <c r="G502" i="5"/>
  <c r="P502" i="5"/>
  <c r="E502" i="5"/>
  <c r="B502" i="5"/>
  <c r="F502" i="5"/>
  <c r="M502" i="5"/>
  <c r="J502" i="5"/>
  <c r="N143" i="5"/>
  <c r="I143" i="5"/>
  <c r="E143" i="5"/>
  <c r="J143" i="5"/>
  <c r="G143" i="5"/>
  <c r="B143" i="5"/>
  <c r="H143" i="5"/>
  <c r="O143" i="5"/>
  <c r="P143" i="5"/>
  <c r="F143" i="5"/>
  <c r="K143" i="5"/>
  <c r="C143" i="5"/>
  <c r="D143" i="5"/>
  <c r="M143" i="5"/>
  <c r="L143" i="5"/>
  <c r="G516" i="5"/>
  <c r="O516" i="5"/>
  <c r="B516" i="5"/>
  <c r="D516" i="5"/>
  <c r="P516" i="5"/>
  <c r="I516" i="5"/>
  <c r="M516" i="5"/>
  <c r="N516" i="5"/>
  <c r="L516" i="5"/>
  <c r="J516" i="5"/>
  <c r="E516" i="5"/>
  <c r="H516" i="5"/>
  <c r="K516" i="5"/>
  <c r="F516" i="5"/>
  <c r="C516" i="5"/>
  <c r="G408" i="5"/>
  <c r="I408" i="5"/>
  <c r="M408" i="5"/>
  <c r="J408" i="5"/>
  <c r="F408" i="5"/>
  <c r="D408" i="5"/>
  <c r="P408" i="5"/>
  <c r="C408" i="5"/>
  <c r="O408" i="5"/>
  <c r="H408" i="5"/>
  <c r="E300" i="5"/>
  <c r="H300" i="5"/>
  <c r="D300" i="5"/>
  <c r="P300" i="5"/>
  <c r="B300" i="5"/>
  <c r="O300" i="5"/>
  <c r="G300" i="5"/>
  <c r="C300" i="5"/>
  <c r="F300" i="5"/>
  <c r="L300" i="5"/>
  <c r="N300" i="5"/>
  <c r="M300" i="5"/>
  <c r="I300" i="5"/>
  <c r="J300" i="5"/>
  <c r="K300" i="5"/>
  <c r="L923" i="5"/>
  <c r="F923" i="5"/>
  <c r="C923" i="5"/>
  <c r="N923" i="5"/>
  <c r="K923" i="5"/>
  <c r="D923" i="5"/>
  <c r="E923" i="5"/>
  <c r="M923" i="5"/>
  <c r="M850" i="5"/>
  <c r="I850" i="5"/>
  <c r="B850" i="5"/>
  <c r="K850" i="5"/>
  <c r="P850" i="5"/>
  <c r="C850" i="5"/>
  <c r="E850" i="5"/>
  <c r="O850" i="5"/>
  <c r="J850" i="5"/>
  <c r="G850" i="5"/>
  <c r="F850" i="5"/>
  <c r="N850" i="5"/>
  <c r="D850" i="5"/>
  <c r="N119" i="5"/>
  <c r="H119" i="5"/>
  <c r="K119" i="5"/>
  <c r="P119" i="5"/>
  <c r="G119" i="5"/>
  <c r="B119" i="5"/>
  <c r="O119" i="5"/>
  <c r="F119" i="5"/>
  <c r="E119" i="5"/>
  <c r="M119" i="5"/>
  <c r="L119" i="5"/>
  <c r="I119" i="5"/>
  <c r="D119" i="5"/>
  <c r="F900" i="5"/>
  <c r="O900" i="5"/>
  <c r="L900" i="5"/>
  <c r="C900" i="5"/>
  <c r="H900" i="5"/>
  <c r="K900" i="5"/>
  <c r="N900" i="5"/>
  <c r="P900" i="5"/>
  <c r="M900" i="5"/>
  <c r="I900" i="5"/>
  <c r="E900" i="5"/>
  <c r="J900" i="5"/>
  <c r="G900" i="5"/>
  <c r="B900" i="5"/>
  <c r="D900" i="5"/>
  <c r="J912" i="5"/>
  <c r="N912" i="5"/>
  <c r="L912" i="5"/>
  <c r="I912" i="5"/>
  <c r="H912" i="5"/>
  <c r="K912" i="5"/>
  <c r="M912" i="5"/>
  <c r="D912" i="5"/>
  <c r="N732" i="5"/>
  <c r="J732" i="5"/>
  <c r="B732" i="5"/>
  <c r="D732" i="5"/>
  <c r="F732" i="5"/>
  <c r="O732" i="5"/>
  <c r="P732" i="5"/>
  <c r="G732" i="5"/>
  <c r="I732" i="5"/>
  <c r="C732" i="5"/>
  <c r="M732" i="5"/>
  <c r="K732" i="5"/>
  <c r="H732" i="5"/>
  <c r="L732" i="5"/>
  <c r="E732" i="5"/>
  <c r="O396" i="5"/>
  <c r="B396" i="5"/>
  <c r="E396" i="5"/>
  <c r="K396" i="5"/>
  <c r="N396" i="5"/>
  <c r="C396" i="5"/>
  <c r="J396" i="5"/>
  <c r="P396" i="5"/>
  <c r="H396" i="5"/>
  <c r="M396" i="5"/>
  <c r="G396" i="5"/>
  <c r="F396" i="5"/>
  <c r="L396" i="5"/>
  <c r="I396" i="5"/>
  <c r="F72" i="5"/>
  <c r="P72" i="5"/>
  <c r="C871" i="5"/>
  <c r="G871" i="5"/>
  <c r="F274" i="5"/>
  <c r="E274" i="5"/>
  <c r="B274" i="5"/>
  <c r="P274" i="5"/>
  <c r="O274" i="5"/>
  <c r="I274" i="5"/>
  <c r="N274" i="5"/>
  <c r="L274" i="5"/>
  <c r="C274" i="5"/>
  <c r="D274" i="5"/>
  <c r="K274" i="5"/>
  <c r="M274" i="5"/>
  <c r="H274" i="5"/>
  <c r="N852" i="5"/>
  <c r="G852" i="5"/>
  <c r="P288" i="5"/>
  <c r="M288" i="5"/>
  <c r="I288" i="5"/>
  <c r="D288" i="5"/>
  <c r="J288" i="5"/>
  <c r="B288" i="5"/>
  <c r="L288" i="5"/>
  <c r="C288" i="5"/>
  <c r="K288" i="5"/>
  <c r="E288" i="5"/>
  <c r="N288" i="5"/>
  <c r="F288" i="5"/>
  <c r="H288" i="5"/>
  <c r="O288" i="5"/>
  <c r="G288" i="5"/>
  <c r="M180" i="5"/>
  <c r="H180" i="5"/>
  <c r="B180" i="5"/>
  <c r="G180" i="5"/>
  <c r="E180" i="5"/>
  <c r="O180" i="5"/>
  <c r="K180" i="5"/>
  <c r="P180" i="5"/>
  <c r="F180" i="5"/>
  <c r="I180" i="5"/>
  <c r="C180" i="5"/>
  <c r="J180" i="5"/>
  <c r="N180" i="5"/>
  <c r="G242" i="5"/>
  <c r="B242" i="5"/>
  <c r="H242" i="5"/>
  <c r="P242" i="5"/>
  <c r="L242" i="5"/>
  <c r="C242" i="5"/>
  <c r="K242" i="5"/>
  <c r="O242" i="5"/>
  <c r="M242" i="5"/>
  <c r="D242" i="5"/>
  <c r="N242" i="5"/>
  <c r="I397" i="5"/>
  <c r="D397" i="5"/>
  <c r="L838" i="5"/>
  <c r="E838" i="5"/>
  <c r="M838" i="5"/>
  <c r="H838" i="5"/>
  <c r="G838" i="5"/>
  <c r="F838" i="5"/>
  <c r="O838" i="5"/>
  <c r="D838" i="5"/>
  <c r="P838" i="5"/>
  <c r="C838" i="5"/>
  <c r="B838" i="5"/>
  <c r="N838" i="5"/>
  <c r="J838" i="5"/>
  <c r="K838" i="5"/>
  <c r="G888" i="5"/>
  <c r="E888" i="5"/>
  <c r="F888" i="5"/>
  <c r="H888" i="5"/>
  <c r="N888" i="5"/>
  <c r="L888" i="5"/>
  <c r="J888" i="5"/>
  <c r="C888" i="5"/>
  <c r="K888" i="5"/>
  <c r="M888" i="5"/>
  <c r="D888" i="5"/>
  <c r="O888" i="5"/>
  <c r="B888" i="5"/>
  <c r="P888" i="5"/>
  <c r="I888" i="5"/>
  <c r="O792" i="5"/>
  <c r="E792" i="5"/>
  <c r="J792" i="5"/>
  <c r="D792" i="5"/>
  <c r="B792" i="5"/>
  <c r="G792" i="5"/>
  <c r="C792" i="5"/>
  <c r="P792" i="5"/>
  <c r="H792" i="5"/>
  <c r="L792" i="5"/>
  <c r="I792" i="5"/>
  <c r="N792" i="5"/>
  <c r="K792" i="5"/>
  <c r="I708" i="5"/>
  <c r="N708" i="5"/>
  <c r="M708" i="5"/>
  <c r="F708" i="5"/>
  <c r="H708" i="5"/>
  <c r="G708" i="5"/>
  <c r="K708" i="5"/>
  <c r="J708" i="5"/>
  <c r="E708" i="5"/>
  <c r="O708" i="5"/>
  <c r="D708" i="5"/>
  <c r="P708" i="5"/>
  <c r="L708" i="5"/>
  <c r="E612" i="5"/>
  <c r="G612" i="5"/>
  <c r="C612" i="5"/>
  <c r="H612" i="5"/>
  <c r="I612" i="5"/>
  <c r="B612" i="5"/>
  <c r="D612" i="5"/>
  <c r="K612" i="5"/>
  <c r="F612" i="5"/>
  <c r="L612" i="5"/>
  <c r="P612" i="5"/>
  <c r="N612" i="5"/>
  <c r="M168" i="5"/>
  <c r="P168" i="5"/>
  <c r="D168" i="5"/>
  <c r="J168" i="5"/>
  <c r="O168" i="5"/>
  <c r="E168" i="5"/>
  <c r="C168" i="5"/>
  <c r="N168" i="5"/>
  <c r="F168" i="5"/>
  <c r="B168" i="5"/>
  <c r="G168" i="5"/>
  <c r="H168" i="5"/>
  <c r="I168" i="5"/>
  <c r="K168" i="5"/>
  <c r="L168" i="5"/>
  <c r="D120" i="5"/>
  <c r="E120" i="5"/>
  <c r="O120" i="5"/>
  <c r="H120" i="5"/>
  <c r="G120" i="5"/>
  <c r="M120" i="5"/>
  <c r="N120" i="5"/>
  <c r="J120" i="5"/>
  <c r="F120" i="5"/>
  <c r="C120" i="5"/>
  <c r="L120" i="5"/>
  <c r="P120" i="5"/>
  <c r="B120" i="5"/>
  <c r="I120" i="5"/>
  <c r="K120" i="5"/>
  <c r="F48" i="5"/>
  <c r="D48" i="5"/>
  <c r="G48" i="5"/>
  <c r="F16" i="5"/>
  <c r="O717" i="5"/>
  <c r="K717" i="5"/>
  <c r="C717" i="5"/>
  <c r="G717" i="5"/>
  <c r="I717" i="5"/>
  <c r="M717" i="5"/>
  <c r="D717" i="5"/>
  <c r="P717" i="5"/>
  <c r="B717" i="5"/>
  <c r="H717" i="5"/>
  <c r="L717" i="5"/>
  <c r="F717" i="5"/>
  <c r="G442" i="5"/>
  <c r="B442" i="5"/>
  <c r="J442" i="5"/>
  <c r="H442" i="5"/>
  <c r="D442" i="5"/>
  <c r="N442" i="5"/>
  <c r="C442" i="5"/>
  <c r="E442" i="5"/>
  <c r="M442" i="5"/>
  <c r="K442" i="5"/>
  <c r="P442" i="5"/>
  <c r="O442" i="5"/>
  <c r="F442" i="5"/>
  <c r="I442" i="5"/>
  <c r="L442" i="5"/>
  <c r="N322" i="5"/>
  <c r="D322" i="5"/>
  <c r="M322" i="5"/>
  <c r="E322" i="5"/>
  <c r="K322" i="5"/>
  <c r="L322" i="5"/>
  <c r="B322" i="5"/>
  <c r="C322" i="5"/>
  <c r="P322" i="5"/>
  <c r="I94" i="5"/>
  <c r="D94" i="5"/>
  <c r="M94" i="5"/>
  <c r="O94" i="5"/>
  <c r="J94" i="5"/>
  <c r="L94" i="5"/>
  <c r="B94" i="5"/>
  <c r="H94" i="5"/>
  <c r="C94" i="5"/>
  <c r="P94" i="5"/>
  <c r="N94" i="5"/>
  <c r="E94" i="5"/>
  <c r="F94" i="5"/>
  <c r="G94" i="5"/>
  <c r="K94" i="5"/>
  <c r="N955" i="5"/>
  <c r="E955" i="5"/>
  <c r="G955" i="5"/>
  <c r="M955" i="5"/>
  <c r="O955" i="5"/>
  <c r="L955" i="5"/>
  <c r="H955" i="5"/>
  <c r="J955" i="5"/>
  <c r="I955" i="5"/>
  <c r="P955" i="5"/>
  <c r="F955" i="5"/>
  <c r="K955" i="5"/>
  <c r="B955" i="5"/>
  <c r="C955" i="5"/>
  <c r="D955" i="5"/>
  <c r="D799" i="5"/>
  <c r="P799" i="5"/>
  <c r="N799" i="5"/>
  <c r="G799" i="5"/>
  <c r="K799" i="5"/>
  <c r="L799" i="5"/>
  <c r="F799" i="5"/>
  <c r="J727" i="5"/>
  <c r="O727" i="5"/>
  <c r="L727" i="5"/>
  <c r="M368" i="5"/>
  <c r="J368" i="5"/>
  <c r="P368" i="5"/>
  <c r="O368" i="5"/>
  <c r="D368" i="5"/>
  <c r="B368" i="5"/>
  <c r="I368" i="5"/>
  <c r="N368" i="5"/>
  <c r="K368" i="5"/>
  <c r="H368" i="5"/>
  <c r="F368" i="5"/>
  <c r="C368" i="5"/>
  <c r="E368" i="5"/>
  <c r="L368" i="5"/>
  <c r="G368" i="5"/>
  <c r="L716" i="5"/>
  <c r="F716" i="5"/>
  <c r="H716" i="5"/>
  <c r="J716" i="5"/>
  <c r="O716" i="5"/>
  <c r="D716" i="5"/>
  <c r="B716" i="5"/>
  <c r="K716" i="5"/>
  <c r="P716" i="5"/>
  <c r="J417" i="5"/>
  <c r="H417" i="5"/>
  <c r="O417" i="5"/>
  <c r="F417" i="5"/>
  <c r="N417" i="5"/>
  <c r="I417" i="5"/>
  <c r="G417" i="5"/>
  <c r="L417" i="5"/>
  <c r="P417" i="5"/>
  <c r="C417" i="5"/>
  <c r="K417" i="5"/>
  <c r="D417" i="5"/>
  <c r="B417" i="5"/>
  <c r="M417" i="5"/>
  <c r="E417" i="5"/>
  <c r="D285" i="5"/>
  <c r="M285" i="5"/>
  <c r="C285" i="5"/>
  <c r="F285" i="5"/>
  <c r="E285" i="5"/>
  <c r="H285" i="5"/>
  <c r="B285" i="5"/>
  <c r="L285" i="5"/>
  <c r="J285" i="5"/>
  <c r="N285" i="5"/>
  <c r="K285" i="5"/>
  <c r="O285" i="5"/>
  <c r="P285" i="5"/>
  <c r="I285" i="5"/>
  <c r="G285" i="5"/>
  <c r="P141" i="5"/>
  <c r="I141" i="5"/>
  <c r="D141" i="5"/>
  <c r="C141" i="5"/>
  <c r="M141" i="5"/>
  <c r="H141" i="5"/>
  <c r="B141" i="5"/>
  <c r="E141" i="5"/>
  <c r="G141" i="5"/>
  <c r="K141" i="5"/>
  <c r="O141" i="5"/>
  <c r="J141" i="5"/>
  <c r="G8" i="5"/>
  <c r="O8" i="5"/>
  <c r="P8" i="5"/>
  <c r="L8" i="5"/>
  <c r="J8" i="5"/>
  <c r="F8" i="5"/>
  <c r="H8" i="5"/>
  <c r="I8" i="5"/>
  <c r="C8" i="5"/>
  <c r="K8" i="5"/>
  <c r="E8" i="5"/>
  <c r="N8" i="5"/>
  <c r="D8" i="5"/>
  <c r="B8" i="5"/>
  <c r="M8" i="5"/>
  <c r="N93" i="5"/>
  <c r="C93" i="5"/>
  <c r="L93" i="5"/>
  <c r="E93" i="5"/>
  <c r="K93" i="5"/>
  <c r="M93" i="5"/>
  <c r="O93" i="5"/>
  <c r="B93" i="5"/>
  <c r="J93" i="5"/>
  <c r="G93" i="5"/>
  <c r="D93" i="5"/>
  <c r="H93" i="5"/>
  <c r="I93" i="5"/>
  <c r="P93" i="5"/>
  <c r="F93" i="5"/>
  <c r="C981" i="5"/>
  <c r="I981" i="5"/>
  <c r="P981" i="5"/>
  <c r="B981" i="5"/>
  <c r="F981" i="5"/>
  <c r="K981" i="5"/>
  <c r="N981" i="5"/>
  <c r="H981" i="5"/>
  <c r="O981" i="5"/>
  <c r="D981" i="5"/>
  <c r="M981" i="5"/>
  <c r="J981" i="5"/>
  <c r="L981" i="5"/>
  <c r="E981" i="5"/>
  <c r="G981" i="5"/>
  <c r="D825" i="5"/>
  <c r="J825" i="5"/>
  <c r="G825" i="5"/>
  <c r="M825" i="5"/>
  <c r="K825" i="5"/>
  <c r="L825" i="5"/>
  <c r="F825" i="5"/>
  <c r="E825" i="5"/>
  <c r="N825" i="5"/>
  <c r="O825" i="5"/>
  <c r="H825" i="5"/>
  <c r="P825" i="5"/>
  <c r="I825" i="5"/>
  <c r="B825" i="5"/>
  <c r="C825" i="5"/>
  <c r="O550" i="5"/>
  <c r="F550" i="5"/>
  <c r="C550" i="5"/>
  <c r="M550" i="5"/>
  <c r="J550" i="5"/>
  <c r="H550" i="5"/>
  <c r="P550" i="5"/>
  <c r="B550" i="5"/>
  <c r="G550" i="5"/>
  <c r="D550" i="5"/>
  <c r="E550" i="5"/>
  <c r="L550" i="5"/>
  <c r="K550" i="5"/>
  <c r="I550" i="5"/>
  <c r="N550" i="5"/>
  <c r="H430" i="5"/>
  <c r="L430" i="5"/>
  <c r="D430" i="5"/>
  <c r="J430" i="5"/>
  <c r="P430" i="5"/>
  <c r="I430" i="5"/>
  <c r="M430" i="5"/>
  <c r="G430" i="5"/>
  <c r="O430" i="5"/>
  <c r="F430" i="5"/>
  <c r="N430" i="5"/>
  <c r="C430" i="5"/>
  <c r="E430" i="5"/>
  <c r="O943" i="5"/>
  <c r="M943" i="5"/>
  <c r="L943" i="5"/>
  <c r="K943" i="5"/>
  <c r="B943" i="5"/>
  <c r="P943" i="5"/>
  <c r="D943" i="5"/>
  <c r="I943" i="5"/>
  <c r="N943" i="5"/>
  <c r="H943" i="5"/>
  <c r="J943" i="5"/>
  <c r="G943" i="5"/>
  <c r="F943" i="5"/>
  <c r="E943" i="5"/>
  <c r="C943" i="5"/>
  <c r="I859" i="5"/>
  <c r="P859" i="5"/>
  <c r="C859" i="5"/>
  <c r="E859" i="5"/>
  <c r="J859" i="5"/>
  <c r="D859" i="5"/>
  <c r="K859" i="5"/>
  <c r="L859" i="5"/>
  <c r="B859" i="5"/>
  <c r="O859" i="5"/>
  <c r="M859" i="5"/>
  <c r="N859" i="5"/>
  <c r="H859" i="5"/>
  <c r="G859" i="5"/>
  <c r="F859" i="5"/>
  <c r="O428" i="5"/>
  <c r="L428" i="5"/>
  <c r="E428" i="5"/>
  <c r="N428" i="5"/>
  <c r="K428" i="5"/>
  <c r="D428" i="5"/>
  <c r="G428" i="5"/>
  <c r="B428" i="5"/>
  <c r="P428" i="5"/>
  <c r="I356" i="5"/>
  <c r="C356" i="5"/>
  <c r="B356" i="5"/>
  <c r="E356" i="5"/>
  <c r="K356" i="5"/>
  <c r="D356" i="5"/>
  <c r="J356" i="5"/>
  <c r="O356" i="5"/>
  <c r="L356" i="5"/>
  <c r="P356" i="5"/>
  <c r="N356" i="5"/>
  <c r="H356" i="5"/>
  <c r="G356" i="5"/>
  <c r="M356" i="5"/>
  <c r="F356" i="5"/>
  <c r="L224" i="5"/>
  <c r="J224" i="5"/>
  <c r="B224" i="5"/>
  <c r="F224" i="5"/>
  <c r="D224" i="5"/>
  <c r="M224" i="5"/>
  <c r="H224" i="5"/>
  <c r="P224" i="5"/>
  <c r="K224" i="5"/>
  <c r="I224" i="5"/>
  <c r="O224" i="5"/>
  <c r="C224" i="5"/>
  <c r="N224" i="5"/>
  <c r="E224" i="5"/>
  <c r="G224" i="5"/>
  <c r="M152" i="5"/>
  <c r="K152" i="5"/>
  <c r="P152" i="5"/>
  <c r="D152" i="5"/>
  <c r="O152" i="5"/>
  <c r="N152" i="5"/>
  <c r="E152" i="5"/>
  <c r="F152" i="5"/>
  <c r="B152" i="5"/>
  <c r="J152" i="5"/>
  <c r="L152" i="5"/>
  <c r="I152" i="5"/>
  <c r="C152" i="5"/>
  <c r="H152" i="5"/>
  <c r="G152" i="5"/>
  <c r="C32" i="5"/>
  <c r="J32" i="5"/>
  <c r="G32" i="5"/>
  <c r="P32" i="5"/>
  <c r="B32" i="5"/>
  <c r="L32" i="5"/>
  <c r="H32" i="5"/>
  <c r="I32" i="5"/>
  <c r="N32" i="5"/>
  <c r="K32" i="5"/>
  <c r="E32" i="5"/>
  <c r="O32" i="5"/>
  <c r="F32" i="5"/>
  <c r="D32" i="5"/>
  <c r="M32" i="5"/>
  <c r="F848" i="5"/>
  <c r="L848" i="5"/>
  <c r="G848" i="5"/>
  <c r="P848" i="5"/>
  <c r="K848" i="5"/>
  <c r="J848" i="5"/>
  <c r="M848" i="5"/>
  <c r="D848" i="5"/>
  <c r="C848" i="5"/>
  <c r="B848" i="5"/>
  <c r="H848" i="5"/>
  <c r="O848" i="5"/>
  <c r="E848" i="5"/>
  <c r="N848" i="5"/>
  <c r="H561" i="5"/>
  <c r="J561" i="5"/>
  <c r="L884" i="5"/>
  <c r="M884" i="5"/>
  <c r="K884" i="5"/>
  <c r="D884" i="5"/>
  <c r="B704" i="5"/>
  <c r="E704" i="5"/>
  <c r="K704" i="5"/>
  <c r="N704" i="5"/>
  <c r="F704" i="5"/>
  <c r="O704" i="5"/>
  <c r="C704" i="5"/>
  <c r="G704" i="5"/>
  <c r="J704" i="5"/>
  <c r="I704" i="5"/>
  <c r="P704" i="5"/>
  <c r="M704" i="5"/>
  <c r="L704" i="5"/>
  <c r="D704" i="5"/>
  <c r="H704" i="5"/>
  <c r="K573" i="5"/>
  <c r="D573" i="5"/>
  <c r="O573" i="5"/>
  <c r="G573" i="5"/>
  <c r="H573" i="5"/>
  <c r="I573" i="5"/>
  <c r="P573" i="5"/>
  <c r="B573" i="5"/>
  <c r="M573" i="5"/>
  <c r="L573" i="5"/>
  <c r="J573" i="5"/>
  <c r="E573" i="5"/>
  <c r="F573" i="5"/>
  <c r="N573" i="5"/>
  <c r="C573" i="5"/>
  <c r="N357" i="5"/>
  <c r="I357" i="5"/>
  <c r="B357" i="5"/>
  <c r="O357" i="5"/>
  <c r="P357" i="5"/>
  <c r="G357" i="5"/>
  <c r="J357" i="5"/>
  <c r="F357" i="5"/>
  <c r="C357" i="5"/>
  <c r="H357" i="5"/>
  <c r="E357" i="5"/>
  <c r="L357" i="5"/>
  <c r="D357" i="5"/>
  <c r="K357" i="5"/>
  <c r="M357" i="5"/>
  <c r="L69" i="5"/>
  <c r="C69" i="5"/>
  <c r="E69" i="5"/>
  <c r="M69" i="5"/>
  <c r="O69" i="5"/>
  <c r="G69" i="5"/>
  <c r="N69" i="5"/>
  <c r="K69" i="5"/>
  <c r="D69" i="5"/>
  <c r="P69" i="5"/>
  <c r="F69" i="5"/>
  <c r="H69" i="5"/>
  <c r="J69" i="5"/>
  <c r="I69" i="5"/>
  <c r="B69" i="5"/>
  <c r="I16" i="5"/>
  <c r="J35" i="5"/>
  <c r="F35" i="5"/>
  <c r="H35" i="5"/>
  <c r="E35" i="5"/>
  <c r="O35" i="5"/>
  <c r="L35" i="5"/>
  <c r="P35" i="5"/>
  <c r="D35" i="5"/>
  <c r="K35" i="5"/>
  <c r="G35" i="5"/>
  <c r="C35" i="5"/>
  <c r="N35" i="5"/>
  <c r="M35" i="5"/>
  <c r="B35" i="5"/>
  <c r="I35" i="5"/>
  <c r="K945" i="5"/>
  <c r="G945" i="5"/>
  <c r="E945" i="5"/>
  <c r="H945" i="5"/>
  <c r="C945" i="5"/>
  <c r="B945" i="5"/>
  <c r="J945" i="5"/>
  <c r="D945" i="5"/>
  <c r="P945" i="5"/>
  <c r="I945" i="5"/>
  <c r="L945" i="5"/>
  <c r="F945" i="5"/>
  <c r="O945" i="5"/>
  <c r="N945" i="5"/>
  <c r="M945" i="5"/>
  <c r="P789" i="5"/>
  <c r="K789" i="5"/>
  <c r="G789" i="5"/>
  <c r="C789" i="5"/>
  <c r="I789" i="5"/>
  <c r="O789" i="5"/>
  <c r="B789" i="5"/>
  <c r="N789" i="5"/>
  <c r="H789" i="5"/>
  <c r="J789" i="5"/>
  <c r="M789" i="5"/>
  <c r="E789" i="5"/>
  <c r="F789" i="5"/>
  <c r="G68" i="5"/>
  <c r="I68" i="5"/>
  <c r="D68" i="5"/>
  <c r="M68" i="5"/>
  <c r="H68" i="5"/>
  <c r="E68" i="5"/>
  <c r="N68" i="5"/>
  <c r="B68" i="5"/>
  <c r="J68" i="5"/>
  <c r="L68" i="5"/>
  <c r="K68" i="5"/>
  <c r="O68" i="5"/>
  <c r="I787" i="5"/>
  <c r="H787" i="5"/>
  <c r="C787" i="5"/>
  <c r="O787" i="5"/>
  <c r="D787" i="5"/>
  <c r="K787" i="5"/>
  <c r="L787" i="5"/>
  <c r="F787" i="5"/>
  <c r="J787" i="5"/>
  <c r="G787" i="5"/>
  <c r="H632" i="5"/>
  <c r="J632" i="5"/>
  <c r="G632" i="5"/>
  <c r="F632" i="5"/>
  <c r="E632" i="5"/>
  <c r="P632" i="5"/>
  <c r="D632" i="5"/>
  <c r="L632" i="5"/>
  <c r="O632" i="5"/>
  <c r="K632" i="5"/>
  <c r="N632" i="5"/>
  <c r="I632" i="5"/>
  <c r="C632" i="5"/>
  <c r="B632" i="5"/>
  <c r="M632" i="5"/>
  <c r="N524" i="5"/>
  <c r="K524" i="5"/>
  <c r="O524" i="5"/>
  <c r="L524" i="5"/>
  <c r="M524" i="5"/>
  <c r="J524" i="5"/>
  <c r="F524" i="5"/>
  <c r="P524" i="5"/>
  <c r="I524" i="5"/>
  <c r="G524" i="5"/>
  <c r="J284" i="5"/>
  <c r="M284" i="5"/>
  <c r="K284" i="5"/>
  <c r="P284" i="5"/>
  <c r="H284" i="5"/>
  <c r="C284" i="5"/>
  <c r="E284" i="5"/>
  <c r="L284" i="5"/>
  <c r="N284" i="5"/>
  <c r="D284" i="5"/>
  <c r="F284" i="5"/>
  <c r="I284" i="5"/>
  <c r="B284" i="5"/>
  <c r="G284" i="5"/>
  <c r="O284" i="5"/>
  <c r="E7" i="5"/>
  <c r="D7" i="5"/>
  <c r="G7" i="5"/>
  <c r="C7" i="5"/>
  <c r="M7" i="5"/>
  <c r="K7" i="5"/>
  <c r="J7" i="5"/>
  <c r="O7" i="5"/>
  <c r="L7" i="5"/>
  <c r="F7" i="5"/>
  <c r="P7" i="5"/>
  <c r="H7" i="5"/>
  <c r="B7" i="5"/>
  <c r="I7" i="5"/>
  <c r="N7" i="5"/>
  <c r="P824" i="5"/>
  <c r="L824" i="5"/>
  <c r="M824" i="5"/>
  <c r="N824" i="5"/>
  <c r="H824" i="5"/>
  <c r="C824" i="5"/>
  <c r="F824" i="5"/>
  <c r="K824" i="5"/>
  <c r="I824" i="5"/>
  <c r="J824" i="5"/>
  <c r="B824" i="5"/>
  <c r="G824" i="5"/>
  <c r="D824" i="5"/>
  <c r="E824" i="5"/>
  <c r="O824" i="5"/>
  <c r="K692" i="5"/>
  <c r="B692" i="5"/>
  <c r="N692" i="5"/>
  <c r="H692" i="5"/>
  <c r="C692" i="5"/>
  <c r="L692" i="5"/>
  <c r="J692" i="5"/>
  <c r="F692" i="5"/>
  <c r="O692" i="5"/>
  <c r="G692" i="5"/>
  <c r="E692" i="5"/>
  <c r="D692" i="5"/>
  <c r="I692" i="5"/>
  <c r="P692" i="5"/>
  <c r="M692" i="5"/>
  <c r="P261" i="5"/>
  <c r="I261" i="5"/>
  <c r="D261" i="5"/>
  <c r="H261" i="5"/>
  <c r="G261" i="5"/>
  <c r="L261" i="5"/>
  <c r="N261" i="5"/>
  <c r="E261" i="5"/>
  <c r="K261" i="5"/>
  <c r="M261" i="5"/>
  <c r="C261" i="5"/>
  <c r="J261" i="5"/>
  <c r="F261" i="5"/>
  <c r="O261" i="5"/>
  <c r="B261" i="5"/>
  <c r="H117" i="5"/>
  <c r="O117" i="5"/>
  <c r="F117" i="5"/>
  <c r="G117" i="5"/>
  <c r="L117" i="5"/>
  <c r="M117" i="5"/>
  <c r="N117" i="5"/>
  <c r="B117" i="5"/>
  <c r="I117" i="5"/>
  <c r="D117" i="5"/>
  <c r="K117" i="5"/>
  <c r="E117" i="5"/>
  <c r="C117" i="5"/>
  <c r="J117" i="5"/>
  <c r="P117" i="5"/>
  <c r="N860" i="5"/>
  <c r="K860" i="5"/>
  <c r="L860" i="5"/>
  <c r="F860" i="5"/>
  <c r="C860" i="5"/>
  <c r="D860" i="5"/>
  <c r="I860" i="5"/>
  <c r="O860" i="5"/>
  <c r="B860" i="5"/>
  <c r="G860" i="5"/>
  <c r="J860" i="5"/>
  <c r="M860" i="5"/>
  <c r="H860" i="5"/>
  <c r="E860" i="5"/>
  <c r="P860" i="5"/>
  <c r="J680" i="5"/>
  <c r="M680" i="5"/>
  <c r="H680" i="5"/>
  <c r="B680" i="5"/>
  <c r="G680" i="5"/>
  <c r="P680" i="5"/>
  <c r="K680" i="5"/>
  <c r="F680" i="5"/>
  <c r="D680" i="5"/>
  <c r="O680" i="5"/>
  <c r="C680" i="5"/>
  <c r="E680" i="5"/>
  <c r="N680" i="5"/>
  <c r="L680" i="5"/>
  <c r="I680" i="5"/>
  <c r="B549" i="5"/>
  <c r="E549" i="5"/>
  <c r="L549" i="5"/>
  <c r="G549" i="5"/>
  <c r="J549" i="5"/>
  <c r="K549" i="5"/>
  <c r="I549" i="5"/>
  <c r="H549" i="5"/>
  <c r="M549" i="5"/>
  <c r="C549" i="5"/>
  <c r="N549" i="5"/>
  <c r="O549" i="5"/>
  <c r="F549" i="5"/>
  <c r="D549" i="5"/>
  <c r="P549" i="5"/>
  <c r="P297" i="5"/>
  <c r="N297" i="5"/>
  <c r="E297" i="5"/>
  <c r="H297" i="5"/>
  <c r="C297" i="5"/>
  <c r="B297" i="5"/>
  <c r="J297" i="5"/>
  <c r="G297" i="5"/>
  <c r="F297" i="5"/>
  <c r="M297" i="5"/>
  <c r="L297" i="5"/>
  <c r="D297" i="5"/>
  <c r="I297" i="5"/>
  <c r="O297" i="5"/>
  <c r="K297" i="5"/>
  <c r="O422" i="5"/>
  <c r="E422" i="5"/>
  <c r="I422" i="5"/>
  <c r="J422" i="5"/>
  <c r="C422" i="5"/>
  <c r="P422" i="5"/>
  <c r="B422" i="5"/>
  <c r="L422" i="5"/>
  <c r="K422" i="5"/>
  <c r="H422" i="5"/>
  <c r="G422" i="5"/>
  <c r="F422" i="5"/>
  <c r="D422" i="5"/>
  <c r="N422" i="5"/>
  <c r="M422" i="5"/>
  <c r="B514" i="5"/>
  <c r="K514" i="5"/>
  <c r="P514" i="5"/>
  <c r="O514" i="5"/>
  <c r="C514" i="5"/>
  <c r="G514" i="5"/>
  <c r="N514" i="5"/>
  <c r="I514" i="5"/>
  <c r="H514" i="5"/>
  <c r="D514" i="5"/>
  <c r="M514" i="5"/>
  <c r="E514" i="5"/>
  <c r="J514" i="5"/>
  <c r="L514" i="5"/>
  <c r="F514" i="5"/>
  <c r="F394" i="5"/>
  <c r="B394" i="5"/>
  <c r="J394" i="5"/>
  <c r="I394" i="5"/>
  <c r="G394" i="5"/>
  <c r="K394" i="5"/>
  <c r="C394" i="5"/>
  <c r="N394" i="5"/>
  <c r="M394" i="5"/>
  <c r="H394" i="5"/>
  <c r="P394" i="5"/>
  <c r="K190" i="5"/>
  <c r="E190" i="5"/>
  <c r="H190" i="5"/>
  <c r="J190" i="5"/>
  <c r="L190" i="5"/>
  <c r="C190" i="5"/>
  <c r="F190" i="5"/>
  <c r="I190" i="5"/>
  <c r="G190" i="5"/>
  <c r="P190" i="5"/>
  <c r="N190" i="5"/>
  <c r="D190" i="5"/>
  <c r="B190" i="5"/>
  <c r="O190" i="5"/>
  <c r="M190" i="5"/>
  <c r="M154" i="5"/>
  <c r="B154" i="5"/>
  <c r="K154" i="5"/>
  <c r="F82" i="5"/>
  <c r="K82" i="5"/>
  <c r="H82" i="5"/>
  <c r="C82" i="5"/>
  <c r="I82" i="5"/>
  <c r="B82" i="5"/>
  <c r="N82" i="5"/>
  <c r="P82" i="5"/>
  <c r="O82" i="5"/>
  <c r="G82" i="5"/>
  <c r="E82" i="5"/>
  <c r="J82" i="5"/>
  <c r="H931" i="5"/>
  <c r="B931" i="5"/>
  <c r="G931" i="5"/>
  <c r="C931" i="5"/>
  <c r="K931" i="5"/>
  <c r="O931" i="5"/>
  <c r="P931" i="5"/>
  <c r="I931" i="5"/>
  <c r="D931" i="5"/>
  <c r="L931" i="5"/>
  <c r="E931" i="5"/>
  <c r="M931" i="5"/>
  <c r="N931" i="5"/>
  <c r="F931" i="5"/>
  <c r="J931" i="5"/>
  <c r="I703" i="5"/>
  <c r="O703" i="5"/>
  <c r="H703" i="5"/>
  <c r="G703" i="5"/>
  <c r="E703" i="5"/>
  <c r="K703" i="5"/>
  <c r="J703" i="5"/>
  <c r="M703" i="5"/>
  <c r="C703" i="5"/>
  <c r="D703" i="5"/>
  <c r="L703" i="5"/>
  <c r="F703" i="5"/>
  <c r="N703" i="5"/>
  <c r="B703" i="5"/>
  <c r="P703" i="5"/>
  <c r="D344" i="5"/>
  <c r="B344" i="5"/>
  <c r="H344" i="5"/>
  <c r="C344" i="5"/>
  <c r="F344" i="5"/>
  <c r="M344" i="5"/>
  <c r="I344" i="5"/>
  <c r="P344" i="5"/>
  <c r="K344" i="5"/>
  <c r="L344" i="5"/>
  <c r="O212" i="5"/>
  <c r="L212" i="5"/>
  <c r="K212" i="5"/>
  <c r="B212" i="5"/>
  <c r="F212" i="5"/>
  <c r="M212" i="5"/>
  <c r="I212" i="5"/>
  <c r="D212" i="5"/>
  <c r="N212" i="5"/>
  <c r="J212" i="5"/>
  <c r="H212" i="5"/>
  <c r="G212" i="5"/>
  <c r="C212" i="5"/>
  <c r="E212" i="5"/>
  <c r="P212" i="5"/>
  <c r="B104" i="5"/>
  <c r="K104" i="5"/>
  <c r="H104" i="5"/>
  <c r="J104" i="5"/>
  <c r="N104" i="5"/>
  <c r="I104" i="5"/>
  <c r="D104" i="5"/>
  <c r="O104" i="5"/>
  <c r="L104" i="5"/>
  <c r="E104" i="5"/>
  <c r="C104" i="5"/>
  <c r="F104" i="5"/>
  <c r="P104" i="5"/>
  <c r="M104" i="5"/>
  <c r="G104" i="5"/>
  <c r="B537" i="5"/>
  <c r="N537" i="5"/>
  <c r="J537" i="5"/>
  <c r="I537" i="5"/>
  <c r="H537" i="5"/>
  <c r="E537" i="5"/>
  <c r="P537" i="5"/>
  <c r="F537" i="5"/>
  <c r="G537" i="5"/>
  <c r="O537" i="5"/>
  <c r="D537" i="5"/>
  <c r="L537" i="5"/>
  <c r="K537" i="5"/>
  <c r="C537" i="5"/>
  <c r="M537" i="5"/>
  <c r="O45" i="5"/>
  <c r="J45" i="5"/>
  <c r="P45" i="5"/>
  <c r="N45" i="5"/>
  <c r="M45" i="5"/>
  <c r="K45" i="5"/>
  <c r="D45" i="5"/>
  <c r="H45" i="5"/>
  <c r="I45" i="5"/>
  <c r="B45" i="5"/>
  <c r="C45" i="5"/>
  <c r="G45" i="5"/>
  <c r="L45" i="5"/>
  <c r="E45" i="5"/>
  <c r="D893" i="5"/>
  <c r="O893" i="5"/>
  <c r="B16" i="5"/>
  <c r="K610" i="5"/>
  <c r="J610" i="5"/>
  <c r="O610" i="5"/>
  <c r="C610" i="5"/>
  <c r="G610" i="5"/>
  <c r="L610" i="5"/>
  <c r="M610" i="5"/>
  <c r="P610" i="5"/>
  <c r="B610" i="5"/>
  <c r="D610" i="5"/>
  <c r="H610" i="5"/>
  <c r="N610" i="5"/>
  <c r="F610" i="5"/>
  <c r="I610" i="5"/>
  <c r="E610" i="5"/>
  <c r="P286" i="5"/>
  <c r="D286" i="5"/>
  <c r="O286" i="5"/>
  <c r="H286" i="5"/>
  <c r="L286" i="5"/>
  <c r="C286" i="5"/>
  <c r="N286" i="5"/>
  <c r="I286" i="5"/>
  <c r="E286" i="5"/>
  <c r="G286" i="5"/>
  <c r="F286" i="5"/>
  <c r="B286" i="5"/>
  <c r="J286" i="5"/>
  <c r="O142" i="5"/>
  <c r="D142" i="5"/>
  <c r="F142" i="5"/>
  <c r="G142" i="5"/>
  <c r="J142" i="5"/>
  <c r="I142" i="5"/>
  <c r="H142" i="5"/>
  <c r="L142" i="5"/>
  <c r="C142" i="5"/>
  <c r="K142" i="5"/>
  <c r="M142" i="5"/>
  <c r="E142" i="5"/>
  <c r="P142" i="5"/>
  <c r="B142" i="5"/>
  <c r="N142" i="5"/>
  <c r="I70" i="5"/>
  <c r="K70" i="5"/>
  <c r="E70" i="5"/>
  <c r="P70" i="5"/>
  <c r="G70" i="5"/>
  <c r="H70" i="5"/>
  <c r="L70" i="5"/>
  <c r="J70" i="5"/>
  <c r="F70" i="5"/>
  <c r="N70" i="5"/>
  <c r="B70" i="5"/>
  <c r="O70" i="5"/>
  <c r="C70" i="5"/>
  <c r="D70" i="5"/>
  <c r="M70" i="5"/>
  <c r="L847" i="5"/>
  <c r="F847" i="5"/>
  <c r="H847" i="5"/>
  <c r="G847" i="5"/>
  <c r="C847" i="5"/>
  <c r="C775" i="5"/>
  <c r="J775" i="5"/>
  <c r="E775" i="5"/>
  <c r="L775" i="5"/>
  <c r="P775" i="5"/>
  <c r="H775" i="5"/>
  <c r="B775" i="5"/>
  <c r="O775" i="5"/>
  <c r="I775" i="5"/>
  <c r="M775" i="5"/>
  <c r="D775" i="5"/>
  <c r="N775" i="5"/>
  <c r="F775" i="5"/>
  <c r="G775" i="5"/>
  <c r="K775" i="5"/>
  <c r="F608" i="5"/>
  <c r="G608" i="5"/>
  <c r="P608" i="5"/>
  <c r="I608" i="5"/>
  <c r="H608" i="5"/>
  <c r="D416" i="5"/>
  <c r="J416" i="5"/>
  <c r="F416" i="5"/>
  <c r="I416" i="5"/>
  <c r="K416" i="5"/>
  <c r="I800" i="5"/>
  <c r="F800" i="5"/>
  <c r="N800" i="5"/>
  <c r="H800" i="5"/>
  <c r="E800" i="5"/>
  <c r="L800" i="5"/>
  <c r="B800" i="5"/>
  <c r="O800" i="5"/>
  <c r="M800" i="5"/>
  <c r="G800" i="5"/>
  <c r="P800" i="5"/>
  <c r="C800" i="5"/>
  <c r="K800" i="5"/>
  <c r="J800" i="5"/>
  <c r="D800" i="5"/>
  <c r="E669" i="5"/>
  <c r="C669" i="5"/>
  <c r="G669" i="5"/>
  <c r="O669" i="5"/>
  <c r="J500" i="5"/>
  <c r="B500" i="5"/>
  <c r="F500" i="5"/>
  <c r="O968" i="5"/>
  <c r="H968" i="5"/>
  <c r="C968" i="5"/>
  <c r="L968" i="5"/>
  <c r="M968" i="5"/>
  <c r="P968" i="5"/>
  <c r="N968" i="5"/>
  <c r="I968" i="5"/>
  <c r="J968" i="5"/>
  <c r="E968" i="5"/>
  <c r="K968" i="5"/>
  <c r="H657" i="5"/>
  <c r="D657" i="5"/>
  <c r="I657" i="5"/>
  <c r="L657" i="5"/>
  <c r="E657" i="5"/>
  <c r="O657" i="5"/>
  <c r="J657" i="5"/>
  <c r="K657" i="5"/>
  <c r="B657" i="5"/>
  <c r="N657" i="5"/>
  <c r="C657" i="5"/>
  <c r="G657" i="5"/>
  <c r="P657" i="5"/>
  <c r="F657" i="5"/>
  <c r="M657" i="5"/>
  <c r="I525" i="5"/>
  <c r="L525" i="5"/>
  <c r="J525" i="5"/>
  <c r="H525" i="5"/>
  <c r="F525" i="5"/>
  <c r="C525" i="5"/>
  <c r="P525" i="5"/>
  <c r="E525" i="5"/>
  <c r="G525" i="5"/>
  <c r="O525" i="5"/>
  <c r="D525" i="5"/>
  <c r="N525" i="5"/>
  <c r="K525" i="5"/>
  <c r="M525" i="5"/>
  <c r="B525" i="5"/>
  <c r="N893" i="5"/>
  <c r="F650" i="5"/>
  <c r="K650" i="5"/>
  <c r="O650" i="5"/>
  <c r="C650" i="5"/>
  <c r="H650" i="5"/>
  <c r="N650" i="5"/>
  <c r="D650" i="5"/>
  <c r="P650" i="5"/>
  <c r="I650" i="5"/>
  <c r="G650" i="5"/>
  <c r="J650" i="5"/>
  <c r="L650" i="5"/>
  <c r="M650" i="5"/>
  <c r="E650" i="5"/>
  <c r="B650" i="5"/>
  <c r="B897" i="5"/>
  <c r="H897" i="5"/>
  <c r="D897" i="5"/>
  <c r="F897" i="5"/>
  <c r="K897" i="5"/>
  <c r="L897" i="5"/>
  <c r="M897" i="5"/>
  <c r="I897" i="5"/>
  <c r="G897" i="5"/>
  <c r="E897" i="5"/>
  <c r="C897" i="5"/>
  <c r="O897" i="5"/>
  <c r="P897" i="5"/>
  <c r="J897" i="5"/>
  <c r="N897" i="5"/>
  <c r="O777" i="5"/>
  <c r="G777" i="5"/>
  <c r="B777" i="5"/>
  <c r="D777" i="5"/>
  <c r="L777" i="5"/>
  <c r="J777" i="5"/>
  <c r="N777" i="5"/>
  <c r="F777" i="5"/>
  <c r="K777" i="5"/>
  <c r="H777" i="5"/>
  <c r="P777" i="5"/>
  <c r="M777" i="5"/>
  <c r="C777" i="5"/>
  <c r="E777" i="5"/>
  <c r="I777" i="5"/>
  <c r="I178" i="5"/>
  <c r="M178" i="5"/>
  <c r="G178" i="5"/>
  <c r="J178" i="5"/>
  <c r="H178" i="5"/>
  <c r="O178" i="5"/>
  <c r="E178" i="5"/>
  <c r="C178" i="5"/>
  <c r="P178" i="5"/>
  <c r="K178" i="5"/>
  <c r="L178" i="5"/>
  <c r="F178" i="5"/>
  <c r="D178" i="5"/>
  <c r="N178" i="5"/>
  <c r="B178" i="5"/>
  <c r="D919" i="5"/>
  <c r="J919" i="5"/>
  <c r="N919" i="5"/>
  <c r="L919" i="5"/>
  <c r="B919" i="5"/>
  <c r="C919" i="5"/>
  <c r="H919" i="5"/>
  <c r="E919" i="5"/>
  <c r="K919" i="5"/>
  <c r="I919" i="5"/>
  <c r="P919" i="5"/>
  <c r="G919" i="5"/>
  <c r="M919" i="5"/>
  <c r="O919" i="5"/>
  <c r="F919" i="5"/>
  <c r="M763" i="5"/>
  <c r="C763" i="5"/>
  <c r="O763" i="5"/>
  <c r="N763" i="5"/>
  <c r="I763" i="5"/>
  <c r="K763" i="5"/>
  <c r="F763" i="5"/>
  <c r="H763" i="5"/>
  <c r="E763" i="5"/>
  <c r="B763" i="5"/>
  <c r="P763" i="5"/>
  <c r="J763" i="5"/>
  <c r="B691" i="5"/>
  <c r="D691" i="5"/>
  <c r="J691" i="5"/>
  <c r="M691" i="5"/>
  <c r="K691" i="5"/>
  <c r="E691" i="5"/>
  <c r="O691" i="5"/>
  <c r="F691" i="5"/>
  <c r="H691" i="5"/>
  <c r="G691" i="5"/>
  <c r="N691" i="5"/>
  <c r="P691" i="5"/>
  <c r="L691" i="5"/>
  <c r="I691" i="5"/>
  <c r="C691" i="5"/>
  <c r="P596" i="5"/>
  <c r="G596" i="5"/>
  <c r="H596" i="5"/>
  <c r="O200" i="5"/>
  <c r="J200" i="5"/>
  <c r="L200" i="5"/>
  <c r="D200" i="5"/>
  <c r="H200" i="5"/>
  <c r="K200" i="5"/>
  <c r="C200" i="5"/>
  <c r="P200" i="5"/>
  <c r="F200" i="5"/>
  <c r="B200" i="5"/>
  <c r="N200" i="5"/>
  <c r="E200" i="5"/>
  <c r="G200" i="5"/>
  <c r="M200" i="5"/>
  <c r="I200" i="5"/>
  <c r="E956" i="5"/>
  <c r="K956" i="5"/>
  <c r="F956" i="5"/>
  <c r="D956" i="5"/>
  <c r="L956" i="5"/>
  <c r="I956" i="5"/>
  <c r="H956" i="5"/>
  <c r="B956" i="5"/>
  <c r="J956" i="5"/>
  <c r="G956" i="5"/>
  <c r="O956" i="5"/>
  <c r="N956" i="5"/>
  <c r="C956" i="5"/>
  <c r="M956" i="5"/>
  <c r="P956" i="5"/>
  <c r="F513" i="5"/>
  <c r="I513" i="5"/>
  <c r="O513" i="5"/>
  <c r="H513" i="5"/>
  <c r="E513" i="5"/>
  <c r="N513" i="5"/>
  <c r="D513" i="5"/>
  <c r="M513" i="5"/>
  <c r="J513" i="5"/>
  <c r="B513" i="5"/>
  <c r="K513" i="5"/>
  <c r="G513" i="5"/>
  <c r="P513" i="5"/>
  <c r="C513" i="5"/>
  <c r="L513" i="5"/>
  <c r="C105" i="5"/>
  <c r="D105" i="5"/>
  <c r="O105" i="5"/>
  <c r="B105" i="5"/>
  <c r="K836" i="5"/>
  <c r="B836" i="5"/>
  <c r="E836" i="5"/>
  <c r="G836" i="5"/>
  <c r="O836" i="5"/>
  <c r="I836" i="5"/>
  <c r="M836" i="5"/>
  <c r="L836" i="5"/>
  <c r="J836" i="5"/>
  <c r="H836" i="5"/>
  <c r="F836" i="5"/>
  <c r="P836" i="5"/>
  <c r="N836" i="5"/>
  <c r="C836" i="5"/>
  <c r="D836" i="5"/>
  <c r="H237" i="5"/>
  <c r="F237" i="5"/>
  <c r="K237" i="5"/>
  <c r="N237" i="5"/>
  <c r="I237" i="5"/>
  <c r="L237" i="5"/>
  <c r="O237" i="5"/>
  <c r="C237" i="5"/>
  <c r="P237" i="5"/>
  <c r="D237" i="5"/>
  <c r="G237" i="5"/>
  <c r="B237" i="5"/>
  <c r="E237" i="5"/>
  <c r="M237" i="5"/>
  <c r="J237" i="5"/>
  <c r="E893" i="5"/>
  <c r="O503" i="5"/>
  <c r="H503" i="5"/>
  <c r="J503" i="5"/>
  <c r="B503" i="5"/>
  <c r="E503" i="5"/>
  <c r="G503" i="5"/>
  <c r="M503" i="5"/>
  <c r="K503" i="5"/>
  <c r="I503" i="5"/>
  <c r="N503" i="5"/>
  <c r="G753" i="5"/>
  <c r="K753" i="5"/>
  <c r="E753" i="5"/>
  <c r="C753" i="5"/>
  <c r="I753" i="5"/>
  <c r="D753" i="5"/>
  <c r="F753" i="5"/>
  <c r="N753" i="5"/>
  <c r="O753" i="5"/>
  <c r="B753" i="5"/>
  <c r="L753" i="5"/>
  <c r="J753" i="5"/>
  <c r="H753" i="5"/>
  <c r="P753" i="5"/>
  <c r="M753" i="5"/>
  <c r="B658" i="5"/>
  <c r="O658" i="5"/>
  <c r="F658" i="5"/>
  <c r="J658" i="5"/>
  <c r="E658" i="5"/>
  <c r="K658" i="5"/>
  <c r="M658" i="5"/>
  <c r="G658" i="5"/>
  <c r="I658" i="5"/>
  <c r="L658" i="5"/>
  <c r="P658" i="5"/>
  <c r="D658" i="5"/>
  <c r="C658" i="5"/>
  <c r="H658" i="5"/>
  <c r="N658" i="5"/>
  <c r="B490" i="5"/>
  <c r="F490" i="5"/>
  <c r="I490" i="5"/>
  <c r="J490" i="5"/>
  <c r="L490" i="5"/>
  <c r="D490" i="5"/>
  <c r="C490" i="5"/>
  <c r="N490" i="5"/>
  <c r="K490" i="5"/>
  <c r="P490" i="5"/>
  <c r="M490" i="5"/>
  <c r="E490" i="5"/>
  <c r="O490" i="5"/>
  <c r="G490" i="5"/>
  <c r="H490" i="5"/>
  <c r="B382" i="5"/>
  <c r="K382" i="5"/>
  <c r="H382" i="5"/>
  <c r="M382" i="5"/>
  <c r="C382" i="5"/>
  <c r="F382" i="5"/>
  <c r="E382" i="5"/>
  <c r="G382" i="5"/>
  <c r="J382" i="5"/>
  <c r="P382" i="5"/>
  <c r="N382" i="5"/>
  <c r="I382" i="5"/>
  <c r="O382" i="5"/>
  <c r="L382" i="5"/>
  <c r="D382" i="5"/>
  <c r="P130" i="5"/>
  <c r="G130" i="5"/>
  <c r="J130" i="5"/>
  <c r="D130" i="5"/>
  <c r="M130" i="5"/>
  <c r="E130" i="5"/>
  <c r="L130" i="5"/>
  <c r="F130" i="5"/>
  <c r="I130" i="5"/>
  <c r="H130" i="5"/>
  <c r="B130" i="5"/>
  <c r="L58" i="5"/>
  <c r="N58" i="5"/>
  <c r="H58" i="5"/>
  <c r="C488" i="5"/>
  <c r="M488" i="5"/>
  <c r="O488" i="5"/>
  <c r="B488" i="5"/>
  <c r="P488" i="5"/>
  <c r="H488" i="5"/>
  <c r="I488" i="5"/>
  <c r="E488" i="5"/>
  <c r="F488" i="5"/>
  <c r="N488" i="5"/>
  <c r="G488" i="5"/>
  <c r="K488" i="5"/>
  <c r="J488" i="5"/>
  <c r="L488" i="5"/>
  <c r="D488" i="5"/>
  <c r="I404" i="5"/>
  <c r="H404" i="5"/>
  <c r="C332" i="5"/>
  <c r="E332" i="5"/>
  <c r="G332" i="5"/>
  <c r="K332" i="5"/>
  <c r="O332" i="5"/>
  <c r="B332" i="5"/>
  <c r="F332" i="5"/>
  <c r="P332" i="5"/>
  <c r="L332" i="5"/>
  <c r="M332" i="5"/>
  <c r="N332" i="5"/>
  <c r="D332" i="5"/>
  <c r="J332" i="5"/>
  <c r="I332" i="5"/>
  <c r="H332" i="5"/>
  <c r="O260" i="5"/>
  <c r="K260" i="5"/>
  <c r="D260" i="5"/>
  <c r="F260" i="5"/>
  <c r="C260" i="5"/>
  <c r="N260" i="5"/>
  <c r="G260" i="5"/>
  <c r="E260" i="5"/>
  <c r="H260" i="5"/>
  <c r="P260" i="5"/>
  <c r="J260" i="5"/>
  <c r="L260" i="5"/>
  <c r="M260" i="5"/>
  <c r="I260" i="5"/>
  <c r="B260" i="5"/>
  <c r="M188" i="5"/>
  <c r="F188" i="5"/>
  <c r="C188" i="5"/>
  <c r="H188" i="5"/>
  <c r="L188" i="5"/>
  <c r="B188" i="5"/>
  <c r="K188" i="5"/>
  <c r="G188" i="5"/>
  <c r="P188" i="5"/>
  <c r="J188" i="5"/>
  <c r="D188" i="5"/>
  <c r="N188" i="5"/>
  <c r="O188" i="5"/>
  <c r="E188" i="5"/>
  <c r="I188" i="5"/>
  <c r="K80" i="5"/>
  <c r="D80" i="5"/>
  <c r="B80" i="5"/>
  <c r="N80" i="5"/>
  <c r="E80" i="5"/>
  <c r="L80" i="5"/>
  <c r="P80" i="5"/>
  <c r="F80" i="5"/>
  <c r="C80" i="5"/>
  <c r="H80" i="5"/>
  <c r="I80" i="5"/>
  <c r="G80" i="5"/>
  <c r="J80" i="5"/>
  <c r="N776" i="5"/>
  <c r="P776" i="5"/>
  <c r="E776" i="5"/>
  <c r="F776" i="5"/>
  <c r="M776" i="5"/>
  <c r="L776" i="5"/>
  <c r="J776" i="5"/>
  <c r="O776" i="5"/>
  <c r="D776" i="5"/>
  <c r="K776" i="5"/>
  <c r="C776" i="5"/>
  <c r="I776" i="5"/>
  <c r="B776" i="5"/>
  <c r="H776" i="5"/>
  <c r="G776" i="5"/>
  <c r="D489" i="5"/>
  <c r="L489" i="5"/>
  <c r="I489" i="5"/>
  <c r="E489" i="5"/>
  <c r="G489" i="5"/>
  <c r="N489" i="5"/>
  <c r="J489" i="5"/>
  <c r="O489" i="5"/>
  <c r="M489" i="5"/>
  <c r="K489" i="5"/>
  <c r="H489" i="5"/>
  <c r="C489" i="5"/>
  <c r="P489" i="5"/>
  <c r="B489" i="5"/>
  <c r="F489" i="5"/>
  <c r="I369" i="5"/>
  <c r="H369" i="5"/>
  <c r="P369" i="5"/>
  <c r="L369" i="5"/>
  <c r="G369" i="5"/>
  <c r="M369" i="5"/>
  <c r="K369" i="5"/>
  <c r="F369" i="5"/>
  <c r="B369" i="5"/>
  <c r="N369" i="5"/>
  <c r="C369" i="5"/>
  <c r="J369" i="5"/>
  <c r="E369" i="5"/>
  <c r="D369" i="5"/>
  <c r="O369" i="5"/>
  <c r="P644" i="5"/>
  <c r="M644" i="5"/>
  <c r="C644" i="5"/>
  <c r="K644" i="5"/>
  <c r="E644" i="5"/>
  <c r="F644" i="5"/>
  <c r="N644" i="5"/>
  <c r="G644" i="5"/>
  <c r="D644" i="5"/>
  <c r="L644" i="5"/>
  <c r="J644" i="5"/>
  <c r="B644" i="5"/>
  <c r="I644" i="5"/>
  <c r="H644" i="5"/>
  <c r="O644" i="5"/>
  <c r="F944" i="5"/>
  <c r="G944" i="5"/>
  <c r="O944" i="5"/>
  <c r="C944" i="5"/>
  <c r="B944" i="5"/>
  <c r="K944" i="5"/>
  <c r="D944" i="5"/>
  <c r="H944" i="5"/>
  <c r="L944" i="5"/>
  <c r="I944" i="5"/>
  <c r="M944" i="5"/>
  <c r="N944" i="5"/>
  <c r="P944" i="5"/>
  <c r="E944" i="5"/>
  <c r="J944" i="5"/>
  <c r="O453" i="5"/>
  <c r="C453" i="5"/>
  <c r="F453" i="5"/>
  <c r="G453" i="5"/>
  <c r="D453" i="5"/>
  <c r="E453" i="5"/>
  <c r="H453" i="5"/>
  <c r="B453" i="5"/>
  <c r="K453" i="5"/>
  <c r="L453" i="5"/>
  <c r="I453" i="5"/>
  <c r="P453" i="5"/>
  <c r="K189" i="5"/>
  <c r="O189" i="5"/>
  <c r="P189" i="5"/>
  <c r="N189" i="5"/>
  <c r="P21" i="5"/>
  <c r="B21" i="5"/>
  <c r="O21" i="5"/>
  <c r="I21" i="5"/>
  <c r="N21" i="5"/>
  <c r="D21" i="5"/>
  <c r="F21" i="5"/>
  <c r="M21" i="5"/>
  <c r="E21" i="5"/>
  <c r="H21" i="5"/>
  <c r="J21" i="5"/>
  <c r="K21" i="5"/>
  <c r="G21" i="5"/>
  <c r="C21" i="5"/>
  <c r="L21" i="5"/>
  <c r="K893" i="5"/>
  <c r="O336" i="5"/>
  <c r="J336" i="5"/>
  <c r="K336" i="5"/>
  <c r="D336" i="5"/>
  <c r="H336" i="5"/>
  <c r="E336" i="5"/>
  <c r="I336" i="5"/>
  <c r="F336" i="5"/>
  <c r="G336" i="5"/>
  <c r="N336" i="5"/>
  <c r="B336" i="5"/>
  <c r="M336" i="5"/>
  <c r="L336" i="5"/>
  <c r="C336" i="5"/>
  <c r="P336" i="5"/>
  <c r="E861" i="5"/>
  <c r="I861" i="5"/>
  <c r="L861" i="5"/>
  <c r="N861" i="5"/>
  <c r="K861" i="5"/>
  <c r="J861" i="5"/>
  <c r="G861" i="5"/>
  <c r="P861" i="5"/>
  <c r="F861" i="5"/>
  <c r="M861" i="5"/>
  <c r="O861" i="5"/>
  <c r="B861" i="5"/>
  <c r="H861" i="5"/>
  <c r="C861" i="5"/>
  <c r="D861" i="5"/>
  <c r="G466" i="5"/>
  <c r="P466" i="5"/>
  <c r="B466" i="5"/>
  <c r="M466" i="5"/>
  <c r="J466" i="5"/>
  <c r="H466" i="5"/>
  <c r="E466" i="5"/>
  <c r="I466" i="5"/>
  <c r="D466" i="5"/>
  <c r="K466" i="5"/>
  <c r="O466" i="5"/>
  <c r="C466" i="5"/>
  <c r="N466" i="5"/>
  <c r="F466" i="5"/>
  <c r="L466" i="5"/>
  <c r="F979" i="5"/>
  <c r="O979" i="5"/>
  <c r="M979" i="5"/>
  <c r="N979" i="5"/>
  <c r="D979" i="5"/>
  <c r="I979" i="5"/>
  <c r="C979" i="5"/>
  <c r="L979" i="5"/>
  <c r="J979" i="5"/>
  <c r="G979" i="5"/>
  <c r="E979" i="5"/>
  <c r="H979" i="5"/>
  <c r="B979" i="5"/>
  <c r="P979" i="5"/>
  <c r="K979" i="5"/>
  <c r="M907" i="5"/>
  <c r="P907" i="5"/>
  <c r="B907" i="5"/>
  <c r="D907" i="5"/>
  <c r="E907" i="5"/>
  <c r="F907" i="5"/>
  <c r="L907" i="5"/>
  <c r="N907" i="5"/>
  <c r="C907" i="5"/>
  <c r="H907" i="5"/>
  <c r="I907" i="5"/>
  <c r="O907" i="5"/>
  <c r="J907" i="5"/>
  <c r="K907" i="5"/>
  <c r="G907" i="5"/>
  <c r="P751" i="5"/>
  <c r="H751" i="5"/>
  <c r="G751" i="5"/>
  <c r="L751" i="5"/>
  <c r="O751" i="5"/>
  <c r="D751" i="5"/>
  <c r="E751" i="5"/>
  <c r="F751" i="5"/>
  <c r="B751" i="5"/>
  <c r="K751" i="5"/>
  <c r="N751" i="5"/>
  <c r="C751" i="5"/>
  <c r="M751" i="5"/>
  <c r="J751" i="5"/>
  <c r="I751" i="5"/>
  <c r="M476" i="5"/>
  <c r="N476" i="5"/>
  <c r="O476" i="5"/>
  <c r="J476" i="5"/>
  <c r="K476" i="5"/>
  <c r="D476" i="5"/>
  <c r="L920" i="5"/>
  <c r="K920" i="5"/>
  <c r="E920" i="5"/>
  <c r="B920" i="5"/>
  <c r="J920" i="5"/>
  <c r="C920" i="5"/>
  <c r="I920" i="5"/>
  <c r="G920" i="5"/>
  <c r="D920" i="5"/>
  <c r="F920" i="5"/>
  <c r="P920" i="5"/>
  <c r="N920" i="5"/>
  <c r="L645" i="5"/>
  <c r="P645" i="5"/>
  <c r="H645" i="5"/>
  <c r="N645" i="5"/>
  <c r="C645" i="5"/>
  <c r="F645" i="5"/>
  <c r="G645" i="5"/>
  <c r="D645" i="5"/>
  <c r="E645" i="5"/>
  <c r="J645" i="5"/>
  <c r="M645" i="5"/>
  <c r="O645" i="5"/>
  <c r="B645" i="5"/>
  <c r="K645" i="5"/>
  <c r="I645" i="5"/>
  <c r="H333" i="5"/>
  <c r="I333" i="5"/>
  <c r="D333" i="5"/>
  <c r="N333" i="5"/>
  <c r="M333" i="5"/>
  <c r="M81" i="5"/>
  <c r="G81" i="5"/>
  <c r="C81" i="5"/>
  <c r="E81" i="5"/>
  <c r="P81" i="5"/>
  <c r="J788" i="5"/>
  <c r="O788" i="5"/>
  <c r="C788" i="5"/>
  <c r="D788" i="5"/>
  <c r="H788" i="5"/>
  <c r="E788" i="5"/>
  <c r="B788" i="5"/>
  <c r="F788" i="5"/>
  <c r="M788" i="5"/>
  <c r="G788" i="5"/>
  <c r="I788" i="5"/>
  <c r="P788" i="5"/>
  <c r="L788" i="5"/>
  <c r="K788" i="5"/>
  <c r="N788" i="5"/>
  <c r="E633" i="5"/>
  <c r="H633" i="5"/>
  <c r="I633" i="5"/>
  <c r="G633" i="5"/>
  <c r="N633" i="5"/>
  <c r="K633" i="5"/>
  <c r="D633" i="5"/>
  <c r="C633" i="5"/>
  <c r="L633" i="5"/>
  <c r="M633" i="5"/>
  <c r="F633" i="5"/>
  <c r="O633" i="5"/>
  <c r="B633" i="5"/>
  <c r="J633" i="5"/>
  <c r="P633" i="5"/>
  <c r="H638" i="5"/>
  <c r="I638" i="5"/>
  <c r="G638" i="5"/>
  <c r="M638" i="5"/>
  <c r="K638" i="5"/>
  <c r="J638" i="5"/>
  <c r="E638" i="5"/>
  <c r="O638" i="5"/>
  <c r="N638" i="5"/>
  <c r="P638" i="5"/>
  <c r="C638" i="5"/>
  <c r="D638" i="5"/>
  <c r="F638" i="5"/>
  <c r="L638" i="5"/>
  <c r="B638" i="5"/>
  <c r="I849" i="5"/>
  <c r="L849" i="5"/>
  <c r="C849" i="5"/>
  <c r="H849" i="5"/>
  <c r="F849" i="5"/>
  <c r="B849" i="5"/>
  <c r="K849" i="5"/>
  <c r="G849" i="5"/>
  <c r="O849" i="5"/>
  <c r="P849" i="5"/>
  <c r="M849" i="5"/>
  <c r="C741" i="5"/>
  <c r="K741" i="5"/>
  <c r="M741" i="5"/>
  <c r="I741" i="5"/>
  <c r="P741" i="5"/>
  <c r="E741" i="5"/>
  <c r="O741" i="5"/>
  <c r="N741" i="5"/>
  <c r="H741" i="5"/>
  <c r="B741" i="5"/>
  <c r="G741" i="5"/>
  <c r="F741" i="5"/>
  <c r="D741" i="5"/>
  <c r="J741" i="5"/>
  <c r="L741" i="5"/>
  <c r="N586" i="5"/>
  <c r="O586" i="5"/>
  <c r="D586" i="5"/>
  <c r="G586" i="5"/>
  <c r="F586" i="5"/>
  <c r="B586" i="5"/>
  <c r="M586" i="5"/>
  <c r="K586" i="5"/>
  <c r="I586" i="5"/>
  <c r="P586" i="5"/>
  <c r="L586" i="5"/>
  <c r="H370" i="5"/>
  <c r="P370" i="5"/>
  <c r="K370" i="5"/>
  <c r="I370" i="5"/>
  <c r="M370" i="5"/>
  <c r="G370" i="5"/>
  <c r="D370" i="5"/>
  <c r="E370" i="5"/>
  <c r="C370" i="5"/>
  <c r="J250" i="5"/>
  <c r="L250" i="5"/>
  <c r="M250" i="5"/>
  <c r="E250" i="5"/>
  <c r="C250" i="5"/>
  <c r="H250" i="5"/>
  <c r="P250" i="5"/>
  <c r="G250" i="5"/>
  <c r="F250" i="5"/>
  <c r="K250" i="5"/>
  <c r="J823" i="5"/>
  <c r="D823" i="5"/>
  <c r="H823" i="5"/>
  <c r="E823" i="5"/>
  <c r="O823" i="5"/>
  <c r="G823" i="5"/>
  <c r="N823" i="5"/>
  <c r="K823" i="5"/>
  <c r="L823" i="5"/>
  <c r="F823" i="5"/>
  <c r="M823" i="5"/>
  <c r="B823" i="5"/>
  <c r="P823" i="5"/>
  <c r="I823" i="5"/>
  <c r="C823" i="5"/>
  <c r="N679" i="5"/>
  <c r="P679" i="5"/>
  <c r="L679" i="5"/>
  <c r="G679" i="5"/>
  <c r="I679" i="5"/>
  <c r="H679" i="5"/>
  <c r="B679" i="5"/>
  <c r="C679" i="5"/>
  <c r="E679" i="5"/>
  <c r="K679" i="5"/>
  <c r="F679" i="5"/>
  <c r="O679" i="5"/>
  <c r="N584" i="5"/>
  <c r="F584" i="5"/>
  <c r="D584" i="5"/>
  <c r="J584" i="5"/>
  <c r="K584" i="5"/>
  <c r="B584" i="5"/>
  <c r="I584" i="5"/>
  <c r="E584" i="5"/>
  <c r="C584" i="5"/>
  <c r="P584" i="5"/>
  <c r="H584" i="5"/>
  <c r="L584" i="5"/>
  <c r="O584" i="5"/>
  <c r="M584" i="5"/>
  <c r="G584" i="5"/>
  <c r="H392" i="5"/>
  <c r="M392" i="5"/>
  <c r="J392" i="5"/>
  <c r="P392" i="5"/>
  <c r="G392" i="5"/>
  <c r="C392" i="5"/>
  <c r="N392" i="5"/>
  <c r="B392" i="5"/>
  <c r="D392" i="5"/>
  <c r="L392" i="5"/>
  <c r="K392" i="5"/>
  <c r="E392" i="5"/>
  <c r="O392" i="5"/>
  <c r="F392" i="5"/>
  <c r="I392" i="5"/>
  <c r="G320" i="5"/>
  <c r="F320" i="5"/>
  <c r="K320" i="5"/>
  <c r="E320" i="5"/>
  <c r="D320" i="5"/>
  <c r="H320" i="5"/>
  <c r="B320" i="5"/>
  <c r="C320" i="5"/>
  <c r="I320" i="5"/>
  <c r="N320" i="5"/>
  <c r="M320" i="5"/>
  <c r="O320" i="5"/>
  <c r="J320" i="5"/>
  <c r="P320" i="5"/>
  <c r="L320" i="5"/>
  <c r="O621" i="5"/>
  <c r="J621" i="5"/>
  <c r="F621" i="5"/>
  <c r="K621" i="5"/>
  <c r="B621" i="5"/>
  <c r="G621" i="5"/>
  <c r="D621" i="5"/>
  <c r="L621" i="5"/>
  <c r="C621" i="5"/>
  <c r="N621" i="5"/>
  <c r="E621" i="5"/>
  <c r="M621" i="5"/>
  <c r="H621" i="5"/>
  <c r="P621" i="5"/>
  <c r="I621" i="5"/>
  <c r="B465" i="5"/>
  <c r="F465" i="5"/>
  <c r="K465" i="5"/>
  <c r="J465" i="5"/>
  <c r="L465" i="5"/>
  <c r="C465" i="5"/>
  <c r="D465" i="5"/>
  <c r="H465" i="5"/>
  <c r="I465" i="5"/>
  <c r="N465" i="5"/>
  <c r="P465" i="5"/>
  <c r="G57" i="5"/>
  <c r="H57" i="5"/>
  <c r="J57" i="5"/>
  <c r="I57" i="5"/>
  <c r="O57" i="5"/>
  <c r="E57" i="5"/>
  <c r="N57" i="5"/>
  <c r="K57" i="5"/>
  <c r="F57" i="5"/>
  <c r="M57" i="5"/>
  <c r="L57" i="5"/>
  <c r="C57" i="5"/>
  <c r="B57" i="5"/>
  <c r="D57" i="5"/>
  <c r="P57" i="5"/>
  <c r="F165" i="5"/>
  <c r="G165" i="5"/>
  <c r="O165" i="5"/>
  <c r="I165" i="5"/>
  <c r="J165" i="5"/>
  <c r="C165" i="5"/>
  <c r="L165" i="5"/>
  <c r="D165" i="5"/>
  <c r="H165" i="5"/>
  <c r="K165" i="5"/>
  <c r="P165" i="5"/>
  <c r="B165" i="5"/>
  <c r="M165" i="5"/>
  <c r="E165" i="5"/>
  <c r="N165" i="5"/>
  <c r="M893" i="5"/>
  <c r="D16" i="5"/>
  <c r="K16" i="5"/>
  <c r="I970" i="5"/>
  <c r="J970" i="5"/>
  <c r="G970" i="5"/>
  <c r="K970" i="5"/>
  <c r="M970" i="5"/>
  <c r="B970" i="5"/>
  <c r="E970" i="5"/>
  <c r="O970" i="5"/>
  <c r="P970" i="5"/>
  <c r="F970" i="5"/>
  <c r="D970" i="5"/>
  <c r="C970" i="5"/>
  <c r="H970" i="5"/>
  <c r="N970" i="5"/>
  <c r="L970" i="5"/>
  <c r="N646" i="5"/>
  <c r="M646" i="5"/>
  <c r="G646" i="5"/>
  <c r="P238" i="5"/>
  <c r="B238" i="5"/>
  <c r="N238" i="5"/>
  <c r="H238" i="5"/>
  <c r="E238" i="5"/>
  <c r="J238" i="5"/>
  <c r="I238" i="5"/>
  <c r="D238" i="5"/>
  <c r="O238" i="5"/>
  <c r="G238" i="5"/>
  <c r="K238" i="5"/>
  <c r="C238" i="5"/>
  <c r="M238" i="5"/>
  <c r="L238" i="5"/>
  <c r="F238" i="5"/>
  <c r="E118" i="5"/>
  <c r="O118" i="5"/>
  <c r="M118" i="5"/>
  <c r="L118" i="5"/>
  <c r="F118" i="5"/>
  <c r="N118" i="5"/>
  <c r="P118" i="5"/>
  <c r="I118" i="5"/>
  <c r="J118" i="5"/>
  <c r="K118" i="5"/>
  <c r="C118" i="5"/>
  <c r="D118" i="5"/>
  <c r="H118" i="5"/>
  <c r="B118" i="5"/>
  <c r="G118" i="5"/>
  <c r="H128" i="5"/>
  <c r="K128" i="5"/>
  <c r="N128" i="5"/>
  <c r="F811" i="5"/>
  <c r="G811" i="5"/>
  <c r="C811" i="5"/>
  <c r="M811" i="5"/>
  <c r="E811" i="5"/>
  <c r="O811" i="5"/>
  <c r="N811" i="5"/>
  <c r="K811" i="5"/>
  <c r="D811" i="5"/>
  <c r="J811" i="5"/>
  <c r="B811" i="5"/>
  <c r="P811" i="5"/>
  <c r="I811" i="5"/>
  <c r="L668" i="5"/>
  <c r="M668" i="5"/>
  <c r="B668" i="5"/>
  <c r="O668" i="5"/>
  <c r="H668" i="5"/>
  <c r="E668" i="5"/>
  <c r="P668" i="5"/>
  <c r="J668" i="5"/>
  <c r="C668" i="5"/>
  <c r="I668" i="5"/>
  <c r="K668" i="5"/>
  <c r="F668" i="5"/>
  <c r="D668" i="5"/>
  <c r="N668" i="5"/>
  <c r="G668" i="5"/>
  <c r="N308" i="5"/>
  <c r="F308" i="5"/>
  <c r="J308" i="5"/>
  <c r="D308" i="5"/>
  <c r="B308" i="5"/>
  <c r="E308" i="5"/>
  <c r="O308" i="5"/>
  <c r="L308" i="5"/>
  <c r="C308" i="5"/>
  <c r="P308" i="5"/>
  <c r="M308" i="5"/>
  <c r="H308" i="5"/>
  <c r="G308" i="5"/>
  <c r="I308" i="5"/>
  <c r="K308" i="5"/>
  <c r="C248" i="5"/>
  <c r="E248" i="5"/>
  <c r="J248" i="5"/>
  <c r="H248" i="5"/>
  <c r="F248" i="5"/>
  <c r="N248" i="5"/>
  <c r="L248" i="5"/>
  <c r="O248" i="5"/>
  <c r="B248" i="5"/>
  <c r="M248" i="5"/>
  <c r="I248" i="5"/>
  <c r="P248" i="5"/>
  <c r="J176" i="5"/>
  <c r="M176" i="5"/>
  <c r="N176" i="5"/>
  <c r="H176" i="5"/>
  <c r="O176" i="5"/>
  <c r="I176" i="5"/>
  <c r="E176" i="5"/>
  <c r="G176" i="5"/>
  <c r="D176" i="5"/>
  <c r="I56" i="5"/>
  <c r="C56" i="5"/>
  <c r="J896" i="5"/>
  <c r="G896" i="5"/>
  <c r="E896" i="5"/>
  <c r="I896" i="5"/>
  <c r="N896" i="5"/>
  <c r="M896" i="5"/>
  <c r="C896" i="5"/>
  <c r="O896" i="5"/>
  <c r="H896" i="5"/>
  <c r="K896" i="5"/>
  <c r="B896" i="5"/>
  <c r="P896" i="5"/>
  <c r="F896" i="5"/>
  <c r="D896" i="5"/>
  <c r="L896" i="5"/>
  <c r="F764" i="5"/>
  <c r="P764" i="5"/>
  <c r="K764" i="5"/>
  <c r="I764" i="5"/>
  <c r="M764" i="5"/>
  <c r="D764" i="5"/>
  <c r="O764" i="5"/>
  <c r="H764" i="5"/>
  <c r="B764" i="5"/>
  <c r="C764" i="5"/>
  <c r="J764" i="5"/>
  <c r="N213" i="5"/>
  <c r="E213" i="5"/>
  <c r="G213" i="5"/>
  <c r="L213" i="5"/>
  <c r="M213" i="5"/>
  <c r="C213" i="5"/>
  <c r="H213" i="5"/>
  <c r="J213" i="5"/>
  <c r="D213" i="5"/>
  <c r="B213" i="5"/>
  <c r="P213" i="5"/>
  <c r="K213" i="5"/>
  <c r="I213" i="5"/>
  <c r="F213" i="5"/>
  <c r="N477" i="5"/>
  <c r="M477" i="5"/>
  <c r="O477" i="5"/>
  <c r="J477" i="5"/>
  <c r="P477" i="5"/>
  <c r="K477" i="5"/>
  <c r="I477" i="5"/>
  <c r="E477" i="5"/>
  <c r="F477" i="5"/>
  <c r="C477" i="5"/>
  <c r="H477" i="5"/>
  <c r="L477" i="5"/>
  <c r="B477" i="5"/>
  <c r="D477" i="5"/>
  <c r="G477" i="5"/>
  <c r="H932" i="5"/>
  <c r="P932" i="5"/>
  <c r="M932" i="5"/>
  <c r="G932" i="5"/>
  <c r="C932" i="5"/>
  <c r="I932" i="5"/>
  <c r="K932" i="5"/>
  <c r="J932" i="5"/>
  <c r="E932" i="5"/>
  <c r="O932" i="5"/>
  <c r="L932" i="5"/>
  <c r="B932" i="5"/>
  <c r="D932" i="5"/>
  <c r="N932" i="5"/>
  <c r="F932" i="5"/>
  <c r="J752" i="5"/>
  <c r="F752" i="5"/>
  <c r="G752" i="5"/>
  <c r="O752" i="5"/>
  <c r="M752" i="5"/>
  <c r="N752" i="5"/>
  <c r="H752" i="5"/>
  <c r="P752" i="5"/>
  <c r="K752" i="5"/>
  <c r="C752" i="5"/>
  <c r="D752" i="5"/>
  <c r="I752" i="5"/>
  <c r="B752" i="5"/>
  <c r="L752" i="5"/>
  <c r="E752" i="5"/>
  <c r="O405" i="5"/>
  <c r="G405" i="5"/>
  <c r="E405" i="5"/>
  <c r="M405" i="5"/>
  <c r="D405" i="5"/>
  <c r="N405" i="5"/>
  <c r="I405" i="5"/>
  <c r="F405" i="5"/>
  <c r="K405" i="5"/>
  <c r="J405" i="5"/>
  <c r="L405" i="5"/>
  <c r="P405" i="5"/>
  <c r="H405" i="5"/>
  <c r="B405" i="5"/>
  <c r="C405" i="5"/>
  <c r="J153" i="5"/>
  <c r="M153" i="5"/>
  <c r="E153" i="5"/>
  <c r="P697" i="5"/>
  <c r="D697" i="5"/>
  <c r="C697" i="5"/>
  <c r="O697" i="5"/>
  <c r="L697" i="5"/>
  <c r="F554" i="5"/>
  <c r="P554" i="5"/>
  <c r="G554" i="5"/>
  <c r="N554" i="5"/>
  <c r="K554" i="5"/>
  <c r="B554" i="5"/>
  <c r="J554" i="5"/>
  <c r="D729" i="5"/>
  <c r="M729" i="5"/>
  <c r="N729" i="5"/>
  <c r="F729" i="5"/>
  <c r="O729" i="5"/>
  <c r="H729" i="5"/>
  <c r="J729" i="5"/>
  <c r="L729" i="5"/>
  <c r="E729" i="5"/>
  <c r="C729" i="5"/>
  <c r="G729" i="5"/>
  <c r="K729" i="5"/>
  <c r="B729" i="5"/>
  <c r="I729" i="5"/>
  <c r="P729" i="5"/>
  <c r="L574" i="5"/>
  <c r="G574" i="5"/>
  <c r="M574" i="5"/>
  <c r="E574" i="5"/>
  <c r="K574" i="5"/>
  <c r="O574" i="5"/>
  <c r="N574" i="5"/>
  <c r="H574" i="5"/>
  <c r="J574" i="5"/>
  <c r="I574" i="5"/>
  <c r="C574" i="5"/>
  <c r="P574" i="5"/>
  <c r="B574" i="5"/>
  <c r="F574" i="5"/>
  <c r="J454" i="5"/>
  <c r="P454" i="5"/>
  <c r="M454" i="5"/>
  <c r="K454" i="5"/>
  <c r="C454" i="5"/>
  <c r="E454" i="5"/>
  <c r="B454" i="5"/>
  <c r="N454" i="5"/>
  <c r="I454" i="5"/>
  <c r="H454" i="5"/>
  <c r="L454" i="5"/>
  <c r="F454" i="5"/>
  <c r="O454" i="5"/>
  <c r="D454" i="5"/>
  <c r="G454" i="5"/>
  <c r="D358" i="5"/>
  <c r="H358" i="5"/>
  <c r="I358" i="5"/>
  <c r="M358" i="5"/>
  <c r="N358" i="5"/>
  <c r="G358" i="5"/>
  <c r="C358" i="5"/>
  <c r="J358" i="5"/>
  <c r="O358" i="5"/>
  <c r="K358" i="5"/>
  <c r="F358" i="5"/>
  <c r="L358" i="5"/>
  <c r="B358" i="5"/>
  <c r="N967" i="5"/>
  <c r="G967" i="5"/>
  <c r="H967" i="5"/>
  <c r="D967" i="5"/>
  <c r="L967" i="5"/>
  <c r="M967" i="5"/>
  <c r="J967" i="5"/>
  <c r="I967" i="5"/>
  <c r="P967" i="5"/>
  <c r="O967" i="5"/>
  <c r="C967" i="5"/>
  <c r="F967" i="5"/>
  <c r="B967" i="5"/>
  <c r="E967" i="5"/>
  <c r="K967" i="5"/>
  <c r="I895" i="5"/>
  <c r="O895" i="5"/>
  <c r="C895" i="5"/>
  <c r="B895" i="5"/>
  <c r="J895" i="5"/>
  <c r="E895" i="5"/>
  <c r="G895" i="5"/>
  <c r="N895" i="5"/>
  <c r="K895" i="5"/>
  <c r="M895" i="5"/>
  <c r="H895" i="5"/>
  <c r="D895" i="5"/>
  <c r="F895" i="5"/>
  <c r="P895" i="5"/>
  <c r="L895" i="5"/>
  <c r="N739" i="5"/>
  <c r="J739" i="5"/>
  <c r="D739" i="5"/>
  <c r="P739" i="5"/>
  <c r="G739" i="5"/>
  <c r="H739" i="5"/>
  <c r="I739" i="5"/>
  <c r="F739" i="5"/>
  <c r="O739" i="5"/>
  <c r="M739" i="5"/>
  <c r="K739" i="5"/>
  <c r="L739" i="5"/>
  <c r="B739" i="5"/>
  <c r="C739" i="5"/>
  <c r="E739" i="5"/>
  <c r="M572" i="5"/>
  <c r="J572" i="5"/>
  <c r="B572" i="5"/>
  <c r="G572" i="5"/>
  <c r="I572" i="5"/>
  <c r="H572" i="5"/>
  <c r="N572" i="5"/>
  <c r="K572" i="5"/>
  <c r="C572" i="5"/>
  <c r="E572" i="5"/>
  <c r="F572" i="5"/>
  <c r="D572" i="5"/>
  <c r="L572" i="5"/>
  <c r="P572" i="5"/>
  <c r="O572" i="5"/>
  <c r="L452" i="5"/>
  <c r="C452" i="5"/>
  <c r="O452" i="5"/>
  <c r="K452" i="5"/>
  <c r="I452" i="5"/>
  <c r="E452" i="5"/>
  <c r="B452" i="5"/>
  <c r="N452" i="5"/>
  <c r="J452" i="5"/>
  <c r="F452" i="5"/>
  <c r="M452" i="5"/>
  <c r="H380" i="5"/>
  <c r="F380" i="5"/>
  <c r="O380" i="5"/>
  <c r="N236" i="5"/>
  <c r="E236" i="5"/>
  <c r="F236" i="5"/>
  <c r="B236" i="5"/>
  <c r="E309" i="5"/>
  <c r="M309" i="5"/>
  <c r="I309" i="5"/>
  <c r="O309" i="5"/>
  <c r="B309" i="5"/>
  <c r="J309" i="5"/>
  <c r="K309" i="5"/>
  <c r="P309" i="5"/>
  <c r="H309" i="5"/>
  <c r="F309" i="5"/>
  <c r="G309" i="5"/>
  <c r="N309" i="5"/>
  <c r="C309" i="5"/>
  <c r="D309" i="5"/>
  <c r="L309" i="5"/>
  <c r="E33" i="5"/>
  <c r="H33" i="5"/>
  <c r="L33" i="5"/>
  <c r="H728" i="5"/>
  <c r="G728" i="5"/>
  <c r="I728" i="5"/>
  <c r="F728" i="5"/>
  <c r="P728" i="5"/>
  <c r="N728" i="5"/>
  <c r="J728" i="5"/>
  <c r="C728" i="5"/>
  <c r="E728" i="5"/>
  <c r="B728" i="5"/>
  <c r="O728" i="5"/>
  <c r="L728" i="5"/>
  <c r="K728" i="5"/>
  <c r="D728" i="5"/>
  <c r="M728" i="5"/>
  <c r="G585" i="5"/>
  <c r="F585" i="5"/>
  <c r="L585" i="5"/>
  <c r="C585" i="5"/>
  <c r="H585" i="5"/>
  <c r="E585" i="5"/>
  <c r="J585" i="5"/>
  <c r="M585" i="5"/>
  <c r="O585" i="5"/>
  <c r="B585" i="5"/>
  <c r="P585" i="5"/>
  <c r="I585" i="5"/>
  <c r="H381" i="5"/>
  <c r="F381" i="5"/>
  <c r="G381" i="5"/>
  <c r="P381" i="5"/>
  <c r="L381" i="5"/>
  <c r="N381" i="5"/>
  <c r="K381" i="5"/>
  <c r="I381" i="5"/>
  <c r="J381" i="5"/>
  <c r="D381" i="5"/>
  <c r="C381" i="5"/>
  <c r="B381" i="5"/>
  <c r="E381" i="5"/>
  <c r="M381" i="5"/>
  <c r="O381" i="5"/>
  <c r="M778" i="5"/>
  <c r="F778" i="5"/>
  <c r="O778" i="5"/>
  <c r="J778" i="5"/>
  <c r="K778" i="5"/>
  <c r="E778" i="5"/>
  <c r="G778" i="5"/>
  <c r="N778" i="5"/>
  <c r="B778" i="5"/>
  <c r="C778" i="5"/>
  <c r="L778" i="5"/>
  <c r="P778" i="5"/>
  <c r="H778" i="5"/>
  <c r="I778" i="5"/>
  <c r="D778" i="5"/>
  <c r="O634" i="5"/>
  <c r="D634" i="5"/>
  <c r="G634" i="5"/>
  <c r="B634" i="5"/>
  <c r="J634" i="5"/>
  <c r="M634" i="5"/>
  <c r="P634" i="5"/>
  <c r="C634" i="5"/>
  <c r="E634" i="5"/>
  <c r="I634" i="5"/>
  <c r="K634" i="5"/>
  <c r="L634" i="5"/>
  <c r="F634" i="5"/>
  <c r="H634" i="5"/>
  <c r="N634" i="5"/>
  <c r="K106" i="5"/>
  <c r="M106" i="5"/>
  <c r="O106" i="5"/>
  <c r="J106" i="5"/>
  <c r="H106" i="5"/>
  <c r="G106" i="5"/>
  <c r="N106" i="5"/>
  <c r="C106" i="5"/>
  <c r="F106" i="5"/>
  <c r="D106" i="5"/>
  <c r="P106" i="5"/>
  <c r="B106" i="5"/>
  <c r="E106" i="5"/>
  <c r="I106" i="5"/>
  <c r="L106" i="5"/>
  <c r="F9" i="5"/>
  <c r="M9" i="5"/>
  <c r="D9" i="5"/>
  <c r="G9" i="5"/>
  <c r="I9" i="5"/>
  <c r="H9" i="5"/>
  <c r="E9" i="5"/>
  <c r="N9" i="5"/>
  <c r="C9" i="5"/>
  <c r="O9" i="5"/>
  <c r="L9" i="5"/>
  <c r="P9" i="5"/>
  <c r="K9" i="5"/>
  <c r="B9" i="5"/>
  <c r="J9" i="5"/>
  <c r="D812" i="5"/>
  <c r="N812" i="5"/>
  <c r="M812" i="5"/>
  <c r="B883" i="5"/>
  <c r="G883" i="5"/>
  <c r="I883" i="5"/>
  <c r="L656" i="5"/>
  <c r="K656" i="5"/>
  <c r="I656" i="5"/>
  <c r="B548" i="5"/>
  <c r="E548" i="5"/>
  <c r="N548" i="5"/>
  <c r="K548" i="5"/>
  <c r="D548" i="5"/>
  <c r="I548" i="5"/>
  <c r="M548" i="5"/>
  <c r="C548" i="5"/>
  <c r="F548" i="5"/>
  <c r="J548" i="5"/>
  <c r="O548" i="5"/>
  <c r="G548" i="5"/>
  <c r="H548" i="5"/>
  <c r="L548" i="5"/>
  <c r="P548" i="5"/>
  <c r="H440" i="5"/>
  <c r="G440" i="5"/>
  <c r="C440" i="5"/>
  <c r="O440" i="5"/>
  <c r="D440" i="5"/>
  <c r="N440" i="5"/>
  <c r="B440" i="5"/>
  <c r="M440" i="5"/>
  <c r="J440" i="5"/>
  <c r="K440" i="5"/>
  <c r="L440" i="5"/>
  <c r="F440" i="5"/>
  <c r="E440" i="5"/>
  <c r="G296" i="5"/>
  <c r="K296" i="5"/>
  <c r="H296" i="5"/>
  <c r="J296" i="5"/>
  <c r="E296" i="5"/>
  <c r="L296" i="5"/>
  <c r="F296" i="5"/>
  <c r="M296" i="5"/>
  <c r="C296" i="5"/>
  <c r="P296" i="5"/>
  <c r="D296" i="5"/>
  <c r="N296" i="5"/>
  <c r="I296" i="5"/>
  <c r="O296" i="5"/>
  <c r="B296" i="5"/>
  <c r="N164" i="5"/>
  <c r="M164" i="5"/>
  <c r="H164" i="5"/>
  <c r="G164" i="5"/>
  <c r="D164" i="5"/>
  <c r="F164" i="5"/>
  <c r="L164" i="5"/>
  <c r="E164" i="5"/>
  <c r="I164" i="5"/>
  <c r="B164" i="5"/>
  <c r="K164" i="5"/>
  <c r="J164" i="5"/>
  <c r="P164" i="5"/>
  <c r="C164" i="5"/>
  <c r="O164" i="5"/>
  <c r="J44" i="5"/>
  <c r="F44" i="5"/>
  <c r="K44" i="5"/>
  <c r="L44" i="5"/>
  <c r="M44" i="5"/>
  <c r="C44" i="5"/>
  <c r="B44" i="5"/>
  <c r="H44" i="5"/>
  <c r="D44" i="5"/>
  <c r="O44" i="5"/>
  <c r="G44" i="5"/>
  <c r="E44" i="5"/>
  <c r="N44" i="5"/>
  <c r="I44" i="5"/>
  <c r="P44" i="5"/>
  <c r="O872" i="5"/>
  <c r="M872" i="5"/>
  <c r="E872" i="5"/>
  <c r="N872" i="5"/>
  <c r="G872" i="5"/>
  <c r="H872" i="5"/>
  <c r="K872" i="5"/>
  <c r="I872" i="5"/>
  <c r="B872" i="5"/>
  <c r="J872" i="5"/>
  <c r="D872" i="5"/>
  <c r="L872" i="5"/>
  <c r="C872" i="5"/>
  <c r="P872" i="5"/>
  <c r="F872" i="5"/>
  <c r="O740" i="5"/>
  <c r="E740" i="5"/>
  <c r="M441" i="5"/>
  <c r="B441" i="5"/>
  <c r="L441" i="5"/>
  <c r="J441" i="5"/>
  <c r="K441" i="5"/>
  <c r="O441" i="5"/>
  <c r="N441" i="5"/>
  <c r="H441" i="5"/>
  <c r="P441" i="5"/>
  <c r="C441" i="5"/>
  <c r="G441" i="5"/>
  <c r="E441" i="5"/>
  <c r="D441" i="5"/>
  <c r="I441" i="5"/>
  <c r="F441" i="5"/>
  <c r="M201" i="5"/>
  <c r="H201" i="5"/>
  <c r="N201" i="5"/>
  <c r="C201" i="5"/>
  <c r="D201" i="5"/>
  <c r="K201" i="5"/>
  <c r="B201" i="5"/>
  <c r="F201" i="5"/>
  <c r="J201" i="5"/>
  <c r="P201" i="5"/>
  <c r="I201" i="5"/>
  <c r="L201" i="5"/>
  <c r="O201" i="5"/>
  <c r="E201" i="5"/>
  <c r="G201" i="5"/>
  <c r="L908" i="5"/>
  <c r="H908" i="5"/>
  <c r="P908" i="5"/>
  <c r="M908" i="5"/>
  <c r="I908" i="5"/>
  <c r="O908" i="5"/>
  <c r="D908" i="5"/>
  <c r="G908" i="5"/>
  <c r="N908" i="5"/>
  <c r="E908" i="5"/>
  <c r="K908" i="5"/>
  <c r="F908" i="5"/>
  <c r="J908" i="5"/>
  <c r="C908" i="5"/>
  <c r="B908" i="5"/>
  <c r="B187" i="5"/>
  <c r="P116" i="5"/>
  <c r="F5" i="5"/>
  <c r="M5" i="5"/>
  <c r="N5" i="5"/>
  <c r="E5" i="5"/>
  <c r="K5" i="5"/>
  <c r="D5" i="5"/>
  <c r="B5" i="5"/>
  <c r="H5" i="5"/>
  <c r="C5" i="5"/>
  <c r="J5" i="5"/>
  <c r="O5" i="5"/>
  <c r="G5" i="5"/>
  <c r="L5" i="5"/>
  <c r="P5" i="5"/>
  <c r="I5" i="5"/>
  <c r="L375" i="5"/>
  <c r="K375" i="5"/>
  <c r="I375" i="5"/>
  <c r="B375" i="5"/>
  <c r="P375" i="5"/>
  <c r="N375" i="5"/>
  <c r="G375" i="5"/>
  <c r="F375" i="5"/>
  <c r="C251" i="5"/>
  <c r="E251" i="5"/>
  <c r="J251" i="5"/>
  <c r="D251" i="5"/>
  <c r="G251" i="5"/>
  <c r="P251" i="5"/>
  <c r="O251" i="5"/>
  <c r="N251" i="5"/>
  <c r="K251" i="5"/>
  <c r="M179" i="5"/>
  <c r="L179" i="5"/>
  <c r="F980" i="5"/>
  <c r="E980" i="5"/>
  <c r="P980" i="5"/>
  <c r="I980" i="5"/>
  <c r="L980" i="5"/>
  <c r="D980" i="5"/>
  <c r="M980" i="5"/>
  <c r="N980" i="5"/>
  <c r="G980" i="5"/>
  <c r="J980" i="5"/>
  <c r="K980" i="5"/>
  <c r="B980" i="5"/>
  <c r="H980" i="5"/>
  <c r="O980" i="5"/>
  <c r="C980" i="5"/>
  <c r="C148" i="5"/>
  <c r="B148" i="5"/>
  <c r="D148" i="5"/>
  <c r="O148" i="5"/>
  <c r="E148" i="5"/>
  <c r="P148" i="5"/>
  <c r="K148" i="5"/>
  <c r="H148" i="5"/>
  <c r="I148" i="5"/>
  <c r="J148" i="5"/>
  <c r="F148" i="5"/>
  <c r="I251" i="5"/>
  <c r="F116" i="5"/>
  <c r="E375" i="5"/>
  <c r="G148" i="5"/>
  <c r="B468" i="5"/>
  <c r="M468" i="5"/>
  <c r="J468" i="5"/>
  <c r="I468" i="5"/>
  <c r="H468" i="5"/>
  <c r="E468" i="5"/>
  <c r="D468" i="5"/>
  <c r="O468" i="5"/>
  <c r="G468" i="5"/>
  <c r="K468" i="5"/>
  <c r="P468" i="5"/>
  <c r="F468" i="5"/>
  <c r="L468" i="5"/>
  <c r="C468" i="5"/>
  <c r="N468" i="5"/>
  <c r="M853" i="5"/>
  <c r="J853" i="5"/>
  <c r="H853" i="5"/>
  <c r="E853" i="5"/>
  <c r="N853" i="5"/>
  <c r="O853" i="5"/>
  <c r="B853" i="5"/>
  <c r="P853" i="5"/>
  <c r="F853" i="5"/>
  <c r="I853" i="5"/>
  <c r="C853" i="5"/>
  <c r="G853" i="5"/>
  <c r="D853" i="5"/>
  <c r="L853" i="5"/>
  <c r="K853" i="5"/>
  <c r="J893" i="5"/>
  <c r="P893" i="5"/>
  <c r="I893" i="5"/>
  <c r="H893" i="5"/>
  <c r="C893" i="5"/>
  <c r="L893" i="5"/>
  <c r="F893" i="5"/>
  <c r="C243" i="5"/>
  <c r="I243" i="5"/>
  <c r="L243" i="5"/>
  <c r="G243" i="5"/>
  <c r="J243" i="5"/>
  <c r="K243" i="5"/>
  <c r="M243" i="5"/>
  <c r="F243" i="5"/>
  <c r="O243" i="5"/>
  <c r="P243" i="5"/>
  <c r="B243" i="5"/>
  <c r="D243" i="5"/>
  <c r="N243" i="5"/>
  <c r="N179" i="5"/>
  <c r="K179" i="5"/>
  <c r="N148" i="5"/>
  <c r="M148" i="5"/>
  <c r="E515" i="5"/>
  <c r="I515" i="5"/>
  <c r="J515" i="5"/>
  <c r="F515" i="5"/>
  <c r="H515" i="5"/>
  <c r="K515" i="5"/>
  <c r="C515" i="5"/>
  <c r="B515" i="5"/>
  <c r="D515" i="5"/>
  <c r="N515" i="5"/>
  <c r="O515" i="5"/>
  <c r="G515" i="5"/>
  <c r="P515" i="5"/>
  <c r="M515" i="5"/>
  <c r="L515" i="5"/>
  <c r="F38" i="5"/>
  <c r="I38" i="5"/>
  <c r="D38" i="5"/>
  <c r="P38" i="5"/>
  <c r="K38" i="5"/>
  <c r="C38" i="5"/>
  <c r="E38" i="5"/>
  <c r="B38" i="5"/>
  <c r="N38" i="5"/>
  <c r="G38" i="5"/>
  <c r="H38" i="5"/>
  <c r="L38" i="5"/>
  <c r="O38" i="5"/>
  <c r="M38" i="5"/>
  <c r="J38" i="5"/>
  <c r="F536" i="5"/>
  <c r="N536" i="5"/>
  <c r="J536" i="5"/>
  <c r="D536" i="5"/>
  <c r="B536" i="5"/>
  <c r="G536" i="5"/>
  <c r="P536" i="5"/>
  <c r="E536" i="5"/>
  <c r="C536" i="5"/>
  <c r="K536" i="5"/>
  <c r="O536" i="5"/>
  <c r="M536" i="5"/>
  <c r="I536" i="5"/>
  <c r="K869" i="5"/>
  <c r="G869" i="5"/>
  <c r="H869" i="5"/>
  <c r="N869" i="5"/>
  <c r="D869" i="5"/>
  <c r="P869" i="5"/>
  <c r="L869" i="5"/>
  <c r="E869" i="5"/>
  <c r="C869" i="5"/>
  <c r="F869" i="5"/>
  <c r="I869" i="5"/>
  <c r="O869" i="5"/>
  <c r="B869" i="5"/>
  <c r="J869" i="5"/>
  <c r="M869" i="5"/>
  <c r="F829" i="5"/>
  <c r="L829" i="5"/>
  <c r="C829" i="5"/>
  <c r="G829" i="5"/>
  <c r="E829" i="5"/>
  <c r="N829" i="5"/>
  <c r="I829" i="5"/>
  <c r="O829" i="5"/>
  <c r="H829" i="5"/>
  <c r="K829" i="5"/>
  <c r="D829" i="5"/>
  <c r="P829" i="5"/>
  <c r="M829" i="5"/>
  <c r="B829" i="5"/>
  <c r="J829" i="5"/>
  <c r="O235" i="5"/>
  <c r="P235" i="5"/>
  <c r="J235" i="5"/>
  <c r="H235" i="5"/>
  <c r="B235" i="5"/>
  <c r="I235" i="5"/>
  <c r="L235" i="5"/>
  <c r="C235" i="5"/>
  <c r="N235" i="5"/>
  <c r="K235" i="5"/>
  <c r="F235" i="5"/>
  <c r="N994" i="5"/>
  <c r="O994" i="5"/>
  <c r="J994" i="5"/>
  <c r="F994" i="5"/>
  <c r="I994" i="5"/>
  <c r="D994" i="5"/>
  <c r="G994" i="5"/>
  <c r="K994" i="5"/>
  <c r="L994" i="5"/>
  <c r="H994" i="5"/>
  <c r="P994" i="5"/>
  <c r="M994" i="5"/>
  <c r="E994" i="5"/>
  <c r="B994" i="5"/>
  <c r="C994" i="5"/>
  <c r="P367" i="5"/>
  <c r="M367" i="5"/>
  <c r="N367" i="5"/>
  <c r="K367" i="5"/>
  <c r="F367" i="5"/>
  <c r="J367" i="5"/>
  <c r="D367" i="5"/>
  <c r="O367" i="5"/>
  <c r="I367" i="5"/>
  <c r="G367" i="5"/>
  <c r="H367" i="5"/>
  <c r="L367" i="5"/>
  <c r="C367" i="5"/>
  <c r="B367" i="5"/>
  <c r="E367" i="5"/>
  <c r="O313" i="5"/>
  <c r="H313" i="5"/>
  <c r="M313" i="5"/>
  <c r="C313" i="5"/>
  <c r="J313" i="5"/>
  <c r="P313" i="5"/>
  <c r="L313" i="5"/>
  <c r="B313" i="5"/>
  <c r="K313" i="5"/>
  <c r="N313" i="5"/>
  <c r="I313" i="5"/>
  <c r="E313" i="5"/>
  <c r="D313" i="5"/>
  <c r="F313" i="5"/>
  <c r="G313" i="5"/>
  <c r="G275" i="5"/>
  <c r="M275" i="5"/>
  <c r="P275" i="5"/>
  <c r="J275" i="5"/>
  <c r="O275" i="5"/>
  <c r="H275" i="5"/>
  <c r="E275" i="5"/>
  <c r="D275" i="5"/>
  <c r="B275" i="5"/>
  <c r="I275" i="5"/>
  <c r="C275" i="5"/>
  <c r="L275" i="5"/>
  <c r="J203" i="5"/>
  <c r="G203" i="5"/>
  <c r="C203" i="5"/>
  <c r="E203" i="5"/>
  <c r="I203" i="5"/>
  <c r="M203" i="5"/>
  <c r="P203" i="5"/>
  <c r="L203" i="5"/>
  <c r="N203" i="5"/>
  <c r="B203" i="5"/>
  <c r="O203" i="5"/>
  <c r="K203" i="5"/>
  <c r="D203" i="5"/>
  <c r="F171" i="5"/>
  <c r="L171" i="5"/>
  <c r="O171" i="5"/>
  <c r="N171" i="5"/>
  <c r="G171" i="5"/>
  <c r="E171" i="5"/>
  <c r="K171" i="5"/>
  <c r="P171" i="5"/>
  <c r="D171" i="5"/>
  <c r="E957" i="5"/>
  <c r="I957" i="5"/>
  <c r="G957" i="5"/>
  <c r="P957" i="5"/>
  <c r="H957" i="5"/>
  <c r="F957" i="5"/>
  <c r="J957" i="5"/>
  <c r="O957" i="5"/>
  <c r="B957" i="5"/>
  <c r="K957" i="5"/>
  <c r="L957" i="5"/>
  <c r="D957" i="5"/>
  <c r="C957" i="5"/>
  <c r="N957" i="5"/>
  <c r="M957" i="5"/>
  <c r="J375" i="5"/>
  <c r="L148" i="5"/>
  <c r="P941" i="5"/>
  <c r="N941" i="5"/>
  <c r="I941" i="5"/>
  <c r="H973" i="5"/>
  <c r="K973" i="5"/>
  <c r="G973" i="5"/>
  <c r="N973" i="5"/>
  <c r="I973" i="5"/>
  <c r="D973" i="5"/>
  <c r="J973" i="5"/>
  <c r="B973" i="5"/>
  <c r="C973" i="5"/>
  <c r="F973" i="5"/>
  <c r="L973" i="5"/>
  <c r="E973" i="5"/>
  <c r="M973" i="5"/>
  <c r="O973" i="5"/>
  <c r="P973" i="5"/>
  <c r="B132" i="5"/>
  <c r="I132" i="5"/>
  <c r="K132" i="5"/>
  <c r="H132" i="5"/>
  <c r="N398" i="5"/>
  <c r="M398" i="5"/>
  <c r="F398" i="5"/>
  <c r="I398" i="5"/>
  <c r="L398" i="5"/>
  <c r="B398" i="5"/>
  <c r="D398" i="5"/>
  <c r="K398" i="5"/>
  <c r="H398" i="5"/>
  <c r="E398" i="5"/>
  <c r="P398" i="5"/>
  <c r="O398" i="5"/>
  <c r="C398" i="5"/>
  <c r="G398" i="5"/>
  <c r="J398" i="5"/>
  <c r="O353" i="5"/>
  <c r="K353" i="5"/>
  <c r="L353" i="5"/>
  <c r="H353" i="5"/>
  <c r="G195" i="5"/>
  <c r="H195" i="5"/>
  <c r="L195" i="5"/>
  <c r="F195" i="5"/>
  <c r="P195" i="5"/>
  <c r="J195" i="5"/>
  <c r="O195" i="5"/>
  <c r="N195" i="5"/>
  <c r="E195" i="5"/>
  <c r="D195" i="5"/>
  <c r="I195" i="5"/>
  <c r="K195" i="5"/>
  <c r="M195" i="5"/>
  <c r="C195" i="5"/>
  <c r="B195" i="5"/>
  <c r="L686" i="5"/>
  <c r="J686" i="5"/>
  <c r="H686" i="5"/>
  <c r="D686" i="5"/>
  <c r="P686" i="5"/>
  <c r="K686" i="5"/>
  <c r="F686" i="5"/>
  <c r="G686" i="5"/>
  <c r="N686" i="5"/>
  <c r="B686" i="5"/>
  <c r="E686" i="5"/>
  <c r="M686" i="5"/>
  <c r="O686" i="5"/>
  <c r="I686" i="5"/>
  <c r="C686" i="5"/>
  <c r="B24" i="2"/>
  <c r="J179" i="5"/>
  <c r="H179" i="5"/>
  <c r="L251" i="5"/>
  <c r="H375" i="5"/>
  <c r="C790" i="5"/>
  <c r="F790" i="5"/>
  <c r="P790" i="5"/>
  <c r="M790" i="5"/>
  <c r="G140" i="5"/>
  <c r="P140" i="5"/>
  <c r="M140" i="5"/>
  <c r="C140" i="5"/>
  <c r="F140" i="5"/>
  <c r="D140" i="5"/>
  <c r="B140" i="5"/>
  <c r="J140" i="5"/>
  <c r="H140" i="5"/>
  <c r="I140" i="5"/>
  <c r="O140" i="5"/>
  <c r="E140" i="5"/>
  <c r="K140" i="5"/>
  <c r="L140" i="5"/>
  <c r="N140" i="5"/>
  <c r="O390" i="5"/>
  <c r="G390" i="5"/>
  <c r="I390" i="5"/>
  <c r="L390" i="5"/>
  <c r="J390" i="5"/>
  <c r="F390" i="5"/>
  <c r="M390" i="5"/>
  <c r="E390" i="5"/>
  <c r="B390" i="5"/>
  <c r="K390" i="5"/>
  <c r="P390" i="5"/>
  <c r="H390" i="5"/>
  <c r="C390" i="5"/>
  <c r="N390" i="5"/>
  <c r="D390" i="5"/>
  <c r="O337" i="5"/>
  <c r="P337" i="5"/>
  <c r="F337" i="5"/>
  <c r="G337" i="5"/>
  <c r="H337" i="5"/>
  <c r="N337" i="5"/>
  <c r="M337" i="5"/>
  <c r="B337" i="5"/>
  <c r="K337" i="5"/>
  <c r="J337" i="5"/>
  <c r="L337" i="5"/>
  <c r="C337" i="5"/>
  <c r="D337" i="5"/>
  <c r="E337" i="5"/>
  <c r="I337" i="5"/>
  <c r="G305" i="5"/>
  <c r="F305" i="5"/>
  <c r="I305" i="5"/>
  <c r="C305" i="5"/>
  <c r="O305" i="5"/>
  <c r="L305" i="5"/>
  <c r="H305" i="5"/>
  <c r="J305" i="5"/>
  <c r="K305" i="5"/>
  <c r="P305" i="5"/>
  <c r="M305" i="5"/>
  <c r="E305" i="5"/>
  <c r="D305" i="5"/>
  <c r="N305" i="5"/>
  <c r="B305" i="5"/>
  <c r="O267" i="5"/>
  <c r="J267" i="5"/>
  <c r="L267" i="5"/>
  <c r="H267" i="5"/>
  <c r="I227" i="5"/>
  <c r="H227" i="5"/>
  <c r="N227" i="5"/>
  <c r="B227" i="5"/>
  <c r="P227" i="5"/>
  <c r="F227" i="5"/>
  <c r="E227" i="5"/>
  <c r="G227" i="5"/>
  <c r="M227" i="5"/>
  <c r="O227" i="5"/>
  <c r="C227" i="5"/>
  <c r="J227" i="5"/>
  <c r="L227" i="5"/>
  <c r="F163" i="5"/>
  <c r="I163" i="5"/>
  <c r="G163" i="5"/>
  <c r="P163" i="5"/>
  <c r="H163" i="5"/>
  <c r="E163" i="5"/>
  <c r="C163" i="5"/>
  <c r="N163" i="5"/>
  <c r="D163" i="5"/>
  <c r="L163" i="5"/>
  <c r="B163" i="5"/>
  <c r="J163" i="5"/>
  <c r="O163" i="5"/>
  <c r="M163" i="5"/>
  <c r="K163" i="5"/>
  <c r="F290" i="5"/>
  <c r="N290" i="5"/>
  <c r="I290" i="5"/>
  <c r="L290" i="5"/>
  <c r="J290" i="5"/>
  <c r="O290" i="5"/>
  <c r="E290" i="5"/>
  <c r="B290" i="5"/>
  <c r="C290" i="5"/>
  <c r="K290" i="5"/>
  <c r="G290" i="5"/>
  <c r="P290" i="5"/>
  <c r="D290" i="5"/>
  <c r="M290" i="5"/>
  <c r="H290" i="5"/>
  <c r="N259" i="5"/>
  <c r="C259" i="5"/>
  <c r="F259" i="5"/>
  <c r="P259" i="5"/>
  <c r="D259" i="5"/>
  <c r="J259" i="5"/>
  <c r="L259" i="5"/>
  <c r="H259" i="5"/>
  <c r="E259" i="5"/>
  <c r="I259" i="5"/>
  <c r="G259" i="5"/>
  <c r="B259" i="5"/>
  <c r="M259" i="5"/>
  <c r="O259" i="5"/>
  <c r="K259" i="5"/>
  <c r="O187" i="5"/>
  <c r="I187" i="5"/>
  <c r="G187" i="5"/>
  <c r="N187" i="5"/>
  <c r="F187" i="5"/>
  <c r="M187" i="5"/>
  <c r="D187" i="5"/>
  <c r="L187" i="5"/>
  <c r="J187" i="5"/>
  <c r="P187" i="5"/>
  <c r="H187" i="5"/>
  <c r="E187" i="5"/>
  <c r="K187" i="5"/>
  <c r="E648" i="5"/>
  <c r="F648" i="5"/>
  <c r="I648" i="5"/>
  <c r="O648" i="5"/>
  <c r="C648" i="5"/>
  <c r="N648" i="5"/>
  <c r="J648" i="5"/>
  <c r="H648" i="5"/>
  <c r="B648" i="5"/>
  <c r="G648" i="5"/>
  <c r="K648" i="5"/>
  <c r="D648" i="5"/>
  <c r="P648" i="5"/>
  <c r="M648" i="5"/>
  <c r="L648" i="5"/>
  <c r="I116" i="5"/>
  <c r="L116" i="5"/>
  <c r="M116" i="5"/>
  <c r="B116" i="5"/>
  <c r="H116" i="5"/>
  <c r="G116" i="5"/>
  <c r="D116" i="5"/>
  <c r="O116" i="5"/>
  <c r="E116" i="5"/>
  <c r="N116" i="5"/>
  <c r="C116" i="5"/>
  <c r="J116" i="5"/>
  <c r="B179" i="5"/>
  <c r="M251" i="5"/>
  <c r="C375" i="5"/>
  <c r="K702" i="5"/>
  <c r="J702" i="5"/>
  <c r="H702" i="5"/>
  <c r="F702" i="5"/>
  <c r="B702" i="5"/>
  <c r="M702" i="5"/>
  <c r="C702" i="5"/>
  <c r="D702" i="5"/>
  <c r="L702" i="5"/>
  <c r="G702" i="5"/>
  <c r="I702" i="5"/>
  <c r="E702" i="5"/>
  <c r="N702" i="5"/>
  <c r="O702" i="5"/>
  <c r="P702" i="5"/>
  <c r="L13" i="5"/>
  <c r="O13" i="5"/>
  <c r="B13" i="5"/>
  <c r="C13" i="5"/>
  <c r="N13" i="5"/>
  <c r="D13" i="5"/>
  <c r="K13" i="5"/>
  <c r="E13" i="5"/>
  <c r="P13" i="5"/>
  <c r="M13" i="5"/>
  <c r="I13" i="5"/>
  <c r="J13" i="5"/>
  <c r="F13" i="5"/>
  <c r="G13" i="5"/>
  <c r="H13" i="5"/>
  <c r="E909" i="5"/>
  <c r="B909" i="5"/>
  <c r="H909" i="5"/>
  <c r="C909" i="5"/>
  <c r="J909" i="5"/>
  <c r="N909" i="5"/>
  <c r="K909" i="5"/>
  <c r="L909" i="5"/>
  <c r="I909" i="5"/>
  <c r="D909" i="5"/>
  <c r="F909" i="5"/>
  <c r="G909" i="5"/>
  <c r="M909" i="5"/>
  <c r="P909" i="5"/>
  <c r="O909" i="5"/>
  <c r="M329" i="5"/>
  <c r="D329" i="5"/>
  <c r="B329" i="5"/>
  <c r="I329" i="5"/>
  <c r="C329" i="5"/>
  <c r="F329" i="5"/>
  <c r="N329" i="5"/>
  <c r="G329" i="5"/>
  <c r="E329" i="5"/>
  <c r="H329" i="5"/>
  <c r="K329" i="5"/>
  <c r="P329" i="5"/>
  <c r="J329" i="5"/>
  <c r="O329" i="5"/>
  <c r="N219" i="5"/>
  <c r="J219" i="5"/>
  <c r="I219" i="5"/>
  <c r="E155" i="5"/>
  <c r="H155" i="5"/>
  <c r="O155" i="5"/>
  <c r="L155" i="5"/>
  <c r="K155" i="5"/>
  <c r="B155" i="5"/>
  <c r="D155" i="5"/>
  <c r="I155" i="5"/>
  <c r="G155" i="5"/>
  <c r="N155" i="5"/>
  <c r="P155" i="5"/>
  <c r="J155" i="5"/>
  <c r="F155" i="5"/>
  <c r="G445" i="5"/>
  <c r="F445" i="5"/>
  <c r="M445" i="5"/>
  <c r="I445" i="5"/>
  <c r="E445" i="5"/>
  <c r="O445" i="5"/>
  <c r="J445" i="5"/>
  <c r="K445" i="5"/>
  <c r="B445" i="5"/>
  <c r="L445" i="5"/>
  <c r="H445" i="5"/>
  <c r="N445" i="5"/>
  <c r="D445" i="5"/>
  <c r="P445" i="5"/>
  <c r="C445" i="5"/>
  <c r="E179" i="5"/>
  <c r="C179" i="5"/>
  <c r="B251" i="5"/>
  <c r="I492" i="5"/>
  <c r="C492" i="5"/>
  <c r="O492" i="5"/>
  <c r="D492" i="5"/>
  <c r="L492" i="5"/>
  <c r="G492" i="5"/>
  <c r="N492" i="5"/>
  <c r="H492" i="5"/>
  <c r="K492" i="5"/>
  <c r="J492" i="5"/>
  <c r="F492" i="5"/>
  <c r="B492" i="5"/>
  <c r="P492" i="5"/>
  <c r="E492" i="5"/>
  <c r="M492" i="5"/>
  <c r="M616" i="5"/>
  <c r="C616" i="5"/>
  <c r="I616" i="5"/>
  <c r="F616" i="5"/>
  <c r="B616" i="5"/>
  <c r="N616" i="5"/>
  <c r="P616" i="5"/>
  <c r="L616" i="5"/>
  <c r="O616" i="5"/>
  <c r="G616" i="5"/>
  <c r="J616" i="5"/>
  <c r="K616" i="5"/>
  <c r="H616" i="5"/>
  <c r="E616" i="5"/>
  <c r="D616" i="5"/>
  <c r="N813" i="5"/>
  <c r="K813" i="5"/>
  <c r="M813" i="5"/>
  <c r="P813" i="5"/>
  <c r="D813" i="5"/>
  <c r="J813" i="5"/>
  <c r="H813" i="5"/>
  <c r="I813" i="5"/>
  <c r="O813" i="5"/>
  <c r="L813" i="5"/>
  <c r="G813" i="5"/>
  <c r="B813" i="5"/>
  <c r="F813" i="5"/>
  <c r="E813" i="5"/>
  <c r="C813" i="5"/>
  <c r="L46" i="5"/>
  <c r="D46" i="5"/>
  <c r="E46" i="5"/>
  <c r="N46" i="5"/>
  <c r="G46" i="5"/>
  <c r="K46" i="5"/>
  <c r="B46" i="5"/>
  <c r="H46" i="5"/>
  <c r="P46" i="5"/>
  <c r="I46" i="5"/>
  <c r="J46" i="5"/>
  <c r="F46" i="5"/>
  <c r="C46" i="5"/>
  <c r="M46" i="5"/>
  <c r="O46" i="5"/>
  <c r="L383" i="5"/>
  <c r="D383" i="5"/>
  <c r="E383" i="5"/>
  <c r="I383" i="5"/>
  <c r="B383" i="5"/>
  <c r="H383" i="5"/>
  <c r="M383" i="5"/>
  <c r="N383" i="5"/>
  <c r="O383" i="5"/>
  <c r="G383" i="5"/>
  <c r="P383" i="5"/>
  <c r="J383" i="5"/>
  <c r="F383" i="5"/>
  <c r="K383" i="5"/>
  <c r="C383" i="5"/>
  <c r="L321" i="5"/>
  <c r="M321" i="5"/>
  <c r="K321" i="5"/>
  <c r="P321" i="5"/>
  <c r="F321" i="5"/>
  <c r="O321" i="5"/>
  <c r="E321" i="5"/>
  <c r="I321" i="5"/>
  <c r="H321" i="5"/>
  <c r="N321" i="5"/>
  <c r="C321" i="5"/>
  <c r="B321" i="5"/>
  <c r="D321" i="5"/>
  <c r="G321" i="5"/>
  <c r="J321" i="5"/>
  <c r="P282" i="5"/>
  <c r="O282" i="5"/>
  <c r="D282" i="5"/>
  <c r="I282" i="5"/>
  <c r="K282" i="5"/>
  <c r="B282" i="5"/>
  <c r="M282" i="5"/>
  <c r="J282" i="5"/>
  <c r="F282" i="5"/>
  <c r="N282" i="5"/>
  <c r="I211" i="5"/>
  <c r="P211" i="5"/>
  <c r="H211" i="5"/>
  <c r="M211" i="5"/>
  <c r="N211" i="5"/>
  <c r="J211" i="5"/>
  <c r="K211" i="5"/>
  <c r="C211" i="5"/>
  <c r="B211" i="5"/>
  <c r="F211" i="5"/>
  <c r="O211" i="5"/>
  <c r="E211" i="5"/>
  <c r="L211" i="5"/>
  <c r="D211" i="5"/>
  <c r="G211" i="5"/>
  <c r="H709" i="5"/>
  <c r="B709" i="5"/>
  <c r="I709" i="5"/>
  <c r="M709" i="5"/>
  <c r="J709" i="5"/>
  <c r="P709" i="5"/>
  <c r="F709" i="5"/>
  <c r="K709" i="5"/>
  <c r="L709" i="5"/>
  <c r="C709" i="5"/>
  <c r="G709" i="5"/>
  <c r="O709" i="5"/>
  <c r="E709" i="5"/>
  <c r="N709" i="5"/>
  <c r="D709" i="5"/>
  <c r="H464" i="5"/>
  <c r="C464" i="5"/>
  <c r="K464" i="5"/>
  <c r="I464" i="5"/>
  <c r="O464" i="5"/>
  <c r="D464" i="5"/>
  <c r="E464" i="5"/>
  <c r="L464" i="5"/>
  <c r="P464" i="5"/>
  <c r="G464" i="5"/>
  <c r="M464" i="5"/>
  <c r="B464" i="5"/>
  <c r="N464" i="5"/>
  <c r="F464" i="5"/>
  <c r="J464" i="5"/>
  <c r="O431" i="5"/>
  <c r="I431" i="5"/>
  <c r="G431" i="5"/>
  <c r="H431" i="5"/>
  <c r="E431" i="5"/>
  <c r="D431" i="5"/>
  <c r="K431" i="5"/>
  <c r="P431" i="5"/>
  <c r="M431" i="5"/>
  <c r="N431" i="5"/>
  <c r="L431" i="5"/>
  <c r="B431" i="5"/>
  <c r="J431" i="5"/>
  <c r="C431" i="5"/>
  <c r="F431" i="5"/>
</calcChain>
</file>

<file path=xl/sharedStrings.xml><?xml version="1.0" encoding="utf-8"?>
<sst xmlns="http://schemas.openxmlformats.org/spreadsheetml/2006/main" count="4690" uniqueCount="4230">
  <si>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</si>
  <si>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</si>
  <si>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</si>
  <si>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</si>
  <si>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</si>
  <si>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</si>
  <si>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</si>
  <si>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</si>
  <si>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</si>
  <si>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</si>
  <si>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</si>
  <si>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</si>
  <si>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</si>
  <si>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</si>
  <si>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</si>
  <si>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</si>
  <si>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</si>
  <si>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</si>
  <si>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</si>
  <si>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</si>
  <si>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</si>
  <si>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</si>
  <si>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</si>
  <si>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</si>
  <si>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</si>
  <si>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</si>
  <si>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</si>
  <si>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</si>
  <si>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</si>
  <si>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</si>
  <si>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</si>
  <si>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</si>
  <si>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</si>
  <si>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</si>
  <si>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</si>
  <si>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</si>
  <si>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</si>
  <si>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</si>
  <si>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</si>
  <si>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</si>
  <si>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</si>
  <si>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</si>
  <si>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</si>
  <si>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</si>
  <si>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</si>
  <si>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</si>
  <si>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</si>
  <si>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</si>
  <si>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</si>
  <si>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</si>
  <si>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</si>
  <si>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</si>
  <si>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</si>
  <si>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</si>
  <si>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</si>
  <si>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</si>
  <si>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</si>
  <si>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</si>
  <si>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</si>
  <si>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</si>
  <si>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</si>
  <si>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</si>
  <si>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</si>
  <si>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</si>
  <si>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</si>
  <si>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</si>
  <si>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</si>
  <si>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</si>
  <si>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</si>
  <si>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</si>
  <si>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</si>
  <si>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</si>
  <si>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</si>
  <si>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</si>
  <si>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</si>
  <si>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</si>
  <si>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</si>
  <si>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</si>
  <si>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</si>
  <si>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</si>
  <si>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</si>
  <si>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</si>
  <si>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</si>
  <si>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 SECONDAIRE II PROF ###</t>
  </si>
  <si>
    <t>Nomenclature courte des types d'enseignement</t>
  </si>
  <si>
    <t>Walterswil (BE)</t>
  </si>
  <si>
    <t>Walterswil (SO)</t>
  </si>
  <si>
    <t>Walzenhausen</t>
  </si>
  <si>
    <t>Wangen (SZ)</t>
  </si>
  <si>
    <t>Wangen (ZH)</t>
  </si>
  <si>
    <t>Hausen bei Brugg</t>
  </si>
  <si>
    <t>Haut-Intyamon</t>
  </si>
  <si>
    <t>Haut-Vully</t>
  </si>
  <si>
    <t>Haute-Ajoie</t>
  </si>
  <si>
    <t>Hauterive</t>
  </si>
  <si>
    <t>Hauterive (FR)</t>
  </si>
  <si>
    <t>Hauterive (NE)</t>
  </si>
  <si>
    <t>Hauteville</t>
  </si>
  <si>
    <t>Hedingen</t>
  </si>
  <si>
    <t>Hefenhofen</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</si>
  <si>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</si>
  <si>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</si>
  <si>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</si>
  <si>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</si>
  <si>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</si>
  <si>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</si>
  <si>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</si>
  <si>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</si>
  <si>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</si>
  <si>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</si>
  <si>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</si>
  <si>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</si>
  <si>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</si>
  <si>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</si>
  <si>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</si>
  <si>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</si>
  <si>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</si>
  <si>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</si>
  <si>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</si>
  <si>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</si>
  <si>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</si>
  <si>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</si>
  <si>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</si>
  <si>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</si>
  <si>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</si>
  <si>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</si>
  <si>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</si>
  <si>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</si>
  <si>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</si>
  <si>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</si>
  <si>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</si>
  <si>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</si>
  <si>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</si>
  <si>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</si>
  <si>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</si>
  <si>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</si>
  <si>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</si>
  <si>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</si>
  <si>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</si>
  <si>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</si>
  <si>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</si>
  <si>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</si>
  <si>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</si>
  <si>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</si>
  <si>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</si>
  <si>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</si>
  <si>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</si>
  <si>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</si>
  <si>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</si>
  <si>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 SECONDAIRE II GENERAL ###</t>
  </si>
  <si>
    <t>International Baccalaureate</t>
  </si>
  <si>
    <t>RRM Arts visuels</t>
  </si>
  <si>
    <t>RRM Biologie et chimie</t>
  </si>
  <si>
    <t>RRM Economie et droit</t>
  </si>
  <si>
    <t>RRM Langues anciennes</t>
  </si>
  <si>
    <t>RRM Musique</t>
  </si>
  <si>
    <t>Nouveau Numéro AVS</t>
  </si>
  <si>
    <t>### TERTIAIRE PROF ###</t>
  </si>
  <si>
    <t>Schönenberg an der Thur</t>
  </si>
  <si>
    <t>Schönenbuch</t>
  </si>
  <si>
    <t>Schönengrund</t>
  </si>
  <si>
    <t>Schönenwerd</t>
  </si>
  <si>
    <t>Schönholzerswilen</t>
  </si>
  <si>
    <t>Schötz</t>
  </si>
  <si>
    <t>Schübelbach</t>
  </si>
  <si>
    <t>Schüpfen</t>
  </si>
  <si>
    <t>Schüpfheim</t>
  </si>
  <si>
    <t>Scuol</t>
  </si>
  <si>
    <t>Twann-Tüscherz</t>
  </si>
  <si>
    <t>Tägerig</t>
  </si>
  <si>
    <t>Tägerschen</t>
  </si>
  <si>
    <t>Tägertschi</t>
  </si>
  <si>
    <t>Tägerwilen</t>
  </si>
  <si>
    <t>Täsch</t>
  </si>
  <si>
    <t>Täuffelen</t>
  </si>
  <si>
    <t>Törbel</t>
  </si>
  <si>
    <t>Tübach</t>
  </si>
  <si>
    <t>Tüscherz-Alfermée</t>
  </si>
  <si>
    <t>Types de formation supplémentaires</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</si>
  <si>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</si>
  <si>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</si>
  <si>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</si>
  <si>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</si>
  <si>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</si>
  <si>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</si>
  <si>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</si>
  <si>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</si>
  <si>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</si>
  <si>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</si>
  <si>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</si>
  <si>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</si>
  <si>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</si>
  <si>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</si>
  <si>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</si>
  <si>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</si>
  <si>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</si>
  <si>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</si>
  <si>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</si>
  <si>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</si>
  <si>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</si>
  <si>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</si>
  <si>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</si>
  <si>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</si>
  <si>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</si>
  <si>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</si>
  <si>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</si>
  <si>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</si>
  <si>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</si>
  <si>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</si>
  <si>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</si>
  <si>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</si>
  <si>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</si>
  <si>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</si>
  <si>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</si>
  <si>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</si>
  <si>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</si>
  <si>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</si>
  <si>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</si>
  <si>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</si>
  <si>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</si>
  <si>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</si>
  <si>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</si>
  <si>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</si>
  <si>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</si>
  <si>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</si>
  <si>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</si>
  <si>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</si>
  <si>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</si>
  <si>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</si>
  <si>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</si>
  <si>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</si>
  <si>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</si>
  <si>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</si>
  <si>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</si>
  <si>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</si>
  <si>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</si>
  <si>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</si>
  <si>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</si>
  <si>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</si>
  <si>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</si>
  <si>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</si>
  <si>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</si>
  <si>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</si>
  <si>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</si>
  <si>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</si>
  <si>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</si>
  <si>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</si>
  <si>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</si>
  <si>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</si>
  <si>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</si>
  <si>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</si>
  <si>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</si>
  <si>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</si>
  <si>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</si>
  <si>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</si>
  <si>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</si>
  <si>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</si>
  <si>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</si>
  <si>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</si>
  <si>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</si>
  <si>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</si>
  <si>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</si>
  <si>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</si>
  <si>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</si>
  <si>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</si>
  <si>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</si>
  <si>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</si>
  <si>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Vendlincourt</t>
  </si>
  <si>
    <t>Venthône</t>
  </si>
  <si>
    <t>Verdabbio</t>
  </si>
  <si>
    <t>Vergeletto</t>
  </si>
  <si>
    <t>Vermes</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</si>
  <si>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</si>
  <si>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</si>
  <si>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</si>
  <si>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</si>
  <si>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</si>
  <si>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</si>
  <si>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</si>
  <si>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</si>
  <si>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</si>
  <si>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</si>
  <si>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</si>
  <si>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</si>
  <si>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</si>
  <si>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</si>
  <si>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</si>
  <si>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</si>
  <si>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</si>
  <si>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</si>
  <si>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</si>
  <si>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</si>
  <si>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</si>
  <si>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</si>
  <si>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</si>
  <si>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</si>
  <si>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</si>
  <si>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</si>
  <si>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</si>
  <si>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</si>
  <si>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</si>
  <si>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</si>
  <si>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</si>
  <si>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</si>
  <si>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</si>
  <si>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</si>
  <si>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</si>
  <si>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</si>
  <si>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</si>
  <si>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</si>
  <si>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</si>
  <si>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</si>
  <si>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</si>
  <si>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</si>
  <si>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</si>
  <si>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</si>
  <si>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</si>
  <si>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</si>
  <si>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</si>
  <si>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</si>
  <si>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</si>
  <si>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</si>
  <si>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</si>
  <si>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</si>
  <si>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</si>
  <si>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</si>
  <si>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</si>
  <si>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</si>
  <si>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</si>
  <si>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</si>
  <si>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</si>
  <si>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</si>
  <si>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</si>
  <si>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</si>
  <si>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</si>
  <si>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</si>
  <si>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</si>
  <si>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</si>
  <si>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</si>
  <si>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</si>
  <si>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</si>
  <si>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</si>
  <si>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</si>
  <si>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</si>
  <si>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</si>
  <si>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</si>
  <si>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</si>
  <si>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</si>
  <si>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</si>
  <si>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</si>
  <si>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</si>
  <si>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</si>
  <si>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</si>
  <si>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</si>
  <si>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</si>
  <si>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</si>
  <si>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</si>
  <si>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</si>
  <si>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</si>
  <si>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</si>
  <si>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</si>
  <si>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</si>
  <si>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</si>
  <si>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</si>
  <si>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</si>
  <si>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</si>
  <si>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</si>
  <si>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</si>
  <si>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</si>
  <si>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</si>
  <si>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</si>
  <si>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</si>
  <si>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</si>
  <si>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</si>
  <si>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</si>
  <si>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</si>
  <si>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</si>
  <si>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</si>
  <si>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</si>
  <si>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</si>
  <si>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</si>
  <si>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</si>
  <si>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</si>
  <si>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</si>
  <si>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</si>
  <si>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</si>
  <si>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</si>
  <si>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</si>
  <si>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</si>
  <si>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</si>
  <si>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</si>
  <si>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</si>
  <si>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</si>
  <si>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</si>
  <si>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</si>
  <si>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</si>
  <si>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</si>
  <si>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</si>
  <si>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</si>
  <si>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</si>
  <si>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</si>
  <si>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</si>
  <si>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</si>
  <si>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</si>
  <si>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</si>
  <si>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</si>
  <si>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</si>
  <si>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</si>
  <si>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</si>
  <si>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</si>
  <si>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</si>
  <si>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</si>
  <si>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</si>
  <si>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</si>
  <si>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</si>
  <si>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</si>
  <si>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</si>
  <si>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</si>
  <si>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</si>
  <si>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</si>
  <si>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</si>
  <si>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</si>
  <si>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</si>
  <si>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</si>
  <si>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</si>
  <si>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</si>
  <si>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</si>
  <si>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</si>
  <si>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</si>
  <si>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</si>
  <si>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</si>
  <si>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</si>
  <si>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</si>
  <si>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</si>
  <si>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</si>
  <si>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</si>
  <si>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</si>
  <si>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</si>
  <si>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</si>
  <si>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</si>
  <si>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</si>
  <si>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</si>
  <si>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</si>
  <si>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</si>
  <si>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</si>
  <si>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</si>
  <si>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</si>
  <si>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</si>
  <si>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</si>
  <si>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</si>
  <si>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</si>
  <si>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</si>
  <si>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</si>
  <si>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</si>
  <si>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</si>
  <si>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</si>
  <si>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</si>
  <si>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</si>
  <si>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</si>
  <si>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</si>
  <si>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</si>
  <si>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</si>
  <si>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</si>
  <si>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</si>
  <si>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</si>
  <si>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</si>
  <si>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</si>
  <si>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</si>
  <si>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</si>
  <si>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</si>
  <si>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</si>
  <si>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</si>
  <si>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</si>
  <si>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</si>
  <si>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</si>
  <si>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</si>
  <si>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</si>
  <si>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</si>
  <si>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</si>
  <si>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</si>
  <si>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</si>
  <si>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</si>
  <si>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</si>
  <si>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</si>
  <si>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</si>
  <si>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</si>
  <si>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</si>
  <si>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</si>
  <si>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</si>
  <si>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</si>
  <si>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</si>
  <si>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</si>
  <si>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</si>
  <si>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</si>
  <si>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</si>
  <si>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</si>
  <si>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</si>
  <si>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</si>
  <si>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</si>
  <si>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</si>
  <si>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</si>
  <si>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</si>
  <si>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</si>
  <si>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</si>
  <si>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</si>
  <si>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</si>
  <si>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</si>
  <si>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</si>
  <si>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</si>
  <si>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</si>
  <si>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</si>
  <si>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</si>
  <si>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</si>
  <si>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</si>
  <si>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</si>
  <si>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</si>
  <si>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</si>
  <si>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</si>
  <si>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</si>
  <si>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</si>
  <si>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</si>
  <si>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</si>
  <si>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</si>
  <si>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</si>
  <si>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</si>
  <si>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</si>
  <si>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</si>
  <si>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</si>
  <si>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</si>
  <si>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</si>
  <si>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</si>
  <si>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</si>
  <si>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</si>
  <si>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</si>
  <si>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</si>
  <si>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</si>
  <si>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</si>
  <si>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</si>
  <si>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</si>
  <si>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</si>
  <si>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</si>
  <si>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</si>
  <si>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</si>
  <si>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</si>
  <si>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</si>
  <si>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</si>
  <si>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</si>
  <si>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</si>
  <si>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</si>
  <si>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</si>
  <si>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</si>
  <si>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</si>
  <si>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</si>
  <si>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</si>
  <si>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</si>
  <si>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</si>
  <si>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</si>
  <si>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</si>
  <si>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</si>
  <si>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</si>
  <si>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</si>
  <si>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</si>
  <si>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</si>
  <si>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</si>
  <si>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</si>
  <si>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</si>
  <si>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</si>
  <si>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</si>
  <si>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</si>
  <si>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</si>
  <si>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</si>
  <si>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</si>
  <si>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</si>
  <si>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</si>
  <si>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</si>
  <si>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</si>
  <si>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</si>
  <si>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</si>
  <si>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</si>
  <si>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</si>
  <si>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</si>
  <si>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</si>
  <si>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</si>
  <si>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</si>
  <si>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</si>
  <si>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</si>
  <si>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</si>
  <si>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</si>
  <si>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</si>
  <si>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</si>
  <si>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</si>
  <si>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</si>
  <si>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</si>
  <si>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</si>
  <si>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</si>
  <si>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</si>
  <si>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</si>
  <si>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</si>
  <si>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</si>
  <si>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</si>
  <si>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</si>
  <si>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</si>
  <si>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</si>
  <si>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</si>
  <si>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</si>
  <si>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</si>
  <si>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</si>
  <si>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</si>
  <si>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</si>
  <si>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</si>
  <si>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</si>
  <si>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</si>
  <si>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</si>
  <si>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</si>
  <si>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</si>
  <si>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</si>
  <si>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</si>
  <si>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</si>
  <si>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</si>
  <si>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</si>
  <si>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</si>
  <si>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</si>
  <si>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</si>
  <si>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</si>
  <si>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</si>
  <si>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</si>
  <si>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</si>
  <si>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</si>
  <si>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</si>
  <si>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</si>
  <si>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</si>
  <si>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</si>
  <si>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</si>
  <si>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</si>
  <si>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</si>
  <si>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</si>
  <si>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</si>
  <si>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</si>
  <si>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</si>
  <si>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</si>
  <si>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</si>
  <si>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</si>
  <si>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</si>
  <si>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</si>
  <si>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</si>
  <si>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</si>
  <si>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</si>
  <si>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</si>
  <si>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</si>
  <si>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</si>
  <si>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</si>
  <si>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</si>
  <si>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</si>
  <si>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</si>
  <si>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</si>
  <si>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</si>
  <si>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</si>
  <si>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</si>
  <si>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</si>
  <si>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</si>
  <si>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</si>
  <si>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</si>
  <si>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</si>
  <si>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</si>
  <si>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</si>
  <si>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</si>
  <si>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</si>
  <si>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</si>
  <si>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</si>
  <si>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</si>
  <si>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</si>
  <si>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</si>
  <si>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</si>
  <si>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</si>
  <si>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</si>
  <si>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</si>
  <si>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</si>
  <si>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</si>
  <si>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</si>
  <si>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</si>
  <si>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</si>
  <si>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</si>
  <si>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</si>
  <si>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</si>
  <si>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</si>
  <si>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</si>
  <si>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</si>
  <si>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</si>
  <si>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</si>
  <si>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</si>
  <si>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</si>
  <si>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</si>
  <si>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</si>
  <si>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</si>
  <si>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</si>
  <si>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</si>
  <si>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</si>
  <si>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</si>
  <si>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</si>
  <si>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</si>
  <si>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</si>
  <si>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</si>
  <si>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</si>
  <si>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</si>
  <si>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</si>
  <si>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</si>
  <si>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</si>
  <si>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</si>
  <si>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</si>
  <si>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</si>
  <si>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</si>
  <si>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</si>
  <si>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</si>
  <si>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</si>
  <si>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</si>
  <si>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</si>
  <si>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</si>
  <si>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</si>
  <si>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</si>
  <si>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</si>
  <si>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</si>
  <si>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</si>
  <si>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</si>
  <si>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</si>
  <si>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</si>
  <si>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</si>
  <si>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</si>
  <si>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</si>
  <si>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</si>
  <si>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</si>
  <si>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</si>
  <si>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</si>
  <si>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</si>
  <si>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</si>
  <si>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</si>
  <si>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</si>
  <si>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</si>
  <si>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</si>
  <si>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</si>
  <si>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</si>
  <si>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</si>
  <si>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</si>
  <si>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</si>
  <si>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</si>
  <si>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</si>
  <si>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</si>
  <si>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</si>
  <si>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</si>
  <si>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</si>
  <si>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</si>
  <si>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</si>
  <si>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</si>
  <si>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</si>
  <si>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</si>
  <si>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</si>
  <si>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</si>
  <si>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</si>
  <si>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</si>
  <si>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</si>
  <si>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</si>
  <si>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</si>
  <si>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</si>
  <si>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</si>
  <si>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</si>
  <si>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</si>
  <si>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</si>
  <si>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</si>
  <si>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</si>
  <si>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</si>
  <si>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</si>
  <si>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</si>
  <si>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</si>
  <si>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</si>
  <si>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</si>
  <si>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</si>
  <si>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</si>
  <si>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</si>
  <si>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</si>
  <si>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</si>
  <si>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</si>
  <si>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</si>
  <si>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</si>
  <si>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</si>
  <si>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</si>
  <si>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</si>
  <si>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</si>
  <si>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</si>
  <si>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</si>
  <si>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</si>
  <si>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</si>
  <si>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</si>
  <si>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</si>
  <si>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</si>
  <si>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</si>
  <si>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</si>
  <si>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</si>
  <si>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</si>
  <si>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</si>
  <si>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</si>
  <si>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</si>
  <si>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</si>
  <si>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</si>
  <si>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</si>
  <si>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</si>
  <si>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</si>
  <si>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Romont (FR)</t>
  </si>
  <si>
    <t>Romoos</t>
  </si>
  <si>
    <t>Rona</t>
  </si>
  <si>
    <t>Ronco sopra Ascona</t>
  </si>
  <si>
    <t>Rongellen</t>
  </si>
  <si>
    <t>Root</t>
  </si>
  <si>
    <t>La Folliaz</t>
  </si>
  <si>
    <t>La Heutte</t>
  </si>
  <si>
    <t>La Joux (FR)</t>
  </si>
  <si>
    <t>La Magne</t>
  </si>
  <si>
    <t>La Neirigue</t>
  </si>
  <si>
    <t>La Neuveville</t>
  </si>
  <si>
    <t>ID + ExamNr</t>
  </si>
  <si>
    <t>Doublons ID+TKNr</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</si>
  <si>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</si>
  <si>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</si>
  <si>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</si>
  <si>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</si>
  <si>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</si>
  <si>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</si>
  <si>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</si>
  <si>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</si>
  <si>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</si>
  <si>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</si>
  <si>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</si>
  <si>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</si>
  <si>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</si>
  <si>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</si>
  <si>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</si>
  <si>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</si>
  <si>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</si>
  <si>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</si>
  <si>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</si>
  <si>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</si>
  <si>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</si>
  <si>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</si>
  <si>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</si>
  <si>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</si>
  <si>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</si>
  <si>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</si>
  <si>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</si>
  <si>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</si>
  <si>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</si>
  <si>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</si>
  <si>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</si>
  <si>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</si>
  <si>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</si>
  <si>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</si>
  <si>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</si>
  <si>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</si>
  <si>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</si>
  <si>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</si>
  <si>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</si>
  <si>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</si>
  <si>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</si>
  <si>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</si>
  <si>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</si>
  <si>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</si>
  <si>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</si>
  <si>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</si>
  <si>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</si>
  <si>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</si>
  <si>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</si>
  <si>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</si>
  <si>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</si>
  <si>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</si>
  <si>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</si>
  <si>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</si>
  <si>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</si>
  <si>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</si>
  <si>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</si>
  <si>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</si>
  <si>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</si>
  <si>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</si>
  <si>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</si>
  <si>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</si>
  <si>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</si>
  <si>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</si>
  <si>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</si>
  <si>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</si>
  <si>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</si>
  <si>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</si>
  <si>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</si>
  <si>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</si>
  <si>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</si>
  <si>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</si>
  <si>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</si>
  <si>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</si>
  <si>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</si>
  <si>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</si>
  <si>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</si>
  <si>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</si>
  <si>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</si>
  <si>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</si>
  <si>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</si>
  <si>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</si>
  <si>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</si>
  <si>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</si>
  <si>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</si>
  <si>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</si>
  <si>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</si>
  <si>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</si>
  <si>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</si>
  <si>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</si>
  <si>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</si>
  <si>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</si>
  <si>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</si>
  <si>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</si>
  <si>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</si>
  <si>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</si>
  <si>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</si>
  <si>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</si>
  <si>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</si>
  <si>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</si>
  <si>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</si>
  <si>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</si>
  <si>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</si>
  <si>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</si>
  <si>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</si>
  <si>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</si>
  <si>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</si>
  <si>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</si>
  <si>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</si>
  <si>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</si>
  <si>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</si>
  <si>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</si>
  <si>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</si>
  <si>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</si>
  <si>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</si>
  <si>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</si>
  <si>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</si>
  <si>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</si>
  <si>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</si>
  <si>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</si>
  <si>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</si>
  <si>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</si>
  <si>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</si>
  <si>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</si>
  <si>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</si>
  <si>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</si>
  <si>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</si>
  <si>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</si>
  <si>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</si>
  <si>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</si>
  <si>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</si>
  <si>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</si>
  <si>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</si>
  <si>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</si>
  <si>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</si>
  <si>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</si>
  <si>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</si>
  <si>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</si>
  <si>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</si>
  <si>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</si>
  <si>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</si>
  <si>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</si>
  <si>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</si>
  <si>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</si>
  <si>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</si>
  <si>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</si>
  <si>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</si>
  <si>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</si>
  <si>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</si>
  <si>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</si>
  <si>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</si>
  <si>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</si>
  <si>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</si>
  <si>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</si>
  <si>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</si>
  <si>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</si>
  <si>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</si>
  <si>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</si>
  <si>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</si>
  <si>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</si>
  <si>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</si>
  <si>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</si>
  <si>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</si>
  <si>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</si>
  <si>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</si>
  <si>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</si>
  <si>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</si>
  <si>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</si>
  <si>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</si>
  <si>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</si>
  <si>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</si>
  <si>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</si>
  <si>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</si>
  <si>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</si>
  <si>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</si>
  <si>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</si>
  <si>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</si>
  <si>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</si>
  <si>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</si>
  <si>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</si>
  <si>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</si>
  <si>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</si>
  <si>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</si>
  <si>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</si>
  <si>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</si>
  <si>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</si>
  <si>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</si>
  <si>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</si>
  <si>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</si>
  <si>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</si>
  <si>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</si>
  <si>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</si>
  <si>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</si>
  <si>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</si>
  <si>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</si>
  <si>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</si>
  <si>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</si>
  <si>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</si>
  <si>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</si>
  <si>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</si>
  <si>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</si>
  <si>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</si>
  <si>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</si>
  <si>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</si>
  <si>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</si>
  <si>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</si>
  <si>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</si>
  <si>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</si>
  <si>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</si>
  <si>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</si>
  <si>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</si>
  <si>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</si>
  <si>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</si>
  <si>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</si>
  <si>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</si>
  <si>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</si>
  <si>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</si>
  <si>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</si>
  <si>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</si>
  <si>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</si>
  <si>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</si>
  <si>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</si>
  <si>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</si>
  <si>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</si>
  <si>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</si>
  <si>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</si>
  <si>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</si>
  <si>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</si>
  <si>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</si>
  <si>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</si>
  <si>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</si>
  <si>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</si>
  <si>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</si>
  <si>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</si>
  <si>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</si>
  <si>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</si>
  <si>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</si>
  <si>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</si>
  <si>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</si>
  <si>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</si>
  <si>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</si>
  <si>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</si>
  <si>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</si>
  <si>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</si>
  <si>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</si>
  <si>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</si>
  <si>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</si>
  <si>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</si>
  <si>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</si>
  <si>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</si>
  <si>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</si>
  <si>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</si>
  <si>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</si>
  <si>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</si>
  <si>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</si>
  <si>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</si>
  <si>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</si>
  <si>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</si>
  <si>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</si>
  <si>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Bütschwil</t>
  </si>
  <si>
    <t>Büttenhardt</t>
  </si>
  <si>
    <t>Büttikon</t>
  </si>
  <si>
    <t>Cabbio</t>
  </si>
  <si>
    <t>Cademario</t>
  </si>
  <si>
    <t>Cadempino</t>
  </si>
  <si>
    <t>Cadenazzo</t>
  </si>
  <si>
    <t>Cadro</t>
  </si>
  <si>
    <t>Cagiallo</t>
  </si>
  <si>
    <t>Calfreisen</t>
  </si>
  <si>
    <t>Calonico</t>
  </si>
  <si>
    <t>Calpiogna</t>
  </si>
  <si>
    <t>Cama</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</si>
  <si>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</si>
  <si>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</si>
  <si>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</si>
  <si>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</si>
  <si>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</si>
  <si>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</si>
  <si>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</si>
  <si>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</si>
  <si>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</si>
  <si>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</si>
  <si>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</si>
  <si>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</si>
  <si>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</si>
  <si>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</si>
  <si>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</si>
  <si>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</si>
  <si>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</si>
  <si>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</si>
  <si>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</si>
  <si>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</si>
  <si>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</si>
  <si>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</si>
  <si>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</si>
  <si>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</si>
  <si>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</si>
  <si>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</si>
  <si>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</si>
  <si>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</si>
  <si>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</si>
  <si>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</si>
  <si>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</si>
  <si>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</si>
  <si>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</si>
  <si>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</si>
  <si>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</si>
  <si>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</si>
  <si>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</si>
  <si>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</si>
  <si>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</si>
  <si>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</si>
  <si>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</si>
  <si>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</si>
  <si>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</si>
  <si>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</si>
  <si>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</si>
  <si>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</si>
  <si>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</si>
  <si>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</si>
  <si>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</si>
  <si>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</si>
  <si>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</si>
  <si>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</si>
  <si>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</si>
  <si>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</si>
  <si>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</si>
  <si>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</si>
  <si>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</si>
  <si>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</si>
  <si>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</si>
  <si>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</si>
  <si>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</si>
  <si>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</si>
  <si>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</si>
  <si>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</si>
  <si>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</si>
  <si>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</si>
  <si>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</si>
  <si>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</si>
  <si>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</si>
  <si>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</si>
  <si>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</si>
  <si>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</si>
  <si>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</si>
  <si>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</si>
  <si>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</si>
  <si>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</si>
  <si>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</si>
  <si>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</si>
  <si>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</si>
  <si>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</si>
  <si>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</si>
  <si>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</si>
  <si>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</si>
  <si>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</si>
  <si>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</si>
  <si>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</si>
  <si>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</si>
  <si>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</si>
  <si>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</si>
  <si>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</si>
  <si>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</si>
  <si>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</si>
  <si>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</si>
  <si>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</si>
  <si>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</si>
  <si>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</si>
  <si>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</si>
  <si>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</si>
  <si>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</si>
  <si>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</si>
  <si>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</si>
  <si>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</si>
  <si>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</si>
  <si>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</si>
  <si>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</si>
  <si>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</si>
  <si>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</si>
  <si>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</si>
  <si>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</si>
  <si>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</si>
  <si>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</si>
  <si>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</si>
  <si>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</si>
  <si>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</si>
  <si>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</si>
  <si>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</si>
  <si>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</si>
  <si>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</si>
  <si>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</si>
  <si>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</si>
  <si>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</si>
  <si>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</si>
  <si>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</si>
  <si>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</si>
  <si>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</si>
  <si>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</si>
  <si>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</si>
  <si>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</si>
  <si>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</si>
  <si>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</si>
  <si>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</si>
  <si>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</si>
  <si>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</si>
  <si>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</si>
  <si>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</si>
  <si>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</si>
  <si>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</si>
  <si>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</si>
  <si>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</si>
  <si>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</si>
  <si>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</si>
  <si>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</si>
  <si>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</si>
  <si>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</si>
  <si>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</si>
  <si>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</si>
  <si>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</si>
  <si>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</si>
  <si>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</si>
  <si>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</si>
  <si>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</si>
  <si>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</si>
  <si>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</si>
  <si>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</si>
  <si>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</si>
  <si>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</si>
  <si>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</si>
  <si>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</si>
  <si>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</si>
  <si>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</si>
  <si>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</si>
  <si>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</si>
  <si>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</si>
  <si>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</si>
  <si>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</si>
  <si>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</si>
  <si>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</si>
  <si>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</si>
  <si>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</si>
  <si>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</si>
  <si>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</si>
  <si>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</si>
  <si>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</si>
  <si>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</si>
  <si>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</si>
  <si>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</si>
  <si>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</si>
  <si>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</si>
  <si>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</si>
  <si>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</si>
  <si>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</si>
  <si>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</si>
  <si>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</si>
  <si>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</si>
  <si>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</si>
  <si>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</si>
  <si>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</si>
  <si>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</si>
  <si>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</si>
  <si>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</si>
  <si>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</si>
  <si>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</si>
  <si>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</si>
  <si>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</si>
  <si>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</si>
  <si>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</si>
  <si>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</si>
  <si>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</si>
  <si>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</si>
  <si>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</si>
  <si>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</si>
  <si>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</si>
  <si>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</si>
  <si>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</si>
  <si>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</si>
  <si>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</si>
  <si>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</si>
  <si>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</si>
  <si>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</si>
  <si>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</si>
  <si>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</si>
  <si>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</si>
  <si>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</si>
  <si>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</si>
  <si>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</si>
  <si>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</si>
  <si>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</si>
  <si>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</si>
  <si>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</si>
  <si>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</si>
  <si>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</si>
  <si>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</si>
  <si>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</si>
  <si>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</si>
  <si>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</si>
  <si>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</si>
  <si>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</si>
  <si>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</si>
  <si>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</si>
  <si>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</si>
  <si>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</si>
  <si>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</si>
  <si>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Acupuncteur/herbaliste (tertiaire - non réglementé)</t>
  </si>
  <si>
    <t>Audio Engineer SAE (tertiaire - non réglementé)</t>
  </si>
  <si>
    <t>Couturière de théâtre (tertiaire - non réglementé)</t>
  </si>
  <si>
    <t>Designer en multimédia (tertiaire - non réglementé)</t>
  </si>
  <si>
    <t>Diacre (tertiaire - non réglementé)</t>
  </si>
  <si>
    <t>Enseignant en langues (tertiaire - non réglementé)</t>
  </si>
  <si>
    <t>Journaliste (tertiaire - non réglementé)</t>
  </si>
  <si>
    <t>Maître-orthophoniste pour adultes (tertiaire - non réglementé)</t>
  </si>
  <si>
    <t>Musicothérapeute (tertiaire - non réglementé)</t>
  </si>
  <si>
    <t>Psychothérapeute centré sur la personne (tertiaire - non réglementé)</t>
  </si>
  <si>
    <t>Pédagogue par la danse (tertiaire - non réglementé)</t>
  </si>
  <si>
    <t>Spécialiste en pédagogie du mouvement (tertiaire - non réglementé)</t>
  </si>
  <si>
    <t>Technicienne en cytodiagnostic (tertiaire - non réglementé)</t>
  </si>
  <si>
    <t>Technologue-meunier (tertiaire - non réglementé)</t>
  </si>
  <si>
    <t>Thérapeute Shiatsu (tertiaire - non réglementé)</t>
  </si>
  <si>
    <t>Thérapeute par la danse (tertiaire - non réglementé)</t>
  </si>
  <si>
    <t>Thérapeute par la peinture (tertiaire - non réglementé)</t>
  </si>
  <si>
    <t>Thérapeute systémique (tertiaire - non réglementé)</t>
  </si>
  <si>
    <t>Traducteur-correspondancier (tertiaire - non réglementé)</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</si>
  <si>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</si>
  <si>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</si>
  <si>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</si>
  <si>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</si>
  <si>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</si>
  <si>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</si>
  <si>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</si>
  <si>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</si>
  <si>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</si>
  <si>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</si>
  <si>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</si>
  <si>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</si>
  <si>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</si>
  <si>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</si>
  <si>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</si>
  <si>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</si>
  <si>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</si>
  <si>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</si>
  <si>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</si>
  <si>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</si>
  <si>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</si>
  <si>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</si>
  <si>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</si>
  <si>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</si>
  <si>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</si>
  <si>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</si>
  <si>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</si>
  <si>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</si>
  <si>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</si>
  <si>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</si>
  <si>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</si>
  <si>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</si>
  <si>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</si>
  <si>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</si>
  <si>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</si>
  <si>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</si>
  <si>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</si>
  <si>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</si>
  <si>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</si>
  <si>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</si>
  <si>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</si>
  <si>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</si>
  <si>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</si>
  <si>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</si>
  <si>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</si>
  <si>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</si>
  <si>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</si>
  <si>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</si>
  <si>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</si>
  <si>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</si>
  <si>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</si>
  <si>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</si>
  <si>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</si>
  <si>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</si>
  <si>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</si>
  <si>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</si>
  <si>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</si>
  <si>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</si>
  <si>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</si>
  <si>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</si>
  <si>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</si>
  <si>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</si>
  <si>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</si>
  <si>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</si>
  <si>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</si>
  <si>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</si>
  <si>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</si>
  <si>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</si>
  <si>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</si>
  <si>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</si>
  <si>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</si>
  <si>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</si>
  <si>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</si>
  <si>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</si>
  <si>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</si>
  <si>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</si>
  <si>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</si>
  <si>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</si>
  <si>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</si>
  <si>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</si>
  <si>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</si>
  <si>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</si>
  <si>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</si>
  <si>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</si>
  <si>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</si>
  <si>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</si>
  <si>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</si>
  <si>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</si>
  <si>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</si>
  <si>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</si>
  <si>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</si>
  <si>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</si>
  <si>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</si>
  <si>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</si>
  <si>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</si>
  <si>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</si>
  <si>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</si>
  <si>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</si>
  <si>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</si>
  <si>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</si>
  <si>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</si>
  <si>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</si>
  <si>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</si>
  <si>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</si>
  <si>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</si>
  <si>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</si>
  <si>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</si>
  <si>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</si>
  <si>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</si>
  <si>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</si>
  <si>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</si>
  <si>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</si>
  <si>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</si>
  <si>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</si>
  <si>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</si>
  <si>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</si>
  <si>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</si>
  <si>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</si>
  <si>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</si>
  <si>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</si>
  <si>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</si>
  <si>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</si>
  <si>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</si>
  <si>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</si>
  <si>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</si>
  <si>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</si>
  <si>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</si>
  <si>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</si>
  <si>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</si>
  <si>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</si>
  <si>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</si>
  <si>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</si>
  <si>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</si>
  <si>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</si>
  <si>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</si>
  <si>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</si>
  <si>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</si>
  <si>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</si>
  <si>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</si>
  <si>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</si>
  <si>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</si>
  <si>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</si>
  <si>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</si>
  <si>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</si>
  <si>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</si>
  <si>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</si>
  <si>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</si>
  <si>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</si>
  <si>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</si>
  <si>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</si>
  <si>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</si>
  <si>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</si>
  <si>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</si>
  <si>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</si>
  <si>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</si>
  <si>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</si>
  <si>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</si>
  <si>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</si>
  <si>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</si>
  <si>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</si>
  <si>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</si>
  <si>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</si>
  <si>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</si>
  <si>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</si>
  <si>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</si>
  <si>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</si>
  <si>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</si>
  <si>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</si>
  <si>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</si>
  <si>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</si>
  <si>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</si>
  <si>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</si>
  <si>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</si>
  <si>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</si>
  <si>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</si>
  <si>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</si>
  <si>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</si>
  <si>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</si>
  <si>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</si>
  <si>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</si>
  <si>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</si>
  <si>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</si>
  <si>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</si>
  <si>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</si>
  <si>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</si>
  <si>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</si>
  <si>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</si>
  <si>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</si>
  <si>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</si>
  <si>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</si>
  <si>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</si>
  <si>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</si>
  <si>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</si>
  <si>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</si>
  <si>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</si>
  <si>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</si>
  <si>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</si>
  <si>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</si>
  <si>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</si>
  <si>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</si>
  <si>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</si>
  <si>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</si>
  <si>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</si>
  <si>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</si>
  <si>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</si>
  <si>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</si>
  <si>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</si>
  <si>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</si>
  <si>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</si>
  <si>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</si>
  <si>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</si>
  <si>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</si>
  <si>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</si>
  <si>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</si>
  <si>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</si>
  <si>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</si>
  <si>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</si>
  <si>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</si>
  <si>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</si>
  <si>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</si>
  <si>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</si>
  <si>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</si>
  <si>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</si>
  <si>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</si>
  <si>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</si>
  <si>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</si>
  <si>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</si>
  <si>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</si>
  <si>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</si>
  <si>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</si>
  <si>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</si>
  <si>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</si>
  <si>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</si>
  <si>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</si>
  <si>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</si>
  <si>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</si>
  <si>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</si>
  <si>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</si>
  <si>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</si>
  <si>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</si>
  <si>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</si>
  <si>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</si>
  <si>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</si>
  <si>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</si>
  <si>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</si>
  <si>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</si>
  <si>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</si>
  <si>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</si>
  <si>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</si>
  <si>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</si>
  <si>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</si>
  <si>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</si>
  <si>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</si>
  <si>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</si>
  <si>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</si>
  <si>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</si>
  <si>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</si>
  <si>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</si>
  <si>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</si>
  <si>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</si>
  <si>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</si>
  <si>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</si>
  <si>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</si>
  <si>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</si>
  <si>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</si>
  <si>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</si>
  <si>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</si>
  <si>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</si>
  <si>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</si>
  <si>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</si>
  <si>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</si>
  <si>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</si>
  <si>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</si>
  <si>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</si>
  <si>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</si>
  <si>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</si>
  <si>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</si>
  <si>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</si>
  <si>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</si>
  <si>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</si>
  <si>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</si>
  <si>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</si>
  <si>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</si>
  <si>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</si>
  <si>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 xml:space="preserve"> Age</t>
  </si>
  <si>
    <t>Matricule cantonal variable d'année en année</t>
  </si>
  <si>
    <t>Allemagne</t>
  </si>
  <si>
    <t>Autriche</t>
  </si>
  <si>
    <t>France</t>
  </si>
  <si>
    <t>Italie</t>
  </si>
  <si>
    <t>Catégories d'identificateurs</t>
  </si>
  <si>
    <t>Type-IF</t>
  </si>
  <si>
    <t>Libellé de la livraison :</t>
  </si>
  <si>
    <t xml:space="preserve"> Prénom</t>
  </si>
  <si>
    <t>LOC.ID</t>
  </si>
  <si>
    <t>Identificateur local</t>
  </si>
  <si>
    <t xml:space="preserve"> Type de formation</t>
  </si>
  <si>
    <t>Type de formation</t>
  </si>
  <si>
    <t>Nomenclature des types de formation</t>
  </si>
  <si>
    <t>Ctrl Tform</t>
  </si>
  <si>
    <t>CH.BUR</t>
  </si>
  <si>
    <t>Nombre de qualifications :</t>
  </si>
  <si>
    <t>Nomenclature des communes</t>
  </si>
  <si>
    <t>Code hist</t>
  </si>
  <si>
    <t>Commune</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</si>
  <si>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</si>
  <si>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</si>
  <si>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</si>
  <si>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</si>
  <si>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</si>
  <si>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</si>
  <si>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</si>
  <si>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</si>
  <si>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</si>
  <si>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</si>
  <si>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</si>
  <si>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</si>
  <si>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</si>
  <si>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</si>
  <si>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</si>
  <si>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</si>
  <si>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</si>
  <si>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</si>
  <si>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</si>
  <si>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</si>
  <si>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</si>
  <si>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</si>
  <si>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</si>
  <si>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</si>
  <si>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</si>
  <si>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</si>
  <si>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</si>
  <si>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</si>
  <si>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</si>
  <si>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</si>
  <si>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</si>
  <si>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</si>
  <si>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</si>
  <si>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</si>
  <si>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</si>
  <si>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</si>
  <si>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</si>
  <si>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</si>
  <si>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</si>
  <si>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</si>
  <si>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</si>
  <si>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</si>
  <si>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</si>
  <si>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</si>
  <si>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</si>
  <si>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</si>
  <si>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</si>
  <si>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</si>
  <si>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</si>
  <si>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</si>
  <si>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</si>
  <si>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</si>
  <si>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</si>
  <si>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</si>
  <si>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</si>
  <si>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</si>
  <si>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</si>
  <si>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</si>
  <si>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</si>
  <si>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</si>
  <si>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</si>
  <si>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</si>
  <si>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</si>
  <si>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</si>
  <si>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</si>
  <si>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</si>
  <si>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</si>
  <si>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</si>
  <si>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</si>
  <si>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</si>
  <si>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</si>
  <si>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</si>
  <si>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</si>
  <si>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</si>
  <si>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</si>
  <si>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</si>
  <si>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</si>
  <si>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</si>
  <si>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</si>
  <si>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</si>
  <si>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</si>
  <si>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</si>
  <si>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</si>
  <si>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</si>
  <si>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</si>
  <si>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</si>
  <si>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</si>
  <si>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</si>
  <si>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</si>
  <si>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</si>
  <si>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</si>
  <si>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</si>
  <si>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</si>
  <si>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</si>
  <si>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</si>
  <si>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</si>
  <si>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</si>
  <si>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</si>
  <si>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</si>
  <si>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</si>
  <si>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</si>
  <si>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</si>
  <si>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</si>
  <si>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</si>
  <si>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</si>
  <si>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</si>
  <si>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</si>
  <si>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</si>
  <si>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</si>
  <si>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</si>
  <si>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</si>
  <si>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</si>
  <si>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</si>
  <si>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</si>
  <si>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</si>
  <si>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</si>
  <si>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</si>
  <si>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</si>
  <si>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</si>
  <si>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</si>
  <si>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</si>
  <si>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</si>
  <si>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</si>
  <si>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</si>
  <si>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</si>
  <si>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</si>
  <si>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</si>
  <si>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</si>
  <si>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</si>
  <si>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</si>
  <si>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</si>
  <si>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</si>
  <si>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</si>
  <si>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</si>
  <si>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</si>
  <si>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</si>
  <si>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</si>
  <si>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</si>
  <si>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</si>
  <si>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</si>
  <si>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</si>
  <si>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</si>
  <si>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</si>
  <si>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</si>
  <si>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</si>
  <si>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</si>
  <si>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</si>
  <si>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</si>
  <si>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</si>
  <si>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</si>
  <si>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</si>
  <si>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</si>
  <si>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</si>
  <si>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</si>
  <si>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</si>
  <si>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</si>
  <si>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</si>
  <si>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</si>
  <si>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</si>
  <si>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</si>
  <si>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</si>
  <si>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</si>
  <si>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</si>
  <si>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</si>
  <si>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</si>
  <si>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</si>
  <si>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</si>
  <si>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</si>
  <si>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</si>
  <si>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</si>
  <si>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</si>
  <si>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</si>
  <si>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</si>
  <si>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</si>
  <si>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</si>
  <si>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</si>
  <si>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</si>
  <si>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</si>
  <si>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</si>
  <si>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</si>
  <si>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</si>
  <si>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</si>
  <si>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</si>
  <si>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</si>
  <si>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</si>
  <si>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</si>
  <si>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</si>
  <si>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</si>
  <si>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</si>
  <si>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</si>
  <si>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</si>
  <si>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</si>
  <si>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</si>
  <si>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</si>
  <si>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</si>
  <si>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</si>
  <si>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</si>
  <si>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</si>
  <si>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</si>
  <si>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</si>
  <si>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</si>
  <si>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</si>
  <si>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</si>
  <si>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</si>
  <si>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</si>
  <si>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</si>
  <si>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</si>
  <si>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</si>
  <si>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</si>
  <si>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</si>
  <si>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</si>
  <si>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</si>
  <si>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</si>
  <si>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</si>
  <si>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</si>
  <si>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</si>
  <si>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</si>
  <si>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</si>
  <si>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</si>
  <si>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</si>
  <si>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</si>
  <si>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</si>
  <si>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</si>
  <si>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</si>
  <si>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</si>
  <si>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</si>
  <si>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</si>
  <si>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</si>
  <si>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</si>
  <si>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</si>
  <si>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</si>
  <si>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</si>
  <si>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</si>
  <si>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</si>
  <si>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</si>
  <si>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</si>
  <si>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</si>
  <si>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</si>
  <si>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</si>
  <si>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</si>
  <si>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</si>
  <si>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</si>
  <si>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</si>
  <si>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</si>
  <si>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</si>
  <si>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</si>
  <si>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</si>
  <si>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</si>
  <si>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</si>
  <si>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</si>
  <si>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</si>
  <si>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</si>
  <si>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</si>
  <si>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</si>
  <si>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</si>
  <si>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</si>
  <si>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</si>
  <si>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</si>
  <si>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</si>
  <si>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</si>
  <si>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</si>
  <si>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</si>
  <si>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</si>
  <si>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</si>
  <si>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</si>
  <si>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</si>
  <si>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</si>
  <si>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</si>
  <si>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</si>
  <si>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</si>
  <si>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</si>
  <si>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</si>
  <si>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</si>
  <si>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</si>
  <si>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</si>
  <si>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</si>
  <si>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</si>
  <si>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</si>
  <si>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</si>
  <si>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</si>
  <si>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</si>
  <si>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</si>
  <si>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</si>
  <si>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</si>
  <si>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</si>
  <si>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</si>
  <si>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</si>
  <si>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</si>
  <si>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</si>
  <si>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</si>
  <si>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</si>
  <si>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</si>
  <si>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</si>
  <si>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</si>
  <si>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</si>
  <si>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Happerswil-Buch</t>
  </si>
  <si>
    <t>Harenwilen</t>
  </si>
  <si>
    <t>Hasle (LU)</t>
  </si>
  <si>
    <t>Hasle bei Burgdorf</t>
  </si>
  <si>
    <t>Haslen</t>
  </si>
  <si>
    <t>Hasliberg</t>
  </si>
  <si>
    <t>Hauenstein-Ifenthal</t>
  </si>
  <si>
    <t>Hauptwil</t>
  </si>
  <si>
    <t>Hauptwil-Gottshaus</t>
  </si>
  <si>
    <t>Hausen (AG)</t>
  </si>
  <si>
    <t>Hausen am Albis</t>
  </si>
  <si>
    <t>Bolligen</t>
  </si>
  <si>
    <t>Bollion</t>
  </si>
  <si>
    <t>Bollodingen</t>
  </si>
  <si>
    <t>Boltigen</t>
  </si>
  <si>
    <t>Bonaduz</t>
  </si>
  <si>
    <t>Bonau</t>
  </si>
  <si>
    <t>Boncourt</t>
  </si>
  <si>
    <t>Bondo</t>
  </si>
  <si>
    <t>Bonfol</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</si>
  <si>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</si>
  <si>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</si>
  <si>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</si>
  <si>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</si>
  <si>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</si>
  <si>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</si>
  <si>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</si>
  <si>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</si>
  <si>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</si>
  <si>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</si>
  <si>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</si>
  <si>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</si>
  <si>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</si>
  <si>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</si>
  <si>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</si>
  <si>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</si>
  <si>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RRM Philosophie, pédagogie et psychologie</t>
  </si>
  <si>
    <t>RRM Une langue moderne</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</si>
  <si>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</si>
  <si>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</si>
  <si>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</si>
  <si>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</si>
  <si>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</si>
  <si>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</si>
  <si>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</si>
  <si>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</si>
  <si>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</si>
  <si>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</si>
  <si>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</si>
  <si>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</si>
  <si>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</si>
  <si>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</si>
  <si>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</si>
  <si>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</si>
  <si>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</si>
  <si>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</si>
  <si>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</si>
  <si>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</si>
  <si>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</si>
  <si>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</si>
  <si>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</si>
  <si>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Cheyres</t>
  </si>
  <si>
    <t>Chiasso</t>
  </si>
  <si>
    <t>Chiggiogna</t>
  </si>
  <si>
    <t>Chigny</t>
  </si>
  <si>
    <t>Chippis</t>
  </si>
  <si>
    <t>Chironico</t>
  </si>
  <si>
    <t>Choulex</t>
  </si>
  <si>
    <t>Chur</t>
  </si>
  <si>
    <t>Churwalden</t>
  </si>
  <si>
    <t>Châbles</t>
  </si>
  <si>
    <t>Château-d'Oex</t>
  </si>
  <si>
    <t>Châtel-Saint-Denis</t>
  </si>
  <si>
    <t>Châtel-sur-Montsalvens</t>
  </si>
  <si>
    <t>Châtelat</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</si>
  <si>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</si>
  <si>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</si>
  <si>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</si>
  <si>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</si>
  <si>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</si>
  <si>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</si>
  <si>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</si>
  <si>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</si>
  <si>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</si>
  <si>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</si>
  <si>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</si>
  <si>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</si>
  <si>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</si>
  <si>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</si>
  <si>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</si>
  <si>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</si>
  <si>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</si>
  <si>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</si>
  <si>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</si>
  <si>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</si>
  <si>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</si>
  <si>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</si>
  <si>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</si>
  <si>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</si>
  <si>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</si>
  <si>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</si>
  <si>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</si>
  <si>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</si>
  <si>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</si>
  <si>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</si>
  <si>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</si>
  <si>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</si>
  <si>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</si>
  <si>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</si>
  <si>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</si>
  <si>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</si>
  <si>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</si>
  <si>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</si>
  <si>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</si>
  <si>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</si>
  <si>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</si>
  <si>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</si>
  <si>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</si>
  <si>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</si>
  <si>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</si>
  <si>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</si>
  <si>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</si>
  <si>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</si>
  <si>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</si>
  <si>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</si>
  <si>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</si>
  <si>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</si>
  <si>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</si>
  <si>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</si>
  <si>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</si>
  <si>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</si>
  <si>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</si>
  <si>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</si>
  <si>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</si>
  <si>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</si>
  <si>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</si>
  <si>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</si>
  <si>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</si>
  <si>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</si>
  <si>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</si>
  <si>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</si>
  <si>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</si>
  <si>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</si>
  <si>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</si>
  <si>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</si>
  <si>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</si>
  <si>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</si>
  <si>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</si>
  <si>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</si>
  <si>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</si>
  <si>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</si>
  <si>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</si>
  <si>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</si>
  <si>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</si>
  <si>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</si>
  <si>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</si>
  <si>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</si>
  <si>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</si>
  <si>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</si>
  <si>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Courgevaux</t>
  </si>
  <si>
    <t>Courlevon</t>
  </si>
  <si>
    <t>Cournillens</t>
  </si>
  <si>
    <t>Courrendlin</t>
  </si>
  <si>
    <t>Courroux</t>
  </si>
  <si>
    <t>Court</t>
  </si>
  <si>
    <t>Courtaman</t>
  </si>
  <si>
    <t>Courtedoux</t>
  </si>
  <si>
    <t>Courtelary</t>
  </si>
  <si>
    <t>Courtemaîche</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</si>
  <si>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</si>
  <si>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</si>
  <si>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</si>
  <si>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</si>
  <si>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</si>
  <si>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</si>
  <si>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</si>
  <si>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</si>
  <si>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</si>
  <si>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</si>
  <si>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</si>
  <si>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</si>
  <si>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</si>
  <si>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</si>
  <si>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</si>
  <si>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</si>
  <si>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</si>
  <si>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Nombre d'erreurs pour les personnes et qualifications :</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</si>
  <si>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</si>
  <si>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</si>
  <si>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</si>
  <si>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</si>
  <si>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</si>
  <si>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</si>
  <si>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</si>
  <si>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</si>
  <si>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</si>
  <si>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</si>
  <si>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</si>
  <si>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</si>
  <si>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</si>
  <si>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</si>
  <si>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</si>
  <si>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</si>
  <si>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</si>
  <si>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</si>
  <si>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</si>
  <si>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</si>
  <si>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</si>
  <si>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</si>
  <si>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</si>
  <si>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</si>
  <si>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</si>
  <si>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</si>
  <si>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</si>
  <si>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</si>
  <si>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</si>
  <si>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</si>
  <si>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</si>
  <si>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</si>
  <si>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</si>
  <si>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</si>
  <si>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</si>
  <si>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</si>
  <si>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</si>
  <si>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</si>
  <si>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</si>
  <si>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</si>
  <si>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</si>
  <si>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</si>
  <si>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</si>
  <si>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</si>
  <si>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</si>
  <si>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</si>
  <si>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</si>
  <si>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</si>
  <si>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</si>
  <si>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</si>
  <si>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</si>
  <si>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</si>
  <si>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</si>
  <si>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</si>
  <si>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</si>
  <si>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</si>
  <si>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</si>
  <si>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</si>
  <si>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</si>
  <si>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</si>
  <si>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</si>
  <si>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</si>
  <si>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</si>
  <si>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</si>
  <si>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</si>
  <si>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</si>
  <si>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</si>
  <si>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</si>
  <si>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</si>
  <si>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</si>
  <si>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</si>
  <si>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</si>
  <si>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</si>
  <si>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</si>
  <si>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</si>
  <si>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Oftringen</t>
  </si>
  <si>
    <t>Ogens</t>
  </si>
  <si>
    <t xml:space="preserve"> Date d'examen</t>
  </si>
  <si>
    <t xml:space="preserve"> Numéro de l'examen</t>
  </si>
  <si>
    <t xml:space="preserve"> Résultat</t>
  </si>
  <si>
    <t>Type d'examen</t>
  </si>
  <si>
    <t>Examen interne à l'école</t>
  </si>
  <si>
    <t>Nomenclature de types d'examen</t>
  </si>
  <si>
    <t>Nomenclature des résultats d'examen</t>
  </si>
  <si>
    <t>Non réussi</t>
  </si>
  <si>
    <t>Réussi</t>
  </si>
  <si>
    <t>Résultat</t>
  </si>
  <si>
    <t>Ctrl date exam</t>
  </si>
  <si>
    <t>Ctrl num exam</t>
  </si>
  <si>
    <t>Résultat de l'examen final</t>
  </si>
  <si>
    <t>Ctrl résultat</t>
  </si>
  <si>
    <t>Qualifications</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</si>
  <si>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</si>
  <si>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</si>
  <si>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</si>
  <si>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</si>
  <si>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</si>
  <si>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</si>
  <si>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</si>
  <si>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</si>
  <si>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</si>
  <si>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</si>
  <si>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</si>
  <si>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</si>
  <si>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</si>
  <si>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</si>
  <si>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</si>
  <si>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</si>
  <si>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</si>
  <si>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</si>
  <si>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</si>
  <si>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</si>
  <si>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</si>
  <si>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Bourg-en-Lavaux</t>
  </si>
  <si>
    <t>Glarus Nord</t>
  </si>
  <si>
    <t>Glarus Süd</t>
  </si>
  <si>
    <t>Goumoëns</t>
  </si>
  <si>
    <t>Jorat-Menthue</t>
  </si>
  <si>
    <t>Mont-Noble</t>
  </si>
  <si>
    <t>Monteceneri</t>
  </si>
  <si>
    <t>Montilliez</t>
  </si>
  <si>
    <t>Schwarzenburg</t>
  </si>
  <si>
    <t>Tévenon</t>
  </si>
  <si>
    <t>Valbroye</t>
  </si>
  <si>
    <t>Vully-les-Lacs</t>
  </si>
  <si>
    <t>Dättlikon</t>
  </si>
  <si>
    <t>Dättwil</t>
  </si>
  <si>
    <t>Démoret</t>
  </si>
  <si>
    <t>Lpers</t>
  </si>
  <si>
    <t>Ctrl corresp Age</t>
  </si>
  <si>
    <t>Heiden</t>
  </si>
  <si>
    <t>Heiligenschwendi</t>
  </si>
  <si>
    <t>Heiligkreuz</t>
  </si>
  <si>
    <t>Heimberg</t>
  </si>
  <si>
    <t>Heimenhausen</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</si>
  <si>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</si>
  <si>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</si>
  <si>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</si>
  <si>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</si>
  <si>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</si>
  <si>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</si>
  <si>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</si>
  <si>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</si>
  <si>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</si>
  <si>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</si>
  <si>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</si>
  <si>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</si>
  <si>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</si>
  <si>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</si>
  <si>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</si>
  <si>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</si>
  <si>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</si>
  <si>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</si>
  <si>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</si>
  <si>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</si>
  <si>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</si>
  <si>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</si>
  <si>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</si>
  <si>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</si>
  <si>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</si>
  <si>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</si>
  <si>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</si>
  <si>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</si>
  <si>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</si>
  <si>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</si>
  <si>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</si>
  <si>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</si>
  <si>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</si>
  <si>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</si>
  <si>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</si>
  <si>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</si>
  <si>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</si>
  <si>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</si>
  <si>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</si>
  <si>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</si>
  <si>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</si>
  <si>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</si>
  <si>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</si>
  <si>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</si>
  <si>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</si>
  <si>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</si>
  <si>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</si>
  <si>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</si>
  <si>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</si>
  <si>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</si>
  <si>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</si>
  <si>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</si>
  <si>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</si>
  <si>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</si>
  <si>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</si>
  <si>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</si>
  <si>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</si>
  <si>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</si>
  <si>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</si>
  <si>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</si>
  <si>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</si>
  <si>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</si>
  <si>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</si>
  <si>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</si>
  <si>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</si>
  <si>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</si>
  <si>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</si>
  <si>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</si>
  <si>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</si>
  <si>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</si>
  <si>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</si>
  <si>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</si>
  <si>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</si>
  <si>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</si>
  <si>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</si>
  <si>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</si>
  <si>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</si>
  <si>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</si>
  <si>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</si>
  <si>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</si>
  <si>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</si>
  <si>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</si>
  <si>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</si>
  <si>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</si>
  <si>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</si>
  <si>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</si>
  <si>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</si>
  <si>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</si>
  <si>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</si>
  <si>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</si>
  <si>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</si>
  <si>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</si>
  <si>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</si>
  <si>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</si>
  <si>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</si>
  <si>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</si>
  <si>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</si>
  <si>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</si>
  <si>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</si>
  <si>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</si>
  <si>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</si>
  <si>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</si>
  <si>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</si>
  <si>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</si>
  <si>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</si>
  <si>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</si>
  <si>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</si>
  <si>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</si>
  <si>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</si>
  <si>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</si>
  <si>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</si>
  <si>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</si>
  <si>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</si>
  <si>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</si>
  <si>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</si>
  <si>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</si>
  <si>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</si>
  <si>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</si>
  <si>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</si>
  <si>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</si>
  <si>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</si>
  <si>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</si>
  <si>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</si>
  <si>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</si>
  <si>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</si>
  <si>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</si>
  <si>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</si>
  <si>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</si>
  <si>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</si>
  <si>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</si>
  <si>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</si>
  <si>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</si>
  <si>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</si>
  <si>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</si>
  <si>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</si>
  <si>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</si>
  <si>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</si>
  <si>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</si>
  <si>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</si>
  <si>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</si>
  <si>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</si>
  <si>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</si>
  <si>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</si>
  <si>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</si>
  <si>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</si>
  <si>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</si>
  <si>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</si>
  <si>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</si>
  <si>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</si>
  <si>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</si>
  <si>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</si>
  <si>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</si>
  <si>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</si>
  <si>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</si>
  <si>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</si>
  <si>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</si>
  <si>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</si>
  <si>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</si>
  <si>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</si>
  <si>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</si>
  <si>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</si>
  <si>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</si>
  <si>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</si>
  <si>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</si>
  <si>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</si>
  <si>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</si>
  <si>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</si>
  <si>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</si>
  <si>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</si>
  <si>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</si>
  <si>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</si>
  <si>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</si>
  <si>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</si>
  <si>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</si>
  <si>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</si>
  <si>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</si>
  <si>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</si>
  <si>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</si>
  <si>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</si>
  <si>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</si>
  <si>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</si>
  <si>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</si>
  <si>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</si>
  <si>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</si>
  <si>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</si>
  <si>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</si>
  <si>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</si>
  <si>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</si>
  <si>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</si>
  <si>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</si>
  <si>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</si>
  <si>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</si>
  <si>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</si>
  <si>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</si>
  <si>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</si>
  <si>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</si>
  <si>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</si>
  <si>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</si>
  <si>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</si>
  <si>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</si>
  <si>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</si>
  <si>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</si>
  <si>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</si>
  <si>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</si>
  <si>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</si>
  <si>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</si>
  <si>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</si>
  <si>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</si>
  <si>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</si>
  <si>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</si>
  <si>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</si>
  <si>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</si>
  <si>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</si>
  <si>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</si>
  <si>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</si>
  <si>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</si>
  <si>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</si>
  <si>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</si>
  <si>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</si>
  <si>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</si>
  <si>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</si>
  <si>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</si>
  <si>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</si>
  <si>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</si>
  <si>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</si>
  <si>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</si>
  <si>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</si>
  <si>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</si>
  <si>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</si>
  <si>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</si>
  <si>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</si>
  <si>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</si>
  <si>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</si>
  <si>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</si>
  <si>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</si>
  <si>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</si>
  <si>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</si>
  <si>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</si>
  <si>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</si>
  <si>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</si>
  <si>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</si>
  <si>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</si>
  <si>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</si>
  <si>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</si>
  <si>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</si>
  <si>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</si>
  <si>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</si>
  <si>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</si>
  <si>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</si>
  <si>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</si>
  <si>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</si>
  <si>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</si>
  <si>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</si>
  <si>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</si>
  <si>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</si>
  <si>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</si>
  <si>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</si>
  <si>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</si>
  <si>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</si>
  <si>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</si>
  <si>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</si>
  <si>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</si>
  <si>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</si>
  <si>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</si>
  <si>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</si>
  <si>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</si>
  <si>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</si>
  <si>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</si>
  <si>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</si>
  <si>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</si>
  <si>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</si>
  <si>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</si>
  <si>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</si>
  <si>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</si>
  <si>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</si>
  <si>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</si>
  <si>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</si>
  <si>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</si>
  <si>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</si>
  <si>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</si>
  <si>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</si>
  <si>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</si>
  <si>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</si>
  <si>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</si>
  <si>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</si>
  <si>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</si>
  <si>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</si>
  <si>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</si>
  <si>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</si>
  <si>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</si>
  <si>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</si>
  <si>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</si>
  <si>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</si>
  <si>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</si>
  <si>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</si>
  <si>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</si>
  <si>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</si>
  <si>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</si>
  <si>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</si>
  <si>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</si>
  <si>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</si>
  <si>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</si>
  <si>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</si>
  <si>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</si>
  <si>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</si>
  <si>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</si>
  <si>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</si>
  <si>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</si>
  <si>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</si>
  <si>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</si>
  <si>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</si>
  <si>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</si>
  <si>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Leuggern</t>
  </si>
  <si>
    <t>Leuk</t>
  </si>
  <si>
    <t>Leukerbad</t>
  </si>
  <si>
    <t>Leutwil</t>
  </si>
  <si>
    <t>Leuzigen</t>
  </si>
  <si>
    <t>Leysin</t>
  </si>
  <si>
    <t>Leytron</t>
  </si>
  <si>
    <t>Lichtensteig</t>
  </si>
  <si>
    <t>Liddes</t>
  </si>
  <si>
    <t>Liebistorf</t>
  </si>
  <si>
    <t>Liedertswil</t>
  </si>
  <si>
    <t>Lieffrens</t>
  </si>
  <si>
    <t>Lieli</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</si>
  <si>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</si>
  <si>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</si>
  <si>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</si>
  <si>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</si>
  <si>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</si>
  <si>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</si>
  <si>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</si>
  <si>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</si>
  <si>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</si>
  <si>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</si>
  <si>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</si>
  <si>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</si>
  <si>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</si>
  <si>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</si>
  <si>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</si>
  <si>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</si>
  <si>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</si>
  <si>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</si>
  <si>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</si>
  <si>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</si>
  <si>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</si>
  <si>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</si>
  <si>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</si>
  <si>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</si>
  <si>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</si>
  <si>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</si>
  <si>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</si>
  <si>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</si>
  <si>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</si>
  <si>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</si>
  <si>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</si>
  <si>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</si>
  <si>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</si>
  <si>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</si>
  <si>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</si>
  <si>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</si>
  <si>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</si>
  <si>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</si>
  <si>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</si>
  <si>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</si>
  <si>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</si>
  <si>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</si>
  <si>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</si>
  <si>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</si>
  <si>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</si>
  <si>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</si>
  <si>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</si>
  <si>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</si>
  <si>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</si>
  <si>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</si>
  <si>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</si>
  <si>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</si>
  <si>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</si>
  <si>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</si>
  <si>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</si>
  <si>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</si>
  <si>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</si>
  <si>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</si>
  <si>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</si>
  <si>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</si>
  <si>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</si>
  <si>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</si>
  <si>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</si>
  <si>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</si>
  <si>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</si>
  <si>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</si>
  <si>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</si>
  <si>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</si>
  <si>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</si>
  <si>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</si>
  <si>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</si>
  <si>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</si>
  <si>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</si>
  <si>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</si>
  <si>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</si>
  <si>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</si>
  <si>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</si>
  <si>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</si>
  <si>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</si>
  <si>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</si>
  <si>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</si>
  <si>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</si>
  <si>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</si>
  <si>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</si>
  <si>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</si>
  <si>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</si>
  <si>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</si>
  <si>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</si>
  <si>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</si>
  <si>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</si>
  <si>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</si>
  <si>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</si>
  <si>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</si>
  <si>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</si>
  <si>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</si>
  <si>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</si>
  <si>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</si>
  <si>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</si>
  <si>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</si>
  <si>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Martigny-Ville</t>
  </si>
  <si>
    <t>Martisberg</t>
  </si>
  <si>
    <t>Maschwanden</t>
  </si>
  <si>
    <t>Mase</t>
  </si>
  <si>
    <t>Masein</t>
  </si>
  <si>
    <t>Massagno</t>
  </si>
  <si>
    <t>Massongex</t>
  </si>
  <si>
    <t>Massonnens</t>
  </si>
  <si>
    <t>Mastrils</t>
  </si>
  <si>
    <t>Mathod</t>
  </si>
  <si>
    <t>Mathon</t>
  </si>
  <si>
    <t>Matran</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</si>
  <si>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</si>
  <si>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</si>
  <si>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</si>
  <si>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</si>
  <si>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</si>
  <si>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</si>
  <si>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</si>
  <si>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</si>
  <si>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</si>
  <si>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</si>
  <si>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</si>
  <si>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</si>
  <si>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</si>
  <si>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</si>
  <si>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</si>
  <si>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</si>
  <si>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</si>
  <si>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</si>
  <si>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</si>
  <si>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</si>
  <si>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</si>
  <si>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</si>
  <si>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</si>
  <si>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</si>
  <si>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</si>
  <si>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</si>
  <si>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</si>
  <si>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</si>
  <si>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</si>
  <si>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</si>
  <si>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</si>
  <si>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</si>
  <si>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</si>
  <si>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</si>
  <si>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</si>
  <si>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</si>
  <si>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</si>
  <si>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</si>
  <si>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</si>
  <si>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</si>
  <si>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</si>
  <si>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</si>
  <si>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</si>
  <si>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</si>
  <si>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</si>
  <si>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</si>
  <si>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</si>
  <si>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</si>
  <si>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</si>
  <si>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</si>
  <si>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</si>
  <si>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</si>
  <si>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</si>
  <si>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</si>
  <si>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</si>
  <si>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</si>
  <si>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</si>
  <si>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</si>
  <si>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</si>
  <si>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</si>
  <si>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</si>
  <si>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</si>
  <si>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</si>
  <si>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</si>
  <si>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</si>
  <si>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</si>
  <si>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</si>
  <si>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</si>
  <si>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</si>
  <si>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</si>
  <si>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</si>
  <si>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</si>
  <si>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</si>
  <si>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</si>
  <si>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</si>
  <si>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</si>
  <si>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</si>
  <si>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</si>
  <si>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</si>
  <si>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</si>
  <si>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</si>
  <si>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</si>
  <si>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</si>
  <si>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</si>
  <si>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</si>
  <si>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</si>
  <si>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</si>
  <si>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</si>
  <si>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</si>
  <si>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</si>
  <si>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</si>
  <si>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</si>
  <si>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</si>
  <si>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</si>
  <si>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</si>
  <si>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</si>
  <si>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</si>
  <si>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</si>
  <si>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</si>
  <si>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</si>
  <si>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</si>
  <si>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</si>
  <si>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</si>
  <si>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</si>
  <si>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</si>
  <si>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</si>
  <si>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</si>
  <si>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</si>
  <si>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</si>
  <si>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</si>
  <si>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</si>
  <si>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</si>
  <si>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</si>
  <si>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</si>
  <si>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</si>
  <si>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</si>
  <si>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</si>
  <si>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</si>
  <si>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</si>
  <si>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</si>
  <si>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</si>
  <si>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</si>
  <si>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</si>
  <si>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</si>
  <si>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</si>
  <si>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</si>
  <si>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</si>
  <si>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</si>
  <si>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</si>
  <si>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</si>
  <si>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</si>
  <si>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</si>
  <si>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</si>
  <si>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</si>
  <si>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</si>
  <si>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</si>
  <si>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</si>
  <si>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</si>
  <si>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</si>
  <si>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</si>
  <si>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</si>
  <si>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</si>
  <si>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</si>
  <si>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</si>
  <si>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</si>
  <si>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</si>
  <si>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</si>
  <si>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</si>
  <si>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</si>
  <si>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</si>
  <si>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</si>
  <si>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</si>
  <si>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</si>
  <si>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</si>
  <si>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</si>
  <si>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</si>
  <si>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</si>
  <si>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</si>
  <si>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</si>
  <si>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</si>
  <si>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</si>
  <si>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</si>
  <si>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</si>
  <si>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</si>
  <si>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</si>
  <si>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</si>
  <si>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</si>
  <si>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</si>
  <si>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</si>
  <si>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</si>
  <si>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</si>
  <si>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</si>
  <si>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</si>
  <si>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</si>
  <si>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</si>
  <si>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</si>
  <si>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</si>
  <si>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</si>
  <si>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</si>
  <si>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</si>
  <si>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</si>
  <si>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</si>
  <si>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</si>
  <si>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</si>
  <si>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</si>
  <si>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</si>
  <si>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</si>
  <si>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</si>
  <si>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</si>
  <si>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</si>
  <si>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</si>
  <si>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</si>
  <si>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</si>
  <si>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</si>
  <si>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</si>
  <si>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</si>
  <si>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</si>
  <si>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</si>
  <si>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</si>
  <si>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</si>
  <si>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</si>
  <si>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</si>
  <si>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</si>
  <si>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</si>
  <si>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</si>
  <si>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</si>
  <si>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</si>
  <si>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</si>
  <si>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</si>
  <si>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</si>
  <si>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</si>
  <si>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</si>
  <si>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</si>
  <si>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</si>
  <si>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Relevé statistique des diplômes/qualifications du canton:</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</si>
  <si>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</si>
  <si>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</si>
  <si>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</si>
  <si>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</si>
  <si>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</si>
  <si>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</si>
  <si>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</si>
  <si>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</si>
  <si>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</si>
  <si>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</si>
  <si>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</si>
  <si>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</si>
  <si>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</si>
  <si>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</si>
  <si>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</si>
  <si>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</si>
  <si>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</si>
  <si>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</si>
  <si>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</si>
  <si>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</si>
  <si>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</si>
  <si>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</si>
  <si>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</si>
  <si>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</si>
  <si>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</si>
  <si>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</si>
  <si>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</si>
  <si>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</si>
  <si>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Nomenclature courte des type d'enseignement</t>
  </si>
  <si>
    <t>Nomenclature complète des type d'enseignement</t>
  </si>
  <si>
    <t>Type d'enseignement</t>
  </si>
  <si>
    <t>Age min</t>
  </si>
  <si>
    <t>Age max</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</si>
  <si>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</si>
  <si>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</si>
  <si>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</si>
  <si>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</si>
  <si>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</si>
  <si>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</si>
  <si>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</si>
  <si>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</si>
  <si>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</si>
  <si>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</si>
  <si>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</si>
  <si>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</si>
  <si>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</si>
  <si>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</si>
  <si>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</si>
  <si>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</si>
  <si>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</si>
  <si>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</si>
  <si>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</si>
  <si>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</si>
  <si>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</si>
  <si>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</si>
  <si>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</si>
  <si>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</si>
  <si>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</si>
  <si>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</si>
  <si>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</si>
  <si>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</si>
  <si>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</si>
  <si>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</si>
  <si>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</si>
  <si>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</si>
  <si>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</si>
  <si>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</si>
  <si>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</si>
  <si>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</si>
  <si>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</si>
  <si>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</si>
  <si>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</si>
  <si>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</si>
  <si>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</si>
  <si>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</si>
  <si>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</si>
  <si>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</si>
  <si>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</si>
  <si>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</si>
  <si>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</si>
  <si>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</si>
  <si>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</si>
  <si>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</si>
  <si>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</si>
  <si>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</si>
  <si>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</si>
  <si>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</si>
  <si>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</si>
  <si>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</si>
  <si>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</si>
  <si>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</si>
  <si>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</si>
  <si>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</si>
  <si>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</si>
  <si>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</si>
  <si>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</si>
  <si>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</si>
  <si>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</si>
  <si>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</si>
  <si>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</si>
  <si>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</si>
  <si>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</si>
  <si>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</si>
  <si>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</si>
  <si>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</si>
  <si>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</si>
  <si>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</si>
  <si>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</si>
  <si>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</si>
  <si>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</si>
  <si>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</si>
  <si>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</si>
  <si>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</si>
  <si>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</si>
  <si>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</si>
  <si>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</si>
  <si>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</si>
  <si>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</si>
  <si>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</si>
  <si>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</si>
  <si>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</si>
  <si>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</si>
  <si>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</si>
  <si>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</si>
  <si>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</si>
  <si>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</si>
  <si>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</si>
  <si>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</si>
  <si>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</si>
  <si>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</si>
  <si>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</si>
  <si>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</si>
  <si>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</si>
  <si>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</si>
  <si>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</si>
  <si>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</si>
  <si>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</si>
  <si>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</si>
  <si>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</si>
  <si>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</si>
  <si>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</si>
  <si>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</si>
  <si>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</si>
  <si>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</si>
  <si>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</si>
  <si>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</si>
  <si>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</si>
  <si>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</si>
  <si>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</si>
  <si>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</si>
  <si>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</si>
  <si>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</si>
  <si>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</si>
  <si>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</si>
  <si>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</si>
  <si>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</si>
  <si>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</si>
  <si>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</si>
  <si>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</si>
  <si>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</si>
  <si>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</si>
  <si>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</si>
  <si>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</si>
  <si>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</si>
  <si>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</si>
  <si>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</si>
  <si>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</si>
  <si>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</si>
  <si>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</si>
  <si>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</si>
  <si>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</si>
  <si>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</si>
  <si>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</si>
  <si>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</si>
  <si>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</si>
  <si>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</si>
  <si>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</si>
  <si>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</si>
  <si>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</si>
  <si>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</si>
  <si>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</si>
  <si>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</si>
  <si>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</si>
  <si>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</si>
  <si>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</si>
  <si>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</si>
  <si>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</si>
  <si>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</si>
  <si>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</si>
  <si>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</si>
  <si>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</si>
  <si>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</si>
  <si>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</si>
  <si>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</si>
  <si>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</si>
  <si>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</si>
  <si>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</si>
  <si>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</si>
  <si>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</si>
  <si>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</si>
  <si>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</si>
  <si>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</si>
  <si>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</si>
  <si>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</si>
  <si>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</si>
  <si>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</si>
  <si>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</si>
  <si>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</si>
  <si>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</si>
  <si>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</si>
  <si>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</si>
  <si>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</si>
  <si>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</si>
  <si>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</si>
  <si>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</si>
  <si>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</si>
  <si>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</si>
  <si>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</si>
  <si>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</si>
  <si>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</si>
  <si>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</si>
  <si>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</si>
  <si>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</si>
  <si>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</si>
  <si>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</si>
  <si>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</si>
  <si>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</si>
  <si>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</si>
  <si>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</si>
  <si>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</si>
  <si>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</si>
  <si>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</si>
  <si>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</si>
  <si>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</si>
  <si>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</si>
  <si>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</si>
  <si>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Coiffeur (cours accéléré)</t>
  </si>
  <si>
    <t>Schinznach-Bad</t>
  </si>
  <si>
    <t>Schinznach-Dorf</t>
  </si>
  <si>
    <t>Schlans</t>
  </si>
  <si>
    <t>Schlatt</t>
  </si>
  <si>
    <t>Schlatt (TG)</t>
  </si>
  <si>
    <t>Schlatt (ZH)</t>
  </si>
  <si>
    <t>Schlatt-Haslen</t>
  </si>
  <si>
    <t>Schlattingen</t>
  </si>
  <si>
    <t>Schleinikon</t>
  </si>
  <si>
    <t>Schleitheim</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</si>
  <si>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</si>
  <si>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</si>
  <si>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</si>
  <si>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</si>
  <si>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</si>
  <si>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</si>
  <si>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</si>
  <si>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</si>
  <si>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</si>
  <si>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</si>
  <si>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</si>
  <si>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</si>
  <si>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</si>
  <si>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</si>
  <si>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</si>
  <si>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</si>
  <si>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</si>
  <si>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</si>
  <si>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</si>
  <si>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</si>
  <si>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</si>
  <si>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</si>
  <si>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</si>
  <si>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</si>
  <si>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</si>
  <si>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</si>
  <si>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</si>
  <si>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</si>
  <si>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</si>
  <si>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</si>
  <si>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</si>
  <si>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</si>
  <si>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</si>
  <si>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</si>
  <si>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</si>
  <si>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</si>
  <si>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</si>
  <si>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</si>
  <si>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</si>
  <si>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</si>
  <si>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</si>
  <si>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</si>
  <si>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</si>
  <si>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</si>
  <si>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</si>
  <si>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</si>
  <si>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</si>
  <si>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</si>
  <si>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</si>
  <si>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</si>
  <si>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</si>
  <si>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</si>
  <si>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</si>
  <si>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</si>
  <si>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</si>
  <si>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</si>
  <si>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</si>
  <si>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</si>
  <si>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</si>
  <si>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</si>
  <si>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</si>
  <si>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</si>
  <si>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</si>
  <si>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</si>
  <si>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</si>
  <si>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</si>
  <si>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</si>
  <si>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</si>
  <si>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</si>
  <si>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</si>
  <si>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</si>
  <si>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</si>
  <si>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</si>
  <si>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</si>
  <si>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</si>
  <si>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</si>
  <si>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</si>
  <si>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</si>
  <si>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</si>
  <si>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</si>
  <si>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</si>
  <si>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</si>
  <si>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</si>
  <si>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</si>
  <si>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</si>
  <si>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</si>
  <si>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</si>
  <si>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</si>
  <si>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</si>
  <si>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</si>
  <si>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</si>
  <si>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</si>
  <si>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</si>
  <si>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</si>
  <si>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</si>
  <si>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</si>
  <si>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</si>
  <si>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</si>
  <si>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</si>
  <si>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</si>
  <si>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</si>
  <si>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</si>
  <si>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</si>
  <si>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</si>
  <si>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</si>
  <si>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</si>
  <si>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</si>
  <si>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</si>
  <si>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</si>
  <si>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</si>
  <si>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</si>
  <si>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</si>
  <si>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</si>
  <si>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</si>
  <si>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</si>
  <si>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</si>
  <si>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</si>
  <si>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</si>
  <si>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</si>
  <si>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</si>
  <si>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</si>
  <si>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</si>
  <si>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</si>
  <si>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</si>
  <si>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</si>
  <si>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</si>
  <si>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</si>
  <si>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</si>
  <si>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</si>
  <si>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</si>
  <si>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</si>
  <si>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</si>
  <si>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</si>
  <si>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</si>
  <si>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</si>
  <si>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</si>
  <si>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</si>
  <si>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</si>
  <si>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</si>
  <si>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</si>
  <si>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</si>
  <si>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</si>
  <si>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</si>
  <si>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</si>
  <si>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</si>
  <si>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</si>
  <si>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</si>
  <si>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</si>
  <si>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</si>
  <si>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</si>
  <si>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</si>
  <si>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</si>
  <si>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</si>
  <si>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</si>
  <si>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</si>
  <si>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</si>
  <si>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</si>
  <si>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</si>
  <si>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</si>
  <si>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</si>
  <si>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</si>
  <si>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</si>
  <si>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</si>
  <si>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</si>
  <si>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</si>
  <si>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</si>
  <si>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</si>
  <si>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</si>
  <si>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</si>
  <si>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</si>
  <si>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</si>
  <si>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</si>
  <si>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</si>
  <si>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</si>
  <si>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</si>
  <si>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</si>
  <si>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</si>
  <si>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</si>
  <si>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</si>
  <si>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</si>
  <si>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</si>
  <si>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</si>
  <si>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Domicile inconnu</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</si>
  <si>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</si>
  <si>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</si>
  <si>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</si>
  <si>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</si>
  <si>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</si>
  <si>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</si>
  <si>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</si>
  <si>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</si>
  <si>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</si>
  <si>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</si>
  <si>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</si>
  <si>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</si>
  <si>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</si>
  <si>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</si>
  <si>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</si>
  <si>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</si>
  <si>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</si>
  <si>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</si>
  <si>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</si>
  <si>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</si>
  <si>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</si>
  <si>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</si>
  <si>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Ctrl Sex</t>
  </si>
  <si>
    <t>Ctrl PersID</t>
  </si>
  <si>
    <t>Ctrl BildInst</t>
  </si>
  <si>
    <t>Ctrl Age</t>
  </si>
  <si>
    <t>Nb</t>
  </si>
  <si>
    <t>Ctrl Geb-Datum</t>
  </si>
  <si>
    <t>Personnes</t>
  </si>
  <si>
    <t>Enreg. OK?</t>
  </si>
  <si>
    <t xml:space="preserve"> Nom</t>
  </si>
  <si>
    <t xml:space="preserve"> Cat. Id.</t>
  </si>
  <si>
    <t xml:space="preserve"> Id personne</t>
  </si>
  <si>
    <t xml:space="preserve"> Sexe</t>
  </si>
  <si>
    <t xml:space="preserve"> Date de naissance</t>
  </si>
  <si>
    <t xml:space="preserve"> Institution de formation</t>
  </si>
  <si>
    <t xml:space="preserve"> Commentaire</t>
  </si>
  <si>
    <t>Année de référence :</t>
  </si>
  <si>
    <t>Statistique sur les données introduites</t>
  </si>
  <si>
    <t>Nombre de personnes :</t>
  </si>
  <si>
    <t>Nomenclature des cantons</t>
  </si>
  <si>
    <t>Canton</t>
  </si>
  <si>
    <t>Nomenclature des sexes</t>
  </si>
  <si>
    <t>Sexe</t>
  </si>
  <si>
    <t>Nomenclature des catégories d'identificateurs</t>
  </si>
  <si>
    <t>Catégorie d'identificateur</t>
  </si>
  <si>
    <t>Nomenclature des institutions de formation</t>
  </si>
  <si>
    <t>Institution de formation</t>
  </si>
  <si>
    <t>Type IF</t>
  </si>
  <si>
    <t>Institutions de formation supplémentaires</t>
  </si>
  <si>
    <t>Berne</t>
  </si>
  <si>
    <t>Lucerne</t>
  </si>
  <si>
    <t>Schwytz</t>
  </si>
  <si>
    <t>Obwald</t>
  </si>
  <si>
    <t>Nidwald</t>
  </si>
  <si>
    <t>Glaris</t>
  </si>
  <si>
    <t>Zoug</t>
  </si>
  <si>
    <t>Fribourg</t>
  </si>
  <si>
    <t>Soleure</t>
  </si>
  <si>
    <t>Bâle-Ville</t>
  </si>
  <si>
    <t>Bâle-Campagne</t>
  </si>
  <si>
    <t>Schaffhouse</t>
  </si>
  <si>
    <t>Appenzell Rh.-Ext.</t>
  </si>
  <si>
    <t>Appenzell Rh.-Int.</t>
  </si>
  <si>
    <t>Saint-Gall</t>
  </si>
  <si>
    <t>Grisons</t>
  </si>
  <si>
    <t>Argovie</t>
  </si>
  <si>
    <t>Thurgovie</t>
  </si>
  <si>
    <t>Vaud</t>
  </si>
  <si>
    <t>Valais</t>
  </si>
  <si>
    <t>Neuchâtel</t>
  </si>
  <si>
    <t>Genève</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</si>
  <si>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</si>
  <si>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</si>
  <si>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</si>
  <si>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</si>
  <si>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</si>
  <si>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</si>
  <si>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</si>
  <si>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</si>
  <si>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</si>
  <si>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</si>
  <si>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</si>
  <si>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</si>
  <si>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</si>
  <si>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</si>
  <si>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</si>
  <si>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</si>
  <si>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</si>
  <si>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</si>
  <si>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</si>
  <si>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</si>
  <si>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</si>
  <si>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</si>
  <si>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</si>
  <si>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</si>
  <si>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</si>
  <si>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</si>
  <si>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</si>
  <si>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</si>
  <si>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</si>
  <si>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</si>
  <si>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</si>
  <si>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</si>
  <si>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</si>
  <si>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</si>
  <si>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</si>
  <si>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</si>
  <si>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</si>
  <si>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</si>
  <si>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</si>
  <si>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</si>
  <si>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</si>
  <si>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</si>
  <si>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</si>
  <si>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</si>
  <si>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</si>
  <si>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</si>
  <si>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Domicile à l'étranger</t>
  </si>
  <si>
    <t>Maturité gymnasiale sans reconnaissance fédérale</t>
  </si>
  <si>
    <t>Passerelle maturité professionnelle - HEU</t>
  </si>
  <si>
    <t>Technicien en aliments fourragers (tertiaire - non réglementé)</t>
  </si>
  <si>
    <t>Arzier-Le Muids</t>
  </si>
  <si>
    <t>Bettmeralp</t>
  </si>
  <si>
    <t>Buchegg</t>
  </si>
  <si>
    <t>Bussigny</t>
  </si>
  <si>
    <t>Ilanz/Glion</t>
  </si>
  <si>
    <t>Plateau de Diesse</t>
  </si>
  <si>
    <t>Sauge</t>
  </si>
  <si>
    <t>Schinznach</t>
  </si>
  <si>
    <t>Stocken-Höfen</t>
  </si>
  <si>
    <t>Val-de-Charmey</t>
  </si>
  <si>
    <t>ECG Arts et design</t>
  </si>
  <si>
    <t>ECG Communication et information</t>
  </si>
  <si>
    <t>ECG Economie</t>
  </si>
  <si>
    <t>ECG Musique et théâtre</t>
  </si>
  <si>
    <t>ECG Psychologie appliquée</t>
  </si>
  <si>
    <t>ECG Pédagogie</t>
  </si>
  <si>
    <t>ECG Santé</t>
  </si>
  <si>
    <t>ECG Santé/Pédagogie</t>
  </si>
  <si>
    <t>ECG Santé/Sciences naturelles</t>
  </si>
  <si>
    <t>ECG Sciences naturelles</t>
  </si>
  <si>
    <t>ECG Sport</t>
  </si>
  <si>
    <t>ECG Travail social</t>
  </si>
  <si>
    <t>ECG Travail social/Information et communication</t>
  </si>
  <si>
    <t>ECG Travail social/Pédagogie</t>
  </si>
  <si>
    <t>ECG Travail social/Santé</t>
  </si>
  <si>
    <t>MSP Arts et design</t>
  </si>
  <si>
    <t>MSP Communication et information</t>
  </si>
  <si>
    <t>MSP Musique et théâtre</t>
  </si>
  <si>
    <t>MSP Psychologie appliquée</t>
  </si>
  <si>
    <t>MSP Pédagogie</t>
  </si>
  <si>
    <t>MSP Pédagogie/communication</t>
  </si>
  <si>
    <t>MSP Santé</t>
  </si>
  <si>
    <t>MSP Santé/Sciences naturelles</t>
  </si>
  <si>
    <t>MSP Sciences naturelles</t>
  </si>
  <si>
    <t>MSP Sport</t>
  </si>
  <si>
    <t>MSP Travail social</t>
  </si>
  <si>
    <t>MSP Travail social/Pédagogie</t>
  </si>
  <si>
    <t>MSP Travail social/Santé</t>
  </si>
  <si>
    <t>RRM Physique et applications des mathématiques</t>
  </si>
  <si>
    <t>Acupuncteur (tertiaire - non réglementé)</t>
  </si>
  <si>
    <t>Albula/Alvra</t>
  </si>
  <si>
    <t>Calanca</t>
  </si>
  <si>
    <t>Domleschg</t>
  </si>
  <si>
    <t>Petit-Val</t>
  </si>
  <si>
    <t>Péry-La Heutte</t>
  </si>
  <si>
    <t>Valbirse</t>
  </si>
  <si>
    <t>Belmont-Broye</t>
  </si>
  <si>
    <t>Gibloux</t>
  </si>
  <si>
    <t>Mont-Vully</t>
  </si>
  <si>
    <t>Obersaxen Mundaun</t>
  </si>
  <si>
    <t>Surses</t>
  </si>
  <si>
    <t>MP1 Arts visuels et arts appliqués</t>
  </si>
  <si>
    <t>MP1 Economie et services - type services</t>
  </si>
  <si>
    <t>MP1 Economie et services - type économie</t>
  </si>
  <si>
    <t>MP1 Nature, paysage et alimentation</t>
  </si>
  <si>
    <t>MP1 Santé et social - variante sciences naturelles</t>
  </si>
  <si>
    <t>MP1 Santé et social - variante économie et droit</t>
  </si>
  <si>
    <t>MP1 Technique, architecture et sciences de la vie - sans variante</t>
  </si>
  <si>
    <t>MP1 Technique, architecture et sciences de la vie - variante chimie et biologie</t>
  </si>
  <si>
    <t>MP2 Arts visuels et arts appliqués</t>
  </si>
  <si>
    <t>MP2 Economie et services - type services</t>
  </si>
  <si>
    <t>MP2 Economie et services - type économie</t>
  </si>
  <si>
    <t>MP2 Nature, paysage et alimentation</t>
  </si>
  <si>
    <t>MP2 Santé et social - variante sciences naturelles</t>
  </si>
  <si>
    <t>MP2 Santé et social - variante économie et droit</t>
  </si>
  <si>
    <t>MP2 Technique, architecture et sciences de la vie - sans variante</t>
  </si>
  <si>
    <t>MP2 Technique, architecture et sciences de la vie - variante chimie et biologie</t>
  </si>
  <si>
    <t>Logothérapie et analyse existentielle (psychothérapeute) DPG (tertiaire - non réglementé)</t>
  </si>
  <si>
    <t>Cheyres-Châbles</t>
  </si>
  <si>
    <t>Crans-Montana</t>
  </si>
  <si>
    <t>Estavayer</t>
  </si>
  <si>
    <t>Goms</t>
  </si>
  <si>
    <t>Jorat-Mézières</t>
  </si>
  <si>
    <t>Pédagogie de la conception DPG (tertiaire - non réglementé)</t>
  </si>
  <si>
    <t>Thérapeute de la respiration et du mouvement (tertiaire - non réglementé)</t>
  </si>
  <si>
    <t>Thérapeute tuina/ An Mo (tertiaire - non réglementé)</t>
  </si>
  <si>
    <t>Riviera</t>
  </si>
  <si>
    <t>Bergün Filisur</t>
  </si>
  <si>
    <t>La Grande Béroche</t>
  </si>
  <si>
    <t>La Grande-Béroche</t>
  </si>
  <si>
    <t>Deutsch-Französich</t>
  </si>
  <si>
    <t>Deutsch-Rätoromanisch</t>
  </si>
  <si>
    <t>Deutsch-Englisch</t>
  </si>
  <si>
    <t>Français-Allemand</t>
  </si>
  <si>
    <t>Français-Anglais</t>
  </si>
  <si>
    <t>Italiano-Tedesco</t>
  </si>
  <si>
    <t>Rumantsch-Tudestg</t>
  </si>
  <si>
    <t>Titre bilingue</t>
  </si>
  <si>
    <t>Nomenclature des titres bilingues</t>
  </si>
  <si>
    <t>Deutsch-Italienisch</t>
  </si>
  <si>
    <t>Ctrl twolang</t>
  </si>
  <si>
    <t>Français-Italien</t>
  </si>
  <si>
    <t>Passerelle Maturité spécialisée - HEU</t>
  </si>
  <si>
    <t>Rheinwald</t>
  </si>
  <si>
    <t>Stammheim</t>
  </si>
  <si>
    <t>Activation ES (OCM 2005)</t>
  </si>
  <si>
    <t>Agroalimentaire ES (OCM 2005)</t>
  </si>
  <si>
    <t>Agrotechnique ES (OCM 2005)</t>
  </si>
  <si>
    <t>Analyses biomédicales ES (OCM 2005)</t>
  </si>
  <si>
    <t>Arts visuels ES (OCM 2005)</t>
  </si>
  <si>
    <t>Communication visuelle ES - Communication visuelle (OCM 2005)</t>
  </si>
  <si>
    <t>Communication visuelle ES - Computer animation (OCM 2005)</t>
  </si>
  <si>
    <t>Communication visuelle ES - Design en Visual Merchandising (OCM 2005)</t>
  </si>
  <si>
    <t>Communication visuelle ES - Film (OCM 2005)</t>
  </si>
  <si>
    <t>Communication visuelle ES - Industrial Design (OCM 2005)</t>
  </si>
  <si>
    <t>Communication visuelle ES - Photographie (OCM 2005)</t>
  </si>
  <si>
    <t>Communication visuelle ES - Webdesign, Film, Computer animation (OCM 2005)</t>
  </si>
  <si>
    <t>Communication visuelle ES - sans autres indications (OCM 2005)</t>
  </si>
  <si>
    <t>Conduite des travaux ES (OCM 2005)</t>
  </si>
  <si>
    <t>Conduite des travaux ES - Aménagement de jardin et paysage (OCM 2005)</t>
  </si>
  <si>
    <t>Conduite des travaux ES - Bâtiment (OCM 2005)</t>
  </si>
  <si>
    <t>Conduite des travaux ES - Bâtiment/Génie civil (OCM 2005)</t>
  </si>
  <si>
    <t>Conduite des travaux ES - Construction de bois (OCM 2005)</t>
  </si>
  <si>
    <t>Conduite des travaux ES - Construction de voies de communication (OCM 2005)</t>
  </si>
  <si>
    <t>Conduite des travaux ES - Génie civil (OCM 2005)</t>
  </si>
  <si>
    <t>Conseil fiscal ES (OCM 2005)</t>
  </si>
  <si>
    <t>Construction métallique ES (OCM 2005)</t>
  </si>
  <si>
    <t>Contrôle de la circulation aérienne ES (OCM 2005)</t>
  </si>
  <si>
    <t>Danse scénique ES (OCM 2005)</t>
  </si>
  <si>
    <t>Design de produit ES (OCM 2005)</t>
  </si>
  <si>
    <t>Droit ES (OCM 2005)</t>
  </si>
  <si>
    <t>EPD ES (Human Resources und Coaching) (OCM 2005)</t>
  </si>
  <si>
    <t>EPD ES Anesthésie (OCM 2005)</t>
  </si>
  <si>
    <t>EPD ES Business Banker (OCM 2005)</t>
  </si>
  <si>
    <t>EPD ES Business Coaching (OCM 2005)</t>
  </si>
  <si>
    <t>EPD ES Business Engineering (OCM 2005)</t>
  </si>
  <si>
    <t>EPD ES Chef des finances (OCM 2005)</t>
  </si>
  <si>
    <t>EPD ES Communication interne et support de gestion (OCM 2005)</t>
  </si>
  <si>
    <t>EPD ES Conseil dans le processus de changement (OCM 2005)</t>
  </si>
  <si>
    <t>EPD ES Conseiller en logothérapie (OCM 2005)</t>
  </si>
  <si>
    <t>EPD ES Construction-Energie-Environnement (OCM 2005)</t>
  </si>
  <si>
    <t>EPD ES Controlling logiciel standard (OCM 2005)</t>
  </si>
  <si>
    <t>EPD ES Controlling étendu (OCM 2005)</t>
  </si>
  <si>
    <t>EPD ES Direction d'institution de l'enfance (OCM 2005)</t>
  </si>
  <si>
    <t>EPD ES Expert financier (OCM 2005)</t>
  </si>
  <si>
    <t>EPD ES Formateur en communication (OCM 2005)</t>
  </si>
  <si>
    <t>EPD ES Gestion d'entreprise (OCM 2005)</t>
  </si>
  <si>
    <t>EPD ES Gestion d'entreprise dans la construction (OCM 2005)</t>
  </si>
  <si>
    <t>EPD ES Gestion de la qualité (OCM 2005)</t>
  </si>
  <si>
    <t>EPD ES Gestion finances et services (OCM 2005)</t>
  </si>
  <si>
    <t>EPD ES Gestion qualité et processus (OCM 2005)</t>
  </si>
  <si>
    <t>EPD ES Leadership étendu (OCM 2005)</t>
  </si>
  <si>
    <t>EPD ES Management d'hôtellerie (OCM 2005)</t>
  </si>
  <si>
    <t>EPD ES Management de projets et processus d'entreprise (OCM 2005)</t>
  </si>
  <si>
    <t>EPD ES Management de strategie (OCM 2005)</t>
  </si>
  <si>
    <t>EPD ES Management de vente et de marketing (OCM 2005)</t>
  </si>
  <si>
    <t>EPD ES Manager en produits textiles (OCM 2005)</t>
  </si>
  <si>
    <t>EPD ES Marketing Excellence (OCM 2005)</t>
  </si>
  <si>
    <t>EPD ES Network Engineering (OCM 2005)</t>
  </si>
  <si>
    <t>EPD ES Sales Management (OCM 2017)</t>
  </si>
  <si>
    <t>EPD ES Soins intensifs (OCM 2005)</t>
  </si>
  <si>
    <t>EPD ES Télécommunication (OCM 2005)</t>
  </si>
  <si>
    <t>Economie bancaire ES (OCM 2005)</t>
  </si>
  <si>
    <t>Economie textile ES (OCM 2005)</t>
  </si>
  <si>
    <t>Education de l'enfance ES (OCM 2005)</t>
  </si>
  <si>
    <t>Energie et environnement ES (OCM 2005)</t>
  </si>
  <si>
    <t>Formation des adultes ES (OCM 2005)</t>
  </si>
  <si>
    <t>Génie mécanique ES (OCM 2005)</t>
  </si>
  <si>
    <t>Génie mécanique ES - Construction (OCM 2005)</t>
  </si>
  <si>
    <t>Génie mécanique ES - Construction aéronautique (OCM 2005)</t>
  </si>
  <si>
    <t>Génie mécanique ES - Productique-exploitation (OCM 2005)</t>
  </si>
  <si>
    <t>Génie électrique ES (OCM 2005)</t>
  </si>
  <si>
    <t>Hôtellerie et gastronomie ES (OCM 2005)</t>
  </si>
  <si>
    <t>Microtechnique ES (OCM 2005)</t>
  </si>
  <si>
    <t>Médias ES (OCM 2005)</t>
  </si>
  <si>
    <t>Orthoptique ES (OCM 2005)</t>
  </si>
  <si>
    <t>Pilotage commercial ES (OCM 2005)</t>
  </si>
  <si>
    <t>Planification des travaux ES (OCM 2005)</t>
  </si>
  <si>
    <t>Planification des travaux ES - Aménagement de jardin et paysage (OCM 2005)</t>
  </si>
  <si>
    <t>Planification des travaux ES - Architecture (OCM 2005)</t>
  </si>
  <si>
    <t>Planification des travaux ES - Architecture d'intérieur (OCM 2005)</t>
  </si>
  <si>
    <t>Planification des travaux ES - Architecture, génie constructif et architecture d'intérieur (OCM 2005)</t>
  </si>
  <si>
    <t>Planification des travaux ES - Génie civil (OCM 2005)</t>
  </si>
  <si>
    <t>Podologie ES (OCM 2005)</t>
  </si>
  <si>
    <t>Processus d'entreprise ES (OCM 2005)</t>
  </si>
  <si>
    <t>Processus d'entreprise ES - Exploitation (OCM 2005)</t>
  </si>
  <si>
    <t>Sauvetage ES (OCM 2005)</t>
  </si>
  <si>
    <t>Services de la navigation aérienne ES (OCM 2005)</t>
  </si>
  <si>
    <t>Soins infirmiers ES (OCM 2005)</t>
  </si>
  <si>
    <t>Systèmes industriels ES (OCM 2005)</t>
  </si>
  <si>
    <t>Systèmes industriels ES - Mécatronique (OCM 2005)</t>
  </si>
  <si>
    <t>Systèmes industriels ES - Technique chimique et pharmaceutique (OCM 2005)</t>
  </si>
  <si>
    <t>Technique du bois ES - Construction en bois (OCM 2005)</t>
  </si>
  <si>
    <t>Technique du bois ES - Industrie du bois (OCM 2005)</t>
  </si>
  <si>
    <t>Technique du bois ES - Menuiserie (OCM 2005)</t>
  </si>
  <si>
    <t>Technique en radiologie médicale ES (OCM 2005)</t>
  </si>
  <si>
    <t>Technique opératoire ES (OCM 2005)</t>
  </si>
  <si>
    <t>Technique vitivinicole ES (OCM 2005)</t>
  </si>
  <si>
    <t>Textile ES - Fashion Design &amp; Technology - option Design (OCM 2005)</t>
  </si>
  <si>
    <t>Textile ES - Fashiondesign (OCM 2005)</t>
  </si>
  <si>
    <t>Textile ES - Mode (OCM 2005)</t>
  </si>
  <si>
    <t>Textile ES - Technologie et conception des tissus (OCM 2005)</t>
  </si>
  <si>
    <t>Télécommunication ES (OCM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</si>
  <si>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</si>
  <si>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</si>
  <si>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</si>
  <si>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</si>
  <si>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</si>
  <si>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</si>
  <si>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</si>
  <si>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</si>
  <si>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</si>
  <si>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</si>
  <si>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</si>
  <si>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</si>
  <si>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</si>
  <si>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</si>
  <si>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</si>
  <si>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</si>
  <si>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</si>
  <si>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</si>
  <si>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</si>
  <si>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</si>
  <si>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</si>
  <si>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</si>
  <si>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</si>
  <si>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</si>
  <si>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</si>
  <si>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</si>
  <si>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</si>
  <si>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Communication visuelle ES - Interaction Design/Interactive Media Design (OCM 2005)</t>
  </si>
  <si>
    <t>Concepteur cinématographique en films digitaux (tertiaire - non réglementé)</t>
  </si>
  <si>
    <t>EPD ES Digital Marketing Manager (OCM 2017)</t>
  </si>
  <si>
    <t>EPD ES General Management (OCM 2017)</t>
  </si>
  <si>
    <t>EPD ES Gestion de la qualité (OCM 2017)</t>
  </si>
  <si>
    <t>EPD ES Leadership (OCM 2017)</t>
  </si>
  <si>
    <t>EPD ES Management de projets Agile (OCM 2017)</t>
  </si>
  <si>
    <t>EPD ES Médias (OCM 2017)</t>
  </si>
  <si>
    <t>EPD ES Supply Chain Management (OCM 2017)</t>
  </si>
  <si>
    <t>Maître socioprofessionnel ES (OCM 2005)</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</si>
  <si>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</si>
  <si>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</si>
  <si>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</si>
  <si>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</si>
  <si>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</si>
  <si>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</si>
  <si>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</si>
  <si>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</si>
  <si>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</si>
  <si>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</si>
  <si>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</si>
  <si>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</si>
  <si>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</si>
  <si>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</si>
  <si>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</si>
  <si>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</si>
  <si>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</si>
  <si>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</si>
  <si>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</si>
  <si>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</si>
  <si>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</si>
  <si>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</si>
  <si>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</si>
  <si>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</si>
  <si>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</si>
  <si>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</si>
  <si>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</si>
  <si>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</si>
  <si>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</si>
  <si>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</si>
  <si>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</si>
  <si>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</si>
  <si>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</si>
  <si>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</si>
  <si>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</si>
  <si>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</si>
  <si>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</si>
  <si>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</si>
  <si>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</si>
  <si>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</si>
  <si>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</si>
  <si>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</si>
  <si>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</si>
  <si>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</si>
  <si>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</si>
  <si>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</si>
  <si>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</si>
  <si>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</si>
  <si>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</si>
  <si>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</si>
  <si>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</si>
  <si>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</si>
  <si>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</si>
  <si>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</si>
  <si>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</si>
  <si>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</si>
  <si>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</si>
  <si>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</si>
  <si>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</si>
  <si>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</si>
  <si>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</si>
  <si>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</si>
  <si>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</si>
  <si>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</si>
  <si>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</si>
  <si>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</si>
  <si>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</si>
  <si>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</si>
  <si>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</si>
  <si>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</si>
  <si>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</si>
  <si>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</si>
  <si>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</si>
  <si>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</si>
  <si>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</si>
  <si>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</si>
  <si>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</si>
  <si>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</si>
  <si>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</si>
  <si>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</si>
  <si>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</si>
  <si>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</si>
  <si>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</si>
  <si>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</si>
  <si>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</si>
  <si>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</si>
  <si>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</si>
  <si>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</si>
  <si>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</si>
  <si>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</si>
  <si>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</si>
  <si>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</si>
  <si>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</si>
  <si>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</si>
  <si>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</si>
  <si>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</si>
  <si>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</si>
  <si>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</si>
  <si>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</si>
  <si>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</si>
  <si>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</si>
  <si>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</si>
  <si>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</si>
  <si>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</si>
  <si>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</si>
  <si>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</si>
  <si>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</si>
  <si>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</si>
  <si>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</si>
  <si>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</si>
  <si>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</si>
  <si>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</si>
  <si>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</si>
  <si>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</si>
  <si>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</si>
  <si>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</si>
  <si>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</si>
  <si>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</si>
  <si>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</si>
  <si>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</si>
  <si>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</si>
  <si>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</si>
  <si>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</si>
  <si>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</si>
  <si>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</si>
  <si>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</si>
  <si>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</si>
  <si>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</si>
  <si>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</si>
  <si>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</si>
  <si>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</si>
  <si>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</si>
  <si>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</si>
  <si>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</si>
  <si>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</si>
  <si>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</si>
  <si>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</si>
  <si>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</si>
  <si>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</si>
  <si>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</si>
  <si>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</si>
  <si>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</si>
  <si>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</si>
  <si>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</si>
  <si>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</si>
  <si>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</si>
  <si>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</si>
  <si>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</si>
  <si>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</si>
  <si>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</si>
  <si>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</si>
  <si>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</si>
  <si>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</si>
  <si>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</si>
  <si>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</si>
  <si>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</si>
  <si>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</si>
  <si>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</si>
  <si>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</si>
  <si>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</si>
  <si>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</si>
  <si>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</si>
  <si>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</si>
  <si>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</si>
  <si>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</si>
  <si>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</si>
  <si>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</si>
  <si>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</si>
  <si>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</si>
  <si>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</si>
  <si>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</si>
  <si>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</si>
  <si>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</si>
  <si>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</si>
  <si>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</si>
  <si>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</si>
  <si>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</si>
  <si>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</si>
  <si>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</si>
  <si>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</si>
  <si>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</si>
  <si>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</si>
  <si>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</si>
  <si>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</si>
  <si>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</si>
  <si>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</si>
  <si>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</si>
  <si>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</si>
  <si>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</si>
  <si>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</si>
  <si>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</si>
  <si>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</si>
  <si>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</si>
  <si>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</si>
  <si>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</si>
  <si>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</si>
  <si>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</si>
  <si>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</si>
  <si>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</si>
  <si>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</si>
  <si>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</si>
  <si>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</si>
  <si>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</si>
  <si>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</si>
  <si>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</si>
  <si>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</si>
  <si>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</si>
  <si>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</si>
  <si>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</si>
  <si>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</si>
  <si>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</si>
  <si>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</si>
  <si>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</si>
  <si>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</si>
  <si>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</si>
  <si>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</si>
  <si>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</si>
  <si>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</si>
  <si>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</si>
  <si>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</si>
  <si>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</si>
  <si>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</si>
  <si>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</si>
  <si>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</si>
  <si>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</si>
  <si>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</si>
  <si>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</si>
  <si>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</si>
  <si>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</si>
  <si>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</si>
  <si>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</si>
  <si>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</si>
  <si>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</si>
  <si>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</si>
  <si>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</si>
  <si>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</si>
  <si>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</si>
  <si>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</si>
  <si>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</si>
  <si>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</si>
  <si>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</si>
  <si>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</si>
  <si>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</si>
  <si>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</si>
  <si>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</si>
  <si>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</si>
  <si>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</si>
  <si>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</si>
  <si>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</si>
  <si>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</si>
  <si>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</si>
  <si>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</si>
  <si>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</si>
  <si>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</si>
  <si>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</si>
  <si>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</si>
  <si>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</si>
  <si>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</si>
  <si>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</si>
  <si>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</si>
  <si>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</si>
  <si>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</si>
  <si>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</si>
  <si>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</si>
  <si>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</si>
  <si>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</si>
  <si>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</si>
  <si>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</si>
  <si>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</si>
  <si>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</si>
  <si>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</si>
  <si>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</si>
  <si>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</si>
  <si>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</si>
  <si>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</si>
  <si>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</si>
  <si>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</si>
  <si>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</si>
  <si>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</si>
  <si>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</si>
  <si>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</si>
  <si>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</si>
  <si>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</si>
  <si>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</si>
  <si>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</si>
  <si>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</si>
  <si>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</si>
  <si>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</si>
  <si>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</si>
  <si>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</si>
  <si>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</si>
  <si>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</si>
  <si>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</si>
  <si>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</si>
  <si>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</si>
  <si>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</si>
  <si>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</si>
  <si>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</si>
  <si>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</si>
  <si>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</si>
  <si>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</si>
  <si>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</si>
  <si>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</si>
  <si>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</si>
  <si>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</si>
  <si>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</si>
  <si>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</si>
  <si>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</si>
  <si>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</si>
  <si>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</si>
  <si>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(Fitness- und Bewegungstrainer/-in) (tertiaire - non réglementé)</t>
  </si>
  <si>
    <t>Agroéconomie (Agro-commerçant) ES (OCM 2005)</t>
  </si>
  <si>
    <t>Droguiste ES (OCM 2017)</t>
  </si>
  <si>
    <t>EPD ES (Gebäudeinformatik) (OCM 2005+2017)</t>
  </si>
  <si>
    <t>EPD ES Business Administration (OCM 2017)</t>
  </si>
  <si>
    <t>EPD ES Digital Business Management (OCM 2017)</t>
  </si>
  <si>
    <t>EPD ES Digital Innovation Manager (OCM 2005+2017)</t>
  </si>
  <si>
    <t>EPD ES Digital Transformation (OCM 2017)</t>
  </si>
  <si>
    <t>EPD ES Economie d'entreprise (OCM 2005+2017)</t>
  </si>
  <si>
    <t>EPD ES Energie et environnement (OCM 2005+2017)</t>
  </si>
  <si>
    <t>EPD ES Gestion d'entreprise (OCM 2017)</t>
  </si>
  <si>
    <t>EPD ES IT Security &amp; Risk Management (OCM 2017)</t>
  </si>
  <si>
    <t>EPD ES Management de services IT (OCM 2005+2017)</t>
  </si>
  <si>
    <t>EPD ES Media &amp; Event Management (OCM 2017)</t>
  </si>
  <si>
    <t>EPD ES Network Security Engineering (OCM 2017)</t>
  </si>
  <si>
    <t>EPD ES Software Engineering (OCM 2005+2017)</t>
  </si>
  <si>
    <t>EPD ES Software Entwicklung (OCM 2017)</t>
  </si>
  <si>
    <t>Génie mécanique ES - Matières synthétiques (OCM 2005)</t>
  </si>
  <si>
    <t>Organiste (tertiaire - non réglementé)</t>
  </si>
  <si>
    <t>Thérapeute Yoga (tertiaire - non réglementé)</t>
  </si>
  <si>
    <t>AKAD College Bern</t>
  </si>
  <si>
    <t>BBZ Biel /CFP Bienne</t>
  </si>
  <si>
    <t>Berner Bildungszentrum Pflege</t>
  </si>
  <si>
    <t>Berner Maturitätsschule für Erwachsene BME</t>
  </si>
  <si>
    <t>Berufsbildungszentrum IDM Thun</t>
  </si>
  <si>
    <t>Berufsfachschule Langenthal bfsl</t>
  </si>
  <si>
    <t>BFB - Bildung Formation Biel-Bienne</t>
  </si>
  <si>
    <t>Bildungszentrum Emme (bze)</t>
  </si>
  <si>
    <t>Bildungszentrum für Wirtschaft und Dienstleistung Bern (bwd)</t>
  </si>
  <si>
    <t>Bildungszentrum Wald (BZW)</t>
  </si>
  <si>
    <t>Ecole supérieure de commerce La Neuveville</t>
  </si>
  <si>
    <t>EP Kaderschule</t>
  </si>
  <si>
    <t>Feusi Bildungszentrum AG</t>
  </si>
  <si>
    <t>Freies Gymnasium Bern</t>
  </si>
  <si>
    <t>Gymnasium Bern-Kirchenfeld</t>
  </si>
  <si>
    <t>Gymnasium Bern-Neufeld</t>
  </si>
  <si>
    <t>Gymnasium Biel-Seeland</t>
  </si>
  <si>
    <t>Gymnasium Burgdorf</t>
  </si>
  <si>
    <t>Gymnasium Hofwil</t>
  </si>
  <si>
    <t>Gymnasium Interlaken</t>
  </si>
  <si>
    <t>Gymnasium Lerbermatt</t>
  </si>
  <si>
    <t>Gymnasium Muristalden</t>
  </si>
  <si>
    <t>Gymnasium Oberaargau</t>
  </si>
  <si>
    <t>Gymnasium Thun</t>
  </si>
  <si>
    <t>Höhere Fachschule Holz Biel</t>
  </si>
  <si>
    <t>Höhere Fachschule Technik Mittelland (Biel)</t>
  </si>
  <si>
    <t>Hotelfachschule Thun</t>
  </si>
  <si>
    <t>HSO Schulen Thun Bern AG</t>
  </si>
  <si>
    <t>Kalaidos Banking+Finance School AG</t>
  </si>
  <si>
    <t>Medi Zentrum für medizinische Bildung</t>
  </si>
  <si>
    <t>Minerva Bern</t>
  </si>
  <si>
    <t>NMS Bern</t>
  </si>
  <si>
    <t>Schule für Gestaltung Bern / Biel (SFGBB)</t>
  </si>
  <si>
    <t>sfb Bildungszentrum</t>
  </si>
  <si>
    <t>SMI Swiss Marketing Institute AG</t>
  </si>
  <si>
    <t>Technische Fachschule Bern</t>
  </si>
  <si>
    <t>TEKO Schweiz. Technische Fachschule</t>
  </si>
  <si>
    <t>TFBO Tourismus Fachschule Bern Oberland</t>
  </si>
  <si>
    <t>Wirtschafts- und Kaderschule KV Bern</t>
  </si>
  <si>
    <t>Wirtschaftsschule Thun</t>
  </si>
  <si>
    <t>WKS KV Bildung AG</t>
  </si>
  <si>
    <t>Baccalauréat français</t>
  </si>
  <si>
    <t>gibb Berufsfachschule Bern</t>
  </si>
  <si>
    <t>ipso Bildung AG - IBZ</t>
  </si>
  <si>
    <t>ipso Bildung AG - IFA</t>
  </si>
  <si>
    <t>WISS Schulen für Wirtschaft Informatik Immobilien AG</t>
  </si>
  <si>
    <t>Accompagnant socioprofessionnel (tertiaire - non réglementé)</t>
  </si>
  <si>
    <t>Administration des douanes ES (OCM 2005)</t>
  </si>
  <si>
    <t>Business Analyst NDS (Tertiär - nicht reglementiert)</t>
  </si>
  <si>
    <t>Conseiller psychosocial (tertiaire - non réglementé)</t>
  </si>
  <si>
    <t>Digital Business Solution Designer NDS (tertiaire - non réglementé)</t>
  </si>
  <si>
    <t>Digital Collaboration Specialist BF</t>
  </si>
  <si>
    <t>Digital Innovation Engineer NDS (Tertiär - nicht reglementiert)</t>
  </si>
  <si>
    <t>EPD ES Conseil fiscal (OCM 2005+2017)</t>
  </si>
  <si>
    <t>EPD ES Expert en sécurité dans la planification et la construction d'installations électriques (OCM 2017)</t>
  </si>
  <si>
    <t>EPD ES Tourismusmanagement (OCM 2017)</t>
  </si>
  <si>
    <t>EPD ES expert en sécurité d'installations électriques (OCM 2017)</t>
  </si>
  <si>
    <t>Economiste d'entreprise (tertiaire - non réglementé)</t>
  </si>
  <si>
    <t>Education du mouvement ES (OCM 2017)</t>
  </si>
  <si>
    <t>Infirmier/ère en soins continus EPD HFR (tertiaire non-réglementé)</t>
  </si>
  <si>
    <t>Informatique de gestion ES (OCM 2005+2017)</t>
  </si>
  <si>
    <t>Soins infirmiers ES (OCM 2017)</t>
  </si>
  <si>
    <t>Tourisme ES (OCM 2005+2017)</t>
  </si>
  <si>
    <t>Blonay - Saint-Légier</t>
  </si>
  <si>
    <t>Böztal</t>
  </si>
  <si>
    <t>Hautemorges</t>
  </si>
  <si>
    <t>Tresa</t>
  </si>
  <si>
    <t>Val Mara</t>
  </si>
  <si>
    <t>BE_NomEcole</t>
  </si>
  <si>
    <t>Ecole d'Humanité</t>
  </si>
  <si>
    <t>Programme étranger: secondaire II - autres formations générales</t>
  </si>
  <si>
    <t>Agro-commerce ES (OCM 2017)</t>
  </si>
  <si>
    <t>Agro-technique ES (OCM 2017)</t>
  </si>
  <si>
    <t>Chef de chantier électricien (tertiaire - non réglementé)</t>
  </si>
  <si>
    <t>Design de produit ES - Céramique (OCM 2005)</t>
  </si>
  <si>
    <t>Design de produit ES - Design d'objets horlogers (OCM 2005)</t>
  </si>
  <si>
    <t>Design de produit ES - Design industriel (OCM 2005)</t>
  </si>
  <si>
    <t>Design de produit ES - Design mode (OCM 2005)</t>
  </si>
  <si>
    <t>Design de produit ES - Design textile (OCM 2005)</t>
  </si>
  <si>
    <t>EPD ES Coaching and Leadership (OCM 2005+2017)</t>
  </si>
  <si>
    <t>EPD ES Direction logistique (OCM 2005+2017)</t>
  </si>
  <si>
    <t>EPD ES Economie d'entreprise - spécialisiation Gestion d'entreprise (OCM 2005+2017)</t>
  </si>
  <si>
    <t>EPD ES Gestion du personnel (OCM 2005+2017)</t>
  </si>
  <si>
    <t>EPD ES Leadership and Change Management (OCM 2005+2017)</t>
  </si>
  <si>
    <t>EPD ES Marketing et gestion de vente (OCM 2005+2017)</t>
  </si>
  <si>
    <t>EPD ES Online Marketing Manager (OCM 2005+2017)</t>
  </si>
  <si>
    <t>EPD ES Soins d'urgence (OCM 2005+2017)</t>
  </si>
  <si>
    <t>EPD ES Soins intensifs (OCM 2017)</t>
  </si>
  <si>
    <t>Economie d'entreprise ES (OCM 2005+2017)</t>
  </si>
  <si>
    <t>Economie d'entreprise ES - Economie bancaire (OCM 2005+2017)</t>
  </si>
  <si>
    <t>Economie d'entreprise ES - Finance (OCM 2005+2017)</t>
  </si>
  <si>
    <t>Economie d'entreprise ES - Management général (OCM 2005+2017)</t>
  </si>
  <si>
    <t>Economie d'entreprise ES - SAP (OCM 2005+2017)</t>
  </si>
  <si>
    <t>Education de l'enfance ES (OCM 2017)</t>
  </si>
  <si>
    <t>Education sociale ES (OCM 2005+2017)</t>
  </si>
  <si>
    <t>Exploitation d'une grande installation ES (OCM 2017)</t>
  </si>
  <si>
    <t>Gestion en facility management ES (OCM 2005+2017)</t>
  </si>
  <si>
    <t>Génie électrique ES - Electronique (OCM 2005)</t>
  </si>
  <si>
    <t>Génie électrique ES - Exploitation de grandes installations (OCM 2005)</t>
  </si>
  <si>
    <t>Génie électrique ES - Gestion énergétique (OCM 2005)</t>
  </si>
  <si>
    <t>Hygiène dentaire ES (OCM 2005+2017)</t>
  </si>
  <si>
    <t>Hôtellerie et restauration ES (OCM 2017)</t>
  </si>
  <si>
    <t>Informatique DPG (tertiaire - non réglementé)</t>
  </si>
  <si>
    <t>Informatique ES (OCM 2005+2017)</t>
  </si>
  <si>
    <t>Informatique ES - Développement d'application (OCM 2005+2017)</t>
  </si>
  <si>
    <t>Informatique ES - Electronique/Digitalisation (OCM 2005+2017)</t>
  </si>
  <si>
    <t>Informatique ES - Technique de systèmes (OCM 2005+2017)</t>
  </si>
  <si>
    <t>Management textile et mode ES (OCM 2017)</t>
  </si>
  <si>
    <t>Photographe de presse (tertiaire - non réglementé)</t>
  </si>
  <si>
    <t>Podologie ES (OCM 2017)</t>
  </si>
  <si>
    <t>Processus d'entreprise ES - Logistique (OCM 2005)</t>
  </si>
  <si>
    <t>Publiciste littéraire (tertiaire - non réglementé)</t>
  </si>
  <si>
    <t>Scénariste (tertiaire - non réglementé)</t>
  </si>
  <si>
    <t>Systèmes industriels ES - Automation (OCM 2005)</t>
  </si>
  <si>
    <t>Systèmes industriels ES - Environnement (OCM 2005)</t>
  </si>
  <si>
    <t>Systèmes industriels ES - Technique médicale (OCM 2005)</t>
  </si>
  <si>
    <t>Technique des bâtiments ES (OCM 2005+2017)</t>
  </si>
  <si>
    <t>Technique en radiologie médicale ES (OCM 2017)</t>
  </si>
  <si>
    <t>Technique opératoire ES (OCM 2017)</t>
  </si>
  <si>
    <t>Technologie textile ES (OCM 2017)</t>
  </si>
  <si>
    <t>Damphreux-Lugnez</t>
  </si>
  <si>
    <t>Herznach-Ueken</t>
  </si>
  <si>
    <t>Schwende-Rüte</t>
  </si>
  <si>
    <t>v1.17</t>
  </si>
  <si>
    <t>Gymnase de Bienne et du Jura bernois</t>
  </si>
  <si>
    <t>Inforama Rütti</t>
  </si>
  <si>
    <t>Animation communautaire ES (OCM 2005+2017)</t>
  </si>
  <si>
    <t>Automatisation du bâtiment ES (OCM 2017)</t>
  </si>
  <si>
    <t>Communication visuelle ES (OCM 2017)</t>
  </si>
  <si>
    <t>Design de produit ES (OCM 2017)</t>
  </si>
  <si>
    <t>EPD ES Chef HR (OCM 2005+2017)</t>
  </si>
  <si>
    <t>EPD ES Digital Innovation Management (OCM 2017)</t>
  </si>
  <si>
    <t>EPD ES Key-Account Management (OCM 2017)</t>
  </si>
  <si>
    <t>EPD ES Leadership and Management (OCM 2005+2017)</t>
  </si>
  <si>
    <t>EPD ES Management de projets (OCM 2005+2017)</t>
  </si>
  <si>
    <t>EPD ES Management en ressources humaines (OCM 2017)</t>
  </si>
  <si>
    <t>EPD ES Real Estate Management (OCM 2017)</t>
  </si>
  <si>
    <t>EPD ES Soins d'anesthésie (OCM 2017)</t>
  </si>
  <si>
    <t>Basse-Vendline</t>
  </si>
  <si>
    <t>Génie mécanique ES (OCM 2017)</t>
  </si>
  <si>
    <t>Génie électrique ES (OCM 2017)</t>
  </si>
  <si>
    <t>Ingénierie des systèmes industriels ES (OCM 2017)</t>
  </si>
  <si>
    <t>Management des médias ES (OCM 2017)</t>
  </si>
  <si>
    <t>Marketing management ES (OCM 2005+2017)</t>
  </si>
  <si>
    <t>Orthoptique ES (OCM 2017)</t>
  </si>
  <si>
    <t>Planification des travaux ES (OCM 2017)</t>
  </si>
  <si>
    <t>Sauvetage ES (OCM 2017)</t>
  </si>
  <si>
    <t>Technique des bâtiments ES - Automation du bâtiment (OCM 2005)</t>
  </si>
  <si>
    <t>Technique des bâtiments ES - Chauffage, aération, climatisation (OCM 2005)</t>
  </si>
  <si>
    <t>Technique des bâtiments ES - Chauffage, ventilation, climatisation, froid, sanitaire CVCFS (OCM 2005)</t>
  </si>
  <si>
    <t>Technique des bâtiments ES - Domotique (OCM 2005)</t>
  </si>
  <si>
    <t>Technique des processus ES (OCM 2017)</t>
  </si>
  <si>
    <t>Technique du bois ES -  Construction en bois (OCM 2017)</t>
  </si>
  <si>
    <t>Technique du bois ES -  Industrie du bois (OCM 2017)</t>
  </si>
  <si>
    <t>Technique du bois ES -  Menuiserie/ébénisterie (OCM 2017)</t>
  </si>
  <si>
    <t>Technique médicale ES (OCM 2017)</t>
  </si>
  <si>
    <t>Technique paysagiste ES (OCM 2017)</t>
  </si>
  <si>
    <t>Technique vitivinicole ES (OCM 2017)</t>
  </si>
  <si>
    <t>Technologie agroalimentaire ES (OCM 2017)</t>
  </si>
  <si>
    <t>Technologie de l'énergie et de l'environnement ES (OCM 2017)</t>
  </si>
  <si>
    <t>Autres formations transitoires sec. II - tertiaire</t>
  </si>
  <si>
    <t>be-med</t>
  </si>
  <si>
    <t>BFF</t>
  </si>
  <si>
    <t>Centre de formation prof Berne francophone ceff</t>
  </si>
  <si>
    <t>International School of Berne (ISBerne)</t>
  </si>
  <si>
    <t>Staatssekretariat für Bildung, Forschung und Innovation (SBFI)</t>
  </si>
  <si>
    <t>AVOR-Spezialist/in VSSM (tertiaire - non réglementé)</t>
  </si>
  <si>
    <t>Chef/Cheffe d'équipe médicale (tertiaire - non réglementé)</t>
  </si>
  <si>
    <t>Chef/Cheffe de production et de montage en construction métallique BF</t>
  </si>
  <si>
    <t>Construction métallique et de façades ES (OCM 2017)</t>
  </si>
  <si>
    <t>Contrôle de la circulation aérienne ES (OCM 2017)</t>
  </si>
  <si>
    <t>Coordinateur en médecine ambulatoire SVMB (tertiaire - non réglementé)</t>
  </si>
  <si>
    <t>EDP ES Projet de construction et management d'immeubles (OCM 2005+2017)</t>
  </si>
  <si>
    <t>EPD ES (Cineasta cine-televisivo) (OCM 2005+2017)</t>
  </si>
  <si>
    <t>EPD ES Business Analyste (OCM 2005+2017)</t>
  </si>
  <si>
    <t>EPD ES Chief Digital Officier (OCM 2005+2017)</t>
  </si>
  <si>
    <t>EPD ES Controlling (OCM 2005+2017)</t>
  </si>
  <si>
    <t>EPD ES Creative Event Conceptions and Organisation (OCM 2017)</t>
  </si>
  <si>
    <t>EPD ES Direction de département santé (OCM 2005+2017)</t>
  </si>
  <si>
    <t>EPD ES Développement d'application (OCM 2005+2017)</t>
  </si>
  <si>
    <t>EPD ES Développement de solutions mobiles en entreprise (OCM 2005+2017)</t>
  </si>
  <si>
    <t>EPD ES Event- and Promotionsmanagement</t>
  </si>
  <si>
    <t>EPD ES Executive in Business Engineering (OCM 2005+2017)</t>
  </si>
  <si>
    <t>EPD ES Formation à la régulation d'urgences (OCM 2005+2017)</t>
  </si>
  <si>
    <t>EPD ES Hotel Management (OCM 2017)</t>
  </si>
  <si>
    <t>EPD ES Human Resources (OCM 2005+2017)</t>
  </si>
  <si>
    <t>EPD ES Industrial Management (OCM 2005+2017)</t>
  </si>
  <si>
    <t>EPD ES Informatique de gestion (OCM 2017)</t>
  </si>
  <si>
    <t>EPD ES KMU Leadership und Betriebswirtschaft (OCM 2017)</t>
  </si>
  <si>
    <t>EPD ES Management en construction (OCM 2005+2017)</t>
  </si>
  <si>
    <t>EPD ES Management en énergie (OCM 2005+2017)</t>
  </si>
  <si>
    <t>EPD ES Pédagogie expérientielle (OCM 2005+2017)</t>
  </si>
  <si>
    <t>Economie d'assurance ES (OCM 2005+2017)</t>
  </si>
  <si>
    <t>Economie forestière ES (OCM 2005+2017)</t>
  </si>
  <si>
    <t>Formation d'adultes ES (OCM 2017)</t>
  </si>
  <si>
    <t>Microtechniques ES (OCM 2017)</t>
  </si>
  <si>
    <t>Pilote de ligne ES (OCM 2017)</t>
  </si>
  <si>
    <t>Software Engineering (tertiaire - non réglementé)</t>
  </si>
  <si>
    <t>Spécialiste en production VSSM (tertiaire - non réglementé)</t>
  </si>
  <si>
    <t>Technique du textile et de l'habillement ES (OCM 2017)</t>
  </si>
  <si>
    <t>Grolley-Ponthaux</t>
  </si>
  <si>
    <t>Laténa</t>
  </si>
  <si>
    <t>Lema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</si>
</sst>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yyyy\-mm\-dd"/>
    <numFmt numFmtId="165" formatCode="dd/mm/yy;@"/>
    <numFmt numFmtId="166" formatCode="yyyy\-mm\-dd;@"/>
    <numFmt numFmtId="167" formatCode="dd/mm/yyyy;@"/>
    <numFmt numFmtId="168" formatCode="#################0"/>
  </numFmts>
  <fonts count="19">
    <font>
      <sz val="10"/>
      <name val="Arial"/>
    </font>
    <font>
      <sz val="10"/>
      <name val="Arial"/>
      <family val="2"/>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
      <b/>
      <sz val="12"/>
      <color rgb="FFFF0000"/>
      <name val="Arial"/>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
      <patternFill patternType="solid">
        <fgColor indexed="26"/>
        <bgColor indexed="8"/>
      </patternFill>
    </fill>
    <fill>
      <patternFill patternType="solid">
        <fgColor rgb="FFFFFFFF"/>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bottom/>
      <diagonal/>
    </border>
  </borders>
  <cellStyleXfs count="2">
    <xf numFmtId="0" fontId="0" fillId="0" borderId="0"/>
    <xf numFmtId="0" fontId="15" fillId="0" borderId="0"/>
  </cellStyleXfs>
  <cellXfs count="221">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0" fillId="5" borderId="7" xfId="0" applyFill="1" applyBorder="1" applyAlignment="1" applyProtection="1">
      <alignment horizontal="right"/>
      <protection hidden="1"/>
    </xf>
    <xf numFmtId="0" fontId="0" fillId="5" borderId="7" xfId="0"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0" fillId="15" borderId="7" xfId="0" applyFill="1" applyBorder="1" applyAlignment="1" applyProtection="1">
      <alignment horizontal="right"/>
      <protection hidden="1"/>
    </xf>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0" borderId="40" xfId="0" applyBorder="1" applyAlignment="1" applyProtection="1">
      <alignment horizontal="left"/>
      <protection hidden="1"/>
    </xf>
    <xf numFmtId="0" fontId="1" fillId="15" borderId="34" xfId="0" applyFont="1" applyFill="1" applyBorder="1" applyAlignment="1">
      <alignment horizontal="right"/>
    </xf>
    <xf numFmtId="0" fontId="1" fillId="15" borderId="8" xfId="0" applyFont="1" applyFill="1" applyBorder="1" applyAlignment="1">
      <alignment horizontal="right"/>
    </xf>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17" fillId="0" borderId="0" xfId="0" applyFont="1" applyAlignment="1" applyProtection="1">
      <alignment vertical="center" wrapText="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5" fillId="5" borderId="5" xfId="0" applyFont="1" applyFill="1" applyBorder="1" applyAlignment="1" applyProtection="1">
      <alignment horizontal="right"/>
      <protection hidden="1"/>
    </xf>
    <xf numFmtId="0" fontId="5" fillId="15" borderId="0" xfId="0" applyFont="1" applyFill="1" applyAlignment="1" applyProtection="1">
      <alignment horizontal="left"/>
      <protection hidden="1"/>
    </xf>
    <xf numFmtId="0" fontId="0" fillId="0" borderId="33" xfId="0" applyBorder="1" applyAlignment="1" applyProtection="1">
      <alignment horizontal="left"/>
      <protection hidden="1"/>
    </xf>
    <xf numFmtId="0" fontId="0" fillId="0" borderId="45" xfId="0" applyBorder="1" applyProtection="1">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5" fillId="15" borderId="0" xfId="0" applyFont="1" applyFill="1" applyAlignment="1" applyProtection="1">
      <alignment horizontal="right"/>
      <protection hidden="1"/>
    </xf>
    <xf numFmtId="0" fontId="5" fillId="5" borderId="5" xfId="0" applyFont="1" applyFill="1" applyBorder="1" applyAlignment="1" applyProtection="1">
      <alignment horizontal="left"/>
      <protection hidden="1"/>
    </xf>
    <xf numFmtId="0" fontId="5" fillId="5" borderId="4" xfId="0" applyFont="1" applyFill="1" applyBorder="1" applyAlignment="1" applyProtection="1">
      <alignment horizontal="right"/>
      <protection hidden="1"/>
    </xf>
    <xf numFmtId="0" fontId="5" fillId="5" borderId="4" xfId="0" applyFont="1" applyFill="1" applyBorder="1" applyAlignment="1" applyProtection="1">
      <alignment horizontal="left"/>
      <protection hidden="1"/>
    </xf>
    <xf numFmtId="0" fontId="5" fillId="15" borderId="5" xfId="0" applyFont="1" applyFill="1" applyBorder="1" applyAlignment="1" applyProtection="1">
      <alignment horizontal="right"/>
      <protection hidden="1"/>
    </xf>
    <xf numFmtId="0" fontId="1" fillId="5" borderId="7" xfId="0" applyFont="1" applyFill="1" applyBorder="1" applyAlignment="1" applyProtection="1">
      <alignment horizontal="left"/>
      <protection hidden="1"/>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18" fillId="5" borderId="29" xfId="0" applyFont="1" applyFill="1" applyBorder="1" applyAlignment="1" applyProtection="1">
      <alignment horizontal="center" vertical="center" wrapText="1"/>
      <protection locked="0"/>
    </xf>
    <xf numFmtId="0" fontId="18" fillId="5" borderId="43" xfId="0" applyFont="1" applyFill="1" applyBorder="1" applyAlignment="1" applyProtection="1">
      <alignment horizontal="center" vertical="center" wrapText="1"/>
      <protection locked="0"/>
    </xf>
    <xf numFmtId="0" fontId="18" fillId="5" borderId="13"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xf numFmtId="0" fontId="5" fillId="5" borderId="0" xfId="0" applyFont="1" applyFill="1" applyProtection="1">
      <protection hidden="1"/>
    </xf>
    <xf numFmtId="0" fontId="5" fillId="5" borderId="0" xfId="0" applyFont="1" applyFill="1" applyAlignment="1" applyProtection="1">
      <alignment horizontal="left"/>
      <protection hidden="1"/>
    </xf>
    <xf numFmtId="0" fontId="5" fillId="5" borderId="0" xfId="0" applyFont="1" applyFill="1" applyAlignment="1" applyProtection="1">
      <alignment horizontal="right"/>
      <protection hidden="1"/>
    </xf>
    <xf numFmtId="0" fontId="5" fillId="15" borderId="0" xfId="0" applyFont="1" applyFill="1"/>
    <xf numFmtId="0" fontId="1" fillId="15" borderId="0" xfId="0" applyFont="1" applyFill="1"/>
    <xf numFmtId="0" fontId="1" fillId="15" borderId="0" xfId="0" applyFont="1" applyFill="1" applyAlignment="1">
      <alignment horizontal="right"/>
    </xf>
    <xf numFmtId="0" fontId="0" fillId="5" borderId="0" xfId="0" applyFill="1" applyProtection="1">
      <protection hidden="1"/>
    </xf>
    <xf numFmtId="0" fontId="5" fillId="15" borderId="0" xfId="0" applyFont="1" applyFill="1" applyProtection="1">
      <protection hidden="1"/>
    </xf>
    <xf numFmtId="0" fontId="5" fillId="0" borderId="4" xfId="0" applyFont="1" applyBorder="1" applyProtection="1">
      <protection hidden="1"/>
    </xf>
    <xf numFmtId="0" fontId="5" fillId="5" borderId="6" xfId="0" applyFont="1" applyFill="1" applyBorder="1" applyProtection="1">
      <protection hidden="1"/>
    </xf>
    <xf numFmtId="0" fontId="5" fillId="0" borderId="4" xfId="0" applyFont="1" applyBorder="1" applyAlignment="1" applyProtection="1">
      <alignment horizontal="left"/>
      <protection hidden="1"/>
    </xf>
    <xf numFmtId="0" fontId="5" fillId="15" borderId="6" xfId="0" applyFont="1" applyFill="1" applyBorder="1" applyProtection="1">
      <protection hidden="1"/>
    </xf>
    <xf numFmtId="0" fontId="0" fillId="5" borderId="8" xfId="0" applyFill="1" applyBorder="1" applyProtection="1">
      <protection hidden="1"/>
    </xf>
    <xf numFmtId="0" fontId="0" fillId="5" borderId="32" xfId="0" applyFill="1" applyBorder="1" applyProtection="1">
      <protection hidden="1"/>
    </xf>
    <xf numFmtId="0" fontId="0" fillId="5" borderId="33" xfId="0" applyFill="1" applyBorder="1" applyProtection="1">
      <protection hidden="1"/>
    </xf>
    <xf numFmtId="0" fontId="15" fillId="18" borderId="7" xfId="1" applyFill="1" applyBorder="1" applyAlignment="1">
      <alignment horizontal="right"/>
    </xf>
    <xf numFmtId="0" fontId="1" fillId="5" borderId="33" xfId="0" applyFont="1" applyFill="1" applyBorder="1"/>
    <xf numFmtId="0" fontId="15" fillId="16" borderId="7" xfId="1" applyFill="1" applyBorder="1" applyAlignment="1">
      <alignment horizontal="right"/>
    </xf>
    <xf numFmtId="0" fontId="1" fillId="15" borderId="34" xfId="0" applyFont="1" applyFill="1" applyBorder="1"/>
    <xf numFmtId="0" fontId="0" fillId="5" borderId="7" xfId="0" applyFill="1" applyBorder="1" applyProtection="1">
      <protection hidden="1"/>
    </xf>
    <xf numFmtId="0" fontId="0" fillId="15" borderId="8" xfId="0" applyFill="1" applyBorder="1" applyProtection="1">
      <protection hidden="1"/>
    </xf>
    <xf numFmtId="0" fontId="0" fillId="5" borderId="34" xfId="0" applyFill="1" applyBorder="1" applyProtection="1">
      <protection hidden="1"/>
    </xf>
    <xf numFmtId="0" fontId="1" fillId="5" borderId="8" xfId="0" applyFont="1" applyFill="1" applyBorder="1"/>
    <xf numFmtId="0" fontId="1" fillId="0" borderId="7" xfId="0" applyFont="1" applyBorder="1" applyAlignment="1" applyProtection="1">
      <alignment horizontal="right"/>
      <protection hidden="1"/>
    </xf>
    <xf numFmtId="0" fontId="0" fillId="15" borderId="0" xfId="0" applyFill="1" applyProtection="1">
      <protection hidden="1"/>
    </xf>
    <xf numFmtId="0" fontId="1" fillId="5" borderId="7" xfId="0" applyFont="1" applyFill="1" applyBorder="1"/>
    <xf numFmtId="0" fontId="0" fillId="5" borderId="44" xfId="0" applyFill="1" applyBorder="1" applyProtection="1">
      <protection hidden="1"/>
    </xf>
    <xf numFmtId="0" fontId="1" fillId="15" borderId="7" xfId="0" applyFont="1" applyFill="1" applyBorder="1"/>
    <xf numFmtId="0" fontId="0" fillId="5" borderId="8" xfId="0" applyFill="1" applyBorder="1"/>
    <xf numFmtId="0" fontId="0" fillId="15" borderId="34" xfId="0" applyFill="1" applyBorder="1"/>
    <xf numFmtId="168" fontId="0" fillId="19" borderId="44" xfId="0" applyNumberFormat="1" applyFill="1" applyBorder="1" applyAlignment="1">
      <alignment horizontal="right"/>
    </xf>
    <xf numFmtId="0" fontId="0" fillId="19" borderId="46" xfId="0" applyFill="1" applyBorder="1" applyAlignment="1">
      <alignment horizontal="left"/>
    </xf>
    <xf numFmtId="0" fontId="0" fillId="19" borderId="46" xfId="0" applyFill="1" applyBorder="1" applyAlignment="1">
      <alignment horizontal="right"/>
    </xf>
    <xf numFmtId="0" fontId="0" fillId="19" borderId="45" xfId="0" applyFill="1" applyBorder="1" applyAlignment="1">
      <alignment horizontal="right"/>
    </xf>
    <xf numFmtId="0" fontId="0" fillId="19" borderId="46" xfId="0" applyFill="1" applyBorder="1" applyAlignment="1">
      <alignment horizontal="left" wrapText="1"/>
    </xf>
    <xf numFmtId="0" fontId="1" fillId="5" borderId="0" xfId="0" applyFont="1" applyFill="1"/>
    <xf numFmtId="0" fontId="0" fillId="5" borderId="46" xfId="0" applyFill="1" applyBorder="1" applyProtection="1">
      <protection hidden="1"/>
    </xf>
    <xf numFmtId="0" fontId="0" fillId="5" borderId="45" xfId="0" applyFill="1" applyBorder="1" applyProtection="1">
      <protection hidden="1"/>
    </xf>
  </cellXfs>
  <cellStyles count="2">
    <cellStyle name="Normal_SArt" xfId="1"/>
    <cellStyle name="Standard" xfId="0" builtinId="0"/>
  </cellStyles>
  <dxfs count="30">
    <dxf>
      <font>
        <condense val="0"/>
        <extend val="0"/>
        <color indexed="9"/>
      </font>
    </dxf>
    <dxf>
      <fill>
        <patternFill>
          <bgColor indexed="10"/>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170"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Mode d'emploi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(pour les écoles)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Préambule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outil a été créé afin de faciliter la saisie des données individuelles des élèves recevant un diplôme.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L’outil se compose de différents onglets, «Livraison», «Personnes» et «Qualifications». Ces onglets sont ceux dans lesquels TOUS les champs doivent être saisis afin que le fichier d’export (pour le canton) soit en ordre pour l’envoi, hormis quelques champs facultatifs (voir onglet «Personnes» et "Qualifications").</a:t>
          </a:r>
        </a:p>
        <a:p>
          <a:pPr algn="l" rtl="0">
            <a:defRPr sz="1000"/>
          </a:pPr>
          <a:r>
            <a:rPr lang="fr-CH" sz="1000" b="0" i="0" u="none" strike="noStrike" baseline="0">
              <a:solidFill>
                <a:srgbClr val="000000"/>
              </a:solidFill>
              <a:latin typeface="Arial"/>
              <a:cs typeface="Arial"/>
            </a:rPr>
            <a:t>• L’onglet «Fichier d’export» représente le résultat de vos saisies sous la forme de codes. Seul le contenu de cet onglet sera transmis au canton, respectivement à l'OFS.</a:t>
          </a:r>
        </a:p>
        <a:p>
          <a:pPr algn="l" rtl="0">
            <a:defRPr sz="1000"/>
          </a:pPr>
          <a:r>
            <a:rPr lang="fr-CH" sz="1000" b="0" i="0" u="none" strike="noStrike" baseline="0">
              <a:solidFill>
                <a:srgbClr val="000000"/>
              </a:solidFill>
              <a:latin typeface="Arial"/>
              <a:cs typeface="Arial"/>
            </a:rPr>
            <a:t>• Les onglets qui suivent contiennent les listes de nomenclatures dans lesquelles vous pourrez simplement rechercher plus d’information.</a:t>
          </a:r>
        </a:p>
        <a:p>
          <a:pPr algn="l" rtl="0">
            <a:defRPr sz="1000"/>
          </a:pPr>
          <a:r>
            <a:rPr lang="fr-CH" sz="1000" b="0" i="0" u="none" strike="noStrike" baseline="0">
              <a:solidFill>
                <a:srgbClr val="000000"/>
              </a:solidFill>
              <a:latin typeface="Arial"/>
              <a:cs typeface="Arial"/>
            </a:rPr>
            <a:t>• Dans la plupart des cellules vous trouverez un menu déroulant qui correspond aux listes indiquées dans les onglets de nomenclatures. Si vous souhaitez saisir sans utiliser la souris, il vous suffit de tenir la touche alt du clavier et naviguer avec les flèches de direction et validez votre choix avec Enter.</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Procédure à suivre pour la saisie des diplômes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Livraison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Saisir un libellé pour la livraison. Ce libellé doit permettre d'identifier la livraison de manière univoque.</a:t>
          </a:r>
        </a:p>
        <a:p>
          <a:pPr algn="l" rtl="0">
            <a:defRPr sz="1000"/>
          </a:pPr>
          <a:r>
            <a:rPr lang="fr-CH" sz="1000" b="0" i="0" u="none" strike="noStrike" baseline="0">
              <a:solidFill>
                <a:srgbClr val="000000"/>
              </a:solidFill>
              <a:latin typeface="Arial"/>
              <a:cs typeface="Arial"/>
            </a:rPr>
            <a:t>- Saisir l’année de référence du relevé, par exemple 2011 pour les diplômes délivrés durant l'année civile 2011.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ligne "Nombre d'erreur pour les personnes et qualifications dénombre les éventuelles erreurs de saisie dans les différents onglets. Le message "Attention erreur(s) !" s’affichera en cas de mauvaise saisie, alors que c'est le message "Données prêtes pour l'export" qui sera affiché une fois que tout est correct.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Une statistique basique est présentée en bas de la page. Cet instrument de contrôle permet de voir combien de personnes et de qualifications sont prêtes à être transmises via l'onglet «Fichier d'export».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Personnes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Différentes valeurs doivent être saisies pour chaque personne:</a:t>
          </a:r>
        </a:p>
        <a:p>
          <a:pPr algn="l" rtl="0">
            <a:defRPr sz="1000"/>
          </a:pPr>
          <a:r>
            <a:rPr lang="fr-CH" sz="1000" b="0" i="0" u="none" strike="noStrike" baseline="0">
              <a:solidFill>
                <a:srgbClr val="000000"/>
              </a:solidFill>
              <a:latin typeface="Arial"/>
              <a:cs typeface="Arial"/>
            </a:rPr>
            <a:t>- Un nom/prénom peut facultativement être saisi pour faciliter le contrôle des qualifications correspondant à une personne et inversement. </a:t>
          </a:r>
        </a:p>
        <a:p>
          <a:pPr algn="l" rtl="0">
            <a:defRPr sz="1000"/>
          </a:pPr>
          <a:r>
            <a:rPr lang="fr-CH" sz="1000" b="0" i="0" u="none" strike="noStrike" baseline="0">
              <a:solidFill>
                <a:srgbClr val="000000"/>
              </a:solidFill>
              <a:latin typeface="Arial"/>
              <a:cs typeface="Arial"/>
            </a:rPr>
            <a:t>- Une catégorie d'identificateur ainsi qu'un identificateur unique pour la personne. Ce sera généralement le nouveau numéro AVS à 13 positions. Si le même identificateur est saisi plus d'une fois dans le formulaire, les valeurs à double sont indiquées en bleu et doivent être corrigées.</a:t>
          </a:r>
        </a:p>
        <a:p>
          <a:pPr algn="l" rtl="0">
            <a:defRPr sz="1000"/>
          </a:pPr>
          <a:r>
            <a:rPr lang="fr-CH" sz="1000" b="0" i="0" u="none" strike="noStrike" baseline="0">
              <a:solidFill>
                <a:srgbClr val="000000"/>
              </a:solidFill>
              <a:latin typeface="Arial"/>
              <a:cs typeface="Arial"/>
            </a:rPr>
            <a:t>- Le sexe, la date de naissance et la commmune de domicile de cette personne. (La commune de domicile doit être introduite en toutes lettres)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1ère colonne du formulaire "enreg. OK" informe sur les valeurs introduites sur la ligne (enregistrement):</a:t>
          </a:r>
        </a:p>
        <a:p>
          <a:pPr algn="l" rtl="0">
            <a:defRPr sz="1000"/>
          </a:pPr>
          <a:r>
            <a:rPr lang="fr-CH" sz="1000" b="0" i="0" u="none" strike="noStrike" baseline="0">
              <a:solidFill>
                <a:srgbClr val="000000"/>
              </a:solidFill>
              <a:latin typeface="Arial"/>
              <a:cs typeface="Arial"/>
            </a:rPr>
            <a:t>- "OK": L'enregistrement est en ordre</a:t>
          </a:r>
        </a:p>
        <a:p>
          <a:pPr algn="l" rtl="0">
            <a:defRPr sz="1000"/>
          </a:pPr>
          <a:r>
            <a:rPr lang="fr-CH" sz="1000" b="0" i="0" u="none" strike="noStrike" baseline="0">
              <a:solidFill>
                <a:srgbClr val="000000"/>
              </a:solidFill>
              <a:latin typeface="Arial"/>
              <a:cs typeface="Arial"/>
            </a:rPr>
            <a:t>- "Incomplet": Il manque des valeurs. Toutes les colonnes doivent être remplies à l'exception du Nom et du Prénom qui sont facultatifs.</a:t>
          </a:r>
        </a:p>
        <a:p>
          <a:pPr algn="l" rtl="0">
            <a:defRPr sz="1000"/>
          </a:pPr>
          <a:r>
            <a:rPr lang="fr-CH" sz="1000" b="0" i="0" u="none" strike="noStrike" baseline="0">
              <a:solidFill>
                <a:srgbClr val="000000"/>
              </a:solidFill>
              <a:latin typeface="Arial"/>
              <a:cs typeface="Arial"/>
            </a:rPr>
            <a:t>- "Attention": Une valeur (indiquée en orange) sort des limites habituelles. Elle doit être contrôlée. Si la valeur est correcte, on peut ignorer cet avertissement.</a:t>
          </a:r>
        </a:p>
        <a:p>
          <a:pPr algn="l" rtl="0">
            <a:defRPr sz="1000"/>
          </a:pPr>
          <a:r>
            <a:rPr lang="fr-CH" sz="1000" b="0" i="0" u="none" strike="noStrike" baseline="0">
              <a:solidFill>
                <a:srgbClr val="000000"/>
              </a:solidFill>
              <a:latin typeface="Arial"/>
              <a:cs typeface="Arial"/>
            </a:rPr>
            <a:t>- "Erreur": Une valeur (indiquée en rouge) n'est pas correcte. Elle doit être corrigée.</a:t>
          </a:r>
        </a:p>
        <a:p>
          <a:pPr algn="l" rtl="0">
            <a:defRPr sz="1000"/>
          </a:pPr>
          <a:r>
            <a:rPr lang="fr-CH" sz="1000" b="0" i="0" u="none" strike="noStrike" baseline="0">
              <a:solidFill>
                <a:srgbClr val="000000"/>
              </a:solidFill>
              <a:latin typeface="Arial"/>
              <a:cs typeface="Arial"/>
            </a:rPr>
            <a:t>- "Pas utilisé": la personne définie par cet enregistrement n'est pas associée à une qualification et ne sera donc pas transmise avec les autres données. Il convient donc de définir une ou plusieurs qualifications correspondantes pour cette personne.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Qualifications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onglet permet la saisie d'une ou de plusieurs qualifications associées à une personne précédemment saisie. Les qualifications concernant une même personne ne doivent PAS obligatoirement être saisies de manière groupée. Une qualification oubliée lors d'une première saisie peut donc être ajoutée à la fin de la liste le cas échéant.</a:t>
          </a:r>
        </a:p>
        <a:p>
          <a:pPr algn="l" rtl="0">
            <a:defRPr sz="1000"/>
          </a:pPr>
          <a:r>
            <a:rPr lang="fr-CH" sz="1000" b="0" i="0" u="none" strike="noStrike" baseline="0">
              <a:solidFill>
                <a:srgbClr val="000000"/>
              </a:solidFill>
              <a:latin typeface="Arial"/>
              <a:cs typeface="Arial"/>
            </a:rPr>
            <a:t>Différentes valeurs doivent être saisies pour chaque qualification:</a:t>
          </a:r>
        </a:p>
        <a:p>
          <a:pPr algn="l" rtl="0">
            <a:defRPr sz="1000"/>
          </a:pPr>
          <a:r>
            <a:rPr lang="fr-CH" sz="1000" b="0" i="0" u="none" strike="noStrike" baseline="0">
              <a:solidFill>
                <a:srgbClr val="000000"/>
              </a:solidFill>
              <a:latin typeface="Arial"/>
              <a:cs typeface="Arial"/>
            </a:rPr>
            <a:t>- Il faut sélectionner une personne à laquelle on va attribuer des activités par son "ID personne". Le nom/prénom saisi sur l'onglet «Personnes» est automatiquement reporté pour un contrôle plus facile des qualifications introduites. L'âge de la personne est calculé sur la base de la date de naissance et de l'année de relevé.</a:t>
          </a:r>
        </a:p>
        <a:p>
          <a:pPr algn="l" rtl="0">
            <a:defRPr sz="1000"/>
          </a:pPr>
          <a:r>
            <a:rPr lang="fr-CH" sz="1000" b="0" i="0" u="none" strike="noStrike" baseline="0">
              <a:solidFill>
                <a:srgbClr val="000000"/>
              </a:solidFill>
              <a:latin typeface="Arial"/>
              <a:cs typeface="Arial"/>
            </a:rPr>
            <a:t>- On indique ensuite le nom de l'institution de formation dans laquelle la formation a été suivie ainsi que le type de formation suivie.</a:t>
          </a:r>
        </a:p>
        <a:p>
          <a:pPr algn="l" rtl="0">
            <a:defRPr sz="1000"/>
          </a:pPr>
          <a:r>
            <a:rPr lang="fr-CH" sz="1000" b="0" i="0" u="none" strike="noStrike" baseline="0">
              <a:solidFill>
                <a:srgbClr val="000000"/>
              </a:solidFill>
              <a:latin typeface="Arial"/>
              <a:cs typeface="Arial"/>
            </a:rPr>
            <a:t>- Plusieurs indications doivent être introduites concernant l'examen: la date de l'examen, le numéro d'examen et enfin le résultat de cet examen. Le numéro de l'examen indique si l'élève s'est présenté à un ou plusieurs examens durant l'année. Ce numéro d'examen doit être unique pour un même élève (par ex. 1er examen = 1, répétant = 2, diplôme supplémentaire = 3, etc.). Les doublons seront indiqués en bleu et doivent être corrigés. </a:t>
          </a:r>
        </a:p>
        <a:p>
          <a:pPr algn="l" rtl="0">
            <a:defRPr sz="1000"/>
          </a:pPr>
          <a:r>
            <a:rPr lang="fr-CH" sz="1000" b="0" i="0" u="none" strike="noStrike" baseline="0">
              <a:solidFill>
                <a:srgbClr val="000000"/>
              </a:solidFill>
              <a:latin typeface="Arial"/>
              <a:cs typeface="Arial"/>
            </a:rPr>
            <a:t>- Le type d'examen ne doit pas être saisi parce qu'il est toujours le même dans les écoles: "Examen interne à l'école"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fr-CH" sz="1000" b="0" i="0" u="none" strike="noStrike" baseline="0">
              <a:solidFill>
                <a:srgbClr val="000000"/>
              </a:solidFill>
              <a:latin typeface="Arial" panose="020B0604020202020204" pitchFamily="34" charset="0"/>
              <a:cs typeface="Arial" panose="020B0604020202020204" pitchFamily="34" charset="0"/>
            </a:rPr>
            <a:t>- </a:t>
          </a:r>
          <a:r>
            <a:rPr lang="fr-CH" sz="1000">
              <a:effectLst/>
              <a:latin typeface="Arial" panose="020B0604020202020204" pitchFamily="34" charset="0"/>
              <a:ea typeface="+mn-ea"/>
              <a:cs typeface="Arial" panose="020B0604020202020204" pitchFamily="34" charset="0"/>
            </a:rPr>
            <a:t>« Titre bilingue » : cette indication est uniquement à compléter pour les écoles de maturités gymnasiales (RRM) proposant cette option &gt; pour les autres écoles/formations laisser le champ vide. Cette variable permet de relever la langue dans laquelle le certificat de maturité a été obtenu (exemple : D/F). Elle comprend toutes les combinaisons qui sont proposées dans chaque école.</a:t>
          </a:r>
          <a:endParaRPr lang="en-US" sz="1000">
            <a:effectLst/>
            <a:latin typeface="Arial" panose="020B0604020202020204" pitchFamily="34" charset="0"/>
            <a:ea typeface="+mn-ea"/>
            <a:cs typeface="Arial" panose="020B0604020202020204" pitchFamily="34" charset="0"/>
          </a:endParaRPr>
        </a:p>
        <a:p>
          <a:pPr algn="l" rtl="0">
            <a:defRPr sz="1000"/>
          </a:pPr>
          <a:r>
            <a:rPr lang="fr-CH" sz="1000" b="0" i="0" u="none" strike="noStrike" baseline="0">
              <a:solidFill>
                <a:srgbClr val="000000"/>
              </a:solidFill>
              <a:latin typeface="Arial"/>
              <a:cs typeface="Arial"/>
            </a:rPr>
            <a:t>- Enfin, un commentaire facultatif peut être introduit.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Comme pour les personnes, la 1ère colonne du formulaire "enreg. OK" informe sur les valeurs introduites sur la ligne (enregistrement):</a:t>
          </a:r>
        </a:p>
        <a:p>
          <a:pPr algn="l" rtl="0">
            <a:defRPr sz="1000"/>
          </a:pPr>
          <a:r>
            <a:rPr lang="fr-CH" sz="1000" b="0" i="0" u="none" strike="noStrike" baseline="0">
              <a:solidFill>
                <a:srgbClr val="000000"/>
              </a:solidFill>
              <a:latin typeface="Arial"/>
              <a:cs typeface="Arial"/>
            </a:rPr>
            <a:t>- "OK": L'enregistrement est en ordre</a:t>
          </a:r>
        </a:p>
        <a:p>
          <a:pPr algn="l" rtl="0">
            <a:defRPr sz="1000"/>
          </a:pPr>
          <a:r>
            <a:rPr lang="fr-CH" sz="1000" b="0" i="0" u="none" strike="noStrike" baseline="0">
              <a:solidFill>
                <a:srgbClr val="000000"/>
              </a:solidFill>
              <a:latin typeface="Arial"/>
              <a:cs typeface="Arial"/>
            </a:rPr>
            <a:t>- "Incomplet": Il manque des valeurs. Toutes les colonnes doivent être remplies à l'exception du commentaire qui est facultatif.</a:t>
          </a:r>
        </a:p>
        <a:p>
          <a:pPr algn="l" rtl="0">
            <a:defRPr sz="1000"/>
          </a:pPr>
          <a:r>
            <a:rPr lang="fr-CH" sz="1000" b="0" i="0" u="none" strike="noStrike" baseline="0">
              <a:solidFill>
                <a:srgbClr val="000000"/>
              </a:solidFill>
              <a:latin typeface="Arial"/>
              <a:cs typeface="Arial"/>
            </a:rPr>
            <a:t>- "Attention": Une valeur (indiquée en orange) sort des limites habituelles. Elle doit être contrôlée. Si la valeur est correcte, on peut ignorer cet avertissement. Lorsque l'âge et le type de formation sont colorés en orange, cela signifie que l'âge de la personne ne se situe pas dans la fourchette d'âges habituellement observée pour cette formation et qu'il faut recontrôler les données introduites.</a:t>
          </a:r>
        </a:p>
        <a:p>
          <a:pPr algn="l" rtl="0">
            <a:defRPr sz="1000"/>
          </a:pPr>
          <a:r>
            <a:rPr lang="fr-CH" sz="1000" b="0" i="0" u="none" strike="noStrike" baseline="0">
              <a:solidFill>
                <a:srgbClr val="000000"/>
              </a:solidFill>
              <a:latin typeface="Arial"/>
              <a:cs typeface="Arial"/>
            </a:rPr>
            <a:t>- "Erreur": Une valeur (indiquée en rouge) n'est pas correcte. Elle doit être corrigée.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Onglets particuliers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L'onglet «Inst suppl.» vous permet de saisir une institution/école qui ne figure pas dans la liste déroulante, avec le code correspondant qui vous sera donné par le canton ou l'OFS. Une fois paramétré, vous retrouverez ces nouvelles institutions/écoles dans le menu déroulant correspondant (à la fin).</a:t>
          </a:r>
        </a:p>
        <a:p>
          <a:pPr algn="l" rtl="0">
            <a:defRPr sz="1000"/>
          </a:pPr>
          <a:r>
            <a:rPr lang="fr-CH" sz="1000" b="0" i="0" u="none" strike="noStrike" baseline="0">
              <a:solidFill>
                <a:srgbClr val="000000"/>
              </a:solidFill>
              <a:latin typeface="Arial"/>
              <a:cs typeface="Arial"/>
            </a:rPr>
            <a:t>- L'onglet «TForm suppl.» vous permet de saisir un type de formation qui ne figure pas dans la liste déroulante, avec le code correspondant qui vous sera donné par le canton ou l'OFS. Une fois paramétré, vous retrouverez ces nouveaux types de formation dans le menu déroulant correspondant (à la fin).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Fin de la saisie et sauvegarde du fichier de données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Lorsque la saisie est terminée, et que dans l'onglet « Livraison » le commentaire "Fichier prêt à l'export" est inscrit, vous pouvez produire un fichier CSV ne contenant que les données sous forme de codes. C'est ce fichier CSV qu'il faudra transmettre au canton ou à l'OFS. La procédure pour enregistrer ce fichier de données est la suivante:</a:t>
          </a:r>
        </a:p>
        <a:p>
          <a:pPr algn="l" rtl="0">
            <a:defRPr sz="1000"/>
          </a:pPr>
          <a:r>
            <a:rPr lang="fr-CH" sz="1000" b="0" i="0" u="none" strike="noStrike" baseline="0">
              <a:solidFill>
                <a:srgbClr val="000000"/>
              </a:solidFill>
              <a:latin typeface="Arial"/>
              <a:cs typeface="Arial"/>
            </a:rPr>
            <a:t>- Tout d'abord, il est conseillé de faire une sauvegarde du formulaire excel (Menu Fichier-&gt;Enregistrer)</a:t>
          </a:r>
        </a:p>
        <a:p>
          <a:pPr algn="l" rtl="0">
            <a:defRPr sz="1000"/>
          </a:pPr>
          <a:r>
            <a:rPr lang="fr-CH" sz="1000" b="0" i="0" u="none" strike="noStrike" baseline="0">
              <a:solidFill>
                <a:srgbClr val="000000"/>
              </a:solidFill>
              <a:latin typeface="Arial"/>
              <a:cs typeface="Arial"/>
            </a:rPr>
            <a:t>- Pluis se placer dans l'onglet «Fichier d'export»</a:t>
          </a:r>
        </a:p>
        <a:p>
          <a:pPr algn="l" rtl="0">
            <a:defRPr sz="1000"/>
          </a:pPr>
          <a:r>
            <a:rPr lang="fr-CH" sz="1000" b="0" i="0" u="none" strike="noStrike" baseline="0">
              <a:solidFill>
                <a:srgbClr val="000000"/>
              </a:solidFill>
              <a:latin typeface="Arial"/>
              <a:cs typeface="Arial"/>
            </a:rPr>
            <a:t>- Menu Fichier-&gt;Enregistrer sous, choisir comme type de fichier "CSV (séparateur: point-virgule) (*.csv)", introduire le nom du fichier à sauvegarder, par exemple "Données.csv", appuyer sur Enregistrer, appuyer sur OK pour n'enregistrer que la feuille active, répondre OUI pour conserver le format du classeur.</a:t>
          </a:r>
        </a:p>
        <a:p>
          <a:pPr algn="l" rtl="0">
            <a:defRPr sz="1000"/>
          </a:pPr>
          <a:r>
            <a:rPr lang="fr-CH" sz="1000" b="0" i="0" u="none" strike="noStrike" baseline="0">
              <a:solidFill>
                <a:srgbClr val="000000"/>
              </a:solidFill>
              <a:latin typeface="Arial"/>
              <a:cs typeface="Arial"/>
            </a:rPr>
            <a:t>- Fermer excel et transmettre le fichier "Données.csv" an canton ou à l'OFS, selon ce qui a été convenu.</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En cas de question, veuillez svp vous adresser à votre contact au niveau du canton.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638175</xdr:colOff>
      <xdr:row>0</xdr:row>
      <xdr:rowOff>38100</xdr:rowOff>
    </xdr:from>
    <xdr:to>
      <xdr:col>12</xdr:col>
      <xdr:colOff>704850</xdr:colOff>
      <xdr:row>6</xdr:row>
      <xdr:rowOff>123825</xdr:rowOff>
    </xdr:to>
    <xdr:pic>
      <xdr:nvPicPr>
        <xdr:cNvPr id="1172" name="Picture 4"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154"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2924175</xdr:colOff>
      <xdr:row>0</xdr:row>
      <xdr:rowOff>38100</xdr:rowOff>
    </xdr:from>
    <xdr:to>
      <xdr:col>7</xdr:col>
      <xdr:colOff>495300</xdr:colOff>
      <xdr:row>6</xdr:row>
      <xdr:rowOff>123825</xdr:rowOff>
    </xdr:to>
    <xdr:pic>
      <xdr:nvPicPr>
        <xdr:cNvPr id="2155" name="Picture 3"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466725</xdr:colOff>
      <xdr:row>4</xdr:row>
      <xdr:rowOff>85725</xdr:rowOff>
    </xdr:to>
    <xdr:pic>
      <xdr:nvPicPr>
        <xdr:cNvPr id="3245"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0</xdr:row>
      <xdr:rowOff>38100</xdr:rowOff>
    </xdr:from>
    <xdr:to>
      <xdr:col>20</xdr:col>
      <xdr:colOff>733425</xdr:colOff>
      <xdr:row>6</xdr:row>
      <xdr:rowOff>123825</xdr:rowOff>
    </xdr:to>
    <xdr:pic>
      <xdr:nvPicPr>
        <xdr:cNvPr id="3246" name="Picture 39"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422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20</xdr:col>
      <xdr:colOff>114300</xdr:colOff>
      <xdr:row>4</xdr:row>
      <xdr:rowOff>76200</xdr:rowOff>
    </xdr:to>
    <xdr:pic>
      <xdr:nvPicPr>
        <xdr:cNvPr id="426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3625"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0</xdr:row>
      <xdr:rowOff>47625</xdr:rowOff>
    </xdr:from>
    <xdr:to>
      <xdr:col>16</xdr:col>
      <xdr:colOff>2333625</xdr:colOff>
      <xdr:row>6</xdr:row>
      <xdr:rowOff>133350</xdr:rowOff>
    </xdr:to>
    <xdr:pic>
      <xdr:nvPicPr>
        <xdr:cNvPr id="4269" name="Picture 28"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47625"/>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baseColWidth="10" defaultRowHeight="12.5"/>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pane="bottomLeft"/>
    </sheetView>
  </sheetViews>
  <sheetFormatPr baseColWidth="10" defaultColWidth="11.453125" defaultRowHeight="12.5"/>
  <cols>
    <col min="1" max="1" width="7.26953125" style="25" customWidth="1"/>
    <col min="2" max="2" width="12" style="96" customWidth="1"/>
    <col min="3" max="3" width="68.81640625" style="91" hidden="1" customWidth="1"/>
    <col min="4" max="4" width="79" style="45" customWidth="1"/>
    <col min="5" max="16384" width="11.453125" style="45"/>
  </cols>
  <sheetData>
    <row r="1" spans="1:4" ht="13">
      <c r="A1" s="23" t="s">
        <v>3391</v>
      </c>
      <c r="B1" s="24"/>
    </row>
    <row r="2" spans="1:4" ht="13">
      <c r="A2" s="23"/>
      <c r="B2" s="24"/>
      <c r="D2" s="116"/>
    </row>
    <row r="3" spans="1:4" ht="13.5" thickBot="1">
      <c r="A3" s="14" t="s">
        <v>3393</v>
      </c>
      <c r="B3" s="15" t="s">
        <v>3351</v>
      </c>
      <c r="C3" s="92" t="s">
        <v>3392</v>
      </c>
      <c r="D3" s="92" t="s">
        <v>3392</v>
      </c>
    </row>
    <row r="4" spans="1:4">
      <c r="A4" s="25" t="str">
        <f>IF(ISBLANK(Nomen.complète!K4),"-",Nomen.complète!K4)</f>
        <v>CH.BUR</v>
      </c>
      <c r="B4" s="17">
        <f>IF(ISBLANK(Nomen.complète!L4),"-",Nomen.complète!L4)</f>
        <v>70944127</v>
      </c>
      <c r="C4" s="93" t="str">
        <f>IF(ISBLANK(Nomen.complète!M4),"-",Nomen.complète!M4)</f>
        <v>AKAD College Bern</v>
      </c>
      <c r="D4" s="45" t="str">
        <f>IF(B4="-",B4,C4&amp; " (" &amp;B4&amp;")")</f>
        <v>AKAD College Bern (70944127)</v>
      </c>
    </row>
    <row r="5" spans="1:4">
      <c r="A5" s="25" t="str">
        <f>IF(ISBLANK(Nomen.complète!K5),"-",Nomen.complète!K5)</f>
        <v>CH.BUR</v>
      </c>
      <c r="B5" s="17">
        <f>IF(ISBLANK(Nomen.complète!L5),"-",Nomen.complète!L5)</f>
        <v>65345254</v>
      </c>
      <c r="C5" s="93" t="str">
        <f>IF(ISBLANK(Nomen.complète!M5),"-",Nomen.complète!M5)</f>
        <v>BBZ Biel /CFP Bienne</v>
      </c>
      <c r="D5" s="45" t="str">
        <f t="shared" ref="D5:D68" si="0">IF(B5="-",B5,C5&amp; " (" &amp;B5&amp;")")</f>
        <v>BBZ Biel /CFP Bienne (65345254)</v>
      </c>
    </row>
    <row r="6" spans="1:4">
      <c r="A6" s="25" t="str">
        <f>IF(ISBLANK(Nomen.complète!K6),"-",Nomen.complète!K6)</f>
        <v>CH.BUR</v>
      </c>
      <c r="B6" s="17">
        <f>IF(ISBLANK(Nomen.complète!L6),"-",Nomen.complète!L6)</f>
        <v>72770371</v>
      </c>
      <c r="C6" s="93" t="str">
        <f>IF(ISBLANK(Nomen.complète!M6),"-",Nomen.complète!M6)</f>
        <v>be-med</v>
      </c>
      <c r="D6" s="45" t="str">
        <f t="shared" si="0"/>
        <v>be-med (72770371)</v>
      </c>
    </row>
    <row r="7" spans="1:4">
      <c r="A7" s="25" t="str">
        <f>IF(ISBLANK(Nomen.complète!K7),"-",Nomen.complète!K7)</f>
        <v>CH.BUR</v>
      </c>
      <c r="B7" s="17">
        <f>IF(ISBLANK(Nomen.complète!L7),"-",Nomen.complète!L7)</f>
        <v>50497540</v>
      </c>
      <c r="C7" s="93" t="str">
        <f>IF(ISBLANK(Nomen.complète!M7),"-",Nomen.complète!M7)</f>
        <v>Berner Bildungszentrum Pflege</v>
      </c>
      <c r="D7" s="45" t="str">
        <f t="shared" si="0"/>
        <v>Berner Bildungszentrum Pflege (50497540)</v>
      </c>
    </row>
    <row r="8" spans="1:4">
      <c r="A8" s="25" t="str">
        <f>IF(ISBLANK(Nomen.complète!K8),"-",Nomen.complète!K8)</f>
        <v>CH.BUR</v>
      </c>
      <c r="B8" s="17">
        <f>IF(ISBLANK(Nomen.complète!L8),"-",Nomen.complète!L8)</f>
        <v>51218907</v>
      </c>
      <c r="C8" s="93" t="str">
        <f>IF(ISBLANK(Nomen.complète!M8),"-",Nomen.complète!M8)</f>
        <v>Berner Maturitätsschule für Erwachsene BME</v>
      </c>
      <c r="D8" s="45" t="str">
        <f t="shared" si="0"/>
        <v>Berner Maturitätsschule für Erwachsene BME (51218907)</v>
      </c>
    </row>
    <row r="9" spans="1:4">
      <c r="A9" s="25" t="str">
        <f>IF(ISBLANK(Nomen.complète!K9),"-",Nomen.complète!K9)</f>
        <v>CH.BUR</v>
      </c>
      <c r="B9" s="17">
        <f>IF(ISBLANK(Nomen.complète!L9),"-",Nomen.complète!L9)</f>
        <v>52386193</v>
      </c>
      <c r="C9" s="93" t="str">
        <f>IF(ISBLANK(Nomen.complète!M9),"-",Nomen.complète!M9)</f>
        <v>Berufsbildungszentrum IDM Thun</v>
      </c>
      <c r="D9" s="45" t="str">
        <f t="shared" si="0"/>
        <v>Berufsbildungszentrum IDM Thun (52386193)</v>
      </c>
    </row>
    <row r="10" spans="1:4">
      <c r="A10" s="25" t="str">
        <f>IF(ISBLANK(Nomen.complète!K10),"-",Nomen.complète!K10)</f>
        <v>CH.BUR</v>
      </c>
      <c r="B10" s="17">
        <f>IF(ISBLANK(Nomen.complète!L10),"-",Nomen.complète!L10)</f>
        <v>52382094</v>
      </c>
      <c r="C10" s="93" t="str">
        <f>IF(ISBLANK(Nomen.complète!M10),"-",Nomen.complète!M10)</f>
        <v>Berufsfachschule Langenthal bfsl</v>
      </c>
      <c r="D10" s="45" t="str">
        <f t="shared" si="0"/>
        <v>Berufsfachschule Langenthal bfsl (52382094)</v>
      </c>
    </row>
    <row r="11" spans="1:4">
      <c r="A11" s="25" t="str">
        <f>IF(ISBLANK(Nomen.complète!K11),"-",Nomen.complète!K11)</f>
        <v>CH.BUR</v>
      </c>
      <c r="B11" s="17">
        <f>IF(ISBLANK(Nomen.complète!L11),"-",Nomen.complète!L11)</f>
        <v>41293495</v>
      </c>
      <c r="C11" s="93" t="str">
        <f>IF(ISBLANK(Nomen.complète!M11),"-",Nomen.complète!M11)</f>
        <v>BFB - Bildung Formation Biel-Bienne</v>
      </c>
      <c r="D11" s="45" t="str">
        <f t="shared" si="0"/>
        <v>BFB - Bildung Formation Biel-Bienne (41293495)</v>
      </c>
    </row>
    <row r="12" spans="1:4">
      <c r="A12" s="25" t="str">
        <f>IF(ISBLANK(Nomen.complète!K12),"-",Nomen.complète!K12)</f>
        <v>CH.BUR</v>
      </c>
      <c r="B12" s="17">
        <f>IF(ISBLANK(Nomen.complète!L12),"-",Nomen.complète!L12)</f>
        <v>52547492</v>
      </c>
      <c r="C12" s="93" t="str">
        <f>IF(ISBLANK(Nomen.complète!M12),"-",Nomen.complète!M12)</f>
        <v>BFF</v>
      </c>
      <c r="D12" s="45" t="str">
        <f t="shared" si="0"/>
        <v>BFF (52547492)</v>
      </c>
    </row>
    <row r="13" spans="1:4">
      <c r="A13" s="25" t="str">
        <f>IF(ISBLANK(Nomen.complète!K13),"-",Nomen.complète!K13)</f>
        <v>CH.BUR</v>
      </c>
      <c r="B13" s="17">
        <f>IF(ISBLANK(Nomen.complète!L13),"-",Nomen.complète!L13)</f>
        <v>63499736</v>
      </c>
      <c r="C13" s="93" t="str">
        <f>IF(ISBLANK(Nomen.complète!M13),"-",Nomen.complète!M13)</f>
        <v>Bildungszentrum Emme (bze)</v>
      </c>
      <c r="D13" s="45" t="str">
        <f t="shared" si="0"/>
        <v>Bildungszentrum Emme (bze) (63499736)</v>
      </c>
    </row>
    <row r="14" spans="1:4">
      <c r="A14" s="25" t="str">
        <f>IF(ISBLANK(Nomen.complète!K14),"-",Nomen.complète!K14)</f>
        <v>CH.BUR</v>
      </c>
      <c r="B14" s="17">
        <f>IF(ISBLANK(Nomen.complète!L14),"-",Nomen.complète!L14)</f>
        <v>77855786</v>
      </c>
      <c r="C14" s="93" t="str">
        <f>IF(ISBLANK(Nomen.complète!M14),"-",Nomen.complète!M14)</f>
        <v>Bildungszentrum für Wirtschaft und Dienstleistung Bern (bwd)</v>
      </c>
      <c r="D14" s="45" t="str">
        <f t="shared" si="0"/>
        <v>Bildungszentrum für Wirtschaft und Dienstleistung Bern (bwd) (77855786)</v>
      </c>
    </row>
    <row r="15" spans="1:4">
      <c r="A15" s="25" t="str">
        <f>IF(ISBLANK(Nomen.complète!K15),"-",Nomen.complète!K15)</f>
        <v>CH.BUR</v>
      </c>
      <c r="B15" s="17">
        <f>IF(ISBLANK(Nomen.complète!L15),"-",Nomen.complète!L15)</f>
        <v>41256053</v>
      </c>
      <c r="C15" s="93" t="str">
        <f>IF(ISBLANK(Nomen.complète!M15),"-",Nomen.complète!M15)</f>
        <v>Bildungszentrum Wald (BZW)</v>
      </c>
      <c r="D15" s="45" t="str">
        <f t="shared" si="0"/>
        <v>Bildungszentrum Wald (BZW) (41256053)</v>
      </c>
    </row>
    <row r="16" spans="1:4">
      <c r="A16" s="25" t="str">
        <f>IF(ISBLANK(Nomen.complète!K16),"-",Nomen.complète!K16)</f>
        <v>CH.BUR</v>
      </c>
      <c r="B16" s="17">
        <f>IF(ISBLANK(Nomen.complète!L16),"-",Nomen.complète!L16)</f>
        <v>65345563</v>
      </c>
      <c r="C16" s="93" t="str">
        <f>IF(ISBLANK(Nomen.complète!M16),"-",Nomen.complète!M16)</f>
        <v>Centre de formation prof Berne francophone ceff</v>
      </c>
      <c r="D16" s="45" t="str">
        <f t="shared" si="0"/>
        <v>Centre de formation prof Berne francophone ceff (65345563)</v>
      </c>
    </row>
    <row r="17" spans="1:4">
      <c r="A17" s="25" t="str">
        <f>IF(ISBLANK(Nomen.complète!K17),"-",Nomen.complète!K17)</f>
        <v>CH.BUR</v>
      </c>
      <c r="B17" s="17">
        <f>IF(ISBLANK(Nomen.complète!L17),"-",Nomen.complète!L17)</f>
        <v>41461461</v>
      </c>
      <c r="C17" s="93" t="str">
        <f>IF(ISBLANK(Nomen.complète!M17),"-",Nomen.complète!M17)</f>
        <v>Ecole d'Humanité</v>
      </c>
      <c r="D17" s="45" t="str">
        <f t="shared" si="0"/>
        <v>Ecole d'Humanité (41461461)</v>
      </c>
    </row>
    <row r="18" spans="1:4">
      <c r="A18" s="25" t="str">
        <f>IF(ISBLANK(Nomen.complète!K18),"-",Nomen.complète!K18)</f>
        <v>CH.BUR</v>
      </c>
      <c r="B18" s="17">
        <f>IF(ISBLANK(Nomen.complète!L18),"-",Nomen.complète!L18)</f>
        <v>52363463</v>
      </c>
      <c r="C18" s="93" t="str">
        <f>IF(ISBLANK(Nomen.complète!M18),"-",Nomen.complète!M18)</f>
        <v>Ecole supérieure de commerce La Neuveville</v>
      </c>
      <c r="D18" s="45" t="str">
        <f t="shared" si="0"/>
        <v>Ecole supérieure de commerce La Neuveville (52363463)</v>
      </c>
    </row>
    <row r="19" spans="1:4">
      <c r="A19" s="25" t="str">
        <f>IF(ISBLANK(Nomen.complète!K19),"-",Nomen.complète!K19)</f>
        <v>CH.BUR</v>
      </c>
      <c r="B19" s="17">
        <f>IF(ISBLANK(Nomen.complète!L19),"-",Nomen.complète!L19)</f>
        <v>88787405</v>
      </c>
      <c r="C19" s="93" t="str">
        <f>IF(ISBLANK(Nomen.complète!M19),"-",Nomen.complète!M19)</f>
        <v>EP Kaderschule</v>
      </c>
      <c r="D19" s="45" t="str">
        <f t="shared" si="0"/>
        <v>EP Kaderschule (88787405)</v>
      </c>
    </row>
    <row r="20" spans="1:4">
      <c r="A20" s="25" t="str">
        <f>IF(ISBLANK(Nomen.complète!K20),"-",Nomen.complète!K20)</f>
        <v>CH.BUR</v>
      </c>
      <c r="B20" s="17">
        <f>IF(ISBLANK(Nomen.complète!L20),"-",Nomen.complète!L20)</f>
        <v>53377640</v>
      </c>
      <c r="C20" s="93" t="str">
        <f>IF(ISBLANK(Nomen.complète!M20),"-",Nomen.complète!M20)</f>
        <v>Feusi Bildungszentrum AG</v>
      </c>
      <c r="D20" s="45" t="str">
        <f t="shared" si="0"/>
        <v>Feusi Bildungszentrum AG (53377640)</v>
      </c>
    </row>
    <row r="21" spans="1:4">
      <c r="A21" s="25" t="str">
        <f>IF(ISBLANK(Nomen.complète!K21),"-",Nomen.complète!K21)</f>
        <v>CH.BUR</v>
      </c>
      <c r="B21" s="17">
        <f>IF(ISBLANK(Nomen.complète!L21),"-",Nomen.complète!L21)</f>
        <v>53158994</v>
      </c>
      <c r="C21" s="93" t="str">
        <f>IF(ISBLANK(Nomen.complète!M21),"-",Nomen.complète!M21)</f>
        <v>Freies Gymnasium Bern</v>
      </c>
      <c r="D21" s="45" t="str">
        <f t="shared" si="0"/>
        <v>Freies Gymnasium Bern (53158994)</v>
      </c>
    </row>
    <row r="22" spans="1:4">
      <c r="A22" s="25" t="str">
        <f>IF(ISBLANK(Nomen.complète!K22),"-",Nomen.complète!K22)</f>
        <v>CH.BUR</v>
      </c>
      <c r="B22" s="17">
        <f>IF(ISBLANK(Nomen.complète!L22),"-",Nomen.complète!L22)</f>
        <v>52547115</v>
      </c>
      <c r="C22" s="93" t="str">
        <f>IF(ISBLANK(Nomen.complète!M22),"-",Nomen.complète!M22)</f>
        <v>gibb Berufsfachschule Bern</v>
      </c>
      <c r="D22" s="45" t="str">
        <f t="shared" si="0"/>
        <v>gibb Berufsfachschule Bern (52547115)</v>
      </c>
    </row>
    <row r="23" spans="1:4">
      <c r="A23" s="25" t="str">
        <f>IF(ISBLANK(Nomen.complète!K23),"-",Nomen.complète!K23)</f>
        <v>CH.BUR</v>
      </c>
      <c r="B23" s="17">
        <f>IF(ISBLANK(Nomen.complète!L23),"-",Nomen.complète!L23)</f>
        <v>52877609</v>
      </c>
      <c r="C23" s="93" t="str">
        <f>IF(ISBLANK(Nomen.complète!M23),"-",Nomen.complète!M23)</f>
        <v>Gymnase de Bienne et du Jura bernois</v>
      </c>
      <c r="D23" s="45" t="str">
        <f t="shared" si="0"/>
        <v>Gymnase de Bienne et du Jura bernois (52877609)</v>
      </c>
    </row>
    <row r="24" spans="1:4">
      <c r="A24" s="25" t="str">
        <f>IF(ISBLANK(Nomen.complète!K24),"-",Nomen.complète!K24)</f>
        <v>CH.BUR</v>
      </c>
      <c r="B24" s="17">
        <f>IF(ISBLANK(Nomen.complète!L24),"-",Nomen.complète!L24)</f>
        <v>52547026</v>
      </c>
      <c r="C24" s="93" t="str">
        <f>IF(ISBLANK(Nomen.complète!M24),"-",Nomen.complète!M24)</f>
        <v>Gymnasium Bern-Kirchenfeld</v>
      </c>
      <c r="D24" s="45" t="str">
        <f t="shared" si="0"/>
        <v>Gymnasium Bern-Kirchenfeld (52547026)</v>
      </c>
    </row>
    <row r="25" spans="1:4">
      <c r="A25" s="25" t="str">
        <f>IF(ISBLANK(Nomen.complète!K25),"-",Nomen.complète!K25)</f>
        <v>CH.BUR</v>
      </c>
      <c r="B25" s="17">
        <f>IF(ISBLANK(Nomen.complète!L25),"-",Nomen.complète!L25)</f>
        <v>52547031</v>
      </c>
      <c r="C25" s="93" t="str">
        <f>IF(ISBLANK(Nomen.complète!M25),"-",Nomen.complète!M25)</f>
        <v>Gymnasium Bern-Neufeld</v>
      </c>
      <c r="D25" s="45" t="str">
        <f t="shared" si="0"/>
        <v>Gymnasium Bern-Neufeld (52547031)</v>
      </c>
    </row>
    <row r="26" spans="1:4">
      <c r="A26" s="25" t="str">
        <f>IF(ISBLANK(Nomen.complète!K26),"-",Nomen.complète!K26)</f>
        <v>CH.BUR</v>
      </c>
      <c r="B26" s="17">
        <f>IF(ISBLANK(Nomen.complète!L26),"-",Nomen.complète!L26)</f>
        <v>52877572</v>
      </c>
      <c r="C26" s="93" t="str">
        <f>IF(ISBLANK(Nomen.complète!M26),"-",Nomen.complète!M26)</f>
        <v>Gymnasium Biel-Seeland</v>
      </c>
      <c r="D26" s="45" t="str">
        <f t="shared" si="0"/>
        <v>Gymnasium Biel-Seeland (52877572)</v>
      </c>
    </row>
    <row r="27" spans="1:4">
      <c r="A27" s="25" t="str">
        <f>IF(ISBLANK(Nomen.complète!K27),"-",Nomen.complète!K27)</f>
        <v>CH.BUR</v>
      </c>
      <c r="B27" s="17">
        <f>IF(ISBLANK(Nomen.complète!L27),"-",Nomen.complète!L27)</f>
        <v>52340508</v>
      </c>
      <c r="C27" s="93" t="str">
        <f>IF(ISBLANK(Nomen.complète!M27),"-",Nomen.complète!M27)</f>
        <v>Gymnasium Burgdorf</v>
      </c>
      <c r="D27" s="45" t="str">
        <f t="shared" si="0"/>
        <v>Gymnasium Burgdorf (52340508)</v>
      </c>
    </row>
    <row r="28" spans="1:4">
      <c r="A28" s="25" t="str">
        <f>IF(ISBLANK(Nomen.complète!K28),"-",Nomen.complète!K28)</f>
        <v>CH.BUR</v>
      </c>
      <c r="B28" s="17">
        <f>IF(ISBLANK(Nomen.complète!L28),"-",Nomen.complète!L28)</f>
        <v>65344360</v>
      </c>
      <c r="C28" s="93" t="str">
        <f>IF(ISBLANK(Nomen.complète!M28),"-",Nomen.complète!M28)</f>
        <v>Gymnasium Hofwil</v>
      </c>
      <c r="D28" s="45" t="str">
        <f t="shared" si="0"/>
        <v>Gymnasium Hofwil (65344360)</v>
      </c>
    </row>
    <row r="29" spans="1:4">
      <c r="A29" s="25" t="str">
        <f>IF(ISBLANK(Nomen.complète!K29),"-",Nomen.complète!K29)</f>
        <v>CH.BUR</v>
      </c>
      <c r="B29" s="17">
        <f>IF(ISBLANK(Nomen.complète!L29),"-",Nomen.complète!L29)</f>
        <v>52330232</v>
      </c>
      <c r="C29" s="93" t="str">
        <f>IF(ISBLANK(Nomen.complète!M29),"-",Nomen.complète!M29)</f>
        <v>Gymnasium Interlaken</v>
      </c>
      <c r="D29" s="45" t="str">
        <f t="shared" si="0"/>
        <v>Gymnasium Interlaken (52330232)</v>
      </c>
    </row>
    <row r="30" spans="1:4">
      <c r="A30" s="25" t="str">
        <f>IF(ISBLANK(Nomen.complète!K30),"-",Nomen.complète!K30)</f>
        <v>CH.BUR</v>
      </c>
      <c r="B30" s="17">
        <f>IF(ISBLANK(Nomen.complète!L30),"-",Nomen.complète!L30)</f>
        <v>65344355</v>
      </c>
      <c r="C30" s="93" t="str">
        <f>IF(ISBLANK(Nomen.complète!M30),"-",Nomen.complète!M30)</f>
        <v>Gymnasium Lerbermatt</v>
      </c>
      <c r="D30" s="45" t="str">
        <f t="shared" si="0"/>
        <v>Gymnasium Lerbermatt (65344355)</v>
      </c>
    </row>
    <row r="31" spans="1:4">
      <c r="A31" s="25" t="str">
        <f>IF(ISBLANK(Nomen.complète!K31),"-",Nomen.complète!K31)</f>
        <v>CH.BUR</v>
      </c>
      <c r="B31" s="17">
        <f>IF(ISBLANK(Nomen.complète!L31),"-",Nomen.complète!L31)</f>
        <v>66658529</v>
      </c>
      <c r="C31" s="93" t="str">
        <f>IF(ISBLANK(Nomen.complète!M31),"-",Nomen.complète!M31)</f>
        <v>Gymnasium Muristalden</v>
      </c>
      <c r="D31" s="45" t="str">
        <f t="shared" si="0"/>
        <v>Gymnasium Muristalden (66658529)</v>
      </c>
    </row>
    <row r="32" spans="1:4">
      <c r="A32" s="25" t="str">
        <f>IF(ISBLANK(Nomen.complète!K32),"-",Nomen.complète!K32)</f>
        <v>CH.BUR</v>
      </c>
      <c r="B32" s="17">
        <f>IF(ISBLANK(Nomen.complète!L32),"-",Nomen.complète!L32)</f>
        <v>52382089</v>
      </c>
      <c r="C32" s="93" t="str">
        <f>IF(ISBLANK(Nomen.complète!M32),"-",Nomen.complète!M32)</f>
        <v>Gymnasium Oberaargau</v>
      </c>
      <c r="D32" s="45" t="str">
        <f t="shared" si="0"/>
        <v>Gymnasium Oberaargau (52382089)</v>
      </c>
    </row>
    <row r="33" spans="1:4">
      <c r="A33" s="25" t="str">
        <f>IF(ISBLANK(Nomen.complète!K33),"-",Nomen.complète!K33)</f>
        <v>CH.BUR</v>
      </c>
      <c r="B33" s="17">
        <f>IF(ISBLANK(Nomen.complète!L33),"-",Nomen.complète!L33)</f>
        <v>52386167</v>
      </c>
      <c r="C33" s="93" t="str">
        <f>IF(ISBLANK(Nomen.complète!M33),"-",Nomen.complète!M33)</f>
        <v>Gymnasium Thun</v>
      </c>
      <c r="D33" s="45" t="str">
        <f t="shared" si="0"/>
        <v>Gymnasium Thun (52386167)</v>
      </c>
    </row>
    <row r="34" spans="1:4">
      <c r="A34" s="25" t="str">
        <f>IF(ISBLANK(Nomen.complète!K34),"-",Nomen.complète!K34)</f>
        <v>CH.BUR</v>
      </c>
      <c r="B34" s="17">
        <f>IF(ISBLANK(Nomen.complète!L34),"-",Nomen.complète!L34)</f>
        <v>52511889</v>
      </c>
      <c r="C34" s="93" t="str">
        <f>IF(ISBLANK(Nomen.complète!M34),"-",Nomen.complète!M34)</f>
        <v>Höhere Fachschule Holz Biel</v>
      </c>
      <c r="D34" s="45" t="str">
        <f t="shared" si="0"/>
        <v>Höhere Fachschule Holz Biel (52511889)</v>
      </c>
    </row>
    <row r="35" spans="1:4">
      <c r="A35" s="25" t="str">
        <f>IF(ISBLANK(Nomen.complète!K35),"-",Nomen.complète!K35)</f>
        <v>CH.BUR</v>
      </c>
      <c r="B35" s="17">
        <f>IF(ISBLANK(Nomen.complète!L35),"-",Nomen.complète!L35)</f>
        <v>65350893</v>
      </c>
      <c r="C35" s="93" t="str">
        <f>IF(ISBLANK(Nomen.complète!M35),"-",Nomen.complète!M35)</f>
        <v>Höhere Fachschule Technik Mittelland (Biel)</v>
      </c>
      <c r="D35" s="45" t="str">
        <f t="shared" si="0"/>
        <v>Höhere Fachschule Technik Mittelland (Biel) (65350893)</v>
      </c>
    </row>
    <row r="36" spans="1:4">
      <c r="A36" s="25" t="str">
        <f>IF(ISBLANK(Nomen.complète!K36),"-",Nomen.complète!K36)</f>
        <v>CH.BUR</v>
      </c>
      <c r="B36" s="17">
        <f>IF(ISBLANK(Nomen.complète!L36),"-",Nomen.complète!L36)</f>
        <v>54495968</v>
      </c>
      <c r="C36" s="93" t="str">
        <f>IF(ISBLANK(Nomen.complète!M36),"-",Nomen.complète!M36)</f>
        <v>Hotelfachschule Thun</v>
      </c>
      <c r="D36" s="45" t="str">
        <f t="shared" si="0"/>
        <v>Hotelfachschule Thun (54495968)</v>
      </c>
    </row>
    <row r="37" spans="1:4">
      <c r="A37" s="25" t="str">
        <f>IF(ISBLANK(Nomen.complète!K37),"-",Nomen.complète!K37)</f>
        <v>CH.BUR</v>
      </c>
      <c r="B37" s="17">
        <f>IF(ISBLANK(Nomen.complète!L37),"-",Nomen.complète!L37)</f>
        <v>72911585</v>
      </c>
      <c r="C37" s="93" t="str">
        <f>IF(ISBLANK(Nomen.complète!M37),"-",Nomen.complète!M37)</f>
        <v>HSO Schulen Thun Bern AG</v>
      </c>
      <c r="D37" s="45" t="str">
        <f t="shared" si="0"/>
        <v>HSO Schulen Thun Bern AG (72911585)</v>
      </c>
    </row>
    <row r="38" spans="1:4">
      <c r="A38" s="25" t="str">
        <f>IF(ISBLANK(Nomen.complète!K38),"-",Nomen.complète!K38)</f>
        <v>CH.BUR</v>
      </c>
      <c r="B38" s="17">
        <f>IF(ISBLANK(Nomen.complète!L38),"-",Nomen.complète!L38)</f>
        <v>52527365</v>
      </c>
      <c r="C38" s="93" t="str">
        <f>IF(ISBLANK(Nomen.complète!M38),"-",Nomen.complète!M38)</f>
        <v>Inforama Rütti</v>
      </c>
      <c r="D38" s="45" t="str">
        <f t="shared" si="0"/>
        <v>Inforama Rütti (52527365)</v>
      </c>
    </row>
    <row r="39" spans="1:4">
      <c r="A39" s="25" t="str">
        <f>IF(ISBLANK(Nomen.complète!K39),"-",Nomen.complète!K39)</f>
        <v>CH.BUR</v>
      </c>
      <c r="B39" s="17">
        <f>IF(ISBLANK(Nomen.complète!L39),"-",Nomen.complète!L39)</f>
        <v>40438471</v>
      </c>
      <c r="C39" s="93" t="str">
        <f>IF(ISBLANK(Nomen.complète!M39),"-",Nomen.complète!M39)</f>
        <v>International School of Berne (ISBerne)</v>
      </c>
      <c r="D39" s="45" t="str">
        <f t="shared" si="0"/>
        <v>International School of Berne (ISBerne) (40438471)</v>
      </c>
    </row>
    <row r="40" spans="1:4">
      <c r="A40" s="25" t="str">
        <f>IF(ISBLANK(Nomen.complète!K40),"-",Nomen.complète!K40)</f>
        <v>CH.BUR</v>
      </c>
      <c r="B40" s="17">
        <f>IF(ISBLANK(Nomen.complète!L40),"-",Nomen.complète!L40)</f>
        <v>53512124</v>
      </c>
      <c r="C40" s="93" t="str">
        <f>IF(ISBLANK(Nomen.complète!M40),"-",Nomen.complète!M40)</f>
        <v>ipso Bildung AG - IBZ</v>
      </c>
      <c r="D40" s="45" t="str">
        <f t="shared" si="0"/>
        <v>ipso Bildung AG - IBZ (53512124)</v>
      </c>
    </row>
    <row r="41" spans="1:4">
      <c r="A41" s="25" t="str">
        <f>IF(ISBLANK(Nomen.complète!K41),"-",Nomen.complète!K41)</f>
        <v>CH.BUR</v>
      </c>
      <c r="B41" s="17">
        <f>IF(ISBLANK(Nomen.complète!L41),"-",Nomen.complète!L41)</f>
        <v>83129738</v>
      </c>
      <c r="C41" s="93" t="str">
        <f>IF(ISBLANK(Nomen.complète!M41),"-",Nomen.complète!M41)</f>
        <v>ipso Bildung AG - IFA</v>
      </c>
      <c r="D41" s="45" t="str">
        <f t="shared" si="0"/>
        <v>ipso Bildung AG - IFA (83129738)</v>
      </c>
    </row>
    <row r="42" spans="1:4">
      <c r="A42" s="25" t="str">
        <f>IF(ISBLANK(Nomen.complète!K42),"-",Nomen.complète!K42)</f>
        <v>CH.BUR</v>
      </c>
      <c r="B42" s="17">
        <f>IF(ISBLANK(Nomen.complète!L42),"-",Nomen.complète!L42)</f>
        <v>85736574</v>
      </c>
      <c r="C42" s="93" t="str">
        <f>IF(ISBLANK(Nomen.complète!M42),"-",Nomen.complète!M42)</f>
        <v>Kalaidos Banking+Finance School AG</v>
      </c>
      <c r="D42" s="45" t="str">
        <f t="shared" si="0"/>
        <v>Kalaidos Banking+Finance School AG (85736574)</v>
      </c>
    </row>
    <row r="43" spans="1:4">
      <c r="A43" s="25" t="str">
        <f>IF(ISBLANK(Nomen.complète!K43),"-",Nomen.complète!K43)</f>
        <v>CH.BUR</v>
      </c>
      <c r="B43" s="17">
        <f>IF(ISBLANK(Nomen.complète!L43),"-",Nomen.complète!L43)</f>
        <v>61990260</v>
      </c>
      <c r="C43" s="93" t="str">
        <f>IF(ISBLANK(Nomen.complète!M43),"-",Nomen.complète!M43)</f>
        <v>Medi Zentrum für medizinische Bildung</v>
      </c>
      <c r="D43" s="45" t="str">
        <f t="shared" si="0"/>
        <v>Medi Zentrum für medizinische Bildung (61990260)</v>
      </c>
    </row>
    <row r="44" spans="1:4">
      <c r="A44" s="25" t="str">
        <f>IF(ISBLANK(Nomen.complète!K44),"-",Nomen.complète!K44)</f>
        <v>CH.BUR</v>
      </c>
      <c r="B44" s="17">
        <f>IF(ISBLANK(Nomen.complète!L44),"-",Nomen.complète!L44)</f>
        <v>42187354</v>
      </c>
      <c r="C44" s="93" t="str">
        <f>IF(ISBLANK(Nomen.complète!M44),"-",Nomen.complète!M44)</f>
        <v>Minerva Bern</v>
      </c>
      <c r="D44" s="45" t="str">
        <f t="shared" si="0"/>
        <v>Minerva Bern (42187354)</v>
      </c>
    </row>
    <row r="45" spans="1:4">
      <c r="A45" s="25" t="str">
        <f>IF(ISBLANK(Nomen.complète!K45),"-",Nomen.complète!K45)</f>
        <v>CH.BUR</v>
      </c>
      <c r="B45" s="17">
        <f>IF(ISBLANK(Nomen.complète!L45),"-",Nomen.complète!L45)</f>
        <v>53879031</v>
      </c>
      <c r="C45" s="93" t="str">
        <f>IF(ISBLANK(Nomen.complète!M45),"-",Nomen.complète!M45)</f>
        <v>NMS Bern</v>
      </c>
      <c r="D45" s="45" t="str">
        <f t="shared" si="0"/>
        <v>NMS Bern (53879031)</v>
      </c>
    </row>
    <row r="46" spans="1:4">
      <c r="A46" s="25" t="str">
        <f>IF(ISBLANK(Nomen.complète!K46),"-",Nomen.complète!K46)</f>
        <v>CH.BUR</v>
      </c>
      <c r="B46" s="17">
        <f>IF(ISBLANK(Nomen.complète!L46),"-",Nomen.complète!L46)</f>
        <v>52547419</v>
      </c>
      <c r="C46" s="93" t="str">
        <f>IF(ISBLANK(Nomen.complète!M46),"-",Nomen.complète!M46)</f>
        <v>Schule für Gestaltung Bern / Biel (SFGBB)</v>
      </c>
      <c r="D46" s="45" t="str">
        <f t="shared" si="0"/>
        <v>Schule für Gestaltung Bern / Biel (SFGBB) (52547419)</v>
      </c>
    </row>
    <row r="47" spans="1:4">
      <c r="A47" s="25" t="str">
        <f>IF(ISBLANK(Nomen.complète!K47),"-",Nomen.complète!K47)</f>
        <v>CH.BUR</v>
      </c>
      <c r="B47" s="17">
        <f>IF(ISBLANK(Nomen.complète!L47),"-",Nomen.complète!L47)</f>
        <v>68944672</v>
      </c>
      <c r="C47" s="93" t="str">
        <f>IF(ISBLANK(Nomen.complète!M47),"-",Nomen.complète!M47)</f>
        <v>sfb Bildungszentrum</v>
      </c>
      <c r="D47" s="45" t="str">
        <f t="shared" si="0"/>
        <v>sfb Bildungszentrum (68944672)</v>
      </c>
    </row>
    <row r="48" spans="1:4">
      <c r="A48" s="25" t="str">
        <f>IF(ISBLANK(Nomen.complète!K48),"-",Nomen.complète!K48)</f>
        <v>CH.BUR</v>
      </c>
      <c r="B48" s="17">
        <f>IF(ISBLANK(Nomen.complète!L48),"-",Nomen.complète!L48)</f>
        <v>65214662</v>
      </c>
      <c r="C48" s="93" t="str">
        <f>IF(ISBLANK(Nomen.complète!M48),"-",Nomen.complète!M48)</f>
        <v>SMI Swiss Marketing Institute AG</v>
      </c>
      <c r="D48" s="45" t="str">
        <f t="shared" si="0"/>
        <v>SMI Swiss Marketing Institute AG (65214662)</v>
      </c>
    </row>
    <row r="49" spans="1:4">
      <c r="A49" s="25" t="str">
        <f>IF(ISBLANK(Nomen.complète!K49),"-",Nomen.complète!K49)</f>
        <v>CH.BUR</v>
      </c>
      <c r="B49" s="17">
        <f>IF(ISBLANK(Nomen.complète!L49),"-",Nomen.complète!L49)</f>
        <v>84825065</v>
      </c>
      <c r="C49" s="93" t="str">
        <f>IF(ISBLANK(Nomen.complète!M49),"-",Nomen.complète!M49)</f>
        <v>Staatssekretariat für Bildung, Forschung und Innovation (SBFI)</v>
      </c>
      <c r="D49" s="45" t="str">
        <f t="shared" si="0"/>
        <v>Staatssekretariat für Bildung, Forschung und Innovation (SBFI) (84825065)</v>
      </c>
    </row>
    <row r="50" spans="1:4">
      <c r="A50" s="25" t="str">
        <f>IF(ISBLANK(Nomen.complète!K50),"-",Nomen.complète!K50)</f>
        <v>CH.BUR</v>
      </c>
      <c r="B50" s="17">
        <f>IF(ISBLANK(Nomen.complète!L50),"-",Nomen.complète!L50)</f>
        <v>52547581</v>
      </c>
      <c r="C50" s="93" t="str">
        <f>IF(ISBLANK(Nomen.complète!M50),"-",Nomen.complète!M50)</f>
        <v>Technische Fachschule Bern</v>
      </c>
      <c r="D50" s="45" t="str">
        <f t="shared" si="0"/>
        <v>Technische Fachschule Bern (52547581)</v>
      </c>
    </row>
    <row r="51" spans="1:4">
      <c r="A51" s="25" t="str">
        <f>IF(ISBLANK(Nomen.complète!K51),"-",Nomen.complète!K51)</f>
        <v>CH.BUR</v>
      </c>
      <c r="B51" s="17">
        <f>IF(ISBLANK(Nomen.complète!L51),"-",Nomen.complète!L51)</f>
        <v>60341834</v>
      </c>
      <c r="C51" s="93" t="str">
        <f>IF(ISBLANK(Nomen.complète!M51),"-",Nomen.complète!M51)</f>
        <v>TEKO Schweiz. Technische Fachschule</v>
      </c>
      <c r="D51" s="45" t="str">
        <f t="shared" si="0"/>
        <v>TEKO Schweiz. Technische Fachschule (60341834)</v>
      </c>
    </row>
    <row r="52" spans="1:4">
      <c r="A52" s="25" t="str">
        <f>IF(ISBLANK(Nomen.complète!K52),"-",Nomen.complète!K52)</f>
        <v>CH.BUR</v>
      </c>
      <c r="B52" s="17">
        <f>IF(ISBLANK(Nomen.complète!L52),"-",Nomen.complète!L52)</f>
        <v>12678826</v>
      </c>
      <c r="C52" s="93" t="str">
        <f>IF(ISBLANK(Nomen.complète!M52),"-",Nomen.complète!M52)</f>
        <v>TFBO Tourismus Fachschule Bern Oberland</v>
      </c>
      <c r="D52" s="45" t="str">
        <f t="shared" si="0"/>
        <v>TFBO Tourismus Fachschule Bern Oberland (12678826)</v>
      </c>
    </row>
    <row r="53" spans="1:4">
      <c r="A53" s="25" t="str">
        <f>IF(ISBLANK(Nomen.complète!K53),"-",Nomen.complète!K53)</f>
        <v>CH.BUR</v>
      </c>
      <c r="B53" s="17">
        <f>IF(ISBLANK(Nomen.complète!L53),"-",Nomen.complète!L53)</f>
        <v>52548124</v>
      </c>
      <c r="C53" s="93" t="str">
        <f>IF(ISBLANK(Nomen.complète!M53),"-",Nomen.complète!M53)</f>
        <v>Wirtschafts- und Kaderschule KV Bern</v>
      </c>
      <c r="D53" s="45" t="str">
        <f t="shared" si="0"/>
        <v>Wirtschafts- und Kaderschule KV Bern (52548124)</v>
      </c>
    </row>
    <row r="54" spans="1:4">
      <c r="A54" s="25" t="str">
        <f>IF(ISBLANK(Nomen.complète!K54),"-",Nomen.complète!K54)</f>
        <v>CH.BUR</v>
      </c>
      <c r="B54" s="17">
        <f>IF(ISBLANK(Nomen.complète!L54),"-",Nomen.complète!L54)</f>
        <v>42175013</v>
      </c>
      <c r="C54" s="93" t="str">
        <f>IF(ISBLANK(Nomen.complète!M54),"-",Nomen.complète!M54)</f>
        <v>Wirtschaftsschule Thun</v>
      </c>
      <c r="D54" s="45" t="str">
        <f t="shared" si="0"/>
        <v>Wirtschaftsschule Thun (42175013)</v>
      </c>
    </row>
    <row r="55" spans="1:4">
      <c r="A55" s="25" t="str">
        <f>IF(ISBLANK(Nomen.complète!K55),"-",Nomen.complète!K55)</f>
        <v>CH.BUR</v>
      </c>
      <c r="B55" s="17">
        <f>IF(ISBLANK(Nomen.complète!L55),"-",Nomen.complète!L55)</f>
        <v>88005925</v>
      </c>
      <c r="C55" s="93" t="str">
        <f>IF(ISBLANK(Nomen.complète!M55),"-",Nomen.complète!M55)</f>
        <v>WISS Schulen für Wirtschaft Informatik Immobilien AG</v>
      </c>
      <c r="D55" s="45" t="str">
        <f t="shared" si="0"/>
        <v>WISS Schulen für Wirtschaft Informatik Immobilien AG (88005925)</v>
      </c>
    </row>
    <row r="56" spans="1:4">
      <c r="A56" s="25" t="str">
        <f>IF(ISBLANK(Nomen.complète!K56),"-",Nomen.complète!K56)</f>
        <v>CH.BUR</v>
      </c>
      <c r="B56" s="17">
        <f>IF(ISBLANK(Nomen.complète!L56),"-",Nomen.complète!L56)</f>
        <v>72820713</v>
      </c>
      <c r="C56" s="93" t="str">
        <f>IF(ISBLANK(Nomen.complète!M56),"-",Nomen.complète!M56)</f>
        <v>WKS KV Bildung AG</v>
      </c>
      <c r="D56" s="45" t="str">
        <f t="shared" si="0"/>
        <v>WKS KV Bildung AG (72820713)</v>
      </c>
    </row>
    <row r="57" spans="1:4">
      <c r="A57" s="25" t="str">
        <f>IF(ISBLANK(Nomen.complète!K57),"-",Nomen.complète!K57)</f>
        <v>-</v>
      </c>
      <c r="B57" s="17" t="str">
        <f>IF(ISBLANK(Nomen.complète!L57),"-",Nomen.complète!L57)</f>
        <v>-</v>
      </c>
      <c r="C57" s="93" t="str">
        <f>IF(ISBLANK(Nomen.complète!M57),"-",Nomen.complète!M57)</f>
        <v>-</v>
      </c>
      <c r="D57" s="45" t="str">
        <f t="shared" si="0"/>
        <v>-</v>
      </c>
    </row>
    <row r="58" spans="1:4">
      <c r="A58" s="25" t="str">
        <f>IF(ISBLANK(Nomen.complète!K58),"-",Nomen.complète!K58)</f>
        <v>-</v>
      </c>
      <c r="B58" s="17" t="str">
        <f>IF(ISBLANK(Nomen.complète!L58),"-",Nomen.complète!L58)</f>
        <v>-</v>
      </c>
      <c r="C58" s="93" t="str">
        <f>IF(ISBLANK(Nomen.complète!M58),"-",Nomen.complète!M58)</f>
        <v>-</v>
      </c>
      <c r="D58" s="45" t="str">
        <f t="shared" si="0"/>
        <v>-</v>
      </c>
    </row>
    <row r="59" spans="1:4">
      <c r="A59" s="25" t="str">
        <f>IF(ISBLANK(Nomen.complète!K59),"-",Nomen.complète!K59)</f>
        <v>-</v>
      </c>
      <c r="B59" s="17" t="str">
        <f>IF(ISBLANK(Nomen.complète!L59),"-",Nomen.complète!L59)</f>
        <v>-</v>
      </c>
      <c r="C59" s="93" t="str">
        <f>IF(ISBLANK(Nomen.complète!M59),"-",Nomen.complète!M59)</f>
        <v>-</v>
      </c>
      <c r="D59" s="45" t="str">
        <f t="shared" si="0"/>
        <v>-</v>
      </c>
    </row>
    <row r="60" spans="1:4">
      <c r="A60" s="25" t="str">
        <f>IF(ISBLANK(Nomen.complète!K60),"-",Nomen.complète!K60)</f>
        <v>-</v>
      </c>
      <c r="B60" s="17" t="str">
        <f>IF(ISBLANK(Nomen.complète!L60),"-",Nomen.complète!L60)</f>
        <v>-</v>
      </c>
      <c r="C60" s="93" t="str">
        <f>IF(ISBLANK(Nomen.complète!M60),"-",Nomen.complète!M60)</f>
        <v>-</v>
      </c>
      <c r="D60" s="45" t="str">
        <f t="shared" si="0"/>
        <v>-</v>
      </c>
    </row>
    <row r="61" spans="1:4">
      <c r="A61" s="25" t="str">
        <f>IF(ISBLANK(Nomen.complète!K61),"-",Nomen.complète!K61)</f>
        <v>-</v>
      </c>
      <c r="B61" s="17" t="str">
        <f>IF(ISBLANK(Nomen.complète!L61),"-",Nomen.complète!L61)</f>
        <v>-</v>
      </c>
      <c r="C61" s="93" t="str">
        <f>IF(ISBLANK(Nomen.complète!M61),"-",Nomen.complète!M61)</f>
        <v>-</v>
      </c>
      <c r="D61" s="45" t="str">
        <f t="shared" si="0"/>
        <v>-</v>
      </c>
    </row>
    <row r="62" spans="1:4">
      <c r="A62" s="25" t="str">
        <f>IF(ISBLANK(Nomen.complète!K62),"-",Nomen.complète!K62)</f>
        <v>-</v>
      </c>
      <c r="B62" s="17" t="str">
        <f>IF(ISBLANK(Nomen.complète!L62),"-",Nomen.complète!L62)</f>
        <v>-</v>
      </c>
      <c r="C62" s="93" t="str">
        <f>IF(ISBLANK(Nomen.complète!M62),"-",Nomen.complète!M62)</f>
        <v>-</v>
      </c>
      <c r="D62" s="45" t="str">
        <f t="shared" si="0"/>
        <v>-</v>
      </c>
    </row>
    <row r="63" spans="1:4">
      <c r="A63" s="25" t="str">
        <f>IF(ISBLANK(Nomen.complète!K63),"-",Nomen.complète!K63)</f>
        <v>-</v>
      </c>
      <c r="B63" s="17" t="str">
        <f>IF(ISBLANK(Nomen.complète!L63),"-",Nomen.complète!L63)</f>
        <v>-</v>
      </c>
      <c r="C63" s="93" t="str">
        <f>IF(ISBLANK(Nomen.complète!M63),"-",Nomen.complète!M63)</f>
        <v>-</v>
      </c>
      <c r="D63" s="45" t="str">
        <f t="shared" si="0"/>
        <v>-</v>
      </c>
    </row>
    <row r="64" spans="1:4">
      <c r="A64" s="25" t="str">
        <f>IF(ISBLANK(Nomen.complète!K64),"-",Nomen.complète!K64)</f>
        <v>-</v>
      </c>
      <c r="B64" s="17" t="str">
        <f>IF(ISBLANK(Nomen.complète!L64),"-",Nomen.complète!L64)</f>
        <v>-</v>
      </c>
      <c r="C64" s="93" t="str">
        <f>IF(ISBLANK(Nomen.complète!M64),"-",Nomen.complète!M64)</f>
        <v>-</v>
      </c>
      <c r="D64" s="45" t="str">
        <f t="shared" si="0"/>
        <v>-</v>
      </c>
    </row>
    <row r="65" spans="1:4">
      <c r="A65" s="25" t="str">
        <f>IF(ISBLANK(Nomen.complète!K65),"-",Nomen.complète!K65)</f>
        <v>-</v>
      </c>
      <c r="B65" s="17" t="str">
        <f>IF(ISBLANK(Nomen.complète!L65),"-",Nomen.complète!L65)</f>
        <v>-</v>
      </c>
      <c r="C65" s="93" t="str">
        <f>IF(ISBLANK(Nomen.complète!M65),"-",Nomen.complète!M65)</f>
        <v>-</v>
      </c>
      <c r="D65" s="45" t="str">
        <f t="shared" si="0"/>
        <v>-</v>
      </c>
    </row>
    <row r="66" spans="1:4">
      <c r="A66" s="25" t="str">
        <f>IF(ISBLANK(Nomen.complète!K66),"-",Nomen.complète!K66)</f>
        <v>-</v>
      </c>
      <c r="B66" s="17" t="str">
        <f>IF(ISBLANK(Nomen.complète!L66),"-",Nomen.complète!L66)</f>
        <v>-</v>
      </c>
      <c r="C66" s="93" t="str">
        <f>IF(ISBLANK(Nomen.complète!M66),"-",Nomen.complète!M66)</f>
        <v>-</v>
      </c>
      <c r="D66" s="45" t="str">
        <f t="shared" si="0"/>
        <v>-</v>
      </c>
    </row>
    <row r="67" spans="1:4">
      <c r="A67" s="25" t="str">
        <f>IF(ISBLANK(Nomen.complète!K67),"-",Nomen.complète!K67)</f>
        <v>-</v>
      </c>
      <c r="B67" s="17" t="str">
        <f>IF(ISBLANK(Nomen.complète!L67),"-",Nomen.complète!L67)</f>
        <v>-</v>
      </c>
      <c r="C67" s="93" t="str">
        <f>IF(ISBLANK(Nomen.complète!M67),"-",Nomen.complète!M67)</f>
        <v>-</v>
      </c>
      <c r="D67" s="45" t="str">
        <f t="shared" si="0"/>
        <v>-</v>
      </c>
    </row>
    <row r="68" spans="1:4">
      <c r="A68" s="25" t="str">
        <f>IF(ISBLANK(Nomen.complète!K68),"-",Nomen.complète!K68)</f>
        <v>-</v>
      </c>
      <c r="B68" s="17" t="str">
        <f>IF(ISBLANK(Nomen.complète!L68),"-",Nomen.complète!L68)</f>
        <v>-</v>
      </c>
      <c r="C68" s="93" t="str">
        <f>IF(ISBLANK(Nomen.complète!M68),"-",Nomen.complète!M68)</f>
        <v>-</v>
      </c>
      <c r="D68" s="45" t="str">
        <f t="shared" si="0"/>
        <v>-</v>
      </c>
    </row>
    <row r="69" spans="1:4">
      <c r="A69" s="25" t="str">
        <f>IF(ISBLANK(Nomen.complète!K69),"-",Nomen.complète!K69)</f>
        <v>-</v>
      </c>
      <c r="B69" s="17" t="str">
        <f>IF(ISBLANK(Nomen.complète!L69),"-",Nomen.complète!L69)</f>
        <v>-</v>
      </c>
      <c r="C69" s="93" t="str">
        <f>IF(ISBLANK(Nomen.complète!M69),"-",Nomen.complète!M69)</f>
        <v>-</v>
      </c>
      <c r="D69" s="45" t="str">
        <f t="shared" ref="D69:D132" si="1">IF(B69="-",B69,C69&amp; " (" &amp;B69&amp;")")</f>
        <v>-</v>
      </c>
    </row>
    <row r="70" spans="1:4">
      <c r="A70" s="25" t="str">
        <f>IF(ISBLANK(Nomen.complète!K70),"-",Nomen.complète!K70)</f>
        <v>-</v>
      </c>
      <c r="B70" s="17" t="str">
        <f>IF(ISBLANK(Nomen.complète!L70),"-",Nomen.complète!L70)</f>
        <v>-</v>
      </c>
      <c r="C70" s="93" t="str">
        <f>IF(ISBLANK(Nomen.complète!M70),"-",Nomen.complète!M70)</f>
        <v>-</v>
      </c>
      <c r="D70" s="45" t="str">
        <f t="shared" si="1"/>
        <v>-</v>
      </c>
    </row>
    <row r="71" spans="1:4">
      <c r="A71" s="25" t="str">
        <f>IF(ISBLANK(Nomen.complète!K71),"-",Nomen.complète!K71)</f>
        <v>-</v>
      </c>
      <c r="B71" s="17" t="str">
        <f>IF(ISBLANK(Nomen.complète!L71),"-",Nomen.complète!L71)</f>
        <v>-</v>
      </c>
      <c r="C71" s="93" t="str">
        <f>IF(ISBLANK(Nomen.complète!M71),"-",Nomen.complète!M71)</f>
        <v>-</v>
      </c>
      <c r="D71" s="45" t="str">
        <f t="shared" si="1"/>
        <v>-</v>
      </c>
    </row>
    <row r="72" spans="1:4">
      <c r="A72" s="25" t="str">
        <f>IF(ISBLANK(Nomen.complète!K72),"-",Nomen.complète!K72)</f>
        <v>-</v>
      </c>
      <c r="B72" s="17" t="str">
        <f>IF(ISBLANK(Nomen.complète!L72),"-",Nomen.complète!L72)</f>
        <v>-</v>
      </c>
      <c r="C72" s="93" t="str">
        <f>IF(ISBLANK(Nomen.complète!M72),"-",Nomen.complète!M72)</f>
        <v>-</v>
      </c>
      <c r="D72" s="45" t="str">
        <f t="shared" si="1"/>
        <v>-</v>
      </c>
    </row>
    <row r="73" spans="1:4">
      <c r="A73" s="25" t="str">
        <f>IF(ISBLANK(Nomen.complète!K73),"-",Nomen.complète!K73)</f>
        <v>-</v>
      </c>
      <c r="B73" s="17" t="str">
        <f>IF(ISBLANK(Nomen.complète!L73),"-",Nomen.complète!L73)</f>
        <v>-</v>
      </c>
      <c r="C73" s="93" t="str">
        <f>IF(ISBLANK(Nomen.complète!M73),"-",Nomen.complète!M73)</f>
        <v>-</v>
      </c>
      <c r="D73" s="45" t="str">
        <f t="shared" si="1"/>
        <v>-</v>
      </c>
    </row>
    <row r="74" spans="1:4">
      <c r="A74" s="25" t="str">
        <f>IF(ISBLANK(Nomen.complète!K74),"-",Nomen.complète!K74)</f>
        <v>-</v>
      </c>
      <c r="B74" s="17" t="str">
        <f>IF(ISBLANK(Nomen.complète!L74),"-",Nomen.complète!L74)</f>
        <v>-</v>
      </c>
      <c r="C74" s="93" t="str">
        <f>IF(ISBLANK(Nomen.complète!M74),"-",Nomen.complète!M74)</f>
        <v>-</v>
      </c>
      <c r="D74" s="45" t="str">
        <f t="shared" si="1"/>
        <v>-</v>
      </c>
    </row>
    <row r="75" spans="1:4">
      <c r="A75" s="25" t="str">
        <f>IF(ISBLANK(Nomen.complète!K75),"-",Nomen.complète!K75)</f>
        <v>-</v>
      </c>
      <c r="B75" s="17" t="str">
        <f>IF(ISBLANK(Nomen.complète!L75),"-",Nomen.complète!L75)</f>
        <v>-</v>
      </c>
      <c r="C75" s="93" t="str">
        <f>IF(ISBLANK(Nomen.complète!M75),"-",Nomen.complète!M75)</f>
        <v>-</v>
      </c>
      <c r="D75" s="45" t="str">
        <f t="shared" si="1"/>
        <v>-</v>
      </c>
    </row>
    <row r="76" spans="1:4">
      <c r="A76" s="25" t="str">
        <f>IF(ISBLANK(Nomen.complète!K76),"-",Nomen.complète!K76)</f>
        <v>-</v>
      </c>
      <c r="B76" s="17" t="str">
        <f>IF(ISBLANK(Nomen.complète!L76),"-",Nomen.complète!L76)</f>
        <v>-</v>
      </c>
      <c r="C76" s="93" t="str">
        <f>IF(ISBLANK(Nomen.complète!M76),"-",Nomen.complète!M76)</f>
        <v>-</v>
      </c>
      <c r="D76" s="45" t="str">
        <f t="shared" si="1"/>
        <v>-</v>
      </c>
    </row>
    <row r="77" spans="1:4">
      <c r="A77" s="25" t="str">
        <f>IF(ISBLANK(Nomen.complète!K77),"-",Nomen.complète!K77)</f>
        <v>-</v>
      </c>
      <c r="B77" s="17" t="str">
        <f>IF(ISBLANK(Nomen.complète!L77),"-",Nomen.complète!L77)</f>
        <v>-</v>
      </c>
      <c r="C77" s="93" t="str">
        <f>IF(ISBLANK(Nomen.complète!M77),"-",Nomen.complète!M77)</f>
        <v>-</v>
      </c>
      <c r="D77" s="45" t="str">
        <f t="shared" si="1"/>
        <v>-</v>
      </c>
    </row>
    <row r="78" spans="1:4">
      <c r="A78" s="25" t="str">
        <f>IF(ISBLANK(Nomen.complète!K78),"-",Nomen.complète!K78)</f>
        <v>-</v>
      </c>
      <c r="B78" s="17" t="str">
        <f>IF(ISBLANK(Nomen.complète!L78),"-",Nomen.complète!L78)</f>
        <v>-</v>
      </c>
      <c r="C78" s="93" t="str">
        <f>IF(ISBLANK(Nomen.complète!M78),"-",Nomen.complète!M78)</f>
        <v>-</v>
      </c>
      <c r="D78" s="45" t="str">
        <f t="shared" si="1"/>
        <v>-</v>
      </c>
    </row>
    <row r="79" spans="1:4">
      <c r="A79" s="25" t="str">
        <f>IF(ISBLANK(Nomen.complète!K79),"-",Nomen.complète!K79)</f>
        <v>-</v>
      </c>
      <c r="B79" s="17" t="str">
        <f>IF(ISBLANK(Nomen.complète!L79),"-",Nomen.complète!L79)</f>
        <v>-</v>
      </c>
      <c r="C79" s="93" t="str">
        <f>IF(ISBLANK(Nomen.complète!M79),"-",Nomen.complète!M79)</f>
        <v>-</v>
      </c>
      <c r="D79" s="45" t="str">
        <f t="shared" si="1"/>
        <v>-</v>
      </c>
    </row>
    <row r="80" spans="1:4">
      <c r="A80" s="25" t="str">
        <f>IF(ISBLANK(Nomen.complète!K80),"-",Nomen.complète!K80)</f>
        <v>-</v>
      </c>
      <c r="B80" s="17" t="str">
        <f>IF(ISBLANK(Nomen.complète!L80),"-",Nomen.complète!L80)</f>
        <v>-</v>
      </c>
      <c r="C80" s="93" t="str">
        <f>IF(ISBLANK(Nomen.complète!M80),"-",Nomen.complète!M80)</f>
        <v>-</v>
      </c>
      <c r="D80" s="45" t="str">
        <f t="shared" si="1"/>
        <v>-</v>
      </c>
    </row>
    <row r="81" spans="1:4">
      <c r="A81" s="25" t="str">
        <f>IF(ISBLANK(Nomen.complète!K81),"-",Nomen.complète!K81)</f>
        <v>-</v>
      </c>
      <c r="B81" s="17" t="str">
        <f>IF(ISBLANK(Nomen.complète!L81),"-",Nomen.complète!L81)</f>
        <v>-</v>
      </c>
      <c r="C81" s="93" t="str">
        <f>IF(ISBLANK(Nomen.complète!M81),"-",Nomen.complète!M81)</f>
        <v>-</v>
      </c>
      <c r="D81" s="45" t="str">
        <f t="shared" si="1"/>
        <v>-</v>
      </c>
    </row>
    <row r="82" spans="1:4">
      <c r="A82" s="25" t="str">
        <f>IF(ISBLANK(Nomen.complète!K82),"-",Nomen.complète!K82)</f>
        <v>-</v>
      </c>
      <c r="B82" s="17" t="str">
        <f>IF(ISBLANK(Nomen.complète!L82),"-",Nomen.complète!L82)</f>
        <v>-</v>
      </c>
      <c r="C82" s="93" t="str">
        <f>IF(ISBLANK(Nomen.complète!M82),"-",Nomen.complète!M82)</f>
        <v>-</v>
      </c>
      <c r="D82" s="45" t="str">
        <f t="shared" si="1"/>
        <v>-</v>
      </c>
    </row>
    <row r="83" spans="1:4">
      <c r="A83" s="25" t="str">
        <f>IF(ISBLANK(Nomen.complète!K83),"-",Nomen.complète!K83)</f>
        <v>-</v>
      </c>
      <c r="B83" s="17" t="str">
        <f>IF(ISBLANK(Nomen.complète!L83),"-",Nomen.complète!L83)</f>
        <v>-</v>
      </c>
      <c r="C83" s="93" t="str">
        <f>IF(ISBLANK(Nomen.complète!M83),"-",Nomen.complète!M83)</f>
        <v>-</v>
      </c>
      <c r="D83" s="45" t="str">
        <f t="shared" si="1"/>
        <v>-</v>
      </c>
    </row>
    <row r="84" spans="1:4">
      <c r="A84" s="25" t="str">
        <f>IF(ISBLANK(Nomen.complète!K84),"-",Nomen.complète!K84)</f>
        <v>-</v>
      </c>
      <c r="B84" s="17" t="str">
        <f>IF(ISBLANK(Nomen.complète!L84),"-",Nomen.complète!L84)</f>
        <v>-</v>
      </c>
      <c r="C84" s="93" t="str">
        <f>IF(ISBLANK(Nomen.complète!M84),"-",Nomen.complète!M84)</f>
        <v>-</v>
      </c>
      <c r="D84" s="45" t="str">
        <f t="shared" si="1"/>
        <v>-</v>
      </c>
    </row>
    <row r="85" spans="1:4">
      <c r="A85" s="25" t="str">
        <f>IF(ISBLANK(Nomen.complète!K85),"-",Nomen.complète!K85)</f>
        <v>-</v>
      </c>
      <c r="B85" s="17" t="str">
        <f>IF(ISBLANK(Nomen.complète!L85),"-",Nomen.complète!L85)</f>
        <v>-</v>
      </c>
      <c r="C85" s="93" t="str">
        <f>IF(ISBLANK(Nomen.complète!M85),"-",Nomen.complète!M85)</f>
        <v>-</v>
      </c>
      <c r="D85" s="45" t="str">
        <f t="shared" si="1"/>
        <v>-</v>
      </c>
    </row>
    <row r="86" spans="1:4">
      <c r="A86" s="25" t="str">
        <f>IF(ISBLANK(Nomen.complète!K86),"-",Nomen.complète!K86)</f>
        <v>-</v>
      </c>
      <c r="B86" s="17" t="str">
        <f>IF(ISBLANK(Nomen.complète!L86),"-",Nomen.complète!L86)</f>
        <v>-</v>
      </c>
      <c r="C86" s="93" t="str">
        <f>IF(ISBLANK(Nomen.complète!M86),"-",Nomen.complète!M86)</f>
        <v>-</v>
      </c>
      <c r="D86" s="45" t="str">
        <f t="shared" si="1"/>
        <v>-</v>
      </c>
    </row>
    <row r="87" spans="1:4">
      <c r="A87" s="25" t="str">
        <f>IF(ISBLANK(Nomen.complète!K87),"-",Nomen.complète!K87)</f>
        <v>-</v>
      </c>
      <c r="B87" s="17" t="str">
        <f>IF(ISBLANK(Nomen.complète!L87),"-",Nomen.complète!L87)</f>
        <v>-</v>
      </c>
      <c r="C87" s="93" t="str">
        <f>IF(ISBLANK(Nomen.complète!M87),"-",Nomen.complète!M87)</f>
        <v>-</v>
      </c>
      <c r="D87" s="45" t="str">
        <f t="shared" si="1"/>
        <v>-</v>
      </c>
    </row>
    <row r="88" spans="1:4">
      <c r="A88" s="25" t="str">
        <f>IF(ISBLANK(Nomen.complète!K88),"-",Nomen.complète!K88)</f>
        <v>-</v>
      </c>
      <c r="B88" s="17" t="str">
        <f>IF(ISBLANK(Nomen.complète!L88),"-",Nomen.complète!L88)</f>
        <v>-</v>
      </c>
      <c r="C88" s="93" t="str">
        <f>IF(ISBLANK(Nomen.complète!M88),"-",Nomen.complète!M88)</f>
        <v>-</v>
      </c>
      <c r="D88" s="45" t="str">
        <f t="shared" si="1"/>
        <v>-</v>
      </c>
    </row>
    <row r="89" spans="1:4">
      <c r="A89" s="25" t="str">
        <f>IF(ISBLANK(Nomen.complète!K89),"-",Nomen.complète!K89)</f>
        <v>-</v>
      </c>
      <c r="B89" s="17" t="str">
        <f>IF(ISBLANK(Nomen.complète!L89),"-",Nomen.complète!L89)</f>
        <v>-</v>
      </c>
      <c r="C89" s="93" t="str">
        <f>IF(ISBLANK(Nomen.complète!M89),"-",Nomen.complète!M89)</f>
        <v>-</v>
      </c>
      <c r="D89" s="45" t="str">
        <f t="shared" si="1"/>
        <v>-</v>
      </c>
    </row>
    <row r="90" spans="1:4">
      <c r="A90" s="25" t="str">
        <f>IF(ISBLANK(Nomen.complète!K90),"-",Nomen.complète!K90)</f>
        <v>-</v>
      </c>
      <c r="B90" s="17" t="str">
        <f>IF(ISBLANK(Nomen.complète!L90),"-",Nomen.complète!L90)</f>
        <v>-</v>
      </c>
      <c r="C90" s="93" t="str">
        <f>IF(ISBLANK(Nomen.complète!M90),"-",Nomen.complète!M90)</f>
        <v>-</v>
      </c>
      <c r="D90" s="45" t="str">
        <f t="shared" si="1"/>
        <v>-</v>
      </c>
    </row>
    <row r="91" spans="1:4">
      <c r="A91" s="25" t="str">
        <f>IF(ISBLANK(Nomen.complète!K91),"-",Nomen.complète!K91)</f>
        <v>-</v>
      </c>
      <c r="B91" s="17" t="str">
        <f>IF(ISBLANK(Nomen.complète!L91),"-",Nomen.complète!L91)</f>
        <v>-</v>
      </c>
      <c r="C91" s="93" t="str">
        <f>IF(ISBLANK(Nomen.complète!M91),"-",Nomen.complète!M91)</f>
        <v>-</v>
      </c>
      <c r="D91" s="45" t="str">
        <f t="shared" si="1"/>
        <v>-</v>
      </c>
    </row>
    <row r="92" spans="1:4">
      <c r="A92" s="25" t="str">
        <f>IF(ISBLANK(Nomen.complète!K92),"-",Nomen.complète!K92)</f>
        <v>-</v>
      </c>
      <c r="B92" s="17" t="str">
        <f>IF(ISBLANK(Nomen.complète!L92),"-",Nomen.complète!L92)</f>
        <v>-</v>
      </c>
      <c r="C92" s="93" t="str">
        <f>IF(ISBLANK(Nomen.complète!M92),"-",Nomen.complète!M92)</f>
        <v>-</v>
      </c>
      <c r="D92" s="45" t="str">
        <f t="shared" si="1"/>
        <v>-</v>
      </c>
    </row>
    <row r="93" spans="1:4">
      <c r="A93" s="25" t="str">
        <f>IF(ISBLANK(Nomen.complète!K93),"-",Nomen.complète!K93)</f>
        <v>-</v>
      </c>
      <c r="B93" s="17" t="str">
        <f>IF(ISBLANK(Nomen.complète!L93),"-",Nomen.complète!L93)</f>
        <v>-</v>
      </c>
      <c r="C93" s="93" t="str">
        <f>IF(ISBLANK(Nomen.complète!M93),"-",Nomen.complète!M93)</f>
        <v>-</v>
      </c>
      <c r="D93" s="45" t="str">
        <f t="shared" si="1"/>
        <v>-</v>
      </c>
    </row>
    <row r="94" spans="1:4">
      <c r="A94" s="25" t="str">
        <f>IF(ISBLANK(Nomen.complète!K94),"-",Nomen.complète!K94)</f>
        <v>-</v>
      </c>
      <c r="B94" s="17" t="str">
        <f>IF(ISBLANK(Nomen.complète!L94),"-",Nomen.complète!L94)</f>
        <v>-</v>
      </c>
      <c r="C94" s="93" t="str">
        <f>IF(ISBLANK(Nomen.complète!M94),"-",Nomen.complète!M94)</f>
        <v>-</v>
      </c>
      <c r="D94" s="45" t="str">
        <f t="shared" si="1"/>
        <v>-</v>
      </c>
    </row>
    <row r="95" spans="1:4">
      <c r="A95" s="25" t="str">
        <f>IF(ISBLANK(Nomen.complète!K95),"-",Nomen.complète!K95)</f>
        <v>-</v>
      </c>
      <c r="B95" s="17" t="str">
        <f>IF(ISBLANK(Nomen.complète!L95),"-",Nomen.complète!L95)</f>
        <v>-</v>
      </c>
      <c r="C95" s="93" t="str">
        <f>IF(ISBLANK(Nomen.complète!M95),"-",Nomen.complète!M95)</f>
        <v>-</v>
      </c>
      <c r="D95" s="45" t="str">
        <f t="shared" si="1"/>
        <v>-</v>
      </c>
    </row>
    <row r="96" spans="1:4">
      <c r="A96" s="25" t="str">
        <f>IF(ISBLANK(Nomen.complète!K96),"-",Nomen.complète!K96)</f>
        <v>-</v>
      </c>
      <c r="B96" s="17" t="str">
        <f>IF(ISBLANK(Nomen.complète!L96),"-",Nomen.complète!L96)</f>
        <v>-</v>
      </c>
      <c r="C96" s="93" t="str">
        <f>IF(ISBLANK(Nomen.complète!M96),"-",Nomen.complète!M96)</f>
        <v>-</v>
      </c>
      <c r="D96" s="45" t="str">
        <f t="shared" si="1"/>
        <v>-</v>
      </c>
    </row>
    <row r="97" spans="1:4">
      <c r="A97" s="25" t="str">
        <f>IF(ISBLANK(Nomen.complète!K97),"-",Nomen.complète!K97)</f>
        <v>-</v>
      </c>
      <c r="B97" s="17" t="str">
        <f>IF(ISBLANK(Nomen.complète!L97),"-",Nomen.complète!L97)</f>
        <v>-</v>
      </c>
      <c r="C97" s="93" t="str">
        <f>IF(ISBLANK(Nomen.complète!M97),"-",Nomen.complète!M97)</f>
        <v>-</v>
      </c>
      <c r="D97" s="45" t="str">
        <f t="shared" si="1"/>
        <v>-</v>
      </c>
    </row>
    <row r="98" spans="1:4">
      <c r="A98" s="25" t="str">
        <f>IF(ISBLANK(Nomen.complète!K98),"-",Nomen.complète!K98)</f>
        <v>-</v>
      </c>
      <c r="B98" s="17" t="str">
        <f>IF(ISBLANK(Nomen.complète!L98),"-",Nomen.complète!L98)</f>
        <v>-</v>
      </c>
      <c r="C98" s="93" t="str">
        <f>IF(ISBLANK(Nomen.complète!M98),"-",Nomen.complète!M98)</f>
        <v>-</v>
      </c>
      <c r="D98" s="45" t="str">
        <f t="shared" si="1"/>
        <v>-</v>
      </c>
    </row>
    <row r="99" spans="1:4">
      <c r="A99" s="25" t="str">
        <f>IF(ISBLANK(Nomen.complète!K99),"-",Nomen.complète!K99)</f>
        <v>-</v>
      </c>
      <c r="B99" s="17" t="str">
        <f>IF(ISBLANK(Nomen.complète!L99),"-",Nomen.complète!L99)</f>
        <v>-</v>
      </c>
      <c r="C99" s="93" t="str">
        <f>IF(ISBLANK(Nomen.complète!M99),"-",Nomen.complète!M99)</f>
        <v>-</v>
      </c>
      <c r="D99" s="45" t="str">
        <f t="shared" si="1"/>
        <v>-</v>
      </c>
    </row>
    <row r="100" spans="1:4">
      <c r="A100" s="25" t="str">
        <f>IF(ISBLANK(Nomen.complète!K100),"-",Nomen.complète!K100)</f>
        <v>-</v>
      </c>
      <c r="B100" s="17" t="str">
        <f>IF(ISBLANK(Nomen.complète!L100),"-",Nomen.complète!L100)</f>
        <v>-</v>
      </c>
      <c r="C100" s="93" t="str">
        <f>IF(ISBLANK(Nomen.complète!M100),"-",Nomen.complète!M100)</f>
        <v>-</v>
      </c>
      <c r="D100" s="45" t="str">
        <f t="shared" si="1"/>
        <v>-</v>
      </c>
    </row>
    <row r="101" spans="1:4">
      <c r="A101" s="25" t="str">
        <f>IF(ISBLANK(Nomen.complète!K101),"-",Nomen.complète!K101)</f>
        <v>-</v>
      </c>
      <c r="B101" s="17" t="str">
        <f>IF(ISBLANK(Nomen.complète!L101),"-",Nomen.complète!L101)</f>
        <v>-</v>
      </c>
      <c r="C101" s="93" t="str">
        <f>IF(ISBLANK(Nomen.complète!M101),"-",Nomen.complète!M101)</f>
        <v>-</v>
      </c>
      <c r="D101" s="45" t="str">
        <f t="shared" si="1"/>
        <v>-</v>
      </c>
    </row>
    <row r="102" spans="1:4">
      <c r="A102" s="25" t="str">
        <f>IF(ISBLANK(Nomen.complète!K102),"-",Nomen.complète!K102)</f>
        <v>-</v>
      </c>
      <c r="B102" s="17" t="str">
        <f>IF(ISBLANK(Nomen.complète!L102),"-",Nomen.complète!L102)</f>
        <v>-</v>
      </c>
      <c r="C102" s="93" t="str">
        <f>IF(ISBLANK(Nomen.complète!M102),"-",Nomen.complète!M102)</f>
        <v>-</v>
      </c>
      <c r="D102" s="45" t="str">
        <f t="shared" si="1"/>
        <v>-</v>
      </c>
    </row>
    <row r="103" spans="1:4">
      <c r="A103" s="25" t="str">
        <f>IF(ISBLANK(Nomen.complète!K103),"-",Nomen.complète!K103)</f>
        <v>-</v>
      </c>
      <c r="B103" s="17" t="str">
        <f>IF(ISBLANK(Nomen.complète!L103),"-",Nomen.complète!L103)</f>
        <v>-</v>
      </c>
      <c r="C103" s="93" t="str">
        <f>IF(ISBLANK(Nomen.complète!M103),"-",Nomen.complète!M103)</f>
        <v>-</v>
      </c>
      <c r="D103" s="45" t="str">
        <f t="shared" si="1"/>
        <v>-</v>
      </c>
    </row>
    <row r="104" spans="1:4">
      <c r="A104" s="25" t="str">
        <f>IF(ISBLANK(Nomen.complète!K104),"-",Nomen.complète!K104)</f>
        <v>-</v>
      </c>
      <c r="B104" s="17" t="str">
        <f>IF(ISBLANK(Nomen.complète!L104),"-",Nomen.complète!L104)</f>
        <v>-</v>
      </c>
      <c r="C104" s="93" t="str">
        <f>IF(ISBLANK(Nomen.complète!M104),"-",Nomen.complète!M104)</f>
        <v>-</v>
      </c>
      <c r="D104" s="45" t="str">
        <f t="shared" si="1"/>
        <v>-</v>
      </c>
    </row>
    <row r="105" spans="1:4">
      <c r="A105" s="25" t="str">
        <f>IF(ISBLANK(Nomen.complète!K105),"-",Nomen.complète!K105)</f>
        <v>-</v>
      </c>
      <c r="B105" s="17" t="str">
        <f>IF(ISBLANK(Nomen.complète!L105),"-",Nomen.complète!L105)</f>
        <v>-</v>
      </c>
      <c r="C105" s="93" t="str">
        <f>IF(ISBLANK(Nomen.complète!M105),"-",Nomen.complète!M105)</f>
        <v>-</v>
      </c>
      <c r="D105" s="45" t="str">
        <f t="shared" si="1"/>
        <v>-</v>
      </c>
    </row>
    <row r="106" spans="1:4">
      <c r="A106" s="25" t="str">
        <f>IF(ISBLANK(Nomen.complète!K106),"-",Nomen.complète!K106)</f>
        <v>-</v>
      </c>
      <c r="B106" s="17" t="str">
        <f>IF(ISBLANK(Nomen.complète!L106),"-",Nomen.complète!L106)</f>
        <v>-</v>
      </c>
      <c r="C106" s="93" t="str">
        <f>IF(ISBLANK(Nomen.complète!M106),"-",Nomen.complète!M106)</f>
        <v>-</v>
      </c>
      <c r="D106" s="45" t="str">
        <f t="shared" si="1"/>
        <v>-</v>
      </c>
    </row>
    <row r="107" spans="1:4">
      <c r="A107" s="25" t="str">
        <f>IF(ISBLANK(Nomen.complète!K107),"-",Nomen.complète!K107)</f>
        <v>-</v>
      </c>
      <c r="B107" s="17" t="str">
        <f>IF(ISBLANK(Nomen.complète!L107),"-",Nomen.complète!L107)</f>
        <v>-</v>
      </c>
      <c r="C107" s="93" t="str">
        <f>IF(ISBLANK(Nomen.complète!M107),"-",Nomen.complète!M107)</f>
        <v>-</v>
      </c>
      <c r="D107" s="45" t="str">
        <f t="shared" si="1"/>
        <v>-</v>
      </c>
    </row>
    <row r="108" spans="1:4">
      <c r="A108" s="25" t="str">
        <f>IF(ISBLANK(Nomen.complète!K108),"-",Nomen.complète!K108)</f>
        <v>-</v>
      </c>
      <c r="B108" s="17" t="str">
        <f>IF(ISBLANK(Nomen.complète!L108),"-",Nomen.complète!L108)</f>
        <v>-</v>
      </c>
      <c r="C108" s="93" t="str">
        <f>IF(ISBLANK(Nomen.complète!M108),"-",Nomen.complète!M108)</f>
        <v>-</v>
      </c>
      <c r="D108" s="45" t="str">
        <f t="shared" si="1"/>
        <v>-</v>
      </c>
    </row>
    <row r="109" spans="1:4">
      <c r="A109" s="25" t="str">
        <f>IF(ISBLANK(Nomen.complète!K109),"-",Nomen.complète!K109)</f>
        <v>-</v>
      </c>
      <c r="B109" s="17" t="str">
        <f>IF(ISBLANK(Nomen.complète!L109),"-",Nomen.complète!L109)</f>
        <v>-</v>
      </c>
      <c r="C109" s="93" t="str">
        <f>IF(ISBLANK(Nomen.complète!M109),"-",Nomen.complète!M109)</f>
        <v>-</v>
      </c>
      <c r="D109" s="45" t="str">
        <f t="shared" si="1"/>
        <v>-</v>
      </c>
    </row>
    <row r="110" spans="1:4">
      <c r="A110" s="25" t="str">
        <f>IF(ISBLANK(Nomen.complète!K110),"-",Nomen.complète!K110)</f>
        <v>-</v>
      </c>
      <c r="B110" s="17" t="str">
        <f>IF(ISBLANK(Nomen.complète!L110),"-",Nomen.complète!L110)</f>
        <v>-</v>
      </c>
      <c r="C110" s="93" t="str">
        <f>IF(ISBLANK(Nomen.complète!M110),"-",Nomen.complète!M110)</f>
        <v>-</v>
      </c>
      <c r="D110" s="45" t="str">
        <f t="shared" si="1"/>
        <v>-</v>
      </c>
    </row>
    <row r="111" spans="1:4">
      <c r="A111" s="25" t="str">
        <f>IF(ISBLANK(Nomen.complète!K111),"-",Nomen.complète!K111)</f>
        <v>-</v>
      </c>
      <c r="B111" s="17" t="str">
        <f>IF(ISBLANK(Nomen.complète!L111),"-",Nomen.complète!L111)</f>
        <v>-</v>
      </c>
      <c r="C111" s="93" t="str">
        <f>IF(ISBLANK(Nomen.complète!M111),"-",Nomen.complète!M111)</f>
        <v>-</v>
      </c>
      <c r="D111" s="45" t="str">
        <f t="shared" si="1"/>
        <v>-</v>
      </c>
    </row>
    <row r="112" spans="1:4">
      <c r="A112" s="25" t="str">
        <f>IF(ISBLANK(Nomen.complète!K112),"-",Nomen.complète!K112)</f>
        <v>-</v>
      </c>
      <c r="B112" s="17" t="str">
        <f>IF(ISBLANK(Nomen.complète!L112),"-",Nomen.complète!L112)</f>
        <v>-</v>
      </c>
      <c r="C112" s="93" t="str">
        <f>IF(ISBLANK(Nomen.complète!M112),"-",Nomen.complète!M112)</f>
        <v>-</v>
      </c>
      <c r="D112" s="45" t="str">
        <f t="shared" si="1"/>
        <v>-</v>
      </c>
    </row>
    <row r="113" spans="1:4">
      <c r="A113" s="25" t="str">
        <f>IF(ISBLANK(Nomen.complète!K113),"-",Nomen.complète!K113)</f>
        <v>-</v>
      </c>
      <c r="B113" s="17" t="str">
        <f>IF(ISBLANK(Nomen.complète!L113),"-",Nomen.complète!L113)</f>
        <v>-</v>
      </c>
      <c r="C113" s="93" t="str">
        <f>IF(ISBLANK(Nomen.complète!M113),"-",Nomen.complète!M113)</f>
        <v>-</v>
      </c>
      <c r="D113" s="45" t="str">
        <f t="shared" si="1"/>
        <v>-</v>
      </c>
    </row>
    <row r="114" spans="1:4">
      <c r="A114" s="25" t="str">
        <f>IF(ISBLANK(Nomen.complète!K114),"-",Nomen.complète!K114)</f>
        <v>-</v>
      </c>
      <c r="B114" s="17" t="str">
        <f>IF(ISBLANK(Nomen.complète!L114),"-",Nomen.complète!L114)</f>
        <v>-</v>
      </c>
      <c r="C114" s="93" t="str">
        <f>IF(ISBLANK(Nomen.complète!M114),"-",Nomen.complète!M114)</f>
        <v>-</v>
      </c>
      <c r="D114" s="45" t="str">
        <f t="shared" si="1"/>
        <v>-</v>
      </c>
    </row>
    <row r="115" spans="1:4">
      <c r="A115" s="25" t="str">
        <f>IF(ISBLANK(Nomen.complète!K115),"-",Nomen.complète!K115)</f>
        <v>-</v>
      </c>
      <c r="B115" s="17" t="str">
        <f>IF(ISBLANK(Nomen.complète!L115),"-",Nomen.complète!L115)</f>
        <v>-</v>
      </c>
      <c r="C115" s="93" t="str">
        <f>IF(ISBLANK(Nomen.complète!M115),"-",Nomen.complète!M115)</f>
        <v>-</v>
      </c>
      <c r="D115" s="45" t="str">
        <f t="shared" si="1"/>
        <v>-</v>
      </c>
    </row>
    <row r="116" spans="1:4">
      <c r="A116" s="25" t="str">
        <f>IF(ISBLANK(Nomen.complète!K116),"-",Nomen.complète!K116)</f>
        <v>-</v>
      </c>
      <c r="B116" s="17" t="str">
        <f>IF(ISBLANK(Nomen.complète!L116),"-",Nomen.complète!L116)</f>
        <v>-</v>
      </c>
      <c r="C116" s="93" t="str">
        <f>IF(ISBLANK(Nomen.complète!M116),"-",Nomen.complète!M116)</f>
        <v>-</v>
      </c>
      <c r="D116" s="45" t="str">
        <f t="shared" si="1"/>
        <v>-</v>
      </c>
    </row>
    <row r="117" spans="1:4">
      <c r="A117" s="25" t="str">
        <f>IF(ISBLANK(Nomen.complète!K117),"-",Nomen.complète!K117)</f>
        <v>-</v>
      </c>
      <c r="B117" s="17" t="str">
        <f>IF(ISBLANK(Nomen.complète!L117),"-",Nomen.complète!L117)</f>
        <v>-</v>
      </c>
      <c r="C117" s="93" t="str">
        <f>IF(ISBLANK(Nomen.complète!M117),"-",Nomen.complète!M117)</f>
        <v>-</v>
      </c>
      <c r="D117" s="45" t="str">
        <f t="shared" si="1"/>
        <v>-</v>
      </c>
    </row>
    <row r="118" spans="1:4">
      <c r="A118" s="25" t="str">
        <f>IF(ISBLANK(Nomen.complète!K118),"-",Nomen.complète!K118)</f>
        <v>-</v>
      </c>
      <c r="B118" s="17" t="str">
        <f>IF(ISBLANK(Nomen.complète!L118),"-",Nomen.complète!L118)</f>
        <v>-</v>
      </c>
      <c r="C118" s="93" t="str">
        <f>IF(ISBLANK(Nomen.complète!M118),"-",Nomen.complète!M118)</f>
        <v>-</v>
      </c>
      <c r="D118" s="45" t="str">
        <f t="shared" si="1"/>
        <v>-</v>
      </c>
    </row>
    <row r="119" spans="1:4">
      <c r="A119" s="25" t="str">
        <f>IF(ISBLANK(Nomen.complète!K119),"-",Nomen.complète!K119)</f>
        <v>-</v>
      </c>
      <c r="B119" s="17" t="str">
        <f>IF(ISBLANK(Nomen.complète!L119),"-",Nomen.complète!L119)</f>
        <v>-</v>
      </c>
      <c r="C119" s="93" t="str">
        <f>IF(ISBLANK(Nomen.complète!M119),"-",Nomen.complète!M119)</f>
        <v>-</v>
      </c>
      <c r="D119" s="45" t="str">
        <f t="shared" si="1"/>
        <v>-</v>
      </c>
    </row>
    <row r="120" spans="1:4">
      <c r="A120" s="25" t="str">
        <f>IF(ISBLANK(Nomen.complète!K120),"-",Nomen.complète!K120)</f>
        <v>-</v>
      </c>
      <c r="B120" s="17" t="str">
        <f>IF(ISBLANK(Nomen.complète!L120),"-",Nomen.complète!L120)</f>
        <v>-</v>
      </c>
      <c r="C120" s="93" t="str">
        <f>IF(ISBLANK(Nomen.complète!M120),"-",Nomen.complète!M120)</f>
        <v>-</v>
      </c>
      <c r="D120" s="45" t="str">
        <f t="shared" si="1"/>
        <v>-</v>
      </c>
    </row>
    <row r="121" spans="1:4">
      <c r="A121" s="25" t="str">
        <f>IF(ISBLANK(Nomen.complète!K121),"-",Nomen.complète!K121)</f>
        <v>-</v>
      </c>
      <c r="B121" s="17" t="str">
        <f>IF(ISBLANK(Nomen.complète!L121),"-",Nomen.complète!L121)</f>
        <v>-</v>
      </c>
      <c r="C121" s="93" t="str">
        <f>IF(ISBLANK(Nomen.complète!M121),"-",Nomen.complète!M121)</f>
        <v>-</v>
      </c>
      <c r="D121" s="45" t="str">
        <f t="shared" si="1"/>
        <v>-</v>
      </c>
    </row>
    <row r="122" spans="1:4">
      <c r="A122" s="25" t="str">
        <f>IF(ISBLANK(Nomen.complète!K122),"-",Nomen.complète!K122)</f>
        <v>-</v>
      </c>
      <c r="B122" s="17" t="str">
        <f>IF(ISBLANK(Nomen.complète!L122),"-",Nomen.complète!L122)</f>
        <v>-</v>
      </c>
      <c r="C122" s="93" t="str">
        <f>IF(ISBLANK(Nomen.complète!M122),"-",Nomen.complète!M122)</f>
        <v>-</v>
      </c>
      <c r="D122" s="45" t="str">
        <f t="shared" si="1"/>
        <v>-</v>
      </c>
    </row>
    <row r="123" spans="1:4">
      <c r="A123" s="25" t="str">
        <f>IF(ISBLANK(Nomen.complète!K123),"-",Nomen.complète!K123)</f>
        <v>-</v>
      </c>
      <c r="B123" s="17" t="str">
        <f>IF(ISBLANK(Nomen.complète!L123),"-",Nomen.complète!L123)</f>
        <v>-</v>
      </c>
      <c r="C123" s="93" t="str">
        <f>IF(ISBLANK(Nomen.complète!M123),"-",Nomen.complète!M123)</f>
        <v>-</v>
      </c>
      <c r="D123" s="45" t="str">
        <f t="shared" si="1"/>
        <v>-</v>
      </c>
    </row>
    <row r="124" spans="1:4">
      <c r="A124" s="25" t="str">
        <f>IF(ISBLANK(Nomen.complète!K124),"-",Nomen.complète!K124)</f>
        <v>-</v>
      </c>
      <c r="B124" s="17" t="str">
        <f>IF(ISBLANK(Nomen.complète!L124),"-",Nomen.complète!L124)</f>
        <v>-</v>
      </c>
      <c r="C124" s="93" t="str">
        <f>IF(ISBLANK(Nomen.complète!M124),"-",Nomen.complète!M124)</f>
        <v>-</v>
      </c>
      <c r="D124" s="45" t="str">
        <f t="shared" si="1"/>
        <v>-</v>
      </c>
    </row>
    <row r="125" spans="1:4">
      <c r="A125" s="25" t="str">
        <f>IF(ISBLANK(Nomen.complète!K125),"-",Nomen.complète!K125)</f>
        <v>-</v>
      </c>
      <c r="B125" s="17" t="str">
        <f>IF(ISBLANK(Nomen.complète!L125),"-",Nomen.complète!L125)</f>
        <v>-</v>
      </c>
      <c r="C125" s="93" t="str">
        <f>IF(ISBLANK(Nomen.complète!M125),"-",Nomen.complète!M125)</f>
        <v>-</v>
      </c>
      <c r="D125" s="45" t="str">
        <f t="shared" si="1"/>
        <v>-</v>
      </c>
    </row>
    <row r="126" spans="1:4">
      <c r="A126" s="25" t="str">
        <f>IF(ISBLANK(Nomen.complète!K126),"-",Nomen.complète!K126)</f>
        <v>-</v>
      </c>
      <c r="B126" s="17" t="str">
        <f>IF(ISBLANK(Nomen.complète!L126),"-",Nomen.complète!L126)</f>
        <v>-</v>
      </c>
      <c r="C126" s="93" t="str">
        <f>IF(ISBLANK(Nomen.complète!M126),"-",Nomen.complète!M126)</f>
        <v>-</v>
      </c>
      <c r="D126" s="45" t="str">
        <f t="shared" si="1"/>
        <v>-</v>
      </c>
    </row>
    <row r="127" spans="1:4">
      <c r="A127" s="25" t="str">
        <f>IF(ISBLANK(Nomen.complète!K127),"-",Nomen.complète!K127)</f>
        <v>-</v>
      </c>
      <c r="B127" s="17" t="str">
        <f>IF(ISBLANK(Nomen.complète!L127),"-",Nomen.complète!L127)</f>
        <v>-</v>
      </c>
      <c r="C127" s="93" t="str">
        <f>IF(ISBLANK(Nomen.complète!M127),"-",Nomen.complète!M127)</f>
        <v>-</v>
      </c>
      <c r="D127" s="45" t="str">
        <f t="shared" si="1"/>
        <v>-</v>
      </c>
    </row>
    <row r="128" spans="1:4">
      <c r="A128" s="25" t="str">
        <f>IF(ISBLANK(Nomen.complète!K128),"-",Nomen.complète!K128)</f>
        <v>-</v>
      </c>
      <c r="B128" s="17" t="str">
        <f>IF(ISBLANK(Nomen.complète!L128),"-",Nomen.complète!L128)</f>
        <v>-</v>
      </c>
      <c r="C128" s="93" t="str">
        <f>IF(ISBLANK(Nomen.complète!M128),"-",Nomen.complète!M128)</f>
        <v>-</v>
      </c>
      <c r="D128" s="45" t="str">
        <f t="shared" si="1"/>
        <v>-</v>
      </c>
    </row>
    <row r="129" spans="1:4">
      <c r="A129" s="25" t="str">
        <f>IF(ISBLANK(Nomen.complète!K129),"-",Nomen.complète!K129)</f>
        <v>-</v>
      </c>
      <c r="B129" s="17" t="str">
        <f>IF(ISBLANK(Nomen.complète!L129),"-",Nomen.complète!L129)</f>
        <v>-</v>
      </c>
      <c r="C129" s="93" t="str">
        <f>IF(ISBLANK(Nomen.complète!M129),"-",Nomen.complète!M129)</f>
        <v>-</v>
      </c>
      <c r="D129" s="45" t="str">
        <f t="shared" si="1"/>
        <v>-</v>
      </c>
    </row>
    <row r="130" spans="1:4">
      <c r="A130" s="25" t="str">
        <f>IF(ISBLANK(Nomen.complète!K130),"-",Nomen.complète!K130)</f>
        <v>-</v>
      </c>
      <c r="B130" s="17" t="str">
        <f>IF(ISBLANK(Nomen.complète!L130),"-",Nomen.complète!L130)</f>
        <v>-</v>
      </c>
      <c r="C130" s="93" t="str">
        <f>IF(ISBLANK(Nomen.complète!M130),"-",Nomen.complète!M130)</f>
        <v>-</v>
      </c>
      <c r="D130" s="45" t="str">
        <f t="shared" si="1"/>
        <v>-</v>
      </c>
    </row>
    <row r="131" spans="1:4">
      <c r="A131" s="25" t="str">
        <f>IF(ISBLANK(Nomen.complète!K131),"-",Nomen.complète!K131)</f>
        <v>-</v>
      </c>
      <c r="B131" s="17" t="str">
        <f>IF(ISBLANK(Nomen.complète!L131),"-",Nomen.complète!L131)</f>
        <v>-</v>
      </c>
      <c r="C131" s="93" t="str">
        <f>IF(ISBLANK(Nomen.complète!M131),"-",Nomen.complète!M131)</f>
        <v>-</v>
      </c>
      <c r="D131" s="45" t="str">
        <f t="shared" si="1"/>
        <v>-</v>
      </c>
    </row>
    <row r="132" spans="1:4">
      <c r="A132" s="25" t="str">
        <f>IF(ISBLANK(Nomen.complète!K132),"-",Nomen.complète!K132)</f>
        <v>-</v>
      </c>
      <c r="B132" s="17" t="str">
        <f>IF(ISBLANK(Nomen.complète!L132),"-",Nomen.complète!L132)</f>
        <v>-</v>
      </c>
      <c r="C132" s="93" t="str">
        <f>IF(ISBLANK(Nomen.complète!M132),"-",Nomen.complète!M132)</f>
        <v>-</v>
      </c>
      <c r="D132" s="45" t="str">
        <f t="shared" si="1"/>
        <v>-</v>
      </c>
    </row>
    <row r="133" spans="1:4">
      <c r="A133" s="25" t="str">
        <f>IF(ISBLANK(Nomen.complète!K133),"-",Nomen.complète!K133)</f>
        <v>-</v>
      </c>
      <c r="B133" s="17" t="str">
        <f>IF(ISBLANK(Nomen.complète!L133),"-",Nomen.complète!L133)</f>
        <v>-</v>
      </c>
      <c r="C133" s="93" t="str">
        <f>IF(ISBLANK(Nomen.complète!M133),"-",Nomen.complète!M133)</f>
        <v>-</v>
      </c>
      <c r="D133" s="45" t="str">
        <f t="shared" ref="D133:D196" si="2">IF(B133="-",B133,C133&amp; " (" &amp;B133&amp;")")</f>
        <v>-</v>
      </c>
    </row>
    <row r="134" spans="1:4">
      <c r="A134" s="25" t="str">
        <f>IF(ISBLANK(Nomen.complète!K134),"-",Nomen.complète!K134)</f>
        <v>-</v>
      </c>
      <c r="B134" s="17" t="str">
        <f>IF(ISBLANK(Nomen.complète!L134),"-",Nomen.complète!L134)</f>
        <v>-</v>
      </c>
      <c r="C134" s="93" t="str">
        <f>IF(ISBLANK(Nomen.complète!M134),"-",Nomen.complète!M134)</f>
        <v>-</v>
      </c>
      <c r="D134" s="45" t="str">
        <f t="shared" si="2"/>
        <v>-</v>
      </c>
    </row>
    <row r="135" spans="1:4">
      <c r="A135" s="25" t="str">
        <f>IF(ISBLANK(Nomen.complète!K135),"-",Nomen.complète!K135)</f>
        <v>-</v>
      </c>
      <c r="B135" s="17" t="str">
        <f>IF(ISBLANK(Nomen.complète!L135),"-",Nomen.complète!L135)</f>
        <v>-</v>
      </c>
      <c r="C135" s="93" t="str">
        <f>IF(ISBLANK(Nomen.complète!M135),"-",Nomen.complète!M135)</f>
        <v>-</v>
      </c>
      <c r="D135" s="45" t="str">
        <f t="shared" si="2"/>
        <v>-</v>
      </c>
    </row>
    <row r="136" spans="1:4">
      <c r="A136" s="25" t="str">
        <f>IF(ISBLANK(Nomen.complète!K136),"-",Nomen.complète!K136)</f>
        <v>-</v>
      </c>
      <c r="B136" s="17" t="str">
        <f>IF(ISBLANK(Nomen.complète!L136),"-",Nomen.complète!L136)</f>
        <v>-</v>
      </c>
      <c r="C136" s="93" t="str">
        <f>IF(ISBLANK(Nomen.complète!M136),"-",Nomen.complète!M136)</f>
        <v>-</v>
      </c>
      <c r="D136" s="45" t="str">
        <f t="shared" si="2"/>
        <v>-</v>
      </c>
    </row>
    <row r="137" spans="1:4">
      <c r="A137" s="25" t="str">
        <f>IF(ISBLANK(Nomen.complète!K137),"-",Nomen.complète!K137)</f>
        <v>-</v>
      </c>
      <c r="B137" s="17" t="str">
        <f>IF(ISBLANK(Nomen.complète!L137),"-",Nomen.complète!L137)</f>
        <v>-</v>
      </c>
      <c r="C137" s="93" t="str">
        <f>IF(ISBLANK(Nomen.complète!M137),"-",Nomen.complète!M137)</f>
        <v>-</v>
      </c>
      <c r="D137" s="45" t="str">
        <f t="shared" si="2"/>
        <v>-</v>
      </c>
    </row>
    <row r="138" spans="1:4">
      <c r="A138" s="25" t="str">
        <f>IF(ISBLANK(Nomen.complète!K138),"-",Nomen.complète!K138)</f>
        <v>-</v>
      </c>
      <c r="B138" s="17" t="str">
        <f>IF(ISBLANK(Nomen.complète!L138),"-",Nomen.complète!L138)</f>
        <v>-</v>
      </c>
      <c r="C138" s="93" t="str">
        <f>IF(ISBLANK(Nomen.complète!M138),"-",Nomen.complète!M138)</f>
        <v>-</v>
      </c>
      <c r="D138" s="45" t="str">
        <f t="shared" si="2"/>
        <v>-</v>
      </c>
    </row>
    <row r="139" spans="1:4">
      <c r="A139" s="25" t="str">
        <f>IF(ISBLANK(Nomen.complète!K139),"-",Nomen.complète!K139)</f>
        <v>-</v>
      </c>
      <c r="B139" s="17" t="str">
        <f>IF(ISBLANK(Nomen.complète!L139),"-",Nomen.complète!L139)</f>
        <v>-</v>
      </c>
      <c r="C139" s="93" t="str">
        <f>IF(ISBLANK(Nomen.complète!M139),"-",Nomen.complète!M139)</f>
        <v>-</v>
      </c>
      <c r="D139" s="45" t="str">
        <f t="shared" si="2"/>
        <v>-</v>
      </c>
    </row>
    <row r="140" spans="1:4">
      <c r="A140" s="25" t="str">
        <f>IF(ISBLANK(Nomen.complète!K140),"-",Nomen.complète!K140)</f>
        <v>-</v>
      </c>
      <c r="B140" s="17" t="str">
        <f>IF(ISBLANK(Nomen.complète!L140),"-",Nomen.complète!L140)</f>
        <v>-</v>
      </c>
      <c r="C140" s="93" t="str">
        <f>IF(ISBLANK(Nomen.complète!M140),"-",Nomen.complète!M140)</f>
        <v>-</v>
      </c>
      <c r="D140" s="45" t="str">
        <f t="shared" si="2"/>
        <v>-</v>
      </c>
    </row>
    <row r="141" spans="1:4">
      <c r="A141" s="25" t="str">
        <f>IF(ISBLANK(Nomen.complète!K141),"-",Nomen.complète!K141)</f>
        <v>-</v>
      </c>
      <c r="B141" s="17" t="str">
        <f>IF(ISBLANK(Nomen.complète!L141),"-",Nomen.complète!L141)</f>
        <v>-</v>
      </c>
      <c r="C141" s="93" t="str">
        <f>IF(ISBLANK(Nomen.complète!M141),"-",Nomen.complète!M141)</f>
        <v>-</v>
      </c>
      <c r="D141" s="45" t="str">
        <f t="shared" si="2"/>
        <v>-</v>
      </c>
    </row>
    <row r="142" spans="1:4">
      <c r="A142" s="25" t="str">
        <f>IF(ISBLANK(Nomen.complète!K142),"-",Nomen.complète!K142)</f>
        <v>-</v>
      </c>
      <c r="B142" s="17" t="str">
        <f>IF(ISBLANK(Nomen.complète!L142),"-",Nomen.complète!L142)</f>
        <v>-</v>
      </c>
      <c r="C142" s="93" t="str">
        <f>IF(ISBLANK(Nomen.complète!M142),"-",Nomen.complète!M142)</f>
        <v>-</v>
      </c>
      <c r="D142" s="45" t="str">
        <f t="shared" si="2"/>
        <v>-</v>
      </c>
    </row>
    <row r="143" spans="1:4">
      <c r="A143" s="25" t="str">
        <f>IF(ISBLANK(Nomen.complète!K143),"-",Nomen.complète!K143)</f>
        <v>-</v>
      </c>
      <c r="B143" s="17" t="str">
        <f>IF(ISBLANK(Nomen.complète!L143),"-",Nomen.complète!L143)</f>
        <v>-</v>
      </c>
      <c r="C143" s="93" t="str">
        <f>IF(ISBLANK(Nomen.complète!M143),"-",Nomen.complète!M143)</f>
        <v>-</v>
      </c>
      <c r="D143" s="45" t="str">
        <f t="shared" si="2"/>
        <v>-</v>
      </c>
    </row>
    <row r="144" spans="1:4">
      <c r="A144" s="25" t="str">
        <f>IF(ISBLANK(Nomen.complète!K144),"-",Nomen.complète!K144)</f>
        <v>-</v>
      </c>
      <c r="B144" s="17" t="str">
        <f>IF(ISBLANK(Nomen.complète!L144),"-",Nomen.complète!L144)</f>
        <v>-</v>
      </c>
      <c r="C144" s="93" t="str">
        <f>IF(ISBLANK(Nomen.complète!M144),"-",Nomen.complète!M144)</f>
        <v>-</v>
      </c>
      <c r="D144" s="45" t="str">
        <f t="shared" si="2"/>
        <v>-</v>
      </c>
    </row>
    <row r="145" spans="1:4">
      <c r="A145" s="25" t="str">
        <f>IF(ISBLANK(Nomen.complète!K145),"-",Nomen.complète!K145)</f>
        <v>-</v>
      </c>
      <c r="B145" s="17" t="str">
        <f>IF(ISBLANK(Nomen.complète!L145),"-",Nomen.complète!L145)</f>
        <v>-</v>
      </c>
      <c r="C145" s="93" t="str">
        <f>IF(ISBLANK(Nomen.complète!M145),"-",Nomen.complète!M145)</f>
        <v>-</v>
      </c>
      <c r="D145" s="45" t="str">
        <f t="shared" si="2"/>
        <v>-</v>
      </c>
    </row>
    <row r="146" spans="1:4">
      <c r="A146" s="25" t="str">
        <f>IF(ISBLANK(Nomen.complète!K146),"-",Nomen.complète!K146)</f>
        <v>-</v>
      </c>
      <c r="B146" s="17" t="str">
        <f>IF(ISBLANK(Nomen.complète!L146),"-",Nomen.complète!L146)</f>
        <v>-</v>
      </c>
      <c r="C146" s="93" t="str">
        <f>IF(ISBLANK(Nomen.complète!M146),"-",Nomen.complète!M146)</f>
        <v>-</v>
      </c>
      <c r="D146" s="45" t="str">
        <f t="shared" si="2"/>
        <v>-</v>
      </c>
    </row>
    <row r="147" spans="1:4">
      <c r="A147" s="25" t="str">
        <f>IF(ISBLANK(Nomen.complète!K147),"-",Nomen.complète!K147)</f>
        <v>-</v>
      </c>
      <c r="B147" s="17" t="str">
        <f>IF(ISBLANK(Nomen.complète!L147),"-",Nomen.complète!L147)</f>
        <v>-</v>
      </c>
      <c r="C147" s="93" t="str">
        <f>IF(ISBLANK(Nomen.complète!M147),"-",Nomen.complète!M147)</f>
        <v>-</v>
      </c>
      <c r="D147" s="45" t="str">
        <f t="shared" si="2"/>
        <v>-</v>
      </c>
    </row>
    <row r="148" spans="1:4">
      <c r="A148" s="25" t="str">
        <f>IF(ISBLANK(Nomen.complète!K148),"-",Nomen.complète!K148)</f>
        <v>-</v>
      </c>
      <c r="B148" s="17" t="str">
        <f>IF(ISBLANK(Nomen.complète!L148),"-",Nomen.complète!L148)</f>
        <v>-</v>
      </c>
      <c r="C148" s="93" t="str">
        <f>IF(ISBLANK(Nomen.complète!M148),"-",Nomen.complète!M148)</f>
        <v>-</v>
      </c>
      <c r="D148" s="45" t="str">
        <f t="shared" si="2"/>
        <v>-</v>
      </c>
    </row>
    <row r="149" spans="1:4">
      <c r="A149" s="25" t="str">
        <f>IF(ISBLANK(Nomen.complète!K149),"-",Nomen.complète!K149)</f>
        <v>-</v>
      </c>
      <c r="B149" s="17" t="str">
        <f>IF(ISBLANK(Nomen.complète!L149),"-",Nomen.complète!L149)</f>
        <v>-</v>
      </c>
      <c r="C149" s="93" t="str">
        <f>IF(ISBLANK(Nomen.complète!M149),"-",Nomen.complète!M149)</f>
        <v>-</v>
      </c>
      <c r="D149" s="45" t="str">
        <f t="shared" si="2"/>
        <v>-</v>
      </c>
    </row>
    <row r="150" spans="1:4">
      <c r="A150" s="25" t="str">
        <f>IF(ISBLANK(Nomen.complète!K150),"-",Nomen.complète!K150)</f>
        <v>-</v>
      </c>
      <c r="B150" s="17" t="str">
        <f>IF(ISBLANK(Nomen.complète!L150),"-",Nomen.complète!L150)</f>
        <v>-</v>
      </c>
      <c r="C150" s="93" t="str">
        <f>IF(ISBLANK(Nomen.complète!M150),"-",Nomen.complète!M150)</f>
        <v>-</v>
      </c>
      <c r="D150" s="45" t="str">
        <f t="shared" si="2"/>
        <v>-</v>
      </c>
    </row>
    <row r="151" spans="1:4">
      <c r="A151" s="25" t="str">
        <f>IF(ISBLANK(Nomen.complète!K151),"-",Nomen.complète!K151)</f>
        <v>-</v>
      </c>
      <c r="B151" s="17" t="str">
        <f>IF(ISBLANK(Nomen.complète!L151),"-",Nomen.complète!L151)</f>
        <v>-</v>
      </c>
      <c r="C151" s="93" t="str">
        <f>IF(ISBLANK(Nomen.complète!M151),"-",Nomen.complète!M151)</f>
        <v>-</v>
      </c>
      <c r="D151" s="45" t="str">
        <f t="shared" si="2"/>
        <v>-</v>
      </c>
    </row>
    <row r="152" spans="1:4">
      <c r="A152" s="25" t="str">
        <f>IF(ISBLANK(Nomen.complète!K152),"-",Nomen.complète!K152)</f>
        <v>-</v>
      </c>
      <c r="B152" s="17" t="str">
        <f>IF(ISBLANK(Nomen.complète!L152),"-",Nomen.complète!L152)</f>
        <v>-</v>
      </c>
      <c r="C152" s="93" t="str">
        <f>IF(ISBLANK(Nomen.complète!M152),"-",Nomen.complète!M152)</f>
        <v>-</v>
      </c>
      <c r="D152" s="45" t="str">
        <f t="shared" si="2"/>
        <v>-</v>
      </c>
    </row>
    <row r="153" spans="1:4">
      <c r="A153" s="25" t="str">
        <f>IF(ISBLANK(Nomen.complète!K153),"-",Nomen.complète!K153)</f>
        <v>-</v>
      </c>
      <c r="B153" s="17" t="str">
        <f>IF(ISBLANK(Nomen.complète!L153),"-",Nomen.complète!L153)</f>
        <v>-</v>
      </c>
      <c r="C153" s="93" t="str">
        <f>IF(ISBLANK(Nomen.complète!M153),"-",Nomen.complète!M153)</f>
        <v>-</v>
      </c>
      <c r="D153" s="45" t="str">
        <f t="shared" si="2"/>
        <v>-</v>
      </c>
    </row>
    <row r="154" spans="1:4">
      <c r="A154" s="25" t="str">
        <f>IF(ISBLANK(Nomen.complète!K154),"-",Nomen.complète!K154)</f>
        <v>-</v>
      </c>
      <c r="B154" s="17" t="str">
        <f>IF(ISBLANK(Nomen.complète!L154),"-",Nomen.complète!L154)</f>
        <v>-</v>
      </c>
      <c r="C154" s="93" t="str">
        <f>IF(ISBLANK(Nomen.complète!M154),"-",Nomen.complète!M154)</f>
        <v>-</v>
      </c>
      <c r="D154" s="45" t="str">
        <f t="shared" si="2"/>
        <v>-</v>
      </c>
    </row>
    <row r="155" spans="1:4">
      <c r="A155" s="25" t="str">
        <f>IF(ISBLANK(Nomen.complète!K155),"-",Nomen.complète!K155)</f>
        <v>-</v>
      </c>
      <c r="B155" s="17" t="str">
        <f>IF(ISBLANK(Nomen.complète!L155),"-",Nomen.complète!L155)</f>
        <v>-</v>
      </c>
      <c r="C155" s="93" t="str">
        <f>IF(ISBLANK(Nomen.complète!M155),"-",Nomen.complète!M155)</f>
        <v>-</v>
      </c>
      <c r="D155" s="45" t="str">
        <f t="shared" si="2"/>
        <v>-</v>
      </c>
    </row>
    <row r="156" spans="1:4">
      <c r="A156" s="25" t="str">
        <f>IF(ISBLANK(Nomen.complète!K156),"-",Nomen.complète!K156)</f>
        <v>-</v>
      </c>
      <c r="B156" s="17" t="str">
        <f>IF(ISBLANK(Nomen.complète!L156),"-",Nomen.complète!L156)</f>
        <v>-</v>
      </c>
      <c r="C156" s="93" t="str">
        <f>IF(ISBLANK(Nomen.complète!M156),"-",Nomen.complète!M156)</f>
        <v>-</v>
      </c>
      <c r="D156" s="45" t="str">
        <f t="shared" si="2"/>
        <v>-</v>
      </c>
    </row>
    <row r="157" spans="1:4">
      <c r="A157" s="25" t="str">
        <f>IF(ISBLANK(Nomen.complète!K157),"-",Nomen.complète!K157)</f>
        <v>-</v>
      </c>
      <c r="B157" s="17" t="str">
        <f>IF(ISBLANK(Nomen.complète!L157),"-",Nomen.complète!L157)</f>
        <v>-</v>
      </c>
      <c r="C157" s="93" t="str">
        <f>IF(ISBLANK(Nomen.complète!M157),"-",Nomen.complète!M157)</f>
        <v>-</v>
      </c>
      <c r="D157" s="45" t="str">
        <f t="shared" si="2"/>
        <v>-</v>
      </c>
    </row>
    <row r="158" spans="1:4">
      <c r="A158" s="25" t="str">
        <f>IF(ISBLANK(Nomen.complète!K158),"-",Nomen.complète!K158)</f>
        <v>-</v>
      </c>
      <c r="B158" s="17" t="str">
        <f>IF(ISBLANK(Nomen.complète!L158),"-",Nomen.complète!L158)</f>
        <v>-</v>
      </c>
      <c r="C158" s="93" t="str">
        <f>IF(ISBLANK(Nomen.complète!M158),"-",Nomen.complète!M158)</f>
        <v>-</v>
      </c>
      <c r="D158" s="45" t="str">
        <f t="shared" si="2"/>
        <v>-</v>
      </c>
    </row>
    <row r="159" spans="1:4">
      <c r="A159" s="25" t="str">
        <f>IF(ISBLANK(Nomen.complète!K159),"-",Nomen.complète!K159)</f>
        <v>-</v>
      </c>
      <c r="B159" s="17" t="str">
        <f>IF(ISBLANK(Nomen.complète!L159),"-",Nomen.complète!L159)</f>
        <v>-</v>
      </c>
      <c r="C159" s="93" t="str">
        <f>IF(ISBLANK(Nomen.complète!M159),"-",Nomen.complète!M159)</f>
        <v>-</v>
      </c>
      <c r="D159" s="45" t="str">
        <f t="shared" si="2"/>
        <v>-</v>
      </c>
    </row>
    <row r="160" spans="1:4">
      <c r="A160" s="25" t="str">
        <f>IF(ISBLANK(Nomen.complète!K160),"-",Nomen.complète!K160)</f>
        <v>-</v>
      </c>
      <c r="B160" s="17" t="str">
        <f>IF(ISBLANK(Nomen.complète!L160),"-",Nomen.complète!L160)</f>
        <v>-</v>
      </c>
      <c r="C160" s="93" t="str">
        <f>IF(ISBLANK(Nomen.complète!M160),"-",Nomen.complète!M160)</f>
        <v>-</v>
      </c>
      <c r="D160" s="45" t="str">
        <f t="shared" si="2"/>
        <v>-</v>
      </c>
    </row>
    <row r="161" spans="1:4">
      <c r="A161" s="25" t="str">
        <f>IF(ISBLANK(Nomen.complète!K161),"-",Nomen.complète!K161)</f>
        <v>-</v>
      </c>
      <c r="B161" s="17" t="str">
        <f>IF(ISBLANK(Nomen.complète!L161),"-",Nomen.complète!L161)</f>
        <v>-</v>
      </c>
      <c r="C161" s="93" t="str">
        <f>IF(ISBLANK(Nomen.complète!M161),"-",Nomen.complète!M161)</f>
        <v>-</v>
      </c>
      <c r="D161" s="45" t="str">
        <f t="shared" si="2"/>
        <v>-</v>
      </c>
    </row>
    <row r="162" spans="1:4">
      <c r="A162" s="25" t="str">
        <f>IF(ISBLANK(Nomen.complète!K162),"-",Nomen.complète!K162)</f>
        <v>-</v>
      </c>
      <c r="B162" s="17" t="str">
        <f>IF(ISBLANK(Nomen.complète!L162),"-",Nomen.complète!L162)</f>
        <v>-</v>
      </c>
      <c r="C162" s="93" t="str">
        <f>IF(ISBLANK(Nomen.complète!M162),"-",Nomen.complète!M162)</f>
        <v>-</v>
      </c>
      <c r="D162" s="45" t="str">
        <f t="shared" si="2"/>
        <v>-</v>
      </c>
    </row>
    <row r="163" spans="1:4">
      <c r="A163" s="25" t="str">
        <f>IF(ISBLANK(Nomen.complète!K163),"-",Nomen.complète!K163)</f>
        <v>-</v>
      </c>
      <c r="B163" s="17" t="str">
        <f>IF(ISBLANK(Nomen.complète!L163),"-",Nomen.complète!L163)</f>
        <v>-</v>
      </c>
      <c r="C163" s="93" t="str">
        <f>IF(ISBLANK(Nomen.complète!M163),"-",Nomen.complète!M163)</f>
        <v>-</v>
      </c>
      <c r="D163" s="45" t="str">
        <f t="shared" si="2"/>
        <v>-</v>
      </c>
    </row>
    <row r="164" spans="1:4">
      <c r="A164" s="25" t="str">
        <f>IF(ISBLANK(Nomen.complète!K164),"-",Nomen.complète!K164)</f>
        <v>-</v>
      </c>
      <c r="B164" s="17" t="str">
        <f>IF(ISBLANK(Nomen.complète!L164),"-",Nomen.complète!L164)</f>
        <v>-</v>
      </c>
      <c r="C164" s="93" t="str">
        <f>IF(ISBLANK(Nomen.complète!M164),"-",Nomen.complète!M164)</f>
        <v>-</v>
      </c>
      <c r="D164" s="45" t="str">
        <f t="shared" si="2"/>
        <v>-</v>
      </c>
    </row>
    <row r="165" spans="1:4">
      <c r="A165" s="25" t="str">
        <f>IF(ISBLANK(Nomen.complète!K165),"-",Nomen.complète!K165)</f>
        <v>-</v>
      </c>
      <c r="B165" s="17" t="str">
        <f>IF(ISBLANK(Nomen.complète!L165),"-",Nomen.complète!L165)</f>
        <v>-</v>
      </c>
      <c r="C165" s="93" t="str">
        <f>IF(ISBLANK(Nomen.complète!M165),"-",Nomen.complète!M165)</f>
        <v>-</v>
      </c>
      <c r="D165" s="45" t="str">
        <f t="shared" si="2"/>
        <v>-</v>
      </c>
    </row>
    <row r="166" spans="1:4">
      <c r="A166" s="25" t="str">
        <f>IF(ISBLANK(Nomen.complète!K166),"-",Nomen.complète!K166)</f>
        <v>-</v>
      </c>
      <c r="B166" s="17" t="str">
        <f>IF(ISBLANK(Nomen.complète!L166),"-",Nomen.complète!L166)</f>
        <v>-</v>
      </c>
      <c r="C166" s="93" t="str">
        <f>IF(ISBLANK(Nomen.complète!M166),"-",Nomen.complète!M166)</f>
        <v>-</v>
      </c>
      <c r="D166" s="45" t="str">
        <f t="shared" si="2"/>
        <v>-</v>
      </c>
    </row>
    <row r="167" spans="1:4">
      <c r="A167" s="25" t="str">
        <f>IF(ISBLANK(Nomen.complète!K167),"-",Nomen.complète!K167)</f>
        <v>-</v>
      </c>
      <c r="B167" s="17" t="str">
        <f>IF(ISBLANK(Nomen.complète!L167),"-",Nomen.complète!L167)</f>
        <v>-</v>
      </c>
      <c r="C167" s="93" t="str">
        <f>IF(ISBLANK(Nomen.complète!M167),"-",Nomen.complète!M167)</f>
        <v>-</v>
      </c>
      <c r="D167" s="45" t="str">
        <f t="shared" si="2"/>
        <v>-</v>
      </c>
    </row>
    <row r="168" spans="1:4">
      <c r="A168" s="25" t="str">
        <f>IF(ISBLANK(Nomen.complète!K168),"-",Nomen.complète!K168)</f>
        <v>-</v>
      </c>
      <c r="B168" s="17" t="str">
        <f>IF(ISBLANK(Nomen.complète!L168),"-",Nomen.complète!L168)</f>
        <v>-</v>
      </c>
      <c r="C168" s="93" t="str">
        <f>IF(ISBLANK(Nomen.complète!M168),"-",Nomen.complète!M168)</f>
        <v>-</v>
      </c>
      <c r="D168" s="45" t="str">
        <f t="shared" si="2"/>
        <v>-</v>
      </c>
    </row>
    <row r="169" spans="1:4">
      <c r="A169" s="25" t="str">
        <f>IF(ISBLANK(Nomen.complète!K169),"-",Nomen.complète!K169)</f>
        <v>-</v>
      </c>
      <c r="B169" s="17" t="str">
        <f>IF(ISBLANK(Nomen.complète!L169),"-",Nomen.complète!L169)</f>
        <v>-</v>
      </c>
      <c r="C169" s="93" t="str">
        <f>IF(ISBLANK(Nomen.complète!M169),"-",Nomen.complète!M169)</f>
        <v>-</v>
      </c>
      <c r="D169" s="45" t="str">
        <f t="shared" si="2"/>
        <v>-</v>
      </c>
    </row>
    <row r="170" spans="1:4">
      <c r="A170" s="25" t="str">
        <f>IF(ISBLANK(Nomen.complète!K170),"-",Nomen.complète!K170)</f>
        <v>-</v>
      </c>
      <c r="B170" s="17" t="str">
        <f>IF(ISBLANK(Nomen.complète!L170),"-",Nomen.complète!L170)</f>
        <v>-</v>
      </c>
      <c r="C170" s="93" t="str">
        <f>IF(ISBLANK(Nomen.complète!M170),"-",Nomen.complète!M170)</f>
        <v>-</v>
      </c>
      <c r="D170" s="45" t="str">
        <f t="shared" si="2"/>
        <v>-</v>
      </c>
    </row>
    <row r="171" spans="1:4">
      <c r="A171" s="25" t="str">
        <f>IF(ISBLANK(Nomen.complète!K171),"-",Nomen.complète!K171)</f>
        <v>-</v>
      </c>
      <c r="B171" s="17" t="str">
        <f>IF(ISBLANK(Nomen.complète!L171),"-",Nomen.complète!L171)</f>
        <v>-</v>
      </c>
      <c r="C171" s="93" t="str">
        <f>IF(ISBLANK(Nomen.complète!M171),"-",Nomen.complète!M171)</f>
        <v>-</v>
      </c>
      <c r="D171" s="45" t="str">
        <f t="shared" si="2"/>
        <v>-</v>
      </c>
    </row>
    <row r="172" spans="1:4">
      <c r="A172" s="25" t="str">
        <f>IF(ISBLANK(Nomen.complète!K172),"-",Nomen.complète!K172)</f>
        <v>-</v>
      </c>
      <c r="B172" s="17" t="str">
        <f>IF(ISBLANK(Nomen.complète!L172),"-",Nomen.complète!L172)</f>
        <v>-</v>
      </c>
      <c r="C172" s="93" t="str">
        <f>IF(ISBLANK(Nomen.complète!M172),"-",Nomen.complète!M172)</f>
        <v>-</v>
      </c>
      <c r="D172" s="45" t="str">
        <f t="shared" si="2"/>
        <v>-</v>
      </c>
    </row>
    <row r="173" spans="1:4">
      <c r="A173" s="25" t="str">
        <f>IF(ISBLANK(Nomen.complète!K173),"-",Nomen.complète!K173)</f>
        <v>-</v>
      </c>
      <c r="B173" s="17" t="str">
        <f>IF(ISBLANK(Nomen.complète!L173),"-",Nomen.complète!L173)</f>
        <v>-</v>
      </c>
      <c r="C173" s="93" t="str">
        <f>IF(ISBLANK(Nomen.complète!M173),"-",Nomen.complète!M173)</f>
        <v>-</v>
      </c>
      <c r="D173" s="45" t="str">
        <f t="shared" si="2"/>
        <v>-</v>
      </c>
    </row>
    <row r="174" spans="1:4">
      <c r="A174" s="25" t="str">
        <f>IF(ISBLANK(Nomen.complète!K174),"-",Nomen.complète!K174)</f>
        <v>-</v>
      </c>
      <c r="B174" s="17" t="str">
        <f>IF(ISBLANK(Nomen.complète!L174),"-",Nomen.complète!L174)</f>
        <v>-</v>
      </c>
      <c r="C174" s="93" t="str">
        <f>IF(ISBLANK(Nomen.complète!M174),"-",Nomen.complète!M174)</f>
        <v>-</v>
      </c>
      <c r="D174" s="45" t="str">
        <f t="shared" si="2"/>
        <v>-</v>
      </c>
    </row>
    <row r="175" spans="1:4">
      <c r="A175" s="25" t="str">
        <f>IF(ISBLANK(Nomen.complète!K175),"-",Nomen.complète!K175)</f>
        <v>-</v>
      </c>
      <c r="B175" s="17" t="str">
        <f>IF(ISBLANK(Nomen.complète!L175),"-",Nomen.complète!L175)</f>
        <v>-</v>
      </c>
      <c r="C175" s="93" t="str">
        <f>IF(ISBLANK(Nomen.complète!M175),"-",Nomen.complète!M175)</f>
        <v>-</v>
      </c>
      <c r="D175" s="45" t="str">
        <f t="shared" si="2"/>
        <v>-</v>
      </c>
    </row>
    <row r="176" spans="1:4">
      <c r="A176" s="25" t="str">
        <f>IF(ISBLANK(Nomen.complète!K176),"-",Nomen.complète!K176)</f>
        <v>-</v>
      </c>
      <c r="B176" s="17" t="str">
        <f>IF(ISBLANK(Nomen.complète!L176),"-",Nomen.complète!L176)</f>
        <v>-</v>
      </c>
      <c r="C176" s="93" t="str">
        <f>IF(ISBLANK(Nomen.complète!M176),"-",Nomen.complète!M176)</f>
        <v>-</v>
      </c>
      <c r="D176" s="45" t="str">
        <f t="shared" si="2"/>
        <v>-</v>
      </c>
    </row>
    <row r="177" spans="1:4">
      <c r="A177" s="25" t="str">
        <f>IF(ISBLANK(Nomen.complète!K177),"-",Nomen.complète!K177)</f>
        <v>-</v>
      </c>
      <c r="B177" s="17" t="str">
        <f>IF(ISBLANK(Nomen.complète!L177),"-",Nomen.complète!L177)</f>
        <v>-</v>
      </c>
      <c r="C177" s="93" t="str">
        <f>IF(ISBLANK(Nomen.complète!M177),"-",Nomen.complète!M177)</f>
        <v>-</v>
      </c>
      <c r="D177" s="45" t="str">
        <f t="shared" si="2"/>
        <v>-</v>
      </c>
    </row>
    <row r="178" spans="1:4">
      <c r="A178" s="25" t="str">
        <f>IF(ISBLANK(Nomen.complète!K178),"-",Nomen.complète!K178)</f>
        <v>-</v>
      </c>
      <c r="B178" s="17" t="str">
        <f>IF(ISBLANK(Nomen.complète!L178),"-",Nomen.complète!L178)</f>
        <v>-</v>
      </c>
      <c r="C178" s="93" t="str">
        <f>IF(ISBLANK(Nomen.complète!M178),"-",Nomen.complète!M178)</f>
        <v>-</v>
      </c>
      <c r="D178" s="45" t="str">
        <f t="shared" si="2"/>
        <v>-</v>
      </c>
    </row>
    <row r="179" spans="1:4">
      <c r="A179" s="25" t="str">
        <f>IF(ISBLANK(Nomen.complète!K179),"-",Nomen.complète!K179)</f>
        <v>-</v>
      </c>
      <c r="B179" s="17" t="str">
        <f>IF(ISBLANK(Nomen.complète!L179),"-",Nomen.complète!L179)</f>
        <v>-</v>
      </c>
      <c r="C179" s="93" t="str">
        <f>IF(ISBLANK(Nomen.complète!M179),"-",Nomen.complète!M179)</f>
        <v>-</v>
      </c>
      <c r="D179" s="45" t="str">
        <f t="shared" si="2"/>
        <v>-</v>
      </c>
    </row>
    <row r="180" spans="1:4">
      <c r="A180" s="25" t="str">
        <f>IF(ISBLANK(Nomen.complète!K180),"-",Nomen.complète!K180)</f>
        <v>-</v>
      </c>
      <c r="B180" s="17" t="str">
        <f>IF(ISBLANK(Nomen.complète!L180),"-",Nomen.complète!L180)</f>
        <v>-</v>
      </c>
      <c r="C180" s="93" t="str">
        <f>IF(ISBLANK(Nomen.complète!M180),"-",Nomen.complète!M180)</f>
        <v>-</v>
      </c>
      <c r="D180" s="45" t="str">
        <f t="shared" si="2"/>
        <v>-</v>
      </c>
    </row>
    <row r="181" spans="1:4">
      <c r="A181" s="25" t="str">
        <f>IF(ISBLANK(Nomen.complète!K181),"-",Nomen.complète!K181)</f>
        <v>-</v>
      </c>
      <c r="B181" s="17" t="str">
        <f>IF(ISBLANK(Nomen.complète!L181),"-",Nomen.complète!L181)</f>
        <v>-</v>
      </c>
      <c r="C181" s="93" t="str">
        <f>IF(ISBLANK(Nomen.complète!M181),"-",Nomen.complète!M181)</f>
        <v>-</v>
      </c>
      <c r="D181" s="45" t="str">
        <f t="shared" si="2"/>
        <v>-</v>
      </c>
    </row>
    <row r="182" spans="1:4">
      <c r="A182" s="25" t="str">
        <f>IF(ISBLANK(Nomen.complète!K182),"-",Nomen.complète!K182)</f>
        <v>-</v>
      </c>
      <c r="B182" s="17" t="str">
        <f>IF(ISBLANK(Nomen.complète!L182),"-",Nomen.complète!L182)</f>
        <v>-</v>
      </c>
      <c r="C182" s="93" t="str">
        <f>IF(ISBLANK(Nomen.complète!M182),"-",Nomen.complète!M182)</f>
        <v>-</v>
      </c>
      <c r="D182" s="45" t="str">
        <f t="shared" si="2"/>
        <v>-</v>
      </c>
    </row>
    <row r="183" spans="1:4">
      <c r="A183" s="25" t="str">
        <f>IF(ISBLANK(Nomen.complète!K183),"-",Nomen.complète!K183)</f>
        <v>-</v>
      </c>
      <c r="B183" s="17" t="str">
        <f>IF(ISBLANK(Nomen.complète!L183),"-",Nomen.complète!L183)</f>
        <v>-</v>
      </c>
      <c r="C183" s="93" t="str">
        <f>IF(ISBLANK(Nomen.complète!M183),"-",Nomen.complète!M183)</f>
        <v>-</v>
      </c>
      <c r="D183" s="45" t="str">
        <f t="shared" si="2"/>
        <v>-</v>
      </c>
    </row>
    <row r="184" spans="1:4">
      <c r="A184" s="25" t="str">
        <f>IF(ISBLANK(Nomen.complète!K184),"-",Nomen.complète!K184)</f>
        <v>-</v>
      </c>
      <c r="B184" s="17" t="str">
        <f>IF(ISBLANK(Nomen.complète!L184),"-",Nomen.complète!L184)</f>
        <v>-</v>
      </c>
      <c r="C184" s="93" t="str">
        <f>IF(ISBLANK(Nomen.complète!M184),"-",Nomen.complète!M184)</f>
        <v>-</v>
      </c>
      <c r="D184" s="45" t="str">
        <f t="shared" si="2"/>
        <v>-</v>
      </c>
    </row>
    <row r="185" spans="1:4">
      <c r="A185" s="25" t="str">
        <f>IF(ISBLANK(Nomen.complète!K185),"-",Nomen.complète!K185)</f>
        <v>-</v>
      </c>
      <c r="B185" s="17" t="str">
        <f>IF(ISBLANK(Nomen.complète!L185),"-",Nomen.complète!L185)</f>
        <v>-</v>
      </c>
      <c r="C185" s="93" t="str">
        <f>IF(ISBLANK(Nomen.complète!M185),"-",Nomen.complète!M185)</f>
        <v>-</v>
      </c>
      <c r="D185" s="45" t="str">
        <f t="shared" si="2"/>
        <v>-</v>
      </c>
    </row>
    <row r="186" spans="1:4">
      <c r="A186" s="25" t="str">
        <f>IF(ISBLANK(Nomen.complète!K186),"-",Nomen.complète!K186)</f>
        <v>-</v>
      </c>
      <c r="B186" s="17" t="str">
        <f>IF(ISBLANK(Nomen.complète!L186),"-",Nomen.complète!L186)</f>
        <v>-</v>
      </c>
      <c r="C186" s="93" t="str">
        <f>IF(ISBLANK(Nomen.complète!M186),"-",Nomen.complète!M186)</f>
        <v>-</v>
      </c>
      <c r="D186" s="45" t="str">
        <f t="shared" si="2"/>
        <v>-</v>
      </c>
    </row>
    <row r="187" spans="1:4">
      <c r="A187" s="25" t="str">
        <f>IF(ISBLANK(Nomen.complète!K187),"-",Nomen.complète!K187)</f>
        <v>-</v>
      </c>
      <c r="B187" s="17" t="str">
        <f>IF(ISBLANK(Nomen.complète!L187),"-",Nomen.complète!L187)</f>
        <v>-</v>
      </c>
      <c r="C187" s="93" t="str">
        <f>IF(ISBLANK(Nomen.complète!M187),"-",Nomen.complète!M187)</f>
        <v>-</v>
      </c>
      <c r="D187" s="45" t="str">
        <f t="shared" si="2"/>
        <v>-</v>
      </c>
    </row>
    <row r="188" spans="1:4">
      <c r="A188" s="25" t="str">
        <f>IF(ISBLANK(Nomen.complète!K188),"-",Nomen.complète!K188)</f>
        <v>-</v>
      </c>
      <c r="B188" s="17" t="str">
        <f>IF(ISBLANK(Nomen.complète!L188),"-",Nomen.complète!L188)</f>
        <v>-</v>
      </c>
      <c r="C188" s="93" t="str">
        <f>IF(ISBLANK(Nomen.complète!M188),"-",Nomen.complète!M188)</f>
        <v>-</v>
      </c>
      <c r="D188" s="45" t="str">
        <f t="shared" si="2"/>
        <v>-</v>
      </c>
    </row>
    <row r="189" spans="1:4">
      <c r="A189" s="25" t="str">
        <f>IF(ISBLANK(Nomen.complète!K189),"-",Nomen.complète!K189)</f>
        <v>-</v>
      </c>
      <c r="B189" s="17" t="str">
        <f>IF(ISBLANK(Nomen.complète!L189),"-",Nomen.complète!L189)</f>
        <v>-</v>
      </c>
      <c r="C189" s="93" t="str">
        <f>IF(ISBLANK(Nomen.complète!M189),"-",Nomen.complète!M189)</f>
        <v>-</v>
      </c>
      <c r="D189" s="45" t="str">
        <f t="shared" si="2"/>
        <v>-</v>
      </c>
    </row>
    <row r="190" spans="1:4">
      <c r="A190" s="25" t="str">
        <f>IF(ISBLANK(Nomen.complète!K190),"-",Nomen.complète!K190)</f>
        <v>-</v>
      </c>
      <c r="B190" s="17" t="str">
        <f>IF(ISBLANK(Nomen.complète!L190),"-",Nomen.complète!L190)</f>
        <v>-</v>
      </c>
      <c r="C190" s="93" t="str">
        <f>IF(ISBLANK(Nomen.complète!M190),"-",Nomen.complète!M190)</f>
        <v>-</v>
      </c>
      <c r="D190" s="45" t="str">
        <f t="shared" si="2"/>
        <v>-</v>
      </c>
    </row>
    <row r="191" spans="1:4">
      <c r="A191" s="25" t="str">
        <f>IF(ISBLANK(Nomen.complète!K191),"-",Nomen.complète!K191)</f>
        <v>-</v>
      </c>
      <c r="B191" s="17" t="str">
        <f>IF(ISBLANK(Nomen.complète!L191),"-",Nomen.complète!L191)</f>
        <v>-</v>
      </c>
      <c r="C191" s="93" t="str">
        <f>IF(ISBLANK(Nomen.complète!M191),"-",Nomen.complète!M191)</f>
        <v>-</v>
      </c>
      <c r="D191" s="45" t="str">
        <f t="shared" si="2"/>
        <v>-</v>
      </c>
    </row>
    <row r="192" spans="1:4">
      <c r="A192" s="25" t="str">
        <f>IF(ISBLANK(Nomen.complète!K192),"-",Nomen.complète!K192)</f>
        <v>-</v>
      </c>
      <c r="B192" s="17" t="str">
        <f>IF(ISBLANK(Nomen.complète!L192),"-",Nomen.complète!L192)</f>
        <v>-</v>
      </c>
      <c r="C192" s="93" t="str">
        <f>IF(ISBLANK(Nomen.complète!M192),"-",Nomen.complète!M192)</f>
        <v>-</v>
      </c>
      <c r="D192" s="45" t="str">
        <f t="shared" si="2"/>
        <v>-</v>
      </c>
    </row>
    <row r="193" spans="1:4">
      <c r="A193" s="25" t="str">
        <f>IF(ISBLANK(Nomen.complète!K193),"-",Nomen.complète!K193)</f>
        <v>-</v>
      </c>
      <c r="B193" s="17" t="str">
        <f>IF(ISBLANK(Nomen.complète!L193),"-",Nomen.complète!L193)</f>
        <v>-</v>
      </c>
      <c r="C193" s="93" t="str">
        <f>IF(ISBLANK(Nomen.complète!M193),"-",Nomen.complète!M193)</f>
        <v>-</v>
      </c>
      <c r="D193" s="45" t="str">
        <f t="shared" si="2"/>
        <v>-</v>
      </c>
    </row>
    <row r="194" spans="1:4">
      <c r="A194" s="25" t="str">
        <f>IF(ISBLANK(Nomen.complète!K194),"-",Nomen.complète!K194)</f>
        <v>-</v>
      </c>
      <c r="B194" s="17" t="str">
        <f>IF(ISBLANK(Nomen.complète!L194),"-",Nomen.complète!L194)</f>
        <v>-</v>
      </c>
      <c r="C194" s="93" t="str">
        <f>IF(ISBLANK(Nomen.complète!M194),"-",Nomen.complète!M194)</f>
        <v>-</v>
      </c>
      <c r="D194" s="45" t="str">
        <f t="shared" si="2"/>
        <v>-</v>
      </c>
    </row>
    <row r="195" spans="1:4">
      <c r="A195" s="25" t="str">
        <f>IF(ISBLANK(Nomen.complète!K195),"-",Nomen.complète!K195)</f>
        <v>-</v>
      </c>
      <c r="B195" s="17" t="str">
        <f>IF(ISBLANK(Nomen.complète!L195),"-",Nomen.complète!L195)</f>
        <v>-</v>
      </c>
      <c r="C195" s="93" t="str">
        <f>IF(ISBLANK(Nomen.complète!M195),"-",Nomen.complète!M195)</f>
        <v>-</v>
      </c>
      <c r="D195" s="45" t="str">
        <f t="shared" si="2"/>
        <v>-</v>
      </c>
    </row>
    <row r="196" spans="1:4">
      <c r="A196" s="25" t="str">
        <f>IF(ISBLANK(Nomen.complète!K196),"-",Nomen.complète!K196)</f>
        <v>-</v>
      </c>
      <c r="B196" s="17" t="str">
        <f>IF(ISBLANK(Nomen.complète!L196),"-",Nomen.complète!L196)</f>
        <v>-</v>
      </c>
      <c r="C196" s="93" t="str">
        <f>IF(ISBLANK(Nomen.complète!M196),"-",Nomen.complète!M196)</f>
        <v>-</v>
      </c>
      <c r="D196" s="45" t="str">
        <f t="shared" si="2"/>
        <v>-</v>
      </c>
    </row>
    <row r="197" spans="1:4">
      <c r="A197" s="25" t="str">
        <f>IF(ISBLANK(Nomen.complète!K197),"-",Nomen.complète!K197)</f>
        <v>-</v>
      </c>
      <c r="B197" s="17" t="str">
        <f>IF(ISBLANK(Nomen.complète!L197),"-",Nomen.complète!L197)</f>
        <v>-</v>
      </c>
      <c r="C197" s="93" t="str">
        <f>IF(ISBLANK(Nomen.complète!M197),"-",Nomen.complète!M197)</f>
        <v>-</v>
      </c>
      <c r="D197" s="45" t="str">
        <f t="shared" ref="D197:D260" si="3">IF(B197="-",B197,C197&amp; " (" &amp;B197&amp;")")</f>
        <v>-</v>
      </c>
    </row>
    <row r="198" spans="1:4">
      <c r="A198" s="25" t="str">
        <f>IF(ISBLANK(Nomen.complète!K198),"-",Nomen.complète!K198)</f>
        <v>-</v>
      </c>
      <c r="B198" s="17" t="str">
        <f>IF(ISBLANK(Nomen.complète!L198),"-",Nomen.complète!L198)</f>
        <v>-</v>
      </c>
      <c r="C198" s="93" t="str">
        <f>IF(ISBLANK(Nomen.complète!M198),"-",Nomen.complète!M198)</f>
        <v>-</v>
      </c>
      <c r="D198" s="45" t="str">
        <f t="shared" si="3"/>
        <v>-</v>
      </c>
    </row>
    <row r="199" spans="1:4">
      <c r="A199" s="25" t="str">
        <f>IF(ISBLANK(Nomen.complète!K199),"-",Nomen.complète!K199)</f>
        <v>-</v>
      </c>
      <c r="B199" s="17" t="str">
        <f>IF(ISBLANK(Nomen.complète!L199),"-",Nomen.complète!L199)</f>
        <v>-</v>
      </c>
      <c r="C199" s="93" t="str">
        <f>IF(ISBLANK(Nomen.complète!M199),"-",Nomen.complète!M199)</f>
        <v>-</v>
      </c>
      <c r="D199" s="45" t="str">
        <f t="shared" si="3"/>
        <v>-</v>
      </c>
    </row>
    <row r="200" spans="1:4">
      <c r="A200" s="25" t="str">
        <f>IF(ISBLANK(Nomen.complète!K200),"-",Nomen.complète!K200)</f>
        <v>-</v>
      </c>
      <c r="B200" s="17" t="str">
        <f>IF(ISBLANK(Nomen.complète!L200),"-",Nomen.complète!L200)</f>
        <v>-</v>
      </c>
      <c r="C200" s="93" t="str">
        <f>IF(ISBLANK(Nomen.complète!M200),"-",Nomen.complète!M200)</f>
        <v>-</v>
      </c>
      <c r="D200" s="45" t="str">
        <f t="shared" si="3"/>
        <v>-</v>
      </c>
    </row>
    <row r="201" spans="1:4">
      <c r="A201" s="25" t="str">
        <f>IF(ISBLANK(Nomen.complète!K201),"-",Nomen.complète!K201)</f>
        <v>-</v>
      </c>
      <c r="B201" s="17" t="str">
        <f>IF(ISBLANK(Nomen.complète!L201),"-",Nomen.complète!L201)</f>
        <v>-</v>
      </c>
      <c r="C201" s="93" t="str">
        <f>IF(ISBLANK(Nomen.complète!M201),"-",Nomen.complète!M201)</f>
        <v>-</v>
      </c>
      <c r="D201" s="45" t="str">
        <f t="shared" si="3"/>
        <v>-</v>
      </c>
    </row>
    <row r="202" spans="1:4">
      <c r="A202" s="25" t="str">
        <f>IF(ISBLANK(Nomen.complète!K202),"-",Nomen.complète!K202)</f>
        <v>-</v>
      </c>
      <c r="B202" s="17" t="str">
        <f>IF(ISBLANK(Nomen.complète!L202),"-",Nomen.complète!L202)</f>
        <v>-</v>
      </c>
      <c r="C202" s="93" t="str">
        <f>IF(ISBLANK(Nomen.complète!M202),"-",Nomen.complète!M202)</f>
        <v>-</v>
      </c>
      <c r="D202" s="45" t="str">
        <f t="shared" si="3"/>
        <v>-</v>
      </c>
    </row>
    <row r="203" spans="1:4">
      <c r="A203" s="25" t="str">
        <f>IF(ISBLANK(Nomen.complète!K203),"-",Nomen.complète!K203)</f>
        <v>-</v>
      </c>
      <c r="B203" s="17" t="str">
        <f>IF(ISBLANK(Nomen.complète!L203),"-",Nomen.complète!L203)</f>
        <v>-</v>
      </c>
      <c r="C203" s="93" t="str">
        <f>IF(ISBLANK(Nomen.complète!M203),"-",Nomen.complète!M203)</f>
        <v>-</v>
      </c>
      <c r="D203" s="45" t="str">
        <f t="shared" si="3"/>
        <v>-</v>
      </c>
    </row>
    <row r="204" spans="1:4">
      <c r="A204" s="25" t="str">
        <f>IF(ISBLANK(Nomen.complète!K204),"-",Nomen.complète!K204)</f>
        <v>-</v>
      </c>
      <c r="B204" s="17" t="str">
        <f>IF(ISBLANK(Nomen.complète!L204),"-",Nomen.complète!L204)</f>
        <v>-</v>
      </c>
      <c r="C204" s="93" t="str">
        <f>IF(ISBLANK(Nomen.complète!M204),"-",Nomen.complète!M204)</f>
        <v>-</v>
      </c>
      <c r="D204" s="45" t="str">
        <f t="shared" si="3"/>
        <v>-</v>
      </c>
    </row>
    <row r="205" spans="1:4">
      <c r="A205" s="25" t="str">
        <f>IF(ISBLANK(Nomen.complète!K205),"-",Nomen.complète!K205)</f>
        <v>-</v>
      </c>
      <c r="B205" s="17" t="str">
        <f>IF(ISBLANK(Nomen.complète!L205),"-",Nomen.complète!L205)</f>
        <v>-</v>
      </c>
      <c r="C205" s="93" t="str">
        <f>IF(ISBLANK(Nomen.complète!M205),"-",Nomen.complète!M205)</f>
        <v>-</v>
      </c>
      <c r="D205" s="45" t="str">
        <f t="shared" si="3"/>
        <v>-</v>
      </c>
    </row>
    <row r="206" spans="1:4">
      <c r="A206" s="25" t="str">
        <f>IF(ISBLANK(Nomen.complète!K206),"-",Nomen.complète!K206)</f>
        <v>-</v>
      </c>
      <c r="B206" s="17" t="str">
        <f>IF(ISBLANK(Nomen.complète!L206),"-",Nomen.complète!L206)</f>
        <v>-</v>
      </c>
      <c r="C206" s="93" t="str">
        <f>IF(ISBLANK(Nomen.complète!M206),"-",Nomen.complète!M206)</f>
        <v>-</v>
      </c>
      <c r="D206" s="45" t="str">
        <f t="shared" si="3"/>
        <v>-</v>
      </c>
    </row>
    <row r="207" spans="1:4">
      <c r="A207" s="25" t="str">
        <f>IF(ISBLANK(Nomen.complète!K207),"-",Nomen.complète!K207)</f>
        <v>-</v>
      </c>
      <c r="B207" s="17" t="str">
        <f>IF(ISBLANK(Nomen.complète!L207),"-",Nomen.complète!L207)</f>
        <v>-</v>
      </c>
      <c r="C207" s="93" t="str">
        <f>IF(ISBLANK(Nomen.complète!M207),"-",Nomen.complète!M207)</f>
        <v>-</v>
      </c>
      <c r="D207" s="45" t="str">
        <f t="shared" si="3"/>
        <v>-</v>
      </c>
    </row>
    <row r="208" spans="1:4">
      <c r="A208" s="25" t="str">
        <f>IF(ISBLANK(Nomen.complète!K208),"-",Nomen.complète!K208)</f>
        <v>-</v>
      </c>
      <c r="B208" s="17" t="str">
        <f>IF(ISBLANK(Nomen.complète!L208),"-",Nomen.complète!L208)</f>
        <v>-</v>
      </c>
      <c r="C208" s="93" t="str">
        <f>IF(ISBLANK(Nomen.complète!M208),"-",Nomen.complète!M208)</f>
        <v>-</v>
      </c>
      <c r="D208" s="45" t="str">
        <f t="shared" si="3"/>
        <v>-</v>
      </c>
    </row>
    <row r="209" spans="1:4">
      <c r="A209" s="25" t="str">
        <f>IF(ISBLANK(Nomen.complète!K209),"-",Nomen.complète!K209)</f>
        <v>-</v>
      </c>
      <c r="B209" s="17" t="str">
        <f>IF(ISBLANK(Nomen.complète!L209),"-",Nomen.complète!L209)</f>
        <v>-</v>
      </c>
      <c r="C209" s="93" t="str">
        <f>IF(ISBLANK(Nomen.complète!M209),"-",Nomen.complète!M209)</f>
        <v>-</v>
      </c>
      <c r="D209" s="45" t="str">
        <f t="shared" si="3"/>
        <v>-</v>
      </c>
    </row>
    <row r="210" spans="1:4">
      <c r="A210" s="25" t="str">
        <f>IF(ISBLANK(Nomen.complète!K210),"-",Nomen.complète!K210)</f>
        <v>-</v>
      </c>
      <c r="B210" s="17" t="str">
        <f>IF(ISBLANK(Nomen.complète!L210),"-",Nomen.complète!L210)</f>
        <v>-</v>
      </c>
      <c r="C210" s="93" t="str">
        <f>IF(ISBLANK(Nomen.complète!M210),"-",Nomen.complète!M210)</f>
        <v>-</v>
      </c>
      <c r="D210" s="45" t="str">
        <f t="shared" si="3"/>
        <v>-</v>
      </c>
    </row>
    <row r="211" spans="1:4">
      <c r="A211" s="25" t="str">
        <f>IF(ISBLANK(Nomen.complète!K211),"-",Nomen.complète!K211)</f>
        <v>-</v>
      </c>
      <c r="B211" s="17" t="str">
        <f>IF(ISBLANK(Nomen.complète!L211),"-",Nomen.complète!L211)</f>
        <v>-</v>
      </c>
      <c r="C211" s="93" t="str">
        <f>IF(ISBLANK(Nomen.complète!M211),"-",Nomen.complète!M211)</f>
        <v>-</v>
      </c>
      <c r="D211" s="45" t="str">
        <f t="shared" si="3"/>
        <v>-</v>
      </c>
    </row>
    <row r="212" spans="1:4">
      <c r="A212" s="25" t="str">
        <f>IF(ISBLANK(Nomen.complète!K212),"-",Nomen.complète!K212)</f>
        <v>-</v>
      </c>
      <c r="B212" s="17" t="str">
        <f>IF(ISBLANK(Nomen.complète!L212),"-",Nomen.complète!L212)</f>
        <v>-</v>
      </c>
      <c r="C212" s="93" t="str">
        <f>IF(ISBLANK(Nomen.complète!M212),"-",Nomen.complète!M212)</f>
        <v>-</v>
      </c>
      <c r="D212" s="45" t="str">
        <f t="shared" si="3"/>
        <v>-</v>
      </c>
    </row>
    <row r="213" spans="1:4">
      <c r="A213" s="25" t="str">
        <f>IF(ISBLANK(Nomen.complète!K213),"-",Nomen.complète!K213)</f>
        <v>-</v>
      </c>
      <c r="B213" s="17" t="str">
        <f>IF(ISBLANK(Nomen.complète!L213),"-",Nomen.complète!L213)</f>
        <v>-</v>
      </c>
      <c r="C213" s="93" t="str">
        <f>IF(ISBLANK(Nomen.complète!M213),"-",Nomen.complète!M213)</f>
        <v>-</v>
      </c>
      <c r="D213" s="45" t="str">
        <f t="shared" si="3"/>
        <v>-</v>
      </c>
    </row>
    <row r="214" spans="1:4">
      <c r="A214" s="25" t="str">
        <f>IF(ISBLANK(Nomen.complète!K214),"-",Nomen.complète!K214)</f>
        <v>-</v>
      </c>
      <c r="B214" s="17" t="str">
        <f>IF(ISBLANK(Nomen.complète!L214),"-",Nomen.complète!L214)</f>
        <v>-</v>
      </c>
      <c r="C214" s="93" t="str">
        <f>IF(ISBLANK(Nomen.complète!M214),"-",Nomen.complète!M214)</f>
        <v>-</v>
      </c>
      <c r="D214" s="45" t="str">
        <f t="shared" si="3"/>
        <v>-</v>
      </c>
    </row>
    <row r="215" spans="1:4">
      <c r="A215" s="25" t="str">
        <f>IF(ISBLANK(Nomen.complète!K215),"-",Nomen.complète!K215)</f>
        <v>-</v>
      </c>
      <c r="B215" s="17" t="str">
        <f>IF(ISBLANK(Nomen.complète!L215),"-",Nomen.complète!L215)</f>
        <v>-</v>
      </c>
      <c r="C215" s="93" t="str">
        <f>IF(ISBLANK(Nomen.complète!M215),"-",Nomen.complète!M215)</f>
        <v>-</v>
      </c>
      <c r="D215" s="45" t="str">
        <f t="shared" si="3"/>
        <v>-</v>
      </c>
    </row>
    <row r="216" spans="1:4">
      <c r="A216" s="25" t="str">
        <f>IF(ISBLANK(Nomen.complète!K216),"-",Nomen.complète!K216)</f>
        <v>-</v>
      </c>
      <c r="B216" s="17" t="str">
        <f>IF(ISBLANK(Nomen.complète!L216),"-",Nomen.complète!L216)</f>
        <v>-</v>
      </c>
      <c r="C216" s="93" t="str">
        <f>IF(ISBLANK(Nomen.complète!M216),"-",Nomen.complète!M216)</f>
        <v>-</v>
      </c>
      <c r="D216" s="45" t="str">
        <f t="shared" si="3"/>
        <v>-</v>
      </c>
    </row>
    <row r="217" spans="1:4">
      <c r="A217" s="25" t="str">
        <f>IF(ISBLANK(Nomen.complète!K217),"-",Nomen.complète!K217)</f>
        <v>-</v>
      </c>
      <c r="B217" s="17" t="str">
        <f>IF(ISBLANK(Nomen.complète!L217),"-",Nomen.complète!L217)</f>
        <v>-</v>
      </c>
      <c r="C217" s="93" t="str">
        <f>IF(ISBLANK(Nomen.complète!M217),"-",Nomen.complète!M217)</f>
        <v>-</v>
      </c>
      <c r="D217" s="45" t="str">
        <f t="shared" si="3"/>
        <v>-</v>
      </c>
    </row>
    <row r="218" spans="1:4">
      <c r="A218" s="25" t="str">
        <f>IF(ISBLANK(Nomen.complète!K218),"-",Nomen.complète!K218)</f>
        <v>-</v>
      </c>
      <c r="B218" s="17" t="str">
        <f>IF(ISBLANK(Nomen.complète!L218),"-",Nomen.complète!L218)</f>
        <v>-</v>
      </c>
      <c r="C218" s="93" t="str">
        <f>IF(ISBLANK(Nomen.complète!M218),"-",Nomen.complète!M218)</f>
        <v>-</v>
      </c>
      <c r="D218" s="45" t="str">
        <f t="shared" si="3"/>
        <v>-</v>
      </c>
    </row>
    <row r="219" spans="1:4">
      <c r="A219" s="25" t="str">
        <f>IF(ISBLANK(Nomen.complète!K219),"-",Nomen.complète!K219)</f>
        <v>-</v>
      </c>
      <c r="B219" s="17" t="str">
        <f>IF(ISBLANK(Nomen.complète!L219),"-",Nomen.complète!L219)</f>
        <v>-</v>
      </c>
      <c r="C219" s="93" t="str">
        <f>IF(ISBLANK(Nomen.complète!M219),"-",Nomen.complète!M219)</f>
        <v>-</v>
      </c>
      <c r="D219" s="45" t="str">
        <f t="shared" si="3"/>
        <v>-</v>
      </c>
    </row>
    <row r="220" spans="1:4">
      <c r="A220" s="25" t="str">
        <f>IF(ISBLANK(Nomen.complète!K220),"-",Nomen.complète!K220)</f>
        <v>-</v>
      </c>
      <c r="B220" s="17" t="str">
        <f>IF(ISBLANK(Nomen.complète!L220),"-",Nomen.complète!L220)</f>
        <v>-</v>
      </c>
      <c r="C220" s="93" t="str">
        <f>IF(ISBLANK(Nomen.complète!M220),"-",Nomen.complète!M220)</f>
        <v>-</v>
      </c>
      <c r="D220" s="45" t="str">
        <f t="shared" si="3"/>
        <v>-</v>
      </c>
    </row>
    <row r="221" spans="1:4">
      <c r="A221" s="25" t="str">
        <f>IF(ISBLANK(Nomen.complète!K221),"-",Nomen.complète!K221)</f>
        <v>-</v>
      </c>
      <c r="B221" s="17" t="str">
        <f>IF(ISBLANK(Nomen.complète!L221),"-",Nomen.complète!L221)</f>
        <v>-</v>
      </c>
      <c r="C221" s="93" t="str">
        <f>IF(ISBLANK(Nomen.complète!M221),"-",Nomen.complète!M221)</f>
        <v>-</v>
      </c>
      <c r="D221" s="45" t="str">
        <f t="shared" si="3"/>
        <v>-</v>
      </c>
    </row>
    <row r="222" spans="1:4">
      <c r="A222" s="25" t="str">
        <f>IF(ISBLANK(Nomen.complète!K222),"-",Nomen.complète!K222)</f>
        <v>-</v>
      </c>
      <c r="B222" s="17" t="str">
        <f>IF(ISBLANK(Nomen.complète!L222),"-",Nomen.complète!L222)</f>
        <v>-</v>
      </c>
      <c r="C222" s="93" t="str">
        <f>IF(ISBLANK(Nomen.complète!M222),"-",Nomen.complète!M222)</f>
        <v>-</v>
      </c>
      <c r="D222" s="45" t="str">
        <f t="shared" si="3"/>
        <v>-</v>
      </c>
    </row>
    <row r="223" spans="1:4">
      <c r="A223" s="25" t="str">
        <f>IF(ISBLANK(Nomen.complète!K223),"-",Nomen.complète!K223)</f>
        <v>-</v>
      </c>
      <c r="B223" s="17" t="str">
        <f>IF(ISBLANK(Nomen.complète!L223),"-",Nomen.complète!L223)</f>
        <v>-</v>
      </c>
      <c r="C223" s="93" t="str">
        <f>IF(ISBLANK(Nomen.complète!M223),"-",Nomen.complète!M223)</f>
        <v>-</v>
      </c>
      <c r="D223" s="45" t="str">
        <f t="shared" si="3"/>
        <v>-</v>
      </c>
    </row>
    <row r="224" spans="1:4">
      <c r="A224" s="25" t="str">
        <f>IF(ISBLANK(Nomen.complète!K224),"-",Nomen.complète!K224)</f>
        <v>-</v>
      </c>
      <c r="B224" s="17" t="str">
        <f>IF(ISBLANK(Nomen.complète!L224),"-",Nomen.complète!L224)</f>
        <v>-</v>
      </c>
      <c r="C224" s="93" t="str">
        <f>IF(ISBLANK(Nomen.complète!M224),"-",Nomen.complète!M224)</f>
        <v>-</v>
      </c>
      <c r="D224" s="45" t="str">
        <f t="shared" si="3"/>
        <v>-</v>
      </c>
    </row>
    <row r="225" spans="1:4">
      <c r="A225" s="25" t="str">
        <f>IF(ISBLANK(Nomen.complète!K225),"-",Nomen.complète!K225)</f>
        <v>-</v>
      </c>
      <c r="B225" s="17" t="str">
        <f>IF(ISBLANK(Nomen.complète!L225),"-",Nomen.complète!L225)</f>
        <v>-</v>
      </c>
      <c r="C225" s="93" t="str">
        <f>IF(ISBLANK(Nomen.complète!M225),"-",Nomen.complète!M225)</f>
        <v>-</v>
      </c>
      <c r="D225" s="45" t="str">
        <f t="shared" si="3"/>
        <v>-</v>
      </c>
    </row>
    <row r="226" spans="1:4">
      <c r="A226" s="25" t="str">
        <f>IF(ISBLANK(Nomen.complète!K226),"-",Nomen.complète!K226)</f>
        <v>-</v>
      </c>
      <c r="B226" s="17" t="str">
        <f>IF(ISBLANK(Nomen.complète!L226),"-",Nomen.complète!L226)</f>
        <v>-</v>
      </c>
      <c r="C226" s="93" t="str">
        <f>IF(ISBLANK(Nomen.complète!M226),"-",Nomen.complète!M226)</f>
        <v>-</v>
      </c>
      <c r="D226" s="45" t="str">
        <f t="shared" si="3"/>
        <v>-</v>
      </c>
    </row>
    <row r="227" spans="1:4">
      <c r="A227" s="25" t="str">
        <f>IF(ISBLANK(Nomen.complète!K227),"-",Nomen.complète!K227)</f>
        <v>-</v>
      </c>
      <c r="B227" s="17" t="str">
        <f>IF(ISBLANK(Nomen.complète!L227),"-",Nomen.complète!L227)</f>
        <v>-</v>
      </c>
      <c r="C227" s="93" t="str">
        <f>IF(ISBLANK(Nomen.complète!M227),"-",Nomen.complète!M227)</f>
        <v>-</v>
      </c>
      <c r="D227" s="45" t="str">
        <f t="shared" si="3"/>
        <v>-</v>
      </c>
    </row>
    <row r="228" spans="1:4">
      <c r="A228" s="25" t="str">
        <f>IF(ISBLANK(Nomen.complète!K228),"-",Nomen.complète!K228)</f>
        <v>-</v>
      </c>
      <c r="B228" s="17" t="str">
        <f>IF(ISBLANK(Nomen.complète!L228),"-",Nomen.complète!L228)</f>
        <v>-</v>
      </c>
      <c r="C228" s="93" t="str">
        <f>IF(ISBLANK(Nomen.complète!M228),"-",Nomen.complète!M228)</f>
        <v>-</v>
      </c>
      <c r="D228" s="45" t="str">
        <f t="shared" si="3"/>
        <v>-</v>
      </c>
    </row>
    <row r="229" spans="1:4">
      <c r="A229" s="25" t="str">
        <f>IF(ISBLANK(Nomen.complète!K229),"-",Nomen.complète!K229)</f>
        <v>-</v>
      </c>
      <c r="B229" s="17" t="str">
        <f>IF(ISBLANK(Nomen.complète!L229),"-",Nomen.complète!L229)</f>
        <v>-</v>
      </c>
      <c r="C229" s="93" t="str">
        <f>IF(ISBLANK(Nomen.complète!M229),"-",Nomen.complète!M229)</f>
        <v>-</v>
      </c>
      <c r="D229" s="45" t="str">
        <f t="shared" si="3"/>
        <v>-</v>
      </c>
    </row>
    <row r="230" spans="1:4">
      <c r="A230" s="25" t="str">
        <f>IF(ISBLANK(Nomen.complète!K230),"-",Nomen.complète!K230)</f>
        <v>-</v>
      </c>
      <c r="B230" s="17" t="str">
        <f>IF(ISBLANK(Nomen.complète!L230),"-",Nomen.complète!L230)</f>
        <v>-</v>
      </c>
      <c r="C230" s="93" t="str">
        <f>IF(ISBLANK(Nomen.complète!M230),"-",Nomen.complète!M230)</f>
        <v>-</v>
      </c>
      <c r="D230" s="45" t="str">
        <f t="shared" si="3"/>
        <v>-</v>
      </c>
    </row>
    <row r="231" spans="1:4">
      <c r="A231" s="25" t="str">
        <f>IF(ISBLANK(Nomen.complète!K231),"-",Nomen.complète!K231)</f>
        <v>-</v>
      </c>
      <c r="B231" s="17" t="str">
        <f>IF(ISBLANK(Nomen.complète!L231),"-",Nomen.complète!L231)</f>
        <v>-</v>
      </c>
      <c r="C231" s="93" t="str">
        <f>IF(ISBLANK(Nomen.complète!M231),"-",Nomen.complète!M231)</f>
        <v>-</v>
      </c>
      <c r="D231" s="45" t="str">
        <f t="shared" si="3"/>
        <v>-</v>
      </c>
    </row>
    <row r="232" spans="1:4">
      <c r="A232" s="25" t="str">
        <f>IF(ISBLANK(Nomen.complète!K232),"-",Nomen.complète!K232)</f>
        <v>-</v>
      </c>
      <c r="B232" s="17" t="str">
        <f>IF(ISBLANK(Nomen.complète!L232),"-",Nomen.complète!L232)</f>
        <v>-</v>
      </c>
      <c r="C232" s="93" t="str">
        <f>IF(ISBLANK(Nomen.complète!M232),"-",Nomen.complète!M232)</f>
        <v>-</v>
      </c>
      <c r="D232" s="45" t="str">
        <f t="shared" si="3"/>
        <v>-</v>
      </c>
    </row>
    <row r="233" spans="1:4">
      <c r="A233" s="25" t="str">
        <f>IF(ISBLANK(Nomen.complète!K233),"-",Nomen.complète!K233)</f>
        <v>-</v>
      </c>
      <c r="B233" s="17" t="str">
        <f>IF(ISBLANK(Nomen.complète!L233),"-",Nomen.complète!L233)</f>
        <v>-</v>
      </c>
      <c r="C233" s="93" t="str">
        <f>IF(ISBLANK(Nomen.complète!M233),"-",Nomen.complète!M233)</f>
        <v>-</v>
      </c>
      <c r="D233" s="45" t="str">
        <f t="shared" si="3"/>
        <v>-</v>
      </c>
    </row>
    <row r="234" spans="1:4">
      <c r="A234" s="25" t="str">
        <f>IF(ISBLANK(Nomen.complète!K234),"-",Nomen.complète!K234)</f>
        <v>-</v>
      </c>
      <c r="B234" s="17" t="str">
        <f>IF(ISBLANK(Nomen.complète!L234),"-",Nomen.complète!L234)</f>
        <v>-</v>
      </c>
      <c r="C234" s="93" t="str">
        <f>IF(ISBLANK(Nomen.complète!M234),"-",Nomen.complète!M234)</f>
        <v>-</v>
      </c>
      <c r="D234" s="45" t="str">
        <f t="shared" si="3"/>
        <v>-</v>
      </c>
    </row>
    <row r="235" spans="1:4">
      <c r="A235" s="25" t="str">
        <f>IF(ISBLANK(Nomen.complète!K235),"-",Nomen.complète!K235)</f>
        <v>-</v>
      </c>
      <c r="B235" s="17" t="str">
        <f>IF(ISBLANK(Nomen.complète!L235),"-",Nomen.complète!L235)</f>
        <v>-</v>
      </c>
      <c r="C235" s="93" t="str">
        <f>IF(ISBLANK(Nomen.complète!M235),"-",Nomen.complète!M235)</f>
        <v>-</v>
      </c>
      <c r="D235" s="45" t="str">
        <f t="shared" si="3"/>
        <v>-</v>
      </c>
    </row>
    <row r="236" spans="1:4">
      <c r="A236" s="25" t="str">
        <f>IF(ISBLANK(Nomen.complète!K236),"-",Nomen.complète!K236)</f>
        <v>-</v>
      </c>
      <c r="B236" s="17" t="str">
        <f>IF(ISBLANK(Nomen.complète!L236),"-",Nomen.complète!L236)</f>
        <v>-</v>
      </c>
      <c r="C236" s="93" t="str">
        <f>IF(ISBLANK(Nomen.complète!M236),"-",Nomen.complète!M236)</f>
        <v>-</v>
      </c>
      <c r="D236" s="45" t="str">
        <f t="shared" si="3"/>
        <v>-</v>
      </c>
    </row>
    <row r="237" spans="1:4">
      <c r="A237" s="25" t="str">
        <f>IF(ISBLANK(Nomen.complète!K237),"-",Nomen.complète!K237)</f>
        <v>-</v>
      </c>
      <c r="B237" s="17" t="str">
        <f>IF(ISBLANK(Nomen.complète!L237),"-",Nomen.complète!L237)</f>
        <v>-</v>
      </c>
      <c r="C237" s="93" t="str">
        <f>IF(ISBLANK(Nomen.complète!M237),"-",Nomen.complète!M237)</f>
        <v>-</v>
      </c>
      <c r="D237" s="45" t="str">
        <f t="shared" si="3"/>
        <v>-</v>
      </c>
    </row>
    <row r="238" spans="1:4">
      <c r="A238" s="25" t="str">
        <f>IF(ISBLANK(Nomen.complète!K238),"-",Nomen.complète!K238)</f>
        <v>-</v>
      </c>
      <c r="B238" s="17" t="str">
        <f>IF(ISBLANK(Nomen.complète!L238),"-",Nomen.complète!L238)</f>
        <v>-</v>
      </c>
      <c r="C238" s="93" t="str">
        <f>IF(ISBLANK(Nomen.complète!M238),"-",Nomen.complète!M238)</f>
        <v>-</v>
      </c>
      <c r="D238" s="45" t="str">
        <f t="shared" si="3"/>
        <v>-</v>
      </c>
    </row>
    <row r="239" spans="1:4">
      <c r="A239" s="25" t="str">
        <f>IF(ISBLANK(Nomen.complète!K239),"-",Nomen.complète!K239)</f>
        <v>-</v>
      </c>
      <c r="B239" s="17" t="str">
        <f>IF(ISBLANK(Nomen.complète!L239),"-",Nomen.complète!L239)</f>
        <v>-</v>
      </c>
      <c r="C239" s="93" t="str">
        <f>IF(ISBLANK(Nomen.complète!M239),"-",Nomen.complète!M239)</f>
        <v>-</v>
      </c>
      <c r="D239" s="45" t="str">
        <f t="shared" si="3"/>
        <v>-</v>
      </c>
    </row>
    <row r="240" spans="1:4">
      <c r="A240" s="25" t="str">
        <f>IF(ISBLANK(Nomen.complète!K240),"-",Nomen.complète!K240)</f>
        <v>-</v>
      </c>
      <c r="B240" s="17" t="str">
        <f>IF(ISBLANK(Nomen.complète!L240),"-",Nomen.complète!L240)</f>
        <v>-</v>
      </c>
      <c r="C240" s="93" t="str">
        <f>IF(ISBLANK(Nomen.complète!M240),"-",Nomen.complète!M240)</f>
        <v>-</v>
      </c>
      <c r="D240" s="45" t="str">
        <f t="shared" si="3"/>
        <v>-</v>
      </c>
    </row>
    <row r="241" spans="1:4">
      <c r="A241" s="25" t="str">
        <f>IF(ISBLANK(Nomen.complète!K241),"-",Nomen.complète!K241)</f>
        <v>-</v>
      </c>
      <c r="B241" s="17" t="str">
        <f>IF(ISBLANK(Nomen.complète!L241),"-",Nomen.complète!L241)</f>
        <v>-</v>
      </c>
      <c r="C241" s="93" t="str">
        <f>IF(ISBLANK(Nomen.complète!M241),"-",Nomen.complète!M241)</f>
        <v>-</v>
      </c>
      <c r="D241" s="45" t="str">
        <f t="shared" si="3"/>
        <v>-</v>
      </c>
    </row>
    <row r="242" spans="1:4">
      <c r="A242" s="25" t="str">
        <f>IF(ISBLANK(Nomen.complète!K242),"-",Nomen.complète!K242)</f>
        <v>-</v>
      </c>
      <c r="B242" s="17" t="str">
        <f>IF(ISBLANK(Nomen.complète!L242),"-",Nomen.complète!L242)</f>
        <v>-</v>
      </c>
      <c r="C242" s="93" t="str">
        <f>IF(ISBLANK(Nomen.complète!M242),"-",Nomen.complète!M242)</f>
        <v>-</v>
      </c>
      <c r="D242" s="45" t="str">
        <f t="shared" si="3"/>
        <v>-</v>
      </c>
    </row>
    <row r="243" spans="1:4">
      <c r="A243" s="25" t="str">
        <f>IF(ISBLANK(Nomen.complète!K243),"-",Nomen.complète!K243)</f>
        <v>-</v>
      </c>
      <c r="B243" s="17" t="str">
        <f>IF(ISBLANK(Nomen.complète!L243),"-",Nomen.complète!L243)</f>
        <v>-</v>
      </c>
      <c r="C243" s="93" t="str">
        <f>IF(ISBLANK(Nomen.complète!M243),"-",Nomen.complète!M243)</f>
        <v>-</v>
      </c>
      <c r="D243" s="45" t="str">
        <f t="shared" si="3"/>
        <v>-</v>
      </c>
    </row>
    <row r="244" spans="1:4">
      <c r="A244" s="25" t="str">
        <f>IF(ISBLANK(Nomen.complète!K244),"-",Nomen.complète!K244)</f>
        <v>-</v>
      </c>
      <c r="B244" s="17" t="str">
        <f>IF(ISBLANK(Nomen.complète!L244),"-",Nomen.complète!L244)</f>
        <v>-</v>
      </c>
      <c r="C244" s="93" t="str">
        <f>IF(ISBLANK(Nomen.complète!M244),"-",Nomen.complète!M244)</f>
        <v>-</v>
      </c>
      <c r="D244" s="45" t="str">
        <f t="shared" si="3"/>
        <v>-</v>
      </c>
    </row>
    <row r="245" spans="1:4">
      <c r="A245" s="25" t="str">
        <f>IF(ISBLANK(Nomen.complète!K245),"-",Nomen.complète!K245)</f>
        <v>-</v>
      </c>
      <c r="B245" s="17" t="str">
        <f>IF(ISBLANK(Nomen.complète!L245),"-",Nomen.complète!L245)</f>
        <v>-</v>
      </c>
      <c r="C245" s="93" t="str">
        <f>IF(ISBLANK(Nomen.complète!M245),"-",Nomen.complète!M245)</f>
        <v>-</v>
      </c>
      <c r="D245" s="45" t="str">
        <f t="shared" si="3"/>
        <v>-</v>
      </c>
    </row>
    <row r="246" spans="1:4">
      <c r="A246" s="25" t="str">
        <f>IF(ISBLANK(Nomen.complète!K246),"-",Nomen.complète!K246)</f>
        <v>-</v>
      </c>
      <c r="B246" s="17" t="str">
        <f>IF(ISBLANK(Nomen.complète!L246),"-",Nomen.complète!L246)</f>
        <v>-</v>
      </c>
      <c r="C246" s="93" t="str">
        <f>IF(ISBLANK(Nomen.complète!M246),"-",Nomen.complète!M246)</f>
        <v>-</v>
      </c>
      <c r="D246" s="45" t="str">
        <f t="shared" si="3"/>
        <v>-</v>
      </c>
    </row>
    <row r="247" spans="1:4">
      <c r="A247" s="25" t="str">
        <f>IF(ISBLANK(Nomen.complète!K247),"-",Nomen.complète!K247)</f>
        <v>-</v>
      </c>
      <c r="B247" s="17" t="str">
        <f>IF(ISBLANK(Nomen.complète!L247),"-",Nomen.complète!L247)</f>
        <v>-</v>
      </c>
      <c r="C247" s="93" t="str">
        <f>IF(ISBLANK(Nomen.complète!M247),"-",Nomen.complète!M247)</f>
        <v>-</v>
      </c>
      <c r="D247" s="45" t="str">
        <f t="shared" si="3"/>
        <v>-</v>
      </c>
    </row>
    <row r="248" spans="1:4">
      <c r="A248" s="25" t="str">
        <f>IF(ISBLANK(Nomen.complète!K248),"-",Nomen.complète!K248)</f>
        <v>-</v>
      </c>
      <c r="B248" s="17" t="str">
        <f>IF(ISBLANK(Nomen.complète!L248),"-",Nomen.complète!L248)</f>
        <v>-</v>
      </c>
      <c r="C248" s="93" t="str">
        <f>IF(ISBLANK(Nomen.complète!M248),"-",Nomen.complète!M248)</f>
        <v>-</v>
      </c>
      <c r="D248" s="45" t="str">
        <f t="shared" si="3"/>
        <v>-</v>
      </c>
    </row>
    <row r="249" spans="1:4">
      <c r="A249" s="25" t="str">
        <f>IF(ISBLANK(Nomen.complète!K249),"-",Nomen.complète!K249)</f>
        <v>-</v>
      </c>
      <c r="B249" s="17" t="str">
        <f>IF(ISBLANK(Nomen.complète!L249),"-",Nomen.complète!L249)</f>
        <v>-</v>
      </c>
      <c r="C249" s="93" t="str">
        <f>IF(ISBLANK(Nomen.complète!M249),"-",Nomen.complète!M249)</f>
        <v>-</v>
      </c>
      <c r="D249" s="45" t="str">
        <f t="shared" si="3"/>
        <v>-</v>
      </c>
    </row>
    <row r="250" spans="1:4">
      <c r="A250" s="25" t="str">
        <f>IF(ISBLANK(Nomen.complète!K250),"-",Nomen.complète!K250)</f>
        <v>-</v>
      </c>
      <c r="B250" s="17" t="str">
        <f>IF(ISBLANK(Nomen.complète!L250),"-",Nomen.complète!L250)</f>
        <v>-</v>
      </c>
      <c r="C250" s="93" t="str">
        <f>IF(ISBLANK(Nomen.complète!M250),"-",Nomen.complète!M250)</f>
        <v>-</v>
      </c>
      <c r="D250" s="45" t="str">
        <f t="shared" si="3"/>
        <v>-</v>
      </c>
    </row>
    <row r="251" spans="1:4">
      <c r="A251" s="25" t="str">
        <f>IF(ISBLANK(Nomen.complète!K251),"-",Nomen.complète!K251)</f>
        <v>-</v>
      </c>
      <c r="B251" s="17" t="str">
        <f>IF(ISBLANK(Nomen.complète!L251),"-",Nomen.complète!L251)</f>
        <v>-</v>
      </c>
      <c r="C251" s="93" t="str">
        <f>IF(ISBLANK(Nomen.complète!M251),"-",Nomen.complète!M251)</f>
        <v>-</v>
      </c>
      <c r="D251" s="45" t="str">
        <f t="shared" si="3"/>
        <v>-</v>
      </c>
    </row>
    <row r="252" spans="1:4">
      <c r="A252" s="25" t="str">
        <f>IF(ISBLANK(Nomen.complète!K252),"-",Nomen.complète!K252)</f>
        <v>-</v>
      </c>
      <c r="B252" s="17" t="str">
        <f>IF(ISBLANK(Nomen.complète!L252),"-",Nomen.complète!L252)</f>
        <v>-</v>
      </c>
      <c r="C252" s="93" t="str">
        <f>IF(ISBLANK(Nomen.complète!M252),"-",Nomen.complète!M252)</f>
        <v>-</v>
      </c>
      <c r="D252" s="45" t="str">
        <f t="shared" si="3"/>
        <v>-</v>
      </c>
    </row>
    <row r="253" spans="1:4">
      <c r="A253" s="25" t="str">
        <f>IF(ISBLANK(Nomen.complète!K253),"-",Nomen.complète!K253)</f>
        <v>-</v>
      </c>
      <c r="B253" s="17" t="str">
        <f>IF(ISBLANK(Nomen.complète!L253),"-",Nomen.complète!L253)</f>
        <v>-</v>
      </c>
      <c r="C253" s="93" t="str">
        <f>IF(ISBLANK(Nomen.complète!M253),"-",Nomen.complète!M253)</f>
        <v>-</v>
      </c>
      <c r="D253" s="45" t="str">
        <f t="shared" si="3"/>
        <v>-</v>
      </c>
    </row>
    <row r="254" spans="1:4">
      <c r="A254" s="25" t="str">
        <f>IF(ISBLANK(Nomen.complète!K254),"-",Nomen.complète!K254)</f>
        <v>-</v>
      </c>
      <c r="B254" s="17" t="str">
        <f>IF(ISBLANK(Nomen.complète!L254),"-",Nomen.complète!L254)</f>
        <v>-</v>
      </c>
      <c r="C254" s="93" t="str">
        <f>IF(ISBLANK(Nomen.complète!M254),"-",Nomen.complète!M254)</f>
        <v>-</v>
      </c>
      <c r="D254" s="45" t="str">
        <f t="shared" si="3"/>
        <v>-</v>
      </c>
    </row>
    <row r="255" spans="1:4">
      <c r="A255" s="25" t="str">
        <f>IF(ISBLANK(Nomen.complète!K255),"-",Nomen.complète!K255)</f>
        <v>-</v>
      </c>
      <c r="B255" s="17" t="str">
        <f>IF(ISBLANK(Nomen.complète!L255),"-",Nomen.complète!L255)</f>
        <v>-</v>
      </c>
      <c r="C255" s="93" t="str">
        <f>IF(ISBLANK(Nomen.complète!M255),"-",Nomen.complète!M255)</f>
        <v>-</v>
      </c>
      <c r="D255" s="45" t="str">
        <f t="shared" si="3"/>
        <v>-</v>
      </c>
    </row>
    <row r="256" spans="1:4">
      <c r="A256" s="25" t="str">
        <f>IF(ISBLANK(Nomen.complète!K256),"-",Nomen.complète!K256)</f>
        <v>-</v>
      </c>
      <c r="B256" s="17" t="str">
        <f>IF(ISBLANK(Nomen.complète!L256),"-",Nomen.complète!L256)</f>
        <v>-</v>
      </c>
      <c r="C256" s="93" t="str">
        <f>IF(ISBLANK(Nomen.complète!M256),"-",Nomen.complète!M256)</f>
        <v>-</v>
      </c>
      <c r="D256" s="45" t="str">
        <f t="shared" si="3"/>
        <v>-</v>
      </c>
    </row>
    <row r="257" spans="1:4">
      <c r="A257" s="25" t="str">
        <f>IF(ISBLANK(Nomen.complète!K257),"-",Nomen.complète!K257)</f>
        <v>-</v>
      </c>
      <c r="B257" s="17" t="str">
        <f>IF(ISBLANK(Nomen.complète!L257),"-",Nomen.complète!L257)</f>
        <v>-</v>
      </c>
      <c r="C257" s="93" t="str">
        <f>IF(ISBLANK(Nomen.complète!M257),"-",Nomen.complète!M257)</f>
        <v>-</v>
      </c>
      <c r="D257" s="45" t="str">
        <f t="shared" si="3"/>
        <v>-</v>
      </c>
    </row>
    <row r="258" spans="1:4">
      <c r="A258" s="25" t="str">
        <f>IF(ISBLANK(Nomen.complète!K258),"-",Nomen.complète!K258)</f>
        <v>-</v>
      </c>
      <c r="B258" s="17" t="str">
        <f>IF(ISBLANK(Nomen.complète!L258),"-",Nomen.complète!L258)</f>
        <v>-</v>
      </c>
      <c r="C258" s="93" t="str">
        <f>IF(ISBLANK(Nomen.complète!M258),"-",Nomen.complète!M258)</f>
        <v>-</v>
      </c>
      <c r="D258" s="45" t="str">
        <f t="shared" si="3"/>
        <v>-</v>
      </c>
    </row>
    <row r="259" spans="1:4">
      <c r="A259" s="25" t="str">
        <f>IF(ISBLANK(Nomen.complète!K259),"-",Nomen.complète!K259)</f>
        <v>-</v>
      </c>
      <c r="B259" s="17" t="str">
        <f>IF(ISBLANK(Nomen.complète!L259),"-",Nomen.complète!L259)</f>
        <v>-</v>
      </c>
      <c r="C259" s="93" t="str">
        <f>IF(ISBLANK(Nomen.complète!M259),"-",Nomen.complète!M259)</f>
        <v>-</v>
      </c>
      <c r="D259" s="45" t="str">
        <f t="shared" si="3"/>
        <v>-</v>
      </c>
    </row>
    <row r="260" spans="1:4">
      <c r="A260" s="25" t="str">
        <f>IF(ISBLANK(Nomen.complète!K260),"-",Nomen.complète!K260)</f>
        <v>-</v>
      </c>
      <c r="B260" s="17" t="str">
        <f>IF(ISBLANK(Nomen.complète!L260),"-",Nomen.complète!L260)</f>
        <v>-</v>
      </c>
      <c r="C260" s="93" t="str">
        <f>IF(ISBLANK(Nomen.complète!M260),"-",Nomen.complète!M260)</f>
        <v>-</v>
      </c>
      <c r="D260" s="45" t="str">
        <f t="shared" si="3"/>
        <v>-</v>
      </c>
    </row>
    <row r="261" spans="1:4">
      <c r="A261" s="25" t="str">
        <f>IF(ISBLANK(Nomen.complète!K261),"-",Nomen.complète!K261)</f>
        <v>-</v>
      </c>
      <c r="B261" s="17" t="str">
        <f>IF(ISBLANK(Nomen.complète!L261),"-",Nomen.complète!L261)</f>
        <v>-</v>
      </c>
      <c r="C261" s="93" t="str">
        <f>IF(ISBLANK(Nomen.complète!M261),"-",Nomen.complète!M261)</f>
        <v>-</v>
      </c>
      <c r="D261" s="45" t="str">
        <f t="shared" ref="D261:D324" si="4">IF(B261="-",B261,C261&amp; " (" &amp;B261&amp;")")</f>
        <v>-</v>
      </c>
    </row>
    <row r="262" spans="1:4">
      <c r="A262" s="25" t="str">
        <f>IF(ISBLANK(Nomen.complète!K262),"-",Nomen.complète!K262)</f>
        <v>-</v>
      </c>
      <c r="B262" s="17" t="str">
        <f>IF(ISBLANK(Nomen.complète!L262),"-",Nomen.complète!L262)</f>
        <v>-</v>
      </c>
      <c r="C262" s="93" t="str">
        <f>IF(ISBLANK(Nomen.complète!M262),"-",Nomen.complète!M262)</f>
        <v>-</v>
      </c>
      <c r="D262" s="45" t="str">
        <f t="shared" si="4"/>
        <v>-</v>
      </c>
    </row>
    <row r="263" spans="1:4">
      <c r="A263" s="25" t="str">
        <f>IF(ISBLANK(Nomen.complète!K263),"-",Nomen.complète!K263)</f>
        <v>-</v>
      </c>
      <c r="B263" s="17" t="str">
        <f>IF(ISBLANK(Nomen.complète!L263),"-",Nomen.complète!L263)</f>
        <v>-</v>
      </c>
      <c r="C263" s="93" t="str">
        <f>IF(ISBLANK(Nomen.complète!M263),"-",Nomen.complète!M263)</f>
        <v>-</v>
      </c>
      <c r="D263" s="45" t="str">
        <f t="shared" si="4"/>
        <v>-</v>
      </c>
    </row>
    <row r="264" spans="1:4">
      <c r="A264" s="25" t="str">
        <f>IF(ISBLANK(Nomen.complète!K264),"-",Nomen.complète!K264)</f>
        <v>-</v>
      </c>
      <c r="B264" s="17" t="str">
        <f>IF(ISBLANK(Nomen.complète!L264),"-",Nomen.complète!L264)</f>
        <v>-</v>
      </c>
      <c r="C264" s="93" t="str">
        <f>IF(ISBLANK(Nomen.complète!M264),"-",Nomen.complète!M264)</f>
        <v>-</v>
      </c>
      <c r="D264" s="45" t="str">
        <f t="shared" si="4"/>
        <v>-</v>
      </c>
    </row>
    <row r="265" spans="1:4">
      <c r="A265" s="25" t="str">
        <f>IF(ISBLANK(Nomen.complète!K265),"-",Nomen.complète!K265)</f>
        <v>-</v>
      </c>
      <c r="B265" s="17" t="str">
        <f>IF(ISBLANK(Nomen.complète!L265),"-",Nomen.complète!L265)</f>
        <v>-</v>
      </c>
      <c r="C265" s="93" t="str">
        <f>IF(ISBLANK(Nomen.complète!M265),"-",Nomen.complète!M265)</f>
        <v>-</v>
      </c>
      <c r="D265" s="45" t="str">
        <f t="shared" si="4"/>
        <v>-</v>
      </c>
    </row>
    <row r="266" spans="1:4">
      <c r="A266" s="25" t="str">
        <f>IF(ISBLANK(Nomen.complète!K266),"-",Nomen.complète!K266)</f>
        <v>-</v>
      </c>
      <c r="B266" s="17" t="str">
        <f>IF(ISBLANK(Nomen.complète!L266),"-",Nomen.complète!L266)</f>
        <v>-</v>
      </c>
      <c r="C266" s="93" t="str">
        <f>IF(ISBLANK(Nomen.complète!M266),"-",Nomen.complète!M266)</f>
        <v>-</v>
      </c>
      <c r="D266" s="45" t="str">
        <f t="shared" si="4"/>
        <v>-</v>
      </c>
    </row>
    <row r="267" spans="1:4">
      <c r="A267" s="25" t="str">
        <f>IF(ISBLANK(Nomen.complète!K267),"-",Nomen.complète!K267)</f>
        <v>-</v>
      </c>
      <c r="B267" s="17" t="str">
        <f>IF(ISBLANK(Nomen.complète!L267),"-",Nomen.complète!L267)</f>
        <v>-</v>
      </c>
      <c r="C267" s="93" t="str">
        <f>IF(ISBLANK(Nomen.complète!M267),"-",Nomen.complète!M267)</f>
        <v>-</v>
      </c>
      <c r="D267" s="45" t="str">
        <f t="shared" si="4"/>
        <v>-</v>
      </c>
    </row>
    <row r="268" spans="1:4">
      <c r="A268" s="25" t="str">
        <f>IF(ISBLANK(Nomen.complète!K268),"-",Nomen.complète!K268)</f>
        <v>-</v>
      </c>
      <c r="B268" s="17" t="str">
        <f>IF(ISBLANK(Nomen.complète!L268),"-",Nomen.complète!L268)</f>
        <v>-</v>
      </c>
      <c r="C268" s="93" t="str">
        <f>IF(ISBLANK(Nomen.complète!M268),"-",Nomen.complète!M268)</f>
        <v>-</v>
      </c>
      <c r="D268" s="45" t="str">
        <f t="shared" si="4"/>
        <v>-</v>
      </c>
    </row>
    <row r="269" spans="1:4">
      <c r="A269" s="25" t="str">
        <f>IF(ISBLANK(Nomen.complète!K269),"-",Nomen.complète!K269)</f>
        <v>-</v>
      </c>
      <c r="B269" s="17" t="str">
        <f>IF(ISBLANK(Nomen.complète!L269),"-",Nomen.complète!L269)</f>
        <v>-</v>
      </c>
      <c r="C269" s="93" t="str">
        <f>IF(ISBLANK(Nomen.complète!M269),"-",Nomen.complète!M269)</f>
        <v>-</v>
      </c>
      <c r="D269" s="45" t="str">
        <f t="shared" si="4"/>
        <v>-</v>
      </c>
    </row>
    <row r="270" spans="1:4">
      <c r="A270" s="25" t="str">
        <f>IF(ISBLANK(Nomen.complète!K270),"-",Nomen.complète!K270)</f>
        <v>-</v>
      </c>
      <c r="B270" s="17" t="str">
        <f>IF(ISBLANK(Nomen.complète!L270),"-",Nomen.complète!L270)</f>
        <v>-</v>
      </c>
      <c r="C270" s="93" t="str">
        <f>IF(ISBLANK(Nomen.complète!M270),"-",Nomen.complète!M270)</f>
        <v>-</v>
      </c>
      <c r="D270" s="45" t="str">
        <f t="shared" si="4"/>
        <v>-</v>
      </c>
    </row>
    <row r="271" spans="1:4">
      <c r="A271" s="25" t="str">
        <f>IF(ISBLANK(Nomen.complète!K271),"-",Nomen.complète!K271)</f>
        <v>-</v>
      </c>
      <c r="B271" s="17" t="str">
        <f>IF(ISBLANK(Nomen.complète!L271),"-",Nomen.complète!L271)</f>
        <v>-</v>
      </c>
      <c r="C271" s="93" t="str">
        <f>IF(ISBLANK(Nomen.complète!M271),"-",Nomen.complète!M271)</f>
        <v>-</v>
      </c>
      <c r="D271" s="45" t="str">
        <f t="shared" si="4"/>
        <v>-</v>
      </c>
    </row>
    <row r="272" spans="1:4">
      <c r="A272" s="25" t="str">
        <f>IF(ISBLANK(Nomen.complète!K272),"-",Nomen.complète!K272)</f>
        <v>-</v>
      </c>
      <c r="B272" s="17" t="str">
        <f>IF(ISBLANK(Nomen.complète!L272),"-",Nomen.complète!L272)</f>
        <v>-</v>
      </c>
      <c r="C272" s="93" t="str">
        <f>IF(ISBLANK(Nomen.complète!M272),"-",Nomen.complète!M272)</f>
        <v>-</v>
      </c>
      <c r="D272" s="45" t="str">
        <f t="shared" si="4"/>
        <v>-</v>
      </c>
    </row>
    <row r="273" spans="1:4">
      <c r="A273" s="25" t="str">
        <f>IF(ISBLANK(Nomen.complète!K273),"-",Nomen.complète!K273)</f>
        <v>-</v>
      </c>
      <c r="B273" s="17" t="str">
        <f>IF(ISBLANK(Nomen.complète!L273),"-",Nomen.complète!L273)</f>
        <v>-</v>
      </c>
      <c r="C273" s="93" t="str">
        <f>IF(ISBLANK(Nomen.complète!M273),"-",Nomen.complète!M273)</f>
        <v>-</v>
      </c>
      <c r="D273" s="45" t="str">
        <f t="shared" si="4"/>
        <v>-</v>
      </c>
    </row>
    <row r="274" spans="1:4">
      <c r="A274" s="25" t="str">
        <f>IF(ISBLANK(Nomen.complète!K274),"-",Nomen.complète!K274)</f>
        <v>-</v>
      </c>
      <c r="B274" s="17" t="str">
        <f>IF(ISBLANK(Nomen.complète!L274),"-",Nomen.complète!L274)</f>
        <v>-</v>
      </c>
      <c r="C274" s="93" t="str">
        <f>IF(ISBLANK(Nomen.complète!M274),"-",Nomen.complète!M274)</f>
        <v>-</v>
      </c>
      <c r="D274" s="45" t="str">
        <f t="shared" si="4"/>
        <v>-</v>
      </c>
    </row>
    <row r="275" spans="1:4">
      <c r="A275" s="25" t="str">
        <f>IF(ISBLANK(Nomen.complète!K275),"-",Nomen.complète!K275)</f>
        <v>-</v>
      </c>
      <c r="B275" s="17" t="str">
        <f>IF(ISBLANK(Nomen.complète!L275),"-",Nomen.complète!L275)</f>
        <v>-</v>
      </c>
      <c r="C275" s="93" t="str">
        <f>IF(ISBLANK(Nomen.complète!M275),"-",Nomen.complète!M275)</f>
        <v>-</v>
      </c>
      <c r="D275" s="45" t="str">
        <f t="shared" si="4"/>
        <v>-</v>
      </c>
    </row>
    <row r="276" spans="1:4">
      <c r="A276" s="25" t="str">
        <f>IF(ISBLANK(Nomen.complète!K276),"-",Nomen.complète!K276)</f>
        <v>-</v>
      </c>
      <c r="B276" s="17" t="str">
        <f>IF(ISBLANK(Nomen.complète!L276),"-",Nomen.complète!L276)</f>
        <v>-</v>
      </c>
      <c r="C276" s="93" t="str">
        <f>IF(ISBLANK(Nomen.complète!M276),"-",Nomen.complète!M276)</f>
        <v>-</v>
      </c>
      <c r="D276" s="45" t="str">
        <f t="shared" si="4"/>
        <v>-</v>
      </c>
    </row>
    <row r="277" spans="1:4">
      <c r="A277" s="25" t="str">
        <f>IF(ISBLANK(Nomen.complète!K277),"-",Nomen.complète!K277)</f>
        <v>-</v>
      </c>
      <c r="B277" s="17" t="str">
        <f>IF(ISBLANK(Nomen.complète!L277),"-",Nomen.complète!L277)</f>
        <v>-</v>
      </c>
      <c r="C277" s="93" t="str">
        <f>IF(ISBLANK(Nomen.complète!M277),"-",Nomen.complète!M277)</f>
        <v>-</v>
      </c>
      <c r="D277" s="45" t="str">
        <f t="shared" si="4"/>
        <v>-</v>
      </c>
    </row>
    <row r="278" spans="1:4">
      <c r="A278" s="25" t="str">
        <f>IF(ISBLANK(Nomen.complète!K278),"-",Nomen.complète!K278)</f>
        <v>-</v>
      </c>
      <c r="B278" s="17" t="str">
        <f>IF(ISBLANK(Nomen.complète!L278),"-",Nomen.complète!L278)</f>
        <v>-</v>
      </c>
      <c r="C278" s="93" t="str">
        <f>IF(ISBLANK(Nomen.complète!M278),"-",Nomen.complète!M278)</f>
        <v>-</v>
      </c>
      <c r="D278" s="45" t="str">
        <f t="shared" si="4"/>
        <v>-</v>
      </c>
    </row>
    <row r="279" spans="1:4">
      <c r="A279" s="25" t="str">
        <f>IF(ISBLANK(Nomen.complète!K279),"-",Nomen.complète!K279)</f>
        <v>-</v>
      </c>
      <c r="B279" s="17" t="str">
        <f>IF(ISBLANK(Nomen.complète!L279),"-",Nomen.complète!L279)</f>
        <v>-</v>
      </c>
      <c r="C279" s="93" t="str">
        <f>IF(ISBLANK(Nomen.complète!M279),"-",Nomen.complète!M279)</f>
        <v>-</v>
      </c>
      <c r="D279" s="45" t="str">
        <f t="shared" si="4"/>
        <v>-</v>
      </c>
    </row>
    <row r="280" spans="1:4">
      <c r="A280" s="25" t="str">
        <f>IF(ISBLANK(Nomen.complète!K280),"-",Nomen.complète!K280)</f>
        <v>-</v>
      </c>
      <c r="B280" s="17" t="str">
        <f>IF(ISBLANK(Nomen.complète!L280),"-",Nomen.complète!L280)</f>
        <v>-</v>
      </c>
      <c r="C280" s="93" t="str">
        <f>IF(ISBLANK(Nomen.complète!M280),"-",Nomen.complète!M280)</f>
        <v>-</v>
      </c>
      <c r="D280" s="45" t="str">
        <f t="shared" si="4"/>
        <v>-</v>
      </c>
    </row>
    <row r="281" spans="1:4">
      <c r="A281" s="25" t="str">
        <f>IF(ISBLANK(Nomen.complète!K281),"-",Nomen.complète!K281)</f>
        <v>-</v>
      </c>
      <c r="B281" s="17" t="str">
        <f>IF(ISBLANK(Nomen.complète!L281),"-",Nomen.complète!L281)</f>
        <v>-</v>
      </c>
      <c r="C281" s="93" t="str">
        <f>IF(ISBLANK(Nomen.complète!M281),"-",Nomen.complète!M281)</f>
        <v>-</v>
      </c>
      <c r="D281" s="45" t="str">
        <f t="shared" si="4"/>
        <v>-</v>
      </c>
    </row>
    <row r="282" spans="1:4">
      <c r="A282" s="25" t="str">
        <f>IF(ISBLANK(Nomen.complète!K282),"-",Nomen.complète!K282)</f>
        <v>-</v>
      </c>
      <c r="B282" s="17" t="str">
        <f>IF(ISBLANK(Nomen.complète!L282),"-",Nomen.complète!L282)</f>
        <v>-</v>
      </c>
      <c r="C282" s="93" t="str">
        <f>IF(ISBLANK(Nomen.complète!M282),"-",Nomen.complète!M282)</f>
        <v>-</v>
      </c>
      <c r="D282" s="45" t="str">
        <f t="shared" si="4"/>
        <v>-</v>
      </c>
    </row>
    <row r="283" spans="1:4">
      <c r="A283" s="25" t="str">
        <f>IF(ISBLANK(Nomen.complète!K283),"-",Nomen.complète!K283)</f>
        <v>-</v>
      </c>
      <c r="B283" s="17" t="str">
        <f>IF(ISBLANK(Nomen.complète!L283),"-",Nomen.complète!L283)</f>
        <v>-</v>
      </c>
      <c r="C283" s="93" t="str">
        <f>IF(ISBLANK(Nomen.complète!M283),"-",Nomen.complète!M283)</f>
        <v>-</v>
      </c>
      <c r="D283" s="45" t="str">
        <f t="shared" si="4"/>
        <v>-</v>
      </c>
    </row>
    <row r="284" spans="1:4">
      <c r="A284" s="25" t="str">
        <f>IF(ISBLANK(Nomen.complète!K284),"-",Nomen.complète!K284)</f>
        <v>-</v>
      </c>
      <c r="B284" s="17" t="str">
        <f>IF(ISBLANK(Nomen.complète!L284),"-",Nomen.complète!L284)</f>
        <v>-</v>
      </c>
      <c r="C284" s="93" t="str">
        <f>IF(ISBLANK(Nomen.complète!M284),"-",Nomen.complète!M284)</f>
        <v>-</v>
      </c>
      <c r="D284" s="45" t="str">
        <f t="shared" si="4"/>
        <v>-</v>
      </c>
    </row>
    <row r="285" spans="1:4">
      <c r="A285" s="25" t="str">
        <f>IF(ISBLANK(Nomen.complète!K285),"-",Nomen.complète!K285)</f>
        <v>-</v>
      </c>
      <c r="B285" s="17" t="str">
        <f>IF(ISBLANK(Nomen.complète!L285),"-",Nomen.complète!L285)</f>
        <v>-</v>
      </c>
      <c r="C285" s="93" t="str">
        <f>IF(ISBLANK(Nomen.complète!M285),"-",Nomen.complète!M285)</f>
        <v>-</v>
      </c>
      <c r="D285" s="45" t="str">
        <f t="shared" si="4"/>
        <v>-</v>
      </c>
    </row>
    <row r="286" spans="1:4">
      <c r="A286" s="25" t="str">
        <f>IF(ISBLANK(Nomen.complète!K286),"-",Nomen.complète!K286)</f>
        <v>-</v>
      </c>
      <c r="B286" s="17" t="str">
        <f>IF(ISBLANK(Nomen.complète!L286),"-",Nomen.complète!L286)</f>
        <v>-</v>
      </c>
      <c r="C286" s="93" t="str">
        <f>IF(ISBLANK(Nomen.complète!M286),"-",Nomen.complète!M286)</f>
        <v>-</v>
      </c>
      <c r="D286" s="45" t="str">
        <f t="shared" si="4"/>
        <v>-</v>
      </c>
    </row>
    <row r="287" spans="1:4">
      <c r="A287" s="25" t="str">
        <f>IF(ISBLANK(Nomen.complète!K287),"-",Nomen.complète!K287)</f>
        <v>-</v>
      </c>
      <c r="B287" s="17" t="str">
        <f>IF(ISBLANK(Nomen.complète!L287),"-",Nomen.complète!L287)</f>
        <v>-</v>
      </c>
      <c r="C287" s="93" t="str">
        <f>IF(ISBLANK(Nomen.complète!M287),"-",Nomen.complète!M287)</f>
        <v>-</v>
      </c>
      <c r="D287" s="45" t="str">
        <f t="shared" si="4"/>
        <v>-</v>
      </c>
    </row>
    <row r="288" spans="1:4">
      <c r="A288" s="25" t="str">
        <f>IF(ISBLANK(Nomen.complète!K288),"-",Nomen.complète!K288)</f>
        <v>-</v>
      </c>
      <c r="B288" s="17" t="str">
        <f>IF(ISBLANK(Nomen.complète!L288),"-",Nomen.complète!L288)</f>
        <v>-</v>
      </c>
      <c r="C288" s="93" t="str">
        <f>IF(ISBLANK(Nomen.complète!M288),"-",Nomen.complète!M288)</f>
        <v>-</v>
      </c>
      <c r="D288" s="45" t="str">
        <f t="shared" si="4"/>
        <v>-</v>
      </c>
    </row>
    <row r="289" spans="1:4">
      <c r="A289" s="25" t="str">
        <f>IF(ISBLANK(Nomen.complète!K289),"-",Nomen.complète!K289)</f>
        <v>-</v>
      </c>
      <c r="B289" s="17" t="str">
        <f>IF(ISBLANK(Nomen.complète!L289),"-",Nomen.complète!L289)</f>
        <v>-</v>
      </c>
      <c r="C289" s="93" t="str">
        <f>IF(ISBLANK(Nomen.complète!M289),"-",Nomen.complète!M289)</f>
        <v>-</v>
      </c>
      <c r="D289" s="45" t="str">
        <f t="shared" si="4"/>
        <v>-</v>
      </c>
    </row>
    <row r="290" spans="1:4">
      <c r="A290" s="25" t="str">
        <f>IF(ISBLANK(Nomen.complète!K290),"-",Nomen.complète!K290)</f>
        <v>-</v>
      </c>
      <c r="B290" s="17" t="str">
        <f>IF(ISBLANK(Nomen.complète!L290),"-",Nomen.complète!L290)</f>
        <v>-</v>
      </c>
      <c r="C290" s="93" t="str">
        <f>IF(ISBLANK(Nomen.complète!M290),"-",Nomen.complète!M290)</f>
        <v>-</v>
      </c>
      <c r="D290" s="45" t="str">
        <f t="shared" si="4"/>
        <v>-</v>
      </c>
    </row>
    <row r="291" spans="1:4">
      <c r="A291" s="25" t="str">
        <f>IF(ISBLANK(Nomen.complète!K291),"-",Nomen.complète!K291)</f>
        <v>-</v>
      </c>
      <c r="B291" s="17" t="str">
        <f>IF(ISBLANK(Nomen.complète!L291),"-",Nomen.complète!L291)</f>
        <v>-</v>
      </c>
      <c r="C291" s="93" t="str">
        <f>IF(ISBLANK(Nomen.complète!M291),"-",Nomen.complète!M291)</f>
        <v>-</v>
      </c>
      <c r="D291" s="45" t="str">
        <f t="shared" si="4"/>
        <v>-</v>
      </c>
    </row>
    <row r="292" spans="1:4">
      <c r="A292" s="25" t="str">
        <f>IF(ISBLANK(Nomen.complète!K292),"-",Nomen.complète!K292)</f>
        <v>-</v>
      </c>
      <c r="B292" s="17" t="str">
        <f>IF(ISBLANK(Nomen.complète!L292),"-",Nomen.complète!L292)</f>
        <v>-</v>
      </c>
      <c r="C292" s="93" t="str">
        <f>IF(ISBLANK(Nomen.complète!M292),"-",Nomen.complète!M292)</f>
        <v>-</v>
      </c>
      <c r="D292" s="45" t="str">
        <f t="shared" si="4"/>
        <v>-</v>
      </c>
    </row>
    <row r="293" spans="1:4">
      <c r="A293" s="25" t="str">
        <f>IF(ISBLANK(Nomen.complète!K293),"-",Nomen.complète!K293)</f>
        <v>-</v>
      </c>
      <c r="B293" s="17" t="str">
        <f>IF(ISBLANK(Nomen.complète!L293),"-",Nomen.complète!L293)</f>
        <v>-</v>
      </c>
      <c r="C293" s="93" t="str">
        <f>IF(ISBLANK(Nomen.complète!M293),"-",Nomen.complète!M293)</f>
        <v>-</v>
      </c>
      <c r="D293" s="45" t="str">
        <f t="shared" si="4"/>
        <v>-</v>
      </c>
    </row>
    <row r="294" spans="1:4">
      <c r="A294" s="25" t="str">
        <f>IF(ISBLANK(Nomen.complète!K294),"-",Nomen.complète!K294)</f>
        <v>-</v>
      </c>
      <c r="B294" s="17" t="str">
        <f>IF(ISBLANK(Nomen.complète!L294),"-",Nomen.complète!L294)</f>
        <v>-</v>
      </c>
      <c r="C294" s="93" t="str">
        <f>IF(ISBLANK(Nomen.complète!M294),"-",Nomen.complète!M294)</f>
        <v>-</v>
      </c>
      <c r="D294" s="45" t="str">
        <f t="shared" si="4"/>
        <v>-</v>
      </c>
    </row>
    <row r="295" spans="1:4">
      <c r="A295" s="25" t="str">
        <f>IF(ISBLANK(Nomen.complète!K295),"-",Nomen.complète!K295)</f>
        <v>-</v>
      </c>
      <c r="B295" s="17" t="str">
        <f>IF(ISBLANK(Nomen.complète!L295),"-",Nomen.complète!L295)</f>
        <v>-</v>
      </c>
      <c r="C295" s="93" t="str">
        <f>IF(ISBLANK(Nomen.complète!M295),"-",Nomen.complète!M295)</f>
        <v>-</v>
      </c>
      <c r="D295" s="45" t="str">
        <f t="shared" si="4"/>
        <v>-</v>
      </c>
    </row>
    <row r="296" spans="1:4">
      <c r="A296" s="25" t="str">
        <f>IF(ISBLANK(Nomen.complète!K296),"-",Nomen.complète!K296)</f>
        <v>-</v>
      </c>
      <c r="B296" s="17" t="str">
        <f>IF(ISBLANK(Nomen.complète!L296),"-",Nomen.complète!L296)</f>
        <v>-</v>
      </c>
      <c r="C296" s="93" t="str">
        <f>IF(ISBLANK(Nomen.complète!M296),"-",Nomen.complète!M296)</f>
        <v>-</v>
      </c>
      <c r="D296" s="45" t="str">
        <f t="shared" si="4"/>
        <v>-</v>
      </c>
    </row>
    <row r="297" spans="1:4">
      <c r="A297" s="25" t="str">
        <f>IF(ISBLANK(Nomen.complète!K297),"-",Nomen.complète!K297)</f>
        <v>-</v>
      </c>
      <c r="B297" s="17" t="str">
        <f>IF(ISBLANK(Nomen.complète!L297),"-",Nomen.complète!L297)</f>
        <v>-</v>
      </c>
      <c r="C297" s="93" t="str">
        <f>IF(ISBLANK(Nomen.complète!M297),"-",Nomen.complète!M297)</f>
        <v>-</v>
      </c>
      <c r="D297" s="45" t="str">
        <f t="shared" si="4"/>
        <v>-</v>
      </c>
    </row>
    <row r="298" spans="1:4">
      <c r="A298" s="25" t="str">
        <f>IF(ISBLANK(Nomen.complète!K298),"-",Nomen.complète!K298)</f>
        <v>-</v>
      </c>
      <c r="B298" s="17" t="str">
        <f>IF(ISBLANK(Nomen.complète!L298),"-",Nomen.complète!L298)</f>
        <v>-</v>
      </c>
      <c r="C298" s="93" t="str">
        <f>IF(ISBLANK(Nomen.complète!M298),"-",Nomen.complète!M298)</f>
        <v>-</v>
      </c>
      <c r="D298" s="45" t="str">
        <f t="shared" si="4"/>
        <v>-</v>
      </c>
    </row>
    <row r="299" spans="1:4">
      <c r="A299" s="25" t="str">
        <f>IF(ISBLANK(Nomen.complète!K299),"-",Nomen.complète!K299)</f>
        <v>-</v>
      </c>
      <c r="B299" s="17" t="str">
        <f>IF(ISBLANK(Nomen.complète!L299),"-",Nomen.complète!L299)</f>
        <v>-</v>
      </c>
      <c r="C299" s="93" t="str">
        <f>IF(ISBLANK(Nomen.complète!M299),"-",Nomen.complète!M299)</f>
        <v>-</v>
      </c>
      <c r="D299" s="45" t="str">
        <f t="shared" si="4"/>
        <v>-</v>
      </c>
    </row>
    <row r="300" spans="1:4">
      <c r="A300" s="25" t="str">
        <f>IF(ISBLANK(Nomen.complète!K300),"-",Nomen.complète!K300)</f>
        <v>-</v>
      </c>
      <c r="B300" s="17" t="str">
        <f>IF(ISBLANK(Nomen.complète!L300),"-",Nomen.complète!L300)</f>
        <v>-</v>
      </c>
      <c r="C300" s="93" t="str">
        <f>IF(ISBLANK(Nomen.complète!M300),"-",Nomen.complète!M300)</f>
        <v>-</v>
      </c>
      <c r="D300" s="45" t="str">
        <f t="shared" si="4"/>
        <v>-</v>
      </c>
    </row>
    <row r="301" spans="1:4">
      <c r="A301" s="25" t="str">
        <f>IF(ISBLANK(Nomen.complète!K301),"-",Nomen.complète!K301)</f>
        <v>-</v>
      </c>
      <c r="B301" s="17" t="str">
        <f>IF(ISBLANK(Nomen.complète!L301),"-",Nomen.complète!L301)</f>
        <v>-</v>
      </c>
      <c r="C301" s="93" t="str">
        <f>IF(ISBLANK(Nomen.complète!M301),"-",Nomen.complète!M301)</f>
        <v>-</v>
      </c>
      <c r="D301" s="45" t="str">
        <f t="shared" si="4"/>
        <v>-</v>
      </c>
    </row>
    <row r="302" spans="1:4">
      <c r="A302" s="25" t="str">
        <f>IF(ISBLANK(Nomen.complète!K302),"-",Nomen.complète!K302)</f>
        <v>-</v>
      </c>
      <c r="B302" s="17" t="str">
        <f>IF(ISBLANK(Nomen.complète!L302),"-",Nomen.complète!L302)</f>
        <v>-</v>
      </c>
      <c r="C302" s="93" t="str">
        <f>IF(ISBLANK(Nomen.complète!M302),"-",Nomen.complète!M302)</f>
        <v>-</v>
      </c>
      <c r="D302" s="45" t="str">
        <f t="shared" si="4"/>
        <v>-</v>
      </c>
    </row>
    <row r="303" spans="1:4">
      <c r="A303" s="25" t="str">
        <f>IF(ISBLANK(Nomen.complète!K303),"-",Nomen.complète!K303)</f>
        <v>-</v>
      </c>
      <c r="B303" s="17" t="str">
        <f>IF(ISBLANK(Nomen.complète!L303),"-",Nomen.complète!L303)</f>
        <v>-</v>
      </c>
      <c r="C303" s="93" t="str">
        <f>IF(ISBLANK(Nomen.complète!M303),"-",Nomen.complète!M303)</f>
        <v>-</v>
      </c>
      <c r="D303" s="45" t="str">
        <f t="shared" si="4"/>
        <v>-</v>
      </c>
    </row>
    <row r="304" spans="1:4">
      <c r="A304" s="25" t="str">
        <f>IF(ISBLANK(Nomen.complète!K304),"-",Nomen.complète!K304)</f>
        <v>-</v>
      </c>
      <c r="B304" s="17" t="str">
        <f>IF(ISBLANK(Nomen.complète!L304),"-",Nomen.complète!L304)</f>
        <v>-</v>
      </c>
      <c r="C304" s="93" t="str">
        <f>IF(ISBLANK(Nomen.complète!M304),"-",Nomen.complète!M304)</f>
        <v>-</v>
      </c>
      <c r="D304" s="45" t="str">
        <f t="shared" si="4"/>
        <v>-</v>
      </c>
    </row>
    <row r="305" spans="1:4">
      <c r="A305" s="25" t="str">
        <f>IF(ISBLANK(Nomen.complète!K305),"-",Nomen.complète!K305)</f>
        <v>-</v>
      </c>
      <c r="B305" s="17" t="str">
        <f>IF(ISBLANK(Nomen.complète!L305),"-",Nomen.complète!L305)</f>
        <v>-</v>
      </c>
      <c r="C305" s="93" t="str">
        <f>IF(ISBLANK(Nomen.complète!M305),"-",Nomen.complète!M305)</f>
        <v>-</v>
      </c>
      <c r="D305" s="45" t="str">
        <f t="shared" si="4"/>
        <v>-</v>
      </c>
    </row>
    <row r="306" spans="1:4">
      <c r="A306" s="25" t="str">
        <f>IF(ISBLANK(Nomen.complète!K306),"-",Nomen.complète!K306)</f>
        <v>-</v>
      </c>
      <c r="B306" s="17" t="str">
        <f>IF(ISBLANK(Nomen.complète!L306),"-",Nomen.complète!L306)</f>
        <v>-</v>
      </c>
      <c r="C306" s="93" t="str">
        <f>IF(ISBLANK(Nomen.complète!M306),"-",Nomen.complète!M306)</f>
        <v>-</v>
      </c>
      <c r="D306" s="45" t="str">
        <f t="shared" si="4"/>
        <v>-</v>
      </c>
    </row>
    <row r="307" spans="1:4">
      <c r="A307" s="25" t="str">
        <f>IF(ISBLANK(Nomen.complète!K307),"-",Nomen.complète!K307)</f>
        <v>-</v>
      </c>
      <c r="B307" s="17" t="str">
        <f>IF(ISBLANK(Nomen.complète!L307),"-",Nomen.complète!L307)</f>
        <v>-</v>
      </c>
      <c r="C307" s="93" t="str">
        <f>IF(ISBLANK(Nomen.complète!M307),"-",Nomen.complète!M307)</f>
        <v>-</v>
      </c>
      <c r="D307" s="45" t="str">
        <f t="shared" si="4"/>
        <v>-</v>
      </c>
    </row>
    <row r="308" spans="1:4">
      <c r="A308" s="25" t="str">
        <f>IF(ISBLANK(Nomen.complète!K308),"-",Nomen.complète!K308)</f>
        <v>-</v>
      </c>
      <c r="B308" s="17" t="str">
        <f>IF(ISBLANK(Nomen.complète!L308),"-",Nomen.complète!L308)</f>
        <v>-</v>
      </c>
      <c r="C308" s="93" t="str">
        <f>IF(ISBLANK(Nomen.complète!M308),"-",Nomen.complète!M308)</f>
        <v>-</v>
      </c>
      <c r="D308" s="45" t="str">
        <f t="shared" si="4"/>
        <v>-</v>
      </c>
    </row>
    <row r="309" spans="1:4">
      <c r="A309" s="25" t="str">
        <f>IF(ISBLANK(Nomen.complète!K309),"-",Nomen.complète!K309)</f>
        <v>-</v>
      </c>
      <c r="B309" s="17" t="str">
        <f>IF(ISBLANK(Nomen.complète!L309),"-",Nomen.complète!L309)</f>
        <v>-</v>
      </c>
      <c r="C309" s="93" t="str">
        <f>IF(ISBLANK(Nomen.complète!M309),"-",Nomen.complète!M309)</f>
        <v>-</v>
      </c>
      <c r="D309" s="45" t="str">
        <f t="shared" si="4"/>
        <v>-</v>
      </c>
    </row>
    <row r="310" spans="1:4">
      <c r="A310" s="25" t="str">
        <f>IF(ISBLANK(Nomen.complète!K310),"-",Nomen.complète!K310)</f>
        <v>-</v>
      </c>
      <c r="B310" s="17" t="str">
        <f>IF(ISBLANK(Nomen.complète!L310),"-",Nomen.complète!L310)</f>
        <v>-</v>
      </c>
      <c r="C310" s="93" t="str">
        <f>IF(ISBLANK(Nomen.complète!M310),"-",Nomen.complète!M310)</f>
        <v>-</v>
      </c>
      <c r="D310" s="45" t="str">
        <f t="shared" si="4"/>
        <v>-</v>
      </c>
    </row>
    <row r="311" spans="1:4">
      <c r="A311" s="25" t="str">
        <f>IF(ISBLANK(Nomen.complète!K311),"-",Nomen.complète!K311)</f>
        <v>-</v>
      </c>
      <c r="B311" s="17" t="str">
        <f>IF(ISBLANK(Nomen.complète!L311),"-",Nomen.complète!L311)</f>
        <v>-</v>
      </c>
      <c r="C311" s="93" t="str">
        <f>IF(ISBLANK(Nomen.complète!M311),"-",Nomen.complète!M311)</f>
        <v>-</v>
      </c>
      <c r="D311" s="45" t="str">
        <f t="shared" si="4"/>
        <v>-</v>
      </c>
    </row>
    <row r="312" spans="1:4">
      <c r="A312" s="25" t="str">
        <f>IF(ISBLANK(Nomen.complète!K312),"-",Nomen.complète!K312)</f>
        <v>-</v>
      </c>
      <c r="B312" s="17" t="str">
        <f>IF(ISBLANK(Nomen.complète!L312),"-",Nomen.complète!L312)</f>
        <v>-</v>
      </c>
      <c r="C312" s="93" t="str">
        <f>IF(ISBLANK(Nomen.complète!M312),"-",Nomen.complète!M312)</f>
        <v>-</v>
      </c>
      <c r="D312" s="45" t="str">
        <f t="shared" si="4"/>
        <v>-</v>
      </c>
    </row>
    <row r="313" spans="1:4">
      <c r="A313" s="25" t="str">
        <f>IF(ISBLANK(Nomen.complète!K313),"-",Nomen.complète!K313)</f>
        <v>-</v>
      </c>
      <c r="B313" s="17" t="str">
        <f>IF(ISBLANK(Nomen.complète!L313),"-",Nomen.complète!L313)</f>
        <v>-</v>
      </c>
      <c r="C313" s="93" t="str">
        <f>IF(ISBLANK(Nomen.complète!M313),"-",Nomen.complète!M313)</f>
        <v>-</v>
      </c>
      <c r="D313" s="45" t="str">
        <f t="shared" si="4"/>
        <v>-</v>
      </c>
    </row>
    <row r="314" spans="1:4">
      <c r="A314" s="25" t="str">
        <f>IF(ISBLANK(Nomen.complète!K314),"-",Nomen.complète!K314)</f>
        <v>-</v>
      </c>
      <c r="B314" s="17" t="str">
        <f>IF(ISBLANK(Nomen.complète!L314),"-",Nomen.complète!L314)</f>
        <v>-</v>
      </c>
      <c r="C314" s="93" t="str">
        <f>IF(ISBLANK(Nomen.complète!M314),"-",Nomen.complète!M314)</f>
        <v>-</v>
      </c>
      <c r="D314" s="45" t="str">
        <f t="shared" si="4"/>
        <v>-</v>
      </c>
    </row>
    <row r="315" spans="1:4">
      <c r="A315" s="25" t="str">
        <f>IF(ISBLANK(Nomen.complète!K315),"-",Nomen.complète!K315)</f>
        <v>-</v>
      </c>
      <c r="B315" s="17" t="str">
        <f>IF(ISBLANK(Nomen.complète!L315),"-",Nomen.complète!L315)</f>
        <v>-</v>
      </c>
      <c r="C315" s="93" t="str">
        <f>IF(ISBLANK(Nomen.complète!M315),"-",Nomen.complète!M315)</f>
        <v>-</v>
      </c>
      <c r="D315" s="45" t="str">
        <f t="shared" si="4"/>
        <v>-</v>
      </c>
    </row>
    <row r="316" spans="1:4">
      <c r="A316" s="25" t="str">
        <f>IF(ISBLANK(Nomen.complète!K316),"-",Nomen.complète!K316)</f>
        <v>-</v>
      </c>
      <c r="B316" s="17" t="str">
        <f>IF(ISBLANK(Nomen.complète!L316),"-",Nomen.complète!L316)</f>
        <v>-</v>
      </c>
      <c r="C316" s="93" t="str">
        <f>IF(ISBLANK(Nomen.complète!M316),"-",Nomen.complète!M316)</f>
        <v>-</v>
      </c>
      <c r="D316" s="45" t="str">
        <f t="shared" si="4"/>
        <v>-</v>
      </c>
    </row>
    <row r="317" spans="1:4">
      <c r="A317" s="25" t="str">
        <f>IF(ISBLANK(Nomen.complète!K317),"-",Nomen.complète!K317)</f>
        <v>-</v>
      </c>
      <c r="B317" s="17" t="str">
        <f>IF(ISBLANK(Nomen.complète!L317),"-",Nomen.complète!L317)</f>
        <v>-</v>
      </c>
      <c r="C317" s="93" t="str">
        <f>IF(ISBLANK(Nomen.complète!M317),"-",Nomen.complète!M317)</f>
        <v>-</v>
      </c>
      <c r="D317" s="45" t="str">
        <f t="shared" si="4"/>
        <v>-</v>
      </c>
    </row>
    <row r="318" spans="1:4">
      <c r="A318" s="25" t="str">
        <f>IF(ISBLANK(Nomen.complète!K318),"-",Nomen.complète!K318)</f>
        <v>-</v>
      </c>
      <c r="B318" s="17" t="str">
        <f>IF(ISBLANK(Nomen.complète!L318),"-",Nomen.complète!L318)</f>
        <v>-</v>
      </c>
      <c r="C318" s="93" t="str">
        <f>IF(ISBLANK(Nomen.complète!M318),"-",Nomen.complète!M318)</f>
        <v>-</v>
      </c>
      <c r="D318" s="45" t="str">
        <f t="shared" si="4"/>
        <v>-</v>
      </c>
    </row>
    <row r="319" spans="1:4">
      <c r="A319" s="25" t="str">
        <f>IF(ISBLANK(Nomen.complète!K319),"-",Nomen.complète!K319)</f>
        <v>-</v>
      </c>
      <c r="B319" s="17" t="str">
        <f>IF(ISBLANK(Nomen.complète!L319),"-",Nomen.complète!L319)</f>
        <v>-</v>
      </c>
      <c r="C319" s="93" t="str">
        <f>IF(ISBLANK(Nomen.complète!M319),"-",Nomen.complète!M319)</f>
        <v>-</v>
      </c>
      <c r="D319" s="45" t="str">
        <f t="shared" si="4"/>
        <v>-</v>
      </c>
    </row>
    <row r="320" spans="1:4">
      <c r="A320" s="25" t="str">
        <f>IF(ISBLANK(Nomen.complète!K320),"-",Nomen.complète!K320)</f>
        <v>-</v>
      </c>
      <c r="B320" s="17" t="str">
        <f>IF(ISBLANK(Nomen.complète!L320),"-",Nomen.complète!L320)</f>
        <v>-</v>
      </c>
      <c r="C320" s="93" t="str">
        <f>IF(ISBLANK(Nomen.complète!M320),"-",Nomen.complète!M320)</f>
        <v>-</v>
      </c>
      <c r="D320" s="45" t="str">
        <f t="shared" si="4"/>
        <v>-</v>
      </c>
    </row>
    <row r="321" spans="1:4">
      <c r="A321" s="25" t="str">
        <f>IF(ISBLANK(Nomen.complète!K321),"-",Nomen.complète!K321)</f>
        <v>-</v>
      </c>
      <c r="B321" s="17" t="str">
        <f>IF(ISBLANK(Nomen.complète!L321),"-",Nomen.complète!L321)</f>
        <v>-</v>
      </c>
      <c r="C321" s="93" t="str">
        <f>IF(ISBLANK(Nomen.complète!M321),"-",Nomen.complète!M321)</f>
        <v>-</v>
      </c>
      <c r="D321" s="45" t="str">
        <f t="shared" si="4"/>
        <v>-</v>
      </c>
    </row>
    <row r="322" spans="1:4">
      <c r="A322" s="25" t="str">
        <f>IF(ISBLANK(Nomen.complète!K322),"-",Nomen.complète!K322)</f>
        <v>-</v>
      </c>
      <c r="B322" s="17" t="str">
        <f>IF(ISBLANK(Nomen.complète!L322),"-",Nomen.complète!L322)</f>
        <v>-</v>
      </c>
      <c r="C322" s="93" t="str">
        <f>IF(ISBLANK(Nomen.complète!M322),"-",Nomen.complète!M322)</f>
        <v>-</v>
      </c>
      <c r="D322" s="45" t="str">
        <f t="shared" si="4"/>
        <v>-</v>
      </c>
    </row>
    <row r="323" spans="1:4">
      <c r="A323" s="25" t="str">
        <f>IF(ISBLANK(Nomen.complète!K323),"-",Nomen.complète!K323)</f>
        <v>-</v>
      </c>
      <c r="B323" s="17" t="str">
        <f>IF(ISBLANK(Nomen.complète!L323),"-",Nomen.complète!L323)</f>
        <v>-</v>
      </c>
      <c r="C323" s="93" t="str">
        <f>IF(ISBLANK(Nomen.complète!M323),"-",Nomen.complète!M323)</f>
        <v>-</v>
      </c>
      <c r="D323" s="45" t="str">
        <f t="shared" si="4"/>
        <v>-</v>
      </c>
    </row>
    <row r="324" spans="1:4">
      <c r="A324" s="25" t="str">
        <f>IF(ISBLANK(Nomen.complète!K324),"-",Nomen.complète!K324)</f>
        <v>-</v>
      </c>
      <c r="B324" s="17" t="str">
        <f>IF(ISBLANK(Nomen.complète!L324),"-",Nomen.complète!L324)</f>
        <v>-</v>
      </c>
      <c r="C324" s="93" t="str">
        <f>IF(ISBLANK(Nomen.complète!M324),"-",Nomen.complète!M324)</f>
        <v>-</v>
      </c>
      <c r="D324" s="45" t="str">
        <f t="shared" si="4"/>
        <v>-</v>
      </c>
    </row>
    <row r="325" spans="1:4">
      <c r="A325" s="25" t="str">
        <f>IF(ISBLANK(Nomen.complète!K325),"-",Nomen.complète!K325)</f>
        <v>-</v>
      </c>
      <c r="B325" s="17" t="str">
        <f>IF(ISBLANK(Nomen.complète!L325),"-",Nomen.complète!L325)</f>
        <v>-</v>
      </c>
      <c r="C325" s="93" t="str">
        <f>IF(ISBLANK(Nomen.complète!M325),"-",Nomen.complète!M325)</f>
        <v>-</v>
      </c>
      <c r="D325" s="45" t="str">
        <f t="shared" ref="D325:D388" si="5">IF(B325="-",B325,C325&amp; " (" &amp;B325&amp;")")</f>
        <v>-</v>
      </c>
    </row>
    <row r="326" spans="1:4">
      <c r="A326" s="25" t="str">
        <f>IF(ISBLANK(Nomen.complète!K326),"-",Nomen.complète!K326)</f>
        <v>-</v>
      </c>
      <c r="B326" s="17" t="str">
        <f>IF(ISBLANK(Nomen.complète!L326),"-",Nomen.complète!L326)</f>
        <v>-</v>
      </c>
      <c r="C326" s="93" t="str">
        <f>IF(ISBLANK(Nomen.complète!M326),"-",Nomen.complète!M326)</f>
        <v>-</v>
      </c>
      <c r="D326" s="45" t="str">
        <f t="shared" si="5"/>
        <v>-</v>
      </c>
    </row>
    <row r="327" spans="1:4">
      <c r="A327" s="25" t="str">
        <f>IF(ISBLANK(Nomen.complète!K327),"-",Nomen.complète!K327)</f>
        <v>-</v>
      </c>
      <c r="B327" s="17" t="str">
        <f>IF(ISBLANK(Nomen.complète!L327),"-",Nomen.complète!L327)</f>
        <v>-</v>
      </c>
      <c r="C327" s="93" t="str">
        <f>IF(ISBLANK(Nomen.complète!M327),"-",Nomen.complète!M327)</f>
        <v>-</v>
      </c>
      <c r="D327" s="45" t="str">
        <f t="shared" si="5"/>
        <v>-</v>
      </c>
    </row>
    <row r="328" spans="1:4">
      <c r="A328" s="25" t="str">
        <f>IF(ISBLANK(Nomen.complète!K328),"-",Nomen.complète!K328)</f>
        <v>-</v>
      </c>
      <c r="B328" s="17" t="str">
        <f>IF(ISBLANK(Nomen.complète!L328),"-",Nomen.complète!L328)</f>
        <v>-</v>
      </c>
      <c r="C328" s="93" t="str">
        <f>IF(ISBLANK(Nomen.complète!M328),"-",Nomen.complète!M328)</f>
        <v>-</v>
      </c>
      <c r="D328" s="45" t="str">
        <f t="shared" si="5"/>
        <v>-</v>
      </c>
    </row>
    <row r="329" spans="1:4">
      <c r="A329" s="25" t="str">
        <f>IF(ISBLANK(Nomen.complète!K329),"-",Nomen.complète!K329)</f>
        <v>-</v>
      </c>
      <c r="B329" s="17" t="str">
        <f>IF(ISBLANK(Nomen.complète!L329),"-",Nomen.complète!L329)</f>
        <v>-</v>
      </c>
      <c r="C329" s="93" t="str">
        <f>IF(ISBLANK(Nomen.complète!M329),"-",Nomen.complète!M329)</f>
        <v>-</v>
      </c>
      <c r="D329" s="45" t="str">
        <f t="shared" si="5"/>
        <v>-</v>
      </c>
    </row>
    <row r="330" spans="1:4">
      <c r="A330" s="25" t="str">
        <f>IF(ISBLANK(Nomen.complète!K330),"-",Nomen.complète!K330)</f>
        <v>-</v>
      </c>
      <c r="B330" s="17" t="str">
        <f>IF(ISBLANK(Nomen.complète!L330),"-",Nomen.complète!L330)</f>
        <v>-</v>
      </c>
      <c r="C330" s="93" t="str">
        <f>IF(ISBLANK(Nomen.complète!M330),"-",Nomen.complète!M330)</f>
        <v>-</v>
      </c>
      <c r="D330" s="45" t="str">
        <f t="shared" si="5"/>
        <v>-</v>
      </c>
    </row>
    <row r="331" spans="1:4">
      <c r="A331" s="25" t="str">
        <f>IF(ISBLANK(Nomen.complète!K331),"-",Nomen.complète!K331)</f>
        <v>-</v>
      </c>
      <c r="B331" s="17" t="str">
        <f>IF(ISBLANK(Nomen.complète!L331),"-",Nomen.complète!L331)</f>
        <v>-</v>
      </c>
      <c r="C331" s="93" t="str">
        <f>IF(ISBLANK(Nomen.complète!M331),"-",Nomen.complète!M331)</f>
        <v>-</v>
      </c>
      <c r="D331" s="45" t="str">
        <f t="shared" si="5"/>
        <v>-</v>
      </c>
    </row>
    <row r="332" spans="1:4">
      <c r="A332" s="25" t="str">
        <f>IF(ISBLANK(Nomen.complète!K332),"-",Nomen.complète!K332)</f>
        <v>-</v>
      </c>
      <c r="B332" s="17" t="str">
        <f>IF(ISBLANK(Nomen.complète!L332),"-",Nomen.complète!L332)</f>
        <v>-</v>
      </c>
      <c r="C332" s="93" t="str">
        <f>IF(ISBLANK(Nomen.complète!M332),"-",Nomen.complète!M332)</f>
        <v>-</v>
      </c>
      <c r="D332" s="45" t="str">
        <f t="shared" si="5"/>
        <v>-</v>
      </c>
    </row>
    <row r="333" spans="1:4">
      <c r="A333" s="25" t="str">
        <f>IF(ISBLANK(Nomen.complète!K333),"-",Nomen.complète!K333)</f>
        <v>-</v>
      </c>
      <c r="B333" s="17" t="str">
        <f>IF(ISBLANK(Nomen.complète!L333),"-",Nomen.complète!L333)</f>
        <v>-</v>
      </c>
      <c r="C333" s="93" t="str">
        <f>IF(ISBLANK(Nomen.complète!M333),"-",Nomen.complète!M333)</f>
        <v>-</v>
      </c>
      <c r="D333" s="45" t="str">
        <f t="shared" si="5"/>
        <v>-</v>
      </c>
    </row>
    <row r="334" spans="1:4">
      <c r="A334" s="25" t="str">
        <f>IF(ISBLANK(Nomen.complète!K334),"-",Nomen.complète!K334)</f>
        <v>-</v>
      </c>
      <c r="B334" s="17" t="str">
        <f>IF(ISBLANK(Nomen.complète!L334),"-",Nomen.complète!L334)</f>
        <v>-</v>
      </c>
      <c r="C334" s="93" t="str">
        <f>IF(ISBLANK(Nomen.complète!M334),"-",Nomen.complète!M334)</f>
        <v>-</v>
      </c>
      <c r="D334" s="45" t="str">
        <f t="shared" si="5"/>
        <v>-</v>
      </c>
    </row>
    <row r="335" spans="1:4">
      <c r="A335" s="25" t="str">
        <f>IF(ISBLANK(Nomen.complète!K335),"-",Nomen.complète!K335)</f>
        <v>-</v>
      </c>
      <c r="B335" s="17" t="str">
        <f>IF(ISBLANK(Nomen.complète!L335),"-",Nomen.complète!L335)</f>
        <v>-</v>
      </c>
      <c r="C335" s="93" t="str">
        <f>IF(ISBLANK(Nomen.complète!M335),"-",Nomen.complète!M335)</f>
        <v>-</v>
      </c>
      <c r="D335" s="45" t="str">
        <f t="shared" si="5"/>
        <v>-</v>
      </c>
    </row>
    <row r="336" spans="1:4">
      <c r="A336" s="25" t="str">
        <f>IF(ISBLANK(Nomen.complète!K336),"-",Nomen.complète!K336)</f>
        <v>-</v>
      </c>
      <c r="B336" s="17" t="str">
        <f>IF(ISBLANK(Nomen.complète!L336),"-",Nomen.complète!L336)</f>
        <v>-</v>
      </c>
      <c r="C336" s="93" t="str">
        <f>IF(ISBLANK(Nomen.complète!M336),"-",Nomen.complète!M336)</f>
        <v>-</v>
      </c>
      <c r="D336" s="45" t="str">
        <f t="shared" si="5"/>
        <v>-</v>
      </c>
    </row>
    <row r="337" spans="1:4">
      <c r="A337" s="25" t="str">
        <f>IF(ISBLANK(Nomen.complète!K337),"-",Nomen.complète!K337)</f>
        <v>-</v>
      </c>
      <c r="B337" s="17" t="str">
        <f>IF(ISBLANK(Nomen.complète!L337),"-",Nomen.complète!L337)</f>
        <v>-</v>
      </c>
      <c r="C337" s="93" t="str">
        <f>IF(ISBLANK(Nomen.complète!M337),"-",Nomen.complète!M337)</f>
        <v>-</v>
      </c>
      <c r="D337" s="45" t="str">
        <f t="shared" si="5"/>
        <v>-</v>
      </c>
    </row>
    <row r="338" spans="1:4">
      <c r="A338" s="25" t="str">
        <f>IF(ISBLANK(Nomen.complète!K338),"-",Nomen.complète!K338)</f>
        <v>-</v>
      </c>
      <c r="B338" s="17" t="str">
        <f>IF(ISBLANK(Nomen.complète!L338),"-",Nomen.complète!L338)</f>
        <v>-</v>
      </c>
      <c r="C338" s="93" t="str">
        <f>IF(ISBLANK(Nomen.complète!M338),"-",Nomen.complète!M338)</f>
        <v>-</v>
      </c>
      <c r="D338" s="45" t="str">
        <f t="shared" si="5"/>
        <v>-</v>
      </c>
    </row>
    <row r="339" spans="1:4">
      <c r="A339" s="25" t="str">
        <f>IF(ISBLANK(Nomen.complète!K339),"-",Nomen.complète!K339)</f>
        <v>-</v>
      </c>
      <c r="B339" s="17" t="str">
        <f>IF(ISBLANK(Nomen.complète!L339),"-",Nomen.complète!L339)</f>
        <v>-</v>
      </c>
      <c r="C339" s="93" t="str">
        <f>IF(ISBLANK(Nomen.complète!M339),"-",Nomen.complète!M339)</f>
        <v>-</v>
      </c>
      <c r="D339" s="45" t="str">
        <f t="shared" si="5"/>
        <v>-</v>
      </c>
    </row>
    <row r="340" spans="1:4">
      <c r="A340" s="25" t="str">
        <f>IF(ISBLANK(Nomen.complète!K340),"-",Nomen.complète!K340)</f>
        <v>-</v>
      </c>
      <c r="B340" s="17" t="str">
        <f>IF(ISBLANK(Nomen.complète!L340),"-",Nomen.complète!L340)</f>
        <v>-</v>
      </c>
      <c r="C340" s="93" t="str">
        <f>IF(ISBLANK(Nomen.complète!M340),"-",Nomen.complète!M340)</f>
        <v>-</v>
      </c>
      <c r="D340" s="45" t="str">
        <f t="shared" si="5"/>
        <v>-</v>
      </c>
    </row>
    <row r="341" spans="1:4">
      <c r="A341" s="25" t="str">
        <f>IF(ISBLANK(Nomen.complète!K341),"-",Nomen.complète!K341)</f>
        <v>-</v>
      </c>
      <c r="B341" s="17" t="str">
        <f>IF(ISBLANK(Nomen.complète!L341),"-",Nomen.complète!L341)</f>
        <v>-</v>
      </c>
      <c r="C341" s="93" t="str">
        <f>IF(ISBLANK(Nomen.complète!M341),"-",Nomen.complète!M341)</f>
        <v>-</v>
      </c>
      <c r="D341" s="45" t="str">
        <f t="shared" si="5"/>
        <v>-</v>
      </c>
    </row>
    <row r="342" spans="1:4">
      <c r="A342" s="25" t="str">
        <f>IF(ISBLANK(Nomen.complète!K342),"-",Nomen.complète!K342)</f>
        <v>-</v>
      </c>
      <c r="B342" s="17" t="str">
        <f>IF(ISBLANK(Nomen.complète!L342),"-",Nomen.complète!L342)</f>
        <v>-</v>
      </c>
      <c r="C342" s="93" t="str">
        <f>IF(ISBLANK(Nomen.complète!M342),"-",Nomen.complète!M342)</f>
        <v>-</v>
      </c>
      <c r="D342" s="45" t="str">
        <f t="shared" si="5"/>
        <v>-</v>
      </c>
    </row>
    <row r="343" spans="1:4">
      <c r="A343" s="25" t="str">
        <f>IF(ISBLANK(Nomen.complète!K343),"-",Nomen.complète!K343)</f>
        <v>-</v>
      </c>
      <c r="B343" s="17" t="str">
        <f>IF(ISBLANK(Nomen.complète!L343),"-",Nomen.complète!L343)</f>
        <v>-</v>
      </c>
      <c r="C343" s="93" t="str">
        <f>IF(ISBLANK(Nomen.complète!M343),"-",Nomen.complète!M343)</f>
        <v>-</v>
      </c>
      <c r="D343" s="45" t="str">
        <f t="shared" si="5"/>
        <v>-</v>
      </c>
    </row>
    <row r="344" spans="1:4">
      <c r="A344" s="25" t="str">
        <f>IF(ISBLANK(Nomen.complète!K344),"-",Nomen.complète!K344)</f>
        <v>-</v>
      </c>
      <c r="B344" s="17" t="str">
        <f>IF(ISBLANK(Nomen.complète!L344),"-",Nomen.complète!L344)</f>
        <v>-</v>
      </c>
      <c r="C344" s="93" t="str">
        <f>IF(ISBLANK(Nomen.complète!M344),"-",Nomen.complète!M344)</f>
        <v>-</v>
      </c>
      <c r="D344" s="45" t="str">
        <f t="shared" si="5"/>
        <v>-</v>
      </c>
    </row>
    <row r="345" spans="1:4">
      <c r="A345" s="25" t="str">
        <f>IF(ISBLANK(Nomen.complète!K345),"-",Nomen.complète!K345)</f>
        <v>-</v>
      </c>
      <c r="B345" s="17" t="str">
        <f>IF(ISBLANK(Nomen.complète!L345),"-",Nomen.complète!L345)</f>
        <v>-</v>
      </c>
      <c r="C345" s="93" t="str">
        <f>IF(ISBLANK(Nomen.complète!M345),"-",Nomen.complète!M345)</f>
        <v>-</v>
      </c>
      <c r="D345" s="45" t="str">
        <f t="shared" si="5"/>
        <v>-</v>
      </c>
    </row>
    <row r="346" spans="1:4">
      <c r="A346" s="25" t="str">
        <f>IF(ISBLANK(Nomen.complète!K346),"-",Nomen.complète!K346)</f>
        <v>-</v>
      </c>
      <c r="B346" s="17" t="str">
        <f>IF(ISBLANK(Nomen.complète!L346),"-",Nomen.complète!L346)</f>
        <v>-</v>
      </c>
      <c r="C346" s="93" t="str">
        <f>IF(ISBLANK(Nomen.complète!M346),"-",Nomen.complète!M346)</f>
        <v>-</v>
      </c>
      <c r="D346" s="45" t="str">
        <f t="shared" si="5"/>
        <v>-</v>
      </c>
    </row>
    <row r="347" spans="1:4">
      <c r="A347" s="25" t="str">
        <f>IF(ISBLANK(Nomen.complète!K347),"-",Nomen.complète!K347)</f>
        <v>-</v>
      </c>
      <c r="B347" s="17" t="str">
        <f>IF(ISBLANK(Nomen.complète!L347),"-",Nomen.complète!L347)</f>
        <v>-</v>
      </c>
      <c r="C347" s="93" t="str">
        <f>IF(ISBLANK(Nomen.complète!M347),"-",Nomen.complète!M347)</f>
        <v>-</v>
      </c>
      <c r="D347" s="45" t="str">
        <f t="shared" si="5"/>
        <v>-</v>
      </c>
    </row>
    <row r="348" spans="1:4">
      <c r="A348" s="25" t="str">
        <f>IF(ISBLANK(Nomen.complète!K348),"-",Nomen.complète!K348)</f>
        <v>-</v>
      </c>
      <c r="B348" s="17" t="str">
        <f>IF(ISBLANK(Nomen.complète!L348),"-",Nomen.complète!L348)</f>
        <v>-</v>
      </c>
      <c r="C348" s="93" t="str">
        <f>IF(ISBLANK(Nomen.complète!M348),"-",Nomen.complète!M348)</f>
        <v>-</v>
      </c>
      <c r="D348" s="45" t="str">
        <f t="shared" si="5"/>
        <v>-</v>
      </c>
    </row>
    <row r="349" spans="1:4">
      <c r="A349" s="25" t="str">
        <f>IF(ISBLANK(Nomen.complète!K349),"-",Nomen.complète!K349)</f>
        <v>-</v>
      </c>
      <c r="B349" s="17" t="str">
        <f>IF(ISBLANK(Nomen.complète!L349),"-",Nomen.complète!L349)</f>
        <v>-</v>
      </c>
      <c r="C349" s="93" t="str">
        <f>IF(ISBLANK(Nomen.complète!M349),"-",Nomen.complète!M349)</f>
        <v>-</v>
      </c>
      <c r="D349" s="45" t="str">
        <f t="shared" si="5"/>
        <v>-</v>
      </c>
    </row>
    <row r="350" spans="1:4">
      <c r="A350" s="25" t="str">
        <f>IF(ISBLANK(Nomen.complète!K350),"-",Nomen.complète!K350)</f>
        <v>-</v>
      </c>
      <c r="B350" s="17" t="str">
        <f>IF(ISBLANK(Nomen.complète!L350),"-",Nomen.complète!L350)</f>
        <v>-</v>
      </c>
      <c r="C350" s="93" t="str">
        <f>IF(ISBLANK(Nomen.complète!M350),"-",Nomen.complète!M350)</f>
        <v>-</v>
      </c>
      <c r="D350" s="45" t="str">
        <f t="shared" si="5"/>
        <v>-</v>
      </c>
    </row>
    <row r="351" spans="1:4">
      <c r="A351" s="25" t="str">
        <f>IF(ISBLANK(Nomen.complète!K351),"-",Nomen.complète!K351)</f>
        <v>-</v>
      </c>
      <c r="B351" s="17" t="str">
        <f>IF(ISBLANK(Nomen.complète!L351),"-",Nomen.complète!L351)</f>
        <v>-</v>
      </c>
      <c r="C351" s="93" t="str">
        <f>IF(ISBLANK(Nomen.complète!M351),"-",Nomen.complète!M351)</f>
        <v>-</v>
      </c>
      <c r="D351" s="45" t="str">
        <f t="shared" si="5"/>
        <v>-</v>
      </c>
    </row>
    <row r="352" spans="1:4">
      <c r="A352" s="25" t="str">
        <f>IF(ISBLANK(Nomen.complète!K352),"-",Nomen.complète!K352)</f>
        <v>-</v>
      </c>
      <c r="B352" s="17" t="str">
        <f>IF(ISBLANK(Nomen.complète!L352),"-",Nomen.complète!L352)</f>
        <v>-</v>
      </c>
      <c r="C352" s="93" t="str">
        <f>IF(ISBLANK(Nomen.complète!M352),"-",Nomen.complète!M352)</f>
        <v>-</v>
      </c>
      <c r="D352" s="45" t="str">
        <f t="shared" si="5"/>
        <v>-</v>
      </c>
    </row>
    <row r="353" spans="1:4">
      <c r="A353" s="25" t="str">
        <f>IF(ISBLANK(Nomen.complète!K353),"-",Nomen.complète!K353)</f>
        <v>-</v>
      </c>
      <c r="B353" s="17" t="str">
        <f>IF(ISBLANK(Nomen.complète!L353),"-",Nomen.complète!L353)</f>
        <v>-</v>
      </c>
      <c r="C353" s="93" t="str">
        <f>IF(ISBLANK(Nomen.complète!M353),"-",Nomen.complète!M353)</f>
        <v>-</v>
      </c>
      <c r="D353" s="45" t="str">
        <f t="shared" si="5"/>
        <v>-</v>
      </c>
    </row>
    <row r="354" spans="1:4">
      <c r="A354" s="25" t="str">
        <f>IF(ISBLANK(Nomen.complète!K354),"-",Nomen.complète!K354)</f>
        <v>-</v>
      </c>
      <c r="B354" s="17" t="str">
        <f>IF(ISBLANK(Nomen.complète!L354),"-",Nomen.complète!L354)</f>
        <v>-</v>
      </c>
      <c r="C354" s="93" t="str">
        <f>IF(ISBLANK(Nomen.complète!M354),"-",Nomen.complète!M354)</f>
        <v>-</v>
      </c>
      <c r="D354" s="45" t="str">
        <f t="shared" si="5"/>
        <v>-</v>
      </c>
    </row>
    <row r="355" spans="1:4">
      <c r="A355" s="25" t="str">
        <f>IF(ISBLANK(Nomen.complète!K355),"-",Nomen.complète!K355)</f>
        <v>-</v>
      </c>
      <c r="B355" s="17" t="str">
        <f>IF(ISBLANK(Nomen.complète!L355),"-",Nomen.complète!L355)</f>
        <v>-</v>
      </c>
      <c r="C355" s="93" t="str">
        <f>IF(ISBLANK(Nomen.complète!M355),"-",Nomen.complète!M355)</f>
        <v>-</v>
      </c>
      <c r="D355" s="45" t="str">
        <f t="shared" si="5"/>
        <v>-</v>
      </c>
    </row>
    <row r="356" spans="1:4">
      <c r="A356" s="25" t="str">
        <f>IF(ISBLANK(Nomen.complète!K356),"-",Nomen.complète!K356)</f>
        <v>-</v>
      </c>
      <c r="B356" s="17" t="str">
        <f>IF(ISBLANK(Nomen.complète!L356),"-",Nomen.complète!L356)</f>
        <v>-</v>
      </c>
      <c r="C356" s="93" t="str">
        <f>IF(ISBLANK(Nomen.complète!M356),"-",Nomen.complète!M356)</f>
        <v>-</v>
      </c>
      <c r="D356" s="45" t="str">
        <f t="shared" si="5"/>
        <v>-</v>
      </c>
    </row>
    <row r="357" spans="1:4">
      <c r="A357" s="25" t="str">
        <f>IF(ISBLANK(Nomen.complète!K357),"-",Nomen.complète!K357)</f>
        <v>-</v>
      </c>
      <c r="B357" s="17" t="str">
        <f>IF(ISBLANK(Nomen.complète!L357),"-",Nomen.complète!L357)</f>
        <v>-</v>
      </c>
      <c r="C357" s="93" t="str">
        <f>IF(ISBLANK(Nomen.complète!M357),"-",Nomen.complète!M357)</f>
        <v>-</v>
      </c>
      <c r="D357" s="45" t="str">
        <f t="shared" si="5"/>
        <v>-</v>
      </c>
    </row>
    <row r="358" spans="1:4">
      <c r="A358" s="25" t="str">
        <f>IF(ISBLANK(Nomen.complète!K358),"-",Nomen.complète!K358)</f>
        <v>-</v>
      </c>
      <c r="B358" s="17" t="str">
        <f>IF(ISBLANK(Nomen.complète!L358),"-",Nomen.complète!L358)</f>
        <v>-</v>
      </c>
      <c r="C358" s="93" t="str">
        <f>IF(ISBLANK(Nomen.complète!M358),"-",Nomen.complète!M358)</f>
        <v>-</v>
      </c>
      <c r="D358" s="45" t="str">
        <f t="shared" si="5"/>
        <v>-</v>
      </c>
    </row>
    <row r="359" spans="1:4">
      <c r="A359" s="25" t="str">
        <f>IF(ISBLANK(Nomen.complète!K359),"-",Nomen.complète!K359)</f>
        <v>-</v>
      </c>
      <c r="B359" s="17" t="str">
        <f>IF(ISBLANK(Nomen.complète!L359),"-",Nomen.complète!L359)</f>
        <v>-</v>
      </c>
      <c r="C359" s="93" t="str">
        <f>IF(ISBLANK(Nomen.complète!M359),"-",Nomen.complète!M359)</f>
        <v>-</v>
      </c>
      <c r="D359" s="45" t="str">
        <f t="shared" si="5"/>
        <v>-</v>
      </c>
    </row>
    <row r="360" spans="1:4">
      <c r="A360" s="25" t="str">
        <f>IF(ISBLANK(Nomen.complète!K360),"-",Nomen.complète!K360)</f>
        <v>-</v>
      </c>
      <c r="B360" s="17" t="str">
        <f>IF(ISBLANK(Nomen.complète!L360),"-",Nomen.complète!L360)</f>
        <v>-</v>
      </c>
      <c r="C360" s="93" t="str">
        <f>IF(ISBLANK(Nomen.complète!M360),"-",Nomen.complète!M360)</f>
        <v>-</v>
      </c>
      <c r="D360" s="45" t="str">
        <f t="shared" si="5"/>
        <v>-</v>
      </c>
    </row>
    <row r="361" spans="1:4">
      <c r="A361" s="25" t="str">
        <f>IF(ISBLANK(Nomen.complète!K361),"-",Nomen.complète!K361)</f>
        <v>-</v>
      </c>
      <c r="B361" s="17" t="str">
        <f>IF(ISBLANK(Nomen.complète!L361),"-",Nomen.complète!L361)</f>
        <v>-</v>
      </c>
      <c r="C361" s="93" t="str">
        <f>IF(ISBLANK(Nomen.complète!M361),"-",Nomen.complète!M361)</f>
        <v>-</v>
      </c>
      <c r="D361" s="45" t="str">
        <f t="shared" si="5"/>
        <v>-</v>
      </c>
    </row>
    <row r="362" spans="1:4">
      <c r="A362" s="25" t="str">
        <f>IF(ISBLANK(Nomen.complète!K362),"-",Nomen.complète!K362)</f>
        <v>-</v>
      </c>
      <c r="B362" s="17" t="str">
        <f>IF(ISBLANK(Nomen.complète!L362),"-",Nomen.complète!L362)</f>
        <v>-</v>
      </c>
      <c r="C362" s="93" t="str">
        <f>IF(ISBLANK(Nomen.complète!M362),"-",Nomen.complète!M362)</f>
        <v>-</v>
      </c>
      <c r="D362" s="45" t="str">
        <f t="shared" si="5"/>
        <v>-</v>
      </c>
    </row>
    <row r="363" spans="1:4">
      <c r="A363" s="25" t="str">
        <f>IF(ISBLANK(Nomen.complète!K363),"-",Nomen.complète!K363)</f>
        <v>-</v>
      </c>
      <c r="B363" s="17" t="str">
        <f>IF(ISBLANK(Nomen.complète!L363),"-",Nomen.complète!L363)</f>
        <v>-</v>
      </c>
      <c r="C363" s="93" t="str">
        <f>IF(ISBLANK(Nomen.complète!M363),"-",Nomen.complète!M363)</f>
        <v>-</v>
      </c>
      <c r="D363" s="45" t="str">
        <f t="shared" si="5"/>
        <v>-</v>
      </c>
    </row>
    <row r="364" spans="1:4">
      <c r="A364" s="25" t="str">
        <f>IF(ISBLANK(Nomen.complète!K364),"-",Nomen.complète!K364)</f>
        <v>-</v>
      </c>
      <c r="B364" s="17" t="str">
        <f>IF(ISBLANK(Nomen.complète!L364),"-",Nomen.complète!L364)</f>
        <v>-</v>
      </c>
      <c r="C364" s="93" t="str">
        <f>IF(ISBLANK(Nomen.complète!M364),"-",Nomen.complète!M364)</f>
        <v>-</v>
      </c>
      <c r="D364" s="45" t="str">
        <f t="shared" si="5"/>
        <v>-</v>
      </c>
    </row>
    <row r="365" spans="1:4">
      <c r="A365" s="25" t="str">
        <f>IF(ISBLANK(Nomen.complète!K365),"-",Nomen.complète!K365)</f>
        <v>-</v>
      </c>
      <c r="B365" s="17" t="str">
        <f>IF(ISBLANK(Nomen.complète!L365),"-",Nomen.complète!L365)</f>
        <v>-</v>
      </c>
      <c r="C365" s="93" t="str">
        <f>IF(ISBLANK(Nomen.complète!M365),"-",Nomen.complète!M365)</f>
        <v>-</v>
      </c>
      <c r="D365" s="45" t="str">
        <f t="shared" si="5"/>
        <v>-</v>
      </c>
    </row>
    <row r="366" spans="1:4">
      <c r="A366" s="25" t="str">
        <f>IF(ISBLANK(Nomen.complète!K366),"-",Nomen.complète!K366)</f>
        <v>-</v>
      </c>
      <c r="B366" s="17" t="str">
        <f>IF(ISBLANK(Nomen.complète!L366),"-",Nomen.complète!L366)</f>
        <v>-</v>
      </c>
      <c r="C366" s="93" t="str">
        <f>IF(ISBLANK(Nomen.complète!M366),"-",Nomen.complète!M366)</f>
        <v>-</v>
      </c>
      <c r="D366" s="45" t="str">
        <f t="shared" si="5"/>
        <v>-</v>
      </c>
    </row>
    <row r="367" spans="1:4">
      <c r="A367" s="25" t="str">
        <f>IF(ISBLANK(Nomen.complète!K367),"-",Nomen.complète!K367)</f>
        <v>-</v>
      </c>
      <c r="B367" s="17" t="str">
        <f>IF(ISBLANK(Nomen.complète!L367),"-",Nomen.complète!L367)</f>
        <v>-</v>
      </c>
      <c r="C367" s="93" t="str">
        <f>IF(ISBLANK(Nomen.complète!M367),"-",Nomen.complète!M367)</f>
        <v>-</v>
      </c>
      <c r="D367" s="45" t="str">
        <f t="shared" si="5"/>
        <v>-</v>
      </c>
    </row>
    <row r="368" spans="1:4">
      <c r="A368" s="25" t="str">
        <f>IF(ISBLANK(Nomen.complète!K368),"-",Nomen.complète!K368)</f>
        <v>-</v>
      </c>
      <c r="B368" s="17" t="str">
        <f>IF(ISBLANK(Nomen.complète!L368),"-",Nomen.complète!L368)</f>
        <v>-</v>
      </c>
      <c r="C368" s="93" t="str">
        <f>IF(ISBLANK(Nomen.complète!M368),"-",Nomen.complète!M368)</f>
        <v>-</v>
      </c>
      <c r="D368" s="45" t="str">
        <f t="shared" si="5"/>
        <v>-</v>
      </c>
    </row>
    <row r="369" spans="1:4">
      <c r="A369" s="25" t="str">
        <f>IF(ISBLANK(Nomen.complète!K369),"-",Nomen.complète!K369)</f>
        <v>-</v>
      </c>
      <c r="B369" s="17" t="str">
        <f>IF(ISBLANK(Nomen.complète!L369),"-",Nomen.complète!L369)</f>
        <v>-</v>
      </c>
      <c r="C369" s="93" t="str">
        <f>IF(ISBLANK(Nomen.complète!M369),"-",Nomen.complète!M369)</f>
        <v>-</v>
      </c>
      <c r="D369" s="45" t="str">
        <f t="shared" si="5"/>
        <v>-</v>
      </c>
    </row>
    <row r="370" spans="1:4">
      <c r="A370" s="25" t="str">
        <f>IF(ISBLANK(Nomen.complète!K370),"-",Nomen.complète!K370)</f>
        <v>-</v>
      </c>
      <c r="B370" s="17" t="str">
        <f>IF(ISBLANK(Nomen.complète!L370),"-",Nomen.complète!L370)</f>
        <v>-</v>
      </c>
      <c r="C370" s="93" t="str">
        <f>IF(ISBLANK(Nomen.complète!M370),"-",Nomen.complète!M370)</f>
        <v>-</v>
      </c>
      <c r="D370" s="45" t="str">
        <f t="shared" si="5"/>
        <v>-</v>
      </c>
    </row>
    <row r="371" spans="1:4">
      <c r="A371" s="25" t="str">
        <f>IF(ISBLANK(Nomen.complète!K371),"-",Nomen.complète!K371)</f>
        <v>-</v>
      </c>
      <c r="B371" s="17" t="str">
        <f>IF(ISBLANK(Nomen.complète!L371),"-",Nomen.complète!L371)</f>
        <v>-</v>
      </c>
      <c r="C371" s="93" t="str">
        <f>IF(ISBLANK(Nomen.complète!M371),"-",Nomen.complète!M371)</f>
        <v>-</v>
      </c>
      <c r="D371" s="45" t="str">
        <f t="shared" si="5"/>
        <v>-</v>
      </c>
    </row>
    <row r="372" spans="1:4">
      <c r="A372" s="25" t="str">
        <f>IF(ISBLANK(Nomen.complète!K372),"-",Nomen.complète!K372)</f>
        <v>-</v>
      </c>
      <c r="B372" s="17" t="str">
        <f>IF(ISBLANK(Nomen.complète!L372),"-",Nomen.complète!L372)</f>
        <v>-</v>
      </c>
      <c r="C372" s="93" t="str">
        <f>IF(ISBLANK(Nomen.complète!M372),"-",Nomen.complète!M372)</f>
        <v>-</v>
      </c>
      <c r="D372" s="45" t="str">
        <f t="shared" si="5"/>
        <v>-</v>
      </c>
    </row>
    <row r="373" spans="1:4">
      <c r="A373" s="25" t="str">
        <f>IF(ISBLANK(Nomen.complète!K373),"-",Nomen.complète!K373)</f>
        <v>-</v>
      </c>
      <c r="B373" s="17" t="str">
        <f>IF(ISBLANK(Nomen.complète!L373),"-",Nomen.complète!L373)</f>
        <v>-</v>
      </c>
      <c r="C373" s="93" t="str">
        <f>IF(ISBLANK(Nomen.complète!M373),"-",Nomen.complète!M373)</f>
        <v>-</v>
      </c>
      <c r="D373" s="45" t="str">
        <f t="shared" si="5"/>
        <v>-</v>
      </c>
    </row>
    <row r="374" spans="1:4">
      <c r="A374" s="25" t="str">
        <f>IF(ISBLANK(Nomen.complète!K374),"-",Nomen.complète!K374)</f>
        <v>-</v>
      </c>
      <c r="B374" s="17" t="str">
        <f>IF(ISBLANK(Nomen.complète!L374),"-",Nomen.complète!L374)</f>
        <v>-</v>
      </c>
      <c r="C374" s="93" t="str">
        <f>IF(ISBLANK(Nomen.complète!M374),"-",Nomen.complète!M374)</f>
        <v>-</v>
      </c>
      <c r="D374" s="45" t="str">
        <f t="shared" si="5"/>
        <v>-</v>
      </c>
    </row>
    <row r="375" spans="1:4">
      <c r="A375" s="25" t="str">
        <f>IF(ISBLANK(Nomen.complète!K375),"-",Nomen.complète!K375)</f>
        <v>-</v>
      </c>
      <c r="B375" s="17" t="str">
        <f>IF(ISBLANK(Nomen.complète!L375),"-",Nomen.complète!L375)</f>
        <v>-</v>
      </c>
      <c r="C375" s="93" t="str">
        <f>IF(ISBLANK(Nomen.complète!M375),"-",Nomen.complète!M375)</f>
        <v>-</v>
      </c>
      <c r="D375" s="45" t="str">
        <f t="shared" si="5"/>
        <v>-</v>
      </c>
    </row>
    <row r="376" spans="1:4">
      <c r="A376" s="25" t="str">
        <f>IF(ISBLANK(Nomen.complète!K376),"-",Nomen.complète!K376)</f>
        <v>-</v>
      </c>
      <c r="B376" s="17" t="str">
        <f>IF(ISBLANK(Nomen.complète!L376),"-",Nomen.complète!L376)</f>
        <v>-</v>
      </c>
      <c r="C376" s="93" t="str">
        <f>IF(ISBLANK(Nomen.complète!M376),"-",Nomen.complète!M376)</f>
        <v>-</v>
      </c>
      <c r="D376" s="45" t="str">
        <f t="shared" si="5"/>
        <v>-</v>
      </c>
    </row>
    <row r="377" spans="1:4">
      <c r="A377" s="25" t="str">
        <f>IF(ISBLANK(Nomen.complète!K377),"-",Nomen.complète!K377)</f>
        <v>-</v>
      </c>
      <c r="B377" s="17" t="str">
        <f>IF(ISBLANK(Nomen.complète!L377),"-",Nomen.complète!L377)</f>
        <v>-</v>
      </c>
      <c r="C377" s="93" t="str">
        <f>IF(ISBLANK(Nomen.complète!M377),"-",Nomen.complète!M377)</f>
        <v>-</v>
      </c>
      <c r="D377" s="45" t="str">
        <f t="shared" si="5"/>
        <v>-</v>
      </c>
    </row>
    <row r="378" spans="1:4">
      <c r="A378" s="25" t="str">
        <f>IF(ISBLANK(Nomen.complète!K378),"-",Nomen.complète!K378)</f>
        <v>-</v>
      </c>
      <c r="B378" s="17" t="str">
        <f>IF(ISBLANK(Nomen.complète!L378),"-",Nomen.complète!L378)</f>
        <v>-</v>
      </c>
      <c r="C378" s="93" t="str">
        <f>IF(ISBLANK(Nomen.complète!M378),"-",Nomen.complète!M378)</f>
        <v>-</v>
      </c>
      <c r="D378" s="45" t="str">
        <f t="shared" si="5"/>
        <v>-</v>
      </c>
    </row>
    <row r="379" spans="1:4">
      <c r="A379" s="25" t="str">
        <f>IF(ISBLANK(Nomen.complète!K379),"-",Nomen.complète!K379)</f>
        <v>-</v>
      </c>
      <c r="B379" s="17" t="str">
        <f>IF(ISBLANK(Nomen.complète!L379),"-",Nomen.complète!L379)</f>
        <v>-</v>
      </c>
      <c r="C379" s="93" t="str">
        <f>IF(ISBLANK(Nomen.complète!M379),"-",Nomen.complète!M379)</f>
        <v>-</v>
      </c>
      <c r="D379" s="45" t="str">
        <f t="shared" si="5"/>
        <v>-</v>
      </c>
    </row>
    <row r="380" spans="1:4">
      <c r="A380" s="25" t="str">
        <f>IF(ISBLANK(Nomen.complète!K380),"-",Nomen.complète!K380)</f>
        <v>-</v>
      </c>
      <c r="B380" s="17" t="str">
        <f>IF(ISBLANK(Nomen.complète!L380),"-",Nomen.complète!L380)</f>
        <v>-</v>
      </c>
      <c r="C380" s="93" t="str">
        <f>IF(ISBLANK(Nomen.complète!M380),"-",Nomen.complète!M380)</f>
        <v>-</v>
      </c>
      <c r="D380" s="45" t="str">
        <f t="shared" si="5"/>
        <v>-</v>
      </c>
    </row>
    <row r="381" spans="1:4">
      <c r="A381" s="25" t="str">
        <f>IF(ISBLANK(Nomen.complète!K381),"-",Nomen.complète!K381)</f>
        <v>-</v>
      </c>
      <c r="B381" s="17" t="str">
        <f>IF(ISBLANK(Nomen.complète!L381),"-",Nomen.complète!L381)</f>
        <v>-</v>
      </c>
      <c r="C381" s="93" t="str">
        <f>IF(ISBLANK(Nomen.complète!M381),"-",Nomen.complète!M381)</f>
        <v>-</v>
      </c>
      <c r="D381" s="45" t="str">
        <f t="shared" si="5"/>
        <v>-</v>
      </c>
    </row>
    <row r="382" spans="1:4">
      <c r="A382" s="25" t="str">
        <f>IF(ISBLANK(Nomen.complète!K382),"-",Nomen.complète!K382)</f>
        <v>-</v>
      </c>
      <c r="B382" s="17" t="str">
        <f>IF(ISBLANK(Nomen.complète!L382),"-",Nomen.complète!L382)</f>
        <v>-</v>
      </c>
      <c r="C382" s="93" t="str">
        <f>IF(ISBLANK(Nomen.complète!M382),"-",Nomen.complète!M382)</f>
        <v>-</v>
      </c>
      <c r="D382" s="45" t="str">
        <f t="shared" si="5"/>
        <v>-</v>
      </c>
    </row>
    <row r="383" spans="1:4">
      <c r="A383" s="25" t="str">
        <f>IF(ISBLANK(Nomen.complète!K383),"-",Nomen.complète!K383)</f>
        <v>-</v>
      </c>
      <c r="B383" s="17" t="str">
        <f>IF(ISBLANK(Nomen.complète!L383),"-",Nomen.complète!L383)</f>
        <v>-</v>
      </c>
      <c r="C383" s="93" t="str">
        <f>IF(ISBLANK(Nomen.complète!M383),"-",Nomen.complète!M383)</f>
        <v>-</v>
      </c>
      <c r="D383" s="45" t="str">
        <f t="shared" si="5"/>
        <v>-</v>
      </c>
    </row>
    <row r="384" spans="1:4">
      <c r="A384" s="25" t="str">
        <f>IF(ISBLANK(Nomen.complète!K384),"-",Nomen.complète!K384)</f>
        <v>-</v>
      </c>
      <c r="B384" s="17" t="str">
        <f>IF(ISBLANK(Nomen.complète!L384),"-",Nomen.complète!L384)</f>
        <v>-</v>
      </c>
      <c r="C384" s="93" t="str">
        <f>IF(ISBLANK(Nomen.complète!M384),"-",Nomen.complète!M384)</f>
        <v>-</v>
      </c>
      <c r="D384" s="45" t="str">
        <f t="shared" si="5"/>
        <v>-</v>
      </c>
    </row>
    <row r="385" spans="1:4">
      <c r="A385" s="25" t="str">
        <f>IF(ISBLANK(Nomen.complète!K385),"-",Nomen.complète!K385)</f>
        <v>-</v>
      </c>
      <c r="B385" s="17" t="str">
        <f>IF(ISBLANK(Nomen.complète!L385),"-",Nomen.complète!L385)</f>
        <v>-</v>
      </c>
      <c r="C385" s="93" t="str">
        <f>IF(ISBLANK(Nomen.complète!M385),"-",Nomen.complète!M385)</f>
        <v>-</v>
      </c>
      <c r="D385" s="45" t="str">
        <f t="shared" si="5"/>
        <v>-</v>
      </c>
    </row>
    <row r="386" spans="1:4">
      <c r="A386" s="25" t="str">
        <f>IF(ISBLANK(Nomen.complète!K386),"-",Nomen.complète!K386)</f>
        <v>-</v>
      </c>
      <c r="B386" s="17" t="str">
        <f>IF(ISBLANK(Nomen.complète!L386),"-",Nomen.complète!L386)</f>
        <v>-</v>
      </c>
      <c r="C386" s="93" t="str">
        <f>IF(ISBLANK(Nomen.complète!M386),"-",Nomen.complète!M386)</f>
        <v>-</v>
      </c>
      <c r="D386" s="45" t="str">
        <f t="shared" si="5"/>
        <v>-</v>
      </c>
    </row>
    <row r="387" spans="1:4">
      <c r="A387" s="25" t="str">
        <f>IF(ISBLANK(Nomen.complète!K387),"-",Nomen.complète!K387)</f>
        <v>-</v>
      </c>
      <c r="B387" s="17" t="str">
        <f>IF(ISBLANK(Nomen.complète!L387),"-",Nomen.complète!L387)</f>
        <v>-</v>
      </c>
      <c r="C387" s="93" t="str">
        <f>IF(ISBLANK(Nomen.complète!M387),"-",Nomen.complète!M387)</f>
        <v>-</v>
      </c>
      <c r="D387" s="45" t="str">
        <f t="shared" si="5"/>
        <v>-</v>
      </c>
    </row>
    <row r="388" spans="1:4">
      <c r="A388" s="25" t="str">
        <f>IF(ISBLANK(Nomen.complète!K388),"-",Nomen.complète!K388)</f>
        <v>-</v>
      </c>
      <c r="B388" s="17" t="str">
        <f>IF(ISBLANK(Nomen.complète!L388),"-",Nomen.complète!L388)</f>
        <v>-</v>
      </c>
      <c r="C388" s="93" t="str">
        <f>IF(ISBLANK(Nomen.complète!M388),"-",Nomen.complète!M388)</f>
        <v>-</v>
      </c>
      <c r="D388" s="45" t="str">
        <f t="shared" si="5"/>
        <v>-</v>
      </c>
    </row>
    <row r="389" spans="1:4">
      <c r="A389" s="25" t="str">
        <f>IF(ISBLANK(Nomen.complète!K389),"-",Nomen.complète!K389)</f>
        <v>-</v>
      </c>
      <c r="B389" s="17" t="str">
        <f>IF(ISBLANK(Nomen.complète!L389),"-",Nomen.complète!L389)</f>
        <v>-</v>
      </c>
      <c r="C389" s="93" t="str">
        <f>IF(ISBLANK(Nomen.complète!M389),"-",Nomen.complète!M389)</f>
        <v>-</v>
      </c>
      <c r="D389" s="45" t="str">
        <f t="shared" ref="D389:D452" si="6">IF(B389="-",B389,C389&amp; " (" &amp;B389&amp;")")</f>
        <v>-</v>
      </c>
    </row>
    <row r="390" spans="1:4">
      <c r="A390" s="25" t="str">
        <f>IF(ISBLANK(Nomen.complète!K390),"-",Nomen.complète!K390)</f>
        <v>-</v>
      </c>
      <c r="B390" s="17" t="str">
        <f>IF(ISBLANK(Nomen.complète!L390),"-",Nomen.complète!L390)</f>
        <v>-</v>
      </c>
      <c r="C390" s="93" t="str">
        <f>IF(ISBLANK(Nomen.complète!M390),"-",Nomen.complète!M390)</f>
        <v>-</v>
      </c>
      <c r="D390" s="45" t="str">
        <f t="shared" si="6"/>
        <v>-</v>
      </c>
    </row>
    <row r="391" spans="1:4">
      <c r="A391" s="25" t="str">
        <f>IF(ISBLANK(Nomen.complète!K391),"-",Nomen.complète!K391)</f>
        <v>-</v>
      </c>
      <c r="B391" s="17" t="str">
        <f>IF(ISBLANK(Nomen.complète!L391),"-",Nomen.complète!L391)</f>
        <v>-</v>
      </c>
      <c r="C391" s="93" t="str">
        <f>IF(ISBLANK(Nomen.complète!M391),"-",Nomen.complète!M391)</f>
        <v>-</v>
      </c>
      <c r="D391" s="45" t="str">
        <f t="shared" si="6"/>
        <v>-</v>
      </c>
    </row>
    <row r="392" spans="1:4">
      <c r="A392" s="25" t="str">
        <f>IF(ISBLANK(Nomen.complète!K392),"-",Nomen.complète!K392)</f>
        <v>-</v>
      </c>
      <c r="B392" s="17" t="str">
        <f>IF(ISBLANK(Nomen.complète!L392),"-",Nomen.complète!L392)</f>
        <v>-</v>
      </c>
      <c r="C392" s="93" t="str">
        <f>IF(ISBLANK(Nomen.complète!M392),"-",Nomen.complète!M392)</f>
        <v>-</v>
      </c>
      <c r="D392" s="45" t="str">
        <f t="shared" si="6"/>
        <v>-</v>
      </c>
    </row>
    <row r="393" spans="1:4">
      <c r="A393" s="25" t="str">
        <f>IF(ISBLANK(Nomen.complète!K393),"-",Nomen.complète!K393)</f>
        <v>-</v>
      </c>
      <c r="B393" s="17" t="str">
        <f>IF(ISBLANK(Nomen.complète!L393),"-",Nomen.complète!L393)</f>
        <v>-</v>
      </c>
      <c r="C393" s="93" t="str">
        <f>IF(ISBLANK(Nomen.complète!M393),"-",Nomen.complète!M393)</f>
        <v>-</v>
      </c>
      <c r="D393" s="45" t="str">
        <f t="shared" si="6"/>
        <v>-</v>
      </c>
    </row>
    <row r="394" spans="1:4">
      <c r="A394" s="25" t="str">
        <f>IF(ISBLANK(Nomen.complète!K394),"-",Nomen.complète!K394)</f>
        <v>-</v>
      </c>
      <c r="B394" s="17" t="str">
        <f>IF(ISBLANK(Nomen.complète!L394),"-",Nomen.complète!L394)</f>
        <v>-</v>
      </c>
      <c r="C394" s="93" t="str">
        <f>IF(ISBLANK(Nomen.complète!M394),"-",Nomen.complète!M394)</f>
        <v>-</v>
      </c>
      <c r="D394" s="45" t="str">
        <f t="shared" si="6"/>
        <v>-</v>
      </c>
    </row>
    <row r="395" spans="1:4">
      <c r="A395" s="25" t="str">
        <f>IF(ISBLANK(Nomen.complète!K395),"-",Nomen.complète!K395)</f>
        <v>-</v>
      </c>
      <c r="B395" s="17" t="str">
        <f>IF(ISBLANK(Nomen.complète!L395),"-",Nomen.complète!L395)</f>
        <v>-</v>
      </c>
      <c r="C395" s="93" t="str">
        <f>IF(ISBLANK(Nomen.complète!M395),"-",Nomen.complète!M395)</f>
        <v>-</v>
      </c>
      <c r="D395" s="45" t="str">
        <f t="shared" si="6"/>
        <v>-</v>
      </c>
    </row>
    <row r="396" spans="1:4">
      <c r="A396" s="25" t="str">
        <f>IF(ISBLANK(Nomen.complète!K396),"-",Nomen.complète!K396)</f>
        <v>-</v>
      </c>
      <c r="B396" s="17" t="str">
        <f>IF(ISBLANK(Nomen.complète!L396),"-",Nomen.complète!L396)</f>
        <v>-</v>
      </c>
      <c r="C396" s="93" t="str">
        <f>IF(ISBLANK(Nomen.complète!M396),"-",Nomen.complète!M396)</f>
        <v>-</v>
      </c>
      <c r="D396" s="45" t="str">
        <f t="shared" si="6"/>
        <v>-</v>
      </c>
    </row>
    <row r="397" spans="1:4">
      <c r="A397" s="25" t="str">
        <f>IF(ISBLANK(Nomen.complète!K397),"-",Nomen.complète!K397)</f>
        <v>-</v>
      </c>
      <c r="B397" s="17" t="str">
        <f>IF(ISBLANK(Nomen.complète!L397),"-",Nomen.complète!L397)</f>
        <v>-</v>
      </c>
      <c r="C397" s="93" t="str">
        <f>IF(ISBLANK(Nomen.complète!M397),"-",Nomen.complète!M397)</f>
        <v>-</v>
      </c>
      <c r="D397" s="45" t="str">
        <f t="shared" si="6"/>
        <v>-</v>
      </c>
    </row>
    <row r="398" spans="1:4">
      <c r="A398" s="25" t="str">
        <f>IF(ISBLANK(Nomen.complète!K398),"-",Nomen.complète!K398)</f>
        <v>-</v>
      </c>
      <c r="B398" s="17" t="str">
        <f>IF(ISBLANK(Nomen.complète!L398),"-",Nomen.complète!L398)</f>
        <v>-</v>
      </c>
      <c r="C398" s="93" t="str">
        <f>IF(ISBLANK(Nomen.complète!M398),"-",Nomen.complète!M398)</f>
        <v>-</v>
      </c>
      <c r="D398" s="45" t="str">
        <f t="shared" si="6"/>
        <v>-</v>
      </c>
    </row>
    <row r="399" spans="1:4">
      <c r="A399" s="25" t="str">
        <f>IF(ISBLANK(Nomen.complète!K399),"-",Nomen.complète!K399)</f>
        <v>-</v>
      </c>
      <c r="B399" s="17" t="str">
        <f>IF(ISBLANK(Nomen.complète!L399),"-",Nomen.complète!L399)</f>
        <v>-</v>
      </c>
      <c r="C399" s="93" t="str">
        <f>IF(ISBLANK(Nomen.complète!M399),"-",Nomen.complète!M399)</f>
        <v>-</v>
      </c>
      <c r="D399" s="45" t="str">
        <f t="shared" si="6"/>
        <v>-</v>
      </c>
    </row>
    <row r="400" spans="1:4">
      <c r="A400" s="25" t="str">
        <f>IF(ISBLANK(Nomen.complète!K400),"-",Nomen.complète!K400)</f>
        <v>-</v>
      </c>
      <c r="B400" s="17" t="str">
        <f>IF(ISBLANK(Nomen.complète!L400),"-",Nomen.complète!L400)</f>
        <v>-</v>
      </c>
      <c r="C400" s="93" t="str">
        <f>IF(ISBLANK(Nomen.complète!M400),"-",Nomen.complète!M400)</f>
        <v>-</v>
      </c>
      <c r="D400" s="45" t="str">
        <f t="shared" si="6"/>
        <v>-</v>
      </c>
    </row>
    <row r="401" spans="1:4">
      <c r="A401" s="25" t="str">
        <f>IF(ISBLANK(Nomen.complète!K401),"-",Nomen.complète!K401)</f>
        <v>-</v>
      </c>
      <c r="B401" s="17" t="str">
        <f>IF(ISBLANK(Nomen.complète!L401),"-",Nomen.complète!L401)</f>
        <v>-</v>
      </c>
      <c r="C401" s="93" t="str">
        <f>IF(ISBLANK(Nomen.complète!M401),"-",Nomen.complète!M401)</f>
        <v>-</v>
      </c>
      <c r="D401" s="45" t="str">
        <f t="shared" si="6"/>
        <v>-</v>
      </c>
    </row>
    <row r="402" spans="1:4">
      <c r="A402" s="25" t="str">
        <f>IF(ISBLANK(Nomen.complète!K402),"-",Nomen.complète!K402)</f>
        <v>-</v>
      </c>
      <c r="B402" s="17" t="str">
        <f>IF(ISBLANK(Nomen.complète!L402),"-",Nomen.complète!L402)</f>
        <v>-</v>
      </c>
      <c r="C402" s="93" t="str">
        <f>IF(ISBLANK(Nomen.complète!M402),"-",Nomen.complète!M402)</f>
        <v>-</v>
      </c>
      <c r="D402" s="45" t="str">
        <f t="shared" si="6"/>
        <v>-</v>
      </c>
    </row>
    <row r="403" spans="1:4">
      <c r="A403" s="25" t="str">
        <f>IF(ISBLANK(Nomen.complète!K403),"-",Nomen.complète!K403)</f>
        <v>-</v>
      </c>
      <c r="B403" s="17" t="str">
        <f>IF(ISBLANK(Nomen.complète!L403),"-",Nomen.complète!L403)</f>
        <v>-</v>
      </c>
      <c r="C403" s="93" t="str">
        <f>IF(ISBLANK(Nomen.complète!M403),"-",Nomen.complète!M403)</f>
        <v>-</v>
      </c>
      <c r="D403" s="45" t="str">
        <f t="shared" si="6"/>
        <v>-</v>
      </c>
    </row>
    <row r="404" spans="1:4">
      <c r="A404" s="25" t="str">
        <f>IF(ISBLANK(Nomen.complète!K404),"-",Nomen.complète!K404)</f>
        <v>-</v>
      </c>
      <c r="B404" s="17" t="str">
        <f>IF(ISBLANK(Nomen.complète!L404),"-",Nomen.complète!L404)</f>
        <v>-</v>
      </c>
      <c r="C404" s="93" t="str">
        <f>IF(ISBLANK(Nomen.complète!M404),"-",Nomen.complète!M404)</f>
        <v>-</v>
      </c>
      <c r="D404" s="45" t="str">
        <f t="shared" si="6"/>
        <v>-</v>
      </c>
    </row>
    <row r="405" spans="1:4">
      <c r="A405" s="25" t="str">
        <f>IF(ISBLANK(Nomen.complète!K405),"-",Nomen.complète!K405)</f>
        <v>-</v>
      </c>
      <c r="B405" s="17" t="str">
        <f>IF(ISBLANK(Nomen.complète!L405),"-",Nomen.complète!L405)</f>
        <v>-</v>
      </c>
      <c r="C405" s="93" t="str">
        <f>IF(ISBLANK(Nomen.complète!M405),"-",Nomen.complète!M405)</f>
        <v>-</v>
      </c>
      <c r="D405" s="45" t="str">
        <f t="shared" si="6"/>
        <v>-</v>
      </c>
    </row>
    <row r="406" spans="1:4">
      <c r="A406" s="25" t="str">
        <f>IF(ISBLANK(Nomen.complète!K406),"-",Nomen.complète!K406)</f>
        <v>-</v>
      </c>
      <c r="B406" s="17" t="str">
        <f>IF(ISBLANK(Nomen.complète!L406),"-",Nomen.complète!L406)</f>
        <v>-</v>
      </c>
      <c r="C406" s="93" t="str">
        <f>IF(ISBLANK(Nomen.complète!M406),"-",Nomen.complète!M406)</f>
        <v>-</v>
      </c>
      <c r="D406" s="45" t="str">
        <f t="shared" si="6"/>
        <v>-</v>
      </c>
    </row>
    <row r="407" spans="1:4">
      <c r="A407" s="25" t="str">
        <f>IF(ISBLANK(Nomen.complète!K407),"-",Nomen.complète!K407)</f>
        <v>-</v>
      </c>
      <c r="B407" s="17" t="str">
        <f>IF(ISBLANK(Nomen.complète!L407),"-",Nomen.complète!L407)</f>
        <v>-</v>
      </c>
      <c r="C407" s="93" t="str">
        <f>IF(ISBLANK(Nomen.complète!M407),"-",Nomen.complète!M407)</f>
        <v>-</v>
      </c>
      <c r="D407" s="45" t="str">
        <f t="shared" si="6"/>
        <v>-</v>
      </c>
    </row>
    <row r="408" spans="1:4">
      <c r="A408" s="25" t="str">
        <f>IF(ISBLANK(Nomen.complète!K408),"-",Nomen.complète!K408)</f>
        <v>-</v>
      </c>
      <c r="B408" s="17" t="str">
        <f>IF(ISBLANK(Nomen.complète!L408),"-",Nomen.complète!L408)</f>
        <v>-</v>
      </c>
      <c r="C408" s="93" t="str">
        <f>IF(ISBLANK(Nomen.complète!M408),"-",Nomen.complète!M408)</f>
        <v>-</v>
      </c>
      <c r="D408" s="45" t="str">
        <f t="shared" si="6"/>
        <v>-</v>
      </c>
    </row>
    <row r="409" spans="1:4">
      <c r="A409" s="25" t="str">
        <f>IF(ISBLANK(Nomen.complète!K409),"-",Nomen.complète!K409)</f>
        <v>-</v>
      </c>
      <c r="B409" s="17" t="str">
        <f>IF(ISBLANK(Nomen.complète!L409),"-",Nomen.complète!L409)</f>
        <v>-</v>
      </c>
      <c r="C409" s="93" t="str">
        <f>IF(ISBLANK(Nomen.complète!M409),"-",Nomen.complète!M409)</f>
        <v>-</v>
      </c>
      <c r="D409" s="45" t="str">
        <f t="shared" si="6"/>
        <v>-</v>
      </c>
    </row>
    <row r="410" spans="1:4">
      <c r="A410" s="25" t="str">
        <f>IF(ISBLANK(Nomen.complète!K410),"-",Nomen.complète!K410)</f>
        <v>-</v>
      </c>
      <c r="B410" s="17" t="str">
        <f>IF(ISBLANK(Nomen.complète!L410),"-",Nomen.complète!L410)</f>
        <v>-</v>
      </c>
      <c r="C410" s="93" t="str">
        <f>IF(ISBLANK(Nomen.complète!M410),"-",Nomen.complète!M410)</f>
        <v>-</v>
      </c>
      <c r="D410" s="45" t="str">
        <f t="shared" si="6"/>
        <v>-</v>
      </c>
    </row>
    <row r="411" spans="1:4">
      <c r="A411" s="25" t="str">
        <f>IF(ISBLANK(Nomen.complète!K411),"-",Nomen.complète!K411)</f>
        <v>-</v>
      </c>
      <c r="B411" s="17" t="str">
        <f>IF(ISBLANK(Nomen.complète!L411),"-",Nomen.complète!L411)</f>
        <v>-</v>
      </c>
      <c r="C411" s="93" t="str">
        <f>IF(ISBLANK(Nomen.complète!M411),"-",Nomen.complète!M411)</f>
        <v>-</v>
      </c>
      <c r="D411" s="45" t="str">
        <f t="shared" si="6"/>
        <v>-</v>
      </c>
    </row>
    <row r="412" spans="1:4">
      <c r="A412" s="25" t="str">
        <f>IF(ISBLANK(Nomen.complète!K412),"-",Nomen.complète!K412)</f>
        <v>-</v>
      </c>
      <c r="B412" s="17" t="str">
        <f>IF(ISBLANK(Nomen.complète!L412),"-",Nomen.complète!L412)</f>
        <v>-</v>
      </c>
      <c r="C412" s="93" t="str">
        <f>IF(ISBLANK(Nomen.complète!M412),"-",Nomen.complète!M412)</f>
        <v>-</v>
      </c>
      <c r="D412" s="45" t="str">
        <f t="shared" si="6"/>
        <v>-</v>
      </c>
    </row>
    <row r="413" spans="1:4">
      <c r="A413" s="25" t="str">
        <f>IF(ISBLANK(Nomen.complète!K413),"-",Nomen.complète!K413)</f>
        <v>-</v>
      </c>
      <c r="B413" s="17" t="str">
        <f>IF(ISBLANK(Nomen.complète!L413),"-",Nomen.complète!L413)</f>
        <v>-</v>
      </c>
      <c r="C413" s="93" t="str">
        <f>IF(ISBLANK(Nomen.complète!M413),"-",Nomen.complète!M413)</f>
        <v>-</v>
      </c>
      <c r="D413" s="45" t="str">
        <f t="shared" si="6"/>
        <v>-</v>
      </c>
    </row>
    <row r="414" spans="1:4">
      <c r="A414" s="25" t="str">
        <f>IF(ISBLANK(Nomen.complète!K414),"-",Nomen.complète!K414)</f>
        <v>-</v>
      </c>
      <c r="B414" s="17" t="str">
        <f>IF(ISBLANK(Nomen.complète!L414),"-",Nomen.complète!L414)</f>
        <v>-</v>
      </c>
      <c r="C414" s="93" t="str">
        <f>IF(ISBLANK(Nomen.complète!M414),"-",Nomen.complète!M414)</f>
        <v>-</v>
      </c>
      <c r="D414" s="45" t="str">
        <f t="shared" si="6"/>
        <v>-</v>
      </c>
    </row>
    <row r="415" spans="1:4">
      <c r="A415" s="25" t="str">
        <f>IF(ISBLANK(Nomen.complète!K415),"-",Nomen.complète!K415)</f>
        <v>-</v>
      </c>
      <c r="B415" s="17" t="str">
        <f>IF(ISBLANK(Nomen.complète!L415),"-",Nomen.complète!L415)</f>
        <v>-</v>
      </c>
      <c r="C415" s="93" t="str">
        <f>IF(ISBLANK(Nomen.complète!M415),"-",Nomen.complète!M415)</f>
        <v>-</v>
      </c>
      <c r="D415" s="45" t="str">
        <f t="shared" si="6"/>
        <v>-</v>
      </c>
    </row>
    <row r="416" spans="1:4">
      <c r="A416" s="25" t="str">
        <f>IF(ISBLANK(Nomen.complète!K416),"-",Nomen.complète!K416)</f>
        <v>-</v>
      </c>
      <c r="B416" s="17" t="str">
        <f>IF(ISBLANK(Nomen.complète!L416),"-",Nomen.complète!L416)</f>
        <v>-</v>
      </c>
      <c r="C416" s="93" t="str">
        <f>IF(ISBLANK(Nomen.complète!M416),"-",Nomen.complète!M416)</f>
        <v>-</v>
      </c>
      <c r="D416" s="45" t="str">
        <f t="shared" si="6"/>
        <v>-</v>
      </c>
    </row>
    <row r="417" spans="1:4">
      <c r="A417" s="25" t="str">
        <f>IF(ISBLANK(Nomen.complète!K417),"-",Nomen.complète!K417)</f>
        <v>-</v>
      </c>
      <c r="B417" s="17" t="str">
        <f>IF(ISBLANK(Nomen.complète!L417),"-",Nomen.complète!L417)</f>
        <v>-</v>
      </c>
      <c r="C417" s="93" t="str">
        <f>IF(ISBLANK(Nomen.complète!M417),"-",Nomen.complète!M417)</f>
        <v>-</v>
      </c>
      <c r="D417" s="45" t="str">
        <f t="shared" si="6"/>
        <v>-</v>
      </c>
    </row>
    <row r="418" spans="1:4">
      <c r="A418" s="25" t="str">
        <f>IF(ISBLANK(Nomen.complète!K418),"-",Nomen.complète!K418)</f>
        <v>-</v>
      </c>
      <c r="B418" s="17" t="str">
        <f>IF(ISBLANK(Nomen.complète!L418),"-",Nomen.complète!L418)</f>
        <v>-</v>
      </c>
      <c r="C418" s="93" t="str">
        <f>IF(ISBLANK(Nomen.complète!M418),"-",Nomen.complète!M418)</f>
        <v>-</v>
      </c>
      <c r="D418" s="45" t="str">
        <f t="shared" si="6"/>
        <v>-</v>
      </c>
    </row>
    <row r="419" spans="1:4">
      <c r="A419" s="25" t="str">
        <f>IF(ISBLANK(Nomen.complète!K419),"-",Nomen.complète!K419)</f>
        <v>-</v>
      </c>
      <c r="B419" s="17" t="str">
        <f>IF(ISBLANK(Nomen.complète!L419),"-",Nomen.complète!L419)</f>
        <v>-</v>
      </c>
      <c r="C419" s="93" t="str">
        <f>IF(ISBLANK(Nomen.complète!M419),"-",Nomen.complète!M419)</f>
        <v>-</v>
      </c>
      <c r="D419" s="45" t="str">
        <f t="shared" si="6"/>
        <v>-</v>
      </c>
    </row>
    <row r="420" spans="1:4">
      <c r="A420" s="25" t="str">
        <f>IF(ISBLANK(Nomen.complète!K420),"-",Nomen.complète!K420)</f>
        <v>-</v>
      </c>
      <c r="B420" s="17" t="str">
        <f>IF(ISBLANK(Nomen.complète!L420),"-",Nomen.complète!L420)</f>
        <v>-</v>
      </c>
      <c r="C420" s="93" t="str">
        <f>IF(ISBLANK(Nomen.complète!M420),"-",Nomen.complète!M420)</f>
        <v>-</v>
      </c>
      <c r="D420" s="45" t="str">
        <f t="shared" si="6"/>
        <v>-</v>
      </c>
    </row>
    <row r="421" spans="1:4">
      <c r="A421" s="25" t="str">
        <f>IF(ISBLANK(Nomen.complète!K421),"-",Nomen.complète!K421)</f>
        <v>-</v>
      </c>
      <c r="B421" s="17" t="str">
        <f>IF(ISBLANK(Nomen.complète!L421),"-",Nomen.complète!L421)</f>
        <v>-</v>
      </c>
      <c r="C421" s="93" t="str">
        <f>IF(ISBLANK(Nomen.complète!M421),"-",Nomen.complète!M421)</f>
        <v>-</v>
      </c>
      <c r="D421" s="45" t="str">
        <f t="shared" si="6"/>
        <v>-</v>
      </c>
    </row>
    <row r="422" spans="1:4">
      <c r="A422" s="25" t="str">
        <f>IF(ISBLANK(Nomen.complète!K422),"-",Nomen.complète!K422)</f>
        <v>-</v>
      </c>
      <c r="B422" s="17" t="str">
        <f>IF(ISBLANK(Nomen.complète!L422),"-",Nomen.complète!L422)</f>
        <v>-</v>
      </c>
      <c r="C422" s="93" t="str">
        <f>IF(ISBLANK(Nomen.complète!M422),"-",Nomen.complète!M422)</f>
        <v>-</v>
      </c>
      <c r="D422" s="45" t="str">
        <f t="shared" si="6"/>
        <v>-</v>
      </c>
    </row>
    <row r="423" spans="1:4">
      <c r="A423" s="25" t="str">
        <f>IF(ISBLANK(Nomen.complète!K423),"-",Nomen.complète!K423)</f>
        <v>-</v>
      </c>
      <c r="B423" s="17" t="str">
        <f>IF(ISBLANK(Nomen.complète!L423),"-",Nomen.complète!L423)</f>
        <v>-</v>
      </c>
      <c r="C423" s="93" t="str">
        <f>IF(ISBLANK(Nomen.complète!M423),"-",Nomen.complète!M423)</f>
        <v>-</v>
      </c>
      <c r="D423" s="45" t="str">
        <f t="shared" si="6"/>
        <v>-</v>
      </c>
    </row>
    <row r="424" spans="1:4">
      <c r="A424" s="25" t="str">
        <f>IF(ISBLANK(Nomen.complète!K424),"-",Nomen.complète!K424)</f>
        <v>-</v>
      </c>
      <c r="B424" s="17" t="str">
        <f>IF(ISBLANK(Nomen.complète!L424),"-",Nomen.complète!L424)</f>
        <v>-</v>
      </c>
      <c r="C424" s="93" t="str">
        <f>IF(ISBLANK(Nomen.complète!M424),"-",Nomen.complète!M424)</f>
        <v>-</v>
      </c>
      <c r="D424" s="45" t="str">
        <f t="shared" si="6"/>
        <v>-</v>
      </c>
    </row>
    <row r="425" spans="1:4">
      <c r="A425" s="25" t="str">
        <f>IF(ISBLANK(Nomen.complète!K425),"-",Nomen.complète!K425)</f>
        <v>-</v>
      </c>
      <c r="B425" s="17" t="str">
        <f>IF(ISBLANK(Nomen.complète!L425),"-",Nomen.complète!L425)</f>
        <v>-</v>
      </c>
      <c r="C425" s="93" t="str">
        <f>IF(ISBLANK(Nomen.complète!M425),"-",Nomen.complète!M425)</f>
        <v>-</v>
      </c>
      <c r="D425" s="45" t="str">
        <f t="shared" si="6"/>
        <v>-</v>
      </c>
    </row>
    <row r="426" spans="1:4">
      <c r="A426" s="25" t="str">
        <f>IF(ISBLANK(Nomen.complète!K426),"-",Nomen.complète!K426)</f>
        <v>-</v>
      </c>
      <c r="B426" s="17" t="str">
        <f>IF(ISBLANK(Nomen.complète!L426),"-",Nomen.complète!L426)</f>
        <v>-</v>
      </c>
      <c r="C426" s="93" t="str">
        <f>IF(ISBLANK(Nomen.complète!M426),"-",Nomen.complète!M426)</f>
        <v>-</v>
      </c>
      <c r="D426" s="45" t="str">
        <f t="shared" si="6"/>
        <v>-</v>
      </c>
    </row>
    <row r="427" spans="1:4">
      <c r="A427" s="25" t="str">
        <f>IF(ISBLANK(Nomen.complète!K427),"-",Nomen.complète!K427)</f>
        <v>-</v>
      </c>
      <c r="B427" s="17" t="str">
        <f>IF(ISBLANK(Nomen.complète!L427),"-",Nomen.complète!L427)</f>
        <v>-</v>
      </c>
      <c r="C427" s="93" t="str">
        <f>IF(ISBLANK(Nomen.complète!M427),"-",Nomen.complète!M427)</f>
        <v>-</v>
      </c>
      <c r="D427" s="45" t="str">
        <f t="shared" si="6"/>
        <v>-</v>
      </c>
    </row>
    <row r="428" spans="1:4">
      <c r="A428" s="25" t="str">
        <f>IF(ISBLANK(Nomen.complète!K428),"-",Nomen.complète!K428)</f>
        <v>-</v>
      </c>
      <c r="B428" s="17" t="str">
        <f>IF(ISBLANK(Nomen.complète!L428),"-",Nomen.complète!L428)</f>
        <v>-</v>
      </c>
      <c r="C428" s="93" t="str">
        <f>IF(ISBLANK(Nomen.complète!M428),"-",Nomen.complète!M428)</f>
        <v>-</v>
      </c>
      <c r="D428" s="45" t="str">
        <f t="shared" si="6"/>
        <v>-</v>
      </c>
    </row>
    <row r="429" spans="1:4">
      <c r="A429" s="25" t="str">
        <f>IF(ISBLANK(Nomen.complète!K429),"-",Nomen.complète!K429)</f>
        <v>-</v>
      </c>
      <c r="B429" s="17" t="str">
        <f>IF(ISBLANK(Nomen.complète!L429),"-",Nomen.complète!L429)</f>
        <v>-</v>
      </c>
      <c r="C429" s="93" t="str">
        <f>IF(ISBLANK(Nomen.complète!M429),"-",Nomen.complète!M429)</f>
        <v>-</v>
      </c>
      <c r="D429" s="45" t="str">
        <f t="shared" si="6"/>
        <v>-</v>
      </c>
    </row>
    <row r="430" spans="1:4">
      <c r="A430" s="25" t="str">
        <f>IF(ISBLANK(Nomen.complète!K430),"-",Nomen.complète!K430)</f>
        <v>-</v>
      </c>
      <c r="B430" s="17" t="str">
        <f>IF(ISBLANK(Nomen.complète!L430),"-",Nomen.complète!L430)</f>
        <v>-</v>
      </c>
      <c r="C430" s="93" t="str">
        <f>IF(ISBLANK(Nomen.complète!M430),"-",Nomen.complète!M430)</f>
        <v>-</v>
      </c>
      <c r="D430" s="45" t="str">
        <f t="shared" si="6"/>
        <v>-</v>
      </c>
    </row>
    <row r="431" spans="1:4">
      <c r="A431" s="25" t="str">
        <f>IF(ISBLANK(Nomen.complète!K431),"-",Nomen.complète!K431)</f>
        <v>-</v>
      </c>
      <c r="B431" s="17" t="str">
        <f>IF(ISBLANK(Nomen.complète!L431),"-",Nomen.complète!L431)</f>
        <v>-</v>
      </c>
      <c r="C431" s="93" t="str">
        <f>IF(ISBLANK(Nomen.complète!M431),"-",Nomen.complète!M431)</f>
        <v>-</v>
      </c>
      <c r="D431" s="45" t="str">
        <f t="shared" si="6"/>
        <v>-</v>
      </c>
    </row>
    <row r="432" spans="1:4">
      <c r="A432" s="25" t="str">
        <f>IF(ISBLANK(Nomen.complète!K432),"-",Nomen.complète!K432)</f>
        <v>-</v>
      </c>
      <c r="B432" s="17" t="str">
        <f>IF(ISBLANK(Nomen.complète!L432),"-",Nomen.complète!L432)</f>
        <v>-</v>
      </c>
      <c r="C432" s="93" t="str">
        <f>IF(ISBLANK(Nomen.complète!M432),"-",Nomen.complète!M432)</f>
        <v>-</v>
      </c>
      <c r="D432" s="45" t="str">
        <f t="shared" si="6"/>
        <v>-</v>
      </c>
    </row>
    <row r="433" spans="1:4">
      <c r="A433" s="25" t="str">
        <f>IF(ISBLANK(Nomen.complète!K433),"-",Nomen.complète!K433)</f>
        <v>-</v>
      </c>
      <c r="B433" s="17" t="str">
        <f>IF(ISBLANK(Nomen.complète!L433),"-",Nomen.complète!L433)</f>
        <v>-</v>
      </c>
      <c r="C433" s="93" t="str">
        <f>IF(ISBLANK(Nomen.complète!M433),"-",Nomen.complète!M433)</f>
        <v>-</v>
      </c>
      <c r="D433" s="45" t="str">
        <f t="shared" si="6"/>
        <v>-</v>
      </c>
    </row>
    <row r="434" spans="1:4">
      <c r="A434" s="25" t="str">
        <f>IF(ISBLANK(Nomen.complète!K434),"-",Nomen.complète!K434)</f>
        <v>-</v>
      </c>
      <c r="B434" s="17" t="str">
        <f>IF(ISBLANK(Nomen.complète!L434),"-",Nomen.complète!L434)</f>
        <v>-</v>
      </c>
      <c r="C434" s="93" t="str">
        <f>IF(ISBLANK(Nomen.complète!M434),"-",Nomen.complète!M434)</f>
        <v>-</v>
      </c>
      <c r="D434" s="45" t="str">
        <f t="shared" si="6"/>
        <v>-</v>
      </c>
    </row>
    <row r="435" spans="1:4">
      <c r="A435" s="25" t="str">
        <f>IF(ISBLANK(Nomen.complète!K435),"-",Nomen.complète!K435)</f>
        <v>-</v>
      </c>
      <c r="B435" s="17" t="str">
        <f>IF(ISBLANK(Nomen.complète!L435),"-",Nomen.complète!L435)</f>
        <v>-</v>
      </c>
      <c r="C435" s="93" t="str">
        <f>IF(ISBLANK(Nomen.complète!M435),"-",Nomen.complète!M435)</f>
        <v>-</v>
      </c>
      <c r="D435" s="45" t="str">
        <f t="shared" si="6"/>
        <v>-</v>
      </c>
    </row>
    <row r="436" spans="1:4">
      <c r="A436" s="25" t="str">
        <f>IF(ISBLANK(Nomen.complète!K436),"-",Nomen.complète!K436)</f>
        <v>-</v>
      </c>
      <c r="B436" s="17" t="str">
        <f>IF(ISBLANK(Nomen.complète!L436),"-",Nomen.complète!L436)</f>
        <v>-</v>
      </c>
      <c r="C436" s="93" t="str">
        <f>IF(ISBLANK(Nomen.complète!M436),"-",Nomen.complète!M436)</f>
        <v>-</v>
      </c>
      <c r="D436" s="45" t="str">
        <f t="shared" si="6"/>
        <v>-</v>
      </c>
    </row>
    <row r="437" spans="1:4">
      <c r="A437" s="25" t="str">
        <f>IF(ISBLANK(Nomen.complète!K437),"-",Nomen.complète!K437)</f>
        <v>-</v>
      </c>
      <c r="B437" s="17" t="str">
        <f>IF(ISBLANK(Nomen.complète!L437),"-",Nomen.complète!L437)</f>
        <v>-</v>
      </c>
      <c r="C437" s="93" t="str">
        <f>IF(ISBLANK(Nomen.complète!M437),"-",Nomen.complète!M437)</f>
        <v>-</v>
      </c>
      <c r="D437" s="45" t="str">
        <f t="shared" si="6"/>
        <v>-</v>
      </c>
    </row>
    <row r="438" spans="1:4">
      <c r="A438" s="25" t="str">
        <f>IF(ISBLANK(Nomen.complète!K438),"-",Nomen.complète!K438)</f>
        <v>-</v>
      </c>
      <c r="B438" s="17" t="str">
        <f>IF(ISBLANK(Nomen.complète!L438),"-",Nomen.complète!L438)</f>
        <v>-</v>
      </c>
      <c r="C438" s="93" t="str">
        <f>IF(ISBLANK(Nomen.complète!M438),"-",Nomen.complète!M438)</f>
        <v>-</v>
      </c>
      <c r="D438" s="45" t="str">
        <f t="shared" si="6"/>
        <v>-</v>
      </c>
    </row>
    <row r="439" spans="1:4">
      <c r="A439" s="25" t="str">
        <f>IF(ISBLANK(Nomen.complète!K439),"-",Nomen.complète!K439)</f>
        <v>-</v>
      </c>
      <c r="B439" s="17" t="str">
        <f>IF(ISBLANK(Nomen.complète!L439),"-",Nomen.complète!L439)</f>
        <v>-</v>
      </c>
      <c r="C439" s="93" t="str">
        <f>IF(ISBLANK(Nomen.complète!M439),"-",Nomen.complète!M439)</f>
        <v>-</v>
      </c>
      <c r="D439" s="45" t="str">
        <f t="shared" si="6"/>
        <v>-</v>
      </c>
    </row>
    <row r="440" spans="1:4">
      <c r="A440" s="25" t="str">
        <f>IF(ISBLANK(Nomen.complète!K440),"-",Nomen.complète!K440)</f>
        <v>-</v>
      </c>
      <c r="B440" s="17" t="str">
        <f>IF(ISBLANK(Nomen.complète!L440),"-",Nomen.complète!L440)</f>
        <v>-</v>
      </c>
      <c r="C440" s="93" t="str">
        <f>IF(ISBLANK(Nomen.complète!M440),"-",Nomen.complète!M440)</f>
        <v>-</v>
      </c>
      <c r="D440" s="45" t="str">
        <f t="shared" si="6"/>
        <v>-</v>
      </c>
    </row>
    <row r="441" spans="1:4">
      <c r="A441" s="25" t="str">
        <f>IF(ISBLANK(Nomen.complète!K441),"-",Nomen.complète!K441)</f>
        <v>-</v>
      </c>
      <c r="B441" s="17" t="str">
        <f>IF(ISBLANK(Nomen.complète!L441),"-",Nomen.complète!L441)</f>
        <v>-</v>
      </c>
      <c r="C441" s="93" t="str">
        <f>IF(ISBLANK(Nomen.complète!M441),"-",Nomen.complète!M441)</f>
        <v>-</v>
      </c>
      <c r="D441" s="45" t="str">
        <f t="shared" si="6"/>
        <v>-</v>
      </c>
    </row>
    <row r="442" spans="1:4">
      <c r="A442" s="25" t="str">
        <f>IF(ISBLANK(Nomen.complète!K442),"-",Nomen.complète!K442)</f>
        <v>-</v>
      </c>
      <c r="B442" s="17" t="str">
        <f>IF(ISBLANK(Nomen.complète!L442),"-",Nomen.complète!L442)</f>
        <v>-</v>
      </c>
      <c r="C442" s="93" t="str">
        <f>IF(ISBLANK(Nomen.complète!M442),"-",Nomen.complète!M442)</f>
        <v>-</v>
      </c>
      <c r="D442" s="45" t="str">
        <f t="shared" si="6"/>
        <v>-</v>
      </c>
    </row>
    <row r="443" spans="1:4">
      <c r="A443" s="25" t="str">
        <f>IF(ISBLANK(Nomen.complète!K443),"-",Nomen.complète!K443)</f>
        <v>-</v>
      </c>
      <c r="B443" s="17" t="str">
        <f>IF(ISBLANK(Nomen.complète!L443),"-",Nomen.complète!L443)</f>
        <v>-</v>
      </c>
      <c r="C443" s="93" t="str">
        <f>IF(ISBLANK(Nomen.complète!M443),"-",Nomen.complète!M443)</f>
        <v>-</v>
      </c>
      <c r="D443" s="45" t="str">
        <f t="shared" si="6"/>
        <v>-</v>
      </c>
    </row>
    <row r="444" spans="1:4">
      <c r="A444" s="25" t="str">
        <f>IF(ISBLANK(Nomen.complète!K444),"-",Nomen.complète!K444)</f>
        <v>-</v>
      </c>
      <c r="B444" s="17" t="str">
        <f>IF(ISBLANK(Nomen.complète!L444),"-",Nomen.complète!L444)</f>
        <v>-</v>
      </c>
      <c r="C444" s="93" t="str">
        <f>IF(ISBLANK(Nomen.complète!M444),"-",Nomen.complète!M444)</f>
        <v>-</v>
      </c>
      <c r="D444" s="45" t="str">
        <f t="shared" si="6"/>
        <v>-</v>
      </c>
    </row>
    <row r="445" spans="1:4">
      <c r="A445" s="25" t="str">
        <f>IF(ISBLANK(Nomen.complète!K445),"-",Nomen.complète!K445)</f>
        <v>-</v>
      </c>
      <c r="B445" s="17" t="str">
        <f>IF(ISBLANK(Nomen.complète!L445),"-",Nomen.complète!L445)</f>
        <v>-</v>
      </c>
      <c r="C445" s="93" t="str">
        <f>IF(ISBLANK(Nomen.complète!M445),"-",Nomen.complète!M445)</f>
        <v>-</v>
      </c>
      <c r="D445" s="45" t="str">
        <f t="shared" si="6"/>
        <v>-</v>
      </c>
    </row>
    <row r="446" spans="1:4">
      <c r="A446" s="25" t="str">
        <f>IF(ISBLANK(Nomen.complète!K446),"-",Nomen.complète!K446)</f>
        <v>-</v>
      </c>
      <c r="B446" s="17" t="str">
        <f>IF(ISBLANK(Nomen.complète!L446),"-",Nomen.complète!L446)</f>
        <v>-</v>
      </c>
      <c r="C446" s="93" t="str">
        <f>IF(ISBLANK(Nomen.complète!M446),"-",Nomen.complète!M446)</f>
        <v>-</v>
      </c>
      <c r="D446" s="45" t="str">
        <f t="shared" si="6"/>
        <v>-</v>
      </c>
    </row>
    <row r="447" spans="1:4">
      <c r="A447" s="25" t="str">
        <f>IF(ISBLANK(Nomen.complète!K447),"-",Nomen.complète!K447)</f>
        <v>-</v>
      </c>
      <c r="B447" s="17" t="str">
        <f>IF(ISBLANK(Nomen.complète!L447),"-",Nomen.complète!L447)</f>
        <v>-</v>
      </c>
      <c r="C447" s="93" t="str">
        <f>IF(ISBLANK(Nomen.complète!M447),"-",Nomen.complète!M447)</f>
        <v>-</v>
      </c>
      <c r="D447" s="45" t="str">
        <f t="shared" si="6"/>
        <v>-</v>
      </c>
    </row>
    <row r="448" spans="1:4">
      <c r="A448" s="25" t="str">
        <f>IF(ISBLANK(Nomen.complète!K448),"-",Nomen.complète!K448)</f>
        <v>-</v>
      </c>
      <c r="B448" s="17" t="str">
        <f>IF(ISBLANK(Nomen.complète!L448),"-",Nomen.complète!L448)</f>
        <v>-</v>
      </c>
      <c r="C448" s="93" t="str">
        <f>IF(ISBLANK(Nomen.complète!M448),"-",Nomen.complète!M448)</f>
        <v>-</v>
      </c>
      <c r="D448" s="45" t="str">
        <f t="shared" si="6"/>
        <v>-</v>
      </c>
    </row>
    <row r="449" spans="1:4">
      <c r="A449" s="25" t="str">
        <f>IF(ISBLANK(Nomen.complète!K449),"-",Nomen.complète!K449)</f>
        <v>-</v>
      </c>
      <c r="B449" s="17" t="str">
        <f>IF(ISBLANK(Nomen.complète!L449),"-",Nomen.complète!L449)</f>
        <v>-</v>
      </c>
      <c r="C449" s="93" t="str">
        <f>IF(ISBLANK(Nomen.complète!M449),"-",Nomen.complète!M449)</f>
        <v>-</v>
      </c>
      <c r="D449" s="45" t="str">
        <f t="shared" si="6"/>
        <v>-</v>
      </c>
    </row>
    <row r="450" spans="1:4">
      <c r="A450" s="25" t="str">
        <f>IF(ISBLANK(Nomen.complète!K450),"-",Nomen.complète!K450)</f>
        <v>-</v>
      </c>
      <c r="B450" s="17" t="str">
        <f>IF(ISBLANK(Nomen.complète!L450),"-",Nomen.complète!L450)</f>
        <v>-</v>
      </c>
      <c r="C450" s="93" t="str">
        <f>IF(ISBLANK(Nomen.complète!M450),"-",Nomen.complète!M450)</f>
        <v>-</v>
      </c>
      <c r="D450" s="45" t="str">
        <f t="shared" si="6"/>
        <v>-</v>
      </c>
    </row>
    <row r="451" spans="1:4">
      <c r="A451" s="25" t="str">
        <f>IF(ISBLANK(Nomen.complète!K451),"-",Nomen.complète!K451)</f>
        <v>-</v>
      </c>
      <c r="B451" s="17" t="str">
        <f>IF(ISBLANK(Nomen.complète!L451),"-",Nomen.complète!L451)</f>
        <v>-</v>
      </c>
      <c r="C451" s="93" t="str">
        <f>IF(ISBLANK(Nomen.complète!M451),"-",Nomen.complète!M451)</f>
        <v>-</v>
      </c>
      <c r="D451" s="45" t="str">
        <f t="shared" si="6"/>
        <v>-</v>
      </c>
    </row>
    <row r="452" spans="1:4">
      <c r="A452" s="25" t="str">
        <f>IF(ISBLANK(Nomen.complète!K452),"-",Nomen.complète!K452)</f>
        <v>-</v>
      </c>
      <c r="B452" s="17" t="str">
        <f>IF(ISBLANK(Nomen.complète!L452),"-",Nomen.complète!L452)</f>
        <v>-</v>
      </c>
      <c r="C452" s="93" t="str">
        <f>IF(ISBLANK(Nomen.complète!M452),"-",Nomen.complète!M452)</f>
        <v>-</v>
      </c>
      <c r="D452" s="45" t="str">
        <f t="shared" si="6"/>
        <v>-</v>
      </c>
    </row>
    <row r="453" spans="1:4">
      <c r="A453" s="25" t="str">
        <f>IF(ISBLANK(Nomen.complète!K453),"-",Nomen.complète!K453)</f>
        <v>-</v>
      </c>
      <c r="B453" s="17" t="str">
        <f>IF(ISBLANK(Nomen.complète!L453),"-",Nomen.complète!L453)</f>
        <v>-</v>
      </c>
      <c r="C453" s="93" t="str">
        <f>IF(ISBLANK(Nomen.complète!M453),"-",Nomen.complète!M453)</f>
        <v>-</v>
      </c>
      <c r="D453" s="45" t="str">
        <f t="shared" ref="D453:D516" si="7">IF(B453="-",B453,C453&amp; " (" &amp;B453&amp;")")</f>
        <v>-</v>
      </c>
    </row>
    <row r="454" spans="1:4">
      <c r="A454" s="25" t="str">
        <f>IF(ISBLANK(Nomen.complète!K454),"-",Nomen.complète!K454)</f>
        <v>-</v>
      </c>
      <c r="B454" s="17" t="str">
        <f>IF(ISBLANK(Nomen.complète!L454),"-",Nomen.complète!L454)</f>
        <v>-</v>
      </c>
      <c r="C454" s="93" t="str">
        <f>IF(ISBLANK(Nomen.complète!M454),"-",Nomen.complète!M454)</f>
        <v>-</v>
      </c>
      <c r="D454" s="45" t="str">
        <f t="shared" si="7"/>
        <v>-</v>
      </c>
    </row>
    <row r="455" spans="1:4">
      <c r="A455" s="25" t="str">
        <f>IF(ISBLANK(Nomen.complète!K455),"-",Nomen.complète!K455)</f>
        <v>-</v>
      </c>
      <c r="B455" s="17" t="str">
        <f>IF(ISBLANK(Nomen.complète!L455),"-",Nomen.complète!L455)</f>
        <v>-</v>
      </c>
      <c r="C455" s="93" t="str">
        <f>IF(ISBLANK(Nomen.complète!M455),"-",Nomen.complète!M455)</f>
        <v>-</v>
      </c>
      <c r="D455" s="45" t="str">
        <f t="shared" si="7"/>
        <v>-</v>
      </c>
    </row>
    <row r="456" spans="1:4">
      <c r="A456" s="25" t="str">
        <f>IF(ISBLANK(Nomen.complète!K456),"-",Nomen.complète!K456)</f>
        <v>-</v>
      </c>
      <c r="B456" s="17" t="str">
        <f>IF(ISBLANK(Nomen.complète!L456),"-",Nomen.complète!L456)</f>
        <v>-</v>
      </c>
      <c r="C456" s="93" t="str">
        <f>IF(ISBLANK(Nomen.complète!M456),"-",Nomen.complète!M456)</f>
        <v>-</v>
      </c>
      <c r="D456" s="45" t="str">
        <f t="shared" si="7"/>
        <v>-</v>
      </c>
    </row>
    <row r="457" spans="1:4">
      <c r="A457" s="25" t="str">
        <f>IF(ISBLANK(Nomen.complète!K457),"-",Nomen.complète!K457)</f>
        <v>-</v>
      </c>
      <c r="B457" s="17" t="str">
        <f>IF(ISBLANK(Nomen.complète!L457),"-",Nomen.complète!L457)</f>
        <v>-</v>
      </c>
      <c r="C457" s="93" t="str">
        <f>IF(ISBLANK(Nomen.complète!M457),"-",Nomen.complète!M457)</f>
        <v>-</v>
      </c>
      <c r="D457" s="45" t="str">
        <f t="shared" si="7"/>
        <v>-</v>
      </c>
    </row>
    <row r="458" spans="1:4">
      <c r="A458" s="25" t="str">
        <f>IF(ISBLANK(Nomen.complète!K458),"-",Nomen.complète!K458)</f>
        <v>-</v>
      </c>
      <c r="B458" s="17" t="str">
        <f>IF(ISBLANK(Nomen.complète!L458),"-",Nomen.complète!L458)</f>
        <v>-</v>
      </c>
      <c r="C458" s="93" t="str">
        <f>IF(ISBLANK(Nomen.complète!M458),"-",Nomen.complète!M458)</f>
        <v>-</v>
      </c>
      <c r="D458" s="45" t="str">
        <f t="shared" si="7"/>
        <v>-</v>
      </c>
    </row>
    <row r="459" spans="1:4">
      <c r="A459" s="25" t="str">
        <f>IF(ISBLANK(Nomen.complète!K459),"-",Nomen.complète!K459)</f>
        <v>-</v>
      </c>
      <c r="B459" s="17" t="str">
        <f>IF(ISBLANK(Nomen.complète!L459),"-",Nomen.complète!L459)</f>
        <v>-</v>
      </c>
      <c r="C459" s="93" t="str">
        <f>IF(ISBLANK(Nomen.complète!M459),"-",Nomen.complète!M459)</f>
        <v>-</v>
      </c>
      <c r="D459" s="45" t="str">
        <f t="shared" si="7"/>
        <v>-</v>
      </c>
    </row>
    <row r="460" spans="1:4">
      <c r="A460" s="25" t="str">
        <f>IF(ISBLANK(Nomen.complète!K460),"-",Nomen.complète!K460)</f>
        <v>-</v>
      </c>
      <c r="B460" s="17" t="str">
        <f>IF(ISBLANK(Nomen.complète!L460),"-",Nomen.complète!L460)</f>
        <v>-</v>
      </c>
      <c r="C460" s="93" t="str">
        <f>IF(ISBLANK(Nomen.complète!M460),"-",Nomen.complète!M460)</f>
        <v>-</v>
      </c>
      <c r="D460" s="45" t="str">
        <f t="shared" si="7"/>
        <v>-</v>
      </c>
    </row>
    <row r="461" spans="1:4">
      <c r="A461" s="25" t="str">
        <f>IF(ISBLANK(Nomen.complète!K461),"-",Nomen.complète!K461)</f>
        <v>-</v>
      </c>
      <c r="B461" s="17" t="str">
        <f>IF(ISBLANK(Nomen.complète!L461),"-",Nomen.complète!L461)</f>
        <v>-</v>
      </c>
      <c r="C461" s="93" t="str">
        <f>IF(ISBLANK(Nomen.complète!M461),"-",Nomen.complète!M461)</f>
        <v>-</v>
      </c>
      <c r="D461" s="45" t="str">
        <f t="shared" si="7"/>
        <v>-</v>
      </c>
    </row>
    <row r="462" spans="1:4">
      <c r="A462" s="25" t="str">
        <f>IF(ISBLANK(Nomen.complète!K462),"-",Nomen.complète!K462)</f>
        <v>-</v>
      </c>
      <c r="B462" s="17" t="str">
        <f>IF(ISBLANK(Nomen.complète!L462),"-",Nomen.complète!L462)</f>
        <v>-</v>
      </c>
      <c r="C462" s="93" t="str">
        <f>IF(ISBLANK(Nomen.complète!M462),"-",Nomen.complète!M462)</f>
        <v>-</v>
      </c>
      <c r="D462" s="45" t="str">
        <f t="shared" si="7"/>
        <v>-</v>
      </c>
    </row>
    <row r="463" spans="1:4">
      <c r="A463" s="25" t="str">
        <f>IF(ISBLANK(Nomen.complète!K463),"-",Nomen.complète!K463)</f>
        <v>-</v>
      </c>
      <c r="B463" s="17" t="str">
        <f>IF(ISBLANK(Nomen.complète!L463),"-",Nomen.complète!L463)</f>
        <v>-</v>
      </c>
      <c r="C463" s="93" t="str">
        <f>IF(ISBLANK(Nomen.complète!M463),"-",Nomen.complète!M463)</f>
        <v>-</v>
      </c>
      <c r="D463" s="45" t="str">
        <f t="shared" si="7"/>
        <v>-</v>
      </c>
    </row>
    <row r="464" spans="1:4">
      <c r="A464" s="25" t="str">
        <f>IF(ISBLANK(Nomen.complète!K464),"-",Nomen.complète!K464)</f>
        <v>-</v>
      </c>
      <c r="B464" s="17" t="str">
        <f>IF(ISBLANK(Nomen.complète!L464),"-",Nomen.complète!L464)</f>
        <v>-</v>
      </c>
      <c r="C464" s="93" t="str">
        <f>IF(ISBLANK(Nomen.complète!M464),"-",Nomen.complète!M464)</f>
        <v>-</v>
      </c>
      <c r="D464" s="45" t="str">
        <f t="shared" si="7"/>
        <v>-</v>
      </c>
    </row>
    <row r="465" spans="1:4">
      <c r="A465" s="25" t="str">
        <f>IF(ISBLANK(Nomen.complète!K465),"-",Nomen.complète!K465)</f>
        <v>-</v>
      </c>
      <c r="B465" s="17" t="str">
        <f>IF(ISBLANK(Nomen.complète!L465),"-",Nomen.complète!L465)</f>
        <v>-</v>
      </c>
      <c r="C465" s="93" t="str">
        <f>IF(ISBLANK(Nomen.complète!M465),"-",Nomen.complète!M465)</f>
        <v>-</v>
      </c>
      <c r="D465" s="45" t="str">
        <f t="shared" si="7"/>
        <v>-</v>
      </c>
    </row>
    <row r="466" spans="1:4">
      <c r="A466" s="25" t="str">
        <f>IF(ISBLANK(Nomen.complète!K466),"-",Nomen.complète!K466)</f>
        <v>-</v>
      </c>
      <c r="B466" s="17" t="str">
        <f>IF(ISBLANK(Nomen.complète!L466),"-",Nomen.complète!L466)</f>
        <v>-</v>
      </c>
      <c r="C466" s="93" t="str">
        <f>IF(ISBLANK(Nomen.complète!M466),"-",Nomen.complète!M466)</f>
        <v>-</v>
      </c>
      <c r="D466" s="45" t="str">
        <f t="shared" si="7"/>
        <v>-</v>
      </c>
    </row>
    <row r="467" spans="1:4">
      <c r="A467" s="25" t="str">
        <f>IF(ISBLANK(Nomen.complète!K467),"-",Nomen.complète!K467)</f>
        <v>-</v>
      </c>
      <c r="B467" s="17" t="str">
        <f>IF(ISBLANK(Nomen.complète!L467),"-",Nomen.complète!L467)</f>
        <v>-</v>
      </c>
      <c r="C467" s="93" t="str">
        <f>IF(ISBLANK(Nomen.complète!M467),"-",Nomen.complète!M467)</f>
        <v>-</v>
      </c>
      <c r="D467" s="45" t="str">
        <f t="shared" si="7"/>
        <v>-</v>
      </c>
    </row>
    <row r="468" spans="1:4">
      <c r="A468" s="25" t="str">
        <f>IF(ISBLANK(Nomen.complète!K468),"-",Nomen.complète!K468)</f>
        <v>-</v>
      </c>
      <c r="B468" s="17" t="str">
        <f>IF(ISBLANK(Nomen.complète!L468),"-",Nomen.complète!L468)</f>
        <v>-</v>
      </c>
      <c r="C468" s="93" t="str">
        <f>IF(ISBLANK(Nomen.complète!M468),"-",Nomen.complète!M468)</f>
        <v>-</v>
      </c>
      <c r="D468" s="45" t="str">
        <f t="shared" si="7"/>
        <v>-</v>
      </c>
    </row>
    <row r="469" spans="1:4">
      <c r="A469" s="25" t="str">
        <f>IF(ISBLANK(Nomen.complète!K469),"-",Nomen.complète!K469)</f>
        <v>-</v>
      </c>
      <c r="B469" s="17" t="str">
        <f>IF(ISBLANK(Nomen.complète!L469),"-",Nomen.complète!L469)</f>
        <v>-</v>
      </c>
      <c r="C469" s="93" t="str">
        <f>IF(ISBLANK(Nomen.complète!M469),"-",Nomen.complète!M469)</f>
        <v>-</v>
      </c>
      <c r="D469" s="45" t="str">
        <f t="shared" si="7"/>
        <v>-</v>
      </c>
    </row>
    <row r="470" spans="1:4">
      <c r="A470" s="25" t="str">
        <f>IF(ISBLANK(Nomen.complète!K470),"-",Nomen.complète!K470)</f>
        <v>-</v>
      </c>
      <c r="B470" s="17" t="str">
        <f>IF(ISBLANK(Nomen.complète!L470),"-",Nomen.complète!L470)</f>
        <v>-</v>
      </c>
      <c r="C470" s="93" t="str">
        <f>IF(ISBLANK(Nomen.complète!M470),"-",Nomen.complète!M470)</f>
        <v>-</v>
      </c>
      <c r="D470" s="45" t="str">
        <f t="shared" si="7"/>
        <v>-</v>
      </c>
    </row>
    <row r="471" spans="1:4">
      <c r="A471" s="25" t="str">
        <f>IF(ISBLANK(Nomen.complète!K471),"-",Nomen.complète!K471)</f>
        <v>-</v>
      </c>
      <c r="B471" s="17" t="str">
        <f>IF(ISBLANK(Nomen.complète!L471),"-",Nomen.complète!L471)</f>
        <v>-</v>
      </c>
      <c r="C471" s="93" t="str">
        <f>IF(ISBLANK(Nomen.complète!M471),"-",Nomen.complète!M471)</f>
        <v>-</v>
      </c>
      <c r="D471" s="45" t="str">
        <f t="shared" si="7"/>
        <v>-</v>
      </c>
    </row>
    <row r="472" spans="1:4">
      <c r="A472" s="25" t="str">
        <f>IF(ISBLANK(Nomen.complète!K472),"-",Nomen.complète!K472)</f>
        <v>-</v>
      </c>
      <c r="B472" s="17" t="str">
        <f>IF(ISBLANK(Nomen.complète!L472),"-",Nomen.complète!L472)</f>
        <v>-</v>
      </c>
      <c r="C472" s="93" t="str">
        <f>IF(ISBLANK(Nomen.complète!M472),"-",Nomen.complète!M472)</f>
        <v>-</v>
      </c>
      <c r="D472" s="45" t="str">
        <f t="shared" si="7"/>
        <v>-</v>
      </c>
    </row>
    <row r="473" spans="1:4">
      <c r="A473" s="25" t="str">
        <f>IF(ISBLANK(Nomen.complète!K473),"-",Nomen.complète!K473)</f>
        <v>-</v>
      </c>
      <c r="B473" s="17" t="str">
        <f>IF(ISBLANK(Nomen.complète!L473),"-",Nomen.complète!L473)</f>
        <v>-</v>
      </c>
      <c r="C473" s="93" t="str">
        <f>IF(ISBLANK(Nomen.complète!M473),"-",Nomen.complète!M473)</f>
        <v>-</v>
      </c>
      <c r="D473" s="45" t="str">
        <f t="shared" si="7"/>
        <v>-</v>
      </c>
    </row>
    <row r="474" spans="1:4">
      <c r="A474" s="25" t="str">
        <f>IF(ISBLANK(Nomen.complète!K474),"-",Nomen.complète!K474)</f>
        <v>-</v>
      </c>
      <c r="B474" s="17" t="str">
        <f>IF(ISBLANK(Nomen.complète!L474),"-",Nomen.complète!L474)</f>
        <v>-</v>
      </c>
      <c r="C474" s="93" t="str">
        <f>IF(ISBLANK(Nomen.complète!M474),"-",Nomen.complète!M474)</f>
        <v>-</v>
      </c>
      <c r="D474" s="45" t="str">
        <f t="shared" si="7"/>
        <v>-</v>
      </c>
    </row>
    <row r="475" spans="1:4">
      <c r="A475" s="25" t="str">
        <f>IF(ISBLANK(Nomen.complète!K475),"-",Nomen.complète!K475)</f>
        <v>-</v>
      </c>
      <c r="B475" s="17" t="str">
        <f>IF(ISBLANK(Nomen.complète!L475),"-",Nomen.complète!L475)</f>
        <v>-</v>
      </c>
      <c r="C475" s="93" t="str">
        <f>IF(ISBLANK(Nomen.complète!M475),"-",Nomen.complète!M475)</f>
        <v>-</v>
      </c>
      <c r="D475" s="45" t="str">
        <f t="shared" si="7"/>
        <v>-</v>
      </c>
    </row>
    <row r="476" spans="1:4">
      <c r="A476" s="25" t="str">
        <f>IF(ISBLANK(Nomen.complète!K476),"-",Nomen.complète!K476)</f>
        <v>-</v>
      </c>
      <c r="B476" s="17" t="str">
        <f>IF(ISBLANK(Nomen.complète!L476),"-",Nomen.complète!L476)</f>
        <v>-</v>
      </c>
      <c r="C476" s="93" t="str">
        <f>IF(ISBLANK(Nomen.complète!M476),"-",Nomen.complète!M476)</f>
        <v>-</v>
      </c>
      <c r="D476" s="45" t="str">
        <f t="shared" si="7"/>
        <v>-</v>
      </c>
    </row>
    <row r="477" spans="1:4">
      <c r="A477" s="25" t="str">
        <f>IF(ISBLANK(Nomen.complète!K477),"-",Nomen.complète!K477)</f>
        <v>-</v>
      </c>
      <c r="B477" s="17" t="str">
        <f>IF(ISBLANK(Nomen.complète!L477),"-",Nomen.complète!L477)</f>
        <v>-</v>
      </c>
      <c r="C477" s="93" t="str">
        <f>IF(ISBLANK(Nomen.complète!M477),"-",Nomen.complète!M477)</f>
        <v>-</v>
      </c>
      <c r="D477" s="45" t="str">
        <f t="shared" si="7"/>
        <v>-</v>
      </c>
    </row>
    <row r="478" spans="1:4">
      <c r="A478" s="25" t="str">
        <f>IF(ISBLANK(Nomen.complète!K478),"-",Nomen.complète!K478)</f>
        <v>-</v>
      </c>
      <c r="B478" s="17" t="str">
        <f>IF(ISBLANK(Nomen.complète!L478),"-",Nomen.complète!L478)</f>
        <v>-</v>
      </c>
      <c r="C478" s="93" t="str">
        <f>IF(ISBLANK(Nomen.complète!M478),"-",Nomen.complète!M478)</f>
        <v>-</v>
      </c>
      <c r="D478" s="45" t="str">
        <f t="shared" si="7"/>
        <v>-</v>
      </c>
    </row>
    <row r="479" spans="1:4">
      <c r="A479" s="25" t="str">
        <f>IF(ISBLANK(Nomen.complète!K479),"-",Nomen.complète!K479)</f>
        <v>-</v>
      </c>
      <c r="B479" s="17" t="str">
        <f>IF(ISBLANK(Nomen.complète!L479),"-",Nomen.complète!L479)</f>
        <v>-</v>
      </c>
      <c r="C479" s="93" t="str">
        <f>IF(ISBLANK(Nomen.complète!M479),"-",Nomen.complète!M479)</f>
        <v>-</v>
      </c>
      <c r="D479" s="45" t="str">
        <f t="shared" si="7"/>
        <v>-</v>
      </c>
    </row>
    <row r="480" spans="1:4">
      <c r="A480" s="25" t="str">
        <f>IF(ISBLANK(Nomen.complète!K480),"-",Nomen.complète!K480)</f>
        <v>-</v>
      </c>
      <c r="B480" s="17" t="str">
        <f>IF(ISBLANK(Nomen.complète!L480),"-",Nomen.complète!L480)</f>
        <v>-</v>
      </c>
      <c r="C480" s="93" t="str">
        <f>IF(ISBLANK(Nomen.complète!M480),"-",Nomen.complète!M480)</f>
        <v>-</v>
      </c>
      <c r="D480" s="45" t="str">
        <f t="shared" si="7"/>
        <v>-</v>
      </c>
    </row>
    <row r="481" spans="1:4">
      <c r="A481" s="25" t="str">
        <f>IF(ISBLANK(Nomen.complète!K481),"-",Nomen.complète!K481)</f>
        <v>-</v>
      </c>
      <c r="B481" s="17" t="str">
        <f>IF(ISBLANK(Nomen.complète!L481),"-",Nomen.complète!L481)</f>
        <v>-</v>
      </c>
      <c r="C481" s="93" t="str">
        <f>IF(ISBLANK(Nomen.complète!M481),"-",Nomen.complète!M481)</f>
        <v>-</v>
      </c>
      <c r="D481" s="45" t="str">
        <f t="shared" si="7"/>
        <v>-</v>
      </c>
    </row>
    <row r="482" spans="1:4">
      <c r="A482" s="25" t="str">
        <f>IF(ISBLANK(Nomen.complète!K482),"-",Nomen.complète!K482)</f>
        <v>-</v>
      </c>
      <c r="B482" s="17" t="str">
        <f>IF(ISBLANK(Nomen.complète!L482),"-",Nomen.complète!L482)</f>
        <v>-</v>
      </c>
      <c r="C482" s="93" t="str">
        <f>IF(ISBLANK(Nomen.complète!M482),"-",Nomen.complète!M482)</f>
        <v>-</v>
      </c>
      <c r="D482" s="45" t="str">
        <f t="shared" si="7"/>
        <v>-</v>
      </c>
    </row>
    <row r="483" spans="1:4">
      <c r="A483" s="25" t="str">
        <f>IF(ISBLANK(Nomen.complète!K483),"-",Nomen.complète!K483)</f>
        <v>-</v>
      </c>
      <c r="B483" s="17" t="str">
        <f>IF(ISBLANK(Nomen.complète!L483),"-",Nomen.complète!L483)</f>
        <v>-</v>
      </c>
      <c r="C483" s="93" t="str">
        <f>IF(ISBLANK(Nomen.complète!M483),"-",Nomen.complète!M483)</f>
        <v>-</v>
      </c>
      <c r="D483" s="45" t="str">
        <f t="shared" si="7"/>
        <v>-</v>
      </c>
    </row>
    <row r="484" spans="1:4">
      <c r="A484" s="25" t="str">
        <f>IF(ISBLANK(Nomen.complète!K484),"-",Nomen.complète!K484)</f>
        <v>-</v>
      </c>
      <c r="B484" s="17" t="str">
        <f>IF(ISBLANK(Nomen.complète!L484),"-",Nomen.complète!L484)</f>
        <v>-</v>
      </c>
      <c r="C484" s="93" t="str">
        <f>IF(ISBLANK(Nomen.complète!M484),"-",Nomen.complète!M484)</f>
        <v>-</v>
      </c>
      <c r="D484" s="45" t="str">
        <f t="shared" si="7"/>
        <v>-</v>
      </c>
    </row>
    <row r="485" spans="1:4">
      <c r="A485" s="25" t="str">
        <f>IF(ISBLANK(Nomen.complète!K485),"-",Nomen.complète!K485)</f>
        <v>-</v>
      </c>
      <c r="B485" s="17" t="str">
        <f>IF(ISBLANK(Nomen.complète!L485),"-",Nomen.complète!L485)</f>
        <v>-</v>
      </c>
      <c r="C485" s="93" t="str">
        <f>IF(ISBLANK(Nomen.complète!M485),"-",Nomen.complète!M485)</f>
        <v>-</v>
      </c>
      <c r="D485" s="45" t="str">
        <f t="shared" si="7"/>
        <v>-</v>
      </c>
    </row>
    <row r="486" spans="1:4">
      <c r="A486" s="25" t="str">
        <f>IF(ISBLANK(Nomen.complète!K486),"-",Nomen.complète!K486)</f>
        <v>-</v>
      </c>
      <c r="B486" s="17" t="str">
        <f>IF(ISBLANK(Nomen.complète!L486),"-",Nomen.complète!L486)</f>
        <v>-</v>
      </c>
      <c r="C486" s="93" t="str">
        <f>IF(ISBLANK(Nomen.complète!M486),"-",Nomen.complète!M486)</f>
        <v>-</v>
      </c>
      <c r="D486" s="45" t="str">
        <f t="shared" si="7"/>
        <v>-</v>
      </c>
    </row>
    <row r="487" spans="1:4">
      <c r="A487" s="25" t="str">
        <f>IF(ISBLANK(Nomen.complète!K487),"-",Nomen.complète!K487)</f>
        <v>-</v>
      </c>
      <c r="B487" s="17" t="str">
        <f>IF(ISBLANK(Nomen.complète!L487),"-",Nomen.complète!L487)</f>
        <v>-</v>
      </c>
      <c r="C487" s="93" t="str">
        <f>IF(ISBLANK(Nomen.complète!M487),"-",Nomen.complète!M487)</f>
        <v>-</v>
      </c>
      <c r="D487" s="45" t="str">
        <f t="shared" si="7"/>
        <v>-</v>
      </c>
    </row>
    <row r="488" spans="1:4">
      <c r="A488" s="25" t="str">
        <f>IF(ISBLANK(Nomen.complète!K488),"-",Nomen.complète!K488)</f>
        <v>-</v>
      </c>
      <c r="B488" s="17" t="str">
        <f>IF(ISBLANK(Nomen.complète!L488),"-",Nomen.complète!L488)</f>
        <v>-</v>
      </c>
      <c r="C488" s="93" t="str">
        <f>IF(ISBLANK(Nomen.complète!M488),"-",Nomen.complète!M488)</f>
        <v>-</v>
      </c>
      <c r="D488" s="45" t="str">
        <f t="shared" si="7"/>
        <v>-</v>
      </c>
    </row>
    <row r="489" spans="1:4">
      <c r="A489" s="25" t="str">
        <f>IF(ISBLANK(Nomen.complète!K489),"-",Nomen.complète!K489)</f>
        <v>-</v>
      </c>
      <c r="B489" s="17" t="str">
        <f>IF(ISBLANK(Nomen.complète!L489),"-",Nomen.complète!L489)</f>
        <v>-</v>
      </c>
      <c r="C489" s="93" t="str">
        <f>IF(ISBLANK(Nomen.complète!M489),"-",Nomen.complète!M489)</f>
        <v>-</v>
      </c>
      <c r="D489" s="45" t="str">
        <f t="shared" si="7"/>
        <v>-</v>
      </c>
    </row>
    <row r="490" spans="1:4">
      <c r="A490" s="25" t="str">
        <f>IF(ISBLANK(Nomen.complète!K490),"-",Nomen.complète!K490)</f>
        <v>-</v>
      </c>
      <c r="B490" s="17" t="str">
        <f>IF(ISBLANK(Nomen.complète!L490),"-",Nomen.complète!L490)</f>
        <v>-</v>
      </c>
      <c r="C490" s="93" t="str">
        <f>IF(ISBLANK(Nomen.complète!M490),"-",Nomen.complète!M490)</f>
        <v>-</v>
      </c>
      <c r="D490" s="45" t="str">
        <f t="shared" si="7"/>
        <v>-</v>
      </c>
    </row>
    <row r="491" spans="1:4">
      <c r="A491" s="25" t="str">
        <f>IF(ISBLANK(Nomen.complète!K491),"-",Nomen.complète!K491)</f>
        <v>-</v>
      </c>
      <c r="B491" s="17" t="str">
        <f>IF(ISBLANK(Nomen.complète!L491),"-",Nomen.complète!L491)</f>
        <v>-</v>
      </c>
      <c r="C491" s="93" t="str">
        <f>IF(ISBLANK(Nomen.complète!M491),"-",Nomen.complète!M491)</f>
        <v>-</v>
      </c>
      <c r="D491" s="45" t="str">
        <f t="shared" si="7"/>
        <v>-</v>
      </c>
    </row>
    <row r="492" spans="1:4">
      <c r="A492" s="25" t="str">
        <f>IF(ISBLANK(Nomen.complète!K492),"-",Nomen.complète!K492)</f>
        <v>-</v>
      </c>
      <c r="B492" s="17" t="str">
        <f>IF(ISBLANK(Nomen.complète!L492),"-",Nomen.complète!L492)</f>
        <v>-</v>
      </c>
      <c r="C492" s="93" t="str">
        <f>IF(ISBLANK(Nomen.complète!M492),"-",Nomen.complète!M492)</f>
        <v>-</v>
      </c>
      <c r="D492" s="45" t="str">
        <f t="shared" si="7"/>
        <v>-</v>
      </c>
    </row>
    <row r="493" spans="1:4">
      <c r="A493" s="25" t="str">
        <f>IF(ISBLANK(Nomen.complète!K493),"-",Nomen.complète!K493)</f>
        <v>-</v>
      </c>
      <c r="B493" s="17" t="str">
        <f>IF(ISBLANK(Nomen.complète!L493),"-",Nomen.complète!L493)</f>
        <v>-</v>
      </c>
      <c r="C493" s="93" t="str">
        <f>IF(ISBLANK(Nomen.complète!M493),"-",Nomen.complète!M493)</f>
        <v>-</v>
      </c>
      <c r="D493" s="45" t="str">
        <f t="shared" si="7"/>
        <v>-</v>
      </c>
    </row>
    <row r="494" spans="1:4">
      <c r="A494" s="25" t="str">
        <f>IF(ISBLANK(Nomen.complète!K494),"-",Nomen.complète!K494)</f>
        <v>-</v>
      </c>
      <c r="B494" s="17" t="str">
        <f>IF(ISBLANK(Nomen.complète!L494),"-",Nomen.complète!L494)</f>
        <v>-</v>
      </c>
      <c r="C494" s="93" t="str">
        <f>IF(ISBLANK(Nomen.complète!M494),"-",Nomen.complète!M494)</f>
        <v>-</v>
      </c>
      <c r="D494" s="45" t="str">
        <f t="shared" si="7"/>
        <v>-</v>
      </c>
    </row>
    <row r="495" spans="1:4">
      <c r="A495" s="25" t="str">
        <f>IF(ISBLANK(Nomen.complète!K495),"-",Nomen.complète!K495)</f>
        <v>-</v>
      </c>
      <c r="B495" s="17" t="str">
        <f>IF(ISBLANK(Nomen.complète!L495),"-",Nomen.complète!L495)</f>
        <v>-</v>
      </c>
      <c r="C495" s="93" t="str">
        <f>IF(ISBLANK(Nomen.complète!M495),"-",Nomen.complète!M495)</f>
        <v>-</v>
      </c>
      <c r="D495" s="45" t="str">
        <f t="shared" si="7"/>
        <v>-</v>
      </c>
    </row>
    <row r="496" spans="1:4">
      <c r="A496" s="25" t="str">
        <f>IF(ISBLANK(Nomen.complète!K496),"-",Nomen.complète!K496)</f>
        <v>-</v>
      </c>
      <c r="B496" s="17" t="str">
        <f>IF(ISBLANK(Nomen.complète!L496),"-",Nomen.complète!L496)</f>
        <v>-</v>
      </c>
      <c r="C496" s="93" t="str">
        <f>IF(ISBLANK(Nomen.complète!M496),"-",Nomen.complète!M496)</f>
        <v>-</v>
      </c>
      <c r="D496" s="45" t="str">
        <f t="shared" si="7"/>
        <v>-</v>
      </c>
    </row>
    <row r="497" spans="1:4">
      <c r="A497" s="25" t="str">
        <f>IF(ISBLANK(Nomen.complète!K497),"-",Nomen.complète!K497)</f>
        <v>-</v>
      </c>
      <c r="B497" s="17" t="str">
        <f>IF(ISBLANK(Nomen.complète!L497),"-",Nomen.complète!L497)</f>
        <v>-</v>
      </c>
      <c r="C497" s="93" t="str">
        <f>IF(ISBLANK(Nomen.complète!M497),"-",Nomen.complète!M497)</f>
        <v>-</v>
      </c>
      <c r="D497" s="45" t="str">
        <f t="shared" si="7"/>
        <v>-</v>
      </c>
    </row>
    <row r="498" spans="1:4">
      <c r="A498" s="25" t="str">
        <f>IF(ISBLANK(Nomen.complète!K498),"-",Nomen.complète!K498)</f>
        <v>-</v>
      </c>
      <c r="B498" s="17" t="str">
        <f>IF(ISBLANK(Nomen.complète!L498),"-",Nomen.complète!L498)</f>
        <v>-</v>
      </c>
      <c r="C498" s="93" t="str">
        <f>IF(ISBLANK(Nomen.complète!M498),"-",Nomen.complète!M498)</f>
        <v>-</v>
      </c>
      <c r="D498" s="45" t="str">
        <f t="shared" si="7"/>
        <v>-</v>
      </c>
    </row>
    <row r="499" spans="1:4">
      <c r="A499" s="25" t="str">
        <f>IF(ISBLANK(Nomen.complète!K499),"-",Nomen.complète!K499)</f>
        <v>-</v>
      </c>
      <c r="B499" s="17" t="str">
        <f>IF(ISBLANK(Nomen.complète!L499),"-",Nomen.complète!L499)</f>
        <v>-</v>
      </c>
      <c r="C499" s="93" t="str">
        <f>IF(ISBLANK(Nomen.complète!M499),"-",Nomen.complète!M499)</f>
        <v>-</v>
      </c>
      <c r="D499" s="45" t="str">
        <f t="shared" si="7"/>
        <v>-</v>
      </c>
    </row>
    <row r="500" spans="1:4">
      <c r="A500" s="25" t="str">
        <f>IF(ISBLANK(Nomen.complète!K500),"-",Nomen.complète!K500)</f>
        <v>-</v>
      </c>
      <c r="B500" s="17" t="str">
        <f>IF(ISBLANK(Nomen.complète!L500),"-",Nomen.complète!L500)</f>
        <v>-</v>
      </c>
      <c r="C500" s="93" t="str">
        <f>IF(ISBLANK(Nomen.complète!M500),"-",Nomen.complète!M500)</f>
        <v>-</v>
      </c>
      <c r="D500" s="45" t="str">
        <f t="shared" si="7"/>
        <v>-</v>
      </c>
    </row>
    <row r="501" spans="1:4">
      <c r="A501" s="25" t="str">
        <f>IF(ISBLANK(Nomen.complète!K501),"-",Nomen.complète!K501)</f>
        <v>-</v>
      </c>
      <c r="B501" s="17" t="str">
        <f>IF(ISBLANK(Nomen.complète!L501),"-",Nomen.complète!L501)</f>
        <v>-</v>
      </c>
      <c r="C501" s="93" t="str">
        <f>IF(ISBLANK(Nomen.complète!M501),"-",Nomen.complète!M501)</f>
        <v>-</v>
      </c>
      <c r="D501" s="45" t="str">
        <f t="shared" si="7"/>
        <v>-</v>
      </c>
    </row>
    <row r="502" spans="1:4">
      <c r="A502" s="25" t="str">
        <f>IF(ISBLANK(Nomen.complète!K502),"-",Nomen.complète!K502)</f>
        <v>-</v>
      </c>
      <c r="B502" s="17" t="str">
        <f>IF(ISBLANK(Nomen.complète!L502),"-",Nomen.complète!L502)</f>
        <v>-</v>
      </c>
      <c r="C502" s="93" t="str">
        <f>IF(ISBLANK(Nomen.complète!M502),"-",Nomen.complète!M502)</f>
        <v>-</v>
      </c>
      <c r="D502" s="45" t="str">
        <f t="shared" si="7"/>
        <v>-</v>
      </c>
    </row>
    <row r="503" spans="1:4">
      <c r="A503" s="25" t="str">
        <f>IF(ISBLANK(Nomen.complète!K503),"-",Nomen.complète!K503)</f>
        <v>-</v>
      </c>
      <c r="B503" s="17" t="str">
        <f>IF(ISBLANK(Nomen.complète!L503),"-",Nomen.complète!L503)</f>
        <v>-</v>
      </c>
      <c r="C503" s="93" t="str">
        <f>IF(ISBLANK(Nomen.complète!M503),"-",Nomen.complète!M503)</f>
        <v>-</v>
      </c>
      <c r="D503" s="45" t="str">
        <f t="shared" si="7"/>
        <v>-</v>
      </c>
    </row>
    <row r="504" spans="1:4">
      <c r="A504" s="25" t="str">
        <f>IF(ISBLANK(Nomen.complète!K504),"-",Nomen.complète!K504)</f>
        <v>-</v>
      </c>
      <c r="B504" s="17" t="str">
        <f>IF(ISBLANK(Nomen.complète!L504),"-",Nomen.complète!L504)</f>
        <v>-</v>
      </c>
      <c r="C504" s="93" t="str">
        <f>IF(ISBLANK(Nomen.complète!M504),"-",Nomen.complète!M504)</f>
        <v>-</v>
      </c>
      <c r="D504" s="45" t="str">
        <f t="shared" si="7"/>
        <v>-</v>
      </c>
    </row>
    <row r="505" spans="1:4">
      <c r="A505" s="25" t="str">
        <f>IF(ISBLANK(Nomen.complète!K505),"-",Nomen.complète!K505)</f>
        <v>-</v>
      </c>
      <c r="B505" s="17" t="str">
        <f>IF(ISBLANK(Nomen.complète!L505),"-",Nomen.complète!L505)</f>
        <v>-</v>
      </c>
      <c r="C505" s="93" t="str">
        <f>IF(ISBLANK(Nomen.complète!M505),"-",Nomen.complète!M505)</f>
        <v>-</v>
      </c>
      <c r="D505" s="45" t="str">
        <f t="shared" si="7"/>
        <v>-</v>
      </c>
    </row>
    <row r="506" spans="1:4">
      <c r="A506" s="25" t="str">
        <f>IF(ISBLANK(Nomen.complète!K506),"-",Nomen.complète!K506)</f>
        <v>-</v>
      </c>
      <c r="B506" s="17" t="str">
        <f>IF(ISBLANK(Nomen.complète!L506),"-",Nomen.complète!L506)</f>
        <v>-</v>
      </c>
      <c r="C506" s="93" t="str">
        <f>IF(ISBLANK(Nomen.complète!M506),"-",Nomen.complète!M506)</f>
        <v>-</v>
      </c>
      <c r="D506" s="45" t="str">
        <f t="shared" si="7"/>
        <v>-</v>
      </c>
    </row>
    <row r="507" spans="1:4">
      <c r="A507" s="25" t="str">
        <f>IF(ISBLANK(Nomen.complète!K507),"-",Nomen.complète!K507)</f>
        <v>-</v>
      </c>
      <c r="B507" s="17" t="str">
        <f>IF(ISBLANK(Nomen.complète!L507),"-",Nomen.complète!L507)</f>
        <v>-</v>
      </c>
      <c r="C507" s="93" t="str">
        <f>IF(ISBLANK(Nomen.complète!M507),"-",Nomen.complète!M507)</f>
        <v>-</v>
      </c>
      <c r="D507" s="45" t="str">
        <f t="shared" si="7"/>
        <v>-</v>
      </c>
    </row>
    <row r="508" spans="1:4">
      <c r="A508" s="25" t="str">
        <f>IF(ISBLANK(Nomen.complète!K508),"-",Nomen.complète!K508)</f>
        <v>-</v>
      </c>
      <c r="B508" s="17" t="str">
        <f>IF(ISBLANK(Nomen.complète!L508),"-",Nomen.complète!L508)</f>
        <v>-</v>
      </c>
      <c r="C508" s="93" t="str">
        <f>IF(ISBLANK(Nomen.complète!M508),"-",Nomen.complète!M508)</f>
        <v>-</v>
      </c>
      <c r="D508" s="45" t="str">
        <f t="shared" si="7"/>
        <v>-</v>
      </c>
    </row>
    <row r="509" spans="1:4">
      <c r="A509" s="25" t="str">
        <f>IF(ISBLANK(Nomen.complète!K509),"-",Nomen.complète!K509)</f>
        <v>-</v>
      </c>
      <c r="B509" s="17" t="str">
        <f>IF(ISBLANK(Nomen.complète!L509),"-",Nomen.complète!L509)</f>
        <v>-</v>
      </c>
      <c r="C509" s="93" t="str">
        <f>IF(ISBLANK(Nomen.complète!M509),"-",Nomen.complète!M509)</f>
        <v>-</v>
      </c>
      <c r="D509" s="45" t="str">
        <f t="shared" si="7"/>
        <v>-</v>
      </c>
    </row>
    <row r="510" spans="1:4">
      <c r="A510" s="25" t="str">
        <f>IF(ISBLANK(Nomen.complète!K510),"-",Nomen.complète!K510)</f>
        <v>-</v>
      </c>
      <c r="B510" s="17" t="str">
        <f>IF(ISBLANK(Nomen.complète!L510),"-",Nomen.complète!L510)</f>
        <v>-</v>
      </c>
      <c r="C510" s="93" t="str">
        <f>IF(ISBLANK(Nomen.complète!M510),"-",Nomen.complète!M510)</f>
        <v>-</v>
      </c>
      <c r="D510" s="45" t="str">
        <f t="shared" si="7"/>
        <v>-</v>
      </c>
    </row>
    <row r="511" spans="1:4">
      <c r="A511" s="25" t="str">
        <f>IF(ISBLANK(Nomen.complète!K511),"-",Nomen.complète!K511)</f>
        <v>-</v>
      </c>
      <c r="B511" s="17" t="str">
        <f>IF(ISBLANK(Nomen.complète!L511),"-",Nomen.complète!L511)</f>
        <v>-</v>
      </c>
      <c r="C511" s="93" t="str">
        <f>IF(ISBLANK(Nomen.complète!M511),"-",Nomen.complète!M511)</f>
        <v>-</v>
      </c>
      <c r="D511" s="45" t="str">
        <f t="shared" si="7"/>
        <v>-</v>
      </c>
    </row>
    <row r="512" spans="1:4">
      <c r="A512" s="25" t="str">
        <f>IF(ISBLANK(Nomen.complète!K512),"-",Nomen.complète!K512)</f>
        <v>-</v>
      </c>
      <c r="B512" s="17" t="str">
        <f>IF(ISBLANK(Nomen.complète!L512),"-",Nomen.complète!L512)</f>
        <v>-</v>
      </c>
      <c r="C512" s="93" t="str">
        <f>IF(ISBLANK(Nomen.complète!M512),"-",Nomen.complète!M512)</f>
        <v>-</v>
      </c>
      <c r="D512" s="45" t="str">
        <f t="shared" si="7"/>
        <v>-</v>
      </c>
    </row>
    <row r="513" spans="1:4">
      <c r="A513" s="25" t="str">
        <f>IF(ISBLANK(Nomen.complète!K513),"-",Nomen.complète!K513)</f>
        <v>-</v>
      </c>
      <c r="B513" s="17" t="str">
        <f>IF(ISBLANK(Nomen.complète!L513),"-",Nomen.complète!L513)</f>
        <v>-</v>
      </c>
      <c r="C513" s="93" t="str">
        <f>IF(ISBLANK(Nomen.complète!M513),"-",Nomen.complète!M513)</f>
        <v>-</v>
      </c>
      <c r="D513" s="45" t="str">
        <f t="shared" si="7"/>
        <v>-</v>
      </c>
    </row>
    <row r="514" spans="1:4">
      <c r="A514" s="25" t="str">
        <f>IF(ISBLANK(Nomen.complète!K514),"-",Nomen.complète!K514)</f>
        <v>-</v>
      </c>
      <c r="B514" s="17" t="str">
        <f>IF(ISBLANK(Nomen.complète!L514),"-",Nomen.complète!L514)</f>
        <v>-</v>
      </c>
      <c r="C514" s="93" t="str">
        <f>IF(ISBLANK(Nomen.complète!M514),"-",Nomen.complète!M514)</f>
        <v>-</v>
      </c>
      <c r="D514" s="45" t="str">
        <f t="shared" si="7"/>
        <v>-</v>
      </c>
    </row>
    <row r="515" spans="1:4">
      <c r="A515" s="25" t="str">
        <f>IF(ISBLANK(Nomen.complète!K515),"-",Nomen.complète!K515)</f>
        <v>-</v>
      </c>
      <c r="B515" s="17" t="str">
        <f>IF(ISBLANK(Nomen.complète!L515),"-",Nomen.complète!L515)</f>
        <v>-</v>
      </c>
      <c r="C515" s="93" t="str">
        <f>IF(ISBLANK(Nomen.complète!M515),"-",Nomen.complète!M515)</f>
        <v>-</v>
      </c>
      <c r="D515" s="45" t="str">
        <f t="shared" si="7"/>
        <v>-</v>
      </c>
    </row>
    <row r="516" spans="1:4">
      <c r="A516" s="25" t="str">
        <f>IF(ISBLANK(Nomen.complète!K516),"-",Nomen.complète!K516)</f>
        <v>-</v>
      </c>
      <c r="B516" s="17" t="str">
        <f>IF(ISBLANK(Nomen.complète!L516),"-",Nomen.complète!L516)</f>
        <v>-</v>
      </c>
      <c r="C516" s="93" t="str">
        <f>IF(ISBLANK(Nomen.complète!M516),"-",Nomen.complète!M516)</f>
        <v>-</v>
      </c>
      <c r="D516" s="45" t="str">
        <f t="shared" si="7"/>
        <v>-</v>
      </c>
    </row>
    <row r="517" spans="1:4">
      <c r="A517" s="25" t="str">
        <f>IF(ISBLANK(Nomen.complète!K517),"-",Nomen.complète!K517)</f>
        <v>-</v>
      </c>
      <c r="B517" s="17" t="str">
        <f>IF(ISBLANK(Nomen.complète!L517),"-",Nomen.complète!L517)</f>
        <v>-</v>
      </c>
      <c r="C517" s="93" t="str">
        <f>IF(ISBLANK(Nomen.complète!M517),"-",Nomen.complète!M517)</f>
        <v>-</v>
      </c>
      <c r="D517" s="45" t="str">
        <f t="shared" ref="D517:D580" si="8">IF(B517="-",B517,C517&amp; " (" &amp;B517&amp;")")</f>
        <v>-</v>
      </c>
    </row>
    <row r="518" spans="1:4">
      <c r="A518" s="25" t="str">
        <f>IF(ISBLANK(Nomen.complète!K518),"-",Nomen.complète!K518)</f>
        <v>-</v>
      </c>
      <c r="B518" s="17" t="str">
        <f>IF(ISBLANK(Nomen.complète!L518),"-",Nomen.complète!L518)</f>
        <v>-</v>
      </c>
      <c r="C518" s="93" t="str">
        <f>IF(ISBLANK(Nomen.complète!M518),"-",Nomen.complète!M518)</f>
        <v>-</v>
      </c>
      <c r="D518" s="45" t="str">
        <f t="shared" si="8"/>
        <v>-</v>
      </c>
    </row>
    <row r="519" spans="1:4">
      <c r="A519" s="25" t="str">
        <f>IF(ISBLANK(Nomen.complète!K519),"-",Nomen.complète!K519)</f>
        <v>-</v>
      </c>
      <c r="B519" s="17" t="str">
        <f>IF(ISBLANK(Nomen.complète!L519),"-",Nomen.complète!L519)</f>
        <v>-</v>
      </c>
      <c r="C519" s="93" t="str">
        <f>IF(ISBLANK(Nomen.complète!M519),"-",Nomen.complète!M519)</f>
        <v>-</v>
      </c>
      <c r="D519" s="45" t="str">
        <f t="shared" si="8"/>
        <v>-</v>
      </c>
    </row>
    <row r="520" spans="1:4">
      <c r="A520" s="25" t="str">
        <f>IF(ISBLANK(Nomen.complète!K520),"-",Nomen.complète!K520)</f>
        <v>-</v>
      </c>
      <c r="B520" s="17" t="str">
        <f>IF(ISBLANK(Nomen.complète!L520),"-",Nomen.complète!L520)</f>
        <v>-</v>
      </c>
      <c r="C520" s="93" t="str">
        <f>IF(ISBLANK(Nomen.complète!M520),"-",Nomen.complète!M520)</f>
        <v>-</v>
      </c>
      <c r="D520" s="45" t="str">
        <f t="shared" si="8"/>
        <v>-</v>
      </c>
    </row>
    <row r="521" spans="1:4">
      <c r="A521" s="25" t="str">
        <f>IF(ISBLANK(Nomen.complète!K521),"-",Nomen.complète!K521)</f>
        <v>-</v>
      </c>
      <c r="B521" s="17" t="str">
        <f>IF(ISBLANK(Nomen.complète!L521),"-",Nomen.complète!L521)</f>
        <v>-</v>
      </c>
      <c r="C521" s="93" t="str">
        <f>IF(ISBLANK(Nomen.complète!M521),"-",Nomen.complète!M521)</f>
        <v>-</v>
      </c>
      <c r="D521" s="45" t="str">
        <f t="shared" si="8"/>
        <v>-</v>
      </c>
    </row>
    <row r="522" spans="1:4">
      <c r="A522" s="25" t="str">
        <f>IF(ISBLANK(Nomen.complète!K522),"-",Nomen.complète!K522)</f>
        <v>-</v>
      </c>
      <c r="B522" s="17" t="str">
        <f>IF(ISBLANK(Nomen.complète!L522),"-",Nomen.complète!L522)</f>
        <v>-</v>
      </c>
      <c r="C522" s="93" t="str">
        <f>IF(ISBLANK(Nomen.complète!M522),"-",Nomen.complète!M522)</f>
        <v>-</v>
      </c>
      <c r="D522" s="45" t="str">
        <f t="shared" si="8"/>
        <v>-</v>
      </c>
    </row>
    <row r="523" spans="1:4">
      <c r="A523" s="25" t="str">
        <f>IF(ISBLANK(Nomen.complète!K523),"-",Nomen.complète!K523)</f>
        <v>-</v>
      </c>
      <c r="B523" s="17" t="str">
        <f>IF(ISBLANK(Nomen.complète!L523),"-",Nomen.complète!L523)</f>
        <v>-</v>
      </c>
      <c r="C523" s="93" t="str">
        <f>IF(ISBLANK(Nomen.complète!M523),"-",Nomen.complète!M523)</f>
        <v>-</v>
      </c>
      <c r="D523" s="45" t="str">
        <f t="shared" si="8"/>
        <v>-</v>
      </c>
    </row>
    <row r="524" spans="1:4">
      <c r="A524" s="25" t="str">
        <f>IF(ISBLANK(Nomen.complète!K524),"-",Nomen.complète!K524)</f>
        <v>-</v>
      </c>
      <c r="B524" s="17" t="str">
        <f>IF(ISBLANK(Nomen.complète!L524),"-",Nomen.complète!L524)</f>
        <v>-</v>
      </c>
      <c r="C524" s="93" t="str">
        <f>IF(ISBLANK(Nomen.complète!M524),"-",Nomen.complète!M524)</f>
        <v>-</v>
      </c>
      <c r="D524" s="45" t="str">
        <f t="shared" si="8"/>
        <v>-</v>
      </c>
    </row>
    <row r="525" spans="1:4">
      <c r="A525" s="25" t="str">
        <f>IF(ISBLANK(Nomen.complète!K525),"-",Nomen.complète!K525)</f>
        <v>-</v>
      </c>
      <c r="B525" s="17" t="str">
        <f>IF(ISBLANK(Nomen.complète!L525),"-",Nomen.complète!L525)</f>
        <v>-</v>
      </c>
      <c r="C525" s="93" t="str">
        <f>IF(ISBLANK(Nomen.complète!M525),"-",Nomen.complète!M525)</f>
        <v>-</v>
      </c>
      <c r="D525" s="45" t="str">
        <f t="shared" si="8"/>
        <v>-</v>
      </c>
    </row>
    <row r="526" spans="1:4">
      <c r="A526" s="25" t="str">
        <f>IF(ISBLANK(Nomen.complète!K526),"-",Nomen.complète!K526)</f>
        <v>-</v>
      </c>
      <c r="B526" s="17" t="str">
        <f>IF(ISBLANK(Nomen.complète!L526),"-",Nomen.complète!L526)</f>
        <v>-</v>
      </c>
      <c r="C526" s="93" t="str">
        <f>IF(ISBLANK(Nomen.complète!M526),"-",Nomen.complète!M526)</f>
        <v>-</v>
      </c>
      <c r="D526" s="45" t="str">
        <f t="shared" si="8"/>
        <v>-</v>
      </c>
    </row>
    <row r="527" spans="1:4">
      <c r="A527" s="25" t="str">
        <f>IF(ISBLANK(Nomen.complète!K527),"-",Nomen.complète!K527)</f>
        <v>-</v>
      </c>
      <c r="B527" s="17" t="str">
        <f>IF(ISBLANK(Nomen.complète!L527),"-",Nomen.complète!L527)</f>
        <v>-</v>
      </c>
      <c r="C527" s="93" t="str">
        <f>IF(ISBLANK(Nomen.complète!M527),"-",Nomen.complète!M527)</f>
        <v>-</v>
      </c>
      <c r="D527" s="45" t="str">
        <f t="shared" si="8"/>
        <v>-</v>
      </c>
    </row>
    <row r="528" spans="1:4">
      <c r="A528" s="25" t="str">
        <f>IF(ISBLANK(Nomen.complète!K528),"-",Nomen.complète!K528)</f>
        <v>-</v>
      </c>
      <c r="B528" s="17" t="str">
        <f>IF(ISBLANK(Nomen.complète!L528),"-",Nomen.complète!L528)</f>
        <v>-</v>
      </c>
      <c r="C528" s="93" t="str">
        <f>IF(ISBLANK(Nomen.complète!M528),"-",Nomen.complète!M528)</f>
        <v>-</v>
      </c>
      <c r="D528" s="45" t="str">
        <f t="shared" si="8"/>
        <v>-</v>
      </c>
    </row>
    <row r="529" spans="1:4">
      <c r="A529" s="25" t="str">
        <f>IF(ISBLANK(Nomen.complète!K529),"-",Nomen.complète!K529)</f>
        <v>-</v>
      </c>
      <c r="B529" s="17" t="str">
        <f>IF(ISBLANK(Nomen.complète!L529),"-",Nomen.complète!L529)</f>
        <v>-</v>
      </c>
      <c r="C529" s="93" t="str">
        <f>IF(ISBLANK(Nomen.complète!M529),"-",Nomen.complète!M529)</f>
        <v>-</v>
      </c>
      <c r="D529" s="45" t="str">
        <f t="shared" si="8"/>
        <v>-</v>
      </c>
    </row>
    <row r="530" spans="1:4">
      <c r="A530" s="25" t="str">
        <f>IF(ISBLANK(Nomen.complète!K530),"-",Nomen.complète!K530)</f>
        <v>-</v>
      </c>
      <c r="B530" s="17" t="str">
        <f>IF(ISBLANK(Nomen.complète!L530),"-",Nomen.complète!L530)</f>
        <v>-</v>
      </c>
      <c r="C530" s="93" t="str">
        <f>IF(ISBLANK(Nomen.complète!M530),"-",Nomen.complète!M530)</f>
        <v>-</v>
      </c>
      <c r="D530" s="45" t="str">
        <f t="shared" si="8"/>
        <v>-</v>
      </c>
    </row>
    <row r="531" spans="1:4">
      <c r="A531" s="25" t="str">
        <f>IF(ISBLANK(Nomen.complète!K531),"-",Nomen.complète!K531)</f>
        <v>-</v>
      </c>
      <c r="B531" s="17" t="str">
        <f>IF(ISBLANK(Nomen.complète!L531),"-",Nomen.complète!L531)</f>
        <v>-</v>
      </c>
      <c r="C531" s="93" t="str">
        <f>IF(ISBLANK(Nomen.complète!M531),"-",Nomen.complète!M531)</f>
        <v>-</v>
      </c>
      <c r="D531" s="45" t="str">
        <f t="shared" si="8"/>
        <v>-</v>
      </c>
    </row>
    <row r="532" spans="1:4">
      <c r="A532" s="25" t="str">
        <f>IF(ISBLANK(Nomen.complète!K532),"-",Nomen.complète!K532)</f>
        <v>-</v>
      </c>
      <c r="B532" s="17" t="str">
        <f>IF(ISBLANK(Nomen.complète!L532),"-",Nomen.complète!L532)</f>
        <v>-</v>
      </c>
      <c r="C532" s="93" t="str">
        <f>IF(ISBLANK(Nomen.complète!M532),"-",Nomen.complète!M532)</f>
        <v>-</v>
      </c>
      <c r="D532" s="45" t="str">
        <f t="shared" si="8"/>
        <v>-</v>
      </c>
    </row>
    <row r="533" spans="1:4">
      <c r="A533" s="25" t="str">
        <f>IF(ISBLANK(Nomen.complète!K533),"-",Nomen.complète!K533)</f>
        <v>-</v>
      </c>
      <c r="B533" s="17" t="str">
        <f>IF(ISBLANK(Nomen.complète!L533),"-",Nomen.complète!L533)</f>
        <v>-</v>
      </c>
      <c r="C533" s="93" t="str">
        <f>IF(ISBLANK(Nomen.complète!M533),"-",Nomen.complète!M533)</f>
        <v>-</v>
      </c>
      <c r="D533" s="45" t="str">
        <f t="shared" si="8"/>
        <v>-</v>
      </c>
    </row>
    <row r="534" spans="1:4">
      <c r="A534" s="25" t="str">
        <f>IF(ISBLANK(Nomen.complète!K534),"-",Nomen.complète!K534)</f>
        <v>-</v>
      </c>
      <c r="B534" s="17" t="str">
        <f>IF(ISBLANK(Nomen.complète!L534),"-",Nomen.complète!L534)</f>
        <v>-</v>
      </c>
      <c r="C534" s="93" t="str">
        <f>IF(ISBLANK(Nomen.complète!M534),"-",Nomen.complète!M534)</f>
        <v>-</v>
      </c>
      <c r="D534" s="45" t="str">
        <f t="shared" si="8"/>
        <v>-</v>
      </c>
    </row>
    <row r="535" spans="1:4">
      <c r="A535" s="25" t="str">
        <f>IF(ISBLANK(Nomen.complète!K535),"-",Nomen.complète!K535)</f>
        <v>-</v>
      </c>
      <c r="B535" s="17" t="str">
        <f>IF(ISBLANK(Nomen.complète!L535),"-",Nomen.complète!L535)</f>
        <v>-</v>
      </c>
      <c r="C535" s="93" t="str">
        <f>IF(ISBLANK(Nomen.complète!M535),"-",Nomen.complète!M535)</f>
        <v>-</v>
      </c>
      <c r="D535" s="45" t="str">
        <f t="shared" si="8"/>
        <v>-</v>
      </c>
    </row>
    <row r="536" spans="1:4">
      <c r="A536" s="25" t="str">
        <f>IF(ISBLANK(Nomen.complète!K536),"-",Nomen.complète!K536)</f>
        <v>-</v>
      </c>
      <c r="B536" s="17" t="str">
        <f>IF(ISBLANK(Nomen.complète!L536),"-",Nomen.complète!L536)</f>
        <v>-</v>
      </c>
      <c r="C536" s="93" t="str">
        <f>IF(ISBLANK(Nomen.complète!M536),"-",Nomen.complète!M536)</f>
        <v>-</v>
      </c>
      <c r="D536" s="45" t="str">
        <f t="shared" si="8"/>
        <v>-</v>
      </c>
    </row>
    <row r="537" spans="1:4">
      <c r="A537" s="25" t="str">
        <f>IF(ISBLANK(Nomen.complète!K537),"-",Nomen.complète!K537)</f>
        <v>-</v>
      </c>
      <c r="B537" s="17" t="str">
        <f>IF(ISBLANK(Nomen.complète!L537),"-",Nomen.complète!L537)</f>
        <v>-</v>
      </c>
      <c r="C537" s="93" t="str">
        <f>IF(ISBLANK(Nomen.complète!M537),"-",Nomen.complète!M537)</f>
        <v>-</v>
      </c>
      <c r="D537" s="45" t="str">
        <f t="shared" si="8"/>
        <v>-</v>
      </c>
    </row>
    <row r="538" spans="1:4">
      <c r="A538" s="25" t="str">
        <f>IF(ISBLANK(Nomen.complète!K538),"-",Nomen.complète!K538)</f>
        <v>-</v>
      </c>
      <c r="B538" s="17" t="str">
        <f>IF(ISBLANK(Nomen.complète!L538),"-",Nomen.complète!L538)</f>
        <v>-</v>
      </c>
      <c r="C538" s="93" t="str">
        <f>IF(ISBLANK(Nomen.complète!M538),"-",Nomen.complète!M538)</f>
        <v>-</v>
      </c>
      <c r="D538" s="45" t="str">
        <f t="shared" si="8"/>
        <v>-</v>
      </c>
    </row>
    <row r="539" spans="1:4">
      <c r="A539" s="25" t="str">
        <f>IF(ISBLANK(Nomen.complète!K539),"-",Nomen.complète!K539)</f>
        <v>-</v>
      </c>
      <c r="B539" s="17" t="str">
        <f>IF(ISBLANK(Nomen.complète!L539),"-",Nomen.complète!L539)</f>
        <v>-</v>
      </c>
      <c r="C539" s="93" t="str">
        <f>IF(ISBLANK(Nomen.complète!M539),"-",Nomen.complète!M539)</f>
        <v>-</v>
      </c>
      <c r="D539" s="45" t="str">
        <f t="shared" si="8"/>
        <v>-</v>
      </c>
    </row>
    <row r="540" spans="1:4">
      <c r="A540" s="25" t="str">
        <f>IF(ISBLANK(Nomen.complète!K540),"-",Nomen.complète!K540)</f>
        <v>-</v>
      </c>
      <c r="B540" s="17" t="str">
        <f>IF(ISBLANK(Nomen.complète!L540),"-",Nomen.complète!L540)</f>
        <v>-</v>
      </c>
      <c r="C540" s="93" t="str">
        <f>IF(ISBLANK(Nomen.complète!M540),"-",Nomen.complète!M540)</f>
        <v>-</v>
      </c>
      <c r="D540" s="45" t="str">
        <f t="shared" si="8"/>
        <v>-</v>
      </c>
    </row>
    <row r="541" spans="1:4">
      <c r="A541" s="25" t="str">
        <f>IF(ISBLANK(Nomen.complète!K541),"-",Nomen.complète!K541)</f>
        <v>-</v>
      </c>
      <c r="B541" s="17" t="str">
        <f>IF(ISBLANK(Nomen.complète!L541),"-",Nomen.complète!L541)</f>
        <v>-</v>
      </c>
      <c r="C541" s="93" t="str">
        <f>IF(ISBLANK(Nomen.complète!M541),"-",Nomen.complète!M541)</f>
        <v>-</v>
      </c>
      <c r="D541" s="45" t="str">
        <f t="shared" si="8"/>
        <v>-</v>
      </c>
    </row>
    <row r="542" spans="1:4">
      <c r="A542" s="25" t="str">
        <f>IF(ISBLANK(Nomen.complète!K542),"-",Nomen.complète!K542)</f>
        <v>-</v>
      </c>
      <c r="B542" s="17" t="str">
        <f>IF(ISBLANK(Nomen.complète!L542),"-",Nomen.complète!L542)</f>
        <v>-</v>
      </c>
      <c r="C542" s="93" t="str">
        <f>IF(ISBLANK(Nomen.complète!M542),"-",Nomen.complète!M542)</f>
        <v>-</v>
      </c>
      <c r="D542" s="45" t="str">
        <f t="shared" si="8"/>
        <v>-</v>
      </c>
    </row>
    <row r="543" spans="1:4">
      <c r="A543" s="25" t="str">
        <f>IF(ISBLANK(Nomen.complète!K543),"-",Nomen.complète!K543)</f>
        <v>-</v>
      </c>
      <c r="B543" s="17" t="str">
        <f>IF(ISBLANK(Nomen.complète!L543),"-",Nomen.complète!L543)</f>
        <v>-</v>
      </c>
      <c r="C543" s="93" t="str">
        <f>IF(ISBLANK(Nomen.complète!M543),"-",Nomen.complète!M543)</f>
        <v>-</v>
      </c>
      <c r="D543" s="45" t="str">
        <f t="shared" si="8"/>
        <v>-</v>
      </c>
    </row>
    <row r="544" spans="1:4">
      <c r="A544" s="25" t="str">
        <f>IF(ISBLANK(Nomen.complète!K544),"-",Nomen.complète!K544)</f>
        <v>-</v>
      </c>
      <c r="B544" s="17" t="str">
        <f>IF(ISBLANK(Nomen.complète!L544),"-",Nomen.complète!L544)</f>
        <v>-</v>
      </c>
      <c r="C544" s="93" t="str">
        <f>IF(ISBLANK(Nomen.complète!M544),"-",Nomen.complète!M544)</f>
        <v>-</v>
      </c>
      <c r="D544" s="45" t="str">
        <f t="shared" si="8"/>
        <v>-</v>
      </c>
    </row>
    <row r="545" spans="1:4">
      <c r="A545" s="25" t="str">
        <f>IF(ISBLANK(Nomen.complète!K545),"-",Nomen.complète!K545)</f>
        <v>-</v>
      </c>
      <c r="B545" s="17" t="str">
        <f>IF(ISBLANK(Nomen.complète!L545),"-",Nomen.complète!L545)</f>
        <v>-</v>
      </c>
      <c r="C545" s="93" t="str">
        <f>IF(ISBLANK(Nomen.complète!M545),"-",Nomen.complète!M545)</f>
        <v>-</v>
      </c>
      <c r="D545" s="45" t="str">
        <f t="shared" si="8"/>
        <v>-</v>
      </c>
    </row>
    <row r="546" spans="1:4">
      <c r="A546" s="25" t="str">
        <f>IF(ISBLANK(Nomen.complète!K546),"-",Nomen.complète!K546)</f>
        <v>-</v>
      </c>
      <c r="B546" s="17" t="str">
        <f>IF(ISBLANK(Nomen.complète!L546),"-",Nomen.complète!L546)</f>
        <v>-</v>
      </c>
      <c r="C546" s="93" t="str">
        <f>IF(ISBLANK(Nomen.complète!M546),"-",Nomen.complète!M546)</f>
        <v>-</v>
      </c>
      <c r="D546" s="45" t="str">
        <f t="shared" si="8"/>
        <v>-</v>
      </c>
    </row>
    <row r="547" spans="1:4">
      <c r="A547" s="25" t="str">
        <f>IF(ISBLANK(Nomen.complète!K547),"-",Nomen.complète!K547)</f>
        <v>-</v>
      </c>
      <c r="B547" s="17" t="str">
        <f>IF(ISBLANK(Nomen.complète!L547),"-",Nomen.complète!L547)</f>
        <v>-</v>
      </c>
      <c r="C547" s="93" t="str">
        <f>IF(ISBLANK(Nomen.complète!M547),"-",Nomen.complète!M547)</f>
        <v>-</v>
      </c>
      <c r="D547" s="45" t="str">
        <f t="shared" si="8"/>
        <v>-</v>
      </c>
    </row>
    <row r="548" spans="1:4">
      <c r="A548" s="25" t="str">
        <f>IF(ISBLANK(Nomen.complète!K548),"-",Nomen.complète!K548)</f>
        <v>-</v>
      </c>
      <c r="B548" s="17" t="str">
        <f>IF(ISBLANK(Nomen.complète!L548),"-",Nomen.complète!L548)</f>
        <v>-</v>
      </c>
      <c r="C548" s="93" t="str">
        <f>IF(ISBLANK(Nomen.complète!M548),"-",Nomen.complète!M548)</f>
        <v>-</v>
      </c>
      <c r="D548" s="45" t="str">
        <f t="shared" si="8"/>
        <v>-</v>
      </c>
    </row>
    <row r="549" spans="1:4">
      <c r="A549" s="25" t="str">
        <f>IF(ISBLANK(Nomen.complète!K549),"-",Nomen.complète!K549)</f>
        <v>-</v>
      </c>
      <c r="B549" s="17" t="str">
        <f>IF(ISBLANK(Nomen.complète!L549),"-",Nomen.complète!L549)</f>
        <v>-</v>
      </c>
      <c r="C549" s="93" t="str">
        <f>IF(ISBLANK(Nomen.complète!M549),"-",Nomen.complète!M549)</f>
        <v>-</v>
      </c>
      <c r="D549" s="45" t="str">
        <f t="shared" si="8"/>
        <v>-</v>
      </c>
    </row>
    <row r="550" spans="1:4">
      <c r="A550" s="25" t="str">
        <f>IF(ISBLANK(Nomen.complète!K550),"-",Nomen.complète!K550)</f>
        <v>-</v>
      </c>
      <c r="B550" s="17" t="str">
        <f>IF(ISBLANK(Nomen.complète!L550),"-",Nomen.complète!L550)</f>
        <v>-</v>
      </c>
      <c r="C550" s="93" t="str">
        <f>IF(ISBLANK(Nomen.complète!M550),"-",Nomen.complète!M550)</f>
        <v>-</v>
      </c>
      <c r="D550" s="45" t="str">
        <f t="shared" si="8"/>
        <v>-</v>
      </c>
    </row>
    <row r="551" spans="1:4">
      <c r="A551" s="25" t="str">
        <f>IF(ISBLANK(Nomen.complète!K551),"-",Nomen.complète!K551)</f>
        <v>-</v>
      </c>
      <c r="B551" s="17" t="str">
        <f>IF(ISBLANK(Nomen.complète!L551),"-",Nomen.complète!L551)</f>
        <v>-</v>
      </c>
      <c r="C551" s="93" t="str">
        <f>IF(ISBLANK(Nomen.complète!M551),"-",Nomen.complète!M551)</f>
        <v>-</v>
      </c>
      <c r="D551" s="45" t="str">
        <f t="shared" si="8"/>
        <v>-</v>
      </c>
    </row>
    <row r="552" spans="1:4">
      <c r="A552" s="25" t="str">
        <f>IF(ISBLANK(Nomen.complète!K552),"-",Nomen.complète!K552)</f>
        <v>-</v>
      </c>
      <c r="B552" s="17" t="str">
        <f>IF(ISBLANK(Nomen.complète!L552),"-",Nomen.complète!L552)</f>
        <v>-</v>
      </c>
      <c r="C552" s="93" t="str">
        <f>IF(ISBLANK(Nomen.complète!M552),"-",Nomen.complète!M552)</f>
        <v>-</v>
      </c>
      <c r="D552" s="45" t="str">
        <f t="shared" si="8"/>
        <v>-</v>
      </c>
    </row>
    <row r="553" spans="1:4">
      <c r="A553" s="25" t="str">
        <f>IF(ISBLANK(Nomen.complète!K553),"-",Nomen.complète!K553)</f>
        <v>-</v>
      </c>
      <c r="B553" s="17" t="str">
        <f>IF(ISBLANK(Nomen.complète!L553),"-",Nomen.complète!L553)</f>
        <v>-</v>
      </c>
      <c r="C553" s="93" t="str">
        <f>IF(ISBLANK(Nomen.complète!M553),"-",Nomen.complète!M553)</f>
        <v>-</v>
      </c>
      <c r="D553" s="45" t="str">
        <f t="shared" si="8"/>
        <v>-</v>
      </c>
    </row>
    <row r="554" spans="1:4">
      <c r="A554" s="25" t="str">
        <f>IF(ISBLANK(Nomen.complète!K554),"-",Nomen.complète!K554)</f>
        <v>-</v>
      </c>
      <c r="B554" s="17" t="str">
        <f>IF(ISBLANK(Nomen.complète!L554),"-",Nomen.complète!L554)</f>
        <v>-</v>
      </c>
      <c r="C554" s="93" t="str">
        <f>IF(ISBLANK(Nomen.complète!M554),"-",Nomen.complète!M554)</f>
        <v>-</v>
      </c>
      <c r="D554" s="45" t="str">
        <f t="shared" si="8"/>
        <v>-</v>
      </c>
    </row>
    <row r="555" spans="1:4">
      <c r="A555" s="25" t="str">
        <f>IF(ISBLANK(Nomen.complète!K555),"-",Nomen.complète!K555)</f>
        <v>-</v>
      </c>
      <c r="B555" s="17" t="str">
        <f>IF(ISBLANK(Nomen.complète!L555),"-",Nomen.complète!L555)</f>
        <v>-</v>
      </c>
      <c r="C555" s="93" t="str">
        <f>IF(ISBLANK(Nomen.complète!M555),"-",Nomen.complète!M555)</f>
        <v>-</v>
      </c>
      <c r="D555" s="45" t="str">
        <f t="shared" si="8"/>
        <v>-</v>
      </c>
    </row>
    <row r="556" spans="1:4">
      <c r="A556" s="25" t="str">
        <f>IF(ISBLANK(Nomen.complète!K556),"-",Nomen.complète!K556)</f>
        <v>-</v>
      </c>
      <c r="B556" s="17" t="str">
        <f>IF(ISBLANK(Nomen.complète!L556),"-",Nomen.complète!L556)</f>
        <v>-</v>
      </c>
      <c r="C556" s="93" t="str">
        <f>IF(ISBLANK(Nomen.complète!M556),"-",Nomen.complète!M556)</f>
        <v>-</v>
      </c>
      <c r="D556" s="45" t="str">
        <f t="shared" si="8"/>
        <v>-</v>
      </c>
    </row>
    <row r="557" spans="1:4">
      <c r="A557" s="25" t="str">
        <f>IF(ISBLANK(Nomen.complète!K557),"-",Nomen.complète!K557)</f>
        <v>-</v>
      </c>
      <c r="B557" s="17" t="str">
        <f>IF(ISBLANK(Nomen.complète!L557),"-",Nomen.complète!L557)</f>
        <v>-</v>
      </c>
      <c r="C557" s="93" t="str">
        <f>IF(ISBLANK(Nomen.complète!M557),"-",Nomen.complète!M557)</f>
        <v>-</v>
      </c>
      <c r="D557" s="45" t="str">
        <f t="shared" si="8"/>
        <v>-</v>
      </c>
    </row>
    <row r="558" spans="1:4">
      <c r="A558" s="25" t="str">
        <f>IF(ISBLANK(Nomen.complète!K558),"-",Nomen.complète!K558)</f>
        <v>-</v>
      </c>
      <c r="B558" s="17" t="str">
        <f>IF(ISBLANK(Nomen.complète!L558),"-",Nomen.complète!L558)</f>
        <v>-</v>
      </c>
      <c r="C558" s="93" t="str">
        <f>IF(ISBLANK(Nomen.complète!M558),"-",Nomen.complète!M558)</f>
        <v>-</v>
      </c>
      <c r="D558" s="45" t="str">
        <f t="shared" si="8"/>
        <v>-</v>
      </c>
    </row>
    <row r="559" spans="1:4">
      <c r="A559" s="25" t="str">
        <f>IF(ISBLANK(Nomen.complète!K559),"-",Nomen.complète!K559)</f>
        <v>-</v>
      </c>
      <c r="B559" s="17" t="str">
        <f>IF(ISBLANK(Nomen.complète!L559),"-",Nomen.complète!L559)</f>
        <v>-</v>
      </c>
      <c r="C559" s="93" t="str">
        <f>IF(ISBLANK(Nomen.complète!M559),"-",Nomen.complète!M559)</f>
        <v>-</v>
      </c>
      <c r="D559" s="45" t="str">
        <f t="shared" si="8"/>
        <v>-</v>
      </c>
    </row>
    <row r="560" spans="1:4">
      <c r="A560" s="25" t="str">
        <f>IF(ISBLANK(Nomen.complète!K560),"-",Nomen.complète!K560)</f>
        <v>-</v>
      </c>
      <c r="B560" s="17" t="str">
        <f>IF(ISBLANK(Nomen.complète!L560),"-",Nomen.complète!L560)</f>
        <v>-</v>
      </c>
      <c r="C560" s="93" t="str">
        <f>IF(ISBLANK(Nomen.complète!M560),"-",Nomen.complète!M560)</f>
        <v>-</v>
      </c>
      <c r="D560" s="45" t="str">
        <f t="shared" si="8"/>
        <v>-</v>
      </c>
    </row>
    <row r="561" spans="1:4">
      <c r="A561" s="25" t="str">
        <f>IF(ISBLANK(Nomen.complète!K561),"-",Nomen.complète!K561)</f>
        <v>-</v>
      </c>
      <c r="B561" s="17" t="str">
        <f>IF(ISBLANK(Nomen.complète!L561),"-",Nomen.complète!L561)</f>
        <v>-</v>
      </c>
      <c r="C561" s="93" t="str">
        <f>IF(ISBLANK(Nomen.complète!M561),"-",Nomen.complète!M561)</f>
        <v>-</v>
      </c>
      <c r="D561" s="45" t="str">
        <f t="shared" si="8"/>
        <v>-</v>
      </c>
    </row>
    <row r="562" spans="1:4">
      <c r="A562" s="25" t="str">
        <f>IF(ISBLANK(Nomen.complète!K562),"-",Nomen.complète!K562)</f>
        <v>-</v>
      </c>
      <c r="B562" s="17" t="str">
        <f>IF(ISBLANK(Nomen.complète!L562),"-",Nomen.complète!L562)</f>
        <v>-</v>
      </c>
      <c r="C562" s="93" t="str">
        <f>IF(ISBLANK(Nomen.complète!M562),"-",Nomen.complète!M562)</f>
        <v>-</v>
      </c>
      <c r="D562" s="45" t="str">
        <f t="shared" si="8"/>
        <v>-</v>
      </c>
    </row>
    <row r="563" spans="1:4">
      <c r="A563" s="25" t="str">
        <f>IF(ISBLANK(Nomen.complète!K563),"-",Nomen.complète!K563)</f>
        <v>-</v>
      </c>
      <c r="B563" s="17" t="str">
        <f>IF(ISBLANK(Nomen.complète!L563),"-",Nomen.complète!L563)</f>
        <v>-</v>
      </c>
      <c r="C563" s="93" t="str">
        <f>IF(ISBLANK(Nomen.complète!M563),"-",Nomen.complète!M563)</f>
        <v>-</v>
      </c>
      <c r="D563" s="45" t="str">
        <f t="shared" si="8"/>
        <v>-</v>
      </c>
    </row>
    <row r="564" spans="1:4">
      <c r="A564" s="25" t="str">
        <f>IF(ISBLANK(Nomen.complète!K564),"-",Nomen.complète!K564)</f>
        <v>-</v>
      </c>
      <c r="B564" s="17" t="str">
        <f>IF(ISBLANK(Nomen.complète!L564),"-",Nomen.complète!L564)</f>
        <v>-</v>
      </c>
      <c r="C564" s="93" t="str">
        <f>IF(ISBLANK(Nomen.complète!M564),"-",Nomen.complète!M564)</f>
        <v>-</v>
      </c>
      <c r="D564" s="45" t="str">
        <f t="shared" si="8"/>
        <v>-</v>
      </c>
    </row>
    <row r="565" spans="1:4">
      <c r="A565" s="25" t="str">
        <f>IF(ISBLANK(Nomen.complète!K565),"-",Nomen.complète!K565)</f>
        <v>-</v>
      </c>
      <c r="B565" s="17" t="str">
        <f>IF(ISBLANK(Nomen.complète!L565),"-",Nomen.complète!L565)</f>
        <v>-</v>
      </c>
      <c r="C565" s="93" t="str">
        <f>IF(ISBLANK(Nomen.complète!M565),"-",Nomen.complète!M565)</f>
        <v>-</v>
      </c>
      <c r="D565" s="45" t="str">
        <f t="shared" si="8"/>
        <v>-</v>
      </c>
    </row>
    <row r="566" spans="1:4">
      <c r="A566" s="25" t="str">
        <f>IF(ISBLANK(Nomen.complète!K566),"-",Nomen.complète!K566)</f>
        <v>-</v>
      </c>
      <c r="B566" s="17" t="str">
        <f>IF(ISBLANK(Nomen.complète!L566),"-",Nomen.complète!L566)</f>
        <v>-</v>
      </c>
      <c r="C566" s="93" t="str">
        <f>IF(ISBLANK(Nomen.complète!M566),"-",Nomen.complète!M566)</f>
        <v>-</v>
      </c>
      <c r="D566" s="45" t="str">
        <f t="shared" si="8"/>
        <v>-</v>
      </c>
    </row>
    <row r="567" spans="1:4">
      <c r="A567" s="25" t="str">
        <f>IF(ISBLANK(Nomen.complète!K567),"-",Nomen.complète!K567)</f>
        <v>-</v>
      </c>
      <c r="B567" s="17" t="str">
        <f>IF(ISBLANK(Nomen.complète!L567),"-",Nomen.complète!L567)</f>
        <v>-</v>
      </c>
      <c r="C567" s="93" t="str">
        <f>IF(ISBLANK(Nomen.complète!M567),"-",Nomen.complète!M567)</f>
        <v>-</v>
      </c>
      <c r="D567" s="45" t="str">
        <f t="shared" si="8"/>
        <v>-</v>
      </c>
    </row>
    <row r="568" spans="1:4">
      <c r="A568" s="25" t="str">
        <f>IF(ISBLANK(Nomen.complète!K568),"-",Nomen.complète!K568)</f>
        <v>-</v>
      </c>
      <c r="B568" s="17" t="str">
        <f>IF(ISBLANK(Nomen.complète!L568),"-",Nomen.complète!L568)</f>
        <v>-</v>
      </c>
      <c r="C568" s="93" t="str">
        <f>IF(ISBLANK(Nomen.complète!M568),"-",Nomen.complète!M568)</f>
        <v>-</v>
      </c>
      <c r="D568" s="45" t="str">
        <f t="shared" si="8"/>
        <v>-</v>
      </c>
    </row>
    <row r="569" spans="1:4">
      <c r="A569" s="25" t="str">
        <f>IF(ISBLANK(Nomen.complète!K569),"-",Nomen.complète!K569)</f>
        <v>-</v>
      </c>
      <c r="B569" s="17" t="str">
        <f>IF(ISBLANK(Nomen.complète!L569),"-",Nomen.complète!L569)</f>
        <v>-</v>
      </c>
      <c r="C569" s="93" t="str">
        <f>IF(ISBLANK(Nomen.complète!M569),"-",Nomen.complète!M569)</f>
        <v>-</v>
      </c>
      <c r="D569" s="45" t="str">
        <f t="shared" si="8"/>
        <v>-</v>
      </c>
    </row>
    <row r="570" spans="1:4">
      <c r="A570" s="25" t="str">
        <f>IF(ISBLANK(Nomen.complète!K570),"-",Nomen.complète!K570)</f>
        <v>-</v>
      </c>
      <c r="B570" s="17" t="str">
        <f>IF(ISBLANK(Nomen.complète!L570),"-",Nomen.complète!L570)</f>
        <v>-</v>
      </c>
      <c r="C570" s="93" t="str">
        <f>IF(ISBLANK(Nomen.complète!M570),"-",Nomen.complète!M570)</f>
        <v>-</v>
      </c>
      <c r="D570" s="45" t="str">
        <f t="shared" si="8"/>
        <v>-</v>
      </c>
    </row>
    <row r="571" spans="1:4">
      <c r="A571" s="25" t="str">
        <f>IF(ISBLANK(Nomen.complète!K571),"-",Nomen.complète!K571)</f>
        <v>-</v>
      </c>
      <c r="B571" s="17" t="str">
        <f>IF(ISBLANK(Nomen.complète!L571),"-",Nomen.complète!L571)</f>
        <v>-</v>
      </c>
      <c r="C571" s="93" t="str">
        <f>IF(ISBLANK(Nomen.complète!M571),"-",Nomen.complète!M571)</f>
        <v>-</v>
      </c>
      <c r="D571" s="45" t="str">
        <f t="shared" si="8"/>
        <v>-</v>
      </c>
    </row>
    <row r="572" spans="1:4">
      <c r="A572" s="25" t="str">
        <f>IF(ISBLANK(Nomen.complète!K572),"-",Nomen.complète!K572)</f>
        <v>-</v>
      </c>
      <c r="B572" s="17" t="str">
        <f>IF(ISBLANK(Nomen.complète!L572),"-",Nomen.complète!L572)</f>
        <v>-</v>
      </c>
      <c r="C572" s="93" t="str">
        <f>IF(ISBLANK(Nomen.complète!M572),"-",Nomen.complète!M572)</f>
        <v>-</v>
      </c>
      <c r="D572" s="45" t="str">
        <f t="shared" si="8"/>
        <v>-</v>
      </c>
    </row>
    <row r="573" spans="1:4">
      <c r="A573" s="25" t="str">
        <f>IF(ISBLANK(Nomen.complète!K573),"-",Nomen.complète!K573)</f>
        <v>-</v>
      </c>
      <c r="B573" s="17" t="str">
        <f>IF(ISBLANK(Nomen.complète!L573),"-",Nomen.complète!L573)</f>
        <v>-</v>
      </c>
      <c r="C573" s="93" t="str">
        <f>IF(ISBLANK(Nomen.complète!M573),"-",Nomen.complète!M573)</f>
        <v>-</v>
      </c>
      <c r="D573" s="45" t="str">
        <f t="shared" si="8"/>
        <v>-</v>
      </c>
    </row>
    <row r="574" spans="1:4">
      <c r="A574" s="25" t="str">
        <f>IF(ISBLANK(Nomen.complète!K574),"-",Nomen.complète!K574)</f>
        <v>-</v>
      </c>
      <c r="B574" s="17" t="str">
        <f>IF(ISBLANK(Nomen.complète!L574),"-",Nomen.complète!L574)</f>
        <v>-</v>
      </c>
      <c r="C574" s="93" t="str">
        <f>IF(ISBLANK(Nomen.complète!M574),"-",Nomen.complète!M574)</f>
        <v>-</v>
      </c>
      <c r="D574" s="45" t="str">
        <f t="shared" si="8"/>
        <v>-</v>
      </c>
    </row>
    <row r="575" spans="1:4">
      <c r="A575" s="25" t="str">
        <f>IF(ISBLANK(Nomen.complète!K575),"-",Nomen.complète!K575)</f>
        <v>-</v>
      </c>
      <c r="B575" s="17" t="str">
        <f>IF(ISBLANK(Nomen.complète!L575),"-",Nomen.complète!L575)</f>
        <v>-</v>
      </c>
      <c r="C575" s="93" t="str">
        <f>IF(ISBLANK(Nomen.complète!M575),"-",Nomen.complète!M575)</f>
        <v>-</v>
      </c>
      <c r="D575" s="45" t="str">
        <f t="shared" si="8"/>
        <v>-</v>
      </c>
    </row>
    <row r="576" spans="1:4">
      <c r="A576" s="25" t="str">
        <f>IF(ISBLANK(Nomen.complète!K576),"-",Nomen.complète!K576)</f>
        <v>-</v>
      </c>
      <c r="B576" s="17" t="str">
        <f>IF(ISBLANK(Nomen.complète!L576),"-",Nomen.complète!L576)</f>
        <v>-</v>
      </c>
      <c r="C576" s="93" t="str">
        <f>IF(ISBLANK(Nomen.complète!M576),"-",Nomen.complète!M576)</f>
        <v>-</v>
      </c>
      <c r="D576" s="45" t="str">
        <f t="shared" si="8"/>
        <v>-</v>
      </c>
    </row>
    <row r="577" spans="1:4">
      <c r="A577" s="25" t="str">
        <f>IF(ISBLANK(Nomen.complète!K577),"-",Nomen.complète!K577)</f>
        <v>-</v>
      </c>
      <c r="B577" s="17" t="str">
        <f>IF(ISBLANK(Nomen.complète!L577),"-",Nomen.complète!L577)</f>
        <v>-</v>
      </c>
      <c r="C577" s="93" t="str">
        <f>IF(ISBLANK(Nomen.complète!M577),"-",Nomen.complète!M577)</f>
        <v>-</v>
      </c>
      <c r="D577" s="45" t="str">
        <f t="shared" si="8"/>
        <v>-</v>
      </c>
    </row>
    <row r="578" spans="1:4">
      <c r="A578" s="25" t="str">
        <f>IF(ISBLANK(Nomen.complète!K578),"-",Nomen.complète!K578)</f>
        <v>-</v>
      </c>
      <c r="B578" s="17" t="str">
        <f>IF(ISBLANK(Nomen.complète!L578),"-",Nomen.complète!L578)</f>
        <v>-</v>
      </c>
      <c r="C578" s="93" t="str">
        <f>IF(ISBLANK(Nomen.complète!M578),"-",Nomen.complète!M578)</f>
        <v>-</v>
      </c>
      <c r="D578" s="45" t="str">
        <f t="shared" si="8"/>
        <v>-</v>
      </c>
    </row>
    <row r="579" spans="1:4">
      <c r="A579" s="25" t="str">
        <f>IF(ISBLANK(Nomen.complète!K579),"-",Nomen.complète!K579)</f>
        <v>-</v>
      </c>
      <c r="B579" s="17" t="str">
        <f>IF(ISBLANK(Nomen.complète!L579),"-",Nomen.complète!L579)</f>
        <v>-</v>
      </c>
      <c r="C579" s="93" t="str">
        <f>IF(ISBLANK(Nomen.complète!M579),"-",Nomen.complète!M579)</f>
        <v>-</v>
      </c>
      <c r="D579" s="45" t="str">
        <f t="shared" si="8"/>
        <v>-</v>
      </c>
    </row>
    <row r="580" spans="1:4">
      <c r="A580" s="25" t="str">
        <f>IF(ISBLANK(Nomen.complète!K580),"-",Nomen.complète!K580)</f>
        <v>-</v>
      </c>
      <c r="B580" s="17" t="str">
        <f>IF(ISBLANK(Nomen.complète!L580),"-",Nomen.complète!L580)</f>
        <v>-</v>
      </c>
      <c r="C580" s="93" t="str">
        <f>IF(ISBLANK(Nomen.complète!M580),"-",Nomen.complète!M580)</f>
        <v>-</v>
      </c>
      <c r="D580" s="45" t="str">
        <f t="shared" si="8"/>
        <v>-</v>
      </c>
    </row>
    <row r="581" spans="1:4">
      <c r="A581" s="25" t="str">
        <f>IF(ISBLANK(Nomen.complète!K581),"-",Nomen.complète!K581)</f>
        <v>-</v>
      </c>
      <c r="B581" s="17" t="str">
        <f>IF(ISBLANK(Nomen.complète!L581),"-",Nomen.complète!L581)</f>
        <v>-</v>
      </c>
      <c r="C581" s="93" t="str">
        <f>IF(ISBLANK(Nomen.complète!M581),"-",Nomen.complète!M581)</f>
        <v>-</v>
      </c>
      <c r="D581" s="45" t="str">
        <f t="shared" ref="D581:D644" si="9">IF(B581="-",B581,C581&amp; " (" &amp;B581&amp;")")</f>
        <v>-</v>
      </c>
    </row>
    <row r="582" spans="1:4">
      <c r="A582" s="25" t="str">
        <f>IF(ISBLANK(Nomen.complète!K582),"-",Nomen.complète!K582)</f>
        <v>-</v>
      </c>
      <c r="B582" s="17" t="str">
        <f>IF(ISBLANK(Nomen.complète!L582),"-",Nomen.complète!L582)</f>
        <v>-</v>
      </c>
      <c r="C582" s="93" t="str">
        <f>IF(ISBLANK(Nomen.complète!M582),"-",Nomen.complète!M582)</f>
        <v>-</v>
      </c>
      <c r="D582" s="45" t="str">
        <f t="shared" si="9"/>
        <v>-</v>
      </c>
    </row>
    <row r="583" spans="1:4">
      <c r="A583" s="25" t="str">
        <f>IF(ISBLANK(Nomen.complète!K583),"-",Nomen.complète!K583)</f>
        <v>-</v>
      </c>
      <c r="B583" s="17" t="str">
        <f>IF(ISBLANK(Nomen.complète!L583),"-",Nomen.complète!L583)</f>
        <v>-</v>
      </c>
      <c r="C583" s="93" t="str">
        <f>IF(ISBLANK(Nomen.complète!M583),"-",Nomen.complète!M583)</f>
        <v>-</v>
      </c>
      <c r="D583" s="45" t="str">
        <f t="shared" si="9"/>
        <v>-</v>
      </c>
    </row>
    <row r="584" spans="1:4">
      <c r="A584" s="25" t="str">
        <f>IF(ISBLANK(Nomen.complète!K584),"-",Nomen.complète!K584)</f>
        <v>-</v>
      </c>
      <c r="B584" s="17" t="str">
        <f>IF(ISBLANK(Nomen.complète!L584),"-",Nomen.complète!L584)</f>
        <v>-</v>
      </c>
      <c r="C584" s="93" t="str">
        <f>IF(ISBLANK(Nomen.complète!M584),"-",Nomen.complète!M584)</f>
        <v>-</v>
      </c>
      <c r="D584" s="45" t="str">
        <f t="shared" si="9"/>
        <v>-</v>
      </c>
    </row>
    <row r="585" spans="1:4">
      <c r="A585" s="25" t="str">
        <f>IF(ISBLANK(Nomen.complète!K585),"-",Nomen.complète!K585)</f>
        <v>-</v>
      </c>
      <c r="B585" s="17" t="str">
        <f>IF(ISBLANK(Nomen.complète!L585),"-",Nomen.complète!L585)</f>
        <v>-</v>
      </c>
      <c r="C585" s="93" t="str">
        <f>IF(ISBLANK(Nomen.complète!M585),"-",Nomen.complète!M585)</f>
        <v>-</v>
      </c>
      <c r="D585" s="45" t="str">
        <f t="shared" si="9"/>
        <v>-</v>
      </c>
    </row>
    <row r="586" spans="1:4">
      <c r="A586" s="25" t="str">
        <f>IF(ISBLANK(Nomen.complète!K586),"-",Nomen.complète!K586)</f>
        <v>-</v>
      </c>
      <c r="B586" s="17" t="str">
        <f>IF(ISBLANK(Nomen.complète!L586),"-",Nomen.complète!L586)</f>
        <v>-</v>
      </c>
      <c r="C586" s="93" t="str">
        <f>IF(ISBLANK(Nomen.complète!M586),"-",Nomen.complète!M586)</f>
        <v>-</v>
      </c>
      <c r="D586" s="45" t="str">
        <f t="shared" si="9"/>
        <v>-</v>
      </c>
    </row>
    <row r="587" spans="1:4">
      <c r="A587" s="25" t="str">
        <f>IF(ISBLANK(Nomen.complète!K587),"-",Nomen.complète!K587)</f>
        <v>-</v>
      </c>
      <c r="B587" s="17" t="str">
        <f>IF(ISBLANK(Nomen.complète!L587),"-",Nomen.complète!L587)</f>
        <v>-</v>
      </c>
      <c r="C587" s="93" t="str">
        <f>IF(ISBLANK(Nomen.complète!M587),"-",Nomen.complète!M587)</f>
        <v>-</v>
      </c>
      <c r="D587" s="45" t="str">
        <f t="shared" si="9"/>
        <v>-</v>
      </c>
    </row>
    <row r="588" spans="1:4">
      <c r="A588" s="25" t="str">
        <f>IF(ISBLANK(Nomen.complète!K588),"-",Nomen.complète!K588)</f>
        <v>-</v>
      </c>
      <c r="B588" s="17" t="str">
        <f>IF(ISBLANK(Nomen.complète!L588),"-",Nomen.complète!L588)</f>
        <v>-</v>
      </c>
      <c r="C588" s="93" t="str">
        <f>IF(ISBLANK(Nomen.complète!M588),"-",Nomen.complète!M588)</f>
        <v>-</v>
      </c>
      <c r="D588" s="45" t="str">
        <f t="shared" si="9"/>
        <v>-</v>
      </c>
    </row>
    <row r="589" spans="1:4">
      <c r="A589" s="25" t="str">
        <f>IF(ISBLANK(Nomen.complète!K589),"-",Nomen.complète!K589)</f>
        <v>-</v>
      </c>
      <c r="B589" s="17" t="str">
        <f>IF(ISBLANK(Nomen.complète!L589),"-",Nomen.complète!L589)</f>
        <v>-</v>
      </c>
      <c r="C589" s="93" t="str">
        <f>IF(ISBLANK(Nomen.complète!M589),"-",Nomen.complète!M589)</f>
        <v>-</v>
      </c>
      <c r="D589" s="45" t="str">
        <f t="shared" si="9"/>
        <v>-</v>
      </c>
    </row>
    <row r="590" spans="1:4">
      <c r="A590" s="25" t="str">
        <f>IF(ISBLANK(Nomen.complète!K590),"-",Nomen.complète!K590)</f>
        <v>-</v>
      </c>
      <c r="B590" s="17" t="str">
        <f>IF(ISBLANK(Nomen.complète!L590),"-",Nomen.complète!L590)</f>
        <v>-</v>
      </c>
      <c r="C590" s="93" t="str">
        <f>IF(ISBLANK(Nomen.complète!M590),"-",Nomen.complète!M590)</f>
        <v>-</v>
      </c>
      <c r="D590" s="45" t="str">
        <f t="shared" si="9"/>
        <v>-</v>
      </c>
    </row>
    <row r="591" spans="1:4">
      <c r="A591" s="25" t="str">
        <f>IF(ISBLANK(Nomen.complète!K591),"-",Nomen.complète!K591)</f>
        <v>-</v>
      </c>
      <c r="B591" s="17" t="str">
        <f>IF(ISBLANK(Nomen.complète!L591),"-",Nomen.complète!L591)</f>
        <v>-</v>
      </c>
      <c r="C591" s="93" t="str">
        <f>IF(ISBLANK(Nomen.complète!M591),"-",Nomen.complète!M591)</f>
        <v>-</v>
      </c>
      <c r="D591" s="45" t="str">
        <f t="shared" si="9"/>
        <v>-</v>
      </c>
    </row>
    <row r="592" spans="1:4">
      <c r="A592" s="25" t="str">
        <f>IF(ISBLANK(Nomen.complète!K592),"-",Nomen.complète!K592)</f>
        <v>-</v>
      </c>
      <c r="B592" s="17" t="str">
        <f>IF(ISBLANK(Nomen.complète!L592),"-",Nomen.complète!L592)</f>
        <v>-</v>
      </c>
      <c r="C592" s="93" t="str">
        <f>IF(ISBLANK(Nomen.complète!M592),"-",Nomen.complète!M592)</f>
        <v>-</v>
      </c>
      <c r="D592" s="45" t="str">
        <f t="shared" si="9"/>
        <v>-</v>
      </c>
    </row>
    <row r="593" spans="1:4">
      <c r="A593" s="25" t="str">
        <f>IF(ISBLANK(Nomen.complète!K593),"-",Nomen.complète!K593)</f>
        <v>-</v>
      </c>
      <c r="B593" s="17" t="str">
        <f>IF(ISBLANK(Nomen.complète!L593),"-",Nomen.complète!L593)</f>
        <v>-</v>
      </c>
      <c r="C593" s="93" t="str">
        <f>IF(ISBLANK(Nomen.complète!M593),"-",Nomen.complète!M593)</f>
        <v>-</v>
      </c>
      <c r="D593" s="45" t="str">
        <f t="shared" si="9"/>
        <v>-</v>
      </c>
    </row>
    <row r="594" spans="1:4">
      <c r="A594" s="25" t="str">
        <f>IF(ISBLANK(Nomen.complète!K594),"-",Nomen.complète!K594)</f>
        <v>-</v>
      </c>
      <c r="B594" s="17" t="str">
        <f>IF(ISBLANK(Nomen.complète!L594),"-",Nomen.complète!L594)</f>
        <v>-</v>
      </c>
      <c r="C594" s="93" t="str">
        <f>IF(ISBLANK(Nomen.complète!M594),"-",Nomen.complète!M594)</f>
        <v>-</v>
      </c>
      <c r="D594" s="45" t="str">
        <f t="shared" si="9"/>
        <v>-</v>
      </c>
    </row>
    <row r="595" spans="1:4">
      <c r="A595" s="25" t="str">
        <f>IF(ISBLANK(Nomen.complète!K595),"-",Nomen.complète!K595)</f>
        <v>-</v>
      </c>
      <c r="B595" s="17" t="str">
        <f>IF(ISBLANK(Nomen.complète!L595),"-",Nomen.complète!L595)</f>
        <v>-</v>
      </c>
      <c r="C595" s="93" t="str">
        <f>IF(ISBLANK(Nomen.complète!M595),"-",Nomen.complète!M595)</f>
        <v>-</v>
      </c>
      <c r="D595" s="45" t="str">
        <f t="shared" si="9"/>
        <v>-</v>
      </c>
    </row>
    <row r="596" spans="1:4">
      <c r="A596" s="25" t="str">
        <f>IF(ISBLANK(Nomen.complète!K596),"-",Nomen.complète!K596)</f>
        <v>-</v>
      </c>
      <c r="B596" s="17" t="str">
        <f>IF(ISBLANK(Nomen.complète!L596),"-",Nomen.complète!L596)</f>
        <v>-</v>
      </c>
      <c r="C596" s="93" t="str">
        <f>IF(ISBLANK(Nomen.complète!M596),"-",Nomen.complète!M596)</f>
        <v>-</v>
      </c>
      <c r="D596" s="45" t="str">
        <f t="shared" si="9"/>
        <v>-</v>
      </c>
    </row>
    <row r="597" spans="1:4">
      <c r="A597" s="25" t="str">
        <f>IF(ISBLANK(Nomen.complète!K597),"-",Nomen.complète!K597)</f>
        <v>-</v>
      </c>
      <c r="B597" s="17" t="str">
        <f>IF(ISBLANK(Nomen.complète!L597),"-",Nomen.complète!L597)</f>
        <v>-</v>
      </c>
      <c r="C597" s="93" t="str">
        <f>IF(ISBLANK(Nomen.complète!M597),"-",Nomen.complète!M597)</f>
        <v>-</v>
      </c>
      <c r="D597" s="45" t="str">
        <f t="shared" si="9"/>
        <v>-</v>
      </c>
    </row>
    <row r="598" spans="1:4">
      <c r="A598" s="25" t="str">
        <f>IF(ISBLANK(Nomen.complète!K598),"-",Nomen.complète!K598)</f>
        <v>-</v>
      </c>
      <c r="B598" s="17" t="str">
        <f>IF(ISBLANK(Nomen.complète!L598),"-",Nomen.complète!L598)</f>
        <v>-</v>
      </c>
      <c r="C598" s="93" t="str">
        <f>IF(ISBLANK(Nomen.complète!M598),"-",Nomen.complète!M598)</f>
        <v>-</v>
      </c>
      <c r="D598" s="45" t="str">
        <f t="shared" si="9"/>
        <v>-</v>
      </c>
    </row>
    <row r="599" spans="1:4">
      <c r="A599" s="25" t="str">
        <f>IF(ISBLANK(Nomen.complète!K599),"-",Nomen.complète!K599)</f>
        <v>-</v>
      </c>
      <c r="B599" s="17" t="str">
        <f>IF(ISBLANK(Nomen.complète!L599),"-",Nomen.complète!L599)</f>
        <v>-</v>
      </c>
      <c r="C599" s="93" t="str">
        <f>IF(ISBLANK(Nomen.complète!M599),"-",Nomen.complète!M599)</f>
        <v>-</v>
      </c>
      <c r="D599" s="45" t="str">
        <f t="shared" si="9"/>
        <v>-</v>
      </c>
    </row>
    <row r="600" spans="1:4">
      <c r="A600" s="25" t="str">
        <f>IF(ISBLANK(Nomen.complète!K600),"-",Nomen.complète!K600)</f>
        <v>-</v>
      </c>
      <c r="B600" s="17" t="str">
        <f>IF(ISBLANK(Nomen.complète!L600),"-",Nomen.complète!L600)</f>
        <v>-</v>
      </c>
      <c r="C600" s="93" t="str">
        <f>IF(ISBLANK(Nomen.complète!M600),"-",Nomen.complète!M600)</f>
        <v>-</v>
      </c>
      <c r="D600" s="45" t="str">
        <f t="shared" si="9"/>
        <v>-</v>
      </c>
    </row>
    <row r="601" spans="1:4">
      <c r="A601" s="25" t="str">
        <f>IF(ISBLANK(Nomen.complète!K601),"-",Nomen.complète!K601)</f>
        <v>-</v>
      </c>
      <c r="B601" s="17" t="str">
        <f>IF(ISBLANK(Nomen.complète!L601),"-",Nomen.complète!L601)</f>
        <v>-</v>
      </c>
      <c r="C601" s="93" t="str">
        <f>IF(ISBLANK(Nomen.complète!M601),"-",Nomen.complète!M601)</f>
        <v>-</v>
      </c>
      <c r="D601" s="45" t="str">
        <f t="shared" si="9"/>
        <v>-</v>
      </c>
    </row>
    <row r="602" spans="1:4">
      <c r="A602" s="25" t="str">
        <f>IF(ISBLANK(Nomen.complète!K602),"-",Nomen.complète!K602)</f>
        <v>-</v>
      </c>
      <c r="B602" s="17" t="str">
        <f>IF(ISBLANK(Nomen.complète!L602),"-",Nomen.complète!L602)</f>
        <v>-</v>
      </c>
      <c r="C602" s="93" t="str">
        <f>IF(ISBLANK(Nomen.complète!M602),"-",Nomen.complète!M602)</f>
        <v>-</v>
      </c>
      <c r="D602" s="45" t="str">
        <f t="shared" si="9"/>
        <v>-</v>
      </c>
    </row>
    <row r="603" spans="1:4">
      <c r="A603" s="25" t="str">
        <f>IF(ISBLANK(Nomen.complète!K603),"-",Nomen.complète!K603)</f>
        <v>-</v>
      </c>
      <c r="B603" s="17" t="str">
        <f>IF(ISBLANK(Nomen.complète!L603),"-",Nomen.complète!L603)</f>
        <v>-</v>
      </c>
      <c r="C603" s="93" t="str">
        <f>IF(ISBLANK(Nomen.complète!M603),"-",Nomen.complète!M603)</f>
        <v>-</v>
      </c>
      <c r="D603" s="45" t="str">
        <f t="shared" si="9"/>
        <v>-</v>
      </c>
    </row>
    <row r="604" spans="1:4">
      <c r="A604" s="25" t="str">
        <f>IF(ISBLANK(Nomen.complète!K604),"-",Nomen.complète!K604)</f>
        <v>-</v>
      </c>
      <c r="B604" s="17" t="str">
        <f>IF(ISBLANK(Nomen.complète!L604),"-",Nomen.complète!L604)</f>
        <v>-</v>
      </c>
      <c r="C604" s="93" t="str">
        <f>IF(ISBLANK(Nomen.complète!M604),"-",Nomen.complète!M604)</f>
        <v>-</v>
      </c>
      <c r="D604" s="45" t="str">
        <f t="shared" si="9"/>
        <v>-</v>
      </c>
    </row>
    <row r="605" spans="1:4">
      <c r="A605" s="25" t="str">
        <f>IF(ISBLANK(Nomen.complète!K605),"-",Nomen.complète!K605)</f>
        <v>-</v>
      </c>
      <c r="B605" s="17" t="str">
        <f>IF(ISBLANK(Nomen.complète!L605),"-",Nomen.complète!L605)</f>
        <v>-</v>
      </c>
      <c r="C605" s="93" t="str">
        <f>IF(ISBLANK(Nomen.complète!M605),"-",Nomen.complète!M605)</f>
        <v>-</v>
      </c>
      <c r="D605" s="45" t="str">
        <f t="shared" si="9"/>
        <v>-</v>
      </c>
    </row>
    <row r="606" spans="1:4">
      <c r="A606" s="25" t="str">
        <f>IF(ISBLANK(Nomen.complète!K606),"-",Nomen.complète!K606)</f>
        <v>-</v>
      </c>
      <c r="B606" s="17" t="str">
        <f>IF(ISBLANK(Nomen.complète!L606),"-",Nomen.complète!L606)</f>
        <v>-</v>
      </c>
      <c r="C606" s="93" t="str">
        <f>IF(ISBLANK(Nomen.complète!M606),"-",Nomen.complète!M606)</f>
        <v>-</v>
      </c>
      <c r="D606" s="45" t="str">
        <f t="shared" si="9"/>
        <v>-</v>
      </c>
    </row>
    <row r="607" spans="1:4">
      <c r="A607" s="25" t="str">
        <f>IF(ISBLANK(Nomen.complète!K607),"-",Nomen.complète!K607)</f>
        <v>-</v>
      </c>
      <c r="B607" s="17" t="str">
        <f>IF(ISBLANK(Nomen.complète!L607),"-",Nomen.complète!L607)</f>
        <v>-</v>
      </c>
      <c r="C607" s="93" t="str">
        <f>IF(ISBLANK(Nomen.complète!M607),"-",Nomen.complète!M607)</f>
        <v>-</v>
      </c>
      <c r="D607" s="45" t="str">
        <f t="shared" si="9"/>
        <v>-</v>
      </c>
    </row>
    <row r="608" spans="1:4">
      <c r="A608" s="25" t="str">
        <f>IF(ISBLANK(Nomen.complète!K608),"-",Nomen.complète!K608)</f>
        <v>-</v>
      </c>
      <c r="B608" s="17" t="str">
        <f>IF(ISBLANK(Nomen.complète!L608),"-",Nomen.complète!L608)</f>
        <v>-</v>
      </c>
      <c r="C608" s="93" t="str">
        <f>IF(ISBLANK(Nomen.complète!M608),"-",Nomen.complète!M608)</f>
        <v>-</v>
      </c>
      <c r="D608" s="45" t="str">
        <f t="shared" si="9"/>
        <v>-</v>
      </c>
    </row>
    <row r="609" spans="1:4">
      <c r="A609" s="25" t="str">
        <f>IF(ISBLANK(Nomen.complète!K609),"-",Nomen.complète!K609)</f>
        <v>-</v>
      </c>
      <c r="B609" s="17" t="str">
        <f>IF(ISBLANK(Nomen.complète!L609),"-",Nomen.complète!L609)</f>
        <v>-</v>
      </c>
      <c r="C609" s="93" t="str">
        <f>IF(ISBLANK(Nomen.complète!M609),"-",Nomen.complète!M609)</f>
        <v>-</v>
      </c>
      <c r="D609" s="45" t="str">
        <f t="shared" si="9"/>
        <v>-</v>
      </c>
    </row>
    <row r="610" spans="1:4">
      <c r="A610" s="25" t="str">
        <f>IF(ISBLANK(Nomen.complète!K610),"-",Nomen.complète!K610)</f>
        <v>-</v>
      </c>
      <c r="B610" s="17" t="str">
        <f>IF(ISBLANK(Nomen.complète!L610),"-",Nomen.complète!L610)</f>
        <v>-</v>
      </c>
      <c r="C610" s="93" t="str">
        <f>IF(ISBLANK(Nomen.complète!M610),"-",Nomen.complète!M610)</f>
        <v>-</v>
      </c>
      <c r="D610" s="45" t="str">
        <f t="shared" si="9"/>
        <v>-</v>
      </c>
    </row>
    <row r="611" spans="1:4">
      <c r="A611" s="25" t="str">
        <f>IF(ISBLANK(Nomen.complète!K611),"-",Nomen.complète!K611)</f>
        <v>-</v>
      </c>
      <c r="B611" s="17" t="str">
        <f>IF(ISBLANK(Nomen.complète!L611),"-",Nomen.complète!L611)</f>
        <v>-</v>
      </c>
      <c r="C611" s="93" t="str">
        <f>IF(ISBLANK(Nomen.complète!M611),"-",Nomen.complète!M611)</f>
        <v>-</v>
      </c>
      <c r="D611" s="45" t="str">
        <f t="shared" si="9"/>
        <v>-</v>
      </c>
    </row>
    <row r="612" spans="1:4">
      <c r="A612" s="25" t="str">
        <f>IF(ISBLANK(Nomen.complète!K612),"-",Nomen.complète!K612)</f>
        <v>-</v>
      </c>
      <c r="B612" s="17" t="str">
        <f>IF(ISBLANK(Nomen.complète!L612),"-",Nomen.complète!L612)</f>
        <v>-</v>
      </c>
      <c r="C612" s="93" t="str">
        <f>IF(ISBLANK(Nomen.complète!M612),"-",Nomen.complète!M612)</f>
        <v>-</v>
      </c>
      <c r="D612" s="45" t="str">
        <f t="shared" si="9"/>
        <v>-</v>
      </c>
    </row>
    <row r="613" spans="1:4">
      <c r="A613" s="25" t="str">
        <f>IF(ISBLANK(Nomen.complète!K613),"-",Nomen.complète!K613)</f>
        <v>-</v>
      </c>
      <c r="B613" s="17" t="str">
        <f>IF(ISBLANK(Nomen.complète!L613),"-",Nomen.complète!L613)</f>
        <v>-</v>
      </c>
      <c r="C613" s="93" t="str">
        <f>IF(ISBLANK(Nomen.complète!M613),"-",Nomen.complète!M613)</f>
        <v>-</v>
      </c>
      <c r="D613" s="45" t="str">
        <f t="shared" si="9"/>
        <v>-</v>
      </c>
    </row>
    <row r="614" spans="1:4">
      <c r="A614" s="25" t="str">
        <f>IF(ISBLANK(Nomen.complète!K614),"-",Nomen.complète!K614)</f>
        <v>-</v>
      </c>
      <c r="B614" s="17" t="str">
        <f>IF(ISBLANK(Nomen.complète!L614),"-",Nomen.complète!L614)</f>
        <v>-</v>
      </c>
      <c r="C614" s="93" t="str">
        <f>IF(ISBLANK(Nomen.complète!M614),"-",Nomen.complète!M614)</f>
        <v>-</v>
      </c>
      <c r="D614" s="45" t="str">
        <f t="shared" si="9"/>
        <v>-</v>
      </c>
    </row>
    <row r="615" spans="1:4">
      <c r="A615" s="25" t="str">
        <f>IF(ISBLANK(Nomen.complète!K615),"-",Nomen.complète!K615)</f>
        <v>-</v>
      </c>
      <c r="B615" s="17" t="str">
        <f>IF(ISBLANK(Nomen.complète!L615),"-",Nomen.complète!L615)</f>
        <v>-</v>
      </c>
      <c r="C615" s="93" t="str">
        <f>IF(ISBLANK(Nomen.complète!M615),"-",Nomen.complète!M615)</f>
        <v>-</v>
      </c>
      <c r="D615" s="45" t="str">
        <f t="shared" si="9"/>
        <v>-</v>
      </c>
    </row>
    <row r="616" spans="1:4">
      <c r="A616" s="25" t="str">
        <f>IF(ISBLANK(Nomen.complète!K616),"-",Nomen.complète!K616)</f>
        <v>-</v>
      </c>
      <c r="B616" s="17" t="str">
        <f>IF(ISBLANK(Nomen.complète!L616),"-",Nomen.complète!L616)</f>
        <v>-</v>
      </c>
      <c r="C616" s="93" t="str">
        <f>IF(ISBLANK(Nomen.complète!M616),"-",Nomen.complète!M616)</f>
        <v>-</v>
      </c>
      <c r="D616" s="45" t="str">
        <f t="shared" si="9"/>
        <v>-</v>
      </c>
    </row>
    <row r="617" spans="1:4">
      <c r="A617" s="25" t="str">
        <f>IF(ISBLANK(Nomen.complète!K617),"-",Nomen.complète!K617)</f>
        <v>-</v>
      </c>
      <c r="B617" s="17" t="str">
        <f>IF(ISBLANK(Nomen.complète!L617),"-",Nomen.complète!L617)</f>
        <v>-</v>
      </c>
      <c r="C617" s="93" t="str">
        <f>IF(ISBLANK(Nomen.complète!M617),"-",Nomen.complète!M617)</f>
        <v>-</v>
      </c>
      <c r="D617" s="45" t="str">
        <f t="shared" si="9"/>
        <v>-</v>
      </c>
    </row>
    <row r="618" spans="1:4">
      <c r="A618" s="25" t="str">
        <f>IF(ISBLANK(Nomen.complète!K618),"-",Nomen.complète!K618)</f>
        <v>-</v>
      </c>
      <c r="B618" s="17" t="str">
        <f>IF(ISBLANK(Nomen.complète!L618),"-",Nomen.complète!L618)</f>
        <v>-</v>
      </c>
      <c r="C618" s="93" t="str">
        <f>IF(ISBLANK(Nomen.complète!M618),"-",Nomen.complète!M618)</f>
        <v>-</v>
      </c>
      <c r="D618" s="45" t="str">
        <f t="shared" si="9"/>
        <v>-</v>
      </c>
    </row>
    <row r="619" spans="1:4">
      <c r="A619" s="25" t="str">
        <f>IF(ISBLANK(Nomen.complète!K619),"-",Nomen.complète!K619)</f>
        <v>-</v>
      </c>
      <c r="B619" s="17" t="str">
        <f>IF(ISBLANK(Nomen.complète!L619),"-",Nomen.complète!L619)</f>
        <v>-</v>
      </c>
      <c r="C619" s="93" t="str">
        <f>IF(ISBLANK(Nomen.complète!M619),"-",Nomen.complète!M619)</f>
        <v>-</v>
      </c>
      <c r="D619" s="45" t="str">
        <f t="shared" si="9"/>
        <v>-</v>
      </c>
    </row>
    <row r="620" spans="1:4">
      <c r="A620" s="25" t="str">
        <f>IF(ISBLANK(Nomen.complète!K620),"-",Nomen.complète!K620)</f>
        <v>-</v>
      </c>
      <c r="B620" s="17" t="str">
        <f>IF(ISBLANK(Nomen.complète!L620),"-",Nomen.complète!L620)</f>
        <v>-</v>
      </c>
      <c r="C620" s="93" t="str">
        <f>IF(ISBLANK(Nomen.complète!M620),"-",Nomen.complète!M620)</f>
        <v>-</v>
      </c>
      <c r="D620" s="45" t="str">
        <f t="shared" si="9"/>
        <v>-</v>
      </c>
    </row>
    <row r="621" spans="1:4">
      <c r="A621" s="25" t="str">
        <f>IF(ISBLANK(Nomen.complète!K621),"-",Nomen.complète!K621)</f>
        <v>-</v>
      </c>
      <c r="B621" s="17" t="str">
        <f>IF(ISBLANK(Nomen.complète!L621),"-",Nomen.complète!L621)</f>
        <v>-</v>
      </c>
      <c r="C621" s="93" t="str">
        <f>IF(ISBLANK(Nomen.complète!M621),"-",Nomen.complète!M621)</f>
        <v>-</v>
      </c>
      <c r="D621" s="45" t="str">
        <f t="shared" si="9"/>
        <v>-</v>
      </c>
    </row>
    <row r="622" spans="1:4">
      <c r="A622" s="25" t="str">
        <f>IF(ISBLANK(Nomen.complète!K622),"-",Nomen.complète!K622)</f>
        <v>-</v>
      </c>
      <c r="B622" s="17" t="str">
        <f>IF(ISBLANK(Nomen.complète!L622),"-",Nomen.complète!L622)</f>
        <v>-</v>
      </c>
      <c r="C622" s="93" t="str">
        <f>IF(ISBLANK(Nomen.complète!M622),"-",Nomen.complète!M622)</f>
        <v>-</v>
      </c>
      <c r="D622" s="45" t="str">
        <f t="shared" si="9"/>
        <v>-</v>
      </c>
    </row>
    <row r="623" spans="1:4">
      <c r="A623" s="25" t="str">
        <f>IF(ISBLANK(Nomen.complète!K623),"-",Nomen.complète!K623)</f>
        <v>-</v>
      </c>
      <c r="B623" s="17" t="str">
        <f>IF(ISBLANK(Nomen.complète!L623),"-",Nomen.complète!L623)</f>
        <v>-</v>
      </c>
      <c r="C623" s="93" t="str">
        <f>IF(ISBLANK(Nomen.complète!M623),"-",Nomen.complète!M623)</f>
        <v>-</v>
      </c>
      <c r="D623" s="45" t="str">
        <f t="shared" si="9"/>
        <v>-</v>
      </c>
    </row>
    <row r="624" spans="1:4">
      <c r="A624" s="25" t="str">
        <f>IF(ISBLANK(Nomen.complète!K624),"-",Nomen.complète!K624)</f>
        <v>-</v>
      </c>
      <c r="B624" s="17" t="str">
        <f>IF(ISBLANK(Nomen.complète!L624),"-",Nomen.complète!L624)</f>
        <v>-</v>
      </c>
      <c r="C624" s="93" t="str">
        <f>IF(ISBLANK(Nomen.complète!M624),"-",Nomen.complète!M624)</f>
        <v>-</v>
      </c>
      <c r="D624" s="45" t="str">
        <f t="shared" si="9"/>
        <v>-</v>
      </c>
    </row>
    <row r="625" spans="1:4">
      <c r="A625" s="25" t="str">
        <f>IF(ISBLANK(Nomen.complète!K625),"-",Nomen.complète!K625)</f>
        <v>-</v>
      </c>
      <c r="B625" s="17" t="str">
        <f>IF(ISBLANK(Nomen.complète!L625),"-",Nomen.complète!L625)</f>
        <v>-</v>
      </c>
      <c r="C625" s="93" t="str">
        <f>IF(ISBLANK(Nomen.complète!M625),"-",Nomen.complète!M625)</f>
        <v>-</v>
      </c>
      <c r="D625" s="45" t="str">
        <f t="shared" si="9"/>
        <v>-</v>
      </c>
    </row>
    <row r="626" spans="1:4">
      <c r="A626" s="25" t="str">
        <f>IF(ISBLANK(Nomen.complète!K626),"-",Nomen.complète!K626)</f>
        <v>-</v>
      </c>
      <c r="B626" s="17" t="str">
        <f>IF(ISBLANK(Nomen.complète!L626),"-",Nomen.complète!L626)</f>
        <v>-</v>
      </c>
      <c r="C626" s="93" t="str">
        <f>IF(ISBLANK(Nomen.complète!M626),"-",Nomen.complète!M626)</f>
        <v>-</v>
      </c>
      <c r="D626" s="45" t="str">
        <f t="shared" si="9"/>
        <v>-</v>
      </c>
    </row>
    <row r="627" spans="1:4">
      <c r="A627" s="25" t="str">
        <f>IF(ISBLANK(Nomen.complète!K627),"-",Nomen.complète!K627)</f>
        <v>-</v>
      </c>
      <c r="B627" s="17" t="str">
        <f>IF(ISBLANK(Nomen.complète!L627),"-",Nomen.complète!L627)</f>
        <v>-</v>
      </c>
      <c r="C627" s="93" t="str">
        <f>IF(ISBLANK(Nomen.complète!M627),"-",Nomen.complète!M627)</f>
        <v>-</v>
      </c>
      <c r="D627" s="45" t="str">
        <f t="shared" si="9"/>
        <v>-</v>
      </c>
    </row>
    <row r="628" spans="1:4">
      <c r="A628" s="25" t="str">
        <f>IF(ISBLANK(Nomen.complète!K628),"-",Nomen.complète!K628)</f>
        <v>-</v>
      </c>
      <c r="B628" s="17" t="str">
        <f>IF(ISBLANK(Nomen.complète!L628),"-",Nomen.complète!L628)</f>
        <v>-</v>
      </c>
      <c r="C628" s="93" t="str">
        <f>IF(ISBLANK(Nomen.complète!M628),"-",Nomen.complète!M628)</f>
        <v>-</v>
      </c>
      <c r="D628" s="45" t="str">
        <f t="shared" si="9"/>
        <v>-</v>
      </c>
    </row>
    <row r="629" spans="1:4">
      <c r="A629" s="25" t="str">
        <f>IF(ISBLANK(Nomen.complète!K629),"-",Nomen.complète!K629)</f>
        <v>-</v>
      </c>
      <c r="B629" s="17" t="str">
        <f>IF(ISBLANK(Nomen.complète!L629),"-",Nomen.complète!L629)</f>
        <v>-</v>
      </c>
      <c r="C629" s="93" t="str">
        <f>IF(ISBLANK(Nomen.complète!M629),"-",Nomen.complète!M629)</f>
        <v>-</v>
      </c>
      <c r="D629" s="45" t="str">
        <f t="shared" si="9"/>
        <v>-</v>
      </c>
    </row>
    <row r="630" spans="1:4">
      <c r="A630" s="25" t="str">
        <f>IF(ISBLANK(Nomen.complète!K630),"-",Nomen.complète!K630)</f>
        <v>-</v>
      </c>
      <c r="B630" s="17" t="str">
        <f>IF(ISBLANK(Nomen.complète!L630),"-",Nomen.complète!L630)</f>
        <v>-</v>
      </c>
      <c r="C630" s="93" t="str">
        <f>IF(ISBLANK(Nomen.complète!M630),"-",Nomen.complète!M630)</f>
        <v>-</v>
      </c>
      <c r="D630" s="45" t="str">
        <f t="shared" si="9"/>
        <v>-</v>
      </c>
    </row>
    <row r="631" spans="1:4">
      <c r="A631" s="25" t="str">
        <f>IF(ISBLANK(Nomen.complète!K631),"-",Nomen.complète!K631)</f>
        <v>-</v>
      </c>
      <c r="B631" s="17" t="str">
        <f>IF(ISBLANK(Nomen.complète!L631),"-",Nomen.complète!L631)</f>
        <v>-</v>
      </c>
      <c r="C631" s="93" t="str">
        <f>IF(ISBLANK(Nomen.complète!M631),"-",Nomen.complète!M631)</f>
        <v>-</v>
      </c>
      <c r="D631" s="45" t="str">
        <f t="shared" si="9"/>
        <v>-</v>
      </c>
    </row>
    <row r="632" spans="1:4">
      <c r="A632" s="25" t="str">
        <f>IF(ISBLANK(Nomen.complète!K632),"-",Nomen.complète!K632)</f>
        <v>-</v>
      </c>
      <c r="B632" s="17" t="str">
        <f>IF(ISBLANK(Nomen.complète!L632),"-",Nomen.complète!L632)</f>
        <v>-</v>
      </c>
      <c r="C632" s="93" t="str">
        <f>IF(ISBLANK(Nomen.complète!M632),"-",Nomen.complète!M632)</f>
        <v>-</v>
      </c>
      <c r="D632" s="45" t="str">
        <f t="shared" si="9"/>
        <v>-</v>
      </c>
    </row>
    <row r="633" spans="1:4">
      <c r="A633" s="25" t="str">
        <f>IF(ISBLANK(Nomen.complète!K633),"-",Nomen.complète!K633)</f>
        <v>-</v>
      </c>
      <c r="B633" s="17" t="str">
        <f>IF(ISBLANK(Nomen.complète!L633),"-",Nomen.complète!L633)</f>
        <v>-</v>
      </c>
      <c r="C633" s="93" t="str">
        <f>IF(ISBLANK(Nomen.complète!M633),"-",Nomen.complète!M633)</f>
        <v>-</v>
      </c>
      <c r="D633" s="45" t="str">
        <f t="shared" si="9"/>
        <v>-</v>
      </c>
    </row>
    <row r="634" spans="1:4">
      <c r="A634" s="25" t="str">
        <f>IF(ISBLANK(Nomen.complète!K634),"-",Nomen.complète!K634)</f>
        <v>-</v>
      </c>
      <c r="B634" s="17" t="str">
        <f>IF(ISBLANK(Nomen.complète!L634),"-",Nomen.complète!L634)</f>
        <v>-</v>
      </c>
      <c r="C634" s="93" t="str">
        <f>IF(ISBLANK(Nomen.complète!M634),"-",Nomen.complète!M634)</f>
        <v>-</v>
      </c>
      <c r="D634" s="45" t="str">
        <f t="shared" si="9"/>
        <v>-</v>
      </c>
    </row>
    <row r="635" spans="1:4">
      <c r="A635" s="25" t="str">
        <f>IF(ISBLANK(Nomen.complète!K635),"-",Nomen.complète!K635)</f>
        <v>-</v>
      </c>
      <c r="B635" s="17" t="str">
        <f>IF(ISBLANK(Nomen.complète!L635),"-",Nomen.complète!L635)</f>
        <v>-</v>
      </c>
      <c r="C635" s="93" t="str">
        <f>IF(ISBLANK(Nomen.complète!M635),"-",Nomen.complète!M635)</f>
        <v>-</v>
      </c>
      <c r="D635" s="45" t="str">
        <f t="shared" si="9"/>
        <v>-</v>
      </c>
    </row>
    <row r="636" spans="1:4">
      <c r="A636" s="25" t="str">
        <f>IF(ISBLANK(Nomen.complète!K636),"-",Nomen.complète!K636)</f>
        <v>-</v>
      </c>
      <c r="B636" s="17" t="str">
        <f>IF(ISBLANK(Nomen.complète!L636),"-",Nomen.complète!L636)</f>
        <v>-</v>
      </c>
      <c r="C636" s="93" t="str">
        <f>IF(ISBLANK(Nomen.complète!M636),"-",Nomen.complète!M636)</f>
        <v>-</v>
      </c>
      <c r="D636" s="45" t="str">
        <f t="shared" si="9"/>
        <v>-</v>
      </c>
    </row>
    <row r="637" spans="1:4">
      <c r="A637" s="25" t="str">
        <f>IF(ISBLANK(Nomen.complète!K637),"-",Nomen.complète!K637)</f>
        <v>-</v>
      </c>
      <c r="B637" s="17" t="str">
        <f>IF(ISBLANK(Nomen.complète!L637),"-",Nomen.complète!L637)</f>
        <v>-</v>
      </c>
      <c r="C637" s="93" t="str">
        <f>IF(ISBLANK(Nomen.complète!M637),"-",Nomen.complète!M637)</f>
        <v>-</v>
      </c>
      <c r="D637" s="45" t="str">
        <f t="shared" si="9"/>
        <v>-</v>
      </c>
    </row>
    <row r="638" spans="1:4">
      <c r="A638" s="25" t="str">
        <f>IF(ISBLANK(Nomen.complète!K638),"-",Nomen.complète!K638)</f>
        <v>-</v>
      </c>
      <c r="B638" s="17" t="str">
        <f>IF(ISBLANK(Nomen.complète!L638),"-",Nomen.complète!L638)</f>
        <v>-</v>
      </c>
      <c r="C638" s="93" t="str">
        <f>IF(ISBLANK(Nomen.complète!M638),"-",Nomen.complète!M638)</f>
        <v>-</v>
      </c>
      <c r="D638" s="45" t="str">
        <f t="shared" si="9"/>
        <v>-</v>
      </c>
    </row>
    <row r="639" spans="1:4">
      <c r="A639" s="25" t="str">
        <f>IF(ISBLANK(Nomen.complète!K639),"-",Nomen.complète!K639)</f>
        <v>-</v>
      </c>
      <c r="B639" s="17" t="str">
        <f>IF(ISBLANK(Nomen.complète!L639),"-",Nomen.complète!L639)</f>
        <v>-</v>
      </c>
      <c r="C639" s="93" t="str">
        <f>IF(ISBLANK(Nomen.complète!M639),"-",Nomen.complète!M639)</f>
        <v>-</v>
      </c>
      <c r="D639" s="45" t="str">
        <f t="shared" si="9"/>
        <v>-</v>
      </c>
    </row>
    <row r="640" spans="1:4">
      <c r="A640" s="25" t="str">
        <f>IF(ISBLANK(Nomen.complète!K640),"-",Nomen.complète!K640)</f>
        <v>-</v>
      </c>
      <c r="B640" s="17" t="str">
        <f>IF(ISBLANK(Nomen.complète!L640),"-",Nomen.complète!L640)</f>
        <v>-</v>
      </c>
      <c r="C640" s="93" t="str">
        <f>IF(ISBLANK(Nomen.complète!M640),"-",Nomen.complète!M640)</f>
        <v>-</v>
      </c>
      <c r="D640" s="45" t="str">
        <f t="shared" si="9"/>
        <v>-</v>
      </c>
    </row>
    <row r="641" spans="1:4">
      <c r="A641" s="25" t="str">
        <f>IF(ISBLANK(Nomen.complète!K641),"-",Nomen.complète!K641)</f>
        <v>-</v>
      </c>
      <c r="B641" s="17" t="str">
        <f>IF(ISBLANK(Nomen.complète!L641),"-",Nomen.complète!L641)</f>
        <v>-</v>
      </c>
      <c r="C641" s="93" t="str">
        <f>IF(ISBLANK(Nomen.complète!M641),"-",Nomen.complète!M641)</f>
        <v>-</v>
      </c>
      <c r="D641" s="45" t="str">
        <f t="shared" si="9"/>
        <v>-</v>
      </c>
    </row>
    <row r="642" spans="1:4">
      <c r="A642" s="25" t="str">
        <f>IF(ISBLANK(Nomen.complète!K642),"-",Nomen.complète!K642)</f>
        <v>-</v>
      </c>
      <c r="B642" s="17" t="str">
        <f>IF(ISBLANK(Nomen.complète!L642),"-",Nomen.complète!L642)</f>
        <v>-</v>
      </c>
      <c r="C642" s="93" t="str">
        <f>IF(ISBLANK(Nomen.complète!M642),"-",Nomen.complète!M642)</f>
        <v>-</v>
      </c>
      <c r="D642" s="45" t="str">
        <f t="shared" si="9"/>
        <v>-</v>
      </c>
    </row>
    <row r="643" spans="1:4">
      <c r="A643" s="25" t="str">
        <f>IF(ISBLANK(Nomen.complète!K643),"-",Nomen.complète!K643)</f>
        <v>-</v>
      </c>
      <c r="B643" s="17" t="str">
        <f>IF(ISBLANK(Nomen.complète!L643),"-",Nomen.complète!L643)</f>
        <v>-</v>
      </c>
      <c r="C643" s="93" t="str">
        <f>IF(ISBLANK(Nomen.complète!M643),"-",Nomen.complète!M643)</f>
        <v>-</v>
      </c>
      <c r="D643" s="45" t="str">
        <f t="shared" si="9"/>
        <v>-</v>
      </c>
    </row>
    <row r="644" spans="1:4">
      <c r="A644" s="25" t="str">
        <f>IF(ISBLANK(Nomen.complète!K644),"-",Nomen.complète!K644)</f>
        <v>-</v>
      </c>
      <c r="B644" s="17" t="str">
        <f>IF(ISBLANK(Nomen.complète!L644),"-",Nomen.complète!L644)</f>
        <v>-</v>
      </c>
      <c r="C644" s="93" t="str">
        <f>IF(ISBLANK(Nomen.complète!M644),"-",Nomen.complète!M644)</f>
        <v>-</v>
      </c>
      <c r="D644" s="45" t="str">
        <f t="shared" si="9"/>
        <v>-</v>
      </c>
    </row>
    <row r="645" spans="1:4">
      <c r="A645" s="25" t="str">
        <f>IF(ISBLANK(Nomen.complète!K645),"-",Nomen.complète!K645)</f>
        <v>-</v>
      </c>
      <c r="B645" s="17" t="str">
        <f>IF(ISBLANK(Nomen.complète!L645),"-",Nomen.complète!L645)</f>
        <v>-</v>
      </c>
      <c r="C645" s="93" t="str">
        <f>IF(ISBLANK(Nomen.complète!M645),"-",Nomen.complète!M645)</f>
        <v>-</v>
      </c>
      <c r="D645" s="45" t="str">
        <f t="shared" ref="D645:D708" si="10">IF(B645="-",B645,C645&amp; " (" &amp;B645&amp;")")</f>
        <v>-</v>
      </c>
    </row>
    <row r="646" spans="1:4">
      <c r="A646" s="25" t="str">
        <f>IF(ISBLANK(Nomen.complète!K646),"-",Nomen.complète!K646)</f>
        <v>-</v>
      </c>
      <c r="B646" s="17" t="str">
        <f>IF(ISBLANK(Nomen.complète!L646),"-",Nomen.complète!L646)</f>
        <v>-</v>
      </c>
      <c r="C646" s="93" t="str">
        <f>IF(ISBLANK(Nomen.complète!M646),"-",Nomen.complète!M646)</f>
        <v>-</v>
      </c>
      <c r="D646" s="45" t="str">
        <f t="shared" si="10"/>
        <v>-</v>
      </c>
    </row>
    <row r="647" spans="1:4">
      <c r="A647" s="25" t="str">
        <f>IF(ISBLANK(Nomen.complète!K647),"-",Nomen.complète!K647)</f>
        <v>-</v>
      </c>
      <c r="B647" s="17" t="str">
        <f>IF(ISBLANK(Nomen.complète!L647),"-",Nomen.complète!L647)</f>
        <v>-</v>
      </c>
      <c r="C647" s="93" t="str">
        <f>IF(ISBLANK(Nomen.complète!M647),"-",Nomen.complète!M647)</f>
        <v>-</v>
      </c>
      <c r="D647" s="45" t="str">
        <f t="shared" si="10"/>
        <v>-</v>
      </c>
    </row>
    <row r="648" spans="1:4">
      <c r="A648" s="25" t="str">
        <f>IF(ISBLANK(Nomen.complète!K648),"-",Nomen.complète!K648)</f>
        <v>-</v>
      </c>
      <c r="B648" s="17" t="str">
        <f>IF(ISBLANK(Nomen.complète!L648),"-",Nomen.complète!L648)</f>
        <v>-</v>
      </c>
      <c r="C648" s="93" t="str">
        <f>IF(ISBLANK(Nomen.complète!M648),"-",Nomen.complète!M648)</f>
        <v>-</v>
      </c>
      <c r="D648" s="45" t="str">
        <f t="shared" si="10"/>
        <v>-</v>
      </c>
    </row>
    <row r="649" spans="1:4">
      <c r="A649" s="25" t="str">
        <f>IF(ISBLANK(Nomen.complète!K649),"-",Nomen.complète!K649)</f>
        <v>-</v>
      </c>
      <c r="B649" s="17" t="str">
        <f>IF(ISBLANK(Nomen.complète!L649),"-",Nomen.complète!L649)</f>
        <v>-</v>
      </c>
      <c r="C649" s="93" t="str">
        <f>IF(ISBLANK(Nomen.complète!M649),"-",Nomen.complète!M649)</f>
        <v>-</v>
      </c>
      <c r="D649" s="45" t="str">
        <f t="shared" si="10"/>
        <v>-</v>
      </c>
    </row>
    <row r="650" spans="1:4">
      <c r="A650" s="25" t="str">
        <f>IF(ISBLANK(Nomen.complète!K650),"-",Nomen.complète!K650)</f>
        <v>-</v>
      </c>
      <c r="B650" s="17" t="str">
        <f>IF(ISBLANK(Nomen.complète!L650),"-",Nomen.complète!L650)</f>
        <v>-</v>
      </c>
      <c r="C650" s="93" t="str">
        <f>IF(ISBLANK(Nomen.complète!M650),"-",Nomen.complète!M650)</f>
        <v>-</v>
      </c>
      <c r="D650" s="45" t="str">
        <f t="shared" si="10"/>
        <v>-</v>
      </c>
    </row>
    <row r="651" spans="1:4">
      <c r="A651" s="25" t="str">
        <f>IF(ISBLANK(Nomen.complète!K651),"-",Nomen.complète!K651)</f>
        <v>-</v>
      </c>
      <c r="B651" s="17" t="str">
        <f>IF(ISBLANK(Nomen.complète!L651),"-",Nomen.complète!L651)</f>
        <v>-</v>
      </c>
      <c r="C651" s="93" t="str">
        <f>IF(ISBLANK(Nomen.complète!M651),"-",Nomen.complète!M651)</f>
        <v>-</v>
      </c>
      <c r="D651" s="45" t="str">
        <f t="shared" si="10"/>
        <v>-</v>
      </c>
    </row>
    <row r="652" spans="1:4">
      <c r="A652" s="25" t="str">
        <f>IF(ISBLANK(Nomen.complète!K652),"-",Nomen.complète!K652)</f>
        <v>-</v>
      </c>
      <c r="B652" s="17" t="str">
        <f>IF(ISBLANK(Nomen.complète!L652),"-",Nomen.complète!L652)</f>
        <v>-</v>
      </c>
      <c r="C652" s="93" t="str">
        <f>IF(ISBLANK(Nomen.complète!M652),"-",Nomen.complète!M652)</f>
        <v>-</v>
      </c>
      <c r="D652" s="45" t="str">
        <f t="shared" si="10"/>
        <v>-</v>
      </c>
    </row>
    <row r="653" spans="1:4">
      <c r="A653" s="25" t="str">
        <f>IF(ISBLANK(Nomen.complète!K653),"-",Nomen.complète!K653)</f>
        <v>-</v>
      </c>
      <c r="B653" s="17" t="str">
        <f>IF(ISBLANK(Nomen.complète!L653),"-",Nomen.complète!L653)</f>
        <v>-</v>
      </c>
      <c r="C653" s="93" t="str">
        <f>IF(ISBLANK(Nomen.complète!M653),"-",Nomen.complète!M653)</f>
        <v>-</v>
      </c>
      <c r="D653" s="45" t="str">
        <f t="shared" si="10"/>
        <v>-</v>
      </c>
    </row>
    <row r="654" spans="1:4">
      <c r="A654" s="25" t="str">
        <f>IF(ISBLANK(Nomen.complète!K654),"-",Nomen.complète!K654)</f>
        <v>-</v>
      </c>
      <c r="B654" s="17" t="str">
        <f>IF(ISBLANK(Nomen.complète!L654),"-",Nomen.complète!L654)</f>
        <v>-</v>
      </c>
      <c r="C654" s="93" t="str">
        <f>IF(ISBLANK(Nomen.complète!M654),"-",Nomen.complète!M654)</f>
        <v>-</v>
      </c>
      <c r="D654" s="45" t="str">
        <f t="shared" si="10"/>
        <v>-</v>
      </c>
    </row>
    <row r="655" spans="1:4">
      <c r="A655" s="25" t="str">
        <f>IF(ISBLANK(Nomen.complète!K655),"-",Nomen.complète!K655)</f>
        <v>-</v>
      </c>
      <c r="B655" s="17" t="str">
        <f>IF(ISBLANK(Nomen.complète!L655),"-",Nomen.complète!L655)</f>
        <v>-</v>
      </c>
      <c r="C655" s="93" t="str">
        <f>IF(ISBLANK(Nomen.complète!M655),"-",Nomen.complète!M655)</f>
        <v>-</v>
      </c>
      <c r="D655" s="45" t="str">
        <f t="shared" si="10"/>
        <v>-</v>
      </c>
    </row>
    <row r="656" spans="1:4">
      <c r="A656" s="25" t="str">
        <f>IF(ISBLANK(Nomen.complète!K656),"-",Nomen.complète!K656)</f>
        <v>-</v>
      </c>
      <c r="B656" s="17" t="str">
        <f>IF(ISBLANK(Nomen.complète!L656),"-",Nomen.complète!L656)</f>
        <v>-</v>
      </c>
      <c r="C656" s="93" t="str">
        <f>IF(ISBLANK(Nomen.complète!M656),"-",Nomen.complète!M656)</f>
        <v>-</v>
      </c>
      <c r="D656" s="45" t="str">
        <f t="shared" si="10"/>
        <v>-</v>
      </c>
    </row>
    <row r="657" spans="1:4">
      <c r="A657" s="25" t="str">
        <f>IF(ISBLANK(Nomen.complète!K657),"-",Nomen.complète!K657)</f>
        <v>-</v>
      </c>
      <c r="B657" s="17" t="str">
        <f>IF(ISBLANK(Nomen.complète!L657),"-",Nomen.complète!L657)</f>
        <v>-</v>
      </c>
      <c r="C657" s="93" t="str">
        <f>IF(ISBLANK(Nomen.complète!M657),"-",Nomen.complète!M657)</f>
        <v>-</v>
      </c>
      <c r="D657" s="45" t="str">
        <f t="shared" si="10"/>
        <v>-</v>
      </c>
    </row>
    <row r="658" spans="1:4">
      <c r="A658" s="25" t="str">
        <f>IF(ISBLANK(Nomen.complète!K658),"-",Nomen.complète!K658)</f>
        <v>-</v>
      </c>
      <c r="B658" s="17" t="str">
        <f>IF(ISBLANK(Nomen.complète!L658),"-",Nomen.complète!L658)</f>
        <v>-</v>
      </c>
      <c r="C658" s="93" t="str">
        <f>IF(ISBLANK(Nomen.complète!M658),"-",Nomen.complète!M658)</f>
        <v>-</v>
      </c>
      <c r="D658" s="45" t="str">
        <f t="shared" si="10"/>
        <v>-</v>
      </c>
    </row>
    <row r="659" spans="1:4">
      <c r="A659" s="25" t="str">
        <f>IF(ISBLANK(Nomen.complète!K659),"-",Nomen.complète!K659)</f>
        <v>-</v>
      </c>
      <c r="B659" s="17" t="str">
        <f>IF(ISBLANK(Nomen.complète!L659),"-",Nomen.complète!L659)</f>
        <v>-</v>
      </c>
      <c r="C659" s="93" t="str">
        <f>IF(ISBLANK(Nomen.complète!M659),"-",Nomen.complète!M659)</f>
        <v>-</v>
      </c>
      <c r="D659" s="45" t="str">
        <f t="shared" si="10"/>
        <v>-</v>
      </c>
    </row>
    <row r="660" spans="1:4">
      <c r="A660" s="25" t="str">
        <f>IF(ISBLANK(Nomen.complète!K660),"-",Nomen.complète!K660)</f>
        <v>-</v>
      </c>
      <c r="B660" s="17" t="str">
        <f>IF(ISBLANK(Nomen.complète!L660),"-",Nomen.complète!L660)</f>
        <v>-</v>
      </c>
      <c r="C660" s="93" t="str">
        <f>IF(ISBLANK(Nomen.complète!M660),"-",Nomen.complète!M660)</f>
        <v>-</v>
      </c>
      <c r="D660" s="45" t="str">
        <f t="shared" si="10"/>
        <v>-</v>
      </c>
    </row>
    <row r="661" spans="1:4">
      <c r="A661" s="25" t="str">
        <f>IF(ISBLANK(Nomen.complète!K661),"-",Nomen.complète!K661)</f>
        <v>-</v>
      </c>
      <c r="B661" s="17" t="str">
        <f>IF(ISBLANK(Nomen.complète!L661),"-",Nomen.complète!L661)</f>
        <v>-</v>
      </c>
      <c r="C661" s="93" t="str">
        <f>IF(ISBLANK(Nomen.complète!M661),"-",Nomen.complète!M661)</f>
        <v>-</v>
      </c>
      <c r="D661" s="45" t="str">
        <f t="shared" si="10"/>
        <v>-</v>
      </c>
    </row>
    <row r="662" spans="1:4">
      <c r="A662" s="25" t="str">
        <f>IF(ISBLANK(Nomen.complète!K662),"-",Nomen.complète!K662)</f>
        <v>-</v>
      </c>
      <c r="B662" s="17" t="str">
        <f>IF(ISBLANK(Nomen.complète!L662),"-",Nomen.complète!L662)</f>
        <v>-</v>
      </c>
      <c r="C662" s="93" t="str">
        <f>IF(ISBLANK(Nomen.complète!M662),"-",Nomen.complète!M662)</f>
        <v>-</v>
      </c>
      <c r="D662" s="45" t="str">
        <f t="shared" si="10"/>
        <v>-</v>
      </c>
    </row>
    <row r="663" spans="1:4">
      <c r="A663" s="25" t="str">
        <f>IF(ISBLANK(Nomen.complète!K663),"-",Nomen.complète!K663)</f>
        <v>-</v>
      </c>
      <c r="B663" s="17" t="str">
        <f>IF(ISBLANK(Nomen.complète!L663),"-",Nomen.complète!L663)</f>
        <v>-</v>
      </c>
      <c r="C663" s="93" t="str">
        <f>IF(ISBLANK(Nomen.complète!M663),"-",Nomen.complète!M663)</f>
        <v>-</v>
      </c>
      <c r="D663" s="45" t="str">
        <f t="shared" si="10"/>
        <v>-</v>
      </c>
    </row>
    <row r="664" spans="1:4">
      <c r="A664" s="25" t="str">
        <f>IF(ISBLANK(Nomen.complète!K664),"-",Nomen.complète!K664)</f>
        <v>-</v>
      </c>
      <c r="B664" s="17" t="str">
        <f>IF(ISBLANK(Nomen.complète!L664),"-",Nomen.complète!L664)</f>
        <v>-</v>
      </c>
      <c r="C664" s="93" t="str">
        <f>IF(ISBLANK(Nomen.complète!M664),"-",Nomen.complète!M664)</f>
        <v>-</v>
      </c>
      <c r="D664" s="45" t="str">
        <f t="shared" si="10"/>
        <v>-</v>
      </c>
    </row>
    <row r="665" spans="1:4">
      <c r="A665" s="25" t="str">
        <f>IF(ISBLANK(Nomen.complète!K665),"-",Nomen.complète!K665)</f>
        <v>-</v>
      </c>
      <c r="B665" s="17" t="str">
        <f>IF(ISBLANK(Nomen.complète!L665),"-",Nomen.complète!L665)</f>
        <v>-</v>
      </c>
      <c r="C665" s="93" t="str">
        <f>IF(ISBLANK(Nomen.complète!M665),"-",Nomen.complète!M665)</f>
        <v>-</v>
      </c>
      <c r="D665" s="45" t="str">
        <f t="shared" si="10"/>
        <v>-</v>
      </c>
    </row>
    <row r="666" spans="1:4">
      <c r="A666" s="25" t="str">
        <f>IF(ISBLANK(Nomen.complète!K666),"-",Nomen.complète!K666)</f>
        <v>-</v>
      </c>
      <c r="B666" s="17" t="str">
        <f>IF(ISBLANK(Nomen.complète!L666),"-",Nomen.complète!L666)</f>
        <v>-</v>
      </c>
      <c r="C666" s="93" t="str">
        <f>IF(ISBLANK(Nomen.complète!M666),"-",Nomen.complète!M666)</f>
        <v>-</v>
      </c>
      <c r="D666" s="45" t="str">
        <f t="shared" si="10"/>
        <v>-</v>
      </c>
    </row>
    <row r="667" spans="1:4">
      <c r="A667" s="25" t="str">
        <f>IF(ISBLANK(Nomen.complète!K667),"-",Nomen.complète!K667)</f>
        <v>-</v>
      </c>
      <c r="B667" s="17" t="str">
        <f>IF(ISBLANK(Nomen.complète!L667),"-",Nomen.complète!L667)</f>
        <v>-</v>
      </c>
      <c r="C667" s="93" t="str">
        <f>IF(ISBLANK(Nomen.complète!M667),"-",Nomen.complète!M667)</f>
        <v>-</v>
      </c>
      <c r="D667" s="45" t="str">
        <f t="shared" si="10"/>
        <v>-</v>
      </c>
    </row>
    <row r="668" spans="1:4">
      <c r="A668" s="25" t="str">
        <f>IF(ISBLANK(Nomen.complète!K668),"-",Nomen.complète!K668)</f>
        <v>-</v>
      </c>
      <c r="B668" s="17" t="str">
        <f>IF(ISBLANK(Nomen.complète!L668),"-",Nomen.complète!L668)</f>
        <v>-</v>
      </c>
      <c r="C668" s="93" t="str">
        <f>IF(ISBLANK(Nomen.complète!M668),"-",Nomen.complète!M668)</f>
        <v>-</v>
      </c>
      <c r="D668" s="45" t="str">
        <f t="shared" si="10"/>
        <v>-</v>
      </c>
    </row>
    <row r="669" spans="1:4">
      <c r="A669" s="25" t="str">
        <f>IF(ISBLANK(Nomen.complète!K669),"-",Nomen.complète!K669)</f>
        <v>-</v>
      </c>
      <c r="B669" s="17" t="str">
        <f>IF(ISBLANK(Nomen.complète!L669),"-",Nomen.complète!L669)</f>
        <v>-</v>
      </c>
      <c r="C669" s="93" t="str">
        <f>IF(ISBLANK(Nomen.complète!M669),"-",Nomen.complète!M669)</f>
        <v>-</v>
      </c>
      <c r="D669" s="45" t="str">
        <f t="shared" si="10"/>
        <v>-</v>
      </c>
    </row>
    <row r="670" spans="1:4">
      <c r="A670" s="25" t="str">
        <f>IF(ISBLANK(Nomen.complète!K670),"-",Nomen.complète!K670)</f>
        <v>-</v>
      </c>
      <c r="B670" s="17" t="str">
        <f>IF(ISBLANK(Nomen.complète!L670),"-",Nomen.complète!L670)</f>
        <v>-</v>
      </c>
      <c r="C670" s="93" t="str">
        <f>IF(ISBLANK(Nomen.complète!M670),"-",Nomen.complète!M670)</f>
        <v>-</v>
      </c>
      <c r="D670" s="45" t="str">
        <f t="shared" si="10"/>
        <v>-</v>
      </c>
    </row>
    <row r="671" spans="1:4">
      <c r="A671" s="25" t="str">
        <f>IF(ISBLANK(Nomen.complète!K671),"-",Nomen.complète!K671)</f>
        <v>-</v>
      </c>
      <c r="B671" s="17" t="str">
        <f>IF(ISBLANK(Nomen.complète!L671),"-",Nomen.complète!L671)</f>
        <v>-</v>
      </c>
      <c r="C671" s="93" t="str">
        <f>IF(ISBLANK(Nomen.complète!M671),"-",Nomen.complète!M671)</f>
        <v>-</v>
      </c>
      <c r="D671" s="45" t="str">
        <f t="shared" si="10"/>
        <v>-</v>
      </c>
    </row>
    <row r="672" spans="1:4">
      <c r="A672" s="25" t="str">
        <f>IF(ISBLANK(Nomen.complète!K672),"-",Nomen.complète!K672)</f>
        <v>-</v>
      </c>
      <c r="B672" s="17" t="str">
        <f>IF(ISBLANK(Nomen.complète!L672),"-",Nomen.complète!L672)</f>
        <v>-</v>
      </c>
      <c r="C672" s="93" t="str">
        <f>IF(ISBLANK(Nomen.complète!M672),"-",Nomen.complète!M672)</f>
        <v>-</v>
      </c>
      <c r="D672" s="45" t="str">
        <f t="shared" si="10"/>
        <v>-</v>
      </c>
    </row>
    <row r="673" spans="1:4">
      <c r="A673" s="25" t="str">
        <f>IF(ISBLANK(Nomen.complète!K673),"-",Nomen.complète!K673)</f>
        <v>-</v>
      </c>
      <c r="B673" s="17" t="str">
        <f>IF(ISBLANK(Nomen.complète!L673),"-",Nomen.complète!L673)</f>
        <v>-</v>
      </c>
      <c r="C673" s="93" t="str">
        <f>IF(ISBLANK(Nomen.complète!M673),"-",Nomen.complète!M673)</f>
        <v>-</v>
      </c>
      <c r="D673" s="45" t="str">
        <f t="shared" si="10"/>
        <v>-</v>
      </c>
    </row>
    <row r="674" spans="1:4">
      <c r="A674" s="25" t="str">
        <f>IF(ISBLANK(Nomen.complète!K674),"-",Nomen.complète!K674)</f>
        <v>-</v>
      </c>
      <c r="B674" s="17" t="str">
        <f>IF(ISBLANK(Nomen.complète!L674),"-",Nomen.complète!L674)</f>
        <v>-</v>
      </c>
      <c r="C674" s="93" t="str">
        <f>IF(ISBLANK(Nomen.complète!M674),"-",Nomen.complète!M674)</f>
        <v>-</v>
      </c>
      <c r="D674" s="45" t="str">
        <f t="shared" si="10"/>
        <v>-</v>
      </c>
    </row>
    <row r="675" spans="1:4">
      <c r="A675" s="25" t="str">
        <f>IF(ISBLANK(Nomen.complète!K675),"-",Nomen.complète!K675)</f>
        <v>-</v>
      </c>
      <c r="B675" s="17" t="str">
        <f>IF(ISBLANK(Nomen.complète!L675),"-",Nomen.complète!L675)</f>
        <v>-</v>
      </c>
      <c r="C675" s="93" t="str">
        <f>IF(ISBLANK(Nomen.complète!M675),"-",Nomen.complète!M675)</f>
        <v>-</v>
      </c>
      <c r="D675" s="45" t="str">
        <f t="shared" si="10"/>
        <v>-</v>
      </c>
    </row>
    <row r="676" spans="1:4">
      <c r="A676" s="25" t="str">
        <f>IF(ISBLANK(Nomen.complète!K676),"-",Nomen.complète!K676)</f>
        <v>-</v>
      </c>
      <c r="B676" s="17" t="str">
        <f>IF(ISBLANK(Nomen.complète!L676),"-",Nomen.complète!L676)</f>
        <v>-</v>
      </c>
      <c r="C676" s="93" t="str">
        <f>IF(ISBLANK(Nomen.complète!M676),"-",Nomen.complète!M676)</f>
        <v>-</v>
      </c>
      <c r="D676" s="45" t="str">
        <f t="shared" si="10"/>
        <v>-</v>
      </c>
    </row>
    <row r="677" spans="1:4">
      <c r="A677" s="25" t="str">
        <f>IF(ISBLANK(Nomen.complète!K677),"-",Nomen.complète!K677)</f>
        <v>-</v>
      </c>
      <c r="B677" s="17" t="str">
        <f>IF(ISBLANK(Nomen.complète!L677),"-",Nomen.complète!L677)</f>
        <v>-</v>
      </c>
      <c r="C677" s="93" t="str">
        <f>IF(ISBLANK(Nomen.complète!M677),"-",Nomen.complète!M677)</f>
        <v>-</v>
      </c>
      <c r="D677" s="45" t="str">
        <f t="shared" si="10"/>
        <v>-</v>
      </c>
    </row>
    <row r="678" spans="1:4">
      <c r="A678" s="25" t="str">
        <f>IF(ISBLANK(Nomen.complète!K678),"-",Nomen.complète!K678)</f>
        <v>-</v>
      </c>
      <c r="B678" s="17" t="str">
        <f>IF(ISBLANK(Nomen.complète!L678),"-",Nomen.complète!L678)</f>
        <v>-</v>
      </c>
      <c r="C678" s="93" t="str">
        <f>IF(ISBLANK(Nomen.complète!M678),"-",Nomen.complète!M678)</f>
        <v>-</v>
      </c>
      <c r="D678" s="45" t="str">
        <f t="shared" si="10"/>
        <v>-</v>
      </c>
    </row>
    <row r="679" spans="1:4">
      <c r="A679" s="25" t="str">
        <f>IF(ISBLANK(Nomen.complète!K679),"-",Nomen.complète!K679)</f>
        <v>-</v>
      </c>
      <c r="B679" s="17" t="str">
        <f>IF(ISBLANK(Nomen.complète!L679),"-",Nomen.complète!L679)</f>
        <v>-</v>
      </c>
      <c r="C679" s="93" t="str">
        <f>IF(ISBLANK(Nomen.complète!M679),"-",Nomen.complète!M679)</f>
        <v>-</v>
      </c>
      <c r="D679" s="45" t="str">
        <f t="shared" si="10"/>
        <v>-</v>
      </c>
    </row>
    <row r="680" spans="1:4">
      <c r="A680" s="25" t="str">
        <f>IF(ISBLANK(Nomen.complète!K680),"-",Nomen.complète!K680)</f>
        <v>-</v>
      </c>
      <c r="B680" s="17" t="str">
        <f>IF(ISBLANK(Nomen.complète!L680),"-",Nomen.complète!L680)</f>
        <v>-</v>
      </c>
      <c r="C680" s="93" t="str">
        <f>IF(ISBLANK(Nomen.complète!M680),"-",Nomen.complète!M680)</f>
        <v>-</v>
      </c>
      <c r="D680" s="45" t="str">
        <f t="shared" si="10"/>
        <v>-</v>
      </c>
    </row>
    <row r="681" spans="1:4">
      <c r="A681" s="25" t="str">
        <f>IF(ISBLANK(Nomen.complète!K681),"-",Nomen.complète!K681)</f>
        <v>-</v>
      </c>
      <c r="B681" s="17" t="str">
        <f>IF(ISBLANK(Nomen.complète!L681),"-",Nomen.complète!L681)</f>
        <v>-</v>
      </c>
      <c r="C681" s="93" t="str">
        <f>IF(ISBLANK(Nomen.complète!M681),"-",Nomen.complète!M681)</f>
        <v>-</v>
      </c>
      <c r="D681" s="45" t="str">
        <f t="shared" si="10"/>
        <v>-</v>
      </c>
    </row>
    <row r="682" spans="1:4">
      <c r="A682" s="25" t="str">
        <f>IF(ISBLANK(Nomen.complète!K682),"-",Nomen.complète!K682)</f>
        <v>-</v>
      </c>
      <c r="B682" s="17" t="str">
        <f>IF(ISBLANK(Nomen.complète!L682),"-",Nomen.complète!L682)</f>
        <v>-</v>
      </c>
      <c r="C682" s="93" t="str">
        <f>IF(ISBLANK(Nomen.complète!M682),"-",Nomen.complète!M682)</f>
        <v>-</v>
      </c>
      <c r="D682" s="45" t="str">
        <f t="shared" si="10"/>
        <v>-</v>
      </c>
    </row>
    <row r="683" spans="1:4">
      <c r="A683" s="25" t="str">
        <f>IF(ISBLANK(Nomen.complète!K683),"-",Nomen.complète!K683)</f>
        <v>-</v>
      </c>
      <c r="B683" s="17" t="str">
        <f>IF(ISBLANK(Nomen.complète!L683),"-",Nomen.complète!L683)</f>
        <v>-</v>
      </c>
      <c r="C683" s="93" t="str">
        <f>IF(ISBLANK(Nomen.complète!M683),"-",Nomen.complète!M683)</f>
        <v>-</v>
      </c>
      <c r="D683" s="45" t="str">
        <f t="shared" si="10"/>
        <v>-</v>
      </c>
    </row>
    <row r="684" spans="1:4">
      <c r="A684" s="25" t="str">
        <f>IF(ISBLANK(Nomen.complète!K684),"-",Nomen.complète!K684)</f>
        <v>-</v>
      </c>
      <c r="B684" s="17" t="str">
        <f>IF(ISBLANK(Nomen.complète!L684),"-",Nomen.complète!L684)</f>
        <v>-</v>
      </c>
      <c r="C684" s="93" t="str">
        <f>IF(ISBLANK(Nomen.complète!M684),"-",Nomen.complète!M684)</f>
        <v>-</v>
      </c>
      <c r="D684" s="45" t="str">
        <f t="shared" si="10"/>
        <v>-</v>
      </c>
    </row>
    <row r="685" spans="1:4">
      <c r="A685" s="25" t="str">
        <f>IF(ISBLANK(Nomen.complète!K685),"-",Nomen.complète!K685)</f>
        <v>-</v>
      </c>
      <c r="B685" s="17" t="str">
        <f>IF(ISBLANK(Nomen.complète!L685),"-",Nomen.complète!L685)</f>
        <v>-</v>
      </c>
      <c r="C685" s="93" t="str">
        <f>IF(ISBLANK(Nomen.complète!M685),"-",Nomen.complète!M685)</f>
        <v>-</v>
      </c>
      <c r="D685" s="45" t="str">
        <f t="shared" si="10"/>
        <v>-</v>
      </c>
    </row>
    <row r="686" spans="1:4">
      <c r="A686" s="25" t="str">
        <f>IF(ISBLANK(Nomen.complète!K686),"-",Nomen.complète!K686)</f>
        <v>-</v>
      </c>
      <c r="B686" s="17" t="str">
        <f>IF(ISBLANK(Nomen.complète!L686),"-",Nomen.complète!L686)</f>
        <v>-</v>
      </c>
      <c r="C686" s="93" t="str">
        <f>IF(ISBLANK(Nomen.complète!M686),"-",Nomen.complète!M686)</f>
        <v>-</v>
      </c>
      <c r="D686" s="45" t="str">
        <f t="shared" si="10"/>
        <v>-</v>
      </c>
    </row>
    <row r="687" spans="1:4">
      <c r="A687" s="25" t="str">
        <f>IF(ISBLANK(Nomen.complète!K687),"-",Nomen.complète!K687)</f>
        <v>-</v>
      </c>
      <c r="B687" s="17" t="str">
        <f>IF(ISBLANK(Nomen.complète!L687),"-",Nomen.complète!L687)</f>
        <v>-</v>
      </c>
      <c r="C687" s="93" t="str">
        <f>IF(ISBLANK(Nomen.complète!M687),"-",Nomen.complète!M687)</f>
        <v>-</v>
      </c>
      <c r="D687" s="45" t="str">
        <f t="shared" si="10"/>
        <v>-</v>
      </c>
    </row>
    <row r="688" spans="1:4">
      <c r="A688" s="25" t="str">
        <f>IF(ISBLANK(Nomen.complète!K688),"-",Nomen.complète!K688)</f>
        <v>-</v>
      </c>
      <c r="B688" s="17" t="str">
        <f>IF(ISBLANK(Nomen.complète!L688),"-",Nomen.complète!L688)</f>
        <v>-</v>
      </c>
      <c r="C688" s="93" t="str">
        <f>IF(ISBLANK(Nomen.complète!M688),"-",Nomen.complète!M688)</f>
        <v>-</v>
      </c>
      <c r="D688" s="45" t="str">
        <f t="shared" si="10"/>
        <v>-</v>
      </c>
    </row>
    <row r="689" spans="1:4">
      <c r="A689" s="25" t="str">
        <f>IF(ISBLANK(Nomen.complète!K689),"-",Nomen.complète!K689)</f>
        <v>-</v>
      </c>
      <c r="B689" s="17" t="str">
        <f>IF(ISBLANK(Nomen.complète!L689),"-",Nomen.complète!L689)</f>
        <v>-</v>
      </c>
      <c r="C689" s="93" t="str">
        <f>IF(ISBLANK(Nomen.complète!M689),"-",Nomen.complète!M689)</f>
        <v>-</v>
      </c>
      <c r="D689" s="45" t="str">
        <f t="shared" si="10"/>
        <v>-</v>
      </c>
    </row>
    <row r="690" spans="1:4">
      <c r="A690" s="25" t="str">
        <f>IF(ISBLANK(Nomen.complète!K690),"-",Nomen.complète!K690)</f>
        <v>-</v>
      </c>
      <c r="B690" s="17" t="str">
        <f>IF(ISBLANK(Nomen.complète!L690),"-",Nomen.complète!L690)</f>
        <v>-</v>
      </c>
      <c r="C690" s="93" t="str">
        <f>IF(ISBLANK(Nomen.complète!M690),"-",Nomen.complète!M690)</f>
        <v>-</v>
      </c>
      <c r="D690" s="45" t="str">
        <f t="shared" si="10"/>
        <v>-</v>
      </c>
    </row>
    <row r="691" spans="1:4">
      <c r="A691" s="25" t="str">
        <f>IF(ISBLANK(Nomen.complète!K691),"-",Nomen.complète!K691)</f>
        <v>-</v>
      </c>
      <c r="B691" s="17" t="str">
        <f>IF(ISBLANK(Nomen.complète!L691),"-",Nomen.complète!L691)</f>
        <v>-</v>
      </c>
      <c r="C691" s="93" t="str">
        <f>IF(ISBLANK(Nomen.complète!M691),"-",Nomen.complète!M691)</f>
        <v>-</v>
      </c>
      <c r="D691" s="45" t="str">
        <f t="shared" si="10"/>
        <v>-</v>
      </c>
    </row>
    <row r="692" spans="1:4">
      <c r="A692" s="25" t="str">
        <f>IF(ISBLANK(Nomen.complète!K692),"-",Nomen.complète!K692)</f>
        <v>-</v>
      </c>
      <c r="B692" s="17" t="str">
        <f>IF(ISBLANK(Nomen.complète!L692),"-",Nomen.complète!L692)</f>
        <v>-</v>
      </c>
      <c r="C692" s="93" t="str">
        <f>IF(ISBLANK(Nomen.complète!M692),"-",Nomen.complète!M692)</f>
        <v>-</v>
      </c>
      <c r="D692" s="45" t="str">
        <f t="shared" si="10"/>
        <v>-</v>
      </c>
    </row>
    <row r="693" spans="1:4">
      <c r="A693" s="25" t="str">
        <f>IF(ISBLANK(Nomen.complète!K693),"-",Nomen.complète!K693)</f>
        <v>-</v>
      </c>
      <c r="B693" s="17" t="str">
        <f>IF(ISBLANK(Nomen.complète!L693),"-",Nomen.complète!L693)</f>
        <v>-</v>
      </c>
      <c r="C693" s="93" t="str">
        <f>IF(ISBLANK(Nomen.complète!M693),"-",Nomen.complète!M693)</f>
        <v>-</v>
      </c>
      <c r="D693" s="45" t="str">
        <f t="shared" si="10"/>
        <v>-</v>
      </c>
    </row>
    <row r="694" spans="1:4">
      <c r="A694" s="25" t="str">
        <f>IF(ISBLANK(Nomen.complète!K694),"-",Nomen.complète!K694)</f>
        <v>-</v>
      </c>
      <c r="B694" s="17" t="str">
        <f>IF(ISBLANK(Nomen.complète!L694),"-",Nomen.complète!L694)</f>
        <v>-</v>
      </c>
      <c r="C694" s="93" t="str">
        <f>IF(ISBLANK(Nomen.complète!M694),"-",Nomen.complète!M694)</f>
        <v>-</v>
      </c>
      <c r="D694" s="45" t="str">
        <f t="shared" si="10"/>
        <v>-</v>
      </c>
    </row>
    <row r="695" spans="1:4">
      <c r="A695" s="25" t="str">
        <f>IF(ISBLANK(Nomen.complète!K695),"-",Nomen.complète!K695)</f>
        <v>-</v>
      </c>
      <c r="B695" s="17" t="str">
        <f>IF(ISBLANK(Nomen.complète!L695),"-",Nomen.complète!L695)</f>
        <v>-</v>
      </c>
      <c r="C695" s="93" t="str">
        <f>IF(ISBLANK(Nomen.complète!M695),"-",Nomen.complète!M695)</f>
        <v>-</v>
      </c>
      <c r="D695" s="45" t="str">
        <f t="shared" si="10"/>
        <v>-</v>
      </c>
    </row>
    <row r="696" spans="1:4">
      <c r="A696" s="25" t="str">
        <f>IF(ISBLANK(Nomen.complète!K696),"-",Nomen.complète!K696)</f>
        <v>-</v>
      </c>
      <c r="B696" s="17" t="str">
        <f>IF(ISBLANK(Nomen.complète!L696),"-",Nomen.complète!L696)</f>
        <v>-</v>
      </c>
      <c r="C696" s="93" t="str">
        <f>IF(ISBLANK(Nomen.complète!M696),"-",Nomen.complète!M696)</f>
        <v>-</v>
      </c>
      <c r="D696" s="45" t="str">
        <f t="shared" si="10"/>
        <v>-</v>
      </c>
    </row>
    <row r="697" spans="1:4">
      <c r="A697" s="25" t="str">
        <f>IF(ISBLANK(Nomen.complète!K697),"-",Nomen.complète!K697)</f>
        <v>-</v>
      </c>
      <c r="B697" s="17" t="str">
        <f>IF(ISBLANK(Nomen.complète!L697),"-",Nomen.complète!L697)</f>
        <v>-</v>
      </c>
      <c r="C697" s="93" t="str">
        <f>IF(ISBLANK(Nomen.complète!M697),"-",Nomen.complète!M697)</f>
        <v>-</v>
      </c>
      <c r="D697" s="45" t="str">
        <f t="shared" si="10"/>
        <v>-</v>
      </c>
    </row>
    <row r="698" spans="1:4">
      <c r="A698" s="25" t="str">
        <f>IF(ISBLANK(Nomen.complète!K698),"-",Nomen.complète!K698)</f>
        <v>-</v>
      </c>
      <c r="B698" s="17" t="str">
        <f>IF(ISBLANK(Nomen.complète!L698),"-",Nomen.complète!L698)</f>
        <v>-</v>
      </c>
      <c r="C698" s="93" t="str">
        <f>IF(ISBLANK(Nomen.complète!M698),"-",Nomen.complète!M698)</f>
        <v>-</v>
      </c>
      <c r="D698" s="45" t="str">
        <f t="shared" si="10"/>
        <v>-</v>
      </c>
    </row>
    <row r="699" spans="1:4">
      <c r="A699" s="25" t="str">
        <f>IF(ISBLANK(Nomen.complète!K699),"-",Nomen.complète!K699)</f>
        <v>-</v>
      </c>
      <c r="B699" s="17" t="str">
        <f>IF(ISBLANK(Nomen.complète!L699),"-",Nomen.complète!L699)</f>
        <v>-</v>
      </c>
      <c r="C699" s="93" t="str">
        <f>IF(ISBLANK(Nomen.complète!M699),"-",Nomen.complète!M699)</f>
        <v>-</v>
      </c>
      <c r="D699" s="45" t="str">
        <f t="shared" si="10"/>
        <v>-</v>
      </c>
    </row>
    <row r="700" spans="1:4">
      <c r="A700" s="25" t="str">
        <f>IF(ISBLANK(Nomen.complète!K700),"-",Nomen.complète!K700)</f>
        <v>-</v>
      </c>
      <c r="B700" s="17" t="str">
        <f>IF(ISBLANK(Nomen.complète!L700),"-",Nomen.complète!L700)</f>
        <v>-</v>
      </c>
      <c r="C700" s="93" t="str">
        <f>IF(ISBLANK(Nomen.complète!M700),"-",Nomen.complète!M700)</f>
        <v>-</v>
      </c>
      <c r="D700" s="45" t="str">
        <f t="shared" si="10"/>
        <v>-</v>
      </c>
    </row>
    <row r="701" spans="1:4">
      <c r="A701" s="25" t="str">
        <f>IF(ISBLANK(Nomen.complète!K701),"-",Nomen.complète!K701)</f>
        <v>-</v>
      </c>
      <c r="B701" s="17" t="str">
        <f>IF(ISBLANK(Nomen.complète!L701),"-",Nomen.complète!L701)</f>
        <v>-</v>
      </c>
      <c r="C701" s="93" t="str">
        <f>IF(ISBLANK(Nomen.complète!M701),"-",Nomen.complète!M701)</f>
        <v>-</v>
      </c>
      <c r="D701" s="45" t="str">
        <f t="shared" si="10"/>
        <v>-</v>
      </c>
    </row>
    <row r="702" spans="1:4">
      <c r="A702" s="25" t="str">
        <f>IF(ISBLANK(Nomen.complète!K702),"-",Nomen.complète!K702)</f>
        <v>-</v>
      </c>
      <c r="B702" s="17" t="str">
        <f>IF(ISBLANK(Nomen.complète!L702),"-",Nomen.complète!L702)</f>
        <v>-</v>
      </c>
      <c r="C702" s="93" t="str">
        <f>IF(ISBLANK(Nomen.complète!M702),"-",Nomen.complète!M702)</f>
        <v>-</v>
      </c>
      <c r="D702" s="45" t="str">
        <f t="shared" si="10"/>
        <v>-</v>
      </c>
    </row>
    <row r="703" spans="1:4">
      <c r="A703" s="25" t="str">
        <f>IF(ISBLANK(Nomen.complète!K703),"-",Nomen.complète!K703)</f>
        <v>-</v>
      </c>
      <c r="B703" s="17" t="str">
        <f>IF(ISBLANK(Nomen.complète!L703),"-",Nomen.complète!L703)</f>
        <v>-</v>
      </c>
      <c r="C703" s="93" t="str">
        <f>IF(ISBLANK(Nomen.complète!M703),"-",Nomen.complète!M703)</f>
        <v>-</v>
      </c>
      <c r="D703" s="45" t="str">
        <f t="shared" si="10"/>
        <v>-</v>
      </c>
    </row>
    <row r="704" spans="1:4">
      <c r="A704" s="25" t="str">
        <f>IF(ISBLANK(Nomen.complète!K704),"-",Nomen.complète!K704)</f>
        <v>-</v>
      </c>
      <c r="B704" s="17" t="str">
        <f>IF(ISBLANK(Nomen.complète!L704),"-",Nomen.complète!L704)</f>
        <v>-</v>
      </c>
      <c r="C704" s="93" t="str">
        <f>IF(ISBLANK(Nomen.complète!M704),"-",Nomen.complète!M704)</f>
        <v>-</v>
      </c>
      <c r="D704" s="45" t="str">
        <f t="shared" si="10"/>
        <v>-</v>
      </c>
    </row>
    <row r="705" spans="1:4">
      <c r="A705" s="25" t="str">
        <f>IF(ISBLANK(Nomen.complète!K705),"-",Nomen.complète!K705)</f>
        <v>-</v>
      </c>
      <c r="B705" s="17" t="str">
        <f>IF(ISBLANK(Nomen.complète!L705),"-",Nomen.complète!L705)</f>
        <v>-</v>
      </c>
      <c r="C705" s="93" t="str">
        <f>IF(ISBLANK(Nomen.complète!M705),"-",Nomen.complète!M705)</f>
        <v>-</v>
      </c>
      <c r="D705" s="45" t="str">
        <f t="shared" si="10"/>
        <v>-</v>
      </c>
    </row>
    <row r="706" spans="1:4">
      <c r="A706" s="25" t="str">
        <f>IF(ISBLANK(Nomen.complète!K706),"-",Nomen.complète!K706)</f>
        <v>-</v>
      </c>
      <c r="B706" s="17" t="str">
        <f>IF(ISBLANK(Nomen.complète!L706),"-",Nomen.complète!L706)</f>
        <v>-</v>
      </c>
      <c r="C706" s="93" t="str">
        <f>IF(ISBLANK(Nomen.complète!M706),"-",Nomen.complète!M706)</f>
        <v>-</v>
      </c>
      <c r="D706" s="45" t="str">
        <f t="shared" si="10"/>
        <v>-</v>
      </c>
    </row>
    <row r="707" spans="1:4">
      <c r="A707" s="25" t="str">
        <f>IF(ISBLANK(Nomen.complète!K707),"-",Nomen.complète!K707)</f>
        <v>-</v>
      </c>
      <c r="B707" s="17" t="str">
        <f>IF(ISBLANK(Nomen.complète!L707),"-",Nomen.complète!L707)</f>
        <v>-</v>
      </c>
      <c r="C707" s="93" t="str">
        <f>IF(ISBLANK(Nomen.complète!M707),"-",Nomen.complète!M707)</f>
        <v>-</v>
      </c>
      <c r="D707" s="45" t="str">
        <f t="shared" si="10"/>
        <v>-</v>
      </c>
    </row>
    <row r="708" spans="1:4">
      <c r="A708" s="25" t="str">
        <f>IF(ISBLANK(Nomen.complète!K708),"-",Nomen.complète!K708)</f>
        <v>-</v>
      </c>
      <c r="B708" s="17" t="str">
        <f>IF(ISBLANK(Nomen.complète!L708),"-",Nomen.complète!L708)</f>
        <v>-</v>
      </c>
      <c r="C708" s="93" t="str">
        <f>IF(ISBLANK(Nomen.complète!M708),"-",Nomen.complète!M708)</f>
        <v>-</v>
      </c>
      <c r="D708" s="45" t="str">
        <f t="shared" si="10"/>
        <v>-</v>
      </c>
    </row>
    <row r="709" spans="1:4">
      <c r="A709" s="25" t="str">
        <f>IF(ISBLANK(Nomen.complète!K709),"-",Nomen.complète!K709)</f>
        <v>-</v>
      </c>
      <c r="B709" s="17" t="str">
        <f>IF(ISBLANK(Nomen.complète!L709),"-",Nomen.complète!L709)</f>
        <v>-</v>
      </c>
      <c r="C709" s="93" t="str">
        <f>IF(ISBLANK(Nomen.complète!M709),"-",Nomen.complète!M709)</f>
        <v>-</v>
      </c>
      <c r="D709" s="45" t="str">
        <f t="shared" ref="D709:D772" si="11">IF(B709="-",B709,C709&amp; " (" &amp;B709&amp;")")</f>
        <v>-</v>
      </c>
    </row>
    <row r="710" spans="1:4">
      <c r="A710" s="25" t="str">
        <f>IF(ISBLANK(Nomen.complète!K710),"-",Nomen.complète!K710)</f>
        <v>-</v>
      </c>
      <c r="B710" s="17" t="str">
        <f>IF(ISBLANK(Nomen.complète!L710),"-",Nomen.complète!L710)</f>
        <v>-</v>
      </c>
      <c r="C710" s="93" t="str">
        <f>IF(ISBLANK(Nomen.complète!M710),"-",Nomen.complète!M710)</f>
        <v>-</v>
      </c>
      <c r="D710" s="45" t="str">
        <f t="shared" si="11"/>
        <v>-</v>
      </c>
    </row>
    <row r="711" spans="1:4">
      <c r="A711" s="25" t="str">
        <f>IF(ISBLANK(Nomen.complète!K711),"-",Nomen.complète!K711)</f>
        <v>-</v>
      </c>
      <c r="B711" s="17" t="str">
        <f>IF(ISBLANK(Nomen.complète!L711),"-",Nomen.complète!L711)</f>
        <v>-</v>
      </c>
      <c r="C711" s="93" t="str">
        <f>IF(ISBLANK(Nomen.complète!M711),"-",Nomen.complète!M711)</f>
        <v>-</v>
      </c>
      <c r="D711" s="45" t="str">
        <f t="shared" si="11"/>
        <v>-</v>
      </c>
    </row>
    <row r="712" spans="1:4">
      <c r="A712" s="25" t="str">
        <f>IF(ISBLANK(Nomen.complète!K712),"-",Nomen.complète!K712)</f>
        <v>-</v>
      </c>
      <c r="B712" s="17" t="str">
        <f>IF(ISBLANK(Nomen.complète!L712),"-",Nomen.complète!L712)</f>
        <v>-</v>
      </c>
      <c r="C712" s="93" t="str">
        <f>IF(ISBLANK(Nomen.complète!M712),"-",Nomen.complète!M712)</f>
        <v>-</v>
      </c>
      <c r="D712" s="45" t="str">
        <f t="shared" si="11"/>
        <v>-</v>
      </c>
    </row>
    <row r="713" spans="1:4">
      <c r="A713" s="25" t="str">
        <f>IF(ISBLANK(Nomen.complète!K713),"-",Nomen.complète!K713)</f>
        <v>-</v>
      </c>
      <c r="B713" s="17" t="str">
        <f>IF(ISBLANK(Nomen.complète!L713),"-",Nomen.complète!L713)</f>
        <v>-</v>
      </c>
      <c r="C713" s="93" t="str">
        <f>IF(ISBLANK(Nomen.complète!M713),"-",Nomen.complète!M713)</f>
        <v>-</v>
      </c>
      <c r="D713" s="45" t="str">
        <f t="shared" si="11"/>
        <v>-</v>
      </c>
    </row>
    <row r="714" spans="1:4">
      <c r="A714" s="25" t="str">
        <f>IF(ISBLANK(Nomen.complète!K714),"-",Nomen.complète!K714)</f>
        <v>-</v>
      </c>
      <c r="B714" s="17" t="str">
        <f>IF(ISBLANK(Nomen.complète!L714),"-",Nomen.complète!L714)</f>
        <v>-</v>
      </c>
      <c r="C714" s="93" t="str">
        <f>IF(ISBLANK(Nomen.complète!M714),"-",Nomen.complète!M714)</f>
        <v>-</v>
      </c>
      <c r="D714" s="45" t="str">
        <f t="shared" si="11"/>
        <v>-</v>
      </c>
    </row>
    <row r="715" spans="1:4">
      <c r="A715" s="25" t="str">
        <f>IF(ISBLANK(Nomen.complète!K715),"-",Nomen.complète!K715)</f>
        <v>-</v>
      </c>
      <c r="B715" s="17" t="str">
        <f>IF(ISBLANK(Nomen.complète!L715),"-",Nomen.complète!L715)</f>
        <v>-</v>
      </c>
      <c r="C715" s="93" t="str">
        <f>IF(ISBLANK(Nomen.complète!M715),"-",Nomen.complète!M715)</f>
        <v>-</v>
      </c>
      <c r="D715" s="45" t="str">
        <f t="shared" si="11"/>
        <v>-</v>
      </c>
    </row>
    <row r="716" spans="1:4">
      <c r="A716" s="25" t="str">
        <f>IF(ISBLANK(Nomen.complète!K716),"-",Nomen.complète!K716)</f>
        <v>-</v>
      </c>
      <c r="B716" s="17" t="str">
        <f>IF(ISBLANK(Nomen.complète!L716),"-",Nomen.complète!L716)</f>
        <v>-</v>
      </c>
      <c r="C716" s="93" t="str">
        <f>IF(ISBLANK(Nomen.complète!M716),"-",Nomen.complète!M716)</f>
        <v>-</v>
      </c>
      <c r="D716" s="45" t="str">
        <f t="shared" si="11"/>
        <v>-</v>
      </c>
    </row>
    <row r="717" spans="1:4">
      <c r="A717" s="25" t="str">
        <f>IF(ISBLANK(Nomen.complète!K717),"-",Nomen.complète!K717)</f>
        <v>-</v>
      </c>
      <c r="B717" s="17" t="str">
        <f>IF(ISBLANK(Nomen.complète!L717),"-",Nomen.complète!L717)</f>
        <v>-</v>
      </c>
      <c r="C717" s="93" t="str">
        <f>IF(ISBLANK(Nomen.complète!M717),"-",Nomen.complète!M717)</f>
        <v>-</v>
      </c>
      <c r="D717" s="45" t="str">
        <f t="shared" si="11"/>
        <v>-</v>
      </c>
    </row>
    <row r="718" spans="1:4">
      <c r="A718" s="25" t="str">
        <f>IF(ISBLANK(Nomen.complète!K718),"-",Nomen.complète!K718)</f>
        <v>-</v>
      </c>
      <c r="B718" s="17" t="str">
        <f>IF(ISBLANK(Nomen.complète!L718),"-",Nomen.complète!L718)</f>
        <v>-</v>
      </c>
      <c r="C718" s="93" t="str">
        <f>IF(ISBLANK(Nomen.complète!M718),"-",Nomen.complète!M718)</f>
        <v>-</v>
      </c>
      <c r="D718" s="45" t="str">
        <f t="shared" si="11"/>
        <v>-</v>
      </c>
    </row>
    <row r="719" spans="1:4">
      <c r="A719" s="25" t="str">
        <f>IF(ISBLANK(Nomen.complète!K719),"-",Nomen.complète!K719)</f>
        <v>-</v>
      </c>
      <c r="B719" s="17" t="str">
        <f>IF(ISBLANK(Nomen.complète!L719),"-",Nomen.complète!L719)</f>
        <v>-</v>
      </c>
      <c r="C719" s="93" t="str">
        <f>IF(ISBLANK(Nomen.complète!M719),"-",Nomen.complète!M719)</f>
        <v>-</v>
      </c>
      <c r="D719" s="45" t="str">
        <f t="shared" si="11"/>
        <v>-</v>
      </c>
    </row>
    <row r="720" spans="1:4">
      <c r="A720" s="25" t="str">
        <f>IF(ISBLANK(Nomen.complète!K720),"-",Nomen.complète!K720)</f>
        <v>-</v>
      </c>
      <c r="B720" s="17" t="str">
        <f>IF(ISBLANK(Nomen.complète!L720),"-",Nomen.complète!L720)</f>
        <v>-</v>
      </c>
      <c r="C720" s="93" t="str">
        <f>IF(ISBLANK(Nomen.complète!M720),"-",Nomen.complète!M720)</f>
        <v>-</v>
      </c>
      <c r="D720" s="45" t="str">
        <f t="shared" si="11"/>
        <v>-</v>
      </c>
    </row>
    <row r="721" spans="1:4">
      <c r="A721" s="25" t="str">
        <f>IF(ISBLANK(Nomen.complète!K721),"-",Nomen.complète!K721)</f>
        <v>-</v>
      </c>
      <c r="B721" s="17" t="str">
        <f>IF(ISBLANK(Nomen.complète!L721),"-",Nomen.complète!L721)</f>
        <v>-</v>
      </c>
      <c r="C721" s="93" t="str">
        <f>IF(ISBLANK(Nomen.complète!M721),"-",Nomen.complète!M721)</f>
        <v>-</v>
      </c>
      <c r="D721" s="45" t="str">
        <f t="shared" si="11"/>
        <v>-</v>
      </c>
    </row>
    <row r="722" spans="1:4">
      <c r="A722" s="25" t="str">
        <f>IF(ISBLANK(Nomen.complète!K722),"-",Nomen.complète!K722)</f>
        <v>-</v>
      </c>
      <c r="B722" s="17" t="str">
        <f>IF(ISBLANK(Nomen.complète!L722),"-",Nomen.complète!L722)</f>
        <v>-</v>
      </c>
      <c r="C722" s="93" t="str">
        <f>IF(ISBLANK(Nomen.complète!M722),"-",Nomen.complète!M722)</f>
        <v>-</v>
      </c>
      <c r="D722" s="45" t="str">
        <f t="shared" si="11"/>
        <v>-</v>
      </c>
    </row>
    <row r="723" spans="1:4">
      <c r="A723" s="25" t="str">
        <f>IF(ISBLANK(Nomen.complète!K723),"-",Nomen.complète!K723)</f>
        <v>-</v>
      </c>
      <c r="B723" s="17" t="str">
        <f>IF(ISBLANK(Nomen.complète!L723),"-",Nomen.complète!L723)</f>
        <v>-</v>
      </c>
      <c r="C723" s="93" t="str">
        <f>IF(ISBLANK(Nomen.complète!M723),"-",Nomen.complète!M723)</f>
        <v>-</v>
      </c>
      <c r="D723" s="45" t="str">
        <f t="shared" si="11"/>
        <v>-</v>
      </c>
    </row>
    <row r="724" spans="1:4">
      <c r="A724" s="25" t="str">
        <f>IF(ISBLANK(Nomen.complète!K724),"-",Nomen.complète!K724)</f>
        <v>-</v>
      </c>
      <c r="B724" s="17" t="str">
        <f>IF(ISBLANK(Nomen.complète!L724),"-",Nomen.complète!L724)</f>
        <v>-</v>
      </c>
      <c r="C724" s="93" t="str">
        <f>IF(ISBLANK(Nomen.complète!M724),"-",Nomen.complète!M724)</f>
        <v>-</v>
      </c>
      <c r="D724" s="45" t="str">
        <f t="shared" si="11"/>
        <v>-</v>
      </c>
    </row>
    <row r="725" spans="1:4">
      <c r="A725" s="25" t="str">
        <f>IF(ISBLANK(Nomen.complète!K725),"-",Nomen.complète!K725)</f>
        <v>-</v>
      </c>
      <c r="B725" s="17" t="str">
        <f>IF(ISBLANK(Nomen.complète!L725),"-",Nomen.complète!L725)</f>
        <v>-</v>
      </c>
      <c r="C725" s="93" t="str">
        <f>IF(ISBLANK(Nomen.complète!M725),"-",Nomen.complète!M725)</f>
        <v>-</v>
      </c>
      <c r="D725" s="45" t="str">
        <f t="shared" si="11"/>
        <v>-</v>
      </c>
    </row>
    <row r="726" spans="1:4">
      <c r="A726" s="25" t="str">
        <f>IF(ISBLANK(Nomen.complète!K726),"-",Nomen.complète!K726)</f>
        <v>-</v>
      </c>
      <c r="B726" s="17" t="str">
        <f>IF(ISBLANK(Nomen.complète!L726),"-",Nomen.complète!L726)</f>
        <v>-</v>
      </c>
      <c r="C726" s="93" t="str">
        <f>IF(ISBLANK(Nomen.complète!M726),"-",Nomen.complète!M726)</f>
        <v>-</v>
      </c>
      <c r="D726" s="45" t="str">
        <f t="shared" si="11"/>
        <v>-</v>
      </c>
    </row>
    <row r="727" spans="1:4">
      <c r="A727" s="25" t="str">
        <f>IF(ISBLANK(Nomen.complète!K727),"-",Nomen.complète!K727)</f>
        <v>-</v>
      </c>
      <c r="B727" s="17" t="str">
        <f>IF(ISBLANK(Nomen.complète!L727),"-",Nomen.complète!L727)</f>
        <v>-</v>
      </c>
      <c r="C727" s="93" t="str">
        <f>IF(ISBLANK(Nomen.complète!M727),"-",Nomen.complète!M727)</f>
        <v>-</v>
      </c>
      <c r="D727" s="45" t="str">
        <f t="shared" si="11"/>
        <v>-</v>
      </c>
    </row>
    <row r="728" spans="1:4">
      <c r="A728" s="25" t="str">
        <f>IF(ISBLANK(Nomen.complète!K728),"-",Nomen.complète!K728)</f>
        <v>-</v>
      </c>
      <c r="B728" s="17" t="str">
        <f>IF(ISBLANK(Nomen.complète!L728),"-",Nomen.complète!L728)</f>
        <v>-</v>
      </c>
      <c r="C728" s="93" t="str">
        <f>IF(ISBLANK(Nomen.complète!M728),"-",Nomen.complète!M728)</f>
        <v>-</v>
      </c>
      <c r="D728" s="45" t="str">
        <f t="shared" si="11"/>
        <v>-</v>
      </c>
    </row>
    <row r="729" spans="1:4">
      <c r="A729" s="25" t="str">
        <f>IF(ISBLANK(Nomen.complète!K729),"-",Nomen.complète!K729)</f>
        <v>-</v>
      </c>
      <c r="B729" s="17" t="str">
        <f>IF(ISBLANK(Nomen.complète!L729),"-",Nomen.complète!L729)</f>
        <v>-</v>
      </c>
      <c r="C729" s="93" t="str">
        <f>IF(ISBLANK(Nomen.complète!M729),"-",Nomen.complète!M729)</f>
        <v>-</v>
      </c>
      <c r="D729" s="45" t="str">
        <f t="shared" si="11"/>
        <v>-</v>
      </c>
    </row>
    <row r="730" spans="1:4">
      <c r="A730" s="25" t="str">
        <f>IF(ISBLANK(Nomen.complète!K730),"-",Nomen.complète!K730)</f>
        <v>-</v>
      </c>
      <c r="B730" s="17" t="str">
        <f>IF(ISBLANK(Nomen.complète!L730),"-",Nomen.complète!L730)</f>
        <v>-</v>
      </c>
      <c r="C730" s="93" t="str">
        <f>IF(ISBLANK(Nomen.complète!M730),"-",Nomen.complète!M730)</f>
        <v>-</v>
      </c>
      <c r="D730" s="45" t="str">
        <f t="shared" si="11"/>
        <v>-</v>
      </c>
    </row>
    <row r="731" spans="1:4">
      <c r="A731" s="25" t="str">
        <f>IF(ISBLANK(Nomen.complète!K731),"-",Nomen.complète!K731)</f>
        <v>-</v>
      </c>
      <c r="B731" s="17" t="str">
        <f>IF(ISBLANK(Nomen.complète!L731),"-",Nomen.complète!L731)</f>
        <v>-</v>
      </c>
      <c r="C731" s="93" t="str">
        <f>IF(ISBLANK(Nomen.complète!M731),"-",Nomen.complète!M731)</f>
        <v>-</v>
      </c>
      <c r="D731" s="45" t="str">
        <f t="shared" si="11"/>
        <v>-</v>
      </c>
    </row>
    <row r="732" spans="1:4">
      <c r="A732" s="25" t="str">
        <f>IF(ISBLANK(Nomen.complète!K732),"-",Nomen.complète!K732)</f>
        <v>-</v>
      </c>
      <c r="B732" s="17" t="str">
        <f>IF(ISBLANK(Nomen.complète!L732),"-",Nomen.complète!L732)</f>
        <v>-</v>
      </c>
      <c r="C732" s="93" t="str">
        <f>IF(ISBLANK(Nomen.complète!M732),"-",Nomen.complète!M732)</f>
        <v>-</v>
      </c>
      <c r="D732" s="45" t="str">
        <f t="shared" si="11"/>
        <v>-</v>
      </c>
    </row>
    <row r="733" spans="1:4">
      <c r="A733" s="25" t="str">
        <f>IF(ISBLANK(Nomen.complète!K733),"-",Nomen.complète!K733)</f>
        <v>-</v>
      </c>
      <c r="B733" s="17" t="str">
        <f>IF(ISBLANK(Nomen.complète!L733),"-",Nomen.complète!L733)</f>
        <v>-</v>
      </c>
      <c r="C733" s="93" t="str">
        <f>IF(ISBLANK(Nomen.complète!M733),"-",Nomen.complète!M733)</f>
        <v>-</v>
      </c>
      <c r="D733" s="45" t="str">
        <f t="shared" si="11"/>
        <v>-</v>
      </c>
    </row>
    <row r="734" spans="1:4">
      <c r="A734" s="25" t="str">
        <f>IF(ISBLANK(Nomen.complète!K734),"-",Nomen.complète!K734)</f>
        <v>-</v>
      </c>
      <c r="B734" s="17" t="str">
        <f>IF(ISBLANK(Nomen.complète!L734),"-",Nomen.complète!L734)</f>
        <v>-</v>
      </c>
      <c r="C734" s="93" t="str">
        <f>IF(ISBLANK(Nomen.complète!M734),"-",Nomen.complète!M734)</f>
        <v>-</v>
      </c>
      <c r="D734" s="45" t="str">
        <f t="shared" si="11"/>
        <v>-</v>
      </c>
    </row>
    <row r="735" spans="1:4">
      <c r="A735" s="25" t="str">
        <f>IF(ISBLANK(Nomen.complète!K735),"-",Nomen.complète!K735)</f>
        <v>-</v>
      </c>
      <c r="B735" s="17" t="str">
        <f>IF(ISBLANK(Nomen.complète!L735),"-",Nomen.complète!L735)</f>
        <v>-</v>
      </c>
      <c r="C735" s="93" t="str">
        <f>IF(ISBLANK(Nomen.complète!M735),"-",Nomen.complète!M735)</f>
        <v>-</v>
      </c>
      <c r="D735" s="45" t="str">
        <f t="shared" si="11"/>
        <v>-</v>
      </c>
    </row>
    <row r="736" spans="1:4">
      <c r="A736" s="25" t="str">
        <f>IF(ISBLANK(Nomen.complète!K736),"-",Nomen.complète!K736)</f>
        <v>-</v>
      </c>
      <c r="B736" s="17" t="str">
        <f>IF(ISBLANK(Nomen.complète!L736),"-",Nomen.complète!L736)</f>
        <v>-</v>
      </c>
      <c r="C736" s="93" t="str">
        <f>IF(ISBLANK(Nomen.complète!M736),"-",Nomen.complète!M736)</f>
        <v>-</v>
      </c>
      <c r="D736" s="45" t="str">
        <f t="shared" si="11"/>
        <v>-</v>
      </c>
    </row>
    <row r="737" spans="1:4">
      <c r="A737" s="25" t="str">
        <f>IF(ISBLANK(Nomen.complète!K737),"-",Nomen.complète!K737)</f>
        <v>-</v>
      </c>
      <c r="B737" s="17" t="str">
        <f>IF(ISBLANK(Nomen.complète!L737),"-",Nomen.complète!L737)</f>
        <v>-</v>
      </c>
      <c r="C737" s="93" t="str">
        <f>IF(ISBLANK(Nomen.complète!M737),"-",Nomen.complète!M737)</f>
        <v>-</v>
      </c>
      <c r="D737" s="45" t="str">
        <f t="shared" si="11"/>
        <v>-</v>
      </c>
    </row>
    <row r="738" spans="1:4">
      <c r="A738" s="25" t="str">
        <f>IF(ISBLANK(Nomen.complète!K738),"-",Nomen.complète!K738)</f>
        <v>-</v>
      </c>
      <c r="B738" s="17" t="str">
        <f>IF(ISBLANK(Nomen.complète!L738),"-",Nomen.complète!L738)</f>
        <v>-</v>
      </c>
      <c r="C738" s="93" t="str">
        <f>IF(ISBLANK(Nomen.complète!M738),"-",Nomen.complète!M738)</f>
        <v>-</v>
      </c>
      <c r="D738" s="45" t="str">
        <f t="shared" si="11"/>
        <v>-</v>
      </c>
    </row>
    <row r="739" spans="1:4">
      <c r="A739" s="25" t="str">
        <f>IF(ISBLANK(Nomen.complète!K739),"-",Nomen.complète!K739)</f>
        <v>-</v>
      </c>
      <c r="B739" s="17" t="str">
        <f>IF(ISBLANK(Nomen.complète!L739),"-",Nomen.complète!L739)</f>
        <v>-</v>
      </c>
      <c r="C739" s="93" t="str">
        <f>IF(ISBLANK(Nomen.complète!M739),"-",Nomen.complète!M739)</f>
        <v>-</v>
      </c>
      <c r="D739" s="45" t="str">
        <f t="shared" si="11"/>
        <v>-</v>
      </c>
    </row>
    <row r="740" spans="1:4">
      <c r="A740" s="25" t="str">
        <f>IF(ISBLANK(Nomen.complète!K740),"-",Nomen.complète!K740)</f>
        <v>-</v>
      </c>
      <c r="B740" s="17" t="str">
        <f>IF(ISBLANK(Nomen.complète!L740),"-",Nomen.complète!L740)</f>
        <v>-</v>
      </c>
      <c r="C740" s="93" t="str">
        <f>IF(ISBLANK(Nomen.complète!M740),"-",Nomen.complète!M740)</f>
        <v>-</v>
      </c>
      <c r="D740" s="45" t="str">
        <f t="shared" si="11"/>
        <v>-</v>
      </c>
    </row>
    <row r="741" spans="1:4">
      <c r="A741" s="25" t="str">
        <f>IF(ISBLANK(Nomen.complète!K741),"-",Nomen.complète!K741)</f>
        <v>-</v>
      </c>
      <c r="B741" s="17" t="str">
        <f>IF(ISBLANK(Nomen.complète!L741),"-",Nomen.complète!L741)</f>
        <v>-</v>
      </c>
      <c r="C741" s="93" t="str">
        <f>IF(ISBLANK(Nomen.complète!M741),"-",Nomen.complète!M741)</f>
        <v>-</v>
      </c>
      <c r="D741" s="45" t="str">
        <f t="shared" si="11"/>
        <v>-</v>
      </c>
    </row>
    <row r="742" spans="1:4">
      <c r="A742" s="25" t="str">
        <f>IF(ISBLANK(Nomen.complète!K742),"-",Nomen.complète!K742)</f>
        <v>-</v>
      </c>
      <c r="B742" s="17" t="str">
        <f>IF(ISBLANK(Nomen.complète!L742),"-",Nomen.complète!L742)</f>
        <v>-</v>
      </c>
      <c r="C742" s="93" t="str">
        <f>IF(ISBLANK(Nomen.complète!M742),"-",Nomen.complète!M742)</f>
        <v>-</v>
      </c>
      <c r="D742" s="45" t="str">
        <f t="shared" si="11"/>
        <v>-</v>
      </c>
    </row>
    <row r="743" spans="1:4">
      <c r="A743" s="25" t="str">
        <f>IF(ISBLANK(Nomen.complète!K743),"-",Nomen.complète!K743)</f>
        <v>-</v>
      </c>
      <c r="B743" s="17" t="str">
        <f>IF(ISBLANK(Nomen.complète!L743),"-",Nomen.complète!L743)</f>
        <v>-</v>
      </c>
      <c r="C743" s="93" t="str">
        <f>IF(ISBLANK(Nomen.complète!M743),"-",Nomen.complète!M743)</f>
        <v>-</v>
      </c>
      <c r="D743" s="45" t="str">
        <f t="shared" si="11"/>
        <v>-</v>
      </c>
    </row>
    <row r="744" spans="1:4">
      <c r="A744" s="25" t="str">
        <f>IF(ISBLANK(Nomen.complète!K744),"-",Nomen.complète!K744)</f>
        <v>-</v>
      </c>
      <c r="B744" s="17" t="str">
        <f>IF(ISBLANK(Nomen.complète!L744),"-",Nomen.complète!L744)</f>
        <v>-</v>
      </c>
      <c r="C744" s="93" t="str">
        <f>IF(ISBLANK(Nomen.complète!M744),"-",Nomen.complète!M744)</f>
        <v>-</v>
      </c>
      <c r="D744" s="45" t="str">
        <f t="shared" si="11"/>
        <v>-</v>
      </c>
    </row>
    <row r="745" spans="1:4">
      <c r="A745" s="25" t="str">
        <f>IF(ISBLANK(Nomen.complète!K745),"-",Nomen.complète!K745)</f>
        <v>-</v>
      </c>
      <c r="B745" s="17" t="str">
        <f>IF(ISBLANK(Nomen.complète!L745),"-",Nomen.complète!L745)</f>
        <v>-</v>
      </c>
      <c r="C745" s="93" t="str">
        <f>IF(ISBLANK(Nomen.complète!M745),"-",Nomen.complète!M745)</f>
        <v>-</v>
      </c>
      <c r="D745" s="45" t="str">
        <f t="shared" si="11"/>
        <v>-</v>
      </c>
    </row>
    <row r="746" spans="1:4">
      <c r="A746" s="25" t="str">
        <f>IF(ISBLANK(Nomen.complète!K746),"-",Nomen.complète!K746)</f>
        <v>-</v>
      </c>
      <c r="B746" s="17" t="str">
        <f>IF(ISBLANK(Nomen.complète!L746),"-",Nomen.complète!L746)</f>
        <v>-</v>
      </c>
      <c r="C746" s="93" t="str">
        <f>IF(ISBLANK(Nomen.complète!M746),"-",Nomen.complète!M746)</f>
        <v>-</v>
      </c>
      <c r="D746" s="45" t="str">
        <f t="shared" si="11"/>
        <v>-</v>
      </c>
    </row>
    <row r="747" spans="1:4">
      <c r="A747" s="25" t="str">
        <f>IF(ISBLANK(Nomen.complète!K747),"-",Nomen.complète!K747)</f>
        <v>-</v>
      </c>
      <c r="B747" s="17" t="str">
        <f>IF(ISBLANK(Nomen.complète!L747),"-",Nomen.complète!L747)</f>
        <v>-</v>
      </c>
      <c r="C747" s="93" t="str">
        <f>IF(ISBLANK(Nomen.complète!M747),"-",Nomen.complète!M747)</f>
        <v>-</v>
      </c>
      <c r="D747" s="45" t="str">
        <f t="shared" si="11"/>
        <v>-</v>
      </c>
    </row>
    <row r="748" spans="1:4">
      <c r="A748" s="25" t="str">
        <f>IF(ISBLANK(Nomen.complète!K748),"-",Nomen.complète!K748)</f>
        <v>-</v>
      </c>
      <c r="B748" s="17" t="str">
        <f>IF(ISBLANK(Nomen.complète!L748),"-",Nomen.complète!L748)</f>
        <v>-</v>
      </c>
      <c r="C748" s="93" t="str">
        <f>IF(ISBLANK(Nomen.complète!M748),"-",Nomen.complète!M748)</f>
        <v>-</v>
      </c>
      <c r="D748" s="45" t="str">
        <f t="shared" si="11"/>
        <v>-</v>
      </c>
    </row>
    <row r="749" spans="1:4">
      <c r="A749" s="25" t="str">
        <f>IF(ISBLANK(Nomen.complète!K749),"-",Nomen.complète!K749)</f>
        <v>-</v>
      </c>
      <c r="B749" s="17" t="str">
        <f>IF(ISBLANK(Nomen.complète!L749),"-",Nomen.complète!L749)</f>
        <v>-</v>
      </c>
      <c r="C749" s="93" t="str">
        <f>IF(ISBLANK(Nomen.complète!M749),"-",Nomen.complète!M749)</f>
        <v>-</v>
      </c>
      <c r="D749" s="45" t="str">
        <f t="shared" si="11"/>
        <v>-</v>
      </c>
    </row>
    <row r="750" spans="1:4">
      <c r="A750" s="25" t="str">
        <f>IF(ISBLANK(Nomen.complète!K750),"-",Nomen.complète!K750)</f>
        <v>-</v>
      </c>
      <c r="B750" s="17" t="str">
        <f>IF(ISBLANK(Nomen.complète!L750),"-",Nomen.complète!L750)</f>
        <v>-</v>
      </c>
      <c r="C750" s="93" t="str">
        <f>IF(ISBLANK(Nomen.complète!M750),"-",Nomen.complète!M750)</f>
        <v>-</v>
      </c>
      <c r="D750" s="45" t="str">
        <f t="shared" si="11"/>
        <v>-</v>
      </c>
    </row>
    <row r="751" spans="1:4">
      <c r="A751" s="25" t="str">
        <f>IF(ISBLANK(Nomen.complète!K751),"-",Nomen.complète!K751)</f>
        <v>-</v>
      </c>
      <c r="B751" s="17" t="str">
        <f>IF(ISBLANK(Nomen.complète!L751),"-",Nomen.complète!L751)</f>
        <v>-</v>
      </c>
      <c r="C751" s="93" t="str">
        <f>IF(ISBLANK(Nomen.complète!M751),"-",Nomen.complète!M751)</f>
        <v>-</v>
      </c>
      <c r="D751" s="45" t="str">
        <f t="shared" si="11"/>
        <v>-</v>
      </c>
    </row>
    <row r="752" spans="1:4">
      <c r="A752" s="25" t="str">
        <f>IF(ISBLANK(Nomen.complète!K752),"-",Nomen.complète!K752)</f>
        <v>-</v>
      </c>
      <c r="B752" s="17" t="str">
        <f>IF(ISBLANK(Nomen.complète!L752),"-",Nomen.complète!L752)</f>
        <v>-</v>
      </c>
      <c r="C752" s="93" t="str">
        <f>IF(ISBLANK(Nomen.complète!M752),"-",Nomen.complète!M752)</f>
        <v>-</v>
      </c>
      <c r="D752" s="45" t="str">
        <f t="shared" si="11"/>
        <v>-</v>
      </c>
    </row>
    <row r="753" spans="1:4">
      <c r="A753" s="25" t="str">
        <f>IF(ISBLANK(Nomen.complète!K753),"-",Nomen.complète!K753)</f>
        <v>-</v>
      </c>
      <c r="B753" s="17" t="str">
        <f>IF(ISBLANK(Nomen.complète!L753),"-",Nomen.complète!L753)</f>
        <v>-</v>
      </c>
      <c r="C753" s="93" t="str">
        <f>IF(ISBLANK(Nomen.complète!M753),"-",Nomen.complète!M753)</f>
        <v>-</v>
      </c>
      <c r="D753" s="45" t="str">
        <f t="shared" si="11"/>
        <v>-</v>
      </c>
    </row>
    <row r="754" spans="1:4">
      <c r="A754" s="25" t="str">
        <f>IF(ISBLANK(Nomen.complète!K754),"-",Nomen.complète!K754)</f>
        <v>-</v>
      </c>
      <c r="B754" s="17" t="str">
        <f>IF(ISBLANK(Nomen.complète!L754),"-",Nomen.complète!L754)</f>
        <v>-</v>
      </c>
      <c r="C754" s="93" t="str">
        <f>IF(ISBLANK(Nomen.complète!M754),"-",Nomen.complète!M754)</f>
        <v>-</v>
      </c>
      <c r="D754" s="45" t="str">
        <f t="shared" si="11"/>
        <v>-</v>
      </c>
    </row>
    <row r="755" spans="1:4">
      <c r="A755" s="25" t="str">
        <f>IF(ISBLANK(Nomen.complète!K755),"-",Nomen.complète!K755)</f>
        <v>-</v>
      </c>
      <c r="B755" s="17" t="str">
        <f>IF(ISBLANK(Nomen.complète!L755),"-",Nomen.complète!L755)</f>
        <v>-</v>
      </c>
      <c r="C755" s="93" t="str">
        <f>IF(ISBLANK(Nomen.complète!M755),"-",Nomen.complète!M755)</f>
        <v>-</v>
      </c>
      <c r="D755" s="45" t="str">
        <f t="shared" si="11"/>
        <v>-</v>
      </c>
    </row>
    <row r="756" spans="1:4">
      <c r="A756" s="25" t="str">
        <f>IF(ISBLANK(Nomen.complète!K756),"-",Nomen.complète!K756)</f>
        <v>-</v>
      </c>
      <c r="B756" s="17" t="str">
        <f>IF(ISBLANK(Nomen.complète!L756),"-",Nomen.complète!L756)</f>
        <v>-</v>
      </c>
      <c r="C756" s="93" t="str">
        <f>IF(ISBLANK(Nomen.complète!M756),"-",Nomen.complète!M756)</f>
        <v>-</v>
      </c>
      <c r="D756" s="45" t="str">
        <f t="shared" si="11"/>
        <v>-</v>
      </c>
    </row>
    <row r="757" spans="1:4">
      <c r="A757" s="25" t="str">
        <f>IF(ISBLANK(Nomen.complète!K757),"-",Nomen.complète!K757)</f>
        <v>-</v>
      </c>
      <c r="B757" s="17" t="str">
        <f>IF(ISBLANK(Nomen.complète!L757),"-",Nomen.complète!L757)</f>
        <v>-</v>
      </c>
      <c r="C757" s="93" t="str">
        <f>IF(ISBLANK(Nomen.complète!M757),"-",Nomen.complète!M757)</f>
        <v>-</v>
      </c>
      <c r="D757" s="45" t="str">
        <f t="shared" si="11"/>
        <v>-</v>
      </c>
    </row>
    <row r="758" spans="1:4">
      <c r="A758" s="25" t="str">
        <f>IF(ISBLANK(Nomen.complète!K758),"-",Nomen.complète!K758)</f>
        <v>-</v>
      </c>
      <c r="B758" s="17" t="str">
        <f>IF(ISBLANK(Nomen.complète!L758),"-",Nomen.complète!L758)</f>
        <v>-</v>
      </c>
      <c r="C758" s="93" t="str">
        <f>IF(ISBLANK(Nomen.complète!M758),"-",Nomen.complète!M758)</f>
        <v>-</v>
      </c>
      <c r="D758" s="45" t="str">
        <f t="shared" si="11"/>
        <v>-</v>
      </c>
    </row>
    <row r="759" spans="1:4">
      <c r="A759" s="25" t="str">
        <f>IF(ISBLANK(Nomen.complète!K759),"-",Nomen.complète!K759)</f>
        <v>-</v>
      </c>
      <c r="B759" s="17" t="str">
        <f>IF(ISBLANK(Nomen.complète!L759),"-",Nomen.complète!L759)</f>
        <v>-</v>
      </c>
      <c r="C759" s="93" t="str">
        <f>IF(ISBLANK(Nomen.complète!M759),"-",Nomen.complète!M759)</f>
        <v>-</v>
      </c>
      <c r="D759" s="45" t="str">
        <f t="shared" si="11"/>
        <v>-</v>
      </c>
    </row>
    <row r="760" spans="1:4">
      <c r="A760" s="25" t="str">
        <f>IF(ISBLANK(Nomen.complète!K760),"-",Nomen.complète!K760)</f>
        <v>-</v>
      </c>
      <c r="B760" s="17" t="str">
        <f>IF(ISBLANK(Nomen.complète!L760),"-",Nomen.complète!L760)</f>
        <v>-</v>
      </c>
      <c r="C760" s="93" t="str">
        <f>IF(ISBLANK(Nomen.complète!M760),"-",Nomen.complète!M760)</f>
        <v>-</v>
      </c>
      <c r="D760" s="45" t="str">
        <f t="shared" si="11"/>
        <v>-</v>
      </c>
    </row>
    <row r="761" spans="1:4">
      <c r="A761" s="25" t="str">
        <f>IF(ISBLANK(Nomen.complète!K761),"-",Nomen.complète!K761)</f>
        <v>-</v>
      </c>
      <c r="B761" s="17" t="str">
        <f>IF(ISBLANK(Nomen.complète!L761),"-",Nomen.complète!L761)</f>
        <v>-</v>
      </c>
      <c r="C761" s="93" t="str">
        <f>IF(ISBLANK(Nomen.complète!M761),"-",Nomen.complète!M761)</f>
        <v>-</v>
      </c>
      <c r="D761" s="45" t="str">
        <f t="shared" si="11"/>
        <v>-</v>
      </c>
    </row>
    <row r="762" spans="1:4">
      <c r="A762" s="25" t="str">
        <f>IF(ISBLANK(Nomen.complète!K762),"-",Nomen.complète!K762)</f>
        <v>-</v>
      </c>
      <c r="B762" s="17" t="str">
        <f>IF(ISBLANK(Nomen.complète!L762),"-",Nomen.complète!L762)</f>
        <v>-</v>
      </c>
      <c r="C762" s="93" t="str">
        <f>IF(ISBLANK(Nomen.complète!M762),"-",Nomen.complète!M762)</f>
        <v>-</v>
      </c>
      <c r="D762" s="45" t="str">
        <f t="shared" si="11"/>
        <v>-</v>
      </c>
    </row>
    <row r="763" spans="1:4">
      <c r="A763" s="25" t="str">
        <f>IF(ISBLANK(Nomen.complète!K763),"-",Nomen.complète!K763)</f>
        <v>-</v>
      </c>
      <c r="B763" s="17" t="str">
        <f>IF(ISBLANK(Nomen.complète!L763),"-",Nomen.complète!L763)</f>
        <v>-</v>
      </c>
      <c r="C763" s="93" t="str">
        <f>IF(ISBLANK(Nomen.complète!M763),"-",Nomen.complète!M763)</f>
        <v>-</v>
      </c>
      <c r="D763" s="45" t="str">
        <f t="shared" si="11"/>
        <v>-</v>
      </c>
    </row>
    <row r="764" spans="1:4">
      <c r="A764" s="25" t="str">
        <f>IF(ISBLANK(Nomen.complète!K764),"-",Nomen.complète!K764)</f>
        <v>-</v>
      </c>
      <c r="B764" s="17" t="str">
        <f>IF(ISBLANK(Nomen.complète!L764),"-",Nomen.complète!L764)</f>
        <v>-</v>
      </c>
      <c r="C764" s="93" t="str">
        <f>IF(ISBLANK(Nomen.complète!M764),"-",Nomen.complète!M764)</f>
        <v>-</v>
      </c>
      <c r="D764" s="45" t="str">
        <f t="shared" si="11"/>
        <v>-</v>
      </c>
    </row>
    <row r="765" spans="1:4">
      <c r="A765" s="25" t="str">
        <f>IF(ISBLANK(Nomen.complète!K765),"-",Nomen.complète!K765)</f>
        <v>-</v>
      </c>
      <c r="B765" s="17" t="str">
        <f>IF(ISBLANK(Nomen.complète!L765),"-",Nomen.complète!L765)</f>
        <v>-</v>
      </c>
      <c r="C765" s="93" t="str">
        <f>IF(ISBLANK(Nomen.complète!M765),"-",Nomen.complète!M765)</f>
        <v>-</v>
      </c>
      <c r="D765" s="45" t="str">
        <f t="shared" si="11"/>
        <v>-</v>
      </c>
    </row>
    <row r="766" spans="1:4">
      <c r="A766" s="25" t="str">
        <f>IF(ISBLANK(Nomen.complète!K766),"-",Nomen.complète!K766)</f>
        <v>-</v>
      </c>
      <c r="B766" s="17" t="str">
        <f>IF(ISBLANK(Nomen.complète!L766),"-",Nomen.complète!L766)</f>
        <v>-</v>
      </c>
      <c r="C766" s="93" t="str">
        <f>IF(ISBLANK(Nomen.complète!M766),"-",Nomen.complète!M766)</f>
        <v>-</v>
      </c>
      <c r="D766" s="45" t="str">
        <f t="shared" si="11"/>
        <v>-</v>
      </c>
    </row>
    <row r="767" spans="1:4">
      <c r="A767" s="25" t="str">
        <f>IF(ISBLANK(Nomen.complète!K767),"-",Nomen.complète!K767)</f>
        <v>-</v>
      </c>
      <c r="B767" s="17" t="str">
        <f>IF(ISBLANK(Nomen.complète!L767),"-",Nomen.complète!L767)</f>
        <v>-</v>
      </c>
      <c r="C767" s="93" t="str">
        <f>IF(ISBLANK(Nomen.complète!M767),"-",Nomen.complète!M767)</f>
        <v>-</v>
      </c>
      <c r="D767" s="45" t="str">
        <f t="shared" si="11"/>
        <v>-</v>
      </c>
    </row>
    <row r="768" spans="1:4">
      <c r="A768" s="25" t="str">
        <f>IF(ISBLANK(Nomen.complète!K768),"-",Nomen.complète!K768)</f>
        <v>-</v>
      </c>
      <c r="B768" s="17" t="str">
        <f>IF(ISBLANK(Nomen.complète!L768),"-",Nomen.complète!L768)</f>
        <v>-</v>
      </c>
      <c r="C768" s="93" t="str">
        <f>IF(ISBLANK(Nomen.complète!M768),"-",Nomen.complète!M768)</f>
        <v>-</v>
      </c>
      <c r="D768" s="45" t="str">
        <f t="shared" si="11"/>
        <v>-</v>
      </c>
    </row>
    <row r="769" spans="1:4">
      <c r="A769" s="25" t="str">
        <f>IF(ISBLANK(Nomen.complète!K769),"-",Nomen.complète!K769)</f>
        <v>-</v>
      </c>
      <c r="B769" s="17" t="str">
        <f>IF(ISBLANK(Nomen.complète!L769),"-",Nomen.complète!L769)</f>
        <v>-</v>
      </c>
      <c r="C769" s="93" t="str">
        <f>IF(ISBLANK(Nomen.complète!M769),"-",Nomen.complète!M769)</f>
        <v>-</v>
      </c>
      <c r="D769" s="45" t="str">
        <f t="shared" si="11"/>
        <v>-</v>
      </c>
    </row>
    <row r="770" spans="1:4">
      <c r="A770" s="25" t="str">
        <f>IF(ISBLANK(Nomen.complète!K770),"-",Nomen.complète!K770)</f>
        <v>-</v>
      </c>
      <c r="B770" s="17" t="str">
        <f>IF(ISBLANK(Nomen.complète!L770),"-",Nomen.complète!L770)</f>
        <v>-</v>
      </c>
      <c r="C770" s="93" t="str">
        <f>IF(ISBLANK(Nomen.complète!M770),"-",Nomen.complète!M770)</f>
        <v>-</v>
      </c>
      <c r="D770" s="45" t="str">
        <f t="shared" si="11"/>
        <v>-</v>
      </c>
    </row>
    <row r="771" spans="1:4">
      <c r="A771" s="25" t="str">
        <f>IF(ISBLANK(Nomen.complète!K771),"-",Nomen.complète!K771)</f>
        <v>-</v>
      </c>
      <c r="B771" s="17" t="str">
        <f>IF(ISBLANK(Nomen.complète!L771),"-",Nomen.complète!L771)</f>
        <v>-</v>
      </c>
      <c r="C771" s="93" t="str">
        <f>IF(ISBLANK(Nomen.complète!M771),"-",Nomen.complète!M771)</f>
        <v>-</v>
      </c>
      <c r="D771" s="45" t="str">
        <f t="shared" si="11"/>
        <v>-</v>
      </c>
    </row>
    <row r="772" spans="1:4">
      <c r="A772" s="25" t="str">
        <f>IF(ISBLANK(Nomen.complète!K772),"-",Nomen.complète!K772)</f>
        <v>-</v>
      </c>
      <c r="B772" s="17" t="str">
        <f>IF(ISBLANK(Nomen.complète!L772),"-",Nomen.complète!L772)</f>
        <v>-</v>
      </c>
      <c r="C772" s="93" t="str">
        <f>IF(ISBLANK(Nomen.complète!M772),"-",Nomen.complète!M772)</f>
        <v>-</v>
      </c>
      <c r="D772" s="45" t="str">
        <f t="shared" si="11"/>
        <v>-</v>
      </c>
    </row>
    <row r="773" spans="1:4">
      <c r="A773" s="25" t="str">
        <f>IF(ISBLANK(Nomen.complète!K773),"-",Nomen.complète!K773)</f>
        <v>-</v>
      </c>
      <c r="B773" s="17" t="str">
        <f>IF(ISBLANK(Nomen.complète!L773),"-",Nomen.complète!L773)</f>
        <v>-</v>
      </c>
      <c r="C773" s="93" t="str">
        <f>IF(ISBLANK(Nomen.complète!M773),"-",Nomen.complète!M773)</f>
        <v>-</v>
      </c>
      <c r="D773" s="45" t="str">
        <f t="shared" ref="D773:D836" si="12">IF(B773="-",B773,C773&amp; " (" &amp;B773&amp;")")</f>
        <v>-</v>
      </c>
    </row>
    <row r="774" spans="1:4">
      <c r="A774" s="25" t="str">
        <f>IF(ISBLANK(Nomen.complète!K774),"-",Nomen.complète!K774)</f>
        <v>-</v>
      </c>
      <c r="B774" s="17" t="str">
        <f>IF(ISBLANK(Nomen.complète!L774),"-",Nomen.complète!L774)</f>
        <v>-</v>
      </c>
      <c r="C774" s="93" t="str">
        <f>IF(ISBLANK(Nomen.complète!M774),"-",Nomen.complète!M774)</f>
        <v>-</v>
      </c>
      <c r="D774" s="45" t="str">
        <f t="shared" si="12"/>
        <v>-</v>
      </c>
    </row>
    <row r="775" spans="1:4">
      <c r="A775" s="25" t="str">
        <f>IF(ISBLANK(Nomen.complète!K775),"-",Nomen.complète!K775)</f>
        <v>-</v>
      </c>
      <c r="B775" s="17" t="str">
        <f>IF(ISBLANK(Nomen.complète!L775),"-",Nomen.complète!L775)</f>
        <v>-</v>
      </c>
      <c r="C775" s="93" t="str">
        <f>IF(ISBLANK(Nomen.complète!M775),"-",Nomen.complète!M775)</f>
        <v>-</v>
      </c>
      <c r="D775" s="45" t="str">
        <f t="shared" si="12"/>
        <v>-</v>
      </c>
    </row>
    <row r="776" spans="1:4">
      <c r="A776" s="25" t="str">
        <f>IF(ISBLANK(Nomen.complète!K776),"-",Nomen.complète!K776)</f>
        <v>-</v>
      </c>
      <c r="B776" s="17" t="str">
        <f>IF(ISBLANK(Nomen.complète!L776),"-",Nomen.complète!L776)</f>
        <v>-</v>
      </c>
      <c r="C776" s="93" t="str">
        <f>IF(ISBLANK(Nomen.complète!M776),"-",Nomen.complète!M776)</f>
        <v>-</v>
      </c>
      <c r="D776" s="45" t="str">
        <f t="shared" si="12"/>
        <v>-</v>
      </c>
    </row>
    <row r="777" spans="1:4">
      <c r="A777" s="25" t="str">
        <f>IF(ISBLANK(Nomen.complète!K777),"-",Nomen.complète!K777)</f>
        <v>-</v>
      </c>
      <c r="B777" s="17" t="str">
        <f>IF(ISBLANK(Nomen.complète!L777),"-",Nomen.complète!L777)</f>
        <v>-</v>
      </c>
      <c r="C777" s="93" t="str">
        <f>IF(ISBLANK(Nomen.complète!M777),"-",Nomen.complète!M777)</f>
        <v>-</v>
      </c>
      <c r="D777" s="45" t="str">
        <f t="shared" si="12"/>
        <v>-</v>
      </c>
    </row>
    <row r="778" spans="1:4">
      <c r="A778" s="25" t="str">
        <f>IF(ISBLANK(Nomen.complète!K778),"-",Nomen.complète!K778)</f>
        <v>-</v>
      </c>
      <c r="B778" s="17" t="str">
        <f>IF(ISBLANK(Nomen.complète!L778),"-",Nomen.complète!L778)</f>
        <v>-</v>
      </c>
      <c r="C778" s="93" t="str">
        <f>IF(ISBLANK(Nomen.complète!M778),"-",Nomen.complète!M778)</f>
        <v>-</v>
      </c>
      <c r="D778" s="45" t="str">
        <f t="shared" si="12"/>
        <v>-</v>
      </c>
    </row>
    <row r="779" spans="1:4">
      <c r="A779" s="25" t="str">
        <f>IF(ISBLANK(Nomen.complète!K779),"-",Nomen.complète!K779)</f>
        <v>-</v>
      </c>
      <c r="B779" s="17" t="str">
        <f>IF(ISBLANK(Nomen.complète!L779),"-",Nomen.complète!L779)</f>
        <v>-</v>
      </c>
      <c r="C779" s="93" t="str">
        <f>IF(ISBLANK(Nomen.complète!M779),"-",Nomen.complète!M779)</f>
        <v>-</v>
      </c>
      <c r="D779" s="45" t="str">
        <f t="shared" si="12"/>
        <v>-</v>
      </c>
    </row>
    <row r="780" spans="1:4">
      <c r="A780" s="25" t="str">
        <f>IF(ISBLANK(Nomen.complète!K780),"-",Nomen.complète!K780)</f>
        <v>-</v>
      </c>
      <c r="B780" s="17" t="str">
        <f>IF(ISBLANK(Nomen.complète!L780),"-",Nomen.complète!L780)</f>
        <v>-</v>
      </c>
      <c r="C780" s="93" t="str">
        <f>IF(ISBLANK(Nomen.complète!M780),"-",Nomen.complète!M780)</f>
        <v>-</v>
      </c>
      <c r="D780" s="45" t="str">
        <f t="shared" si="12"/>
        <v>-</v>
      </c>
    </row>
    <row r="781" spans="1:4">
      <c r="A781" s="25" t="str">
        <f>IF(ISBLANK(Nomen.complète!K781),"-",Nomen.complète!K781)</f>
        <v>-</v>
      </c>
      <c r="B781" s="17" t="str">
        <f>IF(ISBLANK(Nomen.complète!L781),"-",Nomen.complète!L781)</f>
        <v>-</v>
      </c>
      <c r="C781" s="93" t="str">
        <f>IF(ISBLANK(Nomen.complète!M781),"-",Nomen.complète!M781)</f>
        <v>-</v>
      </c>
      <c r="D781" s="45" t="str">
        <f t="shared" si="12"/>
        <v>-</v>
      </c>
    </row>
    <row r="782" spans="1:4">
      <c r="A782" s="25" t="str">
        <f>IF(ISBLANK(Nomen.complète!K782),"-",Nomen.complète!K782)</f>
        <v>-</v>
      </c>
      <c r="B782" s="17" t="str">
        <f>IF(ISBLANK(Nomen.complète!L782),"-",Nomen.complète!L782)</f>
        <v>-</v>
      </c>
      <c r="C782" s="93" t="str">
        <f>IF(ISBLANK(Nomen.complète!M782),"-",Nomen.complète!M782)</f>
        <v>-</v>
      </c>
      <c r="D782" s="45" t="str">
        <f t="shared" si="12"/>
        <v>-</v>
      </c>
    </row>
    <row r="783" spans="1:4">
      <c r="A783" s="25" t="str">
        <f>IF(ISBLANK(Nomen.complète!K783),"-",Nomen.complète!K783)</f>
        <v>-</v>
      </c>
      <c r="B783" s="17" t="str">
        <f>IF(ISBLANK(Nomen.complète!L783),"-",Nomen.complète!L783)</f>
        <v>-</v>
      </c>
      <c r="C783" s="93" t="str">
        <f>IF(ISBLANK(Nomen.complète!M783),"-",Nomen.complète!M783)</f>
        <v>-</v>
      </c>
      <c r="D783" s="45" t="str">
        <f t="shared" si="12"/>
        <v>-</v>
      </c>
    </row>
    <row r="784" spans="1:4">
      <c r="A784" s="25" t="str">
        <f>IF(ISBLANK(Nomen.complète!K784),"-",Nomen.complète!K784)</f>
        <v>-</v>
      </c>
      <c r="B784" s="17" t="str">
        <f>IF(ISBLANK(Nomen.complète!L784),"-",Nomen.complète!L784)</f>
        <v>-</v>
      </c>
      <c r="C784" s="93" t="str">
        <f>IF(ISBLANK(Nomen.complète!M784),"-",Nomen.complète!M784)</f>
        <v>-</v>
      </c>
      <c r="D784" s="45" t="str">
        <f t="shared" si="12"/>
        <v>-</v>
      </c>
    </row>
    <row r="785" spans="1:4">
      <c r="A785" s="25" t="str">
        <f>IF(ISBLANK(Nomen.complète!K785),"-",Nomen.complète!K785)</f>
        <v>-</v>
      </c>
      <c r="B785" s="17" t="str">
        <f>IF(ISBLANK(Nomen.complète!L785),"-",Nomen.complète!L785)</f>
        <v>-</v>
      </c>
      <c r="C785" s="93" t="str">
        <f>IF(ISBLANK(Nomen.complète!M785),"-",Nomen.complète!M785)</f>
        <v>-</v>
      </c>
      <c r="D785" s="45" t="str">
        <f t="shared" si="12"/>
        <v>-</v>
      </c>
    </row>
    <row r="786" spans="1:4">
      <c r="A786" s="25" t="str">
        <f>IF(ISBLANK(Nomen.complète!K786),"-",Nomen.complète!K786)</f>
        <v>-</v>
      </c>
      <c r="B786" s="17" t="str">
        <f>IF(ISBLANK(Nomen.complète!L786),"-",Nomen.complète!L786)</f>
        <v>-</v>
      </c>
      <c r="C786" s="93" t="str">
        <f>IF(ISBLANK(Nomen.complète!M786),"-",Nomen.complète!M786)</f>
        <v>-</v>
      </c>
      <c r="D786" s="45" t="str">
        <f t="shared" si="12"/>
        <v>-</v>
      </c>
    </row>
    <row r="787" spans="1:4">
      <c r="A787" s="25" t="str">
        <f>IF(ISBLANK(Nomen.complète!K787),"-",Nomen.complète!K787)</f>
        <v>-</v>
      </c>
      <c r="B787" s="17" t="str">
        <f>IF(ISBLANK(Nomen.complète!L787),"-",Nomen.complète!L787)</f>
        <v>-</v>
      </c>
      <c r="C787" s="93" t="str">
        <f>IF(ISBLANK(Nomen.complète!M787),"-",Nomen.complète!M787)</f>
        <v>-</v>
      </c>
      <c r="D787" s="45" t="str">
        <f t="shared" si="12"/>
        <v>-</v>
      </c>
    </row>
    <row r="788" spans="1:4">
      <c r="A788" s="25" t="str">
        <f>IF(ISBLANK(Nomen.complète!K788),"-",Nomen.complète!K788)</f>
        <v>-</v>
      </c>
      <c r="B788" s="17" t="str">
        <f>IF(ISBLANK(Nomen.complète!L788),"-",Nomen.complète!L788)</f>
        <v>-</v>
      </c>
      <c r="C788" s="93" t="str">
        <f>IF(ISBLANK(Nomen.complète!M788),"-",Nomen.complète!M788)</f>
        <v>-</v>
      </c>
      <c r="D788" s="45" t="str">
        <f t="shared" si="12"/>
        <v>-</v>
      </c>
    </row>
    <row r="789" spans="1:4">
      <c r="A789" s="25" t="str">
        <f>IF(ISBLANK(Nomen.complète!K789),"-",Nomen.complète!K789)</f>
        <v>-</v>
      </c>
      <c r="B789" s="17" t="str">
        <f>IF(ISBLANK(Nomen.complète!L789),"-",Nomen.complète!L789)</f>
        <v>-</v>
      </c>
      <c r="C789" s="93" t="str">
        <f>IF(ISBLANK(Nomen.complète!M789),"-",Nomen.complète!M789)</f>
        <v>-</v>
      </c>
      <c r="D789" s="45" t="str">
        <f t="shared" si="12"/>
        <v>-</v>
      </c>
    </row>
    <row r="790" spans="1:4">
      <c r="A790" s="25" t="str">
        <f>IF(ISBLANK(Nomen.complète!K790),"-",Nomen.complète!K790)</f>
        <v>-</v>
      </c>
      <c r="B790" s="17" t="str">
        <f>IF(ISBLANK(Nomen.complète!L790),"-",Nomen.complète!L790)</f>
        <v>-</v>
      </c>
      <c r="C790" s="93" t="str">
        <f>IF(ISBLANK(Nomen.complète!M790),"-",Nomen.complète!M790)</f>
        <v>-</v>
      </c>
      <c r="D790" s="45" t="str">
        <f t="shared" si="12"/>
        <v>-</v>
      </c>
    </row>
    <row r="791" spans="1:4">
      <c r="A791" s="25" t="str">
        <f>IF(ISBLANK(Nomen.complète!K791),"-",Nomen.complète!K791)</f>
        <v>-</v>
      </c>
      <c r="B791" s="17" t="str">
        <f>IF(ISBLANK(Nomen.complète!L791),"-",Nomen.complète!L791)</f>
        <v>-</v>
      </c>
      <c r="C791" s="93" t="str">
        <f>IF(ISBLANK(Nomen.complète!M791),"-",Nomen.complète!M791)</f>
        <v>-</v>
      </c>
      <c r="D791" s="45" t="str">
        <f t="shared" si="12"/>
        <v>-</v>
      </c>
    </row>
    <row r="792" spans="1:4">
      <c r="A792" s="25" t="str">
        <f>IF(ISBLANK(Nomen.complète!K792),"-",Nomen.complète!K792)</f>
        <v>-</v>
      </c>
      <c r="B792" s="17" t="str">
        <f>IF(ISBLANK(Nomen.complète!L792),"-",Nomen.complète!L792)</f>
        <v>-</v>
      </c>
      <c r="C792" s="93" t="str">
        <f>IF(ISBLANK(Nomen.complète!M792),"-",Nomen.complète!M792)</f>
        <v>-</v>
      </c>
      <c r="D792" s="45" t="str">
        <f t="shared" si="12"/>
        <v>-</v>
      </c>
    </row>
    <row r="793" spans="1:4">
      <c r="A793" s="25" t="str">
        <f>IF(ISBLANK(Nomen.complète!K793),"-",Nomen.complète!K793)</f>
        <v>-</v>
      </c>
      <c r="B793" s="17" t="str">
        <f>IF(ISBLANK(Nomen.complète!L793),"-",Nomen.complète!L793)</f>
        <v>-</v>
      </c>
      <c r="C793" s="93" t="str">
        <f>IF(ISBLANK(Nomen.complète!M793),"-",Nomen.complète!M793)</f>
        <v>-</v>
      </c>
      <c r="D793" s="45" t="str">
        <f t="shared" si="12"/>
        <v>-</v>
      </c>
    </row>
    <row r="794" spans="1:4">
      <c r="A794" s="25" t="str">
        <f>IF(ISBLANK(Nomen.complète!K794),"-",Nomen.complète!K794)</f>
        <v>-</v>
      </c>
      <c r="B794" s="17" t="str">
        <f>IF(ISBLANK(Nomen.complète!L794),"-",Nomen.complète!L794)</f>
        <v>-</v>
      </c>
      <c r="C794" s="93" t="str">
        <f>IF(ISBLANK(Nomen.complète!M794),"-",Nomen.complète!M794)</f>
        <v>-</v>
      </c>
      <c r="D794" s="45" t="str">
        <f t="shared" si="12"/>
        <v>-</v>
      </c>
    </row>
    <row r="795" spans="1:4">
      <c r="A795" s="25" t="str">
        <f>IF(ISBLANK(Nomen.complète!K795),"-",Nomen.complète!K795)</f>
        <v>-</v>
      </c>
      <c r="B795" s="17" t="str">
        <f>IF(ISBLANK(Nomen.complète!L795),"-",Nomen.complète!L795)</f>
        <v>-</v>
      </c>
      <c r="C795" s="93" t="str">
        <f>IF(ISBLANK(Nomen.complète!M795),"-",Nomen.complète!M795)</f>
        <v>-</v>
      </c>
      <c r="D795" s="45" t="str">
        <f t="shared" si="12"/>
        <v>-</v>
      </c>
    </row>
    <row r="796" spans="1:4">
      <c r="A796" s="25" t="str">
        <f>IF(ISBLANK(Nomen.complète!K796),"-",Nomen.complète!K796)</f>
        <v>-</v>
      </c>
      <c r="B796" s="17" t="str">
        <f>IF(ISBLANK(Nomen.complète!L796),"-",Nomen.complète!L796)</f>
        <v>-</v>
      </c>
      <c r="C796" s="93" t="str">
        <f>IF(ISBLANK(Nomen.complète!M796),"-",Nomen.complète!M796)</f>
        <v>-</v>
      </c>
      <c r="D796" s="45" t="str">
        <f t="shared" si="12"/>
        <v>-</v>
      </c>
    </row>
    <row r="797" spans="1:4">
      <c r="A797" s="25" t="str">
        <f>IF(ISBLANK(Nomen.complète!K797),"-",Nomen.complète!K797)</f>
        <v>-</v>
      </c>
      <c r="B797" s="17" t="str">
        <f>IF(ISBLANK(Nomen.complète!L797),"-",Nomen.complète!L797)</f>
        <v>-</v>
      </c>
      <c r="C797" s="93" t="str">
        <f>IF(ISBLANK(Nomen.complète!M797),"-",Nomen.complète!M797)</f>
        <v>-</v>
      </c>
      <c r="D797" s="45" t="str">
        <f t="shared" si="12"/>
        <v>-</v>
      </c>
    </row>
    <row r="798" spans="1:4">
      <c r="A798" s="25" t="str">
        <f>IF(ISBLANK(Nomen.complète!K798),"-",Nomen.complète!K798)</f>
        <v>-</v>
      </c>
      <c r="B798" s="17" t="str">
        <f>IF(ISBLANK(Nomen.complète!L798),"-",Nomen.complète!L798)</f>
        <v>-</v>
      </c>
      <c r="C798" s="93" t="str">
        <f>IF(ISBLANK(Nomen.complète!M798),"-",Nomen.complète!M798)</f>
        <v>-</v>
      </c>
      <c r="D798" s="45" t="str">
        <f t="shared" si="12"/>
        <v>-</v>
      </c>
    </row>
    <row r="799" spans="1:4">
      <c r="A799" s="25" t="str">
        <f>IF(ISBLANK(Nomen.complète!K799),"-",Nomen.complète!K799)</f>
        <v>-</v>
      </c>
      <c r="B799" s="17" t="str">
        <f>IF(ISBLANK(Nomen.complète!L799),"-",Nomen.complète!L799)</f>
        <v>-</v>
      </c>
      <c r="C799" s="93" t="str">
        <f>IF(ISBLANK(Nomen.complète!M799),"-",Nomen.complète!M799)</f>
        <v>-</v>
      </c>
      <c r="D799" s="45" t="str">
        <f t="shared" si="12"/>
        <v>-</v>
      </c>
    </row>
    <row r="800" spans="1:4">
      <c r="A800" s="25" t="str">
        <f>IF(ISBLANK(Nomen.complète!K800),"-",Nomen.complète!K800)</f>
        <v>-</v>
      </c>
      <c r="B800" s="17" t="str">
        <f>IF(ISBLANK(Nomen.complète!L800),"-",Nomen.complète!L800)</f>
        <v>-</v>
      </c>
      <c r="C800" s="93" t="str">
        <f>IF(ISBLANK(Nomen.complète!M800),"-",Nomen.complète!M800)</f>
        <v>-</v>
      </c>
      <c r="D800" s="45" t="str">
        <f t="shared" si="12"/>
        <v>-</v>
      </c>
    </row>
    <row r="801" spans="1:4">
      <c r="A801" s="25" t="str">
        <f>IF(ISBLANK(Nomen.complète!K801),"-",Nomen.complète!K801)</f>
        <v>-</v>
      </c>
      <c r="B801" s="17" t="str">
        <f>IF(ISBLANK(Nomen.complète!L801),"-",Nomen.complète!L801)</f>
        <v>-</v>
      </c>
      <c r="C801" s="93" t="str">
        <f>IF(ISBLANK(Nomen.complète!M801),"-",Nomen.complète!M801)</f>
        <v>-</v>
      </c>
      <c r="D801" s="45" t="str">
        <f t="shared" si="12"/>
        <v>-</v>
      </c>
    </row>
    <row r="802" spans="1:4">
      <c r="A802" s="25" t="str">
        <f>IF(ISBLANK(Nomen.complète!K802),"-",Nomen.complète!K802)</f>
        <v>-</v>
      </c>
      <c r="B802" s="17" t="str">
        <f>IF(ISBLANK(Nomen.complète!L802),"-",Nomen.complète!L802)</f>
        <v>-</v>
      </c>
      <c r="C802" s="93" t="str">
        <f>IF(ISBLANK(Nomen.complète!M802),"-",Nomen.complète!M802)</f>
        <v>-</v>
      </c>
      <c r="D802" s="45" t="str">
        <f t="shared" si="12"/>
        <v>-</v>
      </c>
    </row>
    <row r="803" spans="1:4">
      <c r="A803" s="25" t="str">
        <f>IF(ISBLANK(Nomen.complète!K803),"-",Nomen.complète!K803)</f>
        <v>-</v>
      </c>
      <c r="B803" s="17" t="str">
        <f>IF(ISBLANK(Nomen.complète!L803),"-",Nomen.complète!L803)</f>
        <v>-</v>
      </c>
      <c r="C803" s="93" t="str">
        <f>IF(ISBLANK(Nomen.complète!M803),"-",Nomen.complète!M803)</f>
        <v>-</v>
      </c>
      <c r="D803" s="45" t="str">
        <f t="shared" si="12"/>
        <v>-</v>
      </c>
    </row>
    <row r="804" spans="1:4">
      <c r="A804" s="25" t="str">
        <f>IF(ISBLANK(Nomen.complète!K804),"-",Nomen.complète!K804)</f>
        <v>-</v>
      </c>
      <c r="B804" s="17" t="str">
        <f>IF(ISBLANK(Nomen.complète!L804),"-",Nomen.complète!L804)</f>
        <v>-</v>
      </c>
      <c r="C804" s="93" t="str">
        <f>IF(ISBLANK(Nomen.complète!M804),"-",Nomen.complète!M804)</f>
        <v>-</v>
      </c>
      <c r="D804" s="45" t="str">
        <f t="shared" si="12"/>
        <v>-</v>
      </c>
    </row>
    <row r="805" spans="1:4">
      <c r="A805" s="25" t="str">
        <f>IF(ISBLANK(Nomen.complète!K805),"-",Nomen.complète!K805)</f>
        <v>-</v>
      </c>
      <c r="B805" s="17" t="str">
        <f>IF(ISBLANK(Nomen.complète!L805),"-",Nomen.complète!L805)</f>
        <v>-</v>
      </c>
      <c r="C805" s="93" t="str">
        <f>IF(ISBLANK(Nomen.complète!M805),"-",Nomen.complète!M805)</f>
        <v>-</v>
      </c>
      <c r="D805" s="45" t="str">
        <f t="shared" si="12"/>
        <v>-</v>
      </c>
    </row>
    <row r="806" spans="1:4">
      <c r="A806" s="25" t="str">
        <f>IF(ISBLANK(Nomen.complète!K806),"-",Nomen.complète!K806)</f>
        <v>-</v>
      </c>
      <c r="B806" s="17" t="str">
        <f>IF(ISBLANK(Nomen.complète!L806),"-",Nomen.complète!L806)</f>
        <v>-</v>
      </c>
      <c r="C806" s="93" t="str">
        <f>IF(ISBLANK(Nomen.complète!M806),"-",Nomen.complète!M806)</f>
        <v>-</v>
      </c>
      <c r="D806" s="45" t="str">
        <f t="shared" si="12"/>
        <v>-</v>
      </c>
    </row>
    <row r="807" spans="1:4">
      <c r="A807" s="25" t="str">
        <f>IF(ISBLANK(Nomen.complète!K807),"-",Nomen.complète!K807)</f>
        <v>-</v>
      </c>
      <c r="B807" s="17" t="str">
        <f>IF(ISBLANK(Nomen.complète!L807),"-",Nomen.complète!L807)</f>
        <v>-</v>
      </c>
      <c r="C807" s="93" t="str">
        <f>IF(ISBLANK(Nomen.complète!M807),"-",Nomen.complète!M807)</f>
        <v>-</v>
      </c>
      <c r="D807" s="45" t="str">
        <f t="shared" si="12"/>
        <v>-</v>
      </c>
    </row>
    <row r="808" spans="1:4">
      <c r="A808" s="25" t="str">
        <f>IF(ISBLANK(Nomen.complète!K808),"-",Nomen.complète!K808)</f>
        <v>-</v>
      </c>
      <c r="B808" s="17" t="str">
        <f>IF(ISBLANK(Nomen.complète!L808),"-",Nomen.complète!L808)</f>
        <v>-</v>
      </c>
      <c r="C808" s="93" t="str">
        <f>IF(ISBLANK(Nomen.complète!M808),"-",Nomen.complète!M808)</f>
        <v>-</v>
      </c>
      <c r="D808" s="45" t="str">
        <f t="shared" si="12"/>
        <v>-</v>
      </c>
    </row>
    <row r="809" spans="1:4">
      <c r="A809" s="25" t="str">
        <f>IF(ISBLANK(Nomen.complète!K809),"-",Nomen.complète!K809)</f>
        <v>-</v>
      </c>
      <c r="B809" s="17" t="str">
        <f>IF(ISBLANK(Nomen.complète!L809),"-",Nomen.complète!L809)</f>
        <v>-</v>
      </c>
      <c r="C809" s="93" t="str">
        <f>IF(ISBLANK(Nomen.complète!M809),"-",Nomen.complète!M809)</f>
        <v>-</v>
      </c>
      <c r="D809" s="45" t="str">
        <f t="shared" si="12"/>
        <v>-</v>
      </c>
    </row>
    <row r="810" spans="1:4">
      <c r="A810" s="25" t="str">
        <f>IF(ISBLANK(Nomen.complète!K810),"-",Nomen.complète!K810)</f>
        <v>-</v>
      </c>
      <c r="B810" s="17" t="str">
        <f>IF(ISBLANK(Nomen.complète!L810),"-",Nomen.complète!L810)</f>
        <v>-</v>
      </c>
      <c r="C810" s="93" t="str">
        <f>IF(ISBLANK(Nomen.complète!M810),"-",Nomen.complète!M810)</f>
        <v>-</v>
      </c>
      <c r="D810" s="45" t="str">
        <f t="shared" si="12"/>
        <v>-</v>
      </c>
    </row>
    <row r="811" spans="1:4">
      <c r="A811" s="25" t="str">
        <f>IF(ISBLANK(Nomen.complète!K811),"-",Nomen.complète!K811)</f>
        <v>-</v>
      </c>
      <c r="B811" s="17" t="str">
        <f>IF(ISBLANK(Nomen.complète!L811),"-",Nomen.complète!L811)</f>
        <v>-</v>
      </c>
      <c r="C811" s="93" t="str">
        <f>IF(ISBLANK(Nomen.complète!M811),"-",Nomen.complète!M811)</f>
        <v>-</v>
      </c>
      <c r="D811" s="45" t="str">
        <f t="shared" si="12"/>
        <v>-</v>
      </c>
    </row>
    <row r="812" spans="1:4">
      <c r="A812" s="25" t="str">
        <f>IF(ISBLANK(Nomen.complète!K812),"-",Nomen.complète!K812)</f>
        <v>-</v>
      </c>
      <c r="B812" s="17" t="str">
        <f>IF(ISBLANK(Nomen.complète!L812),"-",Nomen.complète!L812)</f>
        <v>-</v>
      </c>
      <c r="C812" s="93" t="str">
        <f>IF(ISBLANK(Nomen.complète!M812),"-",Nomen.complète!M812)</f>
        <v>-</v>
      </c>
      <c r="D812" s="45" t="str">
        <f t="shared" si="12"/>
        <v>-</v>
      </c>
    </row>
    <row r="813" spans="1:4">
      <c r="A813" s="25" t="str">
        <f>IF(ISBLANK(Nomen.complète!K813),"-",Nomen.complète!K813)</f>
        <v>-</v>
      </c>
      <c r="B813" s="17" t="str">
        <f>IF(ISBLANK(Nomen.complète!L813),"-",Nomen.complète!L813)</f>
        <v>-</v>
      </c>
      <c r="C813" s="93" t="str">
        <f>IF(ISBLANK(Nomen.complète!M813),"-",Nomen.complète!M813)</f>
        <v>-</v>
      </c>
      <c r="D813" s="45" t="str">
        <f t="shared" si="12"/>
        <v>-</v>
      </c>
    </row>
    <row r="814" spans="1:4">
      <c r="A814" s="25" t="str">
        <f>IF(ISBLANK(Nomen.complète!K814),"-",Nomen.complète!K814)</f>
        <v>-</v>
      </c>
      <c r="B814" s="17" t="str">
        <f>IF(ISBLANK(Nomen.complète!L814),"-",Nomen.complète!L814)</f>
        <v>-</v>
      </c>
      <c r="C814" s="93" t="str">
        <f>IF(ISBLANK(Nomen.complète!M814),"-",Nomen.complète!M814)</f>
        <v>-</v>
      </c>
      <c r="D814" s="45" t="str">
        <f t="shared" si="12"/>
        <v>-</v>
      </c>
    </row>
    <row r="815" spans="1:4">
      <c r="A815" s="25" t="str">
        <f>IF(ISBLANK(Nomen.complète!K815),"-",Nomen.complète!K815)</f>
        <v>-</v>
      </c>
      <c r="B815" s="17" t="str">
        <f>IF(ISBLANK(Nomen.complète!L815),"-",Nomen.complète!L815)</f>
        <v>-</v>
      </c>
      <c r="C815" s="93" t="str">
        <f>IF(ISBLANK(Nomen.complète!M815),"-",Nomen.complète!M815)</f>
        <v>-</v>
      </c>
      <c r="D815" s="45" t="str">
        <f t="shared" si="12"/>
        <v>-</v>
      </c>
    </row>
    <row r="816" spans="1:4">
      <c r="A816" s="25" t="str">
        <f>IF(ISBLANK(Nomen.complète!K816),"-",Nomen.complète!K816)</f>
        <v>-</v>
      </c>
      <c r="B816" s="17" t="str">
        <f>IF(ISBLANK(Nomen.complète!L816),"-",Nomen.complète!L816)</f>
        <v>-</v>
      </c>
      <c r="C816" s="93" t="str">
        <f>IF(ISBLANK(Nomen.complète!M816),"-",Nomen.complète!M816)</f>
        <v>-</v>
      </c>
      <c r="D816" s="45" t="str">
        <f t="shared" si="12"/>
        <v>-</v>
      </c>
    </row>
    <row r="817" spans="1:4">
      <c r="A817" s="25" t="str">
        <f>IF(ISBLANK(Nomen.complète!K817),"-",Nomen.complète!K817)</f>
        <v>-</v>
      </c>
      <c r="B817" s="17" t="str">
        <f>IF(ISBLANK(Nomen.complète!L817),"-",Nomen.complète!L817)</f>
        <v>-</v>
      </c>
      <c r="C817" s="93" t="str">
        <f>IF(ISBLANK(Nomen.complète!M817),"-",Nomen.complète!M817)</f>
        <v>-</v>
      </c>
      <c r="D817" s="45" t="str">
        <f t="shared" si="12"/>
        <v>-</v>
      </c>
    </row>
    <row r="818" spans="1:4">
      <c r="A818" s="25" t="str">
        <f>IF(ISBLANK(Nomen.complète!K818),"-",Nomen.complète!K818)</f>
        <v>-</v>
      </c>
      <c r="B818" s="17" t="str">
        <f>IF(ISBLANK(Nomen.complète!L818),"-",Nomen.complète!L818)</f>
        <v>-</v>
      </c>
      <c r="C818" s="93" t="str">
        <f>IF(ISBLANK(Nomen.complète!M818),"-",Nomen.complète!M818)</f>
        <v>-</v>
      </c>
      <c r="D818" s="45" t="str">
        <f t="shared" si="12"/>
        <v>-</v>
      </c>
    </row>
    <row r="819" spans="1:4">
      <c r="A819" s="25" t="str">
        <f>IF(ISBLANK(Nomen.complète!K819),"-",Nomen.complète!K819)</f>
        <v>-</v>
      </c>
      <c r="B819" s="17" t="str">
        <f>IF(ISBLANK(Nomen.complète!L819),"-",Nomen.complète!L819)</f>
        <v>-</v>
      </c>
      <c r="C819" s="93" t="str">
        <f>IF(ISBLANK(Nomen.complète!M819),"-",Nomen.complète!M819)</f>
        <v>-</v>
      </c>
      <c r="D819" s="45" t="str">
        <f t="shared" si="12"/>
        <v>-</v>
      </c>
    </row>
    <row r="820" spans="1:4">
      <c r="A820" s="25" t="str">
        <f>IF(ISBLANK(Nomen.complète!K820),"-",Nomen.complète!K820)</f>
        <v>-</v>
      </c>
      <c r="B820" s="17" t="str">
        <f>IF(ISBLANK(Nomen.complète!L820),"-",Nomen.complète!L820)</f>
        <v>-</v>
      </c>
      <c r="C820" s="93" t="str">
        <f>IF(ISBLANK(Nomen.complète!M820),"-",Nomen.complète!M820)</f>
        <v>-</v>
      </c>
      <c r="D820" s="45" t="str">
        <f t="shared" si="12"/>
        <v>-</v>
      </c>
    </row>
    <row r="821" spans="1:4">
      <c r="A821" s="25" t="str">
        <f>IF(ISBLANK(Nomen.complète!K821),"-",Nomen.complète!K821)</f>
        <v>-</v>
      </c>
      <c r="B821" s="17" t="str">
        <f>IF(ISBLANK(Nomen.complète!L821),"-",Nomen.complète!L821)</f>
        <v>-</v>
      </c>
      <c r="C821" s="93" t="str">
        <f>IF(ISBLANK(Nomen.complète!M821),"-",Nomen.complète!M821)</f>
        <v>-</v>
      </c>
      <c r="D821" s="45" t="str">
        <f t="shared" si="12"/>
        <v>-</v>
      </c>
    </row>
    <row r="822" spans="1:4">
      <c r="A822" s="25" t="str">
        <f>IF(ISBLANK(Nomen.complète!K822),"-",Nomen.complète!K822)</f>
        <v>-</v>
      </c>
      <c r="B822" s="17" t="str">
        <f>IF(ISBLANK(Nomen.complète!L822),"-",Nomen.complète!L822)</f>
        <v>-</v>
      </c>
      <c r="C822" s="93" t="str">
        <f>IF(ISBLANK(Nomen.complète!M822),"-",Nomen.complète!M822)</f>
        <v>-</v>
      </c>
      <c r="D822" s="45" t="str">
        <f t="shared" si="12"/>
        <v>-</v>
      </c>
    </row>
    <row r="823" spans="1:4">
      <c r="A823" s="25" t="str">
        <f>IF(ISBLANK(Nomen.complète!K823),"-",Nomen.complète!K823)</f>
        <v>-</v>
      </c>
      <c r="B823" s="17" t="str">
        <f>IF(ISBLANK(Nomen.complète!L823),"-",Nomen.complète!L823)</f>
        <v>-</v>
      </c>
      <c r="C823" s="93" t="str">
        <f>IF(ISBLANK(Nomen.complète!M823),"-",Nomen.complète!M823)</f>
        <v>-</v>
      </c>
      <c r="D823" s="45" t="str">
        <f t="shared" si="12"/>
        <v>-</v>
      </c>
    </row>
    <row r="824" spans="1:4">
      <c r="A824" s="25" t="str">
        <f>IF(ISBLANK(Nomen.complète!K824),"-",Nomen.complète!K824)</f>
        <v>-</v>
      </c>
      <c r="B824" s="17" t="str">
        <f>IF(ISBLANK(Nomen.complète!L824),"-",Nomen.complète!L824)</f>
        <v>-</v>
      </c>
      <c r="C824" s="93" t="str">
        <f>IF(ISBLANK(Nomen.complète!M824),"-",Nomen.complète!M824)</f>
        <v>-</v>
      </c>
      <c r="D824" s="45" t="str">
        <f t="shared" si="12"/>
        <v>-</v>
      </c>
    </row>
    <row r="825" spans="1:4">
      <c r="A825" s="25" t="str">
        <f>IF(ISBLANK(Nomen.complète!K825),"-",Nomen.complète!K825)</f>
        <v>-</v>
      </c>
      <c r="B825" s="17" t="str">
        <f>IF(ISBLANK(Nomen.complète!L825),"-",Nomen.complète!L825)</f>
        <v>-</v>
      </c>
      <c r="C825" s="93" t="str">
        <f>IF(ISBLANK(Nomen.complète!M825),"-",Nomen.complète!M825)</f>
        <v>-</v>
      </c>
      <c r="D825" s="45" t="str">
        <f t="shared" si="12"/>
        <v>-</v>
      </c>
    </row>
    <row r="826" spans="1:4">
      <c r="A826" s="25" t="str">
        <f>IF(ISBLANK(Nomen.complète!K826),"-",Nomen.complète!K826)</f>
        <v>-</v>
      </c>
      <c r="B826" s="17" t="str">
        <f>IF(ISBLANK(Nomen.complète!L826),"-",Nomen.complète!L826)</f>
        <v>-</v>
      </c>
      <c r="C826" s="93" t="str">
        <f>IF(ISBLANK(Nomen.complète!M826),"-",Nomen.complète!M826)</f>
        <v>-</v>
      </c>
      <c r="D826" s="45" t="str">
        <f t="shared" si="12"/>
        <v>-</v>
      </c>
    </row>
    <row r="827" spans="1:4">
      <c r="A827" s="25" t="str">
        <f>IF(ISBLANK(Nomen.complète!K827),"-",Nomen.complète!K827)</f>
        <v>-</v>
      </c>
      <c r="B827" s="17" t="str">
        <f>IF(ISBLANK(Nomen.complète!L827),"-",Nomen.complète!L827)</f>
        <v>-</v>
      </c>
      <c r="C827" s="93" t="str">
        <f>IF(ISBLANK(Nomen.complète!M827),"-",Nomen.complète!M827)</f>
        <v>-</v>
      </c>
      <c r="D827" s="45" t="str">
        <f t="shared" si="12"/>
        <v>-</v>
      </c>
    </row>
    <row r="828" spans="1:4">
      <c r="A828" s="25" t="str">
        <f>IF(ISBLANK(Nomen.complète!K828),"-",Nomen.complète!K828)</f>
        <v>-</v>
      </c>
      <c r="B828" s="17" t="str">
        <f>IF(ISBLANK(Nomen.complète!L828),"-",Nomen.complète!L828)</f>
        <v>-</v>
      </c>
      <c r="C828" s="93" t="str">
        <f>IF(ISBLANK(Nomen.complète!M828),"-",Nomen.complète!M828)</f>
        <v>-</v>
      </c>
      <c r="D828" s="45" t="str">
        <f t="shared" si="12"/>
        <v>-</v>
      </c>
    </row>
    <row r="829" spans="1:4">
      <c r="A829" s="25" t="str">
        <f>IF(ISBLANK(Nomen.complète!K829),"-",Nomen.complète!K829)</f>
        <v>-</v>
      </c>
      <c r="B829" s="17" t="str">
        <f>IF(ISBLANK(Nomen.complète!L829),"-",Nomen.complète!L829)</f>
        <v>-</v>
      </c>
      <c r="C829" s="93" t="str">
        <f>IF(ISBLANK(Nomen.complète!M829),"-",Nomen.complète!M829)</f>
        <v>-</v>
      </c>
      <c r="D829" s="45" t="str">
        <f t="shared" si="12"/>
        <v>-</v>
      </c>
    </row>
    <row r="830" spans="1:4">
      <c r="A830" s="25" t="str">
        <f>IF(ISBLANK(Nomen.complète!K830),"-",Nomen.complète!K830)</f>
        <v>-</v>
      </c>
      <c r="B830" s="17" t="str">
        <f>IF(ISBLANK(Nomen.complète!L830),"-",Nomen.complète!L830)</f>
        <v>-</v>
      </c>
      <c r="C830" s="93" t="str">
        <f>IF(ISBLANK(Nomen.complète!M830),"-",Nomen.complète!M830)</f>
        <v>-</v>
      </c>
      <c r="D830" s="45" t="str">
        <f t="shared" si="12"/>
        <v>-</v>
      </c>
    </row>
    <row r="831" spans="1:4">
      <c r="A831" s="25" t="str">
        <f>IF(ISBLANK(Nomen.complète!K831),"-",Nomen.complète!K831)</f>
        <v>-</v>
      </c>
      <c r="B831" s="17" t="str">
        <f>IF(ISBLANK(Nomen.complète!L831),"-",Nomen.complète!L831)</f>
        <v>-</v>
      </c>
      <c r="C831" s="93" t="str">
        <f>IF(ISBLANK(Nomen.complète!M831),"-",Nomen.complète!M831)</f>
        <v>-</v>
      </c>
      <c r="D831" s="45" t="str">
        <f t="shared" si="12"/>
        <v>-</v>
      </c>
    </row>
    <row r="832" spans="1:4">
      <c r="A832" s="25" t="str">
        <f>IF(ISBLANK(Nomen.complète!K832),"-",Nomen.complète!K832)</f>
        <v>-</v>
      </c>
      <c r="B832" s="17" t="str">
        <f>IF(ISBLANK(Nomen.complète!L832),"-",Nomen.complète!L832)</f>
        <v>-</v>
      </c>
      <c r="C832" s="93" t="str">
        <f>IF(ISBLANK(Nomen.complète!M832),"-",Nomen.complète!M832)</f>
        <v>-</v>
      </c>
      <c r="D832" s="45" t="str">
        <f t="shared" si="12"/>
        <v>-</v>
      </c>
    </row>
    <row r="833" spans="1:4">
      <c r="A833" s="25" t="str">
        <f>IF(ISBLANK(Nomen.complète!K833),"-",Nomen.complète!K833)</f>
        <v>-</v>
      </c>
      <c r="B833" s="17" t="str">
        <f>IF(ISBLANK(Nomen.complète!L833),"-",Nomen.complète!L833)</f>
        <v>-</v>
      </c>
      <c r="C833" s="93" t="str">
        <f>IF(ISBLANK(Nomen.complète!M833),"-",Nomen.complète!M833)</f>
        <v>-</v>
      </c>
      <c r="D833" s="45" t="str">
        <f t="shared" si="12"/>
        <v>-</v>
      </c>
    </row>
    <row r="834" spans="1:4">
      <c r="A834" s="25" t="str">
        <f>IF(ISBLANK(Nomen.complète!K834),"-",Nomen.complète!K834)</f>
        <v>-</v>
      </c>
      <c r="B834" s="17" t="str">
        <f>IF(ISBLANK(Nomen.complète!L834),"-",Nomen.complète!L834)</f>
        <v>-</v>
      </c>
      <c r="C834" s="93" t="str">
        <f>IF(ISBLANK(Nomen.complète!M834),"-",Nomen.complète!M834)</f>
        <v>-</v>
      </c>
      <c r="D834" s="45" t="str">
        <f t="shared" si="12"/>
        <v>-</v>
      </c>
    </row>
    <row r="835" spans="1:4">
      <c r="A835" s="25" t="str">
        <f>IF(ISBLANK(Nomen.complète!K835),"-",Nomen.complète!K835)</f>
        <v>-</v>
      </c>
      <c r="B835" s="17" t="str">
        <f>IF(ISBLANK(Nomen.complète!L835),"-",Nomen.complète!L835)</f>
        <v>-</v>
      </c>
      <c r="C835" s="93" t="str">
        <f>IF(ISBLANK(Nomen.complète!M835),"-",Nomen.complète!M835)</f>
        <v>-</v>
      </c>
      <c r="D835" s="45" t="str">
        <f t="shared" si="12"/>
        <v>-</v>
      </c>
    </row>
    <row r="836" spans="1:4">
      <c r="A836" s="25" t="str">
        <f>IF(ISBLANK(Nomen.complète!K836),"-",Nomen.complète!K836)</f>
        <v>-</v>
      </c>
      <c r="B836" s="17" t="str">
        <f>IF(ISBLANK(Nomen.complète!L836),"-",Nomen.complète!L836)</f>
        <v>-</v>
      </c>
      <c r="C836" s="93" t="str">
        <f>IF(ISBLANK(Nomen.complète!M836),"-",Nomen.complète!M836)</f>
        <v>-</v>
      </c>
      <c r="D836" s="45" t="str">
        <f t="shared" si="12"/>
        <v>-</v>
      </c>
    </row>
    <row r="837" spans="1:4">
      <c r="A837" s="25" t="str">
        <f>IF(ISBLANK(Nomen.complète!K837),"-",Nomen.complète!K837)</f>
        <v>-</v>
      </c>
      <c r="B837" s="17" t="str">
        <f>IF(ISBLANK(Nomen.complète!L837),"-",Nomen.complète!L837)</f>
        <v>-</v>
      </c>
      <c r="C837" s="93" t="str">
        <f>IF(ISBLANK(Nomen.complète!M837),"-",Nomen.complète!M837)</f>
        <v>-</v>
      </c>
      <c r="D837" s="45" t="str">
        <f t="shared" ref="D837:D900" si="13">IF(B837="-",B837,C837&amp; " (" &amp;B837&amp;")")</f>
        <v>-</v>
      </c>
    </row>
    <row r="838" spans="1:4">
      <c r="A838" s="25" t="str">
        <f>IF(ISBLANK(Nomen.complète!K838),"-",Nomen.complète!K838)</f>
        <v>-</v>
      </c>
      <c r="B838" s="17" t="str">
        <f>IF(ISBLANK(Nomen.complète!L838),"-",Nomen.complète!L838)</f>
        <v>-</v>
      </c>
      <c r="C838" s="93" t="str">
        <f>IF(ISBLANK(Nomen.complète!M838),"-",Nomen.complète!M838)</f>
        <v>-</v>
      </c>
      <c r="D838" s="45" t="str">
        <f t="shared" si="13"/>
        <v>-</v>
      </c>
    </row>
    <row r="839" spans="1:4">
      <c r="A839" s="25" t="str">
        <f>IF(ISBLANK(Nomen.complète!K839),"-",Nomen.complète!K839)</f>
        <v>-</v>
      </c>
      <c r="B839" s="17" t="str">
        <f>IF(ISBLANK(Nomen.complète!L839),"-",Nomen.complète!L839)</f>
        <v>-</v>
      </c>
      <c r="C839" s="93" t="str">
        <f>IF(ISBLANK(Nomen.complète!M839),"-",Nomen.complète!M839)</f>
        <v>-</v>
      </c>
      <c r="D839" s="45" t="str">
        <f t="shared" si="13"/>
        <v>-</v>
      </c>
    </row>
    <row r="840" spans="1:4">
      <c r="A840" s="25" t="str">
        <f>IF(ISBLANK(Nomen.complète!K840),"-",Nomen.complète!K840)</f>
        <v>-</v>
      </c>
      <c r="B840" s="17" t="str">
        <f>IF(ISBLANK(Nomen.complète!L840),"-",Nomen.complète!L840)</f>
        <v>-</v>
      </c>
      <c r="C840" s="93" t="str">
        <f>IF(ISBLANK(Nomen.complète!M840),"-",Nomen.complète!M840)</f>
        <v>-</v>
      </c>
      <c r="D840" s="45" t="str">
        <f t="shared" si="13"/>
        <v>-</v>
      </c>
    </row>
    <row r="841" spans="1:4">
      <c r="A841" s="25" t="str">
        <f>IF(ISBLANK(Nomen.complète!K841),"-",Nomen.complète!K841)</f>
        <v>-</v>
      </c>
      <c r="B841" s="17" t="str">
        <f>IF(ISBLANK(Nomen.complète!L841),"-",Nomen.complète!L841)</f>
        <v>-</v>
      </c>
      <c r="C841" s="93" t="str">
        <f>IF(ISBLANK(Nomen.complète!M841),"-",Nomen.complète!M841)</f>
        <v>-</v>
      </c>
      <c r="D841" s="45" t="str">
        <f t="shared" si="13"/>
        <v>-</v>
      </c>
    </row>
    <row r="842" spans="1:4">
      <c r="A842" s="25" t="str">
        <f>IF(ISBLANK(Nomen.complète!K842),"-",Nomen.complète!K842)</f>
        <v>-</v>
      </c>
      <c r="B842" s="17" t="str">
        <f>IF(ISBLANK(Nomen.complète!L842),"-",Nomen.complète!L842)</f>
        <v>-</v>
      </c>
      <c r="C842" s="93" t="str">
        <f>IF(ISBLANK(Nomen.complète!M842),"-",Nomen.complète!M842)</f>
        <v>-</v>
      </c>
      <c r="D842" s="45" t="str">
        <f t="shared" si="13"/>
        <v>-</v>
      </c>
    </row>
    <row r="843" spans="1:4">
      <c r="A843" s="25" t="str">
        <f>IF(ISBLANK(Nomen.complète!K843),"-",Nomen.complète!K843)</f>
        <v>-</v>
      </c>
      <c r="B843" s="17" t="str">
        <f>IF(ISBLANK(Nomen.complète!L843),"-",Nomen.complète!L843)</f>
        <v>-</v>
      </c>
      <c r="C843" s="93" t="str">
        <f>IF(ISBLANK(Nomen.complète!M843),"-",Nomen.complète!M843)</f>
        <v>-</v>
      </c>
      <c r="D843" s="45" t="str">
        <f t="shared" si="13"/>
        <v>-</v>
      </c>
    </row>
    <row r="844" spans="1:4">
      <c r="A844" s="25" t="str">
        <f>IF(ISBLANK(Nomen.complète!K844),"-",Nomen.complète!K844)</f>
        <v>-</v>
      </c>
      <c r="B844" s="17" t="str">
        <f>IF(ISBLANK(Nomen.complète!L844),"-",Nomen.complète!L844)</f>
        <v>-</v>
      </c>
      <c r="C844" s="93" t="str">
        <f>IF(ISBLANK(Nomen.complète!M844),"-",Nomen.complète!M844)</f>
        <v>-</v>
      </c>
      <c r="D844" s="45" t="str">
        <f t="shared" si="13"/>
        <v>-</v>
      </c>
    </row>
    <row r="845" spans="1:4">
      <c r="A845" s="25" t="str">
        <f>IF(ISBLANK(Nomen.complète!K845),"-",Nomen.complète!K845)</f>
        <v>-</v>
      </c>
      <c r="B845" s="17" t="str">
        <f>IF(ISBLANK(Nomen.complète!L845),"-",Nomen.complète!L845)</f>
        <v>-</v>
      </c>
      <c r="C845" s="93" t="str">
        <f>IF(ISBLANK(Nomen.complète!M845),"-",Nomen.complète!M845)</f>
        <v>-</v>
      </c>
      <c r="D845" s="45" t="str">
        <f t="shared" si="13"/>
        <v>-</v>
      </c>
    </row>
    <row r="846" spans="1:4">
      <c r="A846" s="25" t="str">
        <f>IF(ISBLANK(Nomen.complète!K846),"-",Nomen.complète!K846)</f>
        <v>-</v>
      </c>
      <c r="B846" s="17" t="str">
        <f>IF(ISBLANK(Nomen.complète!L846),"-",Nomen.complète!L846)</f>
        <v>-</v>
      </c>
      <c r="C846" s="93" t="str">
        <f>IF(ISBLANK(Nomen.complète!M846),"-",Nomen.complète!M846)</f>
        <v>-</v>
      </c>
      <c r="D846" s="45" t="str">
        <f t="shared" si="13"/>
        <v>-</v>
      </c>
    </row>
    <row r="847" spans="1:4">
      <c r="A847" s="25" t="str">
        <f>IF(ISBLANK(Nomen.complète!K847),"-",Nomen.complète!K847)</f>
        <v>-</v>
      </c>
      <c r="B847" s="17" t="str">
        <f>IF(ISBLANK(Nomen.complète!L847),"-",Nomen.complète!L847)</f>
        <v>-</v>
      </c>
      <c r="C847" s="93" t="str">
        <f>IF(ISBLANK(Nomen.complète!M847),"-",Nomen.complète!M847)</f>
        <v>-</v>
      </c>
      <c r="D847" s="45" t="str">
        <f t="shared" si="13"/>
        <v>-</v>
      </c>
    </row>
    <row r="848" spans="1:4">
      <c r="A848" s="25" t="str">
        <f>IF(ISBLANK(Nomen.complète!K848),"-",Nomen.complète!K848)</f>
        <v>-</v>
      </c>
      <c r="B848" s="17" t="str">
        <f>IF(ISBLANK(Nomen.complète!L848),"-",Nomen.complète!L848)</f>
        <v>-</v>
      </c>
      <c r="C848" s="93" t="str">
        <f>IF(ISBLANK(Nomen.complète!M848),"-",Nomen.complète!M848)</f>
        <v>-</v>
      </c>
      <c r="D848" s="45" t="str">
        <f t="shared" si="13"/>
        <v>-</v>
      </c>
    </row>
    <row r="849" spans="1:4">
      <c r="A849" s="25" t="str">
        <f>IF(ISBLANK(Nomen.complète!K849),"-",Nomen.complète!K849)</f>
        <v>-</v>
      </c>
      <c r="B849" s="17" t="str">
        <f>IF(ISBLANK(Nomen.complète!L849),"-",Nomen.complète!L849)</f>
        <v>-</v>
      </c>
      <c r="C849" s="93" t="str">
        <f>IF(ISBLANK(Nomen.complète!M849),"-",Nomen.complète!M849)</f>
        <v>-</v>
      </c>
      <c r="D849" s="45" t="str">
        <f t="shared" si="13"/>
        <v>-</v>
      </c>
    </row>
    <row r="850" spans="1:4">
      <c r="A850" s="25" t="str">
        <f>IF(ISBLANK(Nomen.complète!K850),"-",Nomen.complète!K850)</f>
        <v>-</v>
      </c>
      <c r="B850" s="17" t="str">
        <f>IF(ISBLANK(Nomen.complète!L850),"-",Nomen.complète!L850)</f>
        <v>-</v>
      </c>
      <c r="C850" s="93" t="str">
        <f>IF(ISBLANK(Nomen.complète!M850),"-",Nomen.complète!M850)</f>
        <v>-</v>
      </c>
      <c r="D850" s="45" t="str">
        <f t="shared" si="13"/>
        <v>-</v>
      </c>
    </row>
    <row r="851" spans="1:4">
      <c r="A851" s="25" t="str">
        <f>IF(ISBLANK(Nomen.complète!K851),"-",Nomen.complète!K851)</f>
        <v>-</v>
      </c>
      <c r="B851" s="17" t="str">
        <f>IF(ISBLANK(Nomen.complète!L851),"-",Nomen.complète!L851)</f>
        <v>-</v>
      </c>
      <c r="C851" s="93" t="str">
        <f>IF(ISBLANK(Nomen.complète!M851),"-",Nomen.complète!M851)</f>
        <v>-</v>
      </c>
      <c r="D851" s="45" t="str">
        <f t="shared" si="13"/>
        <v>-</v>
      </c>
    </row>
    <row r="852" spans="1:4">
      <c r="A852" s="25" t="str">
        <f>IF(ISBLANK(Nomen.complète!K852),"-",Nomen.complète!K852)</f>
        <v>-</v>
      </c>
      <c r="B852" s="17" t="str">
        <f>IF(ISBLANK(Nomen.complète!L852),"-",Nomen.complète!L852)</f>
        <v>-</v>
      </c>
      <c r="C852" s="93" t="str">
        <f>IF(ISBLANK(Nomen.complète!M852),"-",Nomen.complète!M852)</f>
        <v>-</v>
      </c>
      <c r="D852" s="45" t="str">
        <f t="shared" si="13"/>
        <v>-</v>
      </c>
    </row>
    <row r="853" spans="1:4">
      <c r="A853" s="25" t="str">
        <f>IF(ISBLANK(Nomen.complète!K853),"-",Nomen.complète!K853)</f>
        <v>-</v>
      </c>
      <c r="B853" s="17" t="str">
        <f>IF(ISBLANK(Nomen.complète!L853),"-",Nomen.complète!L853)</f>
        <v>-</v>
      </c>
      <c r="C853" s="93" t="str">
        <f>IF(ISBLANK(Nomen.complète!M853),"-",Nomen.complète!M853)</f>
        <v>-</v>
      </c>
      <c r="D853" s="45" t="str">
        <f t="shared" si="13"/>
        <v>-</v>
      </c>
    </row>
    <row r="854" spans="1:4">
      <c r="A854" s="25" t="str">
        <f>IF(ISBLANK(Nomen.complète!K854),"-",Nomen.complète!K854)</f>
        <v>-</v>
      </c>
      <c r="B854" s="17" t="str">
        <f>IF(ISBLANK(Nomen.complète!L854),"-",Nomen.complète!L854)</f>
        <v>-</v>
      </c>
      <c r="C854" s="93" t="str">
        <f>IF(ISBLANK(Nomen.complète!M854),"-",Nomen.complète!M854)</f>
        <v>-</v>
      </c>
      <c r="D854" s="45" t="str">
        <f t="shared" si="13"/>
        <v>-</v>
      </c>
    </row>
    <row r="855" spans="1:4">
      <c r="A855" s="25" t="str">
        <f>IF(ISBLANK(Nomen.complète!K855),"-",Nomen.complète!K855)</f>
        <v>-</v>
      </c>
      <c r="B855" s="17" t="str">
        <f>IF(ISBLANK(Nomen.complète!L855),"-",Nomen.complète!L855)</f>
        <v>-</v>
      </c>
      <c r="C855" s="93" t="str">
        <f>IF(ISBLANK(Nomen.complète!M855),"-",Nomen.complète!M855)</f>
        <v>-</v>
      </c>
      <c r="D855" s="45" t="str">
        <f t="shared" si="13"/>
        <v>-</v>
      </c>
    </row>
    <row r="856" spans="1:4">
      <c r="A856" s="25" t="str">
        <f>IF(ISBLANK(Nomen.complète!K856),"-",Nomen.complète!K856)</f>
        <v>-</v>
      </c>
      <c r="B856" s="17" t="str">
        <f>IF(ISBLANK(Nomen.complète!L856),"-",Nomen.complète!L856)</f>
        <v>-</v>
      </c>
      <c r="C856" s="93" t="str">
        <f>IF(ISBLANK(Nomen.complète!M856),"-",Nomen.complète!M856)</f>
        <v>-</v>
      </c>
      <c r="D856" s="45" t="str">
        <f t="shared" si="13"/>
        <v>-</v>
      </c>
    </row>
    <row r="857" spans="1:4">
      <c r="A857" s="25" t="str">
        <f>IF(ISBLANK(Nomen.complète!K857),"-",Nomen.complète!K857)</f>
        <v>-</v>
      </c>
      <c r="B857" s="17" t="str">
        <f>IF(ISBLANK(Nomen.complète!L857),"-",Nomen.complète!L857)</f>
        <v>-</v>
      </c>
      <c r="C857" s="93" t="str">
        <f>IF(ISBLANK(Nomen.complète!M857),"-",Nomen.complète!M857)</f>
        <v>-</v>
      </c>
      <c r="D857" s="45" t="str">
        <f t="shared" si="13"/>
        <v>-</v>
      </c>
    </row>
    <row r="858" spans="1:4">
      <c r="A858" s="25" t="str">
        <f>IF(ISBLANK(Nomen.complète!K858),"-",Nomen.complète!K858)</f>
        <v>-</v>
      </c>
      <c r="B858" s="17" t="str">
        <f>IF(ISBLANK(Nomen.complète!L858),"-",Nomen.complète!L858)</f>
        <v>-</v>
      </c>
      <c r="C858" s="93" t="str">
        <f>IF(ISBLANK(Nomen.complète!M858),"-",Nomen.complète!M858)</f>
        <v>-</v>
      </c>
      <c r="D858" s="45" t="str">
        <f t="shared" si="13"/>
        <v>-</v>
      </c>
    </row>
    <row r="859" spans="1:4">
      <c r="A859" s="25" t="str">
        <f>IF(ISBLANK(Nomen.complète!K859),"-",Nomen.complète!K859)</f>
        <v>-</v>
      </c>
      <c r="B859" s="17" t="str">
        <f>IF(ISBLANK(Nomen.complète!L859),"-",Nomen.complète!L859)</f>
        <v>-</v>
      </c>
      <c r="C859" s="93" t="str">
        <f>IF(ISBLANK(Nomen.complète!M859),"-",Nomen.complète!M859)</f>
        <v>-</v>
      </c>
      <c r="D859" s="45" t="str">
        <f t="shared" si="13"/>
        <v>-</v>
      </c>
    </row>
    <row r="860" spans="1:4">
      <c r="A860" s="25" t="str">
        <f>IF(ISBLANK(Nomen.complète!K860),"-",Nomen.complète!K860)</f>
        <v>-</v>
      </c>
      <c r="B860" s="17" t="str">
        <f>IF(ISBLANK(Nomen.complète!L860),"-",Nomen.complète!L860)</f>
        <v>-</v>
      </c>
      <c r="C860" s="93" t="str">
        <f>IF(ISBLANK(Nomen.complète!M860),"-",Nomen.complète!M860)</f>
        <v>-</v>
      </c>
      <c r="D860" s="45" t="str">
        <f t="shared" si="13"/>
        <v>-</v>
      </c>
    </row>
    <row r="861" spans="1:4">
      <c r="A861" s="25" t="str">
        <f>IF(ISBLANK(Nomen.complète!K861),"-",Nomen.complète!K861)</f>
        <v>-</v>
      </c>
      <c r="B861" s="17" t="str">
        <f>IF(ISBLANK(Nomen.complète!L861),"-",Nomen.complète!L861)</f>
        <v>-</v>
      </c>
      <c r="C861" s="93" t="str">
        <f>IF(ISBLANK(Nomen.complète!M861),"-",Nomen.complète!M861)</f>
        <v>-</v>
      </c>
      <c r="D861" s="45" t="str">
        <f t="shared" si="13"/>
        <v>-</v>
      </c>
    </row>
    <row r="862" spans="1:4">
      <c r="A862" s="25" t="str">
        <f>IF(ISBLANK(Nomen.complète!K862),"-",Nomen.complète!K862)</f>
        <v>-</v>
      </c>
      <c r="B862" s="17" t="str">
        <f>IF(ISBLANK(Nomen.complète!L862),"-",Nomen.complète!L862)</f>
        <v>-</v>
      </c>
      <c r="C862" s="93" t="str">
        <f>IF(ISBLANK(Nomen.complète!M862),"-",Nomen.complète!M862)</f>
        <v>-</v>
      </c>
      <c r="D862" s="45" t="str">
        <f t="shared" si="13"/>
        <v>-</v>
      </c>
    </row>
    <row r="863" spans="1:4">
      <c r="A863" s="25" t="str">
        <f>IF(ISBLANK(Nomen.complète!K863),"-",Nomen.complète!K863)</f>
        <v>-</v>
      </c>
      <c r="B863" s="17" t="str">
        <f>IF(ISBLANK(Nomen.complète!L863),"-",Nomen.complète!L863)</f>
        <v>-</v>
      </c>
      <c r="C863" s="93" t="str">
        <f>IF(ISBLANK(Nomen.complète!M863),"-",Nomen.complète!M863)</f>
        <v>-</v>
      </c>
      <c r="D863" s="45" t="str">
        <f t="shared" si="13"/>
        <v>-</v>
      </c>
    </row>
    <row r="864" spans="1:4">
      <c r="A864" s="25" t="str">
        <f>IF(ISBLANK(Nomen.complète!K864),"-",Nomen.complète!K864)</f>
        <v>-</v>
      </c>
      <c r="B864" s="17" t="str">
        <f>IF(ISBLANK(Nomen.complète!L864),"-",Nomen.complète!L864)</f>
        <v>-</v>
      </c>
      <c r="C864" s="93" t="str">
        <f>IF(ISBLANK(Nomen.complète!M864),"-",Nomen.complète!M864)</f>
        <v>-</v>
      </c>
      <c r="D864" s="45" t="str">
        <f t="shared" si="13"/>
        <v>-</v>
      </c>
    </row>
    <row r="865" spans="1:4">
      <c r="A865" s="25" t="str">
        <f>IF(ISBLANK(Nomen.complète!K865),"-",Nomen.complète!K865)</f>
        <v>-</v>
      </c>
      <c r="B865" s="17" t="str">
        <f>IF(ISBLANK(Nomen.complète!L865),"-",Nomen.complète!L865)</f>
        <v>-</v>
      </c>
      <c r="C865" s="93" t="str">
        <f>IF(ISBLANK(Nomen.complète!M865),"-",Nomen.complète!M865)</f>
        <v>-</v>
      </c>
      <c r="D865" s="45" t="str">
        <f t="shared" si="13"/>
        <v>-</v>
      </c>
    </row>
    <row r="866" spans="1:4">
      <c r="A866" s="25" t="str">
        <f>IF(ISBLANK(Nomen.complète!K866),"-",Nomen.complète!K866)</f>
        <v>-</v>
      </c>
      <c r="B866" s="17" t="str">
        <f>IF(ISBLANK(Nomen.complète!L866),"-",Nomen.complète!L866)</f>
        <v>-</v>
      </c>
      <c r="C866" s="93" t="str">
        <f>IF(ISBLANK(Nomen.complète!M866),"-",Nomen.complète!M866)</f>
        <v>-</v>
      </c>
      <c r="D866" s="45" t="str">
        <f t="shared" si="13"/>
        <v>-</v>
      </c>
    </row>
    <row r="867" spans="1:4">
      <c r="A867" s="25" t="str">
        <f>IF(ISBLANK(Nomen.complète!K867),"-",Nomen.complète!K867)</f>
        <v>-</v>
      </c>
      <c r="B867" s="17" t="str">
        <f>IF(ISBLANK(Nomen.complète!L867),"-",Nomen.complète!L867)</f>
        <v>-</v>
      </c>
      <c r="C867" s="93" t="str">
        <f>IF(ISBLANK(Nomen.complète!M867),"-",Nomen.complète!M867)</f>
        <v>-</v>
      </c>
      <c r="D867" s="45" t="str">
        <f t="shared" si="13"/>
        <v>-</v>
      </c>
    </row>
    <row r="868" spans="1:4">
      <c r="A868" s="25" t="str">
        <f>IF(ISBLANK(Nomen.complète!K868),"-",Nomen.complète!K868)</f>
        <v>-</v>
      </c>
      <c r="B868" s="17" t="str">
        <f>IF(ISBLANK(Nomen.complète!L868),"-",Nomen.complète!L868)</f>
        <v>-</v>
      </c>
      <c r="C868" s="93" t="str">
        <f>IF(ISBLANK(Nomen.complète!M868),"-",Nomen.complète!M868)</f>
        <v>-</v>
      </c>
      <c r="D868" s="45" t="str">
        <f t="shared" si="13"/>
        <v>-</v>
      </c>
    </row>
    <row r="869" spans="1:4">
      <c r="A869" s="25" t="str">
        <f>IF(ISBLANK(Nomen.complète!K869),"-",Nomen.complète!K869)</f>
        <v>-</v>
      </c>
      <c r="B869" s="17" t="str">
        <f>IF(ISBLANK(Nomen.complète!L869),"-",Nomen.complète!L869)</f>
        <v>-</v>
      </c>
      <c r="C869" s="93" t="str">
        <f>IF(ISBLANK(Nomen.complète!M869),"-",Nomen.complète!M869)</f>
        <v>-</v>
      </c>
      <c r="D869" s="45" t="str">
        <f t="shared" si="13"/>
        <v>-</v>
      </c>
    </row>
    <row r="870" spans="1:4">
      <c r="A870" s="25" t="str">
        <f>IF(ISBLANK(Nomen.complète!K870),"-",Nomen.complète!K870)</f>
        <v>-</v>
      </c>
      <c r="B870" s="17" t="str">
        <f>IF(ISBLANK(Nomen.complète!L870),"-",Nomen.complète!L870)</f>
        <v>-</v>
      </c>
      <c r="C870" s="93" t="str">
        <f>IF(ISBLANK(Nomen.complète!M870),"-",Nomen.complète!M870)</f>
        <v>-</v>
      </c>
      <c r="D870" s="45" t="str">
        <f t="shared" si="13"/>
        <v>-</v>
      </c>
    </row>
    <row r="871" spans="1:4">
      <c r="A871" s="25" t="str">
        <f>IF(ISBLANK(Nomen.complète!K871),"-",Nomen.complète!K871)</f>
        <v>-</v>
      </c>
      <c r="B871" s="17" t="str">
        <f>IF(ISBLANK(Nomen.complète!L871),"-",Nomen.complète!L871)</f>
        <v>-</v>
      </c>
      <c r="C871" s="93" t="str">
        <f>IF(ISBLANK(Nomen.complète!M871),"-",Nomen.complète!M871)</f>
        <v>-</v>
      </c>
      <c r="D871" s="45" t="str">
        <f t="shared" si="13"/>
        <v>-</v>
      </c>
    </row>
    <row r="872" spans="1:4">
      <c r="A872" s="25" t="str">
        <f>IF(ISBLANK(Nomen.complète!K872),"-",Nomen.complète!K872)</f>
        <v>-</v>
      </c>
      <c r="B872" s="17" t="str">
        <f>IF(ISBLANK(Nomen.complète!L872),"-",Nomen.complète!L872)</f>
        <v>-</v>
      </c>
      <c r="C872" s="93" t="str">
        <f>IF(ISBLANK(Nomen.complète!M872),"-",Nomen.complète!M872)</f>
        <v>-</v>
      </c>
      <c r="D872" s="45" t="str">
        <f t="shared" si="13"/>
        <v>-</v>
      </c>
    </row>
    <row r="873" spans="1:4">
      <c r="A873" s="25" t="str">
        <f>IF(ISBLANK(Nomen.complète!K873),"-",Nomen.complète!K873)</f>
        <v>-</v>
      </c>
      <c r="B873" s="17" t="str">
        <f>IF(ISBLANK(Nomen.complète!L873),"-",Nomen.complète!L873)</f>
        <v>-</v>
      </c>
      <c r="C873" s="93" t="str">
        <f>IF(ISBLANK(Nomen.complète!M873),"-",Nomen.complète!M873)</f>
        <v>-</v>
      </c>
      <c r="D873" s="45" t="str">
        <f t="shared" si="13"/>
        <v>-</v>
      </c>
    </row>
    <row r="874" spans="1:4">
      <c r="A874" s="25" t="str">
        <f>IF(ISBLANK(Nomen.complète!K874),"-",Nomen.complète!K874)</f>
        <v>-</v>
      </c>
      <c r="B874" s="17" t="str">
        <f>IF(ISBLANK(Nomen.complète!L874),"-",Nomen.complète!L874)</f>
        <v>-</v>
      </c>
      <c r="C874" s="93" t="str">
        <f>IF(ISBLANK(Nomen.complète!M874),"-",Nomen.complète!M874)</f>
        <v>-</v>
      </c>
      <c r="D874" s="45" t="str">
        <f t="shared" si="13"/>
        <v>-</v>
      </c>
    </row>
    <row r="875" spans="1:4">
      <c r="A875" s="25" t="str">
        <f>IF(ISBLANK(Nomen.complète!K875),"-",Nomen.complète!K875)</f>
        <v>-</v>
      </c>
      <c r="B875" s="17" t="str">
        <f>IF(ISBLANK(Nomen.complète!L875),"-",Nomen.complète!L875)</f>
        <v>-</v>
      </c>
      <c r="C875" s="93" t="str">
        <f>IF(ISBLANK(Nomen.complète!M875),"-",Nomen.complète!M875)</f>
        <v>-</v>
      </c>
      <c r="D875" s="45" t="str">
        <f t="shared" si="13"/>
        <v>-</v>
      </c>
    </row>
    <row r="876" spans="1:4">
      <c r="A876" s="25" t="str">
        <f>IF(ISBLANK(Nomen.complète!K876),"-",Nomen.complète!K876)</f>
        <v>-</v>
      </c>
      <c r="B876" s="17" t="str">
        <f>IF(ISBLANK(Nomen.complète!L876),"-",Nomen.complète!L876)</f>
        <v>-</v>
      </c>
      <c r="C876" s="93" t="str">
        <f>IF(ISBLANK(Nomen.complète!M876),"-",Nomen.complète!M876)</f>
        <v>-</v>
      </c>
      <c r="D876" s="45" t="str">
        <f t="shared" si="13"/>
        <v>-</v>
      </c>
    </row>
    <row r="877" spans="1:4">
      <c r="A877" s="25" t="str">
        <f>IF(ISBLANK(Nomen.complète!K877),"-",Nomen.complète!K877)</f>
        <v>-</v>
      </c>
      <c r="B877" s="17" t="str">
        <f>IF(ISBLANK(Nomen.complète!L877),"-",Nomen.complète!L877)</f>
        <v>-</v>
      </c>
      <c r="C877" s="93" t="str">
        <f>IF(ISBLANK(Nomen.complète!M877),"-",Nomen.complète!M877)</f>
        <v>-</v>
      </c>
      <c r="D877" s="45" t="str">
        <f t="shared" si="13"/>
        <v>-</v>
      </c>
    </row>
    <row r="878" spans="1:4">
      <c r="A878" s="25" t="str">
        <f>IF(ISBLANK(Nomen.complète!K878),"-",Nomen.complète!K878)</f>
        <v>-</v>
      </c>
      <c r="B878" s="17" t="str">
        <f>IF(ISBLANK(Nomen.complète!L878),"-",Nomen.complète!L878)</f>
        <v>-</v>
      </c>
      <c r="C878" s="93" t="str">
        <f>IF(ISBLANK(Nomen.complète!M878),"-",Nomen.complète!M878)</f>
        <v>-</v>
      </c>
      <c r="D878" s="45" t="str">
        <f t="shared" si="13"/>
        <v>-</v>
      </c>
    </row>
    <row r="879" spans="1:4">
      <c r="A879" s="25" t="str">
        <f>IF(ISBLANK(Nomen.complète!K879),"-",Nomen.complète!K879)</f>
        <v>-</v>
      </c>
      <c r="B879" s="17" t="str">
        <f>IF(ISBLANK(Nomen.complète!L879),"-",Nomen.complète!L879)</f>
        <v>-</v>
      </c>
      <c r="C879" s="93" t="str">
        <f>IF(ISBLANK(Nomen.complète!M879),"-",Nomen.complète!M879)</f>
        <v>-</v>
      </c>
      <c r="D879" s="45" t="str">
        <f t="shared" si="13"/>
        <v>-</v>
      </c>
    </row>
    <row r="880" spans="1:4">
      <c r="A880" s="25" t="str">
        <f>IF(ISBLANK(Nomen.complète!K880),"-",Nomen.complète!K880)</f>
        <v>-</v>
      </c>
      <c r="B880" s="17" t="str">
        <f>IF(ISBLANK(Nomen.complète!L880),"-",Nomen.complète!L880)</f>
        <v>-</v>
      </c>
      <c r="C880" s="93" t="str">
        <f>IF(ISBLANK(Nomen.complète!M880),"-",Nomen.complète!M880)</f>
        <v>-</v>
      </c>
      <c r="D880" s="45" t="str">
        <f t="shared" si="13"/>
        <v>-</v>
      </c>
    </row>
    <row r="881" spans="1:4">
      <c r="A881" s="25" t="str">
        <f>IF(ISBLANK(Nomen.complète!K881),"-",Nomen.complète!K881)</f>
        <v>-</v>
      </c>
      <c r="B881" s="17" t="str">
        <f>IF(ISBLANK(Nomen.complète!L881),"-",Nomen.complète!L881)</f>
        <v>-</v>
      </c>
      <c r="C881" s="93" t="str">
        <f>IF(ISBLANK(Nomen.complète!M881),"-",Nomen.complète!M881)</f>
        <v>-</v>
      </c>
      <c r="D881" s="45" t="str">
        <f t="shared" si="13"/>
        <v>-</v>
      </c>
    </row>
    <row r="882" spans="1:4">
      <c r="A882" s="25" t="str">
        <f>IF(ISBLANK(Nomen.complète!K882),"-",Nomen.complète!K882)</f>
        <v>-</v>
      </c>
      <c r="B882" s="17" t="str">
        <f>IF(ISBLANK(Nomen.complète!L882),"-",Nomen.complète!L882)</f>
        <v>-</v>
      </c>
      <c r="C882" s="93" t="str">
        <f>IF(ISBLANK(Nomen.complète!M882),"-",Nomen.complète!M882)</f>
        <v>-</v>
      </c>
      <c r="D882" s="45" t="str">
        <f t="shared" si="13"/>
        <v>-</v>
      </c>
    </row>
    <row r="883" spans="1:4">
      <c r="A883" s="25" t="str">
        <f>IF(ISBLANK(Nomen.complète!K883),"-",Nomen.complète!K883)</f>
        <v>-</v>
      </c>
      <c r="B883" s="17" t="str">
        <f>IF(ISBLANK(Nomen.complète!L883),"-",Nomen.complète!L883)</f>
        <v>-</v>
      </c>
      <c r="C883" s="93" t="str">
        <f>IF(ISBLANK(Nomen.complète!M883),"-",Nomen.complète!M883)</f>
        <v>-</v>
      </c>
      <c r="D883" s="45" t="str">
        <f t="shared" si="13"/>
        <v>-</v>
      </c>
    </row>
    <row r="884" spans="1:4">
      <c r="A884" s="25" t="str">
        <f>IF(ISBLANK(Nomen.complète!K884),"-",Nomen.complète!K884)</f>
        <v>-</v>
      </c>
      <c r="B884" s="17" t="str">
        <f>IF(ISBLANK(Nomen.complète!L884),"-",Nomen.complète!L884)</f>
        <v>-</v>
      </c>
      <c r="C884" s="93" t="str">
        <f>IF(ISBLANK(Nomen.complète!M884),"-",Nomen.complète!M884)</f>
        <v>-</v>
      </c>
      <c r="D884" s="45" t="str">
        <f t="shared" si="13"/>
        <v>-</v>
      </c>
    </row>
    <row r="885" spans="1:4">
      <c r="A885" s="25" t="str">
        <f>IF(ISBLANK(Nomen.complète!K885),"-",Nomen.complète!K885)</f>
        <v>-</v>
      </c>
      <c r="B885" s="17" t="str">
        <f>IF(ISBLANK(Nomen.complète!L885),"-",Nomen.complète!L885)</f>
        <v>-</v>
      </c>
      <c r="C885" s="93" t="str">
        <f>IF(ISBLANK(Nomen.complète!M885),"-",Nomen.complète!M885)</f>
        <v>-</v>
      </c>
      <c r="D885" s="45" t="str">
        <f t="shared" si="13"/>
        <v>-</v>
      </c>
    </row>
    <row r="886" spans="1:4">
      <c r="A886" s="25" t="str">
        <f>IF(ISBLANK(Nomen.complète!K886),"-",Nomen.complète!K886)</f>
        <v>-</v>
      </c>
      <c r="B886" s="17" t="str">
        <f>IF(ISBLANK(Nomen.complète!L886),"-",Nomen.complète!L886)</f>
        <v>-</v>
      </c>
      <c r="C886" s="93" t="str">
        <f>IF(ISBLANK(Nomen.complète!M886),"-",Nomen.complète!M886)</f>
        <v>-</v>
      </c>
      <c r="D886" s="45" t="str">
        <f t="shared" si="13"/>
        <v>-</v>
      </c>
    </row>
    <row r="887" spans="1:4">
      <c r="A887" s="25" t="str">
        <f>IF(ISBLANK(Nomen.complète!K887),"-",Nomen.complète!K887)</f>
        <v>-</v>
      </c>
      <c r="B887" s="17" t="str">
        <f>IF(ISBLANK(Nomen.complète!L887),"-",Nomen.complète!L887)</f>
        <v>-</v>
      </c>
      <c r="C887" s="93" t="str">
        <f>IF(ISBLANK(Nomen.complète!M887),"-",Nomen.complète!M887)</f>
        <v>-</v>
      </c>
      <c r="D887" s="45" t="str">
        <f t="shared" si="13"/>
        <v>-</v>
      </c>
    </row>
    <row r="888" spans="1:4">
      <c r="A888" s="25" t="str">
        <f>IF(ISBLANK(Nomen.complète!K888),"-",Nomen.complète!K888)</f>
        <v>-</v>
      </c>
      <c r="B888" s="17" t="str">
        <f>IF(ISBLANK(Nomen.complète!L888),"-",Nomen.complète!L888)</f>
        <v>-</v>
      </c>
      <c r="C888" s="93" t="str">
        <f>IF(ISBLANK(Nomen.complète!M888),"-",Nomen.complète!M888)</f>
        <v>-</v>
      </c>
      <c r="D888" s="45" t="str">
        <f t="shared" si="13"/>
        <v>-</v>
      </c>
    </row>
    <row r="889" spans="1:4">
      <c r="A889" s="25" t="str">
        <f>IF(ISBLANK(Nomen.complète!K889),"-",Nomen.complète!K889)</f>
        <v>-</v>
      </c>
      <c r="B889" s="17" t="str">
        <f>IF(ISBLANK(Nomen.complète!L889),"-",Nomen.complète!L889)</f>
        <v>-</v>
      </c>
      <c r="C889" s="93" t="str">
        <f>IF(ISBLANK(Nomen.complète!M889),"-",Nomen.complète!M889)</f>
        <v>-</v>
      </c>
      <c r="D889" s="45" t="str">
        <f t="shared" si="13"/>
        <v>-</v>
      </c>
    </row>
    <row r="890" spans="1:4">
      <c r="A890" s="25" t="str">
        <f>IF(ISBLANK(Nomen.complète!K890),"-",Nomen.complète!K890)</f>
        <v>-</v>
      </c>
      <c r="B890" s="17" t="str">
        <f>IF(ISBLANK(Nomen.complète!L890),"-",Nomen.complète!L890)</f>
        <v>-</v>
      </c>
      <c r="C890" s="93" t="str">
        <f>IF(ISBLANK(Nomen.complète!M890),"-",Nomen.complète!M890)</f>
        <v>-</v>
      </c>
      <c r="D890" s="45" t="str">
        <f t="shared" si="13"/>
        <v>-</v>
      </c>
    </row>
    <row r="891" spans="1:4">
      <c r="A891" s="25" t="str">
        <f>IF(ISBLANK(Nomen.complète!K891),"-",Nomen.complète!K891)</f>
        <v>-</v>
      </c>
      <c r="B891" s="17" t="str">
        <f>IF(ISBLANK(Nomen.complète!L891),"-",Nomen.complète!L891)</f>
        <v>-</v>
      </c>
      <c r="C891" s="93" t="str">
        <f>IF(ISBLANK(Nomen.complète!M891),"-",Nomen.complète!M891)</f>
        <v>-</v>
      </c>
      <c r="D891" s="45" t="str">
        <f t="shared" si="13"/>
        <v>-</v>
      </c>
    </row>
    <row r="892" spans="1:4">
      <c r="A892" s="25" t="str">
        <f>IF(ISBLANK(Nomen.complète!K892),"-",Nomen.complète!K892)</f>
        <v>-</v>
      </c>
      <c r="B892" s="17" t="str">
        <f>IF(ISBLANK(Nomen.complète!L892),"-",Nomen.complète!L892)</f>
        <v>-</v>
      </c>
      <c r="C892" s="93" t="str">
        <f>IF(ISBLANK(Nomen.complète!M892),"-",Nomen.complète!M892)</f>
        <v>-</v>
      </c>
      <c r="D892" s="45" t="str">
        <f t="shared" si="13"/>
        <v>-</v>
      </c>
    </row>
    <row r="893" spans="1:4">
      <c r="A893" s="25" t="str">
        <f>IF(ISBLANK(Nomen.complète!K893),"-",Nomen.complète!K893)</f>
        <v>-</v>
      </c>
      <c r="B893" s="17" t="str">
        <f>IF(ISBLANK(Nomen.complète!L893),"-",Nomen.complète!L893)</f>
        <v>-</v>
      </c>
      <c r="C893" s="93" t="str">
        <f>IF(ISBLANK(Nomen.complète!M893),"-",Nomen.complète!M893)</f>
        <v>-</v>
      </c>
      <c r="D893" s="45" t="str">
        <f t="shared" si="13"/>
        <v>-</v>
      </c>
    </row>
    <row r="894" spans="1:4">
      <c r="A894" s="25" t="str">
        <f>IF(ISBLANK(Nomen.complète!K894),"-",Nomen.complète!K894)</f>
        <v>-</v>
      </c>
      <c r="B894" s="17" t="str">
        <f>IF(ISBLANK(Nomen.complète!L894),"-",Nomen.complète!L894)</f>
        <v>-</v>
      </c>
      <c r="C894" s="93" t="str">
        <f>IF(ISBLANK(Nomen.complète!M894),"-",Nomen.complète!M894)</f>
        <v>-</v>
      </c>
      <c r="D894" s="45" t="str">
        <f t="shared" si="13"/>
        <v>-</v>
      </c>
    </row>
    <row r="895" spans="1:4">
      <c r="A895" s="25" t="str">
        <f>IF(ISBLANK(Nomen.complète!K895),"-",Nomen.complète!K895)</f>
        <v>-</v>
      </c>
      <c r="B895" s="17" t="str">
        <f>IF(ISBLANK(Nomen.complète!L895),"-",Nomen.complète!L895)</f>
        <v>-</v>
      </c>
      <c r="C895" s="93" t="str">
        <f>IF(ISBLANK(Nomen.complète!M895),"-",Nomen.complète!M895)</f>
        <v>-</v>
      </c>
      <c r="D895" s="45" t="str">
        <f t="shared" si="13"/>
        <v>-</v>
      </c>
    </row>
    <row r="896" spans="1:4">
      <c r="A896" s="25" t="str">
        <f>IF(ISBLANK(Nomen.complète!K896),"-",Nomen.complète!K896)</f>
        <v>-</v>
      </c>
      <c r="B896" s="17" t="str">
        <f>IF(ISBLANK(Nomen.complète!L896),"-",Nomen.complète!L896)</f>
        <v>-</v>
      </c>
      <c r="C896" s="93" t="str">
        <f>IF(ISBLANK(Nomen.complète!M896),"-",Nomen.complète!M896)</f>
        <v>-</v>
      </c>
      <c r="D896" s="45" t="str">
        <f t="shared" si="13"/>
        <v>-</v>
      </c>
    </row>
    <row r="897" spans="1:4">
      <c r="A897" s="25" t="str">
        <f>IF(ISBLANK(Nomen.complète!K897),"-",Nomen.complète!K897)</f>
        <v>-</v>
      </c>
      <c r="B897" s="17" t="str">
        <f>IF(ISBLANK(Nomen.complète!L897),"-",Nomen.complète!L897)</f>
        <v>-</v>
      </c>
      <c r="C897" s="93" t="str">
        <f>IF(ISBLANK(Nomen.complète!M897),"-",Nomen.complète!M897)</f>
        <v>-</v>
      </c>
      <c r="D897" s="45" t="str">
        <f t="shared" si="13"/>
        <v>-</v>
      </c>
    </row>
    <row r="898" spans="1:4">
      <c r="A898" s="25" t="str">
        <f>IF(ISBLANK(Nomen.complète!K898),"-",Nomen.complète!K898)</f>
        <v>-</v>
      </c>
      <c r="B898" s="17" t="str">
        <f>IF(ISBLANK(Nomen.complète!L898),"-",Nomen.complète!L898)</f>
        <v>-</v>
      </c>
      <c r="C898" s="93" t="str">
        <f>IF(ISBLANK(Nomen.complète!M898),"-",Nomen.complète!M898)</f>
        <v>-</v>
      </c>
      <c r="D898" s="45" t="str">
        <f t="shared" si="13"/>
        <v>-</v>
      </c>
    </row>
    <row r="899" spans="1:4">
      <c r="A899" s="25" t="str">
        <f>IF(ISBLANK(Nomen.complète!K899),"-",Nomen.complète!K899)</f>
        <v>-</v>
      </c>
      <c r="B899" s="17" t="str">
        <f>IF(ISBLANK(Nomen.complète!L899),"-",Nomen.complète!L899)</f>
        <v>-</v>
      </c>
      <c r="C899" s="93" t="str">
        <f>IF(ISBLANK(Nomen.complète!M899),"-",Nomen.complète!M899)</f>
        <v>-</v>
      </c>
      <c r="D899" s="45" t="str">
        <f t="shared" si="13"/>
        <v>-</v>
      </c>
    </row>
    <row r="900" spans="1:4">
      <c r="A900" s="25" t="str">
        <f>IF(ISBLANK(Nomen.complète!K900),"-",Nomen.complète!K900)</f>
        <v>-</v>
      </c>
      <c r="B900" s="17" t="str">
        <f>IF(ISBLANK(Nomen.complète!L900),"-",Nomen.complète!L900)</f>
        <v>-</v>
      </c>
      <c r="C900" s="93" t="str">
        <f>IF(ISBLANK(Nomen.complète!M900),"-",Nomen.complète!M900)</f>
        <v>-</v>
      </c>
      <c r="D900" s="45" t="str">
        <f t="shared" si="13"/>
        <v>-</v>
      </c>
    </row>
    <row r="901" spans="1:4">
      <c r="A901" s="25" t="str">
        <f>IF(ISBLANK(Nomen.complète!K901),"-",Nomen.complète!K901)</f>
        <v>-</v>
      </c>
      <c r="B901" s="17" t="str">
        <f>IF(ISBLANK(Nomen.complète!L901),"-",Nomen.complète!L901)</f>
        <v>-</v>
      </c>
      <c r="C901" s="93" t="str">
        <f>IF(ISBLANK(Nomen.complète!M901),"-",Nomen.complète!M901)</f>
        <v>-</v>
      </c>
      <c r="D901" s="45" t="str">
        <f t="shared" ref="D901:D964" si="14">IF(B901="-",B901,C901&amp; " (" &amp;B901&amp;")")</f>
        <v>-</v>
      </c>
    </row>
    <row r="902" spans="1:4">
      <c r="A902" s="25" t="str">
        <f>IF(ISBLANK(Nomen.complète!K902),"-",Nomen.complète!K902)</f>
        <v>-</v>
      </c>
      <c r="B902" s="17" t="str">
        <f>IF(ISBLANK(Nomen.complète!L902),"-",Nomen.complète!L902)</f>
        <v>-</v>
      </c>
      <c r="C902" s="93" t="str">
        <f>IF(ISBLANK(Nomen.complète!M902),"-",Nomen.complète!M902)</f>
        <v>-</v>
      </c>
      <c r="D902" s="45" t="str">
        <f t="shared" si="14"/>
        <v>-</v>
      </c>
    </row>
    <row r="903" spans="1:4">
      <c r="A903" s="25" t="str">
        <f>IF(ISBLANK(Nomen.complète!K903),"-",Nomen.complète!K903)</f>
        <v>-</v>
      </c>
      <c r="B903" s="17" t="str">
        <f>IF(ISBLANK(Nomen.complète!L903),"-",Nomen.complète!L903)</f>
        <v>-</v>
      </c>
      <c r="C903" s="93" t="str">
        <f>IF(ISBLANK(Nomen.complète!M903),"-",Nomen.complète!M903)</f>
        <v>-</v>
      </c>
      <c r="D903" s="45" t="str">
        <f t="shared" si="14"/>
        <v>-</v>
      </c>
    </row>
    <row r="904" spans="1:4">
      <c r="A904" s="25" t="str">
        <f>IF(ISBLANK(Nomen.complète!K904),"-",Nomen.complète!K904)</f>
        <v>-</v>
      </c>
      <c r="B904" s="17" t="str">
        <f>IF(ISBLANK(Nomen.complète!L904),"-",Nomen.complète!L904)</f>
        <v>-</v>
      </c>
      <c r="C904" s="93" t="str">
        <f>IF(ISBLANK(Nomen.complète!M904),"-",Nomen.complète!M904)</f>
        <v>-</v>
      </c>
      <c r="D904" s="45" t="str">
        <f t="shared" si="14"/>
        <v>-</v>
      </c>
    </row>
    <row r="905" spans="1:4">
      <c r="A905" s="25" t="str">
        <f>IF(ISBLANK(Nomen.complète!K905),"-",Nomen.complète!K905)</f>
        <v>-</v>
      </c>
      <c r="B905" s="17" t="str">
        <f>IF(ISBLANK(Nomen.complète!L905),"-",Nomen.complète!L905)</f>
        <v>-</v>
      </c>
      <c r="C905" s="93" t="str">
        <f>IF(ISBLANK(Nomen.complète!M905),"-",Nomen.complète!M905)</f>
        <v>-</v>
      </c>
      <c r="D905" s="45" t="str">
        <f t="shared" si="14"/>
        <v>-</v>
      </c>
    </row>
    <row r="906" spans="1:4">
      <c r="A906" s="25" t="str">
        <f>IF(ISBLANK(Nomen.complète!K906),"-",Nomen.complète!K906)</f>
        <v>-</v>
      </c>
      <c r="B906" s="17" t="str">
        <f>IF(ISBLANK(Nomen.complète!L906),"-",Nomen.complète!L906)</f>
        <v>-</v>
      </c>
      <c r="C906" s="93" t="str">
        <f>IF(ISBLANK(Nomen.complète!M906),"-",Nomen.complète!M906)</f>
        <v>-</v>
      </c>
      <c r="D906" s="45" t="str">
        <f t="shared" si="14"/>
        <v>-</v>
      </c>
    </row>
    <row r="907" spans="1:4">
      <c r="A907" s="25" t="str">
        <f>IF(ISBLANK(Nomen.complète!K907),"-",Nomen.complète!K907)</f>
        <v>-</v>
      </c>
      <c r="B907" s="17" t="str">
        <f>IF(ISBLANK(Nomen.complète!L907),"-",Nomen.complète!L907)</f>
        <v>-</v>
      </c>
      <c r="C907" s="93" t="str">
        <f>IF(ISBLANK(Nomen.complète!M907),"-",Nomen.complète!M907)</f>
        <v>-</v>
      </c>
      <c r="D907" s="45" t="str">
        <f t="shared" si="14"/>
        <v>-</v>
      </c>
    </row>
    <row r="908" spans="1:4">
      <c r="A908" s="25" t="str">
        <f>IF(ISBLANK(Nomen.complète!K908),"-",Nomen.complète!K908)</f>
        <v>-</v>
      </c>
      <c r="B908" s="17" t="str">
        <f>IF(ISBLANK(Nomen.complète!L908),"-",Nomen.complète!L908)</f>
        <v>-</v>
      </c>
      <c r="C908" s="93" t="str">
        <f>IF(ISBLANK(Nomen.complète!M908),"-",Nomen.complète!M908)</f>
        <v>-</v>
      </c>
      <c r="D908" s="45" t="str">
        <f t="shared" si="14"/>
        <v>-</v>
      </c>
    </row>
    <row r="909" spans="1:4">
      <c r="A909" s="25" t="str">
        <f>IF(ISBLANK(Nomen.complète!K909),"-",Nomen.complète!K909)</f>
        <v>-</v>
      </c>
      <c r="B909" s="17" t="str">
        <f>IF(ISBLANK(Nomen.complète!L909),"-",Nomen.complète!L909)</f>
        <v>-</v>
      </c>
      <c r="C909" s="93" t="str">
        <f>IF(ISBLANK(Nomen.complète!M909),"-",Nomen.complète!M909)</f>
        <v>-</v>
      </c>
      <c r="D909" s="45" t="str">
        <f t="shared" si="14"/>
        <v>-</v>
      </c>
    </row>
    <row r="910" spans="1:4">
      <c r="A910" s="25" t="str">
        <f>IF(ISBLANK(Nomen.complète!K910),"-",Nomen.complète!K910)</f>
        <v>-</v>
      </c>
      <c r="B910" s="17" t="str">
        <f>IF(ISBLANK(Nomen.complète!L910),"-",Nomen.complète!L910)</f>
        <v>-</v>
      </c>
      <c r="C910" s="93" t="str">
        <f>IF(ISBLANK(Nomen.complète!M910),"-",Nomen.complète!M910)</f>
        <v>-</v>
      </c>
      <c r="D910" s="45" t="str">
        <f t="shared" si="14"/>
        <v>-</v>
      </c>
    </row>
    <row r="911" spans="1:4">
      <c r="A911" s="25" t="str">
        <f>IF(ISBLANK(Nomen.complète!K911),"-",Nomen.complète!K911)</f>
        <v>-</v>
      </c>
      <c r="B911" s="17" t="str">
        <f>IF(ISBLANK(Nomen.complète!L911),"-",Nomen.complète!L911)</f>
        <v>-</v>
      </c>
      <c r="C911" s="93" t="str">
        <f>IF(ISBLANK(Nomen.complète!M911),"-",Nomen.complète!M911)</f>
        <v>-</v>
      </c>
      <c r="D911" s="45" t="str">
        <f t="shared" si="14"/>
        <v>-</v>
      </c>
    </row>
    <row r="912" spans="1:4">
      <c r="A912" s="25" t="str">
        <f>IF(ISBLANK(Nomen.complète!K912),"-",Nomen.complète!K912)</f>
        <v>-</v>
      </c>
      <c r="B912" s="17" t="str">
        <f>IF(ISBLANK(Nomen.complète!L912),"-",Nomen.complète!L912)</f>
        <v>-</v>
      </c>
      <c r="C912" s="93" t="str">
        <f>IF(ISBLANK(Nomen.complète!M912),"-",Nomen.complète!M912)</f>
        <v>-</v>
      </c>
      <c r="D912" s="45" t="str">
        <f t="shared" si="14"/>
        <v>-</v>
      </c>
    </row>
    <row r="913" spans="1:4">
      <c r="A913" s="25" t="str">
        <f>IF(ISBLANK(Nomen.complète!K913),"-",Nomen.complète!K913)</f>
        <v>-</v>
      </c>
      <c r="B913" s="17" t="str">
        <f>IF(ISBLANK(Nomen.complète!L913),"-",Nomen.complète!L913)</f>
        <v>-</v>
      </c>
      <c r="C913" s="93" t="str">
        <f>IF(ISBLANK(Nomen.complète!M913),"-",Nomen.complète!M913)</f>
        <v>-</v>
      </c>
      <c r="D913" s="45" t="str">
        <f t="shared" si="14"/>
        <v>-</v>
      </c>
    </row>
    <row r="914" spans="1:4">
      <c r="A914" s="25" t="str">
        <f>IF(ISBLANK(Nomen.complète!K914),"-",Nomen.complète!K914)</f>
        <v>-</v>
      </c>
      <c r="B914" s="17" t="str">
        <f>IF(ISBLANK(Nomen.complète!L914),"-",Nomen.complète!L914)</f>
        <v>-</v>
      </c>
      <c r="C914" s="93" t="str">
        <f>IF(ISBLANK(Nomen.complète!M914),"-",Nomen.complète!M914)</f>
        <v>-</v>
      </c>
      <c r="D914" s="45" t="str">
        <f t="shared" si="14"/>
        <v>-</v>
      </c>
    </row>
    <row r="915" spans="1:4">
      <c r="A915" s="25" t="str">
        <f>IF(ISBLANK(Nomen.complète!K915),"-",Nomen.complète!K915)</f>
        <v>-</v>
      </c>
      <c r="B915" s="17" t="str">
        <f>IF(ISBLANK(Nomen.complète!L915),"-",Nomen.complète!L915)</f>
        <v>-</v>
      </c>
      <c r="C915" s="93" t="str">
        <f>IF(ISBLANK(Nomen.complète!M915),"-",Nomen.complète!M915)</f>
        <v>-</v>
      </c>
      <c r="D915" s="45" t="str">
        <f t="shared" si="14"/>
        <v>-</v>
      </c>
    </row>
    <row r="916" spans="1:4">
      <c r="A916" s="25" t="str">
        <f>IF(ISBLANK(Nomen.complète!K916),"-",Nomen.complète!K916)</f>
        <v>-</v>
      </c>
      <c r="B916" s="17" t="str">
        <f>IF(ISBLANK(Nomen.complète!L916),"-",Nomen.complète!L916)</f>
        <v>-</v>
      </c>
      <c r="C916" s="93" t="str">
        <f>IF(ISBLANK(Nomen.complète!M916),"-",Nomen.complète!M916)</f>
        <v>-</v>
      </c>
      <c r="D916" s="45" t="str">
        <f t="shared" si="14"/>
        <v>-</v>
      </c>
    </row>
    <row r="917" spans="1:4">
      <c r="A917" s="25" t="str">
        <f>IF(ISBLANK(Nomen.complète!K917),"-",Nomen.complète!K917)</f>
        <v>-</v>
      </c>
      <c r="B917" s="17" t="str">
        <f>IF(ISBLANK(Nomen.complète!L917),"-",Nomen.complète!L917)</f>
        <v>-</v>
      </c>
      <c r="C917" s="93" t="str">
        <f>IF(ISBLANK(Nomen.complète!M917),"-",Nomen.complète!M917)</f>
        <v>-</v>
      </c>
      <c r="D917" s="45" t="str">
        <f t="shared" si="14"/>
        <v>-</v>
      </c>
    </row>
    <row r="918" spans="1:4">
      <c r="A918" s="25" t="str">
        <f>IF(ISBLANK(Nomen.complète!K918),"-",Nomen.complète!K918)</f>
        <v>-</v>
      </c>
      <c r="B918" s="17" t="str">
        <f>IF(ISBLANK(Nomen.complète!L918),"-",Nomen.complète!L918)</f>
        <v>-</v>
      </c>
      <c r="C918" s="93" t="str">
        <f>IF(ISBLANK(Nomen.complète!M918),"-",Nomen.complète!M918)</f>
        <v>-</v>
      </c>
      <c r="D918" s="45" t="str">
        <f t="shared" si="14"/>
        <v>-</v>
      </c>
    </row>
    <row r="919" spans="1:4">
      <c r="A919" s="25" t="str">
        <f>IF(ISBLANK(Nomen.complète!K919),"-",Nomen.complète!K919)</f>
        <v>-</v>
      </c>
      <c r="B919" s="17" t="str">
        <f>IF(ISBLANK(Nomen.complète!L919),"-",Nomen.complète!L919)</f>
        <v>-</v>
      </c>
      <c r="C919" s="93" t="str">
        <f>IF(ISBLANK(Nomen.complète!M919),"-",Nomen.complète!M919)</f>
        <v>-</v>
      </c>
      <c r="D919" s="45" t="str">
        <f t="shared" si="14"/>
        <v>-</v>
      </c>
    </row>
    <row r="920" spans="1:4">
      <c r="A920" s="25" t="str">
        <f>IF(ISBLANK(Nomen.complète!K920),"-",Nomen.complète!K920)</f>
        <v>-</v>
      </c>
      <c r="B920" s="17" t="str">
        <f>IF(ISBLANK(Nomen.complète!L920),"-",Nomen.complète!L920)</f>
        <v>-</v>
      </c>
      <c r="C920" s="93" t="str">
        <f>IF(ISBLANK(Nomen.complète!M920),"-",Nomen.complète!M920)</f>
        <v>-</v>
      </c>
      <c r="D920" s="45" t="str">
        <f t="shared" si="14"/>
        <v>-</v>
      </c>
    </row>
    <row r="921" spans="1:4">
      <c r="A921" s="25" t="str">
        <f>IF(ISBLANK(Nomen.complète!K921),"-",Nomen.complète!K921)</f>
        <v>-</v>
      </c>
      <c r="B921" s="17" t="str">
        <f>IF(ISBLANK(Nomen.complète!L921),"-",Nomen.complète!L921)</f>
        <v>-</v>
      </c>
      <c r="C921" s="93" t="str">
        <f>IF(ISBLANK(Nomen.complète!M921),"-",Nomen.complète!M921)</f>
        <v>-</v>
      </c>
      <c r="D921" s="45" t="str">
        <f t="shared" si="14"/>
        <v>-</v>
      </c>
    </row>
    <row r="922" spans="1:4">
      <c r="A922" s="25" t="str">
        <f>IF(ISBLANK(Nomen.complète!K922),"-",Nomen.complète!K922)</f>
        <v>-</v>
      </c>
      <c r="B922" s="17" t="str">
        <f>IF(ISBLANK(Nomen.complète!L922),"-",Nomen.complète!L922)</f>
        <v>-</v>
      </c>
      <c r="C922" s="93" t="str">
        <f>IF(ISBLANK(Nomen.complète!M922),"-",Nomen.complète!M922)</f>
        <v>-</v>
      </c>
      <c r="D922" s="45" t="str">
        <f t="shared" si="14"/>
        <v>-</v>
      </c>
    </row>
    <row r="923" spans="1:4">
      <c r="A923" s="25" t="str">
        <f>IF(ISBLANK(Nomen.complète!K923),"-",Nomen.complète!K923)</f>
        <v>-</v>
      </c>
      <c r="B923" s="17" t="str">
        <f>IF(ISBLANK(Nomen.complète!L923),"-",Nomen.complète!L923)</f>
        <v>-</v>
      </c>
      <c r="C923" s="93" t="str">
        <f>IF(ISBLANK(Nomen.complète!M923),"-",Nomen.complète!M923)</f>
        <v>-</v>
      </c>
      <c r="D923" s="45" t="str">
        <f t="shared" si="14"/>
        <v>-</v>
      </c>
    </row>
    <row r="924" spans="1:4">
      <c r="A924" s="25" t="str">
        <f>IF(ISBLANK(Nomen.complète!K924),"-",Nomen.complète!K924)</f>
        <v>-</v>
      </c>
      <c r="B924" s="17" t="str">
        <f>IF(ISBLANK(Nomen.complète!L924),"-",Nomen.complète!L924)</f>
        <v>-</v>
      </c>
      <c r="C924" s="93" t="str">
        <f>IF(ISBLANK(Nomen.complète!M924),"-",Nomen.complète!M924)</f>
        <v>-</v>
      </c>
      <c r="D924" s="45" t="str">
        <f t="shared" si="14"/>
        <v>-</v>
      </c>
    </row>
    <row r="925" spans="1:4">
      <c r="A925" s="25" t="str">
        <f>IF(ISBLANK(Nomen.complète!K925),"-",Nomen.complète!K925)</f>
        <v>-</v>
      </c>
      <c r="B925" s="17" t="str">
        <f>IF(ISBLANK(Nomen.complète!L925),"-",Nomen.complète!L925)</f>
        <v>-</v>
      </c>
      <c r="C925" s="93" t="str">
        <f>IF(ISBLANK(Nomen.complète!M925),"-",Nomen.complète!M925)</f>
        <v>-</v>
      </c>
      <c r="D925" s="45" t="str">
        <f t="shared" si="14"/>
        <v>-</v>
      </c>
    </row>
    <row r="926" spans="1:4">
      <c r="A926" s="25" t="str">
        <f>IF(ISBLANK(Nomen.complète!K926),"-",Nomen.complète!K926)</f>
        <v>-</v>
      </c>
      <c r="B926" s="17" t="str">
        <f>IF(ISBLANK(Nomen.complète!L926),"-",Nomen.complète!L926)</f>
        <v>-</v>
      </c>
      <c r="C926" s="93" t="str">
        <f>IF(ISBLANK(Nomen.complète!M926),"-",Nomen.complète!M926)</f>
        <v>-</v>
      </c>
      <c r="D926" s="45" t="str">
        <f t="shared" si="14"/>
        <v>-</v>
      </c>
    </row>
    <row r="927" spans="1:4">
      <c r="A927" s="25" t="str">
        <f>IF(ISBLANK(Nomen.complète!K927),"-",Nomen.complète!K927)</f>
        <v>-</v>
      </c>
      <c r="B927" s="17" t="str">
        <f>IF(ISBLANK(Nomen.complète!L927),"-",Nomen.complète!L927)</f>
        <v>-</v>
      </c>
      <c r="C927" s="93" t="str">
        <f>IF(ISBLANK(Nomen.complète!M927),"-",Nomen.complète!M927)</f>
        <v>-</v>
      </c>
      <c r="D927" s="45" t="str">
        <f t="shared" si="14"/>
        <v>-</v>
      </c>
    </row>
    <row r="928" spans="1:4">
      <c r="A928" s="25" t="str">
        <f>IF(ISBLANK(Nomen.complète!K928),"-",Nomen.complète!K928)</f>
        <v>-</v>
      </c>
      <c r="B928" s="17" t="str">
        <f>IF(ISBLANK(Nomen.complète!L928),"-",Nomen.complète!L928)</f>
        <v>-</v>
      </c>
      <c r="C928" s="93" t="str">
        <f>IF(ISBLANK(Nomen.complète!M928),"-",Nomen.complète!M928)</f>
        <v>-</v>
      </c>
      <c r="D928" s="45" t="str">
        <f t="shared" si="14"/>
        <v>-</v>
      </c>
    </row>
    <row r="929" spans="1:4">
      <c r="A929" s="25" t="str">
        <f>IF(ISBLANK(Nomen.complète!K929),"-",Nomen.complète!K929)</f>
        <v>-</v>
      </c>
      <c r="B929" s="17" t="str">
        <f>IF(ISBLANK(Nomen.complète!L929),"-",Nomen.complète!L929)</f>
        <v>-</v>
      </c>
      <c r="C929" s="93" t="str">
        <f>IF(ISBLANK(Nomen.complète!M929),"-",Nomen.complète!M929)</f>
        <v>-</v>
      </c>
      <c r="D929" s="45" t="str">
        <f t="shared" si="14"/>
        <v>-</v>
      </c>
    </row>
    <row r="930" spans="1:4">
      <c r="A930" s="25" t="str">
        <f>IF(ISBLANK(Nomen.complète!K930),"-",Nomen.complète!K930)</f>
        <v>-</v>
      </c>
      <c r="B930" s="17" t="str">
        <f>IF(ISBLANK(Nomen.complète!L930),"-",Nomen.complète!L930)</f>
        <v>-</v>
      </c>
      <c r="C930" s="93" t="str">
        <f>IF(ISBLANK(Nomen.complète!M930),"-",Nomen.complète!M930)</f>
        <v>-</v>
      </c>
      <c r="D930" s="45" t="str">
        <f t="shared" si="14"/>
        <v>-</v>
      </c>
    </row>
    <row r="931" spans="1:4">
      <c r="A931" s="25" t="str">
        <f>IF(ISBLANK(Nomen.complète!K931),"-",Nomen.complète!K931)</f>
        <v>-</v>
      </c>
      <c r="B931" s="17" t="str">
        <f>IF(ISBLANK(Nomen.complète!L931),"-",Nomen.complète!L931)</f>
        <v>-</v>
      </c>
      <c r="C931" s="93" t="str">
        <f>IF(ISBLANK(Nomen.complète!M931),"-",Nomen.complète!M931)</f>
        <v>-</v>
      </c>
      <c r="D931" s="45" t="str">
        <f t="shared" si="14"/>
        <v>-</v>
      </c>
    </row>
    <row r="932" spans="1:4">
      <c r="A932" s="25" t="str">
        <f>IF(ISBLANK(Nomen.complète!K932),"-",Nomen.complète!K932)</f>
        <v>-</v>
      </c>
      <c r="B932" s="17" t="str">
        <f>IF(ISBLANK(Nomen.complète!L932),"-",Nomen.complète!L932)</f>
        <v>-</v>
      </c>
      <c r="C932" s="93" t="str">
        <f>IF(ISBLANK(Nomen.complète!M932),"-",Nomen.complète!M932)</f>
        <v>-</v>
      </c>
      <c r="D932" s="45" t="str">
        <f t="shared" si="14"/>
        <v>-</v>
      </c>
    </row>
    <row r="933" spans="1:4">
      <c r="A933" s="25" t="str">
        <f>IF(ISBLANK(Nomen.complète!K933),"-",Nomen.complète!K933)</f>
        <v>-</v>
      </c>
      <c r="B933" s="17" t="str">
        <f>IF(ISBLANK(Nomen.complète!L933),"-",Nomen.complète!L933)</f>
        <v>-</v>
      </c>
      <c r="C933" s="93" t="str">
        <f>IF(ISBLANK(Nomen.complète!M933),"-",Nomen.complète!M933)</f>
        <v>-</v>
      </c>
      <c r="D933" s="45" t="str">
        <f t="shared" si="14"/>
        <v>-</v>
      </c>
    </row>
    <row r="934" spans="1:4">
      <c r="A934" s="25" t="str">
        <f>IF(ISBLANK(Nomen.complète!K934),"-",Nomen.complète!K934)</f>
        <v>-</v>
      </c>
      <c r="B934" s="17" t="str">
        <f>IF(ISBLANK(Nomen.complète!L934),"-",Nomen.complète!L934)</f>
        <v>-</v>
      </c>
      <c r="C934" s="93" t="str">
        <f>IF(ISBLANK(Nomen.complète!M934),"-",Nomen.complète!M934)</f>
        <v>-</v>
      </c>
      <c r="D934" s="45" t="str">
        <f t="shared" si="14"/>
        <v>-</v>
      </c>
    </row>
    <row r="935" spans="1:4">
      <c r="A935" s="25" t="str">
        <f>IF(ISBLANK(Nomen.complète!K935),"-",Nomen.complète!K935)</f>
        <v>-</v>
      </c>
      <c r="B935" s="17" t="str">
        <f>IF(ISBLANK(Nomen.complète!L935),"-",Nomen.complète!L935)</f>
        <v>-</v>
      </c>
      <c r="C935" s="93" t="str">
        <f>IF(ISBLANK(Nomen.complète!M935),"-",Nomen.complète!M935)</f>
        <v>-</v>
      </c>
      <c r="D935" s="45" t="str">
        <f t="shared" si="14"/>
        <v>-</v>
      </c>
    </row>
    <row r="936" spans="1:4">
      <c r="A936" s="25" t="str">
        <f>IF(ISBLANK(Nomen.complète!K936),"-",Nomen.complète!K936)</f>
        <v>-</v>
      </c>
      <c r="B936" s="17" t="str">
        <f>IF(ISBLANK(Nomen.complète!L936),"-",Nomen.complète!L936)</f>
        <v>-</v>
      </c>
      <c r="C936" s="93" t="str">
        <f>IF(ISBLANK(Nomen.complète!M936),"-",Nomen.complète!M936)</f>
        <v>-</v>
      </c>
      <c r="D936" s="45" t="str">
        <f t="shared" si="14"/>
        <v>-</v>
      </c>
    </row>
    <row r="937" spans="1:4">
      <c r="A937" s="25" t="str">
        <f>IF(ISBLANK(Nomen.complète!K937),"-",Nomen.complète!K937)</f>
        <v>-</v>
      </c>
      <c r="B937" s="17" t="str">
        <f>IF(ISBLANK(Nomen.complète!L937),"-",Nomen.complète!L937)</f>
        <v>-</v>
      </c>
      <c r="C937" s="93" t="str">
        <f>IF(ISBLANK(Nomen.complète!M937),"-",Nomen.complète!M937)</f>
        <v>-</v>
      </c>
      <c r="D937" s="45" t="str">
        <f t="shared" si="14"/>
        <v>-</v>
      </c>
    </row>
    <row r="938" spans="1:4">
      <c r="A938" s="25" t="str">
        <f>IF(ISBLANK(Nomen.complète!K938),"-",Nomen.complète!K938)</f>
        <v>-</v>
      </c>
      <c r="B938" s="17" t="str">
        <f>IF(ISBLANK(Nomen.complète!L938),"-",Nomen.complète!L938)</f>
        <v>-</v>
      </c>
      <c r="C938" s="93" t="str">
        <f>IF(ISBLANK(Nomen.complète!M938),"-",Nomen.complète!M938)</f>
        <v>-</v>
      </c>
      <c r="D938" s="45" t="str">
        <f t="shared" si="14"/>
        <v>-</v>
      </c>
    </row>
    <row r="939" spans="1:4">
      <c r="A939" s="25" t="str">
        <f>IF(ISBLANK(Nomen.complète!K939),"-",Nomen.complète!K939)</f>
        <v>-</v>
      </c>
      <c r="B939" s="17" t="str">
        <f>IF(ISBLANK(Nomen.complète!L939),"-",Nomen.complète!L939)</f>
        <v>-</v>
      </c>
      <c r="C939" s="93" t="str">
        <f>IF(ISBLANK(Nomen.complète!M939),"-",Nomen.complète!M939)</f>
        <v>-</v>
      </c>
      <c r="D939" s="45" t="str">
        <f t="shared" si="14"/>
        <v>-</v>
      </c>
    </row>
    <row r="940" spans="1:4">
      <c r="A940" s="25" t="str">
        <f>IF(ISBLANK(Nomen.complète!K940),"-",Nomen.complète!K940)</f>
        <v>-</v>
      </c>
      <c r="B940" s="17" t="str">
        <f>IF(ISBLANK(Nomen.complète!L940),"-",Nomen.complète!L940)</f>
        <v>-</v>
      </c>
      <c r="C940" s="93" t="str">
        <f>IF(ISBLANK(Nomen.complète!M940),"-",Nomen.complète!M940)</f>
        <v>-</v>
      </c>
      <c r="D940" s="45" t="str">
        <f t="shared" si="14"/>
        <v>-</v>
      </c>
    </row>
    <row r="941" spans="1:4">
      <c r="A941" s="25" t="str">
        <f>IF(ISBLANK(Nomen.complète!K941),"-",Nomen.complète!K941)</f>
        <v>-</v>
      </c>
      <c r="B941" s="17" t="str">
        <f>IF(ISBLANK(Nomen.complète!L941),"-",Nomen.complète!L941)</f>
        <v>-</v>
      </c>
      <c r="C941" s="93" t="str">
        <f>IF(ISBLANK(Nomen.complète!M941),"-",Nomen.complète!M941)</f>
        <v>-</v>
      </c>
      <c r="D941" s="45" t="str">
        <f t="shared" si="14"/>
        <v>-</v>
      </c>
    </row>
    <row r="942" spans="1:4">
      <c r="A942" s="25" t="str">
        <f>IF(ISBLANK(Nomen.complète!K942),"-",Nomen.complète!K942)</f>
        <v>-</v>
      </c>
      <c r="B942" s="17" t="str">
        <f>IF(ISBLANK(Nomen.complète!L942),"-",Nomen.complète!L942)</f>
        <v>-</v>
      </c>
      <c r="C942" s="93" t="str">
        <f>IF(ISBLANK(Nomen.complète!M942),"-",Nomen.complète!M942)</f>
        <v>-</v>
      </c>
      <c r="D942" s="45" t="str">
        <f t="shared" si="14"/>
        <v>-</v>
      </c>
    </row>
    <row r="943" spans="1:4">
      <c r="A943" s="25" t="str">
        <f>IF(ISBLANK(Nomen.complète!K943),"-",Nomen.complète!K943)</f>
        <v>-</v>
      </c>
      <c r="B943" s="17" t="str">
        <f>IF(ISBLANK(Nomen.complète!L943),"-",Nomen.complète!L943)</f>
        <v>-</v>
      </c>
      <c r="C943" s="93" t="str">
        <f>IF(ISBLANK(Nomen.complète!M943),"-",Nomen.complète!M943)</f>
        <v>-</v>
      </c>
      <c r="D943" s="45" t="str">
        <f t="shared" si="14"/>
        <v>-</v>
      </c>
    </row>
    <row r="944" spans="1:4">
      <c r="A944" s="25" t="str">
        <f>IF(ISBLANK(Nomen.complète!K944),"-",Nomen.complète!K944)</f>
        <v>-</v>
      </c>
      <c r="B944" s="17" t="str">
        <f>IF(ISBLANK(Nomen.complète!L944),"-",Nomen.complète!L944)</f>
        <v>-</v>
      </c>
      <c r="C944" s="93" t="str">
        <f>IF(ISBLANK(Nomen.complète!M944),"-",Nomen.complète!M944)</f>
        <v>-</v>
      </c>
      <c r="D944" s="45" t="str">
        <f t="shared" si="14"/>
        <v>-</v>
      </c>
    </row>
    <row r="945" spans="1:4">
      <c r="A945" s="25" t="str">
        <f>IF(ISBLANK(Nomen.complète!K945),"-",Nomen.complète!K945)</f>
        <v>-</v>
      </c>
      <c r="B945" s="17" t="str">
        <f>IF(ISBLANK(Nomen.complète!L945),"-",Nomen.complète!L945)</f>
        <v>-</v>
      </c>
      <c r="C945" s="93" t="str">
        <f>IF(ISBLANK(Nomen.complète!M945),"-",Nomen.complète!M945)</f>
        <v>-</v>
      </c>
      <c r="D945" s="45" t="str">
        <f t="shared" si="14"/>
        <v>-</v>
      </c>
    </row>
    <row r="946" spans="1:4">
      <c r="A946" s="25" t="str">
        <f>IF(ISBLANK(Nomen.complète!K946),"-",Nomen.complète!K946)</f>
        <v>-</v>
      </c>
      <c r="B946" s="17" t="str">
        <f>IF(ISBLANK(Nomen.complète!L946),"-",Nomen.complète!L946)</f>
        <v>-</v>
      </c>
      <c r="C946" s="93" t="str">
        <f>IF(ISBLANK(Nomen.complète!M946),"-",Nomen.complète!M946)</f>
        <v>-</v>
      </c>
      <c r="D946" s="45" t="str">
        <f t="shared" si="14"/>
        <v>-</v>
      </c>
    </row>
    <row r="947" spans="1:4">
      <c r="A947" s="25" t="str">
        <f>IF(ISBLANK(Nomen.complète!K947),"-",Nomen.complète!K947)</f>
        <v>-</v>
      </c>
      <c r="B947" s="17" t="str">
        <f>IF(ISBLANK(Nomen.complète!L947),"-",Nomen.complète!L947)</f>
        <v>-</v>
      </c>
      <c r="C947" s="93" t="str">
        <f>IF(ISBLANK(Nomen.complète!M947),"-",Nomen.complète!M947)</f>
        <v>-</v>
      </c>
      <c r="D947" s="45" t="str">
        <f t="shared" si="14"/>
        <v>-</v>
      </c>
    </row>
    <row r="948" spans="1:4">
      <c r="A948" s="25" t="str">
        <f>IF(ISBLANK(Nomen.complète!K948),"-",Nomen.complète!K948)</f>
        <v>-</v>
      </c>
      <c r="B948" s="17" t="str">
        <f>IF(ISBLANK(Nomen.complète!L948),"-",Nomen.complète!L948)</f>
        <v>-</v>
      </c>
      <c r="C948" s="93" t="str">
        <f>IF(ISBLANK(Nomen.complète!M948),"-",Nomen.complète!M948)</f>
        <v>-</v>
      </c>
      <c r="D948" s="45" t="str">
        <f t="shared" si="14"/>
        <v>-</v>
      </c>
    </row>
    <row r="949" spans="1:4">
      <c r="A949" s="25" t="str">
        <f>IF(ISBLANK(Nomen.complète!K949),"-",Nomen.complète!K949)</f>
        <v>-</v>
      </c>
      <c r="B949" s="17" t="str">
        <f>IF(ISBLANK(Nomen.complète!L949),"-",Nomen.complète!L949)</f>
        <v>-</v>
      </c>
      <c r="C949" s="93" t="str">
        <f>IF(ISBLANK(Nomen.complète!M949),"-",Nomen.complète!M949)</f>
        <v>-</v>
      </c>
      <c r="D949" s="45" t="str">
        <f t="shared" si="14"/>
        <v>-</v>
      </c>
    </row>
    <row r="950" spans="1:4">
      <c r="A950" s="25" t="str">
        <f>IF(ISBLANK(Nomen.complète!K950),"-",Nomen.complète!K950)</f>
        <v>-</v>
      </c>
      <c r="B950" s="17" t="str">
        <f>IF(ISBLANK(Nomen.complète!L950),"-",Nomen.complète!L950)</f>
        <v>-</v>
      </c>
      <c r="C950" s="93" t="str">
        <f>IF(ISBLANK(Nomen.complète!M950),"-",Nomen.complète!M950)</f>
        <v>-</v>
      </c>
      <c r="D950" s="45" t="str">
        <f t="shared" si="14"/>
        <v>-</v>
      </c>
    </row>
    <row r="951" spans="1:4">
      <c r="A951" s="94" t="str">
        <f>IF(ISBLANK('Inst suppl.'!A4),"-",'Inst suppl.'!A4)</f>
        <v>-</v>
      </c>
      <c r="B951" s="95" t="str">
        <f>IF(ISBLANK('Inst suppl.'!B4),"-",'Inst suppl.'!B4)</f>
        <v>-</v>
      </c>
      <c r="C951" s="94" t="str">
        <f>IF(ISBLANK('Inst suppl.'!C4),"-",'Inst suppl.'!C4)</f>
        <v>-</v>
      </c>
      <c r="D951" s="117" t="str">
        <f t="shared" si="14"/>
        <v>-</v>
      </c>
    </row>
    <row r="952" spans="1:4">
      <c r="A952" s="94" t="str">
        <f>IF(ISBLANK('Inst suppl.'!A5),"-",'Inst suppl.'!A5)</f>
        <v>-</v>
      </c>
      <c r="B952" s="95" t="str">
        <f>IF(ISBLANK('Inst suppl.'!B5),"-",'Inst suppl.'!B5)</f>
        <v>-</v>
      </c>
      <c r="C952" s="94" t="str">
        <f>IF(ISBLANK('Inst suppl.'!C5),"-",'Inst suppl.'!C5)</f>
        <v>-</v>
      </c>
      <c r="D952" s="117" t="str">
        <f t="shared" si="14"/>
        <v>-</v>
      </c>
    </row>
    <row r="953" spans="1:4">
      <c r="A953" s="94" t="str">
        <f>IF(ISBLANK('Inst suppl.'!A6),"-",'Inst suppl.'!A6)</f>
        <v>-</v>
      </c>
      <c r="B953" s="95" t="str">
        <f>IF(ISBLANK('Inst suppl.'!B6),"-",'Inst suppl.'!B6)</f>
        <v>-</v>
      </c>
      <c r="C953" s="94" t="str">
        <f>IF(ISBLANK('Inst suppl.'!C6),"-",'Inst suppl.'!C6)</f>
        <v>-</v>
      </c>
      <c r="D953" s="117" t="str">
        <f t="shared" si="14"/>
        <v>-</v>
      </c>
    </row>
    <row r="954" spans="1:4">
      <c r="A954" s="94" t="str">
        <f>IF(ISBLANK('Inst suppl.'!A7),"-",'Inst suppl.'!A7)</f>
        <v>-</v>
      </c>
      <c r="B954" s="95" t="str">
        <f>IF(ISBLANK('Inst suppl.'!B7),"-",'Inst suppl.'!B7)</f>
        <v>-</v>
      </c>
      <c r="C954" s="94" t="str">
        <f>IF(ISBLANK('Inst suppl.'!C7),"-",'Inst suppl.'!C7)</f>
        <v>-</v>
      </c>
      <c r="D954" s="117" t="str">
        <f t="shared" si="14"/>
        <v>-</v>
      </c>
    </row>
    <row r="955" spans="1:4">
      <c r="A955" s="94" t="str">
        <f>IF(ISBLANK('Inst suppl.'!A8),"-",'Inst suppl.'!A8)</f>
        <v>-</v>
      </c>
      <c r="B955" s="95" t="str">
        <f>IF(ISBLANK('Inst suppl.'!B8),"-",'Inst suppl.'!B8)</f>
        <v>-</v>
      </c>
      <c r="C955" s="94" t="str">
        <f>IF(ISBLANK('Inst suppl.'!C8),"-",'Inst suppl.'!C8)</f>
        <v>-</v>
      </c>
      <c r="D955" s="117" t="str">
        <f t="shared" si="14"/>
        <v>-</v>
      </c>
    </row>
    <row r="956" spans="1:4">
      <c r="A956" s="94" t="str">
        <f>IF(ISBLANK('Inst suppl.'!A9),"-",'Inst suppl.'!A9)</f>
        <v>-</v>
      </c>
      <c r="B956" s="95" t="str">
        <f>IF(ISBLANK('Inst suppl.'!B9),"-",'Inst suppl.'!B9)</f>
        <v>-</v>
      </c>
      <c r="C956" s="94" t="str">
        <f>IF(ISBLANK('Inst suppl.'!C9),"-",'Inst suppl.'!C9)</f>
        <v>-</v>
      </c>
      <c r="D956" s="117" t="str">
        <f t="shared" si="14"/>
        <v>-</v>
      </c>
    </row>
    <row r="957" spans="1:4">
      <c r="A957" s="94" t="str">
        <f>IF(ISBLANK('Inst suppl.'!A10),"-",'Inst suppl.'!A10)</f>
        <v>-</v>
      </c>
      <c r="B957" s="95" t="str">
        <f>IF(ISBLANK('Inst suppl.'!B10),"-",'Inst suppl.'!B10)</f>
        <v>-</v>
      </c>
      <c r="C957" s="94" t="str">
        <f>IF(ISBLANK('Inst suppl.'!C10),"-",'Inst suppl.'!C10)</f>
        <v>-</v>
      </c>
      <c r="D957" s="117" t="str">
        <f t="shared" si="14"/>
        <v>-</v>
      </c>
    </row>
    <row r="958" spans="1:4">
      <c r="A958" s="94" t="str">
        <f>IF(ISBLANK('Inst suppl.'!A11),"-",'Inst suppl.'!A11)</f>
        <v>-</v>
      </c>
      <c r="B958" s="95" t="str">
        <f>IF(ISBLANK('Inst suppl.'!B11),"-",'Inst suppl.'!B11)</f>
        <v>-</v>
      </c>
      <c r="C958" s="94" t="str">
        <f>IF(ISBLANK('Inst suppl.'!C11),"-",'Inst suppl.'!C11)</f>
        <v>-</v>
      </c>
      <c r="D958" s="117" t="str">
        <f t="shared" si="14"/>
        <v>-</v>
      </c>
    </row>
    <row r="959" spans="1:4">
      <c r="A959" s="94" t="str">
        <f>IF(ISBLANK('Inst suppl.'!A12),"-",'Inst suppl.'!A12)</f>
        <v>-</v>
      </c>
      <c r="B959" s="95" t="str">
        <f>IF(ISBLANK('Inst suppl.'!B12),"-",'Inst suppl.'!B12)</f>
        <v>-</v>
      </c>
      <c r="C959" s="94" t="str">
        <f>IF(ISBLANK('Inst suppl.'!C12),"-",'Inst suppl.'!C12)</f>
        <v>-</v>
      </c>
      <c r="D959" s="117" t="str">
        <f t="shared" si="14"/>
        <v>-</v>
      </c>
    </row>
    <row r="960" spans="1:4">
      <c r="A960" s="94" t="str">
        <f>IF(ISBLANK('Inst suppl.'!A13),"-",'Inst suppl.'!A13)</f>
        <v>-</v>
      </c>
      <c r="B960" s="95" t="str">
        <f>IF(ISBLANK('Inst suppl.'!B13),"-",'Inst suppl.'!B13)</f>
        <v>-</v>
      </c>
      <c r="C960" s="94" t="str">
        <f>IF(ISBLANK('Inst suppl.'!C13),"-",'Inst suppl.'!C13)</f>
        <v>-</v>
      </c>
      <c r="D960" s="117" t="str">
        <f t="shared" si="14"/>
        <v>-</v>
      </c>
    </row>
    <row r="961" spans="1:4">
      <c r="A961" s="94" t="str">
        <f>IF(ISBLANK('Inst suppl.'!A14),"-",'Inst suppl.'!A14)</f>
        <v>-</v>
      </c>
      <c r="B961" s="95" t="str">
        <f>IF(ISBLANK('Inst suppl.'!B14),"-",'Inst suppl.'!B14)</f>
        <v>-</v>
      </c>
      <c r="C961" s="94" t="str">
        <f>IF(ISBLANK('Inst suppl.'!C14),"-",'Inst suppl.'!C14)</f>
        <v>-</v>
      </c>
      <c r="D961" s="117" t="str">
        <f t="shared" si="14"/>
        <v>-</v>
      </c>
    </row>
    <row r="962" spans="1:4">
      <c r="A962" s="94" t="str">
        <f>IF(ISBLANK('Inst suppl.'!A15),"-",'Inst suppl.'!A15)</f>
        <v>-</v>
      </c>
      <c r="B962" s="95" t="str">
        <f>IF(ISBLANK('Inst suppl.'!B15),"-",'Inst suppl.'!B15)</f>
        <v>-</v>
      </c>
      <c r="C962" s="94" t="str">
        <f>IF(ISBLANK('Inst suppl.'!C15),"-",'Inst suppl.'!C15)</f>
        <v>-</v>
      </c>
      <c r="D962" s="117" t="str">
        <f t="shared" si="14"/>
        <v>-</v>
      </c>
    </row>
    <row r="963" spans="1:4">
      <c r="A963" s="94" t="str">
        <f>IF(ISBLANK('Inst suppl.'!A16),"-",'Inst suppl.'!A16)</f>
        <v>-</v>
      </c>
      <c r="B963" s="95" t="str">
        <f>IF(ISBLANK('Inst suppl.'!B16),"-",'Inst suppl.'!B16)</f>
        <v>-</v>
      </c>
      <c r="C963" s="94" t="str">
        <f>IF(ISBLANK('Inst suppl.'!C16),"-",'Inst suppl.'!C16)</f>
        <v>-</v>
      </c>
      <c r="D963" s="117" t="str">
        <f t="shared" si="14"/>
        <v>-</v>
      </c>
    </row>
    <row r="964" spans="1:4">
      <c r="A964" s="94" t="str">
        <f>IF(ISBLANK('Inst suppl.'!A17),"-",'Inst suppl.'!A17)</f>
        <v>-</v>
      </c>
      <c r="B964" s="95" t="str">
        <f>IF(ISBLANK('Inst suppl.'!B17),"-",'Inst suppl.'!B17)</f>
        <v>-</v>
      </c>
      <c r="C964" s="94" t="str">
        <f>IF(ISBLANK('Inst suppl.'!C17),"-",'Inst suppl.'!C17)</f>
        <v>-</v>
      </c>
      <c r="D964" s="117" t="str">
        <f t="shared" si="14"/>
        <v>-</v>
      </c>
    </row>
    <row r="965" spans="1:4">
      <c r="A965" s="94" t="str">
        <f>IF(ISBLANK('Inst suppl.'!A18),"-",'Inst suppl.'!A18)</f>
        <v>-</v>
      </c>
      <c r="B965" s="95" t="str">
        <f>IF(ISBLANK('Inst suppl.'!B18),"-",'Inst suppl.'!B18)</f>
        <v>-</v>
      </c>
      <c r="C965" s="94" t="str">
        <f>IF(ISBLANK('Inst suppl.'!C18),"-",'Inst suppl.'!C18)</f>
        <v>-</v>
      </c>
      <c r="D965" s="117" t="str">
        <f t="shared" ref="D965:D970" si="15">IF(B965="-",B965,C965&amp; " (" &amp;B965&amp;")")</f>
        <v>-</v>
      </c>
    </row>
    <row r="966" spans="1:4">
      <c r="A966" s="94" t="str">
        <f>IF(ISBLANK('Inst suppl.'!A19),"-",'Inst suppl.'!A19)</f>
        <v>-</v>
      </c>
      <c r="B966" s="95" t="str">
        <f>IF(ISBLANK('Inst suppl.'!B19),"-",'Inst suppl.'!B19)</f>
        <v>-</v>
      </c>
      <c r="C966" s="94" t="str">
        <f>IF(ISBLANK('Inst suppl.'!C19),"-",'Inst suppl.'!C19)</f>
        <v>-</v>
      </c>
      <c r="D966" s="117" t="str">
        <f t="shared" si="15"/>
        <v>-</v>
      </c>
    </row>
    <row r="967" spans="1:4">
      <c r="A967" s="94" t="str">
        <f>IF(ISBLANK('Inst suppl.'!A20),"-",'Inst suppl.'!A20)</f>
        <v>-</v>
      </c>
      <c r="B967" s="95" t="str">
        <f>IF(ISBLANK('Inst suppl.'!B20),"-",'Inst suppl.'!B20)</f>
        <v>-</v>
      </c>
      <c r="C967" s="94" t="str">
        <f>IF(ISBLANK('Inst suppl.'!C20),"-",'Inst suppl.'!C20)</f>
        <v>-</v>
      </c>
      <c r="D967" s="117" t="str">
        <f t="shared" si="15"/>
        <v>-</v>
      </c>
    </row>
    <row r="968" spans="1:4">
      <c r="A968" s="94" t="str">
        <f>IF(ISBLANK('Inst suppl.'!A21),"-",'Inst suppl.'!A21)</f>
        <v>-</v>
      </c>
      <c r="B968" s="95" t="str">
        <f>IF(ISBLANK('Inst suppl.'!B21),"-",'Inst suppl.'!B21)</f>
        <v>-</v>
      </c>
      <c r="C968" s="94" t="str">
        <f>IF(ISBLANK('Inst suppl.'!C21),"-",'Inst suppl.'!C21)</f>
        <v>-</v>
      </c>
      <c r="D968" s="117" t="str">
        <f t="shared" si="15"/>
        <v>-</v>
      </c>
    </row>
    <row r="969" spans="1:4">
      <c r="A969" s="94" t="str">
        <f>IF(ISBLANK('Inst suppl.'!A22),"-",'Inst suppl.'!A22)</f>
        <v>-</v>
      </c>
      <c r="B969" s="95" t="str">
        <f>IF(ISBLANK('Inst suppl.'!B22),"-",'Inst suppl.'!B22)</f>
        <v>-</v>
      </c>
      <c r="C969" s="94" t="str">
        <f>IF(ISBLANK('Inst suppl.'!C22),"-",'Inst suppl.'!C22)</f>
        <v>-</v>
      </c>
      <c r="D969" s="117" t="str">
        <f t="shared" si="15"/>
        <v>-</v>
      </c>
    </row>
    <row r="970" spans="1:4">
      <c r="A970" s="94" t="str">
        <f>IF(ISBLANK('Inst suppl.'!A23),"-",'Inst suppl.'!A23)</f>
        <v>-</v>
      </c>
      <c r="B970" s="95" t="str">
        <f>IF(ISBLANK('Inst suppl.'!B23),"-",'Inst suppl.'!B23)</f>
        <v>-</v>
      </c>
      <c r="C970" s="94" t="str">
        <f>IF(ISBLANK('Inst suppl.'!C23),"-",'Inst suppl.'!C23)</f>
        <v>-</v>
      </c>
      <c r="D970" s="117"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heetViews>
  <sheetFormatPr baseColWidth="10" defaultColWidth="11.453125" defaultRowHeight="12.5"/>
  <cols>
    <col min="1" max="2" width="14.26953125" style="45" customWidth="1"/>
    <col min="3" max="3" width="67.7265625" style="45" customWidth="1"/>
    <col min="4" max="16384" width="11.453125" style="45"/>
  </cols>
  <sheetData>
    <row r="1" spans="1:4" ht="13">
      <c r="A1" s="67" t="s">
        <v>3394</v>
      </c>
      <c r="B1" s="67"/>
      <c r="C1" s="68"/>
      <c r="D1" s="69"/>
    </row>
    <row r="2" spans="1:4" ht="13.5" thickBot="1">
      <c r="A2" s="68"/>
      <c r="B2" s="68"/>
      <c r="C2" s="70"/>
      <c r="D2" s="67"/>
    </row>
    <row r="3" spans="1:4" ht="13">
      <c r="A3" s="71" t="s">
        <v>3393</v>
      </c>
      <c r="B3" s="72" t="s">
        <v>3351</v>
      </c>
      <c r="C3" s="73" t="s">
        <v>3392</v>
      </c>
      <c r="D3" s="67"/>
    </row>
    <row r="4" spans="1:4">
      <c r="A4" s="74"/>
      <c r="B4" s="75"/>
      <c r="C4" s="76"/>
      <c r="D4" s="77"/>
    </row>
    <row r="5" spans="1:4">
      <c r="A5" s="78"/>
      <c r="B5" s="79"/>
      <c r="C5" s="80"/>
      <c r="D5" s="77"/>
    </row>
    <row r="6" spans="1:4">
      <c r="A6" s="78"/>
      <c r="B6" s="79"/>
      <c r="C6" s="80"/>
      <c r="D6" s="77"/>
    </row>
    <row r="7" spans="1:4">
      <c r="A7" s="78"/>
      <c r="B7" s="79"/>
      <c r="C7" s="80"/>
      <c r="D7" s="77"/>
    </row>
    <row r="8" spans="1:4">
      <c r="A8" s="78"/>
      <c r="B8" s="79"/>
      <c r="C8" s="80"/>
      <c r="D8" s="77"/>
    </row>
    <row r="9" spans="1:4">
      <c r="A9" s="78"/>
      <c r="B9" s="79"/>
      <c r="C9" s="80"/>
      <c r="D9" s="77"/>
    </row>
    <row r="10" spans="1:4">
      <c r="A10" s="78"/>
      <c r="B10" s="79"/>
      <c r="C10" s="80"/>
      <c r="D10" s="77"/>
    </row>
    <row r="11" spans="1:4">
      <c r="A11" s="78"/>
      <c r="B11" s="79"/>
      <c r="C11" s="80"/>
      <c r="D11" s="77"/>
    </row>
    <row r="12" spans="1:4">
      <c r="A12" s="78"/>
      <c r="B12" s="79"/>
      <c r="C12" s="80"/>
      <c r="D12" s="77"/>
    </row>
    <row r="13" spans="1:4">
      <c r="A13" s="78"/>
      <c r="B13" s="79"/>
      <c r="C13" s="80"/>
      <c r="D13" s="77"/>
    </row>
    <row r="14" spans="1:4">
      <c r="A14" s="78"/>
      <c r="B14" s="79"/>
      <c r="C14" s="80"/>
      <c r="D14" s="77"/>
    </row>
    <row r="15" spans="1:4">
      <c r="A15" s="78"/>
      <c r="B15" s="79"/>
      <c r="C15" s="80"/>
      <c r="D15" s="77"/>
    </row>
    <row r="16" spans="1:4">
      <c r="A16" s="78"/>
      <c r="B16" s="79"/>
      <c r="C16" s="80"/>
      <c r="D16" s="77"/>
    </row>
    <row r="17" spans="1:4">
      <c r="A17" s="78"/>
      <c r="B17" s="79"/>
      <c r="C17" s="80"/>
      <c r="D17" s="77"/>
    </row>
    <row r="18" spans="1:4">
      <c r="A18" s="78"/>
      <c r="B18" s="79"/>
      <c r="C18" s="80"/>
      <c r="D18" s="77"/>
    </row>
    <row r="19" spans="1:4">
      <c r="A19" s="78"/>
      <c r="B19" s="79"/>
      <c r="C19" s="80"/>
      <c r="D19" s="77"/>
    </row>
    <row r="20" spans="1:4">
      <c r="A20" s="78"/>
      <c r="B20" s="79"/>
      <c r="C20" s="80"/>
      <c r="D20" s="77"/>
    </row>
    <row r="21" spans="1:4">
      <c r="A21" s="78"/>
      <c r="B21" s="79"/>
      <c r="C21" s="80"/>
      <c r="D21" s="77"/>
    </row>
    <row r="22" spans="1:4">
      <c r="A22" s="78"/>
      <c r="B22" s="79"/>
      <c r="C22" s="80"/>
      <c r="D22" s="77"/>
    </row>
    <row r="23" spans="1:4" ht="13" thickBot="1">
      <c r="A23" s="81"/>
      <c r="B23" s="82"/>
      <c r="C23" s="83"/>
      <c r="D23" s="77"/>
    </row>
    <row r="24" spans="1:4">
      <c r="A24" s="77"/>
      <c r="B24" s="77"/>
      <c r="C24" s="77"/>
      <c r="D24" s="77"/>
    </row>
  </sheetData>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6" customWidth="1"/>
    <col min="2" max="2" width="88.26953125" style="45" customWidth="1"/>
    <col min="3" max="3" width="11.453125" style="45"/>
    <col min="4" max="5" width="11.453125" style="155"/>
    <col min="6" max="7" width="11.453125" style="45"/>
    <col min="8" max="8" width="0" style="46" hidden="1" customWidth="1"/>
    <col min="9" max="9" width="73.453125" style="45" hidden="1" customWidth="1"/>
    <col min="10" max="16384" width="11.453125" style="45"/>
  </cols>
  <sheetData>
    <row r="1" spans="1:9" ht="13">
      <c r="A1" s="21" t="s">
        <v>1640</v>
      </c>
      <c r="B1" s="13"/>
      <c r="H1" s="67" t="s">
        <v>84</v>
      </c>
      <c r="I1" s="146"/>
    </row>
    <row r="2" spans="1:9" ht="13">
      <c r="A2" s="22"/>
      <c r="B2" s="13"/>
      <c r="H2" s="147"/>
      <c r="I2" s="146"/>
    </row>
    <row r="3" spans="1:9" ht="13.5" thickBot="1">
      <c r="A3" s="134" t="s">
        <v>3351</v>
      </c>
      <c r="B3" s="135" t="s">
        <v>2945</v>
      </c>
      <c r="C3" s="136" t="s">
        <v>2946</v>
      </c>
      <c r="D3" s="137" t="s">
        <v>2947</v>
      </c>
      <c r="H3" s="134" t="s">
        <v>3351</v>
      </c>
      <c r="I3" s="148" t="s">
        <v>2945</v>
      </c>
    </row>
    <row r="4" spans="1:9">
      <c r="A4" s="138">
        <f>IF(ISBLANK(Nomen.complète!P4),"-",Nomen.complète!P4)</f>
        <v>0</v>
      </c>
      <c r="B4" s="143" t="str">
        <f>IF(ISBLANK(Nomen.complète!Q4),"-",Nomen.complète!Q4)</f>
        <v>### SECONDAIRE II GENERAL ###</v>
      </c>
      <c r="C4" s="140">
        <f>IF(ISBLANK(Nomen.complète!R4),"-",Nomen.complète!R4)</f>
        <v>0</v>
      </c>
      <c r="D4" s="141">
        <f>IF(ISBLANK(Nomen.complète!S4),"-",Nomen.complète!S4)</f>
        <v>0</v>
      </c>
      <c r="H4" s="138">
        <f>IF(ISBLANK(Nomen.complète!N4),"-",Nomen.complète!N4)</f>
        <v>0</v>
      </c>
      <c r="I4" s="149" t="str">
        <f>IF(ISBLANK(Nomen.complète!O4),"-",Nomen.complète!O4)</f>
        <v>### SECONDAIRE II GENERAL ###</v>
      </c>
    </row>
    <row r="5" spans="1:9">
      <c r="A5" s="138">
        <f>IF(ISBLANK(Nomen.complète!P5),"-",Nomen.complète!P5)</f>
        <v>10365000</v>
      </c>
      <c r="B5" s="139" t="str">
        <f>IF(ISBLANK(Nomen.complète!Q5),"-",Nomen.complète!Q5)</f>
        <v>Autres formations transitoires sec. II - tertiaire</v>
      </c>
      <c r="C5" s="140">
        <f>IF(ISBLANK(Nomen.complète!R5),"-",Nomen.complète!R5)</f>
        <v>15</v>
      </c>
      <c r="D5" s="141">
        <f>IF(ISBLANK(Nomen.complète!S5),"-",Nomen.complète!S5)</f>
        <v>65</v>
      </c>
      <c r="H5" s="138">
        <f>IF(ISBLANK(Nomen.complète!N5),"-",Nomen.complète!N5)</f>
        <v>10365000</v>
      </c>
      <c r="I5" s="149" t="str">
        <f>IF(ISBLANK(Nomen.complète!O5),"-",Nomen.complète!O5)</f>
        <v>Autres formations transitoires sec. II - tertiaire</v>
      </c>
    </row>
    <row r="6" spans="1:9">
      <c r="A6" s="138">
        <f>IF(ISBLANK(Nomen.complète!P6),"-",Nomen.complète!P6)</f>
        <v>10373000</v>
      </c>
      <c r="B6" s="139" t="str">
        <f>IF(ISBLANK(Nomen.complète!Q6),"-",Nomen.complète!Q6)</f>
        <v>Baccalauréat français</v>
      </c>
      <c r="C6" s="140">
        <f>IF(ISBLANK(Nomen.complète!R6),"-",Nomen.complète!R6)</f>
        <v>15</v>
      </c>
      <c r="D6" s="141">
        <f>IF(ISBLANK(Nomen.complète!S6),"-",Nomen.complète!S6)</f>
        <v>65</v>
      </c>
      <c r="H6" s="138">
        <f>IF(ISBLANK(Nomen.complète!N6),"-",Nomen.complète!N6)</f>
        <v>10373000</v>
      </c>
      <c r="I6" s="149" t="str">
        <f>IF(ISBLANK(Nomen.complète!O6),"-",Nomen.complète!O6)</f>
        <v>Baccalauréat français</v>
      </c>
    </row>
    <row r="7" spans="1:9">
      <c r="A7" s="138">
        <f>IF(ISBLANK(Nomen.complète!P7),"-",Nomen.complète!P7)</f>
        <v>10326000</v>
      </c>
      <c r="B7" s="139" t="str">
        <f>IF(ISBLANK(Nomen.complète!Q7),"-",Nomen.complète!Q7)</f>
        <v>ECG Arts et design</v>
      </c>
      <c r="C7" s="140">
        <f>IF(ISBLANK(Nomen.complète!R7),"-",Nomen.complète!R7)</f>
        <v>15</v>
      </c>
      <c r="D7" s="141">
        <f>IF(ISBLANK(Nomen.complète!S7),"-",Nomen.complète!S7)</f>
        <v>65</v>
      </c>
      <c r="H7" s="138">
        <f>IF(ISBLANK(Nomen.complète!N7),"-",Nomen.complète!N7)</f>
        <v>10326000</v>
      </c>
      <c r="I7" s="149" t="str">
        <f>IF(ISBLANK(Nomen.complète!O7),"-",Nomen.complète!O7)</f>
        <v>ECG Arts et design</v>
      </c>
    </row>
    <row r="8" spans="1:9">
      <c r="A8" s="138">
        <f>IF(ISBLANK(Nomen.complète!P8),"-",Nomen.complète!P8)</f>
        <v>10325000</v>
      </c>
      <c r="B8" s="139" t="str">
        <f>IF(ISBLANK(Nomen.complète!Q8),"-",Nomen.complète!Q8)</f>
        <v>ECG Communication et information</v>
      </c>
      <c r="C8" s="140">
        <f>IF(ISBLANK(Nomen.complète!R8),"-",Nomen.complète!R8)</f>
        <v>15</v>
      </c>
      <c r="D8" s="141">
        <f>IF(ISBLANK(Nomen.complète!S8),"-",Nomen.complète!S8)</f>
        <v>65</v>
      </c>
      <c r="H8" s="138">
        <f>IF(ISBLANK(Nomen.complète!N8),"-",Nomen.complète!N8)</f>
        <v>10325000</v>
      </c>
      <c r="I8" s="149" t="str">
        <f>IF(ISBLANK(Nomen.complète!O8),"-",Nomen.complète!O8)</f>
        <v>ECG Communication et information</v>
      </c>
    </row>
    <row r="9" spans="1:9">
      <c r="A9" s="138">
        <f>IF(ISBLANK(Nomen.complète!P9),"-",Nomen.complète!P9)</f>
        <v>10321500</v>
      </c>
      <c r="B9" s="139" t="str">
        <f>IF(ISBLANK(Nomen.complète!Q9),"-",Nomen.complète!Q9)</f>
        <v>ECG Economie</v>
      </c>
      <c r="C9" s="140">
        <f>IF(ISBLANK(Nomen.complète!R9),"-",Nomen.complète!R9)</f>
        <v>15</v>
      </c>
      <c r="D9" s="141">
        <f>IF(ISBLANK(Nomen.complète!S9),"-",Nomen.complète!S9)</f>
        <v>65</v>
      </c>
      <c r="H9" s="138">
        <f>IF(ISBLANK(Nomen.complète!N9),"-",Nomen.complète!N9)</f>
        <v>10321500</v>
      </c>
      <c r="I9" s="149" t="str">
        <f>IF(ISBLANK(Nomen.complète!O9),"-",Nomen.complète!O9)</f>
        <v>ECG Economie</v>
      </c>
    </row>
    <row r="10" spans="1:9">
      <c r="A10" s="138">
        <f>IF(ISBLANK(Nomen.complète!P10),"-",Nomen.complète!P10)</f>
        <v>10327000</v>
      </c>
      <c r="B10" s="139" t="str">
        <f>IF(ISBLANK(Nomen.complète!Q10),"-",Nomen.complète!Q10)</f>
        <v>ECG Musique et théâtre</v>
      </c>
      <c r="C10" s="140">
        <f>IF(ISBLANK(Nomen.complète!R10),"-",Nomen.complète!R10)</f>
        <v>15</v>
      </c>
      <c r="D10" s="141">
        <f>IF(ISBLANK(Nomen.complète!S10),"-",Nomen.complète!S10)</f>
        <v>65</v>
      </c>
      <c r="H10" s="138">
        <f>IF(ISBLANK(Nomen.complète!N10),"-",Nomen.complète!N10)</f>
        <v>10327000</v>
      </c>
      <c r="I10" s="149" t="str">
        <f>IF(ISBLANK(Nomen.complète!O10),"-",Nomen.complète!O10)</f>
        <v>ECG Musique et théâtre</v>
      </c>
    </row>
    <row r="11" spans="1:9">
      <c r="A11" s="138">
        <f>IF(ISBLANK(Nomen.complète!P11),"-",Nomen.complète!P11)</f>
        <v>10328000</v>
      </c>
      <c r="B11" s="139" t="str">
        <f>IF(ISBLANK(Nomen.complète!Q11),"-",Nomen.complète!Q11)</f>
        <v>ECG Psychologie appliquée</v>
      </c>
      <c r="C11" s="140">
        <f>IF(ISBLANK(Nomen.complète!R11),"-",Nomen.complète!R11)</f>
        <v>15</v>
      </c>
      <c r="D11" s="141">
        <f>IF(ISBLANK(Nomen.complète!S11),"-",Nomen.complète!S11)</f>
        <v>65</v>
      </c>
      <c r="H11" s="138">
        <f>IF(ISBLANK(Nomen.complète!N11),"-",Nomen.complète!N11)</f>
        <v>10328000</v>
      </c>
      <c r="I11" s="149" t="str">
        <f>IF(ISBLANK(Nomen.complète!O11),"-",Nomen.complète!O11)</f>
        <v>ECG Psychologie appliquée</v>
      </c>
    </row>
    <row r="12" spans="1:9">
      <c r="A12" s="138">
        <f>IF(ISBLANK(Nomen.complète!P12),"-",Nomen.complète!P12)</f>
        <v>10324000</v>
      </c>
      <c r="B12" s="139" t="str">
        <f>IF(ISBLANK(Nomen.complète!Q12),"-",Nomen.complète!Q12)</f>
        <v>ECG Pédagogie</v>
      </c>
      <c r="C12" s="140">
        <f>IF(ISBLANK(Nomen.complète!R12),"-",Nomen.complète!R12)</f>
        <v>15</v>
      </c>
      <c r="D12" s="141">
        <f>IF(ISBLANK(Nomen.complète!S12),"-",Nomen.complète!S12)</f>
        <v>65</v>
      </c>
      <c r="H12" s="138">
        <f>IF(ISBLANK(Nomen.complète!N12),"-",Nomen.complète!N12)</f>
        <v>10324000</v>
      </c>
      <c r="I12" s="149" t="str">
        <f>IF(ISBLANK(Nomen.complète!O12),"-",Nomen.complète!O12)</f>
        <v>ECG Pédagogie</v>
      </c>
    </row>
    <row r="13" spans="1:9">
      <c r="A13" s="138">
        <f>IF(ISBLANK(Nomen.complète!P13),"-",Nomen.complète!P13)</f>
        <v>10322000</v>
      </c>
      <c r="B13" s="139" t="str">
        <f>IF(ISBLANK(Nomen.complète!Q13),"-",Nomen.complète!Q13)</f>
        <v>ECG Santé</v>
      </c>
      <c r="C13" s="140">
        <f>IF(ISBLANK(Nomen.complète!R13),"-",Nomen.complète!R13)</f>
        <v>15</v>
      </c>
      <c r="D13" s="141">
        <f>IF(ISBLANK(Nomen.complète!S13),"-",Nomen.complète!S13)</f>
        <v>65</v>
      </c>
      <c r="H13" s="138">
        <f>IF(ISBLANK(Nomen.complète!N13),"-",Nomen.complète!N13)</f>
        <v>10322000</v>
      </c>
      <c r="I13" s="149" t="str">
        <f>IF(ISBLANK(Nomen.complète!O13),"-",Nomen.complète!O13)</f>
        <v>ECG Santé</v>
      </c>
    </row>
    <row r="14" spans="1:9">
      <c r="A14" s="138">
        <f>IF(ISBLANK(Nomen.complète!P14),"-",Nomen.complète!P14)</f>
        <v>10322200</v>
      </c>
      <c r="B14" s="139" t="str">
        <f>IF(ISBLANK(Nomen.complète!Q14),"-",Nomen.complète!Q14)</f>
        <v>ECG Santé/Pédagogie</v>
      </c>
      <c r="C14" s="140">
        <f>IF(ISBLANK(Nomen.complète!R14),"-",Nomen.complète!R14)</f>
        <v>15</v>
      </c>
      <c r="D14" s="141">
        <f>IF(ISBLANK(Nomen.complète!S14),"-",Nomen.complète!S14)</f>
        <v>65</v>
      </c>
      <c r="H14" s="138">
        <f>IF(ISBLANK(Nomen.complète!N14),"-",Nomen.complète!N14)</f>
        <v>10322200</v>
      </c>
      <c r="I14" s="149" t="str">
        <f>IF(ISBLANK(Nomen.complète!O14),"-",Nomen.complète!O14)</f>
        <v>ECG Santé/Pédagogie</v>
      </c>
    </row>
    <row r="15" spans="1:9">
      <c r="A15" s="138">
        <f>IF(ISBLANK(Nomen.complète!P15),"-",Nomen.complète!P15)</f>
        <v>10322100</v>
      </c>
      <c r="B15" s="139" t="str">
        <f>IF(ISBLANK(Nomen.complète!Q15),"-",Nomen.complète!Q15)</f>
        <v>ECG Santé/Sciences naturelles</v>
      </c>
      <c r="C15" s="140">
        <f>IF(ISBLANK(Nomen.complète!R15),"-",Nomen.complète!R15)</f>
        <v>15</v>
      </c>
      <c r="D15" s="141">
        <f>IF(ISBLANK(Nomen.complète!S15),"-",Nomen.complète!S15)</f>
        <v>65</v>
      </c>
      <c r="H15" s="138">
        <f>IF(ISBLANK(Nomen.complète!N15),"-",Nomen.complète!N15)</f>
        <v>10322100</v>
      </c>
      <c r="I15" s="149" t="str">
        <f>IF(ISBLANK(Nomen.complète!O15),"-",Nomen.complète!O15)</f>
        <v>ECG Santé/Sciences naturelles</v>
      </c>
    </row>
    <row r="16" spans="1:9">
      <c r="A16" s="138">
        <f>IF(ISBLANK(Nomen.complète!P16),"-",Nomen.complète!P16)</f>
        <v>10323500</v>
      </c>
      <c r="B16" s="139" t="str">
        <f>IF(ISBLANK(Nomen.complète!Q16),"-",Nomen.complète!Q16)</f>
        <v>ECG Sciences naturelles</v>
      </c>
      <c r="C16" s="140">
        <f>IF(ISBLANK(Nomen.complète!R16),"-",Nomen.complète!R16)</f>
        <v>15</v>
      </c>
      <c r="D16" s="141">
        <f>IF(ISBLANK(Nomen.complète!S16),"-",Nomen.complète!S16)</f>
        <v>65</v>
      </c>
      <c r="H16" s="138">
        <f>IF(ISBLANK(Nomen.complète!N16),"-",Nomen.complète!N16)</f>
        <v>10323500</v>
      </c>
      <c r="I16" s="149" t="str">
        <f>IF(ISBLANK(Nomen.complète!O16),"-",Nomen.complète!O16)</f>
        <v>ECG Sciences naturelles</v>
      </c>
    </row>
    <row r="17" spans="1:9">
      <c r="A17" s="138">
        <f>IF(ISBLANK(Nomen.complète!P17),"-",Nomen.complète!P17)</f>
        <v>10327500</v>
      </c>
      <c r="B17" s="139" t="str">
        <f>IF(ISBLANK(Nomen.complète!Q17),"-",Nomen.complète!Q17)</f>
        <v>ECG Sport</v>
      </c>
      <c r="C17" s="140">
        <f>IF(ISBLANK(Nomen.complète!R17),"-",Nomen.complète!R17)</f>
        <v>15</v>
      </c>
      <c r="D17" s="141">
        <f>IF(ISBLANK(Nomen.complète!S17),"-",Nomen.complète!S17)</f>
        <v>65</v>
      </c>
      <c r="H17" s="138">
        <f>IF(ISBLANK(Nomen.complète!N17),"-",Nomen.complète!N17)</f>
        <v>10327500</v>
      </c>
      <c r="I17" s="149" t="str">
        <f>IF(ISBLANK(Nomen.complète!O17),"-",Nomen.complète!O17)</f>
        <v>ECG Sport</v>
      </c>
    </row>
    <row r="18" spans="1:9">
      <c r="A18" s="138">
        <f>IF(ISBLANK(Nomen.complète!P18),"-",Nomen.complète!P18)</f>
        <v>10323000</v>
      </c>
      <c r="B18" s="139" t="str">
        <f>IF(ISBLANK(Nomen.complète!Q18),"-",Nomen.complète!Q18)</f>
        <v>ECG Travail social</v>
      </c>
      <c r="C18" s="140">
        <f>IF(ISBLANK(Nomen.complète!R18),"-",Nomen.complète!R18)</f>
        <v>15</v>
      </c>
      <c r="D18" s="141">
        <f>IF(ISBLANK(Nomen.complète!S18),"-",Nomen.complète!S18)</f>
        <v>65</v>
      </c>
      <c r="H18" s="138">
        <f>IF(ISBLANK(Nomen.complète!N18),"-",Nomen.complète!N18)</f>
        <v>10323000</v>
      </c>
      <c r="I18" s="149" t="str">
        <f>IF(ISBLANK(Nomen.complète!O18),"-",Nomen.complète!O18)</f>
        <v>ECG Travail social</v>
      </c>
    </row>
    <row r="19" spans="1:9">
      <c r="A19" s="138">
        <f>IF(ISBLANK(Nomen.complète!P19),"-",Nomen.complète!P19)</f>
        <v>10323300</v>
      </c>
      <c r="B19" s="139" t="str">
        <f>IF(ISBLANK(Nomen.complète!Q19),"-",Nomen.complète!Q19)</f>
        <v>ECG Travail social/Information et communication</v>
      </c>
      <c r="C19" s="140">
        <f>IF(ISBLANK(Nomen.complète!R19),"-",Nomen.complète!R19)</f>
        <v>15</v>
      </c>
      <c r="D19" s="141">
        <f>IF(ISBLANK(Nomen.complète!S19),"-",Nomen.complète!S19)</f>
        <v>65</v>
      </c>
      <c r="H19" s="138">
        <f>IF(ISBLANK(Nomen.complète!N19),"-",Nomen.complète!N19)</f>
        <v>10323300</v>
      </c>
      <c r="I19" s="149" t="str">
        <f>IF(ISBLANK(Nomen.complète!O19),"-",Nomen.complète!O19)</f>
        <v>ECG Travail social/Information et communication</v>
      </c>
    </row>
    <row r="20" spans="1:9">
      <c r="A20" s="138">
        <f>IF(ISBLANK(Nomen.complète!P20),"-",Nomen.complète!P20)</f>
        <v>10323200</v>
      </c>
      <c r="B20" s="139" t="str">
        <f>IF(ISBLANK(Nomen.complète!Q20),"-",Nomen.complète!Q20)</f>
        <v>ECG Travail social/Pédagogie</v>
      </c>
      <c r="C20" s="140">
        <f>IF(ISBLANK(Nomen.complète!R20),"-",Nomen.complète!R20)</f>
        <v>15</v>
      </c>
      <c r="D20" s="141">
        <f>IF(ISBLANK(Nomen.complète!S20),"-",Nomen.complète!S20)</f>
        <v>65</v>
      </c>
      <c r="H20" s="138">
        <f>IF(ISBLANK(Nomen.complète!N20),"-",Nomen.complète!N20)</f>
        <v>10323200</v>
      </c>
      <c r="I20" s="149" t="str">
        <f>IF(ISBLANK(Nomen.complète!O20),"-",Nomen.complète!O20)</f>
        <v>ECG Travail social/Pédagogie</v>
      </c>
    </row>
    <row r="21" spans="1:9">
      <c r="A21" s="138">
        <f>IF(ISBLANK(Nomen.complète!P21),"-",Nomen.complète!P21)</f>
        <v>10323100</v>
      </c>
      <c r="B21" s="139" t="str">
        <f>IF(ISBLANK(Nomen.complète!Q21),"-",Nomen.complète!Q21)</f>
        <v>ECG Travail social/Santé</v>
      </c>
      <c r="C21" s="140">
        <f>IF(ISBLANK(Nomen.complète!R21),"-",Nomen.complète!R21)</f>
        <v>15</v>
      </c>
      <c r="D21" s="141">
        <f>IF(ISBLANK(Nomen.complète!S21),"-",Nomen.complète!S21)</f>
        <v>65</v>
      </c>
      <c r="H21" s="138">
        <f>IF(ISBLANK(Nomen.complète!N21),"-",Nomen.complète!N21)</f>
        <v>10323100</v>
      </c>
      <c r="I21" s="149" t="str">
        <f>IF(ISBLANK(Nomen.complète!O21),"-",Nomen.complète!O21)</f>
        <v>ECG Travail social/Santé</v>
      </c>
    </row>
    <row r="22" spans="1:9">
      <c r="A22" s="138">
        <f>IF(ISBLANK(Nomen.complète!P22),"-",Nomen.complète!P22)</f>
        <v>10371000</v>
      </c>
      <c r="B22" s="139" t="str">
        <f>IF(ISBLANK(Nomen.complète!Q22),"-",Nomen.complète!Q22)</f>
        <v>International Baccalaureate</v>
      </c>
      <c r="C22" s="140">
        <f>IF(ISBLANK(Nomen.complète!R22),"-",Nomen.complète!R22)</f>
        <v>14</v>
      </c>
      <c r="D22" s="141">
        <f>IF(ISBLANK(Nomen.complète!S22),"-",Nomen.complète!S22)</f>
        <v>65</v>
      </c>
      <c r="H22" s="138">
        <f>IF(ISBLANK(Nomen.complète!N22),"-",Nomen.complète!N22)</f>
        <v>10371000</v>
      </c>
      <c r="I22" s="149" t="str">
        <f>IF(ISBLANK(Nomen.complète!O22),"-",Nomen.complète!O22)</f>
        <v>International Baccalaureate</v>
      </c>
    </row>
    <row r="23" spans="1:9">
      <c r="A23" s="138">
        <f>IF(ISBLANK(Nomen.complète!P23),"-",Nomen.complète!P23)</f>
        <v>10343100</v>
      </c>
      <c r="B23" s="139" t="str">
        <f>IF(ISBLANK(Nomen.complète!Q23),"-",Nomen.complète!Q23)</f>
        <v>MP1 Arts visuels et arts appliqués</v>
      </c>
      <c r="C23" s="140">
        <f>IF(ISBLANK(Nomen.complète!R23),"-",Nomen.complète!R23)</f>
        <v>15</v>
      </c>
      <c r="D23" s="141">
        <f>IF(ISBLANK(Nomen.complète!S23),"-",Nomen.complète!S23)</f>
        <v>65</v>
      </c>
      <c r="H23" s="138">
        <f>IF(ISBLANK(Nomen.complète!N23),"-",Nomen.complète!N23)</f>
        <v>10343100</v>
      </c>
      <c r="I23" s="149" t="str">
        <f>IF(ISBLANK(Nomen.complète!O23),"-",Nomen.complète!O23)</f>
        <v>MP1 Arts visuels et arts appliqués</v>
      </c>
    </row>
    <row r="24" spans="1:9">
      <c r="A24" s="138">
        <f>IF(ISBLANK(Nomen.complète!P24),"-",Nomen.complète!P24)</f>
        <v>10342102</v>
      </c>
      <c r="B24" s="139" t="str">
        <f>IF(ISBLANK(Nomen.complète!Q24),"-",Nomen.complète!Q24)</f>
        <v>MP1 Economie et services - type services</v>
      </c>
      <c r="C24" s="140">
        <f>IF(ISBLANK(Nomen.complète!R24),"-",Nomen.complète!R24)</f>
        <v>15</v>
      </c>
      <c r="D24" s="141">
        <f>IF(ISBLANK(Nomen.complète!S24),"-",Nomen.complète!S24)</f>
        <v>65</v>
      </c>
      <c r="H24" s="138">
        <f>IF(ISBLANK(Nomen.complète!N24),"-",Nomen.complète!N24)</f>
        <v>10342102</v>
      </c>
      <c r="I24" s="149" t="str">
        <f>IF(ISBLANK(Nomen.complète!O24),"-",Nomen.complète!O24)</f>
        <v>MP1 Economie et services - type services</v>
      </c>
    </row>
    <row r="25" spans="1:9">
      <c r="A25" s="138">
        <f>IF(ISBLANK(Nomen.complète!P25),"-",Nomen.complète!P25)</f>
        <v>10342101</v>
      </c>
      <c r="B25" s="139" t="str">
        <f>IF(ISBLANK(Nomen.complète!Q25),"-",Nomen.complète!Q25)</f>
        <v>MP1 Economie et services - type économie</v>
      </c>
      <c r="C25" s="140">
        <f>IF(ISBLANK(Nomen.complète!R25),"-",Nomen.complète!R25)</f>
        <v>15</v>
      </c>
      <c r="D25" s="141">
        <f>IF(ISBLANK(Nomen.complète!S25),"-",Nomen.complète!S25)</f>
        <v>65</v>
      </c>
      <c r="H25" s="138">
        <f>IF(ISBLANK(Nomen.complète!N25),"-",Nomen.complète!N25)</f>
        <v>10342101</v>
      </c>
      <c r="I25" s="149" t="str">
        <f>IF(ISBLANK(Nomen.complète!O25),"-",Nomen.complète!O25)</f>
        <v>MP1 Economie et services - type économie</v>
      </c>
    </row>
    <row r="26" spans="1:9">
      <c r="A26" s="138">
        <f>IF(ISBLANK(Nomen.complète!P26),"-",Nomen.complète!P26)</f>
        <v>10345100</v>
      </c>
      <c r="B26" s="139" t="str">
        <f>IF(ISBLANK(Nomen.complète!Q26),"-",Nomen.complète!Q26)</f>
        <v>MP1 Nature, paysage et alimentation</v>
      </c>
      <c r="C26" s="140">
        <f>IF(ISBLANK(Nomen.complète!R26),"-",Nomen.complète!R26)</f>
        <v>15</v>
      </c>
      <c r="D26" s="141">
        <f>IF(ISBLANK(Nomen.complète!S26),"-",Nomen.complète!S26)</f>
        <v>65</v>
      </c>
      <c r="H26" s="138">
        <f>IF(ISBLANK(Nomen.complète!N26),"-",Nomen.complète!N26)</f>
        <v>10345100</v>
      </c>
      <c r="I26" s="149" t="str">
        <f>IF(ISBLANK(Nomen.complète!O26),"-",Nomen.complète!O26)</f>
        <v>MP1 Nature, paysage et alimentation</v>
      </c>
    </row>
    <row r="27" spans="1:9">
      <c r="A27" s="138">
        <f>IF(ISBLANK(Nomen.complète!P27),"-",Nomen.complète!P27)</f>
        <v>10346101</v>
      </c>
      <c r="B27" s="139" t="str">
        <f>IF(ISBLANK(Nomen.complète!Q27),"-",Nomen.complète!Q27)</f>
        <v>MP1 Santé et social - variante sciences naturelles</v>
      </c>
      <c r="C27" s="140">
        <f>IF(ISBLANK(Nomen.complète!R27),"-",Nomen.complète!R27)</f>
        <v>15</v>
      </c>
      <c r="D27" s="141">
        <f>IF(ISBLANK(Nomen.complète!S27),"-",Nomen.complète!S27)</f>
        <v>65</v>
      </c>
      <c r="H27" s="138">
        <f>IF(ISBLANK(Nomen.complète!N27),"-",Nomen.complète!N27)</f>
        <v>10346101</v>
      </c>
      <c r="I27" s="149" t="str">
        <f>IF(ISBLANK(Nomen.complète!O27),"-",Nomen.complète!O27)</f>
        <v>MP1 Santé et social - variante sciences naturelles</v>
      </c>
    </row>
    <row r="28" spans="1:9">
      <c r="A28" s="138">
        <f>IF(ISBLANK(Nomen.complète!P28),"-",Nomen.complète!P28)</f>
        <v>10346102</v>
      </c>
      <c r="B28" s="139" t="str">
        <f>IF(ISBLANK(Nomen.complète!Q28),"-",Nomen.complète!Q28)</f>
        <v>MP1 Santé et social - variante économie et droit</v>
      </c>
      <c r="C28" s="140">
        <f>IF(ISBLANK(Nomen.complète!R28),"-",Nomen.complète!R28)</f>
        <v>15</v>
      </c>
      <c r="D28" s="141">
        <f>IF(ISBLANK(Nomen.complète!S28),"-",Nomen.complète!S28)</f>
        <v>65</v>
      </c>
      <c r="H28" s="138">
        <f>IF(ISBLANK(Nomen.complète!N28),"-",Nomen.complète!N28)</f>
        <v>10346102</v>
      </c>
      <c r="I28" s="149" t="str">
        <f>IF(ISBLANK(Nomen.complète!O28),"-",Nomen.complète!O28)</f>
        <v>MP1 Santé et social - variante économie et droit</v>
      </c>
    </row>
    <row r="29" spans="1:9">
      <c r="A29" s="138">
        <f>IF(ISBLANK(Nomen.complète!P29),"-",Nomen.complète!P29)</f>
        <v>10341100</v>
      </c>
      <c r="B29" s="139" t="str">
        <f>IF(ISBLANK(Nomen.complète!Q29),"-",Nomen.complète!Q29)</f>
        <v>MP1 Technique, architecture et sciences de la vie - sans variante</v>
      </c>
      <c r="C29" s="140">
        <f>IF(ISBLANK(Nomen.complète!R29),"-",Nomen.complète!R29)</f>
        <v>15</v>
      </c>
      <c r="D29" s="141">
        <f>IF(ISBLANK(Nomen.complète!S29),"-",Nomen.complète!S29)</f>
        <v>65</v>
      </c>
      <c r="H29" s="138">
        <f>IF(ISBLANK(Nomen.complète!N29),"-",Nomen.complète!N29)</f>
        <v>10341100</v>
      </c>
      <c r="I29" s="149" t="str">
        <f>IF(ISBLANK(Nomen.complète!O29),"-",Nomen.complète!O29)</f>
        <v>MP1 Technique, architecture et sciences de la vie - sans variante</v>
      </c>
    </row>
    <row r="30" spans="1:9">
      <c r="A30" s="138">
        <f>IF(ISBLANK(Nomen.complète!P30),"-",Nomen.complète!P30)</f>
        <v>10341101</v>
      </c>
      <c r="B30" s="139" t="str">
        <f>IF(ISBLANK(Nomen.complète!Q30),"-",Nomen.complète!Q30)</f>
        <v>MP1 Technique, architecture et sciences de la vie - variante chimie et biologie</v>
      </c>
      <c r="C30" s="140">
        <f>IF(ISBLANK(Nomen.complète!R30),"-",Nomen.complète!R30)</f>
        <v>15</v>
      </c>
      <c r="D30" s="141">
        <f>IF(ISBLANK(Nomen.complète!S30),"-",Nomen.complète!S30)</f>
        <v>65</v>
      </c>
      <c r="H30" s="138">
        <f>IF(ISBLANK(Nomen.complète!N30),"-",Nomen.complète!N30)</f>
        <v>10341101</v>
      </c>
      <c r="I30" s="149" t="str">
        <f>IF(ISBLANK(Nomen.complète!O30),"-",Nomen.complète!O30)</f>
        <v>MP1 Technique, architecture et sciences de la vie - variante chimie et biologie</v>
      </c>
    </row>
    <row r="31" spans="1:9">
      <c r="A31" s="138">
        <f>IF(ISBLANK(Nomen.complète!P31),"-",Nomen.complète!P31)</f>
        <v>10353100</v>
      </c>
      <c r="B31" s="139" t="str">
        <f>IF(ISBLANK(Nomen.complète!Q31),"-",Nomen.complète!Q31)</f>
        <v>MP2 Arts visuels et arts appliqués</v>
      </c>
      <c r="C31" s="140">
        <f>IF(ISBLANK(Nomen.complète!R31),"-",Nomen.complète!R31)</f>
        <v>17</v>
      </c>
      <c r="D31" s="141">
        <f>IF(ISBLANK(Nomen.complète!S31),"-",Nomen.complète!S31)</f>
        <v>65</v>
      </c>
      <c r="H31" s="138">
        <f>IF(ISBLANK(Nomen.complète!N31),"-",Nomen.complète!N31)</f>
        <v>10353100</v>
      </c>
      <c r="I31" s="149" t="str">
        <f>IF(ISBLANK(Nomen.complète!O31),"-",Nomen.complète!O31)</f>
        <v>MP2 Arts visuels et arts appliqués</v>
      </c>
    </row>
    <row r="32" spans="1:9">
      <c r="A32" s="138">
        <f>IF(ISBLANK(Nomen.complète!P32),"-",Nomen.complète!P32)</f>
        <v>10352102</v>
      </c>
      <c r="B32" s="139" t="str">
        <f>IF(ISBLANK(Nomen.complète!Q32),"-",Nomen.complète!Q32)</f>
        <v>MP2 Economie et services - type services</v>
      </c>
      <c r="C32" s="140">
        <f>IF(ISBLANK(Nomen.complète!R32),"-",Nomen.complète!R32)</f>
        <v>17</v>
      </c>
      <c r="D32" s="141">
        <f>IF(ISBLANK(Nomen.complète!S32),"-",Nomen.complète!S32)</f>
        <v>65</v>
      </c>
      <c r="H32" s="138">
        <f>IF(ISBLANK(Nomen.complète!N32),"-",Nomen.complète!N32)</f>
        <v>10352102</v>
      </c>
      <c r="I32" s="149" t="str">
        <f>IF(ISBLANK(Nomen.complète!O32),"-",Nomen.complète!O32)</f>
        <v>MP2 Economie et services - type services</v>
      </c>
    </row>
    <row r="33" spans="1:9">
      <c r="A33" s="138">
        <f>IF(ISBLANK(Nomen.complète!P33),"-",Nomen.complète!P33)</f>
        <v>10352101</v>
      </c>
      <c r="B33" s="139" t="str">
        <f>IF(ISBLANK(Nomen.complète!Q33),"-",Nomen.complète!Q33)</f>
        <v>MP2 Economie et services - type économie</v>
      </c>
      <c r="C33" s="140">
        <f>IF(ISBLANK(Nomen.complète!R33),"-",Nomen.complète!R33)</f>
        <v>17</v>
      </c>
      <c r="D33" s="141">
        <f>IF(ISBLANK(Nomen.complète!S33),"-",Nomen.complète!S33)</f>
        <v>65</v>
      </c>
      <c r="H33" s="138">
        <f>IF(ISBLANK(Nomen.complète!N33),"-",Nomen.complète!N33)</f>
        <v>10352101</v>
      </c>
      <c r="I33" s="149" t="str">
        <f>IF(ISBLANK(Nomen.complète!O33),"-",Nomen.complète!O33)</f>
        <v>MP2 Economie et services - type économie</v>
      </c>
    </row>
    <row r="34" spans="1:9">
      <c r="A34" s="138">
        <f>IF(ISBLANK(Nomen.complète!P34),"-",Nomen.complète!P34)</f>
        <v>10355100</v>
      </c>
      <c r="B34" s="139" t="str">
        <f>IF(ISBLANK(Nomen.complète!Q34),"-",Nomen.complète!Q34)</f>
        <v>MP2 Nature, paysage et alimentation</v>
      </c>
      <c r="C34" s="140">
        <f>IF(ISBLANK(Nomen.complète!R34),"-",Nomen.complète!R34)</f>
        <v>17</v>
      </c>
      <c r="D34" s="141">
        <f>IF(ISBLANK(Nomen.complète!S34),"-",Nomen.complète!S34)</f>
        <v>65</v>
      </c>
      <c r="H34" s="138">
        <f>IF(ISBLANK(Nomen.complète!N34),"-",Nomen.complète!N34)</f>
        <v>10355100</v>
      </c>
      <c r="I34" s="149" t="str">
        <f>IF(ISBLANK(Nomen.complète!O34),"-",Nomen.complète!O34)</f>
        <v>MP2 Nature, paysage et alimentation</v>
      </c>
    </row>
    <row r="35" spans="1:9">
      <c r="A35" s="138">
        <f>IF(ISBLANK(Nomen.complète!P35),"-",Nomen.complète!P35)</f>
        <v>10356101</v>
      </c>
      <c r="B35" s="139" t="str">
        <f>IF(ISBLANK(Nomen.complète!Q35),"-",Nomen.complète!Q35)</f>
        <v>MP2 Santé et social - variante sciences naturelles</v>
      </c>
      <c r="C35" s="140">
        <f>IF(ISBLANK(Nomen.complète!R35),"-",Nomen.complète!R35)</f>
        <v>17</v>
      </c>
      <c r="D35" s="141">
        <f>IF(ISBLANK(Nomen.complète!S35),"-",Nomen.complète!S35)</f>
        <v>65</v>
      </c>
      <c r="H35" s="138">
        <f>IF(ISBLANK(Nomen.complète!N35),"-",Nomen.complète!N35)</f>
        <v>10356101</v>
      </c>
      <c r="I35" s="149" t="str">
        <f>IF(ISBLANK(Nomen.complète!O35),"-",Nomen.complète!O35)</f>
        <v>MP2 Santé et social - variante sciences naturelles</v>
      </c>
    </row>
    <row r="36" spans="1:9">
      <c r="A36" s="138">
        <f>IF(ISBLANK(Nomen.complète!P36),"-",Nomen.complète!P36)</f>
        <v>10356102</v>
      </c>
      <c r="B36" s="139" t="str">
        <f>IF(ISBLANK(Nomen.complète!Q36),"-",Nomen.complète!Q36)</f>
        <v>MP2 Santé et social - variante économie et droit</v>
      </c>
      <c r="C36" s="140">
        <f>IF(ISBLANK(Nomen.complète!R36),"-",Nomen.complète!R36)</f>
        <v>17</v>
      </c>
      <c r="D36" s="141">
        <f>IF(ISBLANK(Nomen.complète!S36),"-",Nomen.complète!S36)</f>
        <v>65</v>
      </c>
      <c r="H36" s="138">
        <f>IF(ISBLANK(Nomen.complète!N36),"-",Nomen.complète!N36)</f>
        <v>10356102</v>
      </c>
      <c r="I36" s="149" t="str">
        <f>IF(ISBLANK(Nomen.complète!O36),"-",Nomen.complète!O36)</f>
        <v>MP2 Santé et social - variante économie et droit</v>
      </c>
    </row>
    <row r="37" spans="1:9">
      <c r="A37" s="138">
        <f>IF(ISBLANK(Nomen.complète!P37),"-",Nomen.complète!P37)</f>
        <v>10351100</v>
      </c>
      <c r="B37" s="139" t="str">
        <f>IF(ISBLANK(Nomen.complète!Q37),"-",Nomen.complète!Q37)</f>
        <v>MP2 Technique, architecture et sciences de la vie - sans variante</v>
      </c>
      <c r="C37" s="140">
        <f>IF(ISBLANK(Nomen.complète!R37),"-",Nomen.complète!R37)</f>
        <v>17</v>
      </c>
      <c r="D37" s="141">
        <f>IF(ISBLANK(Nomen.complète!S37),"-",Nomen.complète!S37)</f>
        <v>65</v>
      </c>
      <c r="H37" s="138">
        <f>IF(ISBLANK(Nomen.complète!N37),"-",Nomen.complète!N37)</f>
        <v>10351100</v>
      </c>
      <c r="I37" s="149" t="str">
        <f>IF(ISBLANK(Nomen.complète!O37),"-",Nomen.complète!O37)</f>
        <v>MP2 Technique, architecture et sciences de la vie - sans variante</v>
      </c>
    </row>
    <row r="38" spans="1:9">
      <c r="A38" s="138">
        <f>IF(ISBLANK(Nomen.complète!P38),"-",Nomen.complète!P38)</f>
        <v>10351101</v>
      </c>
      <c r="B38" s="139" t="str">
        <f>IF(ISBLANK(Nomen.complète!Q38),"-",Nomen.complète!Q38)</f>
        <v>MP2 Technique, architecture et sciences de la vie - variante chimie et biologie</v>
      </c>
      <c r="C38" s="140">
        <f>IF(ISBLANK(Nomen.complète!R38),"-",Nomen.complète!R38)</f>
        <v>17</v>
      </c>
      <c r="D38" s="141">
        <f>IF(ISBLANK(Nomen.complète!S38),"-",Nomen.complète!S38)</f>
        <v>65</v>
      </c>
      <c r="H38" s="138">
        <f>IF(ISBLANK(Nomen.complète!N38),"-",Nomen.complète!N38)</f>
        <v>10351101</v>
      </c>
      <c r="I38" s="149" t="str">
        <f>IF(ISBLANK(Nomen.complète!O38),"-",Nomen.complète!O38)</f>
        <v>MP2 Technique, architecture et sciences de la vie - variante chimie et biologie</v>
      </c>
    </row>
    <row r="39" spans="1:9">
      <c r="A39" s="138">
        <f>IF(ISBLANK(Nomen.complète!P39),"-",Nomen.complète!P39)</f>
        <v>10335000</v>
      </c>
      <c r="B39" s="139" t="str">
        <f>IF(ISBLANK(Nomen.complète!Q39),"-",Nomen.complète!Q39)</f>
        <v>MSP Arts et design</v>
      </c>
      <c r="C39" s="140">
        <f>IF(ISBLANK(Nomen.complète!R39),"-",Nomen.complète!R39)</f>
        <v>18</v>
      </c>
      <c r="D39" s="141">
        <f>IF(ISBLANK(Nomen.complète!S39),"-",Nomen.complète!S39)</f>
        <v>65</v>
      </c>
      <c r="H39" s="138">
        <f>IF(ISBLANK(Nomen.complète!N39),"-",Nomen.complète!N39)</f>
        <v>10335000</v>
      </c>
      <c r="I39" s="149" t="str">
        <f>IF(ISBLANK(Nomen.complète!O39),"-",Nomen.complète!O39)</f>
        <v>MSP Arts et design</v>
      </c>
    </row>
    <row r="40" spans="1:9">
      <c r="A40" s="138">
        <f>IF(ISBLANK(Nomen.complète!P40),"-",Nomen.complète!P40)</f>
        <v>10334000</v>
      </c>
      <c r="B40" s="139" t="str">
        <f>IF(ISBLANK(Nomen.complète!Q40),"-",Nomen.complète!Q40)</f>
        <v>MSP Communication et information</v>
      </c>
      <c r="C40" s="140">
        <f>IF(ISBLANK(Nomen.complète!R40),"-",Nomen.complète!R40)</f>
        <v>18</v>
      </c>
      <c r="D40" s="141">
        <f>IF(ISBLANK(Nomen.complète!S40),"-",Nomen.complète!S40)</f>
        <v>65</v>
      </c>
      <c r="H40" s="138">
        <f>IF(ISBLANK(Nomen.complète!N40),"-",Nomen.complète!N40)</f>
        <v>10334000</v>
      </c>
      <c r="I40" s="149" t="str">
        <f>IF(ISBLANK(Nomen.complète!O40),"-",Nomen.complète!O40)</f>
        <v>MSP Communication et information</v>
      </c>
    </row>
    <row r="41" spans="1:9">
      <c r="A41" s="138">
        <f>IF(ISBLANK(Nomen.complète!P41),"-",Nomen.complète!P41)</f>
        <v>10336000</v>
      </c>
      <c r="B41" s="139" t="str">
        <f>IF(ISBLANK(Nomen.complète!Q41),"-",Nomen.complète!Q41)</f>
        <v>MSP Musique et théâtre</v>
      </c>
      <c r="C41" s="140">
        <f>IF(ISBLANK(Nomen.complète!R41),"-",Nomen.complète!R41)</f>
        <v>18</v>
      </c>
      <c r="D41" s="141">
        <f>IF(ISBLANK(Nomen.complète!S41),"-",Nomen.complète!S41)</f>
        <v>65</v>
      </c>
      <c r="H41" s="138">
        <f>IF(ISBLANK(Nomen.complète!N41),"-",Nomen.complète!N41)</f>
        <v>10336000</v>
      </c>
      <c r="I41" s="149" t="str">
        <f>IF(ISBLANK(Nomen.complète!O41),"-",Nomen.complète!O41)</f>
        <v>MSP Musique et théâtre</v>
      </c>
    </row>
    <row r="42" spans="1:9">
      <c r="A42" s="138">
        <f>IF(ISBLANK(Nomen.complète!P42),"-",Nomen.complète!P42)</f>
        <v>10337000</v>
      </c>
      <c r="B42" s="139" t="str">
        <f>IF(ISBLANK(Nomen.complète!Q42),"-",Nomen.complète!Q42)</f>
        <v>MSP Psychologie appliquée</v>
      </c>
      <c r="C42" s="140">
        <f>IF(ISBLANK(Nomen.complète!R42),"-",Nomen.complète!R42)</f>
        <v>18</v>
      </c>
      <c r="D42" s="141">
        <f>IF(ISBLANK(Nomen.complète!S42),"-",Nomen.complète!S42)</f>
        <v>65</v>
      </c>
      <c r="H42" s="138">
        <f>IF(ISBLANK(Nomen.complète!N42),"-",Nomen.complète!N42)</f>
        <v>10337000</v>
      </c>
      <c r="I42" s="149" t="str">
        <f>IF(ISBLANK(Nomen.complète!O42),"-",Nomen.complète!O42)</f>
        <v>MSP Psychologie appliquée</v>
      </c>
    </row>
    <row r="43" spans="1:9">
      <c r="A43" s="138">
        <f>IF(ISBLANK(Nomen.complète!P43),"-",Nomen.complète!P43)</f>
        <v>10333000</v>
      </c>
      <c r="B43" s="139" t="str">
        <f>IF(ISBLANK(Nomen.complète!Q43),"-",Nomen.complète!Q43)</f>
        <v>MSP Pédagogie</v>
      </c>
      <c r="C43" s="140">
        <f>IF(ISBLANK(Nomen.complète!R43),"-",Nomen.complète!R43)</f>
        <v>18</v>
      </c>
      <c r="D43" s="141">
        <f>IF(ISBLANK(Nomen.complète!S43),"-",Nomen.complète!S43)</f>
        <v>65</v>
      </c>
      <c r="H43" s="138">
        <f>IF(ISBLANK(Nomen.complète!N43),"-",Nomen.complète!N43)</f>
        <v>10333000</v>
      </c>
      <c r="I43" s="149" t="str">
        <f>IF(ISBLANK(Nomen.complète!O43),"-",Nomen.complète!O43)</f>
        <v>MSP Pédagogie</v>
      </c>
    </row>
    <row r="44" spans="1:9">
      <c r="A44" s="138">
        <f>IF(ISBLANK(Nomen.complète!P44),"-",Nomen.complète!P44)</f>
        <v>10333100</v>
      </c>
      <c r="B44" s="139" t="str">
        <f>IF(ISBLANK(Nomen.complète!Q44),"-",Nomen.complète!Q44)</f>
        <v>MSP Pédagogie/communication</v>
      </c>
      <c r="C44" s="140">
        <f>IF(ISBLANK(Nomen.complète!R44),"-",Nomen.complète!R44)</f>
        <v>18</v>
      </c>
      <c r="D44" s="141">
        <f>IF(ISBLANK(Nomen.complète!S44),"-",Nomen.complète!S44)</f>
        <v>65</v>
      </c>
      <c r="H44" s="138">
        <f>IF(ISBLANK(Nomen.complète!N44),"-",Nomen.complète!N44)</f>
        <v>10333100</v>
      </c>
      <c r="I44" s="149" t="str">
        <f>IF(ISBLANK(Nomen.complète!O44),"-",Nomen.complète!O44)</f>
        <v>MSP Pédagogie/communication</v>
      </c>
    </row>
    <row r="45" spans="1:9">
      <c r="A45" s="138">
        <f>IF(ISBLANK(Nomen.complète!P45),"-",Nomen.complète!P45)</f>
        <v>10331000</v>
      </c>
      <c r="B45" s="139" t="str">
        <f>IF(ISBLANK(Nomen.complète!Q45),"-",Nomen.complète!Q45)</f>
        <v>MSP Santé</v>
      </c>
      <c r="C45" s="140">
        <f>IF(ISBLANK(Nomen.complète!R45),"-",Nomen.complète!R45)</f>
        <v>18</v>
      </c>
      <c r="D45" s="141">
        <f>IF(ISBLANK(Nomen.complète!S45),"-",Nomen.complète!S45)</f>
        <v>65</v>
      </c>
      <c r="H45" s="138">
        <f>IF(ISBLANK(Nomen.complète!N45),"-",Nomen.complète!N45)</f>
        <v>10331000</v>
      </c>
      <c r="I45" s="149" t="str">
        <f>IF(ISBLANK(Nomen.complète!O45),"-",Nomen.complète!O45)</f>
        <v>MSP Santé</v>
      </c>
    </row>
    <row r="46" spans="1:9">
      <c r="A46" s="138">
        <f>IF(ISBLANK(Nomen.complète!P46),"-",Nomen.complète!P46)</f>
        <v>10331100</v>
      </c>
      <c r="B46" s="139" t="str">
        <f>IF(ISBLANK(Nomen.complète!Q46),"-",Nomen.complète!Q46)</f>
        <v>MSP Santé/Sciences naturelles</v>
      </c>
      <c r="C46" s="140">
        <f>IF(ISBLANK(Nomen.complète!R46),"-",Nomen.complète!R46)</f>
        <v>18</v>
      </c>
      <c r="D46" s="141">
        <f>IF(ISBLANK(Nomen.complète!S46),"-",Nomen.complète!S46)</f>
        <v>65</v>
      </c>
      <c r="H46" s="138">
        <f>IF(ISBLANK(Nomen.complète!N46),"-",Nomen.complète!N46)</f>
        <v>10331100</v>
      </c>
      <c r="I46" s="149" t="str">
        <f>IF(ISBLANK(Nomen.complète!O46),"-",Nomen.complète!O46)</f>
        <v>MSP Santé/Sciences naturelles</v>
      </c>
    </row>
    <row r="47" spans="1:9">
      <c r="A47" s="138">
        <f>IF(ISBLANK(Nomen.complète!P47),"-",Nomen.complète!P47)</f>
        <v>10338000</v>
      </c>
      <c r="B47" s="139" t="str">
        <f>IF(ISBLANK(Nomen.complète!Q47),"-",Nomen.complète!Q47)</f>
        <v>MSP Sciences naturelles</v>
      </c>
      <c r="C47" s="140">
        <f>IF(ISBLANK(Nomen.complète!R47),"-",Nomen.complète!R47)</f>
        <v>18</v>
      </c>
      <c r="D47" s="141">
        <f>IF(ISBLANK(Nomen.complète!S47),"-",Nomen.complète!S47)</f>
        <v>65</v>
      </c>
      <c r="H47" s="138">
        <f>IF(ISBLANK(Nomen.complète!N47),"-",Nomen.complète!N47)</f>
        <v>10338000</v>
      </c>
      <c r="I47" s="149" t="str">
        <f>IF(ISBLANK(Nomen.complète!O47),"-",Nomen.complète!O47)</f>
        <v>MSP Sciences naturelles</v>
      </c>
    </row>
    <row r="48" spans="1:9">
      <c r="A48" s="138">
        <f>IF(ISBLANK(Nomen.complète!P48),"-",Nomen.complète!P48)</f>
        <v>10336500</v>
      </c>
      <c r="B48" s="139" t="str">
        <f>IF(ISBLANK(Nomen.complète!Q48),"-",Nomen.complète!Q48)</f>
        <v>MSP Sport</v>
      </c>
      <c r="C48" s="140">
        <f>IF(ISBLANK(Nomen.complète!R48),"-",Nomen.complète!R48)</f>
        <v>18</v>
      </c>
      <c r="D48" s="141">
        <f>IF(ISBLANK(Nomen.complète!S48),"-",Nomen.complète!S48)</f>
        <v>65</v>
      </c>
      <c r="H48" s="138">
        <f>IF(ISBLANK(Nomen.complète!N48),"-",Nomen.complète!N48)</f>
        <v>10336500</v>
      </c>
      <c r="I48" s="149" t="str">
        <f>IF(ISBLANK(Nomen.complète!O48),"-",Nomen.complète!O48)</f>
        <v>MSP Sport</v>
      </c>
    </row>
    <row r="49" spans="1:9">
      <c r="A49" s="138">
        <f>IF(ISBLANK(Nomen.complète!P49),"-",Nomen.complète!P49)</f>
        <v>10332000</v>
      </c>
      <c r="B49" s="139" t="str">
        <f>IF(ISBLANK(Nomen.complète!Q49),"-",Nomen.complète!Q49)</f>
        <v>MSP Travail social</v>
      </c>
      <c r="C49" s="140">
        <f>IF(ISBLANK(Nomen.complète!R49),"-",Nomen.complète!R49)</f>
        <v>18</v>
      </c>
      <c r="D49" s="141">
        <f>IF(ISBLANK(Nomen.complète!S49),"-",Nomen.complète!S49)</f>
        <v>65</v>
      </c>
      <c r="H49" s="138">
        <f>IF(ISBLANK(Nomen.complète!N49),"-",Nomen.complète!N49)</f>
        <v>10332000</v>
      </c>
      <c r="I49" s="149" t="str">
        <f>IF(ISBLANK(Nomen.complète!O49),"-",Nomen.complète!O49)</f>
        <v>MSP Travail social</v>
      </c>
    </row>
    <row r="50" spans="1:9">
      <c r="A50" s="138">
        <f>IF(ISBLANK(Nomen.complète!P50),"-",Nomen.complète!P50)</f>
        <v>10332200</v>
      </c>
      <c r="B50" s="139" t="str">
        <f>IF(ISBLANK(Nomen.complète!Q50),"-",Nomen.complète!Q50)</f>
        <v>MSP Travail social/Pédagogie</v>
      </c>
      <c r="C50" s="140">
        <f>IF(ISBLANK(Nomen.complète!R50),"-",Nomen.complète!R50)</f>
        <v>18</v>
      </c>
      <c r="D50" s="141">
        <f>IF(ISBLANK(Nomen.complète!S50),"-",Nomen.complète!S50)</f>
        <v>65</v>
      </c>
      <c r="H50" s="138">
        <f>IF(ISBLANK(Nomen.complète!N50),"-",Nomen.complète!N50)</f>
        <v>10332200</v>
      </c>
      <c r="I50" s="149" t="str">
        <f>IF(ISBLANK(Nomen.complète!O50),"-",Nomen.complète!O50)</f>
        <v>MSP Travail social/Pédagogie</v>
      </c>
    </row>
    <row r="51" spans="1:9">
      <c r="A51" s="138">
        <f>IF(ISBLANK(Nomen.complète!P51),"-",Nomen.complète!P51)</f>
        <v>10332100</v>
      </c>
      <c r="B51" s="139" t="str">
        <f>IF(ISBLANK(Nomen.complète!Q51),"-",Nomen.complète!Q51)</f>
        <v>MSP Travail social/Santé</v>
      </c>
      <c r="C51" s="140">
        <f>IF(ISBLANK(Nomen.complète!R51),"-",Nomen.complète!R51)</f>
        <v>18</v>
      </c>
      <c r="D51" s="141">
        <f>IF(ISBLANK(Nomen.complète!S51),"-",Nomen.complète!S51)</f>
        <v>65</v>
      </c>
      <c r="H51" s="138">
        <f>IF(ISBLANK(Nomen.complète!N51),"-",Nomen.complète!N51)</f>
        <v>10332100</v>
      </c>
      <c r="I51" s="149" t="str">
        <f>IF(ISBLANK(Nomen.complète!O51),"-",Nomen.complète!O51)</f>
        <v>MSP Travail social/Santé</v>
      </c>
    </row>
    <row r="52" spans="1:9">
      <c r="A52" s="138">
        <f>IF(ISBLANK(Nomen.complète!P52),"-",Nomen.complète!P52)</f>
        <v>10319900</v>
      </c>
      <c r="B52" s="139" t="str">
        <f>IF(ISBLANK(Nomen.complète!Q52),"-",Nomen.complète!Q52)</f>
        <v>Maturité gymnasiale sans reconnaissance fédérale</v>
      </c>
      <c r="C52" s="140">
        <f>IF(ISBLANK(Nomen.complète!R52),"-",Nomen.complète!R52)</f>
        <v>14</v>
      </c>
      <c r="D52" s="141">
        <f>IF(ISBLANK(Nomen.complète!S52),"-",Nomen.complète!S52)</f>
        <v>65</v>
      </c>
      <c r="H52" s="138">
        <f>IF(ISBLANK(Nomen.complète!N52),"-",Nomen.complète!N52)</f>
        <v>10319900</v>
      </c>
      <c r="I52" s="149" t="str">
        <f>IF(ISBLANK(Nomen.complète!O52),"-",Nomen.complète!O52)</f>
        <v>Maturité gymnasiale sans reconnaissance fédérale</v>
      </c>
    </row>
    <row r="53" spans="1:9">
      <c r="A53" s="138">
        <f>IF(ISBLANK(Nomen.complète!P53),"-",Nomen.complète!P53)</f>
        <v>10364100</v>
      </c>
      <c r="B53" s="139" t="str">
        <f>IF(ISBLANK(Nomen.complète!Q53),"-",Nomen.complète!Q53)</f>
        <v>Passerelle Maturité spécialisée - HEU</v>
      </c>
      <c r="C53" s="140">
        <f>IF(ISBLANK(Nomen.complète!R53),"-",Nomen.complète!R53)</f>
        <v>15</v>
      </c>
      <c r="D53" s="141">
        <f>IF(ISBLANK(Nomen.complète!S53),"-",Nomen.complète!S53)</f>
        <v>65</v>
      </c>
      <c r="H53" s="138">
        <f>IF(ISBLANK(Nomen.complète!N53),"-",Nomen.complète!N53)</f>
        <v>10364100</v>
      </c>
      <c r="I53" s="149" t="str">
        <f>IF(ISBLANK(Nomen.complète!O53),"-",Nomen.complète!O53)</f>
        <v>Passerelle Maturité spécialisée - HEU</v>
      </c>
    </row>
    <row r="54" spans="1:9">
      <c r="A54" s="138">
        <f>IF(ISBLANK(Nomen.complète!P54),"-",Nomen.complète!P54)</f>
        <v>10364000</v>
      </c>
      <c r="B54" s="139" t="str">
        <f>IF(ISBLANK(Nomen.complète!Q54),"-",Nomen.complète!Q54)</f>
        <v>Passerelle maturité professionnelle - HEU</v>
      </c>
      <c r="C54" s="140">
        <f>IF(ISBLANK(Nomen.complète!R54),"-",Nomen.complète!R54)</f>
        <v>15</v>
      </c>
      <c r="D54" s="141">
        <f>IF(ISBLANK(Nomen.complète!S54),"-",Nomen.complète!S54)</f>
        <v>65</v>
      </c>
      <c r="H54" s="138">
        <f>IF(ISBLANK(Nomen.complète!N54),"-",Nomen.complète!N54)</f>
        <v>10364000</v>
      </c>
      <c r="I54" s="149" t="str">
        <f>IF(ISBLANK(Nomen.complète!O54),"-",Nomen.complète!O54)</f>
        <v>Passerelle maturité professionnelle - HEU</v>
      </c>
    </row>
    <row r="55" spans="1:9">
      <c r="A55" s="138">
        <f>IF(ISBLANK(Nomen.complète!P55),"-",Nomen.complète!P55)</f>
        <v>10374000</v>
      </c>
      <c r="B55" s="139" t="str">
        <f>IF(ISBLANK(Nomen.complète!Q55),"-",Nomen.complète!Q55)</f>
        <v>Programme étranger: secondaire II - autres formations générales</v>
      </c>
      <c r="C55" s="140">
        <f>IF(ISBLANK(Nomen.complète!R55),"-",Nomen.complète!R55)</f>
        <v>15</v>
      </c>
      <c r="D55" s="141">
        <f>IF(ISBLANK(Nomen.complète!S55),"-",Nomen.complète!S55)</f>
        <v>65</v>
      </c>
      <c r="H55" s="138">
        <f>IF(ISBLANK(Nomen.complète!N55),"-",Nomen.complète!N55)</f>
        <v>10374000</v>
      </c>
      <c r="I55" s="149" t="str">
        <f>IF(ISBLANK(Nomen.complète!O55),"-",Nomen.complète!O55)</f>
        <v>Programme étranger: secondaire II - autres formations générales</v>
      </c>
    </row>
    <row r="56" spans="1:9">
      <c r="A56" s="138">
        <f>IF(ISBLANK(Nomen.complète!P56),"-",Nomen.complète!P56)</f>
        <v>10317000</v>
      </c>
      <c r="B56" s="139" t="str">
        <f>IF(ISBLANK(Nomen.complète!Q56),"-",Nomen.complète!Q56)</f>
        <v>RRM Arts visuels</v>
      </c>
      <c r="C56" s="140">
        <f>IF(ISBLANK(Nomen.complète!R56),"-",Nomen.complète!R56)</f>
        <v>14</v>
      </c>
      <c r="D56" s="141">
        <f>IF(ISBLANK(Nomen.complète!S56),"-",Nomen.complète!S56)</f>
        <v>65</v>
      </c>
      <c r="H56" s="138">
        <f>IF(ISBLANK(Nomen.complète!N56),"-",Nomen.complète!N56)</f>
        <v>10317000</v>
      </c>
      <c r="I56" s="149" t="str">
        <f>IF(ISBLANK(Nomen.complète!O56),"-",Nomen.complète!O56)</f>
        <v>RRM Arts visuels</v>
      </c>
    </row>
    <row r="57" spans="1:9">
      <c r="A57" s="138">
        <f>IF(ISBLANK(Nomen.complète!P57),"-",Nomen.complète!P57)</f>
        <v>10314000</v>
      </c>
      <c r="B57" s="139" t="str">
        <f>IF(ISBLANK(Nomen.complète!Q57),"-",Nomen.complète!Q57)</f>
        <v>RRM Biologie et chimie</v>
      </c>
      <c r="C57" s="140">
        <f>IF(ISBLANK(Nomen.complète!R57),"-",Nomen.complète!R57)</f>
        <v>14</v>
      </c>
      <c r="D57" s="141">
        <f>IF(ISBLANK(Nomen.complète!S57),"-",Nomen.complète!S57)</f>
        <v>65</v>
      </c>
      <c r="H57" s="138">
        <f>IF(ISBLANK(Nomen.complète!N57),"-",Nomen.complète!N57)</f>
        <v>10314000</v>
      </c>
      <c r="I57" s="149" t="str">
        <f>IF(ISBLANK(Nomen.complète!O57),"-",Nomen.complète!O57)</f>
        <v>RRM Biologie et chimie</v>
      </c>
    </row>
    <row r="58" spans="1:9">
      <c r="A58" s="138">
        <f>IF(ISBLANK(Nomen.complète!P58),"-",Nomen.complète!P58)</f>
        <v>10315000</v>
      </c>
      <c r="B58" s="139" t="str">
        <f>IF(ISBLANK(Nomen.complète!Q58),"-",Nomen.complète!Q58)</f>
        <v>RRM Economie et droit</v>
      </c>
      <c r="C58" s="140">
        <f>IF(ISBLANK(Nomen.complète!R58),"-",Nomen.complète!R58)</f>
        <v>14</v>
      </c>
      <c r="D58" s="141">
        <f>IF(ISBLANK(Nomen.complète!S58),"-",Nomen.complète!S58)</f>
        <v>65</v>
      </c>
      <c r="H58" s="138">
        <f>IF(ISBLANK(Nomen.complète!N58),"-",Nomen.complète!N58)</f>
        <v>10315000</v>
      </c>
      <c r="I58" s="149" t="str">
        <f>IF(ISBLANK(Nomen.complète!O58),"-",Nomen.complète!O58)</f>
        <v>RRM Economie et droit</v>
      </c>
    </row>
    <row r="59" spans="1:9">
      <c r="A59" s="138">
        <f>IF(ISBLANK(Nomen.complète!P59),"-",Nomen.complète!P59)</f>
        <v>10311000</v>
      </c>
      <c r="B59" s="139" t="str">
        <f>IF(ISBLANK(Nomen.complète!Q59),"-",Nomen.complète!Q59)</f>
        <v>RRM Langues anciennes</v>
      </c>
      <c r="C59" s="140">
        <f>IF(ISBLANK(Nomen.complète!R59),"-",Nomen.complète!R59)</f>
        <v>14</v>
      </c>
      <c r="D59" s="141">
        <f>IF(ISBLANK(Nomen.complète!S59),"-",Nomen.complète!S59)</f>
        <v>65</v>
      </c>
      <c r="H59" s="138">
        <f>IF(ISBLANK(Nomen.complète!N59),"-",Nomen.complète!N59)</f>
        <v>10311000</v>
      </c>
      <c r="I59" s="149" t="str">
        <f>IF(ISBLANK(Nomen.complète!O59),"-",Nomen.complète!O59)</f>
        <v>RRM Langues anciennes</v>
      </c>
    </row>
    <row r="60" spans="1:9">
      <c r="A60" s="138">
        <f>IF(ISBLANK(Nomen.complète!P60),"-",Nomen.complète!P60)</f>
        <v>10318000</v>
      </c>
      <c r="B60" s="139" t="str">
        <f>IF(ISBLANK(Nomen.complète!Q60),"-",Nomen.complète!Q60)</f>
        <v>RRM Musique</v>
      </c>
      <c r="C60" s="140">
        <f>IF(ISBLANK(Nomen.complète!R60),"-",Nomen.complète!R60)</f>
        <v>14</v>
      </c>
      <c r="D60" s="141">
        <f>IF(ISBLANK(Nomen.complète!S60),"-",Nomen.complète!S60)</f>
        <v>65</v>
      </c>
      <c r="H60" s="138">
        <f>IF(ISBLANK(Nomen.complète!N60),"-",Nomen.complète!N60)</f>
        <v>10318000</v>
      </c>
      <c r="I60" s="149" t="str">
        <f>IF(ISBLANK(Nomen.complète!O60),"-",Nomen.complète!O60)</f>
        <v>RRM Musique</v>
      </c>
    </row>
    <row r="61" spans="1:9">
      <c r="A61" s="138">
        <f>IF(ISBLANK(Nomen.complète!P61),"-",Nomen.complète!P61)</f>
        <v>10316000</v>
      </c>
      <c r="B61" s="139" t="str">
        <f>IF(ISBLANK(Nomen.complète!Q61),"-",Nomen.complète!Q61)</f>
        <v>RRM Philosophie, pédagogie et psychologie</v>
      </c>
      <c r="C61" s="140">
        <f>IF(ISBLANK(Nomen.complète!R61),"-",Nomen.complète!R61)</f>
        <v>14</v>
      </c>
      <c r="D61" s="141">
        <f>IF(ISBLANK(Nomen.complète!S61),"-",Nomen.complète!S61)</f>
        <v>65</v>
      </c>
      <c r="H61" s="138">
        <f>IF(ISBLANK(Nomen.complète!N61),"-",Nomen.complète!N61)</f>
        <v>10316000</v>
      </c>
      <c r="I61" s="149" t="str">
        <f>IF(ISBLANK(Nomen.complète!O61),"-",Nomen.complète!O61)</f>
        <v>RRM Philosophie, pédagogie et psychologie</v>
      </c>
    </row>
    <row r="62" spans="1:9">
      <c r="A62" s="138">
        <f>IF(ISBLANK(Nomen.complète!P62),"-",Nomen.complète!P62)</f>
        <v>10313000</v>
      </c>
      <c r="B62" s="139" t="str">
        <f>IF(ISBLANK(Nomen.complète!Q62),"-",Nomen.complète!Q62)</f>
        <v>RRM Physique et applications des mathématiques</v>
      </c>
      <c r="C62" s="140">
        <f>IF(ISBLANK(Nomen.complète!R62),"-",Nomen.complète!R62)</f>
        <v>14</v>
      </c>
      <c r="D62" s="141">
        <f>IF(ISBLANK(Nomen.complète!S62),"-",Nomen.complète!S62)</f>
        <v>65</v>
      </c>
      <c r="H62" s="138">
        <f>IF(ISBLANK(Nomen.complète!N62),"-",Nomen.complète!N62)</f>
        <v>10313000</v>
      </c>
      <c r="I62" s="149" t="str">
        <f>IF(ISBLANK(Nomen.complète!O62),"-",Nomen.complète!O62)</f>
        <v>RRM Physique et applications des mathématiques</v>
      </c>
    </row>
    <row r="63" spans="1:9">
      <c r="A63" s="138">
        <f>IF(ISBLANK(Nomen.complète!P63),"-",Nomen.complète!P63)</f>
        <v>10312000</v>
      </c>
      <c r="B63" s="139" t="str">
        <f>IF(ISBLANK(Nomen.complète!Q63),"-",Nomen.complète!Q63)</f>
        <v>RRM Une langue moderne</v>
      </c>
      <c r="C63" s="140">
        <f>IF(ISBLANK(Nomen.complète!R63),"-",Nomen.complète!R63)</f>
        <v>14</v>
      </c>
      <c r="D63" s="141">
        <f>IF(ISBLANK(Nomen.complète!S63),"-",Nomen.complète!S63)</f>
        <v>65</v>
      </c>
      <c r="H63" s="138">
        <f>IF(ISBLANK(Nomen.complète!N63),"-",Nomen.complète!N63)</f>
        <v>10312000</v>
      </c>
      <c r="I63" s="149" t="str">
        <f>IF(ISBLANK(Nomen.complète!O63),"-",Nomen.complète!O63)</f>
        <v>RRM Une langue moderne</v>
      </c>
    </row>
    <row r="64" spans="1:9">
      <c r="A64" s="138">
        <f>IF(ISBLANK(Nomen.complète!P64),"-",Nomen.complète!P64)</f>
        <v>0</v>
      </c>
      <c r="B64" s="139" t="str">
        <f>IF(ISBLANK(Nomen.complète!Q64),"-",Nomen.complète!Q64)</f>
        <v>### SECONDAIRE II PROF ###</v>
      </c>
      <c r="C64" s="140">
        <f>IF(ISBLANK(Nomen.complète!R64),"-",Nomen.complète!R64)</f>
        <v>0</v>
      </c>
      <c r="D64" s="141">
        <f>IF(ISBLANK(Nomen.complète!S64),"-",Nomen.complète!S64)</f>
        <v>0</v>
      </c>
      <c r="H64" s="138">
        <f>IF(ISBLANK(Nomen.complète!N64),"-",Nomen.complète!N64)</f>
        <v>0</v>
      </c>
      <c r="I64" s="149" t="str">
        <f>IF(ISBLANK(Nomen.complète!O64),"-",Nomen.complète!O64)</f>
        <v>### SECONDAIRE II PROF ###</v>
      </c>
    </row>
    <row r="65" spans="1:9">
      <c r="A65" s="138">
        <f>IF(ISBLANK(Nomen.complète!P65),"-",Nomen.complète!P65)</f>
        <v>44050000</v>
      </c>
      <c r="B65" s="139" t="str">
        <f>IF(ISBLANK(Nomen.complète!Q65),"-",Nomen.complète!Q65)</f>
        <v>Coiffeur (cours accéléré)</v>
      </c>
      <c r="C65" s="140">
        <f>IF(ISBLANK(Nomen.complète!R65),"-",Nomen.complète!R65)</f>
        <v>14</v>
      </c>
      <c r="D65" s="141">
        <f>IF(ISBLANK(Nomen.complète!S65),"-",Nomen.complète!S65)</f>
        <v>65</v>
      </c>
      <c r="H65" s="138">
        <f>IF(ISBLANK(Nomen.complète!N65),"-",Nomen.complète!N65)</f>
        <v>44050000</v>
      </c>
      <c r="I65" s="149" t="str">
        <f>IF(ISBLANK(Nomen.complète!O65),"-",Nomen.complète!O65)</f>
        <v>Coiffeur (cours accéléré)</v>
      </c>
    </row>
    <row r="66" spans="1:9">
      <c r="A66" s="138">
        <f>IF(ISBLANK(Nomen.complète!P66),"-",Nomen.complète!P66)</f>
        <v>0</v>
      </c>
      <c r="B66" s="139" t="str">
        <f>IF(ISBLANK(Nomen.complète!Q66),"-",Nomen.complète!Q66)</f>
        <v>### TERTIAIRE PROF ###</v>
      </c>
      <c r="C66" s="140">
        <f>IF(ISBLANK(Nomen.complète!R66),"-",Nomen.complète!R66)</f>
        <v>0</v>
      </c>
      <c r="D66" s="141">
        <f>IF(ISBLANK(Nomen.complète!S66),"-",Nomen.complète!S66)</f>
        <v>0</v>
      </c>
      <c r="H66" s="138">
        <f>IF(ISBLANK(Nomen.complète!N66),"-",Nomen.complète!N66)</f>
        <v>0</v>
      </c>
      <c r="I66" s="149" t="str">
        <f>IF(ISBLANK(Nomen.complète!O66),"-",Nomen.complète!O66)</f>
        <v>### TERTIAIRE PROF ###</v>
      </c>
    </row>
    <row r="67" spans="1:9">
      <c r="A67" s="138">
        <f>IF(ISBLANK(Nomen.complète!P67),"-",Nomen.complète!P67)</f>
        <v>84073000</v>
      </c>
      <c r="B67" s="139" t="str">
        <f>IF(ISBLANK(Nomen.complète!Q67),"-",Nomen.complète!Q67)</f>
        <v>(Fitness- und Bewegungstrainer/-in) (tertiaire - non réglementé)</v>
      </c>
      <c r="C67" s="140">
        <f>IF(ISBLANK(Nomen.complète!R67),"-",Nomen.complète!R67)</f>
        <v>18</v>
      </c>
      <c r="D67" s="141">
        <f>IF(ISBLANK(Nomen.complète!S67),"-",Nomen.complète!S67)</f>
        <v>65</v>
      </c>
      <c r="H67" s="138">
        <f>IF(ISBLANK(Nomen.complète!N67),"-",Nomen.complète!N67)</f>
        <v>84073000</v>
      </c>
      <c r="I67" s="149" t="str">
        <f>IF(ISBLANK(Nomen.complète!O67),"-",Nomen.complète!O67)</f>
        <v>(Fitness- und Bewegungstrainer/-in) (tertiaire - non réglementé)</v>
      </c>
    </row>
    <row r="68" spans="1:9">
      <c r="A68" s="138">
        <f>IF(ISBLANK(Nomen.complète!P68),"-",Nomen.complète!P68)</f>
        <v>62160000</v>
      </c>
      <c r="B68" s="139" t="str">
        <f>IF(ISBLANK(Nomen.complète!Q68),"-",Nomen.complète!Q68)</f>
        <v>AVOR-Spezialist/in VSSM (tertiaire - non réglementé)</v>
      </c>
      <c r="C68" s="140">
        <f>IF(ISBLANK(Nomen.complète!R68),"-",Nomen.complète!R68)</f>
        <v>18</v>
      </c>
      <c r="D68" s="141">
        <f>IF(ISBLANK(Nomen.complète!S68),"-",Nomen.complète!S68)</f>
        <v>65</v>
      </c>
      <c r="H68" s="138">
        <f>IF(ISBLANK(Nomen.complète!N68),"-",Nomen.complète!N68)</f>
        <v>62160000</v>
      </c>
      <c r="I68" s="149" t="str">
        <f>IF(ISBLANK(Nomen.complète!O68),"-",Nomen.complète!O68)</f>
        <v>AVOR-Spezialist/in VSSM (tertiaire - non réglementé)</v>
      </c>
    </row>
    <row r="69" spans="1:9">
      <c r="A69" s="138">
        <f>IF(ISBLANK(Nomen.complète!P69),"-",Nomen.complète!P69)</f>
        <v>84131000</v>
      </c>
      <c r="B69" s="139" t="str">
        <f>IF(ISBLANK(Nomen.complète!Q69),"-",Nomen.complète!Q69)</f>
        <v>Accompagnant socioprofessionnel (tertiaire - non réglementé)</v>
      </c>
      <c r="C69" s="140">
        <f>IF(ISBLANK(Nomen.complète!R69),"-",Nomen.complète!R69)</f>
        <v>18</v>
      </c>
      <c r="D69" s="141">
        <f>IF(ISBLANK(Nomen.complète!S69),"-",Nomen.complète!S69)</f>
        <v>65</v>
      </c>
      <c r="H69" s="138">
        <f>IF(ISBLANK(Nomen.complète!N69),"-",Nomen.complète!N69)</f>
        <v>84131000</v>
      </c>
      <c r="I69" s="149" t="str">
        <f>IF(ISBLANK(Nomen.complète!O69),"-",Nomen.complète!O69)</f>
        <v>Accompagnant socioprofessionnel (tertiaire - non réglementé)</v>
      </c>
    </row>
    <row r="70" spans="1:9">
      <c r="A70" s="138">
        <f>IF(ISBLANK(Nomen.complète!P70),"-",Nomen.complète!P70)</f>
        <v>84060000</v>
      </c>
      <c r="B70" s="139" t="str">
        <f>IF(ISBLANK(Nomen.complète!Q70),"-",Nomen.complète!Q70)</f>
        <v>Activation ES (OCM 2005)</v>
      </c>
      <c r="C70" s="140">
        <f>IF(ISBLANK(Nomen.complète!R70),"-",Nomen.complète!R70)</f>
        <v>19</v>
      </c>
      <c r="D70" s="141">
        <f>IF(ISBLANK(Nomen.complète!S70),"-",Nomen.complète!S70)</f>
        <v>65</v>
      </c>
      <c r="H70" s="138">
        <f>IF(ISBLANK(Nomen.complète!N70),"-",Nomen.complète!N70)</f>
        <v>84060000</v>
      </c>
      <c r="I70" s="149" t="str">
        <f>IF(ISBLANK(Nomen.complète!O70),"-",Nomen.complète!O70)</f>
        <v>Activation ES (OCM 2005)</v>
      </c>
    </row>
    <row r="71" spans="1:9">
      <c r="A71" s="138">
        <f>IF(ISBLANK(Nomen.complète!P71),"-",Nomen.complète!P71)</f>
        <v>84458000</v>
      </c>
      <c r="B71" s="139" t="str">
        <f>IF(ISBLANK(Nomen.complète!Q71),"-",Nomen.complète!Q71)</f>
        <v>Acupuncteur (tertiaire - non réglementé)</v>
      </c>
      <c r="C71" s="140">
        <f>IF(ISBLANK(Nomen.complète!R71),"-",Nomen.complète!R71)</f>
        <v>18</v>
      </c>
      <c r="D71" s="141">
        <f>IF(ISBLANK(Nomen.complète!S71),"-",Nomen.complète!S71)</f>
        <v>65</v>
      </c>
      <c r="H71" s="138">
        <f>IF(ISBLANK(Nomen.complète!N71),"-",Nomen.complète!N71)</f>
        <v>84458000</v>
      </c>
      <c r="I71" s="149" t="str">
        <f>IF(ISBLANK(Nomen.complète!O71),"-",Nomen.complète!O71)</f>
        <v>Acupuncteur (tertiaire - non réglementé)</v>
      </c>
    </row>
    <row r="72" spans="1:9">
      <c r="A72" s="138">
        <f>IF(ISBLANK(Nomen.complète!P72),"-",Nomen.complète!P72)</f>
        <v>84459000</v>
      </c>
      <c r="B72" s="139" t="str">
        <f>IF(ISBLANK(Nomen.complète!Q72),"-",Nomen.complète!Q72)</f>
        <v>Acupuncteur/herbaliste (tertiaire - non réglementé)</v>
      </c>
      <c r="C72" s="140">
        <f>IF(ISBLANK(Nomen.complète!R72),"-",Nomen.complète!R72)</f>
        <v>18</v>
      </c>
      <c r="D72" s="141">
        <f>IF(ISBLANK(Nomen.complète!S72),"-",Nomen.complète!S72)</f>
        <v>65</v>
      </c>
      <c r="H72" s="138">
        <f>IF(ISBLANK(Nomen.complète!N72),"-",Nomen.complète!N72)</f>
        <v>84459000</v>
      </c>
      <c r="I72" s="149" t="str">
        <f>IF(ISBLANK(Nomen.complète!O72),"-",Nomen.complète!O72)</f>
        <v>Acupuncteur/herbaliste (tertiaire - non réglementé)</v>
      </c>
    </row>
    <row r="73" spans="1:9">
      <c r="A73" s="138">
        <f>IF(ISBLANK(Nomen.complète!P73),"-",Nomen.complète!P73)</f>
        <v>74600000</v>
      </c>
      <c r="B73" s="139" t="str">
        <f>IF(ISBLANK(Nomen.complète!Q73),"-",Nomen.complète!Q73)</f>
        <v>Administration des douanes ES (OCM 2005)</v>
      </c>
      <c r="C73" s="140">
        <f>IF(ISBLANK(Nomen.complète!R73),"-",Nomen.complète!R73)</f>
        <v>18</v>
      </c>
      <c r="D73" s="141">
        <f>IF(ISBLANK(Nomen.complète!S73),"-",Nomen.complète!S73)</f>
        <v>65</v>
      </c>
      <c r="H73" s="138">
        <f>IF(ISBLANK(Nomen.complète!N73),"-",Nomen.complète!N73)</f>
        <v>74600000</v>
      </c>
      <c r="I73" s="149" t="str">
        <f>IF(ISBLANK(Nomen.complète!O73),"-",Nomen.complète!O73)</f>
        <v>Administration des douanes ES (OCM 2005)</v>
      </c>
    </row>
    <row r="74" spans="1:9">
      <c r="A74" s="138">
        <f>IF(ISBLANK(Nomen.complète!P74),"-",Nomen.complète!P74)</f>
        <v>73012000</v>
      </c>
      <c r="B74" s="139" t="str">
        <f>IF(ISBLANK(Nomen.complète!Q74),"-",Nomen.complète!Q74)</f>
        <v>Agro-commerce ES (OCM 2017)</v>
      </c>
      <c r="C74" s="140">
        <f>IF(ISBLANK(Nomen.complète!R74),"-",Nomen.complète!R74)</f>
        <v>18</v>
      </c>
      <c r="D74" s="141">
        <f>IF(ISBLANK(Nomen.complète!S74),"-",Nomen.complète!S74)</f>
        <v>65</v>
      </c>
      <c r="H74" s="138">
        <f>IF(ISBLANK(Nomen.complète!N74),"-",Nomen.complète!N74)</f>
        <v>73012000</v>
      </c>
      <c r="I74" s="149" t="str">
        <f>IF(ISBLANK(Nomen.complète!O74),"-",Nomen.complète!O74)</f>
        <v>Agro-commerce ES (OCM 2017)</v>
      </c>
    </row>
    <row r="75" spans="1:9">
      <c r="A75" s="138">
        <f>IF(ISBLANK(Nomen.complète!P75),"-",Nomen.complète!P75)</f>
        <v>55042000</v>
      </c>
      <c r="B75" s="139" t="str">
        <f>IF(ISBLANK(Nomen.complète!Q75),"-",Nomen.complète!Q75)</f>
        <v>Agro-technique ES (OCM 2017)</v>
      </c>
      <c r="C75" s="140">
        <f>IF(ISBLANK(Nomen.complète!R75),"-",Nomen.complète!R75)</f>
        <v>18</v>
      </c>
      <c r="D75" s="141">
        <f>IF(ISBLANK(Nomen.complète!S75),"-",Nomen.complète!S75)</f>
        <v>65</v>
      </c>
      <c r="H75" s="138">
        <f>IF(ISBLANK(Nomen.complète!N75),"-",Nomen.complète!N75)</f>
        <v>55042000</v>
      </c>
      <c r="I75" s="149" t="str">
        <f>IF(ISBLANK(Nomen.complète!O75),"-",Nomen.complète!O75)</f>
        <v>Agro-technique ES (OCM 2017)</v>
      </c>
    </row>
    <row r="76" spans="1:9">
      <c r="A76" s="138">
        <f>IF(ISBLANK(Nomen.complète!P76),"-",Nomen.complète!P76)</f>
        <v>93851000</v>
      </c>
      <c r="B76" s="139" t="str">
        <f>IF(ISBLANK(Nomen.complète!Q76),"-",Nomen.complète!Q76)</f>
        <v>Agroalimentaire ES (OCM 2005)</v>
      </c>
      <c r="C76" s="140">
        <f>IF(ISBLANK(Nomen.complète!R76),"-",Nomen.complète!R76)</f>
        <v>18</v>
      </c>
      <c r="D76" s="141">
        <f>IF(ISBLANK(Nomen.complète!S76),"-",Nomen.complète!S76)</f>
        <v>65</v>
      </c>
      <c r="H76" s="138">
        <f>IF(ISBLANK(Nomen.complète!N76),"-",Nomen.complète!N76)</f>
        <v>93851000</v>
      </c>
      <c r="I76" s="149" t="str">
        <f>IF(ISBLANK(Nomen.complète!O76),"-",Nomen.complète!O76)</f>
        <v>Agroalimentaire ES (OCM 2005)</v>
      </c>
    </row>
    <row r="77" spans="1:9">
      <c r="A77" s="138">
        <f>IF(ISBLANK(Nomen.complète!P77),"-",Nomen.complète!P77)</f>
        <v>55040000</v>
      </c>
      <c r="B77" s="139" t="str">
        <f>IF(ISBLANK(Nomen.complète!Q77),"-",Nomen.complète!Q77)</f>
        <v>Agrotechnique ES (OCM 2005)</v>
      </c>
      <c r="C77" s="140">
        <f>IF(ISBLANK(Nomen.complète!R77),"-",Nomen.complète!R77)</f>
        <v>18</v>
      </c>
      <c r="D77" s="141">
        <f>IF(ISBLANK(Nomen.complète!S77),"-",Nomen.complète!S77)</f>
        <v>65</v>
      </c>
      <c r="H77" s="138">
        <f>IF(ISBLANK(Nomen.complète!N77),"-",Nomen.complète!N77)</f>
        <v>55040000</v>
      </c>
      <c r="I77" s="149" t="str">
        <f>IF(ISBLANK(Nomen.complète!O77),"-",Nomen.complète!O77)</f>
        <v>Agrotechnique ES (OCM 2005)</v>
      </c>
    </row>
    <row r="78" spans="1:9">
      <c r="A78" s="138">
        <f>IF(ISBLANK(Nomen.complète!P78),"-",Nomen.complète!P78)</f>
        <v>73010000</v>
      </c>
      <c r="B78" s="139" t="str">
        <f>IF(ISBLANK(Nomen.complète!Q78),"-",Nomen.complète!Q78)</f>
        <v>Agroéconomie (Agro-commerçant) ES (OCM 2005)</v>
      </c>
      <c r="C78" s="140">
        <f>IF(ISBLANK(Nomen.complète!R78),"-",Nomen.complète!R78)</f>
        <v>19</v>
      </c>
      <c r="D78" s="141">
        <f>IF(ISBLANK(Nomen.complète!S78),"-",Nomen.complète!S78)</f>
        <v>65</v>
      </c>
      <c r="H78" s="138">
        <f>IF(ISBLANK(Nomen.complète!N78),"-",Nomen.complète!N78)</f>
        <v>73010000</v>
      </c>
      <c r="I78" s="149" t="str">
        <f>IF(ISBLANK(Nomen.complète!O78),"-",Nomen.complète!O78)</f>
        <v>Agroéconomie (Agro-commerçant) ES (OCM 2005)</v>
      </c>
    </row>
    <row r="79" spans="1:9">
      <c r="A79" s="138">
        <f>IF(ISBLANK(Nomen.complète!P79),"-",Nomen.complète!P79)</f>
        <v>84170000</v>
      </c>
      <c r="B79" s="139" t="str">
        <f>IF(ISBLANK(Nomen.complète!Q79),"-",Nomen.complète!Q79)</f>
        <v>Analyses biomédicales ES (OCM 2005)</v>
      </c>
      <c r="C79" s="140">
        <f>IF(ISBLANK(Nomen.complète!R79),"-",Nomen.complète!R79)</f>
        <v>18</v>
      </c>
      <c r="D79" s="141">
        <f>IF(ISBLANK(Nomen.complète!S79),"-",Nomen.complète!S79)</f>
        <v>65</v>
      </c>
      <c r="H79" s="138">
        <f>IF(ISBLANK(Nomen.complète!N79),"-",Nomen.complète!N79)</f>
        <v>84170000</v>
      </c>
      <c r="I79" s="149" t="str">
        <f>IF(ISBLANK(Nomen.complète!O79),"-",Nomen.complète!O79)</f>
        <v>Analyses biomédicales ES (OCM 2005)</v>
      </c>
    </row>
    <row r="80" spans="1:9">
      <c r="A80" s="138">
        <f>IF(ISBLANK(Nomen.complète!P80),"-",Nomen.complète!P80)</f>
        <v>86825000</v>
      </c>
      <c r="B80" s="139" t="str">
        <f>IF(ISBLANK(Nomen.complète!Q80),"-",Nomen.complète!Q80)</f>
        <v>Animation communautaire ES (OCM 2005+2017)</v>
      </c>
      <c r="C80" s="140">
        <f>IF(ISBLANK(Nomen.complète!R80),"-",Nomen.complète!R80)</f>
        <v>18</v>
      </c>
      <c r="D80" s="141">
        <f>IF(ISBLANK(Nomen.complète!S80),"-",Nomen.complète!S80)</f>
        <v>65</v>
      </c>
      <c r="H80" s="138">
        <f>IF(ISBLANK(Nomen.complète!N80),"-",Nomen.complète!N80)</f>
        <v>86825000</v>
      </c>
      <c r="I80" s="149" t="str">
        <f>IF(ISBLANK(Nomen.complète!O80),"-",Nomen.complète!O80)</f>
        <v>Animation communautaire ES (OCM 2005+2017)</v>
      </c>
    </row>
    <row r="81" spans="1:9">
      <c r="A81" s="138">
        <f>IF(ISBLANK(Nomen.complète!P81),"-",Nomen.complète!P81)</f>
        <v>85090000</v>
      </c>
      <c r="B81" s="139" t="str">
        <f>IF(ISBLANK(Nomen.complète!Q81),"-",Nomen.complète!Q81)</f>
        <v>Arts visuels ES (OCM 2005)</v>
      </c>
      <c r="C81" s="140">
        <f>IF(ISBLANK(Nomen.complète!R81),"-",Nomen.complète!R81)</f>
        <v>19</v>
      </c>
      <c r="D81" s="141">
        <f>IF(ISBLANK(Nomen.complète!S81),"-",Nomen.complète!S81)</f>
        <v>65</v>
      </c>
      <c r="H81" s="138">
        <f>IF(ISBLANK(Nomen.complète!N81),"-",Nomen.complète!N81)</f>
        <v>85090000</v>
      </c>
      <c r="I81" s="149" t="str">
        <f>IF(ISBLANK(Nomen.complète!O81),"-",Nomen.complète!O81)</f>
        <v>Arts visuels ES (OCM 2005)</v>
      </c>
    </row>
    <row r="82" spans="1:9">
      <c r="A82" s="138">
        <f>IF(ISBLANK(Nomen.complète!P82),"-",Nomen.complète!P82)</f>
        <v>71070000</v>
      </c>
      <c r="B82" s="139" t="str">
        <f>IF(ISBLANK(Nomen.complète!Q82),"-",Nomen.complète!Q82)</f>
        <v>Audio Engineer SAE (tertiaire - non réglementé)</v>
      </c>
      <c r="C82" s="140">
        <f>IF(ISBLANK(Nomen.complète!R82),"-",Nomen.complète!R82)</f>
        <v>18</v>
      </c>
      <c r="D82" s="141">
        <f>IF(ISBLANK(Nomen.complète!S82),"-",Nomen.complète!S82)</f>
        <v>65</v>
      </c>
      <c r="H82" s="138">
        <f>IF(ISBLANK(Nomen.complète!N82),"-",Nomen.complète!N82)</f>
        <v>71070000</v>
      </c>
      <c r="I82" s="149" t="str">
        <f>IF(ISBLANK(Nomen.complète!O82),"-",Nomen.complète!O82)</f>
        <v>Audio Engineer SAE (tertiaire - non réglementé)</v>
      </c>
    </row>
    <row r="83" spans="1:9">
      <c r="A83" s="138">
        <f>IF(ISBLANK(Nomen.complète!P83),"-",Nomen.complète!P83)</f>
        <v>93582000</v>
      </c>
      <c r="B83" s="139" t="str">
        <f>IF(ISBLANK(Nomen.complète!Q83),"-",Nomen.complète!Q83)</f>
        <v>Automatisation du bâtiment ES (OCM 2017)</v>
      </c>
      <c r="C83" s="140">
        <f>IF(ISBLANK(Nomen.complète!R83),"-",Nomen.complète!R83)</f>
        <v>18</v>
      </c>
      <c r="D83" s="141">
        <f>IF(ISBLANK(Nomen.complète!S83),"-",Nomen.complète!S83)</f>
        <v>65</v>
      </c>
      <c r="H83" s="138">
        <f>IF(ISBLANK(Nomen.complète!N83),"-",Nomen.complète!N83)</f>
        <v>93582000</v>
      </c>
      <c r="I83" s="149" t="str">
        <f>IF(ISBLANK(Nomen.complète!O83),"-",Nomen.complète!O83)</f>
        <v>Automatisation du bâtiment ES (OCM 2017)</v>
      </c>
    </row>
    <row r="84" spans="1:9">
      <c r="A84" s="138">
        <f>IF(ISBLANK(Nomen.complète!P84),"-",Nomen.complète!P84)</f>
        <v>76030000</v>
      </c>
      <c r="B84" s="139" t="str">
        <f>IF(ISBLANK(Nomen.complète!Q84),"-",Nomen.complète!Q84)</f>
        <v>Business Analyst NDS (Tertiär - nicht reglementiert)</v>
      </c>
      <c r="C84" s="140">
        <f>IF(ISBLANK(Nomen.complète!R84),"-",Nomen.complète!R84)</f>
        <v>19</v>
      </c>
      <c r="D84" s="141">
        <f>IF(ISBLANK(Nomen.complète!S84),"-",Nomen.complète!S84)</f>
        <v>65</v>
      </c>
      <c r="H84" s="138">
        <f>IF(ISBLANK(Nomen.complète!N84),"-",Nomen.complète!N84)</f>
        <v>76030000</v>
      </c>
      <c r="I84" s="149" t="str">
        <f>IF(ISBLANK(Nomen.complète!O84),"-",Nomen.complète!O84)</f>
        <v>Business Analyst NDS (Tertiär - nicht reglementiert)</v>
      </c>
    </row>
    <row r="85" spans="1:9">
      <c r="A85" s="138">
        <f>IF(ISBLANK(Nomen.complète!P85),"-",Nomen.complète!P85)</f>
        <v>66776000</v>
      </c>
      <c r="B85" s="139" t="str">
        <f>IF(ISBLANK(Nomen.complète!Q85),"-",Nomen.complète!Q85)</f>
        <v>Chef de chantier électricien (tertiaire - non réglementé)</v>
      </c>
      <c r="C85" s="140">
        <f>IF(ISBLANK(Nomen.complète!R85),"-",Nomen.complète!R85)</f>
        <v>17</v>
      </c>
      <c r="D85" s="141">
        <f>IF(ISBLANK(Nomen.complète!S85),"-",Nomen.complète!S85)</f>
        <v>65</v>
      </c>
      <c r="H85" s="138">
        <f>IF(ISBLANK(Nomen.complète!N85),"-",Nomen.complète!N85)</f>
        <v>66776000</v>
      </c>
      <c r="I85" s="149" t="str">
        <f>IF(ISBLANK(Nomen.complète!O85),"-",Nomen.complète!O85)</f>
        <v>Chef de chantier électricien (tertiaire - non réglementé)</v>
      </c>
    </row>
    <row r="86" spans="1:9">
      <c r="A86" s="138">
        <f>IF(ISBLANK(Nomen.complète!P86),"-",Nomen.complète!P86)</f>
        <v>73992000</v>
      </c>
      <c r="B86" s="139" t="str">
        <f>IF(ISBLANK(Nomen.complète!Q86),"-",Nomen.complète!Q86)</f>
        <v>Chef/Cheffe d'équipe médicale (tertiaire - non réglementé)</v>
      </c>
      <c r="C86" s="140">
        <f>IF(ISBLANK(Nomen.complète!R86),"-",Nomen.complète!R86)</f>
        <v>18</v>
      </c>
      <c r="D86" s="141">
        <f>IF(ISBLANK(Nomen.complète!S86),"-",Nomen.complète!S86)</f>
        <v>65</v>
      </c>
      <c r="H86" s="138">
        <f>IF(ISBLANK(Nomen.complète!N86),"-",Nomen.complète!N86)</f>
        <v>73992000</v>
      </c>
      <c r="I86" s="149" t="str">
        <f>IF(ISBLANK(Nomen.complète!O86),"-",Nomen.complète!O86)</f>
        <v>Chef/Cheffe d'équipe médicale (tertiaire - non réglementé)</v>
      </c>
    </row>
    <row r="87" spans="1:9">
      <c r="A87" s="138">
        <f>IF(ISBLANK(Nomen.complète!P87),"-",Nomen.complète!P87)</f>
        <v>66701000</v>
      </c>
      <c r="B87" s="139" t="str">
        <f>IF(ISBLANK(Nomen.complète!Q87),"-",Nomen.complète!Q87)</f>
        <v>Chef/Cheffe de production et de montage en construction métallique BF</v>
      </c>
      <c r="C87" s="140">
        <f>IF(ISBLANK(Nomen.complète!R87),"-",Nomen.complète!R87)</f>
        <v>18</v>
      </c>
      <c r="D87" s="141">
        <f>IF(ISBLANK(Nomen.complète!S87),"-",Nomen.complète!S87)</f>
        <v>65</v>
      </c>
      <c r="H87" s="138">
        <f>IF(ISBLANK(Nomen.complète!N87),"-",Nomen.complète!N87)</f>
        <v>66701000</v>
      </c>
      <c r="I87" s="149" t="str">
        <f>IF(ISBLANK(Nomen.complète!O87),"-",Nomen.complète!O87)</f>
        <v>Chef/Cheffe de production et de montage en construction métallique BF</v>
      </c>
    </row>
    <row r="88" spans="1:9">
      <c r="A88" s="138">
        <f>IF(ISBLANK(Nomen.complète!P88),"-",Nomen.complète!P88)</f>
        <v>96132000</v>
      </c>
      <c r="B88" s="139" t="str">
        <f>IF(ISBLANK(Nomen.complète!Q88),"-",Nomen.complète!Q88)</f>
        <v>Communication visuelle ES (OCM 2017)</v>
      </c>
      <c r="C88" s="140">
        <f>IF(ISBLANK(Nomen.complète!R88),"-",Nomen.complète!R88)</f>
        <v>18</v>
      </c>
      <c r="D88" s="141">
        <f>IF(ISBLANK(Nomen.complète!S88),"-",Nomen.complète!S88)</f>
        <v>65</v>
      </c>
      <c r="H88" s="138">
        <f>IF(ISBLANK(Nomen.complète!N88),"-",Nomen.complète!N88)</f>
        <v>96132000</v>
      </c>
      <c r="I88" s="149" t="str">
        <f>IF(ISBLANK(Nomen.complète!O88),"-",Nomen.complète!O88)</f>
        <v>Communication visuelle ES (OCM 2017)</v>
      </c>
    </row>
    <row r="89" spans="1:9">
      <c r="A89" s="138">
        <f>IF(ISBLANK(Nomen.complète!P89),"-",Nomen.complète!P89)</f>
        <v>96520000</v>
      </c>
      <c r="B89" s="139" t="str">
        <f>IF(ISBLANK(Nomen.complète!Q89),"-",Nomen.complète!Q89)</f>
        <v>Communication visuelle ES - Communication visuelle (OCM 2005)</v>
      </c>
      <c r="C89" s="140">
        <f>IF(ISBLANK(Nomen.complète!R89),"-",Nomen.complète!R89)</f>
        <v>19</v>
      </c>
      <c r="D89" s="141">
        <f>IF(ISBLANK(Nomen.complète!S89),"-",Nomen.complète!S89)</f>
        <v>65</v>
      </c>
      <c r="H89" s="138">
        <f>IF(ISBLANK(Nomen.complète!N89),"-",Nomen.complète!N89)</f>
        <v>96520000</v>
      </c>
      <c r="I89" s="149" t="str">
        <f>IF(ISBLANK(Nomen.complète!O89),"-",Nomen.complète!O89)</f>
        <v>Communication visuelle ES - Communication visuelle (OCM 2005)</v>
      </c>
    </row>
    <row r="90" spans="1:9">
      <c r="A90" s="138">
        <f>IF(ISBLANK(Nomen.complète!P90),"-",Nomen.complète!P90)</f>
        <v>96130001</v>
      </c>
      <c r="B90" s="139" t="str">
        <f>IF(ISBLANK(Nomen.complète!Q90),"-",Nomen.complète!Q90)</f>
        <v>Communication visuelle ES - Computer animation (OCM 2005)</v>
      </c>
      <c r="C90" s="140">
        <f>IF(ISBLANK(Nomen.complète!R90),"-",Nomen.complète!R90)</f>
        <v>18</v>
      </c>
      <c r="D90" s="141">
        <f>IF(ISBLANK(Nomen.complète!S90),"-",Nomen.complète!S90)</f>
        <v>65</v>
      </c>
      <c r="H90" s="138">
        <f>IF(ISBLANK(Nomen.complète!N90),"-",Nomen.complète!N90)</f>
        <v>96130001</v>
      </c>
      <c r="I90" s="149" t="str">
        <f>IF(ISBLANK(Nomen.complète!O90),"-",Nomen.complète!O90)</f>
        <v>Communication visuelle ES - Computer animation (OCM 2005)</v>
      </c>
    </row>
    <row r="91" spans="1:9">
      <c r="A91" s="138">
        <f>IF(ISBLANK(Nomen.complète!P91),"-",Nomen.complète!P91)</f>
        <v>85185002</v>
      </c>
      <c r="B91" s="139" t="str">
        <f>IF(ISBLANK(Nomen.complète!Q91),"-",Nomen.complète!Q91)</f>
        <v>Communication visuelle ES - Design en Visual Merchandising (OCM 2005)</v>
      </c>
      <c r="C91" s="140">
        <f>IF(ISBLANK(Nomen.complète!R91),"-",Nomen.complète!R91)</f>
        <v>19</v>
      </c>
      <c r="D91" s="141">
        <f>IF(ISBLANK(Nomen.complète!S91),"-",Nomen.complète!S91)</f>
        <v>65</v>
      </c>
      <c r="H91" s="138">
        <f>IF(ISBLANK(Nomen.complète!N91),"-",Nomen.complète!N91)</f>
        <v>85185002</v>
      </c>
      <c r="I91" s="149" t="str">
        <f>IF(ISBLANK(Nomen.complète!O91),"-",Nomen.complète!O91)</f>
        <v>Communication visuelle ES - Design en Visual Merchandising (OCM 2005)</v>
      </c>
    </row>
    <row r="92" spans="1:9">
      <c r="A92" s="138">
        <f>IF(ISBLANK(Nomen.complète!P92),"-",Nomen.complète!P92)</f>
        <v>96130002</v>
      </c>
      <c r="B92" s="139" t="str">
        <f>IF(ISBLANK(Nomen.complète!Q92),"-",Nomen.complète!Q92)</f>
        <v>Communication visuelle ES - Film (OCM 2005)</v>
      </c>
      <c r="C92" s="140">
        <f>IF(ISBLANK(Nomen.complète!R92),"-",Nomen.complète!R92)</f>
        <v>18</v>
      </c>
      <c r="D92" s="141">
        <f>IF(ISBLANK(Nomen.complète!S92),"-",Nomen.complète!S92)</f>
        <v>65</v>
      </c>
      <c r="H92" s="138">
        <f>IF(ISBLANK(Nomen.complète!N92),"-",Nomen.complète!N92)</f>
        <v>96130002</v>
      </c>
      <c r="I92" s="149" t="str">
        <f>IF(ISBLANK(Nomen.complète!O92),"-",Nomen.complète!O92)</f>
        <v>Communication visuelle ES - Film (OCM 2005)</v>
      </c>
    </row>
    <row r="93" spans="1:9">
      <c r="A93" s="138">
        <f>IF(ISBLANK(Nomen.complète!P93),"-",Nomen.complète!P93)</f>
        <v>85185001</v>
      </c>
      <c r="B93" s="139" t="str">
        <f>IF(ISBLANK(Nomen.complète!Q93),"-",Nomen.complète!Q93)</f>
        <v>Communication visuelle ES - Industrial Design (OCM 2005)</v>
      </c>
      <c r="C93" s="140">
        <f>IF(ISBLANK(Nomen.complète!R93),"-",Nomen.complète!R93)</f>
        <v>19</v>
      </c>
      <c r="D93" s="141">
        <f>IF(ISBLANK(Nomen.complète!S93),"-",Nomen.complète!S93)</f>
        <v>65</v>
      </c>
      <c r="H93" s="138">
        <f>IF(ISBLANK(Nomen.complète!N93),"-",Nomen.complète!N93)</f>
        <v>85185001</v>
      </c>
      <c r="I93" s="149" t="str">
        <f>IF(ISBLANK(Nomen.complète!O93),"-",Nomen.complète!O93)</f>
        <v>Communication visuelle ES - Industrial Design (OCM 2005)</v>
      </c>
    </row>
    <row r="94" spans="1:9">
      <c r="A94" s="138">
        <f>IF(ISBLANK(Nomen.complète!P94),"-",Nomen.complète!P94)</f>
        <v>96130003</v>
      </c>
      <c r="B94" s="139" t="str">
        <f>IF(ISBLANK(Nomen.complète!Q94),"-",Nomen.complète!Q94)</f>
        <v>Communication visuelle ES - Interaction Design/Interactive Media Design (OCM 2005)</v>
      </c>
      <c r="C94" s="140">
        <f>IF(ISBLANK(Nomen.complète!R94),"-",Nomen.complète!R94)</f>
        <v>18</v>
      </c>
      <c r="D94" s="141">
        <f>IF(ISBLANK(Nomen.complète!S94),"-",Nomen.complète!S94)</f>
        <v>65</v>
      </c>
      <c r="H94" s="138">
        <f>IF(ISBLANK(Nomen.complète!N94),"-",Nomen.complète!N94)</f>
        <v>96130003</v>
      </c>
      <c r="I94" s="149" t="str">
        <f>IF(ISBLANK(Nomen.complète!O94),"-",Nomen.complète!O94)</f>
        <v>Communication visuelle ES - Interaction Design/Interactive Media Design (OCM 2005)</v>
      </c>
    </row>
    <row r="95" spans="1:9">
      <c r="A95" s="138">
        <f>IF(ISBLANK(Nomen.complète!P95),"-",Nomen.complète!P95)</f>
        <v>96120000</v>
      </c>
      <c r="B95" s="139" t="str">
        <f>IF(ISBLANK(Nomen.complète!Q95),"-",Nomen.complète!Q95)</f>
        <v>Communication visuelle ES - Photographie (OCM 2005)</v>
      </c>
      <c r="C95" s="140">
        <f>IF(ISBLANK(Nomen.complète!R95),"-",Nomen.complète!R95)</f>
        <v>19</v>
      </c>
      <c r="D95" s="141">
        <f>IF(ISBLANK(Nomen.complète!S95),"-",Nomen.complète!S95)</f>
        <v>65</v>
      </c>
      <c r="H95" s="138">
        <f>IF(ISBLANK(Nomen.complète!N95),"-",Nomen.complète!N95)</f>
        <v>96120000</v>
      </c>
      <c r="I95" s="149" t="str">
        <f>IF(ISBLANK(Nomen.complète!O95),"-",Nomen.complète!O95)</f>
        <v>Communication visuelle ES - Photographie (OCM 2005)</v>
      </c>
    </row>
    <row r="96" spans="1:9">
      <c r="A96" s="138">
        <f>IF(ISBLANK(Nomen.complète!P96),"-",Nomen.complète!P96)</f>
        <v>85260000</v>
      </c>
      <c r="B96" s="139" t="str">
        <f>IF(ISBLANK(Nomen.complète!Q96),"-",Nomen.complète!Q96)</f>
        <v>Communication visuelle ES - Webdesign, Film, Computer animation (OCM 2005)</v>
      </c>
      <c r="C96" s="140">
        <f>IF(ISBLANK(Nomen.complète!R96),"-",Nomen.complète!R96)</f>
        <v>19</v>
      </c>
      <c r="D96" s="141">
        <f>IF(ISBLANK(Nomen.complète!S96),"-",Nomen.complète!S96)</f>
        <v>65</v>
      </c>
      <c r="H96" s="138">
        <f>IF(ISBLANK(Nomen.complète!N96),"-",Nomen.complète!N96)</f>
        <v>85260000</v>
      </c>
      <c r="I96" s="149" t="str">
        <f>IF(ISBLANK(Nomen.complète!O96),"-",Nomen.complète!O96)</f>
        <v>Communication visuelle ES - Webdesign, Film, Computer animation (OCM 2005)</v>
      </c>
    </row>
    <row r="97" spans="1:9">
      <c r="A97" s="138">
        <f>IF(ISBLANK(Nomen.complète!P97),"-",Nomen.complète!P97)</f>
        <v>85185000</v>
      </c>
      <c r="B97" s="139" t="str">
        <f>IF(ISBLANK(Nomen.complète!Q97),"-",Nomen.complète!Q97)</f>
        <v>Communication visuelle ES - sans autres indications (OCM 2005)</v>
      </c>
      <c r="C97" s="140">
        <f>IF(ISBLANK(Nomen.complète!R97),"-",Nomen.complète!R97)</f>
        <v>19</v>
      </c>
      <c r="D97" s="141">
        <f>IF(ISBLANK(Nomen.complète!S97),"-",Nomen.complète!S97)</f>
        <v>65</v>
      </c>
      <c r="H97" s="138">
        <f>IF(ISBLANK(Nomen.complète!N97),"-",Nomen.complète!N97)</f>
        <v>85185000</v>
      </c>
      <c r="I97" s="149" t="str">
        <f>IF(ISBLANK(Nomen.complète!O97),"-",Nomen.complète!O97)</f>
        <v>Communication visuelle ES - sans autres indications (OCM 2005)</v>
      </c>
    </row>
    <row r="98" spans="1:9">
      <c r="A98" s="138">
        <f>IF(ISBLANK(Nomen.complète!P98),"-",Nomen.complète!P98)</f>
        <v>85155000</v>
      </c>
      <c r="B98" s="139" t="str">
        <f>IF(ISBLANK(Nomen.complète!Q98),"-",Nomen.complète!Q98)</f>
        <v>Concepteur cinématographique en films digitaux (tertiaire - non réglementé)</v>
      </c>
      <c r="C98" s="140">
        <f>IF(ISBLANK(Nomen.complète!R98),"-",Nomen.complète!R98)</f>
        <v>18</v>
      </c>
      <c r="D98" s="141">
        <f>IF(ISBLANK(Nomen.complète!S98),"-",Nomen.complète!S98)</f>
        <v>65</v>
      </c>
      <c r="H98" s="138">
        <f>IF(ISBLANK(Nomen.complète!N98),"-",Nomen.complète!N98)</f>
        <v>85155000</v>
      </c>
      <c r="I98" s="149" t="str">
        <f>IF(ISBLANK(Nomen.complète!O98),"-",Nomen.complète!O98)</f>
        <v>Concepteur cinématographique en films digitaux (tertiaire - non réglementé)</v>
      </c>
    </row>
    <row r="99" spans="1:9">
      <c r="A99" s="138">
        <f>IF(ISBLANK(Nomen.complète!P99),"-",Nomen.complète!P99)</f>
        <v>93051000</v>
      </c>
      <c r="B99" s="139" t="str">
        <f>IF(ISBLANK(Nomen.complète!Q99),"-",Nomen.complète!Q99)</f>
        <v>Conduite des travaux ES (OCM 2005)</v>
      </c>
      <c r="C99" s="140">
        <f>IF(ISBLANK(Nomen.complète!R99),"-",Nomen.complète!R99)</f>
        <v>18</v>
      </c>
      <c r="D99" s="141">
        <f>IF(ISBLANK(Nomen.complète!S99),"-",Nomen.complète!S99)</f>
        <v>65</v>
      </c>
      <c r="H99" s="138">
        <f>IF(ISBLANK(Nomen.complète!N99),"-",Nomen.complète!N99)</f>
        <v>93051000</v>
      </c>
      <c r="I99" s="149" t="str">
        <f>IF(ISBLANK(Nomen.complète!O99),"-",Nomen.complète!O99)</f>
        <v>Conduite des travaux ES (OCM 2005)</v>
      </c>
    </row>
    <row r="100" spans="1:9">
      <c r="A100" s="138">
        <f>IF(ISBLANK(Nomen.complète!P100),"-",Nomen.complète!P100)</f>
        <v>93051001</v>
      </c>
      <c r="B100" s="139" t="str">
        <f>IF(ISBLANK(Nomen.complète!Q100),"-",Nomen.complète!Q100)</f>
        <v>Conduite des travaux ES - Aménagement de jardin et paysage (OCM 2005)</v>
      </c>
      <c r="C100" s="140">
        <f>IF(ISBLANK(Nomen.complète!R100),"-",Nomen.complète!R100)</f>
        <v>18</v>
      </c>
      <c r="D100" s="141">
        <f>IF(ISBLANK(Nomen.complète!S100),"-",Nomen.complète!S100)</f>
        <v>65</v>
      </c>
      <c r="H100" s="138">
        <f>IF(ISBLANK(Nomen.complète!N100),"-",Nomen.complète!N100)</f>
        <v>93051001</v>
      </c>
      <c r="I100" s="149" t="str">
        <f>IF(ISBLANK(Nomen.complète!O100),"-",Nomen.complète!O100)</f>
        <v>Conduite des travaux ES - Aménagement de jardin et paysage (OCM 2005)</v>
      </c>
    </row>
    <row r="101" spans="1:9">
      <c r="A101" s="138">
        <f>IF(ISBLANK(Nomen.complète!P101),"-",Nomen.complète!P101)</f>
        <v>93051002</v>
      </c>
      <c r="B101" s="139" t="str">
        <f>IF(ISBLANK(Nomen.complète!Q101),"-",Nomen.complète!Q101)</f>
        <v>Conduite des travaux ES - Bâtiment (OCM 2005)</v>
      </c>
      <c r="C101" s="140">
        <f>IF(ISBLANK(Nomen.complète!R101),"-",Nomen.complète!R101)</f>
        <v>18</v>
      </c>
      <c r="D101" s="141">
        <f>IF(ISBLANK(Nomen.complète!S101),"-",Nomen.complète!S101)</f>
        <v>65</v>
      </c>
      <c r="H101" s="138">
        <f>IF(ISBLANK(Nomen.complète!N101),"-",Nomen.complète!N101)</f>
        <v>93051002</v>
      </c>
      <c r="I101" s="149" t="str">
        <f>IF(ISBLANK(Nomen.complète!O101),"-",Nomen.complète!O101)</f>
        <v>Conduite des travaux ES - Bâtiment (OCM 2005)</v>
      </c>
    </row>
    <row r="102" spans="1:9">
      <c r="A102" s="138">
        <f>IF(ISBLANK(Nomen.complète!P102),"-",Nomen.complète!P102)</f>
        <v>93051005</v>
      </c>
      <c r="B102" s="139" t="str">
        <f>IF(ISBLANK(Nomen.complète!Q102),"-",Nomen.complète!Q102)</f>
        <v>Conduite des travaux ES - Bâtiment/Génie civil (OCM 2005)</v>
      </c>
      <c r="C102" s="140">
        <f>IF(ISBLANK(Nomen.complète!R102),"-",Nomen.complète!R102)</f>
        <v>18</v>
      </c>
      <c r="D102" s="141">
        <f>IF(ISBLANK(Nomen.complète!S102),"-",Nomen.complète!S102)</f>
        <v>65</v>
      </c>
      <c r="H102" s="138">
        <f>IF(ISBLANK(Nomen.complète!N102),"-",Nomen.complète!N102)</f>
        <v>93051005</v>
      </c>
      <c r="I102" s="149" t="str">
        <f>IF(ISBLANK(Nomen.complète!O102),"-",Nomen.complète!O102)</f>
        <v>Conduite des travaux ES - Bâtiment/Génie civil (OCM 2005)</v>
      </c>
    </row>
    <row r="103" spans="1:9">
      <c r="A103" s="138">
        <f>IF(ISBLANK(Nomen.complète!P103),"-",Nomen.complète!P103)</f>
        <v>93051003</v>
      </c>
      <c r="B103" s="139" t="str">
        <f>IF(ISBLANK(Nomen.complète!Q103),"-",Nomen.complète!Q103)</f>
        <v>Conduite des travaux ES - Construction de bois (OCM 2005)</v>
      </c>
      <c r="C103" s="140">
        <f>IF(ISBLANK(Nomen.complète!R103),"-",Nomen.complète!R103)</f>
        <v>18</v>
      </c>
      <c r="D103" s="141">
        <f>IF(ISBLANK(Nomen.complète!S103),"-",Nomen.complète!S103)</f>
        <v>65</v>
      </c>
      <c r="H103" s="138">
        <f>IF(ISBLANK(Nomen.complète!N103),"-",Nomen.complète!N103)</f>
        <v>93051003</v>
      </c>
      <c r="I103" s="149" t="str">
        <f>IF(ISBLANK(Nomen.complète!O103),"-",Nomen.complète!O103)</f>
        <v>Conduite des travaux ES - Construction de bois (OCM 2005)</v>
      </c>
    </row>
    <row r="104" spans="1:9">
      <c r="A104" s="138">
        <f>IF(ISBLANK(Nomen.complète!P104),"-",Nomen.complète!P104)</f>
        <v>93051006</v>
      </c>
      <c r="B104" s="139" t="str">
        <f>IF(ISBLANK(Nomen.complète!Q104),"-",Nomen.complète!Q104)</f>
        <v>Conduite des travaux ES - Construction de voies de communication (OCM 2005)</v>
      </c>
      <c r="C104" s="140">
        <f>IF(ISBLANK(Nomen.complète!R104),"-",Nomen.complète!R104)</f>
        <v>18</v>
      </c>
      <c r="D104" s="141">
        <f>IF(ISBLANK(Nomen.complète!S104),"-",Nomen.complète!S104)</f>
        <v>65</v>
      </c>
      <c r="H104" s="138">
        <f>IF(ISBLANK(Nomen.complète!N104),"-",Nomen.complète!N104)</f>
        <v>93051006</v>
      </c>
      <c r="I104" s="149" t="str">
        <f>IF(ISBLANK(Nomen.complète!O104),"-",Nomen.complète!O104)</f>
        <v>Conduite des travaux ES - Construction de voies de communication (OCM 2005)</v>
      </c>
    </row>
    <row r="105" spans="1:9">
      <c r="A105" s="138">
        <f>IF(ISBLANK(Nomen.complète!P105),"-",Nomen.complète!P105)</f>
        <v>93051004</v>
      </c>
      <c r="B105" s="139" t="str">
        <f>IF(ISBLANK(Nomen.complète!Q105),"-",Nomen.complète!Q105)</f>
        <v>Conduite des travaux ES - Génie civil (OCM 2005)</v>
      </c>
      <c r="C105" s="140">
        <f>IF(ISBLANK(Nomen.complète!R105),"-",Nomen.complète!R105)</f>
        <v>18</v>
      </c>
      <c r="D105" s="141">
        <f>IF(ISBLANK(Nomen.complète!S105),"-",Nomen.complète!S105)</f>
        <v>65</v>
      </c>
      <c r="H105" s="138">
        <f>IF(ISBLANK(Nomen.complète!N105),"-",Nomen.complète!N105)</f>
        <v>93051004</v>
      </c>
      <c r="I105" s="149" t="str">
        <f>IF(ISBLANK(Nomen.complète!O105),"-",Nomen.complète!O105)</f>
        <v>Conduite des travaux ES - Génie civil (OCM 2005)</v>
      </c>
    </row>
    <row r="106" spans="1:9">
      <c r="A106" s="138">
        <f>IF(ISBLANK(Nomen.complète!P106),"-",Nomen.complète!P106)</f>
        <v>77710000</v>
      </c>
      <c r="B106" s="139" t="str">
        <f>IF(ISBLANK(Nomen.complète!Q106),"-",Nomen.complète!Q106)</f>
        <v>Conseil fiscal ES (OCM 2005)</v>
      </c>
      <c r="C106" s="140">
        <f>IF(ISBLANK(Nomen.complète!R106),"-",Nomen.complète!R106)</f>
        <v>19</v>
      </c>
      <c r="D106" s="141">
        <f>IF(ISBLANK(Nomen.complète!S106),"-",Nomen.complète!S106)</f>
        <v>65</v>
      </c>
      <c r="H106" s="138">
        <f>IF(ISBLANK(Nomen.complète!N106),"-",Nomen.complète!N106)</f>
        <v>77710000</v>
      </c>
      <c r="I106" s="149" t="str">
        <f>IF(ISBLANK(Nomen.complète!O106),"-",Nomen.complète!O106)</f>
        <v>Conseil fiscal ES (OCM 2005)</v>
      </c>
    </row>
    <row r="107" spans="1:9">
      <c r="A107" s="138">
        <f>IF(ISBLANK(Nomen.complète!P107),"-",Nomen.complète!P107)</f>
        <v>85448000</v>
      </c>
      <c r="B107" s="139" t="str">
        <f>IF(ISBLANK(Nomen.complète!Q107),"-",Nomen.complète!Q107)</f>
        <v>Conseiller psychosocial (tertiaire - non réglementé)</v>
      </c>
      <c r="C107" s="140">
        <f>IF(ISBLANK(Nomen.complète!R107),"-",Nomen.complète!R107)</f>
        <v>18</v>
      </c>
      <c r="D107" s="141">
        <f>IF(ISBLANK(Nomen.complète!S107),"-",Nomen.complète!S107)</f>
        <v>65</v>
      </c>
      <c r="H107" s="138">
        <f>IF(ISBLANK(Nomen.complète!N107),"-",Nomen.complète!N107)</f>
        <v>85448000</v>
      </c>
      <c r="I107" s="149" t="str">
        <f>IF(ISBLANK(Nomen.complète!O107),"-",Nomen.complète!O107)</f>
        <v>Conseiller psychosocial (tertiaire - non réglementé)</v>
      </c>
    </row>
    <row r="108" spans="1:9">
      <c r="A108" s="138">
        <f>IF(ISBLANK(Nomen.complète!P108),"-",Nomen.complète!P108)</f>
        <v>94051000</v>
      </c>
      <c r="B108" s="139" t="str">
        <f>IF(ISBLANK(Nomen.complète!Q108),"-",Nomen.complète!Q108)</f>
        <v>Construction métallique ES (OCM 2005)</v>
      </c>
      <c r="C108" s="140">
        <f>IF(ISBLANK(Nomen.complète!R108),"-",Nomen.complète!R108)</f>
        <v>18</v>
      </c>
      <c r="D108" s="141">
        <f>IF(ISBLANK(Nomen.complète!S108),"-",Nomen.complète!S108)</f>
        <v>65</v>
      </c>
      <c r="H108" s="138">
        <f>IF(ISBLANK(Nomen.complète!N108),"-",Nomen.complète!N108)</f>
        <v>94051000</v>
      </c>
      <c r="I108" s="149" t="str">
        <f>IF(ISBLANK(Nomen.complète!O108),"-",Nomen.complète!O108)</f>
        <v>Construction métallique ES (OCM 2005)</v>
      </c>
    </row>
    <row r="109" spans="1:9">
      <c r="A109" s="138">
        <f>IF(ISBLANK(Nomen.complète!P109),"-",Nomen.complète!P109)</f>
        <v>94052000</v>
      </c>
      <c r="B109" s="139" t="str">
        <f>IF(ISBLANK(Nomen.complète!Q109),"-",Nomen.complète!Q109)</f>
        <v>Construction métallique et de façades ES (OCM 2017)</v>
      </c>
      <c r="C109" s="140">
        <f>IF(ISBLANK(Nomen.complète!R109),"-",Nomen.complète!R109)</f>
        <v>18</v>
      </c>
      <c r="D109" s="141">
        <f>IF(ISBLANK(Nomen.complète!S109),"-",Nomen.complète!S109)</f>
        <v>65</v>
      </c>
      <c r="H109" s="138">
        <f>IF(ISBLANK(Nomen.complète!N109),"-",Nomen.complète!N109)</f>
        <v>94052000</v>
      </c>
      <c r="I109" s="149" t="str">
        <f>IF(ISBLANK(Nomen.complète!O109),"-",Nomen.complète!O109)</f>
        <v>Construction métallique et de façades ES (OCM 2017)</v>
      </c>
    </row>
    <row r="110" spans="1:9">
      <c r="A110" s="138">
        <f>IF(ISBLANK(Nomen.complète!P110),"-",Nomen.complète!P110)</f>
        <v>78971000</v>
      </c>
      <c r="B110" s="139" t="str">
        <f>IF(ISBLANK(Nomen.complète!Q110),"-",Nomen.complète!Q110)</f>
        <v>Contrôle de la circulation aérienne ES (OCM 2005)</v>
      </c>
      <c r="C110" s="140">
        <f>IF(ISBLANK(Nomen.complète!R110),"-",Nomen.complète!R110)</f>
        <v>18</v>
      </c>
      <c r="D110" s="141">
        <f>IF(ISBLANK(Nomen.complète!S110),"-",Nomen.complète!S110)</f>
        <v>65</v>
      </c>
      <c r="H110" s="138">
        <f>IF(ISBLANK(Nomen.complète!N110),"-",Nomen.complète!N110)</f>
        <v>78971000</v>
      </c>
      <c r="I110" s="149" t="str">
        <f>IF(ISBLANK(Nomen.complète!O110),"-",Nomen.complète!O110)</f>
        <v>Contrôle de la circulation aérienne ES (OCM 2005)</v>
      </c>
    </row>
    <row r="111" spans="1:9">
      <c r="A111" s="138">
        <f>IF(ISBLANK(Nomen.complète!P111),"-",Nomen.complète!P111)</f>
        <v>78977000</v>
      </c>
      <c r="B111" s="139" t="str">
        <f>IF(ISBLANK(Nomen.complète!Q111),"-",Nomen.complète!Q111)</f>
        <v>Contrôle de la circulation aérienne ES (OCM 2017)</v>
      </c>
      <c r="C111" s="140">
        <f>IF(ISBLANK(Nomen.complète!R111),"-",Nomen.complète!R111)</f>
        <v>18</v>
      </c>
      <c r="D111" s="141">
        <f>IF(ISBLANK(Nomen.complète!S111),"-",Nomen.complète!S111)</f>
        <v>65</v>
      </c>
      <c r="H111" s="138">
        <f>IF(ISBLANK(Nomen.complète!N111),"-",Nomen.complète!N111)</f>
        <v>78977000</v>
      </c>
      <c r="I111" s="149" t="str">
        <f>IF(ISBLANK(Nomen.complète!O111),"-",Nomen.complète!O111)</f>
        <v>Contrôle de la circulation aérienne ES (OCM 2017)</v>
      </c>
    </row>
    <row r="112" spans="1:9">
      <c r="A112" s="138">
        <f>IF(ISBLANK(Nomen.complète!P112),"-",Nomen.complète!P112)</f>
        <v>73993000</v>
      </c>
      <c r="B112" s="139" t="str">
        <f>IF(ISBLANK(Nomen.complète!Q112),"-",Nomen.complète!Q112)</f>
        <v>Coordinateur en médecine ambulatoire SVMB (tertiaire - non réglementé)</v>
      </c>
      <c r="C112" s="140">
        <f>IF(ISBLANK(Nomen.complète!R112),"-",Nomen.complète!R112)</f>
        <v>18</v>
      </c>
      <c r="D112" s="141">
        <f>IF(ISBLANK(Nomen.complète!S112),"-",Nomen.complète!S112)</f>
        <v>65</v>
      </c>
      <c r="H112" s="138">
        <f>IF(ISBLANK(Nomen.complète!N112),"-",Nomen.complète!N112)</f>
        <v>73993000</v>
      </c>
      <c r="I112" s="149" t="str">
        <f>IF(ISBLANK(Nomen.complète!O112),"-",Nomen.complète!O112)</f>
        <v>Coordinateur en médecine ambulatoire SVMB (tertiaire - non réglementé)</v>
      </c>
    </row>
    <row r="113" spans="1:9">
      <c r="A113" s="138">
        <f>IF(ISBLANK(Nomen.complète!P113),"-",Nomen.complète!P113)</f>
        <v>61250000</v>
      </c>
      <c r="B113" s="139" t="str">
        <f>IF(ISBLANK(Nomen.complète!Q113),"-",Nomen.complète!Q113)</f>
        <v>Couturière de théâtre (tertiaire - non réglementé)</v>
      </c>
      <c r="C113" s="140">
        <f>IF(ISBLANK(Nomen.complète!R113),"-",Nomen.complète!R113)</f>
        <v>18</v>
      </c>
      <c r="D113" s="141">
        <f>IF(ISBLANK(Nomen.complète!S113),"-",Nomen.complète!S113)</f>
        <v>65</v>
      </c>
      <c r="H113" s="138">
        <f>IF(ISBLANK(Nomen.complète!N113),"-",Nomen.complète!N113)</f>
        <v>61250000</v>
      </c>
      <c r="I113" s="149" t="str">
        <f>IF(ISBLANK(Nomen.complète!O113),"-",Nomen.complète!O113)</f>
        <v>Couturière de théâtre (tertiaire - non réglementé)</v>
      </c>
    </row>
    <row r="114" spans="1:9">
      <c r="A114" s="138">
        <f>IF(ISBLANK(Nomen.complète!P114),"-",Nomen.complète!P114)</f>
        <v>85140000</v>
      </c>
      <c r="B114" s="139" t="str">
        <f>IF(ISBLANK(Nomen.complète!Q114),"-",Nomen.complète!Q114)</f>
        <v>Danse scénique ES (OCM 2005)</v>
      </c>
      <c r="C114" s="140">
        <f>IF(ISBLANK(Nomen.complète!R114),"-",Nomen.complète!R114)</f>
        <v>18</v>
      </c>
      <c r="D114" s="141">
        <f>IF(ISBLANK(Nomen.complète!S114),"-",Nomen.complète!S114)</f>
        <v>65</v>
      </c>
      <c r="H114" s="138">
        <f>IF(ISBLANK(Nomen.complète!N114),"-",Nomen.complète!N114)</f>
        <v>85140000</v>
      </c>
      <c r="I114" s="149" t="str">
        <f>IF(ISBLANK(Nomen.complète!O114),"-",Nomen.complète!O114)</f>
        <v>Danse scénique ES (OCM 2005)</v>
      </c>
    </row>
    <row r="115" spans="1:9">
      <c r="A115" s="138">
        <f>IF(ISBLANK(Nomen.complète!P115),"-",Nomen.complète!P115)</f>
        <v>96530000</v>
      </c>
      <c r="B115" s="139" t="str">
        <f>IF(ISBLANK(Nomen.complète!Q115),"-",Nomen.complète!Q115)</f>
        <v>Design de produit ES (OCM 2005)</v>
      </c>
      <c r="C115" s="140">
        <f>IF(ISBLANK(Nomen.complète!R115),"-",Nomen.complète!R115)</f>
        <v>19</v>
      </c>
      <c r="D115" s="141">
        <f>IF(ISBLANK(Nomen.complète!S115),"-",Nomen.complète!S115)</f>
        <v>65</v>
      </c>
      <c r="H115" s="138">
        <f>IF(ISBLANK(Nomen.complète!N115),"-",Nomen.complète!N115)</f>
        <v>96530000</v>
      </c>
      <c r="I115" s="149" t="str">
        <f>IF(ISBLANK(Nomen.complète!O115),"-",Nomen.complète!O115)</f>
        <v>Design de produit ES (OCM 2005)</v>
      </c>
    </row>
    <row r="116" spans="1:9">
      <c r="A116" s="138">
        <f>IF(ISBLANK(Nomen.complète!P116),"-",Nomen.complète!P116)</f>
        <v>94732000</v>
      </c>
      <c r="B116" s="139" t="str">
        <f>IF(ISBLANK(Nomen.complète!Q116),"-",Nomen.complète!Q116)</f>
        <v>Design de produit ES (OCM 2017)</v>
      </c>
      <c r="C116" s="140">
        <f>IF(ISBLANK(Nomen.complète!R116),"-",Nomen.complète!R116)</f>
        <v>18</v>
      </c>
      <c r="D116" s="141">
        <f>IF(ISBLANK(Nomen.complète!S116),"-",Nomen.complète!S116)</f>
        <v>65</v>
      </c>
      <c r="H116" s="138">
        <f>IF(ISBLANK(Nomen.complète!N116),"-",Nomen.complète!N116)</f>
        <v>94732000</v>
      </c>
      <c r="I116" s="149" t="str">
        <f>IF(ISBLANK(Nomen.complète!O116),"-",Nomen.complète!O116)</f>
        <v>Design de produit ES (OCM 2017)</v>
      </c>
    </row>
    <row r="117" spans="1:9">
      <c r="A117" s="138">
        <f>IF(ISBLANK(Nomen.complète!P117),"-",Nomen.complète!P117)</f>
        <v>94730002</v>
      </c>
      <c r="B117" s="139" t="str">
        <f>IF(ISBLANK(Nomen.complète!Q117),"-",Nomen.complète!Q117)</f>
        <v>Design de produit ES - Céramique (OCM 2005)</v>
      </c>
      <c r="C117" s="140">
        <f>IF(ISBLANK(Nomen.complète!R117),"-",Nomen.complète!R117)</f>
        <v>18</v>
      </c>
      <c r="D117" s="141">
        <f>IF(ISBLANK(Nomen.complète!S117),"-",Nomen.complète!S117)</f>
        <v>65</v>
      </c>
      <c r="H117" s="138">
        <f>IF(ISBLANK(Nomen.complète!N117),"-",Nomen.complète!N117)</f>
        <v>94730002</v>
      </c>
      <c r="I117" s="149" t="str">
        <f>IF(ISBLANK(Nomen.complète!O117),"-",Nomen.complète!O117)</f>
        <v>Design de produit ES - Céramique (OCM 2005)</v>
      </c>
    </row>
    <row r="118" spans="1:9">
      <c r="A118" s="138">
        <f>IF(ISBLANK(Nomen.complète!P118),"-",Nomen.complète!P118)</f>
        <v>94730003</v>
      </c>
      <c r="B118" s="139" t="str">
        <f>IF(ISBLANK(Nomen.complète!Q118),"-",Nomen.complète!Q118)</f>
        <v>Design de produit ES - Design d'objets horlogers (OCM 2005)</v>
      </c>
      <c r="C118" s="140">
        <f>IF(ISBLANK(Nomen.complète!R118),"-",Nomen.complète!R118)</f>
        <v>18</v>
      </c>
      <c r="D118" s="141">
        <f>IF(ISBLANK(Nomen.complète!S118),"-",Nomen.complète!S118)</f>
        <v>65</v>
      </c>
      <c r="H118" s="138">
        <f>IF(ISBLANK(Nomen.complète!N118),"-",Nomen.complète!N118)</f>
        <v>94730003</v>
      </c>
      <c r="I118" s="149" t="str">
        <f>IF(ISBLANK(Nomen.complète!O118),"-",Nomen.complète!O118)</f>
        <v>Design de produit ES - Design d'objets horlogers (OCM 2005)</v>
      </c>
    </row>
    <row r="119" spans="1:9">
      <c r="A119" s="138">
        <f>IF(ISBLANK(Nomen.complète!P119),"-",Nomen.complète!P119)</f>
        <v>94730001</v>
      </c>
      <c r="B119" s="139" t="str">
        <f>IF(ISBLANK(Nomen.complète!Q119),"-",Nomen.complète!Q119)</f>
        <v>Design de produit ES - Design industriel (OCM 2005)</v>
      </c>
      <c r="C119" s="140">
        <f>IF(ISBLANK(Nomen.complète!R119),"-",Nomen.complète!R119)</f>
        <v>18</v>
      </c>
      <c r="D119" s="141">
        <f>IF(ISBLANK(Nomen.complète!S119),"-",Nomen.complète!S119)</f>
        <v>65</v>
      </c>
      <c r="H119" s="138">
        <f>IF(ISBLANK(Nomen.complète!N119),"-",Nomen.complète!N119)</f>
        <v>94730001</v>
      </c>
      <c r="I119" s="149" t="str">
        <f>IF(ISBLANK(Nomen.complète!O119),"-",Nomen.complète!O119)</f>
        <v>Design de produit ES - Design industriel (OCM 2005)</v>
      </c>
    </row>
    <row r="120" spans="1:9">
      <c r="A120" s="138">
        <f>IF(ISBLANK(Nomen.complète!P120),"-",Nomen.complète!P120)</f>
        <v>94730005</v>
      </c>
      <c r="B120" s="139" t="str">
        <f>IF(ISBLANK(Nomen.complète!Q120),"-",Nomen.complète!Q120)</f>
        <v>Design de produit ES - Design mode (OCM 2005)</v>
      </c>
      <c r="C120" s="140">
        <f>IF(ISBLANK(Nomen.complète!R120),"-",Nomen.complète!R120)</f>
        <v>18</v>
      </c>
      <c r="D120" s="141">
        <f>IF(ISBLANK(Nomen.complète!S120),"-",Nomen.complète!S120)</f>
        <v>65</v>
      </c>
      <c r="H120" s="138">
        <f>IF(ISBLANK(Nomen.complète!N120),"-",Nomen.complète!N120)</f>
        <v>94730005</v>
      </c>
      <c r="I120" s="149" t="str">
        <f>IF(ISBLANK(Nomen.complète!O120),"-",Nomen.complète!O120)</f>
        <v>Design de produit ES - Design mode (OCM 2005)</v>
      </c>
    </row>
    <row r="121" spans="1:9">
      <c r="A121" s="138">
        <f>IF(ISBLANK(Nomen.complète!P121),"-",Nomen.complète!P121)</f>
        <v>94730004</v>
      </c>
      <c r="B121" s="139" t="str">
        <f>IF(ISBLANK(Nomen.complète!Q121),"-",Nomen.complète!Q121)</f>
        <v>Design de produit ES - Design textile (OCM 2005)</v>
      </c>
      <c r="C121" s="140">
        <f>IF(ISBLANK(Nomen.complète!R121),"-",Nomen.complète!R121)</f>
        <v>18</v>
      </c>
      <c r="D121" s="141">
        <f>IF(ISBLANK(Nomen.complète!S121),"-",Nomen.complète!S121)</f>
        <v>65</v>
      </c>
      <c r="H121" s="138">
        <f>IF(ISBLANK(Nomen.complète!N121),"-",Nomen.complète!N121)</f>
        <v>94730004</v>
      </c>
      <c r="I121" s="149" t="str">
        <f>IF(ISBLANK(Nomen.complète!O121),"-",Nomen.complète!O121)</f>
        <v>Design de produit ES - Design textile (OCM 2005)</v>
      </c>
    </row>
    <row r="122" spans="1:9">
      <c r="A122" s="138">
        <f>IF(ISBLANK(Nomen.complète!P122),"-",Nomen.complète!P122)</f>
        <v>85405000</v>
      </c>
      <c r="B122" s="139" t="str">
        <f>IF(ISBLANK(Nomen.complète!Q122),"-",Nomen.complète!Q122)</f>
        <v>Designer en multimédia (tertiaire - non réglementé)</v>
      </c>
      <c r="C122" s="140">
        <f>IF(ISBLANK(Nomen.complète!R122),"-",Nomen.complète!R122)</f>
        <v>18</v>
      </c>
      <c r="D122" s="141">
        <f>IF(ISBLANK(Nomen.complète!S122),"-",Nomen.complète!S122)</f>
        <v>65</v>
      </c>
      <c r="H122" s="138">
        <f>IF(ISBLANK(Nomen.complète!N122),"-",Nomen.complète!N122)</f>
        <v>85405000</v>
      </c>
      <c r="I122" s="149" t="str">
        <f>IF(ISBLANK(Nomen.complète!O122),"-",Nomen.complète!O122)</f>
        <v>Designer en multimédia (tertiaire - non réglementé)</v>
      </c>
    </row>
    <row r="123" spans="1:9">
      <c r="A123" s="138">
        <f>IF(ISBLANK(Nomen.complète!P123),"-",Nomen.complète!P123)</f>
        <v>86200000</v>
      </c>
      <c r="B123" s="139" t="str">
        <f>IF(ISBLANK(Nomen.complète!Q123),"-",Nomen.complète!Q123)</f>
        <v>Diacre (tertiaire - non réglementé)</v>
      </c>
      <c r="C123" s="140">
        <f>IF(ISBLANK(Nomen.complète!R123),"-",Nomen.complète!R123)</f>
        <v>18</v>
      </c>
      <c r="D123" s="141">
        <f>IF(ISBLANK(Nomen.complète!S123),"-",Nomen.complète!S123)</f>
        <v>65</v>
      </c>
      <c r="H123" s="138">
        <f>IF(ISBLANK(Nomen.complète!N123),"-",Nomen.complète!N123)</f>
        <v>86200000</v>
      </c>
      <c r="I123" s="149" t="str">
        <f>IF(ISBLANK(Nomen.complète!O123),"-",Nomen.complète!O123)</f>
        <v>Diacre (tertiaire - non réglementé)</v>
      </c>
    </row>
    <row r="124" spans="1:9">
      <c r="A124" s="138">
        <f>IF(ISBLANK(Nomen.complète!P124),"-",Nomen.complète!P124)</f>
        <v>76020000</v>
      </c>
      <c r="B124" s="139" t="str">
        <f>IF(ISBLANK(Nomen.complète!Q124),"-",Nomen.complète!Q124)</f>
        <v>Digital Business Solution Designer NDS (tertiaire - non réglementé)</v>
      </c>
      <c r="C124" s="140">
        <f>IF(ISBLANK(Nomen.complète!R124),"-",Nomen.complète!R124)</f>
        <v>19</v>
      </c>
      <c r="D124" s="141">
        <f>IF(ISBLANK(Nomen.complète!S124),"-",Nomen.complète!S124)</f>
        <v>65</v>
      </c>
      <c r="H124" s="138">
        <f>IF(ISBLANK(Nomen.complète!N124),"-",Nomen.complète!N124)</f>
        <v>76020000</v>
      </c>
      <c r="I124" s="149" t="str">
        <f>IF(ISBLANK(Nomen.complète!O124),"-",Nomen.complète!O124)</f>
        <v>Digital Business Solution Designer NDS (tertiaire - non réglementé)</v>
      </c>
    </row>
    <row r="125" spans="1:9">
      <c r="A125" s="138">
        <f>IF(ISBLANK(Nomen.complète!P125),"-",Nomen.complète!P125)</f>
        <v>76010000</v>
      </c>
      <c r="B125" s="139" t="str">
        <f>IF(ISBLANK(Nomen.complète!Q125),"-",Nomen.complète!Q125)</f>
        <v>Digital Collaboration Specialist BF</v>
      </c>
      <c r="C125" s="140">
        <f>IF(ISBLANK(Nomen.complète!R125),"-",Nomen.complète!R125)</f>
        <v>18</v>
      </c>
      <c r="D125" s="141">
        <f>IF(ISBLANK(Nomen.complète!S125),"-",Nomen.complète!S125)</f>
        <v>65</v>
      </c>
      <c r="H125" s="138">
        <f>IF(ISBLANK(Nomen.complète!N125),"-",Nomen.complète!N125)</f>
        <v>76010000</v>
      </c>
      <c r="I125" s="149" t="str">
        <f>IF(ISBLANK(Nomen.complète!O125),"-",Nomen.complète!O125)</f>
        <v>Digital Collaboration Specialist BF</v>
      </c>
    </row>
    <row r="126" spans="1:9">
      <c r="A126" s="138">
        <f>IF(ISBLANK(Nomen.complète!P126),"-",Nomen.complète!P126)</f>
        <v>76040000</v>
      </c>
      <c r="B126" s="139" t="str">
        <f>IF(ISBLANK(Nomen.complète!Q126),"-",Nomen.complète!Q126)</f>
        <v>Digital Innovation Engineer NDS (Tertiär - nicht reglementiert)</v>
      </c>
      <c r="C126" s="140">
        <f>IF(ISBLANK(Nomen.complète!R126),"-",Nomen.complète!R126)</f>
        <v>19</v>
      </c>
      <c r="D126" s="141">
        <f>IF(ISBLANK(Nomen.complète!S126),"-",Nomen.complète!S126)</f>
        <v>65</v>
      </c>
      <c r="H126" s="138">
        <f>IF(ISBLANK(Nomen.complète!N126),"-",Nomen.complète!N126)</f>
        <v>76040000</v>
      </c>
      <c r="I126" s="149" t="str">
        <f>IF(ISBLANK(Nomen.complète!O126),"-",Nomen.complète!O126)</f>
        <v>Digital Innovation Engineer NDS (Tertiär - nicht reglementiert)</v>
      </c>
    </row>
    <row r="127" spans="1:9">
      <c r="A127" s="138">
        <f>IF(ISBLANK(Nomen.complète!P127),"-",Nomen.complète!P127)</f>
        <v>75206000</v>
      </c>
      <c r="B127" s="139" t="str">
        <f>IF(ISBLANK(Nomen.complète!Q127),"-",Nomen.complète!Q127)</f>
        <v>Droguiste ES (OCM 2017)</v>
      </c>
      <c r="C127" s="140">
        <f>IF(ISBLANK(Nomen.complète!R127),"-",Nomen.complète!R127)</f>
        <v>18</v>
      </c>
      <c r="D127" s="141">
        <f>IF(ISBLANK(Nomen.complète!S127),"-",Nomen.complète!S127)</f>
        <v>65</v>
      </c>
      <c r="H127" s="138">
        <f>IF(ISBLANK(Nomen.complète!N127),"-",Nomen.complète!N127)</f>
        <v>75206000</v>
      </c>
      <c r="I127" s="149" t="str">
        <f>IF(ISBLANK(Nomen.complète!O127),"-",Nomen.complète!O127)</f>
        <v>Droguiste ES (OCM 2017)</v>
      </c>
    </row>
    <row r="128" spans="1:9">
      <c r="A128" s="138">
        <f>IF(ISBLANK(Nomen.complète!P128),"-",Nomen.complète!P128)</f>
        <v>77580000</v>
      </c>
      <c r="B128" s="139" t="str">
        <f>IF(ISBLANK(Nomen.complète!Q128),"-",Nomen.complète!Q128)</f>
        <v>Droit ES (OCM 2005)</v>
      </c>
      <c r="C128" s="140">
        <f>IF(ISBLANK(Nomen.complète!R128),"-",Nomen.complète!R128)</f>
        <v>19</v>
      </c>
      <c r="D128" s="141">
        <f>IF(ISBLANK(Nomen.complète!S128),"-",Nomen.complète!S128)</f>
        <v>65</v>
      </c>
      <c r="H128" s="138">
        <f>IF(ISBLANK(Nomen.complète!N128),"-",Nomen.complète!N128)</f>
        <v>77580000</v>
      </c>
      <c r="I128" s="149" t="str">
        <f>IF(ISBLANK(Nomen.complète!O128),"-",Nomen.complète!O128)</f>
        <v>Droit ES (OCM 2005)</v>
      </c>
    </row>
    <row r="129" spans="1:9">
      <c r="A129" s="138">
        <f>IF(ISBLANK(Nomen.complète!P129),"-",Nomen.complète!P129)</f>
        <v>95570000</v>
      </c>
      <c r="B129" s="139" t="str">
        <f>IF(ISBLANK(Nomen.complète!Q129),"-",Nomen.complète!Q129)</f>
        <v>EDP ES Projet de construction et management d'immeubles (OCM 2005+2017)</v>
      </c>
      <c r="C129" s="140">
        <f>IF(ISBLANK(Nomen.complète!R129),"-",Nomen.complète!R129)</f>
        <v>19</v>
      </c>
      <c r="D129" s="141">
        <f>IF(ISBLANK(Nomen.complète!S129),"-",Nomen.complète!S129)</f>
        <v>65</v>
      </c>
      <c r="H129" s="138">
        <f>IF(ISBLANK(Nomen.complète!N129),"-",Nomen.complète!N129)</f>
        <v>95570000</v>
      </c>
      <c r="I129" s="149" t="str">
        <f>IF(ISBLANK(Nomen.complète!O129),"-",Nomen.complète!O129)</f>
        <v>EDP ES Projet de construction et management d'immeubles (OCM 2005+2017)</v>
      </c>
    </row>
    <row r="130" spans="1:9">
      <c r="A130" s="138">
        <f>IF(ISBLANK(Nomen.complète!P130),"-",Nomen.complète!P130)</f>
        <v>95370000</v>
      </c>
      <c r="B130" s="139" t="str">
        <f>IF(ISBLANK(Nomen.complète!Q130),"-",Nomen.complète!Q130)</f>
        <v>EPD ES (Cineasta cine-televisivo) (OCM 2005+2017)</v>
      </c>
      <c r="C130" s="140">
        <f>IF(ISBLANK(Nomen.complète!R130),"-",Nomen.complète!R130)</f>
        <v>19</v>
      </c>
      <c r="D130" s="141">
        <f>IF(ISBLANK(Nomen.complète!S130),"-",Nomen.complète!S130)</f>
        <v>65</v>
      </c>
      <c r="H130" s="138">
        <f>IF(ISBLANK(Nomen.complète!N130),"-",Nomen.complète!N130)</f>
        <v>95370000</v>
      </c>
      <c r="I130" s="149" t="str">
        <f>IF(ISBLANK(Nomen.complète!O130),"-",Nomen.complète!O130)</f>
        <v>EPD ES (Cineasta cine-televisivo) (OCM 2005+2017)</v>
      </c>
    </row>
    <row r="131" spans="1:9">
      <c r="A131" s="138">
        <f>IF(ISBLANK(Nomen.complète!P131),"-",Nomen.complète!P131)</f>
        <v>95121000</v>
      </c>
      <c r="B131" s="139" t="str">
        <f>IF(ISBLANK(Nomen.complète!Q131),"-",Nomen.complète!Q131)</f>
        <v>EPD ES (Gebäudeinformatik) (OCM 2005+2017)</v>
      </c>
      <c r="C131" s="140">
        <f>IF(ISBLANK(Nomen.complète!R131),"-",Nomen.complète!R131)</f>
        <v>19</v>
      </c>
      <c r="D131" s="141">
        <f>IF(ISBLANK(Nomen.complète!S131),"-",Nomen.complète!S131)</f>
        <v>65</v>
      </c>
      <c r="H131" s="138">
        <f>IF(ISBLANK(Nomen.complète!N131),"-",Nomen.complète!N131)</f>
        <v>95121000</v>
      </c>
      <c r="I131" s="149" t="str">
        <f>IF(ISBLANK(Nomen.complète!O131),"-",Nomen.complète!O131)</f>
        <v>EPD ES (Gebäudeinformatik) (OCM 2005+2017)</v>
      </c>
    </row>
    <row r="132" spans="1:9">
      <c r="A132" s="138">
        <f>IF(ISBLANK(Nomen.complète!P132),"-",Nomen.complète!P132)</f>
        <v>95580000</v>
      </c>
      <c r="B132" s="139" t="str">
        <f>IF(ISBLANK(Nomen.complète!Q132),"-",Nomen.complète!Q132)</f>
        <v>EPD ES (Human Resources und Coaching) (OCM 2005)</v>
      </c>
      <c r="C132" s="140">
        <f>IF(ISBLANK(Nomen.complète!R132),"-",Nomen.complète!R132)</f>
        <v>19</v>
      </c>
      <c r="D132" s="141">
        <f>IF(ISBLANK(Nomen.complète!S132),"-",Nomen.complète!S132)</f>
        <v>65</v>
      </c>
      <c r="H132" s="138">
        <f>IF(ISBLANK(Nomen.complète!N132),"-",Nomen.complète!N132)</f>
        <v>95580000</v>
      </c>
      <c r="I132" s="149" t="str">
        <f>IF(ISBLANK(Nomen.complète!O132),"-",Nomen.complète!O132)</f>
        <v>EPD ES (Human Resources und Coaching) (OCM 2005)</v>
      </c>
    </row>
    <row r="133" spans="1:9">
      <c r="A133" s="138">
        <f>IF(ISBLANK(Nomen.complète!P133),"-",Nomen.complète!P133)</f>
        <v>95500000</v>
      </c>
      <c r="B133" s="139" t="str">
        <f>IF(ISBLANK(Nomen.complète!Q133),"-",Nomen.complète!Q133)</f>
        <v>EPD ES Anesthésie (OCM 2005)</v>
      </c>
      <c r="C133" s="140">
        <f>IF(ISBLANK(Nomen.complète!R133),"-",Nomen.complète!R133)</f>
        <v>19</v>
      </c>
      <c r="D133" s="141">
        <f>IF(ISBLANK(Nomen.complète!S133),"-",Nomen.complète!S133)</f>
        <v>65</v>
      </c>
      <c r="H133" s="138">
        <f>IF(ISBLANK(Nomen.complète!N133),"-",Nomen.complète!N133)</f>
        <v>95500000</v>
      </c>
      <c r="I133" s="149" t="str">
        <f>IF(ISBLANK(Nomen.complète!O133),"-",Nomen.complète!O133)</f>
        <v>EPD ES Anesthésie (OCM 2005)</v>
      </c>
    </row>
    <row r="134" spans="1:9">
      <c r="A134" s="138">
        <f>IF(ISBLANK(Nomen.complète!P134),"-",Nomen.complète!P134)</f>
        <v>95440000</v>
      </c>
      <c r="B134" s="139" t="str">
        <f>IF(ISBLANK(Nomen.complète!Q134),"-",Nomen.complète!Q134)</f>
        <v>EPD ES Business Administration (OCM 2017)</v>
      </c>
      <c r="C134" s="140">
        <f>IF(ISBLANK(Nomen.complète!R134),"-",Nomen.complète!R134)</f>
        <v>19</v>
      </c>
      <c r="D134" s="141">
        <f>IF(ISBLANK(Nomen.complète!S134),"-",Nomen.complète!S134)</f>
        <v>65</v>
      </c>
      <c r="H134" s="138">
        <f>IF(ISBLANK(Nomen.complète!N134),"-",Nomen.complète!N134)</f>
        <v>95440000</v>
      </c>
      <c r="I134" s="149" t="str">
        <f>IF(ISBLANK(Nomen.complète!O134),"-",Nomen.complète!O134)</f>
        <v>EPD ES Business Administration (OCM 2017)</v>
      </c>
    </row>
    <row r="135" spans="1:9">
      <c r="A135" s="138">
        <f>IF(ISBLANK(Nomen.complète!P135),"-",Nomen.complète!P135)</f>
        <v>95760000</v>
      </c>
      <c r="B135" s="139" t="str">
        <f>IF(ISBLANK(Nomen.complète!Q135),"-",Nomen.complète!Q135)</f>
        <v>EPD ES Business Analyste (OCM 2005+2017)</v>
      </c>
      <c r="C135" s="140">
        <f>IF(ISBLANK(Nomen.complète!R135),"-",Nomen.complète!R135)</f>
        <v>19</v>
      </c>
      <c r="D135" s="141">
        <f>IF(ISBLANK(Nomen.complète!S135),"-",Nomen.complète!S135)</f>
        <v>65</v>
      </c>
      <c r="H135" s="138">
        <f>IF(ISBLANK(Nomen.complète!N135),"-",Nomen.complète!N135)</f>
        <v>95760000</v>
      </c>
      <c r="I135" s="149" t="str">
        <f>IF(ISBLANK(Nomen.complète!O135),"-",Nomen.complète!O135)</f>
        <v>EPD ES Business Analyste (OCM 2005+2017)</v>
      </c>
    </row>
    <row r="136" spans="1:9">
      <c r="A136" s="138">
        <f>IF(ISBLANK(Nomen.complète!P136),"-",Nomen.complète!P136)</f>
        <v>95280000</v>
      </c>
      <c r="B136" s="139" t="str">
        <f>IF(ISBLANK(Nomen.complète!Q136),"-",Nomen.complète!Q136)</f>
        <v>EPD ES Business Banker (OCM 2005)</v>
      </c>
      <c r="C136" s="140">
        <f>IF(ISBLANK(Nomen.complète!R136),"-",Nomen.complète!R136)</f>
        <v>19</v>
      </c>
      <c r="D136" s="141">
        <f>IF(ISBLANK(Nomen.complète!S136),"-",Nomen.complète!S136)</f>
        <v>65</v>
      </c>
      <c r="H136" s="138">
        <f>IF(ISBLANK(Nomen.complète!N136),"-",Nomen.complète!N136)</f>
        <v>95280000</v>
      </c>
      <c r="I136" s="149" t="str">
        <f>IF(ISBLANK(Nomen.complète!O136),"-",Nomen.complète!O136)</f>
        <v>EPD ES Business Banker (OCM 2005)</v>
      </c>
    </row>
    <row r="137" spans="1:9">
      <c r="A137" s="138">
        <f>IF(ISBLANK(Nomen.complète!P137),"-",Nomen.complète!P137)</f>
        <v>95310000</v>
      </c>
      <c r="B137" s="139" t="str">
        <f>IF(ISBLANK(Nomen.complète!Q137),"-",Nomen.complète!Q137)</f>
        <v>EPD ES Business Coaching (OCM 2005)</v>
      </c>
      <c r="C137" s="140">
        <f>IF(ISBLANK(Nomen.complète!R137),"-",Nomen.complète!R137)</f>
        <v>19</v>
      </c>
      <c r="D137" s="141">
        <f>IF(ISBLANK(Nomen.complète!S137),"-",Nomen.complète!S137)</f>
        <v>65</v>
      </c>
      <c r="H137" s="138">
        <f>IF(ISBLANK(Nomen.complète!N137),"-",Nomen.complète!N137)</f>
        <v>95310000</v>
      </c>
      <c r="I137" s="149" t="str">
        <f>IF(ISBLANK(Nomen.complète!O137),"-",Nomen.complète!O137)</f>
        <v>EPD ES Business Coaching (OCM 2005)</v>
      </c>
    </row>
    <row r="138" spans="1:9">
      <c r="A138" s="138">
        <f>IF(ISBLANK(Nomen.complète!P138),"-",Nomen.complète!P138)</f>
        <v>95180000</v>
      </c>
      <c r="B138" s="139" t="str">
        <f>IF(ISBLANK(Nomen.complète!Q138),"-",Nomen.complète!Q138)</f>
        <v>EPD ES Business Engineering (OCM 2005)</v>
      </c>
      <c r="C138" s="140">
        <f>IF(ISBLANK(Nomen.complète!R138),"-",Nomen.complète!R138)</f>
        <v>19</v>
      </c>
      <c r="D138" s="141">
        <f>IF(ISBLANK(Nomen.complète!S138),"-",Nomen.complète!S138)</f>
        <v>65</v>
      </c>
      <c r="H138" s="138">
        <f>IF(ISBLANK(Nomen.complète!N138),"-",Nomen.complète!N138)</f>
        <v>95180000</v>
      </c>
      <c r="I138" s="149" t="str">
        <f>IF(ISBLANK(Nomen.complète!O138),"-",Nomen.complète!O138)</f>
        <v>EPD ES Business Engineering (OCM 2005)</v>
      </c>
    </row>
    <row r="139" spans="1:9">
      <c r="A139" s="138">
        <f>IF(ISBLANK(Nomen.complète!P139),"-",Nomen.complète!P139)</f>
        <v>95811000</v>
      </c>
      <c r="B139" s="139" t="str">
        <f>IF(ISBLANK(Nomen.complète!Q139),"-",Nomen.complète!Q139)</f>
        <v>EPD ES Chef HR (OCM 2005+2017)</v>
      </c>
      <c r="C139" s="140">
        <f>IF(ISBLANK(Nomen.complète!R139),"-",Nomen.complète!R139)</f>
        <v>19</v>
      </c>
      <c r="D139" s="141">
        <f>IF(ISBLANK(Nomen.complète!S139),"-",Nomen.complète!S139)</f>
        <v>65</v>
      </c>
      <c r="H139" s="138">
        <f>IF(ISBLANK(Nomen.complète!N139),"-",Nomen.complète!N139)</f>
        <v>95811000</v>
      </c>
      <c r="I139" s="149" t="str">
        <f>IF(ISBLANK(Nomen.complète!O139),"-",Nomen.complète!O139)</f>
        <v>EPD ES Chef HR (OCM 2005+2017)</v>
      </c>
    </row>
    <row r="140" spans="1:9">
      <c r="A140" s="138">
        <f>IF(ISBLANK(Nomen.complète!P140),"-",Nomen.complète!P140)</f>
        <v>95621000</v>
      </c>
      <c r="B140" s="139" t="str">
        <f>IF(ISBLANK(Nomen.complète!Q140),"-",Nomen.complète!Q140)</f>
        <v>EPD ES Chef des finances (OCM 2005)</v>
      </c>
      <c r="C140" s="140">
        <f>IF(ISBLANK(Nomen.complète!R140),"-",Nomen.complète!R140)</f>
        <v>19</v>
      </c>
      <c r="D140" s="141">
        <f>IF(ISBLANK(Nomen.complète!S140),"-",Nomen.complète!S140)</f>
        <v>65</v>
      </c>
      <c r="H140" s="138">
        <f>IF(ISBLANK(Nomen.complète!N140),"-",Nomen.complète!N140)</f>
        <v>95621000</v>
      </c>
      <c r="I140" s="149" t="str">
        <f>IF(ISBLANK(Nomen.complète!O140),"-",Nomen.complète!O140)</f>
        <v>EPD ES Chef des finances (OCM 2005)</v>
      </c>
    </row>
    <row r="141" spans="1:9">
      <c r="A141" s="138">
        <f>IF(ISBLANK(Nomen.complète!P141),"-",Nomen.complète!P141)</f>
        <v>95832000</v>
      </c>
      <c r="B141" s="139" t="str">
        <f>IF(ISBLANK(Nomen.complète!Q141),"-",Nomen.complète!Q141)</f>
        <v>EPD ES Chief Digital Officier (OCM 2005+2017)</v>
      </c>
      <c r="C141" s="140">
        <f>IF(ISBLANK(Nomen.complète!R141),"-",Nomen.complète!R141)</f>
        <v>19</v>
      </c>
      <c r="D141" s="141">
        <f>IF(ISBLANK(Nomen.complète!S141),"-",Nomen.complète!S141)</f>
        <v>65</v>
      </c>
      <c r="H141" s="138">
        <f>IF(ISBLANK(Nomen.complète!N141),"-",Nomen.complète!N141)</f>
        <v>95832000</v>
      </c>
      <c r="I141" s="149" t="str">
        <f>IF(ISBLANK(Nomen.complète!O141),"-",Nomen.complète!O141)</f>
        <v>EPD ES Chief Digital Officier (OCM 2005+2017)</v>
      </c>
    </row>
    <row r="142" spans="1:9">
      <c r="A142" s="138">
        <f>IF(ISBLANK(Nomen.complète!P142),"-",Nomen.complète!P142)</f>
        <v>95390000</v>
      </c>
      <c r="B142" s="139" t="str">
        <f>IF(ISBLANK(Nomen.complète!Q142),"-",Nomen.complète!Q142)</f>
        <v>EPD ES Coaching and Leadership (OCM 2005+2017)</v>
      </c>
      <c r="C142" s="140">
        <f>IF(ISBLANK(Nomen.complète!R142),"-",Nomen.complète!R142)</f>
        <v>19</v>
      </c>
      <c r="D142" s="141">
        <f>IF(ISBLANK(Nomen.complète!S142),"-",Nomen.complète!S142)</f>
        <v>65</v>
      </c>
      <c r="H142" s="138">
        <f>IF(ISBLANK(Nomen.complète!N142),"-",Nomen.complète!N142)</f>
        <v>95390000</v>
      </c>
      <c r="I142" s="149" t="str">
        <f>IF(ISBLANK(Nomen.complète!O142),"-",Nomen.complète!O142)</f>
        <v>EPD ES Coaching and Leadership (OCM 2005+2017)</v>
      </c>
    </row>
    <row r="143" spans="1:9">
      <c r="A143" s="138">
        <f>IF(ISBLANK(Nomen.complète!P143),"-",Nomen.complète!P143)</f>
        <v>95230000</v>
      </c>
      <c r="B143" s="139" t="str">
        <f>IF(ISBLANK(Nomen.complète!Q143),"-",Nomen.complète!Q143)</f>
        <v>EPD ES Communication interne et support de gestion (OCM 2005)</v>
      </c>
      <c r="C143" s="140">
        <f>IF(ISBLANK(Nomen.complète!R143),"-",Nomen.complète!R143)</f>
        <v>19</v>
      </c>
      <c r="D143" s="141">
        <f>IF(ISBLANK(Nomen.complète!S143),"-",Nomen.complète!S143)</f>
        <v>65</v>
      </c>
      <c r="H143" s="138">
        <f>IF(ISBLANK(Nomen.complète!N143),"-",Nomen.complète!N143)</f>
        <v>95230000</v>
      </c>
      <c r="I143" s="149" t="str">
        <f>IF(ISBLANK(Nomen.complète!O143),"-",Nomen.complète!O143)</f>
        <v>EPD ES Communication interne et support de gestion (OCM 2005)</v>
      </c>
    </row>
    <row r="144" spans="1:9">
      <c r="A144" s="138">
        <f>IF(ISBLANK(Nomen.complète!P144),"-",Nomen.complète!P144)</f>
        <v>95260000</v>
      </c>
      <c r="B144" s="139" t="str">
        <f>IF(ISBLANK(Nomen.complète!Q144),"-",Nomen.complète!Q144)</f>
        <v>EPD ES Conseil dans le processus de changement (OCM 2005)</v>
      </c>
      <c r="C144" s="140">
        <f>IF(ISBLANK(Nomen.complète!R144),"-",Nomen.complète!R144)</f>
        <v>19</v>
      </c>
      <c r="D144" s="141">
        <f>IF(ISBLANK(Nomen.complète!S144),"-",Nomen.complète!S144)</f>
        <v>65</v>
      </c>
      <c r="H144" s="138">
        <f>IF(ISBLANK(Nomen.complète!N144),"-",Nomen.complète!N144)</f>
        <v>95260000</v>
      </c>
      <c r="I144" s="149" t="str">
        <f>IF(ISBLANK(Nomen.complète!O144),"-",Nomen.complète!O144)</f>
        <v>EPD ES Conseil dans le processus de changement (OCM 2005)</v>
      </c>
    </row>
    <row r="145" spans="1:9">
      <c r="A145" s="138">
        <f>IF(ISBLANK(Nomen.complète!P145),"-",Nomen.complète!P145)</f>
        <v>95737000</v>
      </c>
      <c r="B145" s="139" t="str">
        <f>IF(ISBLANK(Nomen.complète!Q145),"-",Nomen.complète!Q145)</f>
        <v>EPD ES Conseil fiscal (OCM 2005+2017)</v>
      </c>
      <c r="C145" s="140">
        <f>IF(ISBLANK(Nomen.complète!R145),"-",Nomen.complète!R145)</f>
        <v>19</v>
      </c>
      <c r="D145" s="141">
        <f>IF(ISBLANK(Nomen.complète!S145),"-",Nomen.complète!S145)</f>
        <v>65</v>
      </c>
      <c r="H145" s="138">
        <f>IF(ISBLANK(Nomen.complète!N145),"-",Nomen.complète!N145)</f>
        <v>95737000</v>
      </c>
      <c r="I145" s="149" t="str">
        <f>IF(ISBLANK(Nomen.complète!O145),"-",Nomen.complète!O145)</f>
        <v>EPD ES Conseil fiscal (OCM 2005+2017)</v>
      </c>
    </row>
    <row r="146" spans="1:9">
      <c r="A146" s="138">
        <f>IF(ISBLANK(Nomen.complète!P146),"-",Nomen.complète!P146)</f>
        <v>95750000</v>
      </c>
      <c r="B146" s="139" t="str">
        <f>IF(ISBLANK(Nomen.complète!Q146),"-",Nomen.complète!Q146)</f>
        <v>EPD ES Conseiller en logothérapie (OCM 2005)</v>
      </c>
      <c r="C146" s="140">
        <f>IF(ISBLANK(Nomen.complète!R146),"-",Nomen.complète!R146)</f>
        <v>19</v>
      </c>
      <c r="D146" s="141">
        <f>IF(ISBLANK(Nomen.complète!S146),"-",Nomen.complète!S146)</f>
        <v>65</v>
      </c>
      <c r="H146" s="138">
        <f>IF(ISBLANK(Nomen.complète!N146),"-",Nomen.complète!N146)</f>
        <v>95750000</v>
      </c>
      <c r="I146" s="149" t="str">
        <f>IF(ISBLANK(Nomen.complète!O146),"-",Nomen.complète!O146)</f>
        <v>EPD ES Conseiller en logothérapie (OCM 2005)</v>
      </c>
    </row>
    <row r="147" spans="1:9">
      <c r="A147" s="138">
        <f>IF(ISBLANK(Nomen.complète!P147),"-",Nomen.complète!P147)</f>
        <v>95150000</v>
      </c>
      <c r="B147" s="139" t="str">
        <f>IF(ISBLANK(Nomen.complète!Q147),"-",Nomen.complète!Q147)</f>
        <v>EPD ES Construction-Energie-Environnement (OCM 2005)</v>
      </c>
      <c r="C147" s="140">
        <f>IF(ISBLANK(Nomen.complète!R147),"-",Nomen.complète!R147)</f>
        <v>19</v>
      </c>
      <c r="D147" s="141">
        <f>IF(ISBLANK(Nomen.complète!S147),"-",Nomen.complète!S147)</f>
        <v>65</v>
      </c>
      <c r="H147" s="138">
        <f>IF(ISBLANK(Nomen.complète!N147),"-",Nomen.complète!N147)</f>
        <v>95150000</v>
      </c>
      <c r="I147" s="149" t="str">
        <f>IF(ISBLANK(Nomen.complète!O147),"-",Nomen.complète!O147)</f>
        <v>EPD ES Construction-Energie-Environnement (OCM 2005)</v>
      </c>
    </row>
    <row r="148" spans="1:9">
      <c r="A148" s="138">
        <f>IF(ISBLANK(Nomen.complète!P148),"-",Nomen.complète!P148)</f>
        <v>95640000</v>
      </c>
      <c r="B148" s="139" t="str">
        <f>IF(ISBLANK(Nomen.complète!Q148),"-",Nomen.complète!Q148)</f>
        <v>EPD ES Controlling (OCM 2005+2017)</v>
      </c>
      <c r="C148" s="140">
        <f>IF(ISBLANK(Nomen.complète!R148),"-",Nomen.complète!R148)</f>
        <v>19</v>
      </c>
      <c r="D148" s="141">
        <f>IF(ISBLANK(Nomen.complète!S148),"-",Nomen.complète!S148)</f>
        <v>65</v>
      </c>
      <c r="H148" s="138">
        <f>IF(ISBLANK(Nomen.complète!N148),"-",Nomen.complète!N148)</f>
        <v>95640000</v>
      </c>
      <c r="I148" s="149" t="str">
        <f>IF(ISBLANK(Nomen.complète!O148),"-",Nomen.complète!O148)</f>
        <v>EPD ES Controlling (OCM 2005+2017)</v>
      </c>
    </row>
    <row r="149" spans="1:9">
      <c r="A149" s="138">
        <f>IF(ISBLANK(Nomen.complète!P149),"-",Nomen.complète!P149)</f>
        <v>95330000</v>
      </c>
      <c r="B149" s="139" t="str">
        <f>IF(ISBLANK(Nomen.complète!Q149),"-",Nomen.complète!Q149)</f>
        <v>EPD ES Controlling logiciel standard (OCM 2005)</v>
      </c>
      <c r="C149" s="140">
        <f>IF(ISBLANK(Nomen.complète!R149),"-",Nomen.complète!R149)</f>
        <v>19</v>
      </c>
      <c r="D149" s="141">
        <f>IF(ISBLANK(Nomen.complète!S149),"-",Nomen.complète!S149)</f>
        <v>65</v>
      </c>
      <c r="H149" s="138">
        <f>IF(ISBLANK(Nomen.complète!N149),"-",Nomen.complète!N149)</f>
        <v>95330000</v>
      </c>
      <c r="I149" s="149" t="str">
        <f>IF(ISBLANK(Nomen.complète!O149),"-",Nomen.complète!O149)</f>
        <v>EPD ES Controlling logiciel standard (OCM 2005)</v>
      </c>
    </row>
    <row r="150" spans="1:9">
      <c r="A150" s="138">
        <f>IF(ISBLANK(Nomen.complète!P150),"-",Nomen.complète!P150)</f>
        <v>95220000</v>
      </c>
      <c r="B150" s="139" t="str">
        <f>IF(ISBLANK(Nomen.complète!Q150),"-",Nomen.complète!Q150)</f>
        <v>EPD ES Controlling étendu (OCM 2005)</v>
      </c>
      <c r="C150" s="140">
        <f>IF(ISBLANK(Nomen.complète!R150),"-",Nomen.complète!R150)</f>
        <v>19</v>
      </c>
      <c r="D150" s="141">
        <f>IF(ISBLANK(Nomen.complète!S150),"-",Nomen.complète!S150)</f>
        <v>65</v>
      </c>
      <c r="H150" s="138">
        <f>IF(ISBLANK(Nomen.complète!N150),"-",Nomen.complète!N150)</f>
        <v>95220000</v>
      </c>
      <c r="I150" s="149" t="str">
        <f>IF(ISBLANK(Nomen.complète!O150),"-",Nomen.complète!O150)</f>
        <v>EPD ES Controlling étendu (OCM 2005)</v>
      </c>
    </row>
    <row r="151" spans="1:9">
      <c r="A151" s="138">
        <f>IF(ISBLANK(Nomen.complète!P151),"-",Nomen.complète!P151)</f>
        <v>95321000</v>
      </c>
      <c r="B151" s="139" t="str">
        <f>IF(ISBLANK(Nomen.complète!Q151),"-",Nomen.complète!Q151)</f>
        <v>EPD ES Creative Event Conceptions and Organisation (OCM 2017)</v>
      </c>
      <c r="C151" s="140">
        <f>IF(ISBLANK(Nomen.complète!R151),"-",Nomen.complète!R151)</f>
        <v>19</v>
      </c>
      <c r="D151" s="141">
        <f>IF(ISBLANK(Nomen.complète!S151),"-",Nomen.complète!S151)</f>
        <v>65</v>
      </c>
      <c r="H151" s="138">
        <f>IF(ISBLANK(Nomen.complète!N151),"-",Nomen.complète!N151)</f>
        <v>95321000</v>
      </c>
      <c r="I151" s="149" t="str">
        <f>IF(ISBLANK(Nomen.complète!O151),"-",Nomen.complète!O151)</f>
        <v>EPD ES Creative Event Conceptions and Organisation (OCM 2017)</v>
      </c>
    </row>
    <row r="152" spans="1:9">
      <c r="A152" s="138">
        <f>IF(ISBLANK(Nomen.complète!P152),"-",Nomen.complète!P152)</f>
        <v>95930000</v>
      </c>
      <c r="B152" s="139" t="str">
        <f>IF(ISBLANK(Nomen.complète!Q152),"-",Nomen.complète!Q152)</f>
        <v>EPD ES Digital Business Management (OCM 2017)</v>
      </c>
      <c r="C152" s="140">
        <f>IF(ISBLANK(Nomen.complète!R152),"-",Nomen.complète!R152)</f>
        <v>19</v>
      </c>
      <c r="D152" s="141">
        <f>IF(ISBLANK(Nomen.complète!S152),"-",Nomen.complète!S152)</f>
        <v>65</v>
      </c>
      <c r="H152" s="138">
        <f>IF(ISBLANK(Nomen.complète!N152),"-",Nomen.complète!N152)</f>
        <v>95930000</v>
      </c>
      <c r="I152" s="149" t="str">
        <f>IF(ISBLANK(Nomen.complète!O152),"-",Nomen.complète!O152)</f>
        <v>EPD ES Digital Business Management (OCM 2017)</v>
      </c>
    </row>
    <row r="153" spans="1:9">
      <c r="A153" s="138">
        <f>IF(ISBLANK(Nomen.complète!P153),"-",Nomen.complète!P153)</f>
        <v>95834000</v>
      </c>
      <c r="B153" s="139" t="str">
        <f>IF(ISBLANK(Nomen.complète!Q153),"-",Nomen.complète!Q153)</f>
        <v>EPD ES Digital Innovation Management (OCM 2017)</v>
      </c>
      <c r="C153" s="140">
        <f>IF(ISBLANK(Nomen.complète!R153),"-",Nomen.complète!R153)</f>
        <v>19</v>
      </c>
      <c r="D153" s="141">
        <f>IF(ISBLANK(Nomen.complète!S153),"-",Nomen.complète!S153)</f>
        <v>65</v>
      </c>
      <c r="H153" s="138">
        <f>IF(ISBLANK(Nomen.complète!N153),"-",Nomen.complète!N153)</f>
        <v>95834000</v>
      </c>
      <c r="I153" s="149" t="str">
        <f>IF(ISBLANK(Nomen.complète!O153),"-",Nomen.complète!O153)</f>
        <v>EPD ES Digital Innovation Management (OCM 2017)</v>
      </c>
    </row>
    <row r="154" spans="1:9">
      <c r="A154" s="138">
        <f>IF(ISBLANK(Nomen.complète!P154),"-",Nomen.complète!P154)</f>
        <v>95831000</v>
      </c>
      <c r="B154" s="139" t="str">
        <f>IF(ISBLANK(Nomen.complète!Q154),"-",Nomen.complète!Q154)</f>
        <v>EPD ES Digital Innovation Manager (OCM 2005+2017)</v>
      </c>
      <c r="C154" s="140">
        <f>IF(ISBLANK(Nomen.complète!R154),"-",Nomen.complète!R154)</f>
        <v>19</v>
      </c>
      <c r="D154" s="141">
        <f>IF(ISBLANK(Nomen.complète!S154),"-",Nomen.complète!S154)</f>
        <v>65</v>
      </c>
      <c r="H154" s="138">
        <f>IF(ISBLANK(Nomen.complète!N154),"-",Nomen.complète!N154)</f>
        <v>95831000</v>
      </c>
      <c r="I154" s="149" t="str">
        <f>IF(ISBLANK(Nomen.complète!O154),"-",Nomen.complète!O154)</f>
        <v>EPD ES Digital Innovation Manager (OCM 2005+2017)</v>
      </c>
    </row>
    <row r="155" spans="1:9">
      <c r="A155" s="138">
        <f>IF(ISBLANK(Nomen.complète!P155),"-",Nomen.complète!P155)</f>
        <v>95603000</v>
      </c>
      <c r="B155" s="139" t="str">
        <f>IF(ISBLANK(Nomen.complète!Q155),"-",Nomen.complète!Q155)</f>
        <v>EPD ES Digital Marketing Manager (OCM 2017)</v>
      </c>
      <c r="C155" s="140">
        <f>IF(ISBLANK(Nomen.complète!R155),"-",Nomen.complète!R155)</f>
        <v>19</v>
      </c>
      <c r="D155" s="141">
        <f>IF(ISBLANK(Nomen.complète!S155),"-",Nomen.complète!S155)</f>
        <v>65</v>
      </c>
      <c r="H155" s="138">
        <f>IF(ISBLANK(Nomen.complète!N155),"-",Nomen.complète!N155)</f>
        <v>95603000</v>
      </c>
      <c r="I155" s="149" t="str">
        <f>IF(ISBLANK(Nomen.complète!O155),"-",Nomen.complète!O155)</f>
        <v>EPD ES Digital Marketing Manager (OCM 2017)</v>
      </c>
    </row>
    <row r="156" spans="1:9">
      <c r="A156" s="138">
        <f>IF(ISBLANK(Nomen.complète!P156),"-",Nomen.complète!P156)</f>
        <v>95833000</v>
      </c>
      <c r="B156" s="139" t="str">
        <f>IF(ISBLANK(Nomen.complète!Q156),"-",Nomen.complète!Q156)</f>
        <v>EPD ES Digital Transformation (OCM 2017)</v>
      </c>
      <c r="C156" s="140">
        <f>IF(ISBLANK(Nomen.complète!R156),"-",Nomen.complète!R156)</f>
        <v>19</v>
      </c>
      <c r="D156" s="141">
        <f>IF(ISBLANK(Nomen.complète!S156),"-",Nomen.complète!S156)</f>
        <v>65</v>
      </c>
      <c r="H156" s="138">
        <f>IF(ISBLANK(Nomen.complète!N156),"-",Nomen.complète!N156)</f>
        <v>95833000</v>
      </c>
      <c r="I156" s="149" t="str">
        <f>IF(ISBLANK(Nomen.complète!O156),"-",Nomen.complète!O156)</f>
        <v>EPD ES Digital Transformation (OCM 2017)</v>
      </c>
    </row>
    <row r="157" spans="1:9">
      <c r="A157" s="138">
        <f>IF(ISBLANK(Nomen.complète!P157),"-",Nomen.complète!P157)</f>
        <v>95201000</v>
      </c>
      <c r="B157" s="139" t="str">
        <f>IF(ISBLANK(Nomen.complète!Q157),"-",Nomen.complète!Q157)</f>
        <v>EPD ES Direction d'institution de l'enfance (OCM 2005)</v>
      </c>
      <c r="C157" s="140">
        <f>IF(ISBLANK(Nomen.complète!R157),"-",Nomen.complète!R157)</f>
        <v>19</v>
      </c>
      <c r="D157" s="141">
        <f>IF(ISBLANK(Nomen.complète!S157),"-",Nomen.complète!S157)</f>
        <v>65</v>
      </c>
      <c r="H157" s="138">
        <f>IF(ISBLANK(Nomen.complète!N157),"-",Nomen.complète!N157)</f>
        <v>95201000</v>
      </c>
      <c r="I157" s="149" t="str">
        <f>IF(ISBLANK(Nomen.complète!O157),"-",Nomen.complète!O157)</f>
        <v>EPD ES Direction d'institution de l'enfance (OCM 2005)</v>
      </c>
    </row>
    <row r="158" spans="1:9">
      <c r="A158" s="138">
        <f>IF(ISBLANK(Nomen.complète!P158),"-",Nomen.complète!P158)</f>
        <v>95690000</v>
      </c>
      <c r="B158" s="139" t="str">
        <f>IF(ISBLANK(Nomen.complète!Q158),"-",Nomen.complète!Q158)</f>
        <v>EPD ES Direction de département santé (OCM 2005+2017)</v>
      </c>
      <c r="C158" s="140">
        <f>IF(ISBLANK(Nomen.complète!R158),"-",Nomen.complète!R158)</f>
        <v>19</v>
      </c>
      <c r="D158" s="141">
        <f>IF(ISBLANK(Nomen.complète!S158),"-",Nomen.complète!S158)</f>
        <v>65</v>
      </c>
      <c r="H158" s="138">
        <f>IF(ISBLANK(Nomen.complète!N158),"-",Nomen.complète!N158)</f>
        <v>95690000</v>
      </c>
      <c r="I158" s="149" t="str">
        <f>IF(ISBLANK(Nomen.complète!O158),"-",Nomen.complète!O158)</f>
        <v>EPD ES Direction de département santé (OCM 2005+2017)</v>
      </c>
    </row>
    <row r="159" spans="1:9">
      <c r="A159" s="138">
        <f>IF(ISBLANK(Nomen.complète!P159),"-",Nomen.complète!P159)</f>
        <v>95290000</v>
      </c>
      <c r="B159" s="139" t="str">
        <f>IF(ISBLANK(Nomen.complète!Q159),"-",Nomen.complète!Q159)</f>
        <v>EPD ES Direction logistique (OCM 2005+2017)</v>
      </c>
      <c r="C159" s="140">
        <f>IF(ISBLANK(Nomen.complète!R159),"-",Nomen.complète!R159)</f>
        <v>19</v>
      </c>
      <c r="D159" s="141">
        <f>IF(ISBLANK(Nomen.complète!S159),"-",Nomen.complète!S159)</f>
        <v>65</v>
      </c>
      <c r="H159" s="138">
        <f>IF(ISBLANK(Nomen.complète!N159),"-",Nomen.complète!N159)</f>
        <v>95290000</v>
      </c>
      <c r="I159" s="149" t="str">
        <f>IF(ISBLANK(Nomen.complète!O159),"-",Nomen.complète!O159)</f>
        <v>EPD ES Direction logistique (OCM 2005+2017)</v>
      </c>
    </row>
    <row r="160" spans="1:9">
      <c r="A160" s="138">
        <f>IF(ISBLANK(Nomen.complète!P160),"-",Nomen.complète!P160)</f>
        <v>95910000</v>
      </c>
      <c r="B160" s="139" t="str">
        <f>IF(ISBLANK(Nomen.complète!Q160),"-",Nomen.complète!Q160)</f>
        <v>EPD ES Développement d'application (OCM 2005+2017)</v>
      </c>
      <c r="C160" s="140">
        <f>IF(ISBLANK(Nomen.complète!R160),"-",Nomen.complète!R160)</f>
        <v>19</v>
      </c>
      <c r="D160" s="141">
        <f>IF(ISBLANK(Nomen.complète!S160),"-",Nomen.complète!S160)</f>
        <v>65</v>
      </c>
      <c r="H160" s="138">
        <f>IF(ISBLANK(Nomen.complète!N160),"-",Nomen.complète!N160)</f>
        <v>95910000</v>
      </c>
      <c r="I160" s="149" t="str">
        <f>IF(ISBLANK(Nomen.complète!O160),"-",Nomen.complète!O160)</f>
        <v>EPD ES Développement d'application (OCM 2005+2017)</v>
      </c>
    </row>
    <row r="161" spans="1:9">
      <c r="A161" s="138">
        <f>IF(ISBLANK(Nomen.complète!P161),"-",Nomen.complète!P161)</f>
        <v>95820000</v>
      </c>
      <c r="B161" s="139" t="str">
        <f>IF(ISBLANK(Nomen.complète!Q161),"-",Nomen.complète!Q161)</f>
        <v>EPD ES Développement de solutions mobiles en entreprise (OCM 2005+2017)</v>
      </c>
      <c r="C161" s="140">
        <f>IF(ISBLANK(Nomen.complète!R161),"-",Nomen.complète!R161)</f>
        <v>18</v>
      </c>
      <c r="D161" s="141">
        <f>IF(ISBLANK(Nomen.complète!S161),"-",Nomen.complète!S161)</f>
        <v>65</v>
      </c>
      <c r="H161" s="138">
        <f>IF(ISBLANK(Nomen.complète!N161),"-",Nomen.complète!N161)</f>
        <v>95820000</v>
      </c>
      <c r="I161" s="149" t="str">
        <f>IF(ISBLANK(Nomen.complète!O161),"-",Nomen.complète!O161)</f>
        <v>EPD ES Développement de solutions mobiles en entreprise (OCM 2005+2017)</v>
      </c>
    </row>
    <row r="162" spans="1:9">
      <c r="A162" s="138">
        <f>IF(ISBLANK(Nomen.complète!P162),"-",Nomen.complète!P162)</f>
        <v>95041000</v>
      </c>
      <c r="B162" s="139" t="str">
        <f>IF(ISBLANK(Nomen.complète!Q162),"-",Nomen.complète!Q162)</f>
        <v>EPD ES Economie d'entreprise (OCM 2005+2017)</v>
      </c>
      <c r="C162" s="140">
        <f>IF(ISBLANK(Nomen.complète!R162),"-",Nomen.complète!R162)</f>
        <v>19</v>
      </c>
      <c r="D162" s="141">
        <f>IF(ISBLANK(Nomen.complète!S162),"-",Nomen.complète!S162)</f>
        <v>65</v>
      </c>
      <c r="H162" s="138">
        <f>IF(ISBLANK(Nomen.complète!N162),"-",Nomen.complète!N162)</f>
        <v>95041000</v>
      </c>
      <c r="I162" s="149" t="str">
        <f>IF(ISBLANK(Nomen.complète!O162),"-",Nomen.complète!O162)</f>
        <v>EPD ES Economie d'entreprise (OCM 2005+2017)</v>
      </c>
    </row>
    <row r="163" spans="1:9">
      <c r="A163" s="138">
        <f>IF(ISBLANK(Nomen.complète!P163),"-",Nomen.complète!P163)</f>
        <v>95781001</v>
      </c>
      <c r="B163" s="139" t="str">
        <f>IF(ISBLANK(Nomen.complète!Q163),"-",Nomen.complète!Q163)</f>
        <v>EPD ES Economie d'entreprise - spécialisiation Gestion d'entreprise (OCM 2005+2017)</v>
      </c>
      <c r="C163" s="140">
        <f>IF(ISBLANK(Nomen.complète!R163),"-",Nomen.complète!R163)</f>
        <v>19</v>
      </c>
      <c r="D163" s="141">
        <f>IF(ISBLANK(Nomen.complète!S163),"-",Nomen.complète!S163)</f>
        <v>65</v>
      </c>
      <c r="H163" s="138">
        <f>IF(ISBLANK(Nomen.complète!N163),"-",Nomen.complète!N163)</f>
        <v>95781001</v>
      </c>
      <c r="I163" s="149" t="str">
        <f>IF(ISBLANK(Nomen.complète!O163),"-",Nomen.complète!O163)</f>
        <v>EPD ES Economie d'entreprise - spécialisiation Gestion d'entreprise (OCM 2005+2017)</v>
      </c>
    </row>
    <row r="164" spans="1:9">
      <c r="A164" s="138">
        <f>IF(ISBLANK(Nomen.complète!P164),"-",Nomen.complète!P164)</f>
        <v>95400000</v>
      </c>
      <c r="B164" s="139" t="str">
        <f>IF(ISBLANK(Nomen.complète!Q164),"-",Nomen.complète!Q164)</f>
        <v>EPD ES Energie et environnement (OCM 2005+2017)</v>
      </c>
      <c r="C164" s="140">
        <f>IF(ISBLANK(Nomen.complète!R164),"-",Nomen.complète!R164)</f>
        <v>19</v>
      </c>
      <c r="D164" s="141">
        <f>IF(ISBLANK(Nomen.complète!S164),"-",Nomen.complète!S164)</f>
        <v>65</v>
      </c>
      <c r="H164" s="138">
        <f>IF(ISBLANK(Nomen.complète!N164),"-",Nomen.complète!N164)</f>
        <v>95400000</v>
      </c>
      <c r="I164" s="149" t="str">
        <f>IF(ISBLANK(Nomen.complète!O164),"-",Nomen.complète!O164)</f>
        <v>EPD ES Energie et environnement (OCM 2005+2017)</v>
      </c>
    </row>
    <row r="165" spans="1:9">
      <c r="A165" s="138">
        <f>IF(ISBLANK(Nomen.complète!P165),"-",Nomen.complète!P165)</f>
        <v>95320000</v>
      </c>
      <c r="B165" s="139" t="str">
        <f>IF(ISBLANK(Nomen.complète!Q165),"-",Nomen.complète!Q165)</f>
        <v>EPD ES Event- and Promotionsmanagement</v>
      </c>
      <c r="C165" s="140">
        <f>IF(ISBLANK(Nomen.complète!R165),"-",Nomen.complète!R165)</f>
        <v>19</v>
      </c>
      <c r="D165" s="141">
        <f>IF(ISBLANK(Nomen.complète!S165),"-",Nomen.complète!S165)</f>
        <v>65</v>
      </c>
      <c r="H165" s="138">
        <f>IF(ISBLANK(Nomen.complète!N165),"-",Nomen.complète!N165)</f>
        <v>95320000</v>
      </c>
      <c r="I165" s="149" t="str">
        <f>IF(ISBLANK(Nomen.complète!O165),"-",Nomen.complète!O165)</f>
        <v>EPD ES Event- and Promotionsmanagement</v>
      </c>
    </row>
    <row r="166" spans="1:9">
      <c r="A166" s="138">
        <f>IF(ISBLANK(Nomen.complète!P166),"-",Nomen.complète!P166)</f>
        <v>95770000</v>
      </c>
      <c r="B166" s="139" t="str">
        <f>IF(ISBLANK(Nomen.complète!Q166),"-",Nomen.complète!Q166)</f>
        <v>EPD ES Executive in Business Engineering (OCM 2005+2017)</v>
      </c>
      <c r="C166" s="140">
        <f>IF(ISBLANK(Nomen.complète!R166),"-",Nomen.complète!R166)</f>
        <v>19</v>
      </c>
      <c r="D166" s="141">
        <f>IF(ISBLANK(Nomen.complète!S166),"-",Nomen.complète!S166)</f>
        <v>65</v>
      </c>
      <c r="H166" s="138">
        <f>IF(ISBLANK(Nomen.complète!N166),"-",Nomen.complète!N166)</f>
        <v>95770000</v>
      </c>
      <c r="I166" s="149" t="str">
        <f>IF(ISBLANK(Nomen.complète!O166),"-",Nomen.complète!O166)</f>
        <v>EPD ES Executive in Business Engineering (OCM 2005+2017)</v>
      </c>
    </row>
    <row r="167" spans="1:9">
      <c r="A167" s="138">
        <f>IF(ISBLANK(Nomen.complète!P167),"-",Nomen.complète!P167)</f>
        <v>95941000</v>
      </c>
      <c r="B167" s="139" t="str">
        <f>IF(ISBLANK(Nomen.complète!Q167),"-",Nomen.complète!Q167)</f>
        <v>EPD ES Expert en sécurité dans la planification et la construction d'installations électriques (OCM 2017)</v>
      </c>
      <c r="C167" s="140">
        <f>IF(ISBLANK(Nomen.complète!R167),"-",Nomen.complète!R167)</f>
        <v>19</v>
      </c>
      <c r="D167" s="141">
        <f>IF(ISBLANK(Nomen.complète!S167),"-",Nomen.complète!S167)</f>
        <v>65</v>
      </c>
      <c r="H167" s="138">
        <f>IF(ISBLANK(Nomen.complète!N167),"-",Nomen.complète!N167)</f>
        <v>95941000</v>
      </c>
      <c r="I167" s="149" t="str">
        <f>IF(ISBLANK(Nomen.complète!O167),"-",Nomen.complète!O167)</f>
        <v>EPD ES Expert en sécurité dans la planification et la construction d'installations électriques (OCM 2017)</v>
      </c>
    </row>
    <row r="168" spans="1:9">
      <c r="A168" s="138">
        <f>IF(ISBLANK(Nomen.complète!P168),"-",Nomen.complète!P168)</f>
        <v>95730000</v>
      </c>
      <c r="B168" s="139" t="str">
        <f>IF(ISBLANK(Nomen.complète!Q168),"-",Nomen.complète!Q168)</f>
        <v>EPD ES Expert financier (OCM 2005)</v>
      </c>
      <c r="C168" s="140">
        <f>IF(ISBLANK(Nomen.complète!R168),"-",Nomen.complète!R168)</f>
        <v>19</v>
      </c>
      <c r="D168" s="141">
        <f>IF(ISBLANK(Nomen.complète!S168),"-",Nomen.complète!S168)</f>
        <v>65</v>
      </c>
      <c r="H168" s="138">
        <f>IF(ISBLANK(Nomen.complète!N168),"-",Nomen.complète!N168)</f>
        <v>95730000</v>
      </c>
      <c r="I168" s="149" t="str">
        <f>IF(ISBLANK(Nomen.complète!O168),"-",Nomen.complète!O168)</f>
        <v>EPD ES Expert financier (OCM 2005)</v>
      </c>
    </row>
    <row r="169" spans="1:9">
      <c r="A169" s="138">
        <f>IF(ISBLANK(Nomen.complète!P169),"-",Nomen.complète!P169)</f>
        <v>95240000</v>
      </c>
      <c r="B169" s="139" t="str">
        <f>IF(ISBLANK(Nomen.complète!Q169),"-",Nomen.complète!Q169)</f>
        <v>EPD ES Formateur en communication (OCM 2005)</v>
      </c>
      <c r="C169" s="140">
        <f>IF(ISBLANK(Nomen.complète!R169),"-",Nomen.complète!R169)</f>
        <v>19</v>
      </c>
      <c r="D169" s="141">
        <f>IF(ISBLANK(Nomen.complète!S169),"-",Nomen.complète!S169)</f>
        <v>65</v>
      </c>
      <c r="H169" s="138">
        <f>IF(ISBLANK(Nomen.complète!N169),"-",Nomen.complète!N169)</f>
        <v>95240000</v>
      </c>
      <c r="I169" s="149" t="str">
        <f>IF(ISBLANK(Nomen.complète!O169),"-",Nomen.complète!O169)</f>
        <v>EPD ES Formateur en communication (OCM 2005)</v>
      </c>
    </row>
    <row r="170" spans="1:9">
      <c r="A170" s="138">
        <f>IF(ISBLANK(Nomen.complète!P170),"-",Nomen.complète!P170)</f>
        <v>95541000</v>
      </c>
      <c r="B170" s="139" t="str">
        <f>IF(ISBLANK(Nomen.complète!Q170),"-",Nomen.complète!Q170)</f>
        <v>EPD ES Formation à la régulation d'urgences (OCM 2005+2017)</v>
      </c>
      <c r="C170" s="140">
        <f>IF(ISBLANK(Nomen.complète!R170),"-",Nomen.complète!R170)</f>
        <v>19</v>
      </c>
      <c r="D170" s="141">
        <f>IF(ISBLANK(Nomen.complète!S170),"-",Nomen.complète!S170)</f>
        <v>65</v>
      </c>
      <c r="H170" s="138">
        <f>IF(ISBLANK(Nomen.complète!N170),"-",Nomen.complète!N170)</f>
        <v>95541000</v>
      </c>
      <c r="I170" s="149" t="str">
        <f>IF(ISBLANK(Nomen.complète!O170),"-",Nomen.complète!O170)</f>
        <v>EPD ES Formation à la régulation d'urgences (OCM 2005+2017)</v>
      </c>
    </row>
    <row r="171" spans="1:9">
      <c r="A171" s="138">
        <f>IF(ISBLANK(Nomen.complète!P171),"-",Nomen.complète!P171)</f>
        <v>95553000</v>
      </c>
      <c r="B171" s="139" t="str">
        <f>IF(ISBLANK(Nomen.complète!Q171),"-",Nomen.complète!Q171)</f>
        <v>EPD ES General Management (OCM 2017)</v>
      </c>
      <c r="C171" s="140">
        <f>IF(ISBLANK(Nomen.complète!R171),"-",Nomen.complète!R171)</f>
        <v>19</v>
      </c>
      <c r="D171" s="141">
        <f>IF(ISBLANK(Nomen.complète!S171),"-",Nomen.complète!S171)</f>
        <v>65</v>
      </c>
      <c r="H171" s="138">
        <f>IF(ISBLANK(Nomen.complète!N171),"-",Nomen.complète!N171)</f>
        <v>95553000</v>
      </c>
      <c r="I171" s="149" t="str">
        <f>IF(ISBLANK(Nomen.complète!O171),"-",Nomen.complète!O171)</f>
        <v>EPD ES General Management (OCM 2017)</v>
      </c>
    </row>
    <row r="172" spans="1:9">
      <c r="A172" s="138">
        <f>IF(ISBLANK(Nomen.complète!P172),"-",Nomen.complète!P172)</f>
        <v>95131000</v>
      </c>
      <c r="B172" s="139" t="str">
        <f>IF(ISBLANK(Nomen.complète!Q172),"-",Nomen.complète!Q172)</f>
        <v>EPD ES Gestion d'entreprise (OCM 2005)</v>
      </c>
      <c r="C172" s="140">
        <f>IF(ISBLANK(Nomen.complète!R172),"-",Nomen.complète!R172)</f>
        <v>19</v>
      </c>
      <c r="D172" s="141">
        <f>IF(ISBLANK(Nomen.complète!S172),"-",Nomen.complète!S172)</f>
        <v>65</v>
      </c>
      <c r="H172" s="138">
        <f>IF(ISBLANK(Nomen.complète!N172),"-",Nomen.complète!N172)</f>
        <v>95131000</v>
      </c>
      <c r="I172" s="149" t="str">
        <f>IF(ISBLANK(Nomen.complète!O172),"-",Nomen.complète!O172)</f>
        <v>EPD ES Gestion d'entreprise (OCM 2005)</v>
      </c>
    </row>
    <row r="173" spans="1:9">
      <c r="A173" s="138">
        <f>IF(ISBLANK(Nomen.complète!P173),"-",Nomen.complète!P173)</f>
        <v>95132000</v>
      </c>
      <c r="B173" s="139" t="str">
        <f>IF(ISBLANK(Nomen.complète!Q173),"-",Nomen.complète!Q173)</f>
        <v>EPD ES Gestion d'entreprise (OCM 2017)</v>
      </c>
      <c r="C173" s="140">
        <f>IF(ISBLANK(Nomen.complète!R173),"-",Nomen.complète!R173)</f>
        <v>19</v>
      </c>
      <c r="D173" s="141">
        <f>IF(ISBLANK(Nomen.complète!S173),"-",Nomen.complète!S173)</f>
        <v>65</v>
      </c>
      <c r="H173" s="138">
        <f>IF(ISBLANK(Nomen.complète!N173),"-",Nomen.complète!N173)</f>
        <v>95132000</v>
      </c>
      <c r="I173" s="149" t="str">
        <f>IF(ISBLANK(Nomen.complète!O173),"-",Nomen.complète!O173)</f>
        <v>EPD ES Gestion d'entreprise (OCM 2017)</v>
      </c>
    </row>
    <row r="174" spans="1:9">
      <c r="A174" s="138">
        <f>IF(ISBLANK(Nomen.complète!P174),"-",Nomen.complète!P174)</f>
        <v>95870000</v>
      </c>
      <c r="B174" s="139" t="str">
        <f>IF(ISBLANK(Nomen.complète!Q174),"-",Nomen.complète!Q174)</f>
        <v>EPD ES Gestion d'entreprise dans la construction (OCM 2005)</v>
      </c>
      <c r="C174" s="140">
        <f>IF(ISBLANK(Nomen.complète!R174),"-",Nomen.complète!R174)</f>
        <v>19</v>
      </c>
      <c r="D174" s="141">
        <f>IF(ISBLANK(Nomen.complète!S174),"-",Nomen.complète!S174)</f>
        <v>65</v>
      </c>
      <c r="H174" s="138">
        <f>IF(ISBLANK(Nomen.complète!N174),"-",Nomen.complète!N174)</f>
        <v>95870000</v>
      </c>
      <c r="I174" s="149" t="str">
        <f>IF(ISBLANK(Nomen.complète!O174),"-",Nomen.complète!O174)</f>
        <v>EPD ES Gestion d'entreprise dans la construction (OCM 2005)</v>
      </c>
    </row>
    <row r="175" spans="1:9">
      <c r="A175" s="138">
        <f>IF(ISBLANK(Nomen.complète!P175),"-",Nomen.complète!P175)</f>
        <v>95170000</v>
      </c>
      <c r="B175" s="139" t="str">
        <f>IF(ISBLANK(Nomen.complète!Q175),"-",Nomen.complète!Q175)</f>
        <v>EPD ES Gestion de la qualité (OCM 2005)</v>
      </c>
      <c r="C175" s="140">
        <f>IF(ISBLANK(Nomen.complète!R175),"-",Nomen.complète!R175)</f>
        <v>19</v>
      </c>
      <c r="D175" s="141">
        <f>IF(ISBLANK(Nomen.complète!S175),"-",Nomen.complète!S175)</f>
        <v>65</v>
      </c>
      <c r="H175" s="138">
        <f>IF(ISBLANK(Nomen.complète!N175),"-",Nomen.complète!N175)</f>
        <v>95170000</v>
      </c>
      <c r="I175" s="149" t="str">
        <f>IF(ISBLANK(Nomen.complète!O175),"-",Nomen.complète!O175)</f>
        <v>EPD ES Gestion de la qualité (OCM 2005)</v>
      </c>
    </row>
    <row r="176" spans="1:9">
      <c r="A176" s="138">
        <f>IF(ISBLANK(Nomen.complète!P176),"-",Nomen.complète!P176)</f>
        <v>95172000</v>
      </c>
      <c r="B176" s="139" t="str">
        <f>IF(ISBLANK(Nomen.complète!Q176),"-",Nomen.complète!Q176)</f>
        <v>EPD ES Gestion de la qualité (OCM 2017)</v>
      </c>
      <c r="C176" s="140">
        <f>IF(ISBLANK(Nomen.complète!R176),"-",Nomen.complète!R176)</f>
        <v>19</v>
      </c>
      <c r="D176" s="141">
        <f>IF(ISBLANK(Nomen.complète!S176),"-",Nomen.complète!S176)</f>
        <v>65</v>
      </c>
      <c r="H176" s="138">
        <f>IF(ISBLANK(Nomen.complète!N176),"-",Nomen.complète!N176)</f>
        <v>95172000</v>
      </c>
      <c r="I176" s="149" t="str">
        <f>IF(ISBLANK(Nomen.complète!O176),"-",Nomen.complète!O176)</f>
        <v>EPD ES Gestion de la qualité (OCM 2017)</v>
      </c>
    </row>
    <row r="177" spans="1:9">
      <c r="A177" s="138">
        <f>IF(ISBLANK(Nomen.complète!P177),"-",Nomen.complète!P177)</f>
        <v>95650000</v>
      </c>
      <c r="B177" s="139" t="str">
        <f>IF(ISBLANK(Nomen.complète!Q177),"-",Nomen.complète!Q177)</f>
        <v>EPD ES Gestion du personnel (OCM 2005+2017)</v>
      </c>
      <c r="C177" s="140">
        <f>IF(ISBLANK(Nomen.complète!R177),"-",Nomen.complète!R177)</f>
        <v>19</v>
      </c>
      <c r="D177" s="141">
        <f>IF(ISBLANK(Nomen.complète!S177),"-",Nomen.complète!S177)</f>
        <v>65</v>
      </c>
      <c r="H177" s="138">
        <f>IF(ISBLANK(Nomen.complète!N177),"-",Nomen.complète!N177)</f>
        <v>95650000</v>
      </c>
      <c r="I177" s="149" t="str">
        <f>IF(ISBLANK(Nomen.complète!O177),"-",Nomen.complète!O177)</f>
        <v>EPD ES Gestion du personnel (OCM 2005+2017)</v>
      </c>
    </row>
    <row r="178" spans="1:9">
      <c r="A178" s="138">
        <f>IF(ISBLANK(Nomen.complète!P178),"-",Nomen.complète!P178)</f>
        <v>95620000</v>
      </c>
      <c r="B178" s="139" t="str">
        <f>IF(ISBLANK(Nomen.complète!Q178),"-",Nomen.complète!Q178)</f>
        <v>EPD ES Gestion finances et services (OCM 2005)</v>
      </c>
      <c r="C178" s="140">
        <f>IF(ISBLANK(Nomen.complète!R178),"-",Nomen.complète!R178)</f>
        <v>19</v>
      </c>
      <c r="D178" s="141">
        <f>IF(ISBLANK(Nomen.complète!S178),"-",Nomen.complète!S178)</f>
        <v>65</v>
      </c>
      <c r="H178" s="138">
        <f>IF(ISBLANK(Nomen.complète!N178),"-",Nomen.complète!N178)</f>
        <v>95620000</v>
      </c>
      <c r="I178" s="149" t="str">
        <f>IF(ISBLANK(Nomen.complète!O178),"-",Nomen.complète!O178)</f>
        <v>EPD ES Gestion finances et services (OCM 2005)</v>
      </c>
    </row>
    <row r="179" spans="1:9">
      <c r="A179" s="138">
        <f>IF(ISBLANK(Nomen.complète!P179),"-",Nomen.complète!P179)</f>
        <v>95590000</v>
      </c>
      <c r="B179" s="139" t="str">
        <f>IF(ISBLANK(Nomen.complète!Q179),"-",Nomen.complète!Q179)</f>
        <v>EPD ES Gestion qualité et processus (OCM 2005)</v>
      </c>
      <c r="C179" s="140">
        <f>IF(ISBLANK(Nomen.complète!R179),"-",Nomen.complète!R179)</f>
        <v>19</v>
      </c>
      <c r="D179" s="141">
        <f>IF(ISBLANK(Nomen.complète!S179),"-",Nomen.complète!S179)</f>
        <v>65</v>
      </c>
      <c r="H179" s="138">
        <f>IF(ISBLANK(Nomen.complète!N179),"-",Nomen.complète!N179)</f>
        <v>95590000</v>
      </c>
      <c r="I179" s="149" t="str">
        <f>IF(ISBLANK(Nomen.complète!O179),"-",Nomen.complète!O179)</f>
        <v>EPD ES Gestion qualité et processus (OCM 2005)</v>
      </c>
    </row>
    <row r="180" spans="1:9">
      <c r="A180" s="138">
        <f>IF(ISBLANK(Nomen.complète!P180),"-",Nomen.complète!P180)</f>
        <v>95741000</v>
      </c>
      <c r="B180" s="139" t="str">
        <f>IF(ISBLANK(Nomen.complète!Q180),"-",Nomen.complète!Q180)</f>
        <v>EPD ES Hotel Management (OCM 2017)</v>
      </c>
      <c r="C180" s="140">
        <f>IF(ISBLANK(Nomen.complète!R180),"-",Nomen.complète!R180)</f>
        <v>19</v>
      </c>
      <c r="D180" s="141">
        <f>IF(ISBLANK(Nomen.complète!S180),"-",Nomen.complète!S180)</f>
        <v>65</v>
      </c>
      <c r="H180" s="138">
        <f>IF(ISBLANK(Nomen.complète!N180),"-",Nomen.complète!N180)</f>
        <v>95741000</v>
      </c>
      <c r="I180" s="149" t="str">
        <f>IF(ISBLANK(Nomen.complète!O180),"-",Nomen.complète!O180)</f>
        <v>EPD ES Hotel Management (OCM 2017)</v>
      </c>
    </row>
    <row r="181" spans="1:9">
      <c r="A181" s="138">
        <f>IF(ISBLANK(Nomen.complète!P181),"-",Nomen.complète!P181)</f>
        <v>95810000</v>
      </c>
      <c r="B181" s="139" t="str">
        <f>IF(ISBLANK(Nomen.complète!Q181),"-",Nomen.complète!Q181)</f>
        <v>EPD ES Human Resources (OCM 2005+2017)</v>
      </c>
      <c r="C181" s="140">
        <f>IF(ISBLANK(Nomen.complète!R181),"-",Nomen.complète!R181)</f>
        <v>18</v>
      </c>
      <c r="D181" s="141">
        <f>IF(ISBLANK(Nomen.complète!S181),"-",Nomen.complète!S181)</f>
        <v>65</v>
      </c>
      <c r="H181" s="138">
        <f>IF(ISBLANK(Nomen.complète!N181),"-",Nomen.complète!N181)</f>
        <v>95810000</v>
      </c>
      <c r="I181" s="149" t="str">
        <f>IF(ISBLANK(Nomen.complète!O181),"-",Nomen.complète!O181)</f>
        <v>EPD ES Human Resources (OCM 2005+2017)</v>
      </c>
    </row>
    <row r="182" spans="1:9">
      <c r="A182" s="138">
        <f>IF(ISBLANK(Nomen.complète!P182),"-",Nomen.complète!P182)</f>
        <v>95450000</v>
      </c>
      <c r="B182" s="139" t="str">
        <f>IF(ISBLANK(Nomen.complète!Q182),"-",Nomen.complète!Q182)</f>
        <v>EPD ES IT Security &amp; Risk Management (OCM 2017)</v>
      </c>
      <c r="C182" s="140">
        <f>IF(ISBLANK(Nomen.complète!R182),"-",Nomen.complète!R182)</f>
        <v>19</v>
      </c>
      <c r="D182" s="141">
        <f>IF(ISBLANK(Nomen.complète!S182),"-",Nomen.complète!S182)</f>
        <v>65</v>
      </c>
      <c r="H182" s="138">
        <f>IF(ISBLANK(Nomen.complète!N182),"-",Nomen.complète!N182)</f>
        <v>95450000</v>
      </c>
      <c r="I182" s="149" t="str">
        <f>IF(ISBLANK(Nomen.complète!O182),"-",Nomen.complète!O182)</f>
        <v>EPD ES IT Security &amp; Risk Management (OCM 2017)</v>
      </c>
    </row>
    <row r="183" spans="1:9">
      <c r="A183" s="138">
        <f>IF(ISBLANK(Nomen.complète!P183),"-",Nomen.complète!P183)</f>
        <v>95552000</v>
      </c>
      <c r="B183" s="139" t="str">
        <f>IF(ISBLANK(Nomen.complète!Q183),"-",Nomen.complète!Q183)</f>
        <v>EPD ES Industrial Management (OCM 2005+2017)</v>
      </c>
      <c r="C183" s="140">
        <f>IF(ISBLANK(Nomen.complète!R183),"-",Nomen.complète!R183)</f>
        <v>19</v>
      </c>
      <c r="D183" s="141">
        <f>IF(ISBLANK(Nomen.complète!S183),"-",Nomen.complète!S183)</f>
        <v>65</v>
      </c>
      <c r="H183" s="138">
        <f>IF(ISBLANK(Nomen.complète!N183),"-",Nomen.complète!N183)</f>
        <v>95552000</v>
      </c>
      <c r="I183" s="149" t="str">
        <f>IF(ISBLANK(Nomen.complète!O183),"-",Nomen.complète!O183)</f>
        <v>EPD ES Industrial Management (OCM 2005+2017)</v>
      </c>
    </row>
    <row r="184" spans="1:9">
      <c r="A184" s="138">
        <f>IF(ISBLANK(Nomen.complète!P184),"-",Nomen.complète!P184)</f>
        <v>95950000</v>
      </c>
      <c r="B184" s="139" t="str">
        <f>IF(ISBLANK(Nomen.complète!Q184),"-",Nomen.complète!Q184)</f>
        <v>EPD ES Informatique de gestion (OCM 2017)</v>
      </c>
      <c r="C184" s="140">
        <f>IF(ISBLANK(Nomen.complète!R184),"-",Nomen.complète!R184)</f>
        <v>19</v>
      </c>
      <c r="D184" s="141">
        <f>IF(ISBLANK(Nomen.complète!S184),"-",Nomen.complète!S184)</f>
        <v>65</v>
      </c>
      <c r="H184" s="138">
        <f>IF(ISBLANK(Nomen.complète!N184),"-",Nomen.complète!N184)</f>
        <v>95950000</v>
      </c>
      <c r="I184" s="149" t="str">
        <f>IF(ISBLANK(Nomen.complète!O184),"-",Nomen.complète!O184)</f>
        <v>EPD ES Informatique de gestion (OCM 2017)</v>
      </c>
    </row>
    <row r="185" spans="1:9">
      <c r="A185" s="138">
        <f>IF(ISBLANK(Nomen.complète!P185),"-",Nomen.complète!P185)</f>
        <v>95563000</v>
      </c>
      <c r="B185" s="139" t="str">
        <f>IF(ISBLANK(Nomen.complète!Q185),"-",Nomen.complète!Q185)</f>
        <v>EPD ES KMU Leadership und Betriebswirtschaft (OCM 2017)</v>
      </c>
      <c r="C185" s="140">
        <f>IF(ISBLANK(Nomen.complète!R185),"-",Nomen.complète!R185)</f>
        <v>19</v>
      </c>
      <c r="D185" s="141">
        <f>IF(ISBLANK(Nomen.complète!S185),"-",Nomen.complète!S185)</f>
        <v>65</v>
      </c>
      <c r="H185" s="138">
        <f>IF(ISBLANK(Nomen.complète!N185),"-",Nomen.complète!N185)</f>
        <v>95563000</v>
      </c>
      <c r="I185" s="149" t="str">
        <f>IF(ISBLANK(Nomen.complète!O185),"-",Nomen.complète!O185)</f>
        <v>EPD ES KMU Leadership und Betriebswirtschaft (OCM 2017)</v>
      </c>
    </row>
    <row r="186" spans="1:9">
      <c r="A186" s="138">
        <f>IF(ISBLANK(Nomen.complète!P186),"-",Nomen.complète!P186)</f>
        <v>95470000</v>
      </c>
      <c r="B186" s="139" t="str">
        <f>IF(ISBLANK(Nomen.complète!Q186),"-",Nomen.complète!Q186)</f>
        <v>EPD ES Key-Account Management (OCM 2017)</v>
      </c>
      <c r="C186" s="140">
        <f>IF(ISBLANK(Nomen.complète!R186),"-",Nomen.complète!R186)</f>
        <v>19</v>
      </c>
      <c r="D186" s="141">
        <f>IF(ISBLANK(Nomen.complète!S186),"-",Nomen.complète!S186)</f>
        <v>65</v>
      </c>
      <c r="H186" s="138">
        <f>IF(ISBLANK(Nomen.complète!N186),"-",Nomen.complète!N186)</f>
        <v>95470000</v>
      </c>
      <c r="I186" s="149" t="str">
        <f>IF(ISBLANK(Nomen.complète!O186),"-",Nomen.complète!O186)</f>
        <v>EPD ES Key-Account Management (OCM 2017)</v>
      </c>
    </row>
    <row r="187" spans="1:9">
      <c r="A187" s="138">
        <f>IF(ISBLANK(Nomen.complète!P187),"-",Nomen.complète!P187)</f>
        <v>95890200</v>
      </c>
      <c r="B187" s="139" t="str">
        <f>IF(ISBLANK(Nomen.complète!Q187),"-",Nomen.complète!Q187)</f>
        <v>EPD ES Leadership (OCM 2017)</v>
      </c>
      <c r="C187" s="140">
        <f>IF(ISBLANK(Nomen.complète!R187),"-",Nomen.complète!R187)</f>
        <v>19</v>
      </c>
      <c r="D187" s="141">
        <f>IF(ISBLANK(Nomen.complète!S187),"-",Nomen.complète!S187)</f>
        <v>65</v>
      </c>
      <c r="H187" s="138">
        <f>IF(ISBLANK(Nomen.complète!N187),"-",Nomen.complète!N187)</f>
        <v>95890200</v>
      </c>
      <c r="I187" s="149" t="str">
        <f>IF(ISBLANK(Nomen.complète!O187),"-",Nomen.complète!O187)</f>
        <v>EPD ES Leadership (OCM 2017)</v>
      </c>
    </row>
    <row r="188" spans="1:9">
      <c r="A188" s="138">
        <f>IF(ISBLANK(Nomen.complète!P188),"-",Nomen.complète!P188)</f>
        <v>95561000</v>
      </c>
      <c r="B188" s="139" t="str">
        <f>IF(ISBLANK(Nomen.complète!Q188),"-",Nomen.complète!Q188)</f>
        <v>EPD ES Leadership and Change Management (OCM 2005+2017)</v>
      </c>
      <c r="C188" s="140">
        <f>IF(ISBLANK(Nomen.complète!R188),"-",Nomen.complète!R188)</f>
        <v>19</v>
      </c>
      <c r="D188" s="141">
        <f>IF(ISBLANK(Nomen.complète!S188),"-",Nomen.complète!S188)</f>
        <v>65</v>
      </c>
      <c r="H188" s="138">
        <f>IF(ISBLANK(Nomen.complète!N188),"-",Nomen.complète!N188)</f>
        <v>95561000</v>
      </c>
      <c r="I188" s="149" t="str">
        <f>IF(ISBLANK(Nomen.complète!O188),"-",Nomen.complète!O188)</f>
        <v>EPD ES Leadership and Change Management (OCM 2005+2017)</v>
      </c>
    </row>
    <row r="189" spans="1:9">
      <c r="A189" s="138">
        <f>IF(ISBLANK(Nomen.complète!P189),"-",Nomen.complète!P189)</f>
        <v>95562000</v>
      </c>
      <c r="B189" s="139" t="str">
        <f>IF(ISBLANK(Nomen.complète!Q189),"-",Nomen.complète!Q189)</f>
        <v>EPD ES Leadership and Management (OCM 2005+2017)</v>
      </c>
      <c r="C189" s="140">
        <f>IF(ISBLANK(Nomen.complète!R189),"-",Nomen.complète!R189)</f>
        <v>19</v>
      </c>
      <c r="D189" s="141">
        <f>IF(ISBLANK(Nomen.complète!S189),"-",Nomen.complète!S189)</f>
        <v>65</v>
      </c>
      <c r="H189" s="138">
        <f>IF(ISBLANK(Nomen.complète!N189),"-",Nomen.complète!N189)</f>
        <v>95562000</v>
      </c>
      <c r="I189" s="149" t="str">
        <f>IF(ISBLANK(Nomen.complète!O189),"-",Nomen.complète!O189)</f>
        <v>EPD ES Leadership and Management (OCM 2005+2017)</v>
      </c>
    </row>
    <row r="190" spans="1:9">
      <c r="A190" s="138">
        <f>IF(ISBLANK(Nomen.complète!P190),"-",Nomen.complète!P190)</f>
        <v>95210000</v>
      </c>
      <c r="B190" s="139" t="str">
        <f>IF(ISBLANK(Nomen.complète!Q190),"-",Nomen.complète!Q190)</f>
        <v>EPD ES Leadership étendu (OCM 2005)</v>
      </c>
      <c r="C190" s="140">
        <f>IF(ISBLANK(Nomen.complète!R190),"-",Nomen.complète!R190)</f>
        <v>19</v>
      </c>
      <c r="D190" s="141">
        <f>IF(ISBLANK(Nomen.complète!S190),"-",Nomen.complète!S190)</f>
        <v>65</v>
      </c>
      <c r="H190" s="138">
        <f>IF(ISBLANK(Nomen.complète!N190),"-",Nomen.complète!N190)</f>
        <v>95210000</v>
      </c>
      <c r="I190" s="149" t="str">
        <f>IF(ISBLANK(Nomen.complète!O190),"-",Nomen.complète!O190)</f>
        <v>EPD ES Leadership étendu (OCM 2005)</v>
      </c>
    </row>
    <row r="191" spans="1:9">
      <c r="A191" s="138">
        <f>IF(ISBLANK(Nomen.complète!P191),"-",Nomen.complète!P191)</f>
        <v>95740000</v>
      </c>
      <c r="B191" s="139" t="str">
        <f>IF(ISBLANK(Nomen.complète!Q191),"-",Nomen.complète!Q191)</f>
        <v>EPD ES Management d'hôtellerie (OCM 2005)</v>
      </c>
      <c r="C191" s="140">
        <f>IF(ISBLANK(Nomen.complète!R191),"-",Nomen.complète!R191)</f>
        <v>19</v>
      </c>
      <c r="D191" s="141">
        <f>IF(ISBLANK(Nomen.complète!S191),"-",Nomen.complète!S191)</f>
        <v>65</v>
      </c>
      <c r="H191" s="138">
        <f>IF(ISBLANK(Nomen.complète!N191),"-",Nomen.complète!N191)</f>
        <v>95740000</v>
      </c>
      <c r="I191" s="149" t="str">
        <f>IF(ISBLANK(Nomen.complète!O191),"-",Nomen.complète!O191)</f>
        <v>EPD ES Management d'hôtellerie (OCM 2005)</v>
      </c>
    </row>
    <row r="192" spans="1:9">
      <c r="A192" s="138">
        <f>IF(ISBLANK(Nomen.complète!P192),"-",Nomen.complète!P192)</f>
        <v>95141000</v>
      </c>
      <c r="B192" s="139" t="str">
        <f>IF(ISBLANK(Nomen.complète!Q192),"-",Nomen.complète!Q192)</f>
        <v>EPD ES Management de projets (OCM 2005+2017)</v>
      </c>
      <c r="C192" s="140">
        <f>IF(ISBLANK(Nomen.complète!R192),"-",Nomen.complète!R192)</f>
        <v>19</v>
      </c>
      <c r="D192" s="141">
        <f>IF(ISBLANK(Nomen.complète!S192),"-",Nomen.complète!S192)</f>
        <v>65</v>
      </c>
      <c r="H192" s="138">
        <f>IF(ISBLANK(Nomen.complète!N192),"-",Nomen.complète!N192)</f>
        <v>95141000</v>
      </c>
      <c r="I192" s="149" t="str">
        <f>IF(ISBLANK(Nomen.complète!O192),"-",Nomen.complète!O192)</f>
        <v>EPD ES Management de projets (OCM 2005+2017)</v>
      </c>
    </row>
    <row r="193" spans="1:9">
      <c r="A193" s="138">
        <f>IF(ISBLANK(Nomen.complète!P193),"-",Nomen.complète!P193)</f>
        <v>95142000</v>
      </c>
      <c r="B193" s="139" t="str">
        <f>IF(ISBLANK(Nomen.complète!Q193),"-",Nomen.complète!Q193)</f>
        <v>EPD ES Management de projets Agile (OCM 2017)</v>
      </c>
      <c r="C193" s="140">
        <f>IF(ISBLANK(Nomen.complète!R193),"-",Nomen.complète!R193)</f>
        <v>19</v>
      </c>
      <c r="D193" s="141">
        <f>IF(ISBLANK(Nomen.complète!S193),"-",Nomen.complète!S193)</f>
        <v>65</v>
      </c>
      <c r="H193" s="138">
        <f>IF(ISBLANK(Nomen.complète!N193),"-",Nomen.complète!N193)</f>
        <v>95142000</v>
      </c>
      <c r="I193" s="149" t="str">
        <f>IF(ISBLANK(Nomen.complète!O193),"-",Nomen.complète!O193)</f>
        <v>EPD ES Management de projets Agile (OCM 2017)</v>
      </c>
    </row>
    <row r="194" spans="1:9">
      <c r="A194" s="138">
        <f>IF(ISBLANK(Nomen.complète!P194),"-",Nomen.complète!P194)</f>
        <v>95340000</v>
      </c>
      <c r="B194" s="139" t="str">
        <f>IF(ISBLANK(Nomen.complète!Q194),"-",Nomen.complète!Q194)</f>
        <v>EPD ES Management de projets et processus d'entreprise (OCM 2005)</v>
      </c>
      <c r="C194" s="140">
        <f>IF(ISBLANK(Nomen.complète!R194),"-",Nomen.complète!R194)</f>
        <v>19</v>
      </c>
      <c r="D194" s="141">
        <f>IF(ISBLANK(Nomen.complète!S194),"-",Nomen.complète!S194)</f>
        <v>65</v>
      </c>
      <c r="H194" s="138">
        <f>IF(ISBLANK(Nomen.complète!N194),"-",Nomen.complète!N194)</f>
        <v>95340000</v>
      </c>
      <c r="I194" s="149" t="str">
        <f>IF(ISBLANK(Nomen.complète!O194),"-",Nomen.complète!O194)</f>
        <v>EPD ES Management de projets et processus d'entreprise (OCM 2005)</v>
      </c>
    </row>
    <row r="195" spans="1:9">
      <c r="A195" s="138">
        <f>IF(ISBLANK(Nomen.complète!P195),"-",Nomen.complète!P195)</f>
        <v>95700000</v>
      </c>
      <c r="B195" s="139" t="str">
        <f>IF(ISBLANK(Nomen.complète!Q195),"-",Nomen.complète!Q195)</f>
        <v>EPD ES Management de services IT (OCM 2005+2017)</v>
      </c>
      <c r="C195" s="140">
        <f>IF(ISBLANK(Nomen.complète!R195),"-",Nomen.complète!R195)</f>
        <v>19</v>
      </c>
      <c r="D195" s="141">
        <f>IF(ISBLANK(Nomen.complète!S195),"-",Nomen.complète!S195)</f>
        <v>65</v>
      </c>
      <c r="H195" s="138">
        <f>IF(ISBLANK(Nomen.complète!N195),"-",Nomen.complète!N195)</f>
        <v>95700000</v>
      </c>
      <c r="I195" s="149" t="str">
        <f>IF(ISBLANK(Nomen.complète!O195),"-",Nomen.complète!O195)</f>
        <v>EPD ES Management de services IT (OCM 2005+2017)</v>
      </c>
    </row>
    <row r="196" spans="1:9">
      <c r="A196" s="138">
        <f>IF(ISBLANK(Nomen.complète!P196),"-",Nomen.complète!P196)</f>
        <v>95300000</v>
      </c>
      <c r="B196" s="139" t="str">
        <f>IF(ISBLANK(Nomen.complète!Q196),"-",Nomen.complète!Q196)</f>
        <v>EPD ES Management de strategie (OCM 2005)</v>
      </c>
      <c r="C196" s="140">
        <f>IF(ISBLANK(Nomen.complète!R196),"-",Nomen.complète!R196)</f>
        <v>19</v>
      </c>
      <c r="D196" s="141">
        <f>IF(ISBLANK(Nomen.complète!S196),"-",Nomen.complète!S196)</f>
        <v>65</v>
      </c>
      <c r="H196" s="138">
        <f>IF(ISBLANK(Nomen.complète!N196),"-",Nomen.complète!N196)</f>
        <v>95300000</v>
      </c>
      <c r="I196" s="149" t="str">
        <f>IF(ISBLANK(Nomen.complète!O196),"-",Nomen.complète!O196)</f>
        <v>EPD ES Management de strategie (OCM 2005)</v>
      </c>
    </row>
    <row r="197" spans="1:9">
      <c r="A197" s="138">
        <f>IF(ISBLANK(Nomen.complète!P197),"-",Nomen.complète!P197)</f>
        <v>95600000</v>
      </c>
      <c r="B197" s="139" t="str">
        <f>IF(ISBLANK(Nomen.complète!Q197),"-",Nomen.complète!Q197)</f>
        <v>EPD ES Management de vente et de marketing (OCM 2005)</v>
      </c>
      <c r="C197" s="140">
        <f>IF(ISBLANK(Nomen.complète!R197),"-",Nomen.complète!R197)</f>
        <v>19</v>
      </c>
      <c r="D197" s="141">
        <f>IF(ISBLANK(Nomen.complète!S197),"-",Nomen.complète!S197)</f>
        <v>65</v>
      </c>
      <c r="H197" s="138">
        <f>IF(ISBLANK(Nomen.complète!N197),"-",Nomen.complète!N197)</f>
        <v>95600000</v>
      </c>
      <c r="I197" s="149" t="str">
        <f>IF(ISBLANK(Nomen.complète!O197),"-",Nomen.complète!O197)</f>
        <v>EPD ES Management de vente et de marketing (OCM 2005)</v>
      </c>
    </row>
    <row r="198" spans="1:9">
      <c r="A198" s="138">
        <f>IF(ISBLANK(Nomen.complète!P198),"-",Nomen.complète!P198)</f>
        <v>90070000</v>
      </c>
      <c r="B198" s="139" t="str">
        <f>IF(ISBLANK(Nomen.complète!Q198),"-",Nomen.complète!Q198)</f>
        <v>EPD ES Management en construction (OCM 2005+2017)</v>
      </c>
      <c r="C198" s="140">
        <f>IF(ISBLANK(Nomen.complète!R198),"-",Nomen.complète!R198)</f>
        <v>19</v>
      </c>
      <c r="D198" s="141">
        <f>IF(ISBLANK(Nomen.complète!S198),"-",Nomen.complète!S198)</f>
        <v>65</v>
      </c>
      <c r="H198" s="138">
        <f>IF(ISBLANK(Nomen.complète!N198),"-",Nomen.complète!N198)</f>
        <v>90070000</v>
      </c>
      <c r="I198" s="149" t="str">
        <f>IF(ISBLANK(Nomen.complète!O198),"-",Nomen.complète!O198)</f>
        <v>EPD ES Management en construction (OCM 2005+2017)</v>
      </c>
    </row>
    <row r="199" spans="1:9">
      <c r="A199" s="138">
        <f>IF(ISBLANK(Nomen.complète!P199),"-",Nomen.complète!P199)</f>
        <v>95884200</v>
      </c>
      <c r="B199" s="139" t="str">
        <f>IF(ISBLANK(Nomen.complète!Q199),"-",Nomen.complète!Q199)</f>
        <v>EPD ES Management en ressources humaines (OCM 2017)</v>
      </c>
      <c r="C199" s="140">
        <f>IF(ISBLANK(Nomen.complète!R199),"-",Nomen.complète!R199)</f>
        <v>19</v>
      </c>
      <c r="D199" s="141">
        <f>IF(ISBLANK(Nomen.complète!S199),"-",Nomen.complète!S199)</f>
        <v>65</v>
      </c>
      <c r="H199" s="138">
        <f>IF(ISBLANK(Nomen.complète!N199),"-",Nomen.complète!N199)</f>
        <v>95884200</v>
      </c>
      <c r="I199" s="149" t="str">
        <f>IF(ISBLANK(Nomen.complète!O199),"-",Nomen.complète!O199)</f>
        <v>EPD ES Management en ressources humaines (OCM 2017)</v>
      </c>
    </row>
    <row r="200" spans="1:9">
      <c r="A200" s="138">
        <f>IF(ISBLANK(Nomen.complète!P200),"-",Nomen.complète!P200)</f>
        <v>95790000</v>
      </c>
      <c r="B200" s="139" t="str">
        <f>IF(ISBLANK(Nomen.complète!Q200),"-",Nomen.complète!Q200)</f>
        <v>EPD ES Management en énergie (OCM 2005+2017)</v>
      </c>
      <c r="C200" s="140">
        <f>IF(ISBLANK(Nomen.complète!R200),"-",Nomen.complète!R200)</f>
        <v>19</v>
      </c>
      <c r="D200" s="141">
        <f>IF(ISBLANK(Nomen.complète!S200),"-",Nomen.complète!S200)</f>
        <v>65</v>
      </c>
      <c r="H200" s="138">
        <f>IF(ISBLANK(Nomen.complète!N200),"-",Nomen.complète!N200)</f>
        <v>95790000</v>
      </c>
      <c r="I200" s="149" t="str">
        <f>IF(ISBLANK(Nomen.complète!O200),"-",Nomen.complète!O200)</f>
        <v>EPD ES Management en énergie (OCM 2005+2017)</v>
      </c>
    </row>
    <row r="201" spans="1:9">
      <c r="A201" s="138">
        <f>IF(ISBLANK(Nomen.complète!P201),"-",Nomen.complète!P201)</f>
        <v>95160000</v>
      </c>
      <c r="B201" s="139" t="str">
        <f>IF(ISBLANK(Nomen.complète!Q201),"-",Nomen.complète!Q201)</f>
        <v>EPD ES Manager en produits textiles (OCM 2005)</v>
      </c>
      <c r="C201" s="140">
        <f>IF(ISBLANK(Nomen.complète!R201),"-",Nomen.complète!R201)</f>
        <v>19</v>
      </c>
      <c r="D201" s="141">
        <f>IF(ISBLANK(Nomen.complète!S201),"-",Nomen.complète!S201)</f>
        <v>65</v>
      </c>
      <c r="H201" s="138">
        <f>IF(ISBLANK(Nomen.complète!N201),"-",Nomen.complète!N201)</f>
        <v>95160000</v>
      </c>
      <c r="I201" s="149" t="str">
        <f>IF(ISBLANK(Nomen.complète!O201),"-",Nomen.complète!O201)</f>
        <v>EPD ES Manager en produits textiles (OCM 2005)</v>
      </c>
    </row>
    <row r="202" spans="1:9">
      <c r="A202" s="138">
        <f>IF(ISBLANK(Nomen.complète!P202),"-",Nomen.complète!P202)</f>
        <v>95250000</v>
      </c>
      <c r="B202" s="139" t="str">
        <f>IF(ISBLANK(Nomen.complète!Q202),"-",Nomen.complète!Q202)</f>
        <v>EPD ES Marketing Excellence (OCM 2005)</v>
      </c>
      <c r="C202" s="140">
        <f>IF(ISBLANK(Nomen.complète!R202),"-",Nomen.complète!R202)</f>
        <v>19</v>
      </c>
      <c r="D202" s="141">
        <f>IF(ISBLANK(Nomen.complète!S202),"-",Nomen.complète!S202)</f>
        <v>65</v>
      </c>
      <c r="H202" s="138">
        <f>IF(ISBLANK(Nomen.complète!N202),"-",Nomen.complète!N202)</f>
        <v>95250000</v>
      </c>
      <c r="I202" s="149" t="str">
        <f>IF(ISBLANK(Nomen.complète!O202),"-",Nomen.complète!O202)</f>
        <v>EPD ES Marketing Excellence (OCM 2005)</v>
      </c>
    </row>
    <row r="203" spans="1:9">
      <c r="A203" s="138">
        <f>IF(ISBLANK(Nomen.complète!P203),"-",Nomen.complète!P203)</f>
        <v>95602000</v>
      </c>
      <c r="B203" s="139" t="str">
        <f>IF(ISBLANK(Nomen.complète!Q203),"-",Nomen.complète!Q203)</f>
        <v>EPD ES Marketing et gestion de vente (OCM 2005+2017)</v>
      </c>
      <c r="C203" s="140">
        <f>IF(ISBLANK(Nomen.complète!R203),"-",Nomen.complète!R203)</f>
        <v>19</v>
      </c>
      <c r="D203" s="141">
        <f>IF(ISBLANK(Nomen.complète!S203),"-",Nomen.complète!S203)</f>
        <v>65</v>
      </c>
      <c r="H203" s="138">
        <f>IF(ISBLANK(Nomen.complète!N203),"-",Nomen.complète!N203)</f>
        <v>95602000</v>
      </c>
      <c r="I203" s="149" t="str">
        <f>IF(ISBLANK(Nomen.complète!O203),"-",Nomen.complète!O203)</f>
        <v>EPD ES Marketing et gestion de vente (OCM 2005+2017)</v>
      </c>
    </row>
    <row r="204" spans="1:9">
      <c r="A204" s="138">
        <f>IF(ISBLANK(Nomen.complète!P204),"-",Nomen.complète!P204)</f>
        <v>95325000</v>
      </c>
      <c r="B204" s="139" t="str">
        <f>IF(ISBLANK(Nomen.complète!Q204),"-",Nomen.complète!Q204)</f>
        <v>EPD ES Media &amp; Event Management (OCM 2017)</v>
      </c>
      <c r="C204" s="140">
        <f>IF(ISBLANK(Nomen.complète!R204),"-",Nomen.complète!R204)</f>
        <v>19</v>
      </c>
      <c r="D204" s="141">
        <f>IF(ISBLANK(Nomen.complète!S204),"-",Nomen.complète!S204)</f>
        <v>65</v>
      </c>
      <c r="H204" s="138">
        <f>IF(ISBLANK(Nomen.complète!N204),"-",Nomen.complète!N204)</f>
        <v>95325000</v>
      </c>
      <c r="I204" s="149" t="str">
        <f>IF(ISBLANK(Nomen.complète!O204),"-",Nomen.complète!O204)</f>
        <v>EPD ES Media &amp; Event Management (OCM 2017)</v>
      </c>
    </row>
    <row r="205" spans="1:9">
      <c r="A205" s="138">
        <f>IF(ISBLANK(Nomen.complète!P205),"-",Nomen.complète!P205)</f>
        <v>95893200</v>
      </c>
      <c r="B205" s="139" t="str">
        <f>IF(ISBLANK(Nomen.complète!Q205),"-",Nomen.complète!Q205)</f>
        <v>EPD ES Médias (OCM 2017)</v>
      </c>
      <c r="C205" s="140">
        <f>IF(ISBLANK(Nomen.complète!R205),"-",Nomen.complète!R205)</f>
        <v>19</v>
      </c>
      <c r="D205" s="141">
        <f>IF(ISBLANK(Nomen.complète!S205),"-",Nomen.complète!S205)</f>
        <v>65</v>
      </c>
      <c r="H205" s="138">
        <f>IF(ISBLANK(Nomen.complète!N205),"-",Nomen.complète!N205)</f>
        <v>95893200</v>
      </c>
      <c r="I205" s="149" t="str">
        <f>IF(ISBLANK(Nomen.complète!O205),"-",Nomen.complète!O205)</f>
        <v>EPD ES Médias (OCM 2017)</v>
      </c>
    </row>
    <row r="206" spans="1:9">
      <c r="A206" s="138">
        <f>IF(ISBLANK(Nomen.complète!P206),"-",Nomen.complète!P206)</f>
        <v>95110000</v>
      </c>
      <c r="B206" s="139" t="str">
        <f>IF(ISBLANK(Nomen.complète!Q206),"-",Nomen.complète!Q206)</f>
        <v>EPD ES Network Engineering (OCM 2005)</v>
      </c>
      <c r="C206" s="140">
        <f>IF(ISBLANK(Nomen.complète!R206),"-",Nomen.complète!R206)</f>
        <v>19</v>
      </c>
      <c r="D206" s="141">
        <f>IF(ISBLANK(Nomen.complète!S206),"-",Nomen.complète!S206)</f>
        <v>65</v>
      </c>
      <c r="H206" s="138">
        <f>IF(ISBLANK(Nomen.complète!N206),"-",Nomen.complète!N206)</f>
        <v>95110000</v>
      </c>
      <c r="I206" s="149" t="str">
        <f>IF(ISBLANK(Nomen.complète!O206),"-",Nomen.complète!O206)</f>
        <v>EPD ES Network Engineering (OCM 2005)</v>
      </c>
    </row>
    <row r="207" spans="1:9">
      <c r="A207" s="138">
        <f>IF(ISBLANK(Nomen.complète!P207),"-",Nomen.complète!P207)</f>
        <v>95115000</v>
      </c>
      <c r="B207" s="139" t="str">
        <f>IF(ISBLANK(Nomen.complète!Q207),"-",Nomen.complète!Q207)</f>
        <v>EPD ES Network Security Engineering (OCM 2017)</v>
      </c>
      <c r="C207" s="140">
        <f>IF(ISBLANK(Nomen.complète!R207),"-",Nomen.complète!R207)</f>
        <v>19</v>
      </c>
      <c r="D207" s="141">
        <f>IF(ISBLANK(Nomen.complète!S207),"-",Nomen.complète!S207)</f>
        <v>65</v>
      </c>
      <c r="H207" s="138">
        <f>IF(ISBLANK(Nomen.complète!N207),"-",Nomen.complète!N207)</f>
        <v>95115000</v>
      </c>
      <c r="I207" s="149" t="str">
        <f>IF(ISBLANK(Nomen.complète!O207),"-",Nomen.complète!O207)</f>
        <v>EPD ES Network Security Engineering (OCM 2017)</v>
      </c>
    </row>
    <row r="208" spans="1:9">
      <c r="A208" s="138">
        <f>IF(ISBLANK(Nomen.complète!P208),"-",Nomen.complète!P208)</f>
        <v>95670000</v>
      </c>
      <c r="B208" s="139" t="str">
        <f>IF(ISBLANK(Nomen.complète!Q208),"-",Nomen.complète!Q208)</f>
        <v>EPD ES Online Marketing Manager (OCM 2005+2017)</v>
      </c>
      <c r="C208" s="140">
        <f>IF(ISBLANK(Nomen.complète!R208),"-",Nomen.complète!R208)</f>
        <v>18</v>
      </c>
      <c r="D208" s="141">
        <f>IF(ISBLANK(Nomen.complète!S208),"-",Nomen.complète!S208)</f>
        <v>65</v>
      </c>
      <c r="H208" s="138">
        <f>IF(ISBLANK(Nomen.complète!N208),"-",Nomen.complète!N208)</f>
        <v>95670000</v>
      </c>
      <c r="I208" s="149" t="str">
        <f>IF(ISBLANK(Nomen.complète!O208),"-",Nomen.complète!O208)</f>
        <v>EPD ES Online Marketing Manager (OCM 2005+2017)</v>
      </c>
    </row>
    <row r="209" spans="1:9">
      <c r="A209" s="138">
        <f>IF(ISBLANK(Nomen.complète!P209),"-",Nomen.complète!P209)</f>
        <v>95270000</v>
      </c>
      <c r="B209" s="139" t="str">
        <f>IF(ISBLANK(Nomen.complète!Q209),"-",Nomen.complète!Q209)</f>
        <v>EPD ES Pédagogie expérientielle (OCM 2005+2017)</v>
      </c>
      <c r="C209" s="140">
        <f>IF(ISBLANK(Nomen.complète!R209),"-",Nomen.complète!R209)</f>
        <v>19</v>
      </c>
      <c r="D209" s="141">
        <f>IF(ISBLANK(Nomen.complète!S209),"-",Nomen.complète!S209)</f>
        <v>65</v>
      </c>
      <c r="H209" s="138">
        <f>IF(ISBLANK(Nomen.complète!N209),"-",Nomen.complète!N209)</f>
        <v>95270000</v>
      </c>
      <c r="I209" s="149" t="str">
        <f>IF(ISBLANK(Nomen.complète!O209),"-",Nomen.complète!O209)</f>
        <v>EPD ES Pédagogie expérientielle (OCM 2005+2017)</v>
      </c>
    </row>
    <row r="210" spans="1:9">
      <c r="A210" s="138">
        <f>IF(ISBLANK(Nomen.complète!P210),"-",Nomen.complète!P210)</f>
        <v>95480000</v>
      </c>
      <c r="B210" s="139" t="str">
        <f>IF(ISBLANK(Nomen.complète!Q210),"-",Nomen.complète!Q210)</f>
        <v>EPD ES Real Estate Management (OCM 2017)</v>
      </c>
      <c r="C210" s="140">
        <f>IF(ISBLANK(Nomen.complète!R210),"-",Nomen.complète!R210)</f>
        <v>19</v>
      </c>
      <c r="D210" s="141">
        <f>IF(ISBLANK(Nomen.complète!S210),"-",Nomen.complète!S210)</f>
        <v>65</v>
      </c>
      <c r="H210" s="138">
        <f>IF(ISBLANK(Nomen.complète!N210),"-",Nomen.complète!N210)</f>
        <v>95480000</v>
      </c>
      <c r="I210" s="149" t="str">
        <f>IF(ISBLANK(Nomen.complète!O210),"-",Nomen.complète!O210)</f>
        <v>EPD ES Real Estate Management (OCM 2017)</v>
      </c>
    </row>
    <row r="211" spans="1:9">
      <c r="A211" s="138">
        <f>IF(ISBLANK(Nomen.complète!P211),"-",Nomen.complète!P211)</f>
        <v>95420000</v>
      </c>
      <c r="B211" s="139" t="str">
        <f>IF(ISBLANK(Nomen.complète!Q211),"-",Nomen.complète!Q211)</f>
        <v>EPD ES Sales Management (OCM 2017)</v>
      </c>
      <c r="C211" s="140">
        <f>IF(ISBLANK(Nomen.complète!R211),"-",Nomen.complète!R211)</f>
        <v>19</v>
      </c>
      <c r="D211" s="141">
        <f>IF(ISBLANK(Nomen.complète!S211),"-",Nomen.complète!S211)</f>
        <v>65</v>
      </c>
      <c r="H211" s="138">
        <f>IF(ISBLANK(Nomen.complète!N211),"-",Nomen.complète!N211)</f>
        <v>95420000</v>
      </c>
      <c r="I211" s="149" t="str">
        <f>IF(ISBLANK(Nomen.complète!O211),"-",Nomen.complète!O211)</f>
        <v>EPD ES Sales Management (OCM 2017)</v>
      </c>
    </row>
    <row r="212" spans="1:9">
      <c r="A212" s="138">
        <f>IF(ISBLANK(Nomen.complète!P212),"-",Nomen.complète!P212)</f>
        <v>95900000</v>
      </c>
      <c r="B212" s="139" t="str">
        <f>IF(ISBLANK(Nomen.complète!Q212),"-",Nomen.complète!Q212)</f>
        <v>EPD ES Software Engineering (OCM 2005+2017)</v>
      </c>
      <c r="C212" s="140">
        <f>IF(ISBLANK(Nomen.complète!R212),"-",Nomen.complète!R212)</f>
        <v>19</v>
      </c>
      <c r="D212" s="141">
        <f>IF(ISBLANK(Nomen.complète!S212),"-",Nomen.complète!S212)</f>
        <v>65</v>
      </c>
      <c r="H212" s="138">
        <f>IF(ISBLANK(Nomen.complète!N212),"-",Nomen.complète!N212)</f>
        <v>95900000</v>
      </c>
      <c r="I212" s="149" t="str">
        <f>IF(ISBLANK(Nomen.complète!O212),"-",Nomen.complète!O212)</f>
        <v>EPD ES Software Engineering (OCM 2005+2017)</v>
      </c>
    </row>
    <row r="213" spans="1:9">
      <c r="A213" s="138">
        <f>IF(ISBLANK(Nomen.complète!P213),"-",Nomen.complète!P213)</f>
        <v>95920000</v>
      </c>
      <c r="B213" s="139" t="str">
        <f>IF(ISBLANK(Nomen.complète!Q213),"-",Nomen.complète!Q213)</f>
        <v>EPD ES Software Entwicklung (OCM 2017)</v>
      </c>
      <c r="C213" s="140">
        <f>IF(ISBLANK(Nomen.complète!R213),"-",Nomen.complète!R213)</f>
        <v>19</v>
      </c>
      <c r="D213" s="141">
        <f>IF(ISBLANK(Nomen.complète!S213),"-",Nomen.complète!S213)</f>
        <v>65</v>
      </c>
      <c r="H213" s="138">
        <f>IF(ISBLANK(Nomen.complète!N213),"-",Nomen.complète!N213)</f>
        <v>95920000</v>
      </c>
      <c r="I213" s="149" t="str">
        <f>IF(ISBLANK(Nomen.complète!O213),"-",Nomen.complète!O213)</f>
        <v>EPD ES Software Entwicklung (OCM 2017)</v>
      </c>
    </row>
    <row r="214" spans="1:9">
      <c r="A214" s="138">
        <f>IF(ISBLANK(Nomen.complète!P214),"-",Nomen.complète!P214)</f>
        <v>95502000</v>
      </c>
      <c r="B214" s="139" t="str">
        <f>IF(ISBLANK(Nomen.complète!Q214),"-",Nomen.complète!Q214)</f>
        <v>EPD ES Soins d'anesthésie (OCM 2017)</v>
      </c>
      <c r="C214" s="140">
        <f>IF(ISBLANK(Nomen.complète!R214),"-",Nomen.complète!R214)</f>
        <v>19</v>
      </c>
      <c r="D214" s="141">
        <f>IF(ISBLANK(Nomen.complète!S214),"-",Nomen.complète!S214)</f>
        <v>65</v>
      </c>
      <c r="H214" s="138">
        <f>IF(ISBLANK(Nomen.complète!N214),"-",Nomen.complète!N214)</f>
        <v>95502000</v>
      </c>
      <c r="I214" s="149" t="str">
        <f>IF(ISBLANK(Nomen.complète!O214),"-",Nomen.complète!O214)</f>
        <v>EPD ES Soins d'anesthésie (OCM 2017)</v>
      </c>
    </row>
    <row r="215" spans="1:9">
      <c r="A215" s="138">
        <f>IF(ISBLANK(Nomen.complète!P215),"-",Nomen.complète!P215)</f>
        <v>95540000</v>
      </c>
      <c r="B215" s="139" t="str">
        <f>IF(ISBLANK(Nomen.complète!Q215),"-",Nomen.complète!Q215)</f>
        <v>EPD ES Soins d'urgence (OCM 2005+2017)</v>
      </c>
      <c r="C215" s="140">
        <f>IF(ISBLANK(Nomen.complète!R215),"-",Nomen.complète!R215)</f>
        <v>19</v>
      </c>
      <c r="D215" s="141">
        <f>IF(ISBLANK(Nomen.complète!S215),"-",Nomen.complète!S215)</f>
        <v>65</v>
      </c>
      <c r="H215" s="138">
        <f>IF(ISBLANK(Nomen.complète!N215),"-",Nomen.complète!N215)</f>
        <v>95540000</v>
      </c>
      <c r="I215" s="149" t="str">
        <f>IF(ISBLANK(Nomen.complète!O215),"-",Nomen.complète!O215)</f>
        <v>EPD ES Soins d'urgence (OCM 2005+2017)</v>
      </c>
    </row>
    <row r="216" spans="1:9">
      <c r="A216" s="138">
        <f>IF(ISBLANK(Nomen.complète!P216),"-",Nomen.complète!P216)</f>
        <v>95510000</v>
      </c>
      <c r="B216" s="139" t="str">
        <f>IF(ISBLANK(Nomen.complète!Q216),"-",Nomen.complète!Q216)</f>
        <v>EPD ES Soins intensifs (OCM 2005)</v>
      </c>
      <c r="C216" s="140">
        <f>IF(ISBLANK(Nomen.complète!R216),"-",Nomen.complète!R216)</f>
        <v>19</v>
      </c>
      <c r="D216" s="141">
        <f>IF(ISBLANK(Nomen.complète!S216),"-",Nomen.complète!S216)</f>
        <v>65</v>
      </c>
      <c r="H216" s="138">
        <f>IF(ISBLANK(Nomen.complète!N216),"-",Nomen.complète!N216)</f>
        <v>95510000</v>
      </c>
      <c r="I216" s="149" t="str">
        <f>IF(ISBLANK(Nomen.complète!O216),"-",Nomen.complète!O216)</f>
        <v>EPD ES Soins intensifs (OCM 2005)</v>
      </c>
    </row>
    <row r="217" spans="1:9">
      <c r="A217" s="138">
        <f>IF(ISBLANK(Nomen.complète!P217),"-",Nomen.complète!P217)</f>
        <v>95512000</v>
      </c>
      <c r="B217" s="139" t="str">
        <f>IF(ISBLANK(Nomen.complète!Q217),"-",Nomen.complète!Q217)</f>
        <v>EPD ES Soins intensifs (OCM 2017)</v>
      </c>
      <c r="C217" s="140">
        <f>IF(ISBLANK(Nomen.complète!R217),"-",Nomen.complète!R217)</f>
        <v>19</v>
      </c>
      <c r="D217" s="141">
        <f>IF(ISBLANK(Nomen.complète!S217),"-",Nomen.complète!S217)</f>
        <v>65</v>
      </c>
      <c r="H217" s="138">
        <f>IF(ISBLANK(Nomen.complète!N217),"-",Nomen.complète!N217)</f>
        <v>95512000</v>
      </c>
      <c r="I217" s="149" t="str">
        <f>IF(ISBLANK(Nomen.complète!O217),"-",Nomen.complète!O217)</f>
        <v>EPD ES Soins intensifs (OCM 2017)</v>
      </c>
    </row>
    <row r="218" spans="1:9">
      <c r="A218" s="138">
        <f>IF(ISBLANK(Nomen.complète!P218),"-",Nomen.complète!P218)</f>
        <v>95430000</v>
      </c>
      <c r="B218" s="139" t="str">
        <f>IF(ISBLANK(Nomen.complète!Q218),"-",Nomen.complète!Q218)</f>
        <v>EPD ES Supply Chain Management (OCM 2017)</v>
      </c>
      <c r="C218" s="140">
        <f>IF(ISBLANK(Nomen.complète!R218),"-",Nomen.complète!R218)</f>
        <v>19</v>
      </c>
      <c r="D218" s="141">
        <f>IF(ISBLANK(Nomen.complète!S218),"-",Nomen.complète!S218)</f>
        <v>65</v>
      </c>
      <c r="H218" s="138">
        <f>IF(ISBLANK(Nomen.complète!N218),"-",Nomen.complète!N218)</f>
        <v>95430000</v>
      </c>
      <c r="I218" s="149" t="str">
        <f>IF(ISBLANK(Nomen.complète!O218),"-",Nomen.complète!O218)</f>
        <v>EPD ES Supply Chain Management (OCM 2017)</v>
      </c>
    </row>
    <row r="219" spans="1:9">
      <c r="A219" s="138">
        <f>IF(ISBLANK(Nomen.complète!P219),"-",Nomen.complète!P219)</f>
        <v>95460000</v>
      </c>
      <c r="B219" s="139" t="str">
        <f>IF(ISBLANK(Nomen.complète!Q219),"-",Nomen.complète!Q219)</f>
        <v>EPD ES Tourismusmanagement (OCM 2017)</v>
      </c>
      <c r="C219" s="140">
        <f>IF(ISBLANK(Nomen.complète!R219),"-",Nomen.complète!R219)</f>
        <v>19</v>
      </c>
      <c r="D219" s="141">
        <f>IF(ISBLANK(Nomen.complète!S219),"-",Nomen.complète!S219)</f>
        <v>65</v>
      </c>
      <c r="H219" s="138">
        <f>IF(ISBLANK(Nomen.complète!N219),"-",Nomen.complète!N219)</f>
        <v>95460000</v>
      </c>
      <c r="I219" s="149" t="str">
        <f>IF(ISBLANK(Nomen.complète!O219),"-",Nomen.complète!O219)</f>
        <v>EPD ES Tourismusmanagement (OCM 2017)</v>
      </c>
    </row>
    <row r="220" spans="1:9">
      <c r="A220" s="138">
        <f>IF(ISBLANK(Nomen.complète!P220),"-",Nomen.complète!P220)</f>
        <v>95380000</v>
      </c>
      <c r="B220" s="139" t="str">
        <f>IF(ISBLANK(Nomen.complète!Q220),"-",Nomen.complète!Q220)</f>
        <v>EPD ES Télécommunication (OCM 2005)</v>
      </c>
      <c r="C220" s="140">
        <f>IF(ISBLANK(Nomen.complète!R220),"-",Nomen.complète!R220)</f>
        <v>19</v>
      </c>
      <c r="D220" s="141">
        <f>IF(ISBLANK(Nomen.complète!S220),"-",Nomen.complète!S220)</f>
        <v>65</v>
      </c>
      <c r="H220" s="138">
        <f>IF(ISBLANK(Nomen.complète!N220),"-",Nomen.complète!N220)</f>
        <v>95380000</v>
      </c>
      <c r="I220" s="149" t="str">
        <f>IF(ISBLANK(Nomen.complète!O220),"-",Nomen.complète!O220)</f>
        <v>EPD ES Télécommunication (OCM 2005)</v>
      </c>
    </row>
    <row r="221" spans="1:9">
      <c r="A221" s="138">
        <f>IF(ISBLANK(Nomen.complète!P221),"-",Nomen.complète!P221)</f>
        <v>95940000</v>
      </c>
      <c r="B221" s="139" t="str">
        <f>IF(ISBLANK(Nomen.complète!Q221),"-",Nomen.complète!Q221)</f>
        <v>EPD ES expert en sécurité d'installations électriques (OCM 2017)</v>
      </c>
      <c r="C221" s="140">
        <f>IF(ISBLANK(Nomen.complète!R221),"-",Nomen.complète!R221)</f>
        <v>19</v>
      </c>
      <c r="D221" s="141">
        <f>IF(ISBLANK(Nomen.complète!S221),"-",Nomen.complète!S221)</f>
        <v>65</v>
      </c>
      <c r="H221" s="138">
        <f>IF(ISBLANK(Nomen.complète!N221),"-",Nomen.complète!N221)</f>
        <v>95940000</v>
      </c>
      <c r="I221" s="149" t="str">
        <f>IF(ISBLANK(Nomen.complète!O221),"-",Nomen.complète!O221)</f>
        <v>EPD ES expert en sécurité d'installations électriques (OCM 2017)</v>
      </c>
    </row>
    <row r="222" spans="1:9">
      <c r="A222" s="138">
        <f>IF(ISBLANK(Nomen.complète!P222),"-",Nomen.complète!P222)</f>
        <v>73070000</v>
      </c>
      <c r="B222" s="139" t="str">
        <f>IF(ISBLANK(Nomen.complète!Q222),"-",Nomen.complète!Q222)</f>
        <v>Economie bancaire ES (OCM 2005)</v>
      </c>
      <c r="C222" s="140">
        <f>IF(ISBLANK(Nomen.complète!R222),"-",Nomen.complète!R222)</f>
        <v>19</v>
      </c>
      <c r="D222" s="141">
        <f>IF(ISBLANK(Nomen.complète!S222),"-",Nomen.complète!S222)</f>
        <v>65</v>
      </c>
      <c r="H222" s="138">
        <f>IF(ISBLANK(Nomen.complète!N222),"-",Nomen.complète!N222)</f>
        <v>73070000</v>
      </c>
      <c r="I222" s="149" t="str">
        <f>IF(ISBLANK(Nomen.complète!O222),"-",Nomen.complète!O222)</f>
        <v>Economie bancaire ES (OCM 2005)</v>
      </c>
    </row>
    <row r="223" spans="1:9">
      <c r="A223" s="138">
        <f>IF(ISBLANK(Nomen.complète!P223),"-",Nomen.complète!P223)</f>
        <v>77830000</v>
      </c>
      <c r="B223" s="139" t="str">
        <f>IF(ISBLANK(Nomen.complète!Q223),"-",Nomen.complète!Q223)</f>
        <v>Economie d'assurance ES (OCM 2005+2017)</v>
      </c>
      <c r="C223" s="140">
        <f>IF(ISBLANK(Nomen.complète!R223),"-",Nomen.complète!R223)</f>
        <v>19</v>
      </c>
      <c r="D223" s="141">
        <f>IF(ISBLANK(Nomen.complète!S223),"-",Nomen.complète!S223)</f>
        <v>65</v>
      </c>
      <c r="H223" s="138">
        <f>IF(ISBLANK(Nomen.complète!N223),"-",Nomen.complète!N223)</f>
        <v>77830000</v>
      </c>
      <c r="I223" s="149" t="str">
        <f>IF(ISBLANK(Nomen.complète!O223),"-",Nomen.complète!O223)</f>
        <v>Economie d'assurance ES (OCM 2005+2017)</v>
      </c>
    </row>
    <row r="224" spans="1:9">
      <c r="A224" s="138">
        <f>IF(ISBLANK(Nomen.complète!P224),"-",Nomen.complète!P224)</f>
        <v>73651000</v>
      </c>
      <c r="B224" s="139" t="str">
        <f>IF(ISBLANK(Nomen.complète!Q224),"-",Nomen.complète!Q224)</f>
        <v>Economie d'entreprise ES (OCM 2005+2017)</v>
      </c>
      <c r="C224" s="140">
        <f>IF(ISBLANK(Nomen.complète!R224),"-",Nomen.complète!R224)</f>
        <v>18</v>
      </c>
      <c r="D224" s="141">
        <f>IF(ISBLANK(Nomen.complète!S224),"-",Nomen.complète!S224)</f>
        <v>65</v>
      </c>
      <c r="H224" s="138">
        <f>IF(ISBLANK(Nomen.complète!N224),"-",Nomen.complète!N224)</f>
        <v>73651000</v>
      </c>
      <c r="I224" s="149" t="str">
        <f>IF(ISBLANK(Nomen.complète!O224),"-",Nomen.complète!O224)</f>
        <v>Economie d'entreprise ES (OCM 2005+2017)</v>
      </c>
    </row>
    <row r="225" spans="1:9">
      <c r="A225" s="138">
        <f>IF(ISBLANK(Nomen.complète!P225),"-",Nomen.complète!P225)</f>
        <v>73651001</v>
      </c>
      <c r="B225" s="139" t="str">
        <f>IF(ISBLANK(Nomen.complète!Q225),"-",Nomen.complète!Q225)</f>
        <v>Economie d'entreprise ES - Economie bancaire (OCM 2005+2017)</v>
      </c>
      <c r="C225" s="140">
        <f>IF(ISBLANK(Nomen.complète!R225),"-",Nomen.complète!R225)</f>
        <v>18</v>
      </c>
      <c r="D225" s="141">
        <f>IF(ISBLANK(Nomen.complète!S225),"-",Nomen.complète!S225)</f>
        <v>65</v>
      </c>
      <c r="H225" s="138">
        <f>IF(ISBLANK(Nomen.complète!N225),"-",Nomen.complète!N225)</f>
        <v>73651001</v>
      </c>
      <c r="I225" s="149" t="str">
        <f>IF(ISBLANK(Nomen.complète!O225),"-",Nomen.complète!O225)</f>
        <v>Economie d'entreprise ES - Economie bancaire (OCM 2005+2017)</v>
      </c>
    </row>
    <row r="226" spans="1:9">
      <c r="A226" s="138">
        <f>IF(ISBLANK(Nomen.complète!P226),"-",Nomen.complète!P226)</f>
        <v>73651002</v>
      </c>
      <c r="B226" s="139" t="str">
        <f>IF(ISBLANK(Nomen.complète!Q226),"-",Nomen.complète!Q226)</f>
        <v>Economie d'entreprise ES - Finance (OCM 2005+2017)</v>
      </c>
      <c r="C226" s="140">
        <f>IF(ISBLANK(Nomen.complète!R226),"-",Nomen.complète!R226)</f>
        <v>18</v>
      </c>
      <c r="D226" s="141">
        <f>IF(ISBLANK(Nomen.complète!S226),"-",Nomen.complète!S226)</f>
        <v>65</v>
      </c>
      <c r="H226" s="138">
        <f>IF(ISBLANK(Nomen.complète!N226),"-",Nomen.complète!N226)</f>
        <v>73651002</v>
      </c>
      <c r="I226" s="149" t="str">
        <f>IF(ISBLANK(Nomen.complète!O226),"-",Nomen.complète!O226)</f>
        <v>Economie d'entreprise ES - Finance (OCM 2005+2017)</v>
      </c>
    </row>
    <row r="227" spans="1:9">
      <c r="A227" s="138">
        <f>IF(ISBLANK(Nomen.complète!P227),"-",Nomen.complète!P227)</f>
        <v>73651003</v>
      </c>
      <c r="B227" s="139" t="str">
        <f>IF(ISBLANK(Nomen.complète!Q227),"-",Nomen.complète!Q227)</f>
        <v>Economie d'entreprise ES - Management général (OCM 2005+2017)</v>
      </c>
      <c r="C227" s="140">
        <f>IF(ISBLANK(Nomen.complète!R227),"-",Nomen.complète!R227)</f>
        <v>18</v>
      </c>
      <c r="D227" s="141">
        <f>IF(ISBLANK(Nomen.complète!S227),"-",Nomen.complète!S227)</f>
        <v>65</v>
      </c>
      <c r="H227" s="138">
        <f>IF(ISBLANK(Nomen.complète!N227),"-",Nomen.complète!N227)</f>
        <v>73651003</v>
      </c>
      <c r="I227" s="149" t="str">
        <f>IF(ISBLANK(Nomen.complète!O227),"-",Nomen.complète!O227)</f>
        <v>Economie d'entreprise ES - Management général (OCM 2005+2017)</v>
      </c>
    </row>
    <row r="228" spans="1:9">
      <c r="A228" s="138">
        <f>IF(ISBLANK(Nomen.complète!P228),"-",Nomen.complète!P228)</f>
        <v>73651004</v>
      </c>
      <c r="B228" s="139" t="str">
        <f>IF(ISBLANK(Nomen.complète!Q228),"-",Nomen.complète!Q228)</f>
        <v>Economie d'entreprise ES - SAP (OCM 2005+2017)</v>
      </c>
      <c r="C228" s="140">
        <f>IF(ISBLANK(Nomen.complète!R228),"-",Nomen.complète!R228)</f>
        <v>18</v>
      </c>
      <c r="D228" s="141">
        <f>IF(ISBLANK(Nomen.complète!S228),"-",Nomen.complète!S228)</f>
        <v>65</v>
      </c>
      <c r="H228" s="138">
        <f>IF(ISBLANK(Nomen.complète!N228),"-",Nomen.complète!N228)</f>
        <v>73651004</v>
      </c>
      <c r="I228" s="149" t="str">
        <f>IF(ISBLANK(Nomen.complète!O228),"-",Nomen.complète!O228)</f>
        <v>Economie d'entreprise ES - SAP (OCM 2005+2017)</v>
      </c>
    </row>
    <row r="229" spans="1:9">
      <c r="A229" s="138">
        <f>IF(ISBLANK(Nomen.complète!P229),"-",Nomen.complète!P229)</f>
        <v>94740000</v>
      </c>
      <c r="B229" s="139" t="str">
        <f>IF(ISBLANK(Nomen.complète!Q229),"-",Nomen.complète!Q229)</f>
        <v>Economie forestière ES (OCM 2005+2017)</v>
      </c>
      <c r="C229" s="140">
        <f>IF(ISBLANK(Nomen.complète!R229),"-",Nomen.complète!R229)</f>
        <v>18</v>
      </c>
      <c r="D229" s="141">
        <f>IF(ISBLANK(Nomen.complète!S229),"-",Nomen.complète!S229)</f>
        <v>65</v>
      </c>
      <c r="H229" s="138">
        <f>IF(ISBLANK(Nomen.complète!N229),"-",Nomen.complète!N229)</f>
        <v>94740000</v>
      </c>
      <c r="I229" s="149" t="str">
        <f>IF(ISBLANK(Nomen.complète!O229),"-",Nomen.complète!O229)</f>
        <v>Economie forestière ES (OCM 2005+2017)</v>
      </c>
    </row>
    <row r="230" spans="1:9">
      <c r="A230" s="138">
        <f>IF(ISBLANK(Nomen.complète!P230),"-",Nomen.complète!P230)</f>
        <v>60140000</v>
      </c>
      <c r="B230" s="139" t="str">
        <f>IF(ISBLANK(Nomen.complète!Q230),"-",Nomen.complète!Q230)</f>
        <v>Economie textile ES (OCM 2005)</v>
      </c>
      <c r="C230" s="140">
        <f>IF(ISBLANK(Nomen.complète!R230),"-",Nomen.complète!R230)</f>
        <v>19</v>
      </c>
      <c r="D230" s="141">
        <f>IF(ISBLANK(Nomen.complète!S230),"-",Nomen.complète!S230)</f>
        <v>65</v>
      </c>
      <c r="H230" s="138">
        <f>IF(ISBLANK(Nomen.complète!N230),"-",Nomen.complète!N230)</f>
        <v>60140000</v>
      </c>
      <c r="I230" s="149" t="str">
        <f>IF(ISBLANK(Nomen.complète!O230),"-",Nomen.complète!O230)</f>
        <v>Economie textile ES (OCM 2005)</v>
      </c>
    </row>
    <row r="231" spans="1:9">
      <c r="A231" s="138">
        <f>IF(ISBLANK(Nomen.complète!P231),"-",Nomen.complète!P231)</f>
        <v>73140000</v>
      </c>
      <c r="B231" s="139" t="str">
        <f>IF(ISBLANK(Nomen.complète!Q231),"-",Nomen.complète!Q231)</f>
        <v>Economiste d'entreprise (tertiaire - non réglementé)</v>
      </c>
      <c r="C231" s="140">
        <f>IF(ISBLANK(Nomen.complète!R231),"-",Nomen.complète!R231)</f>
        <v>18</v>
      </c>
      <c r="D231" s="141">
        <f>IF(ISBLANK(Nomen.complète!S231),"-",Nomen.complète!S231)</f>
        <v>65</v>
      </c>
      <c r="H231" s="138">
        <f>IF(ISBLANK(Nomen.complète!N231),"-",Nomen.complète!N231)</f>
        <v>73140000</v>
      </c>
      <c r="I231" s="149" t="str">
        <f>IF(ISBLANK(Nomen.complète!O231),"-",Nomen.complète!O231)</f>
        <v>Economiste d'entreprise (tertiaire - non réglementé)</v>
      </c>
    </row>
    <row r="232" spans="1:9">
      <c r="A232" s="138">
        <f>IF(ISBLANK(Nomen.complète!P232),"-",Nomen.complète!P232)</f>
        <v>86541000</v>
      </c>
      <c r="B232" s="139" t="str">
        <f>IF(ISBLANK(Nomen.complète!Q232),"-",Nomen.complète!Q232)</f>
        <v>Education de l'enfance ES (OCM 2005)</v>
      </c>
      <c r="C232" s="140">
        <f>IF(ISBLANK(Nomen.complète!R232),"-",Nomen.complète!R232)</f>
        <v>18</v>
      </c>
      <c r="D232" s="141">
        <f>IF(ISBLANK(Nomen.complète!S232),"-",Nomen.complète!S232)</f>
        <v>65</v>
      </c>
      <c r="H232" s="138">
        <f>IF(ISBLANK(Nomen.complète!N232),"-",Nomen.complète!N232)</f>
        <v>86541000</v>
      </c>
      <c r="I232" s="149" t="str">
        <f>IF(ISBLANK(Nomen.complète!O232),"-",Nomen.complète!O232)</f>
        <v>Education de l'enfance ES (OCM 2005)</v>
      </c>
    </row>
    <row r="233" spans="1:9">
      <c r="A233" s="138">
        <f>IF(ISBLANK(Nomen.complète!P233),"-",Nomen.complète!P233)</f>
        <v>86542000</v>
      </c>
      <c r="B233" s="139" t="str">
        <f>IF(ISBLANK(Nomen.complète!Q233),"-",Nomen.complète!Q233)</f>
        <v>Education de l'enfance ES (OCM 2017)</v>
      </c>
      <c r="C233" s="140">
        <f>IF(ISBLANK(Nomen.complète!R233),"-",Nomen.complète!R233)</f>
        <v>18</v>
      </c>
      <c r="D233" s="141">
        <f>IF(ISBLANK(Nomen.complète!S233),"-",Nomen.complète!S233)</f>
        <v>65</v>
      </c>
      <c r="H233" s="138">
        <f>IF(ISBLANK(Nomen.complète!N233),"-",Nomen.complète!N233)</f>
        <v>86542000</v>
      </c>
      <c r="I233" s="149" t="str">
        <f>IF(ISBLANK(Nomen.complète!O233),"-",Nomen.complète!O233)</f>
        <v>Education de l'enfance ES (OCM 2017)</v>
      </c>
    </row>
    <row r="234" spans="1:9">
      <c r="A234" s="138">
        <f>IF(ISBLANK(Nomen.complète!P234),"-",Nomen.complète!P234)</f>
        <v>86152000</v>
      </c>
      <c r="B234" s="139" t="str">
        <f>IF(ISBLANK(Nomen.complète!Q234),"-",Nomen.complète!Q234)</f>
        <v>Education du mouvement ES (OCM 2017)</v>
      </c>
      <c r="C234" s="140">
        <f>IF(ISBLANK(Nomen.complète!R234),"-",Nomen.complète!R234)</f>
        <v>18</v>
      </c>
      <c r="D234" s="141">
        <f>IF(ISBLANK(Nomen.complète!S234),"-",Nomen.complète!S234)</f>
        <v>65</v>
      </c>
      <c r="H234" s="138">
        <f>IF(ISBLANK(Nomen.complète!N234),"-",Nomen.complète!N234)</f>
        <v>86152000</v>
      </c>
      <c r="I234" s="149" t="str">
        <f>IF(ISBLANK(Nomen.complète!O234),"-",Nomen.complète!O234)</f>
        <v>Education du mouvement ES (OCM 2017)</v>
      </c>
    </row>
    <row r="235" spans="1:9">
      <c r="A235" s="138">
        <f>IF(ISBLANK(Nomen.complète!P235),"-",Nomen.complète!P235)</f>
        <v>86791000</v>
      </c>
      <c r="B235" s="139" t="str">
        <f>IF(ISBLANK(Nomen.complète!Q235),"-",Nomen.complète!Q235)</f>
        <v>Education sociale ES (OCM 2005+2017)</v>
      </c>
      <c r="C235" s="140">
        <f>IF(ISBLANK(Nomen.complète!R235),"-",Nomen.complète!R235)</f>
        <v>18</v>
      </c>
      <c r="D235" s="141">
        <f>IF(ISBLANK(Nomen.complète!S235),"-",Nomen.complète!S235)</f>
        <v>65</v>
      </c>
      <c r="H235" s="138">
        <f>IF(ISBLANK(Nomen.complète!N235),"-",Nomen.complète!N235)</f>
        <v>86791000</v>
      </c>
      <c r="I235" s="149" t="str">
        <f>IF(ISBLANK(Nomen.complète!O235),"-",Nomen.complète!O235)</f>
        <v>Education sociale ES (OCM 2005+2017)</v>
      </c>
    </row>
    <row r="236" spans="1:9">
      <c r="A236" s="138">
        <f>IF(ISBLANK(Nomen.complète!P236),"-",Nomen.complète!P236)</f>
        <v>93360000</v>
      </c>
      <c r="B236" s="139" t="str">
        <f>IF(ISBLANK(Nomen.complète!Q236),"-",Nomen.complète!Q236)</f>
        <v>Energie et environnement ES (OCM 2005)</v>
      </c>
      <c r="C236" s="140">
        <f>IF(ISBLANK(Nomen.complète!R236),"-",Nomen.complète!R236)</f>
        <v>19</v>
      </c>
      <c r="D236" s="141">
        <f>IF(ISBLANK(Nomen.complète!S236),"-",Nomen.complète!S236)</f>
        <v>65</v>
      </c>
      <c r="H236" s="138">
        <f>IF(ISBLANK(Nomen.complète!N236),"-",Nomen.complète!N236)</f>
        <v>93360000</v>
      </c>
      <c r="I236" s="149" t="str">
        <f>IF(ISBLANK(Nomen.complète!O236),"-",Nomen.complète!O236)</f>
        <v>Energie et environnement ES (OCM 2005)</v>
      </c>
    </row>
    <row r="237" spans="1:9">
      <c r="A237" s="138">
        <f>IF(ISBLANK(Nomen.complète!P237),"-",Nomen.complète!P237)</f>
        <v>87100000</v>
      </c>
      <c r="B237" s="139" t="str">
        <f>IF(ISBLANK(Nomen.complète!Q237),"-",Nomen.complète!Q237)</f>
        <v>Enseignant en langues (tertiaire - non réglementé)</v>
      </c>
      <c r="C237" s="140">
        <f>IF(ISBLANK(Nomen.complète!R237),"-",Nomen.complète!R237)</f>
        <v>18</v>
      </c>
      <c r="D237" s="141">
        <f>IF(ISBLANK(Nomen.complète!S237),"-",Nomen.complète!S237)</f>
        <v>65</v>
      </c>
      <c r="H237" s="138">
        <f>IF(ISBLANK(Nomen.complète!N237),"-",Nomen.complète!N237)</f>
        <v>87100000</v>
      </c>
      <c r="I237" s="149" t="str">
        <f>IF(ISBLANK(Nomen.complète!O237),"-",Nomen.complète!O237)</f>
        <v>Enseignant en langues (tertiaire - non réglementé)</v>
      </c>
    </row>
    <row r="238" spans="1:9">
      <c r="A238" s="138">
        <f>IF(ISBLANK(Nomen.complète!P238),"-",Nomen.complète!P238)</f>
        <v>93382000</v>
      </c>
      <c r="B238" s="139" t="str">
        <f>IF(ISBLANK(Nomen.complète!Q238),"-",Nomen.complète!Q238)</f>
        <v>Exploitation d'une grande installation ES (OCM 2017)</v>
      </c>
      <c r="C238" s="140">
        <f>IF(ISBLANK(Nomen.complète!R238),"-",Nomen.complète!R238)</f>
        <v>18</v>
      </c>
      <c r="D238" s="141">
        <f>IF(ISBLANK(Nomen.complète!S238),"-",Nomen.complète!S238)</f>
        <v>65</v>
      </c>
      <c r="H238" s="138">
        <f>IF(ISBLANK(Nomen.complète!N238),"-",Nomen.complète!N238)</f>
        <v>93382000</v>
      </c>
      <c r="I238" s="149" t="str">
        <f>IF(ISBLANK(Nomen.complète!O238),"-",Nomen.complète!O238)</f>
        <v>Exploitation d'une grande installation ES (OCM 2017)</v>
      </c>
    </row>
    <row r="239" spans="1:9">
      <c r="A239" s="138">
        <f>IF(ISBLANK(Nomen.complète!P239),"-",Nomen.complète!P239)</f>
        <v>86362000</v>
      </c>
      <c r="B239" s="139" t="str">
        <f>IF(ISBLANK(Nomen.complète!Q239),"-",Nomen.complète!Q239)</f>
        <v>Formation d'adultes ES (OCM 2017)</v>
      </c>
      <c r="C239" s="140">
        <f>IF(ISBLANK(Nomen.complète!R239),"-",Nomen.complète!R239)</f>
        <v>18</v>
      </c>
      <c r="D239" s="141">
        <f>IF(ISBLANK(Nomen.complète!S239),"-",Nomen.complète!S239)</f>
        <v>65</v>
      </c>
      <c r="H239" s="138">
        <f>IF(ISBLANK(Nomen.complète!N239),"-",Nomen.complète!N239)</f>
        <v>86362000</v>
      </c>
      <c r="I239" s="149" t="str">
        <f>IF(ISBLANK(Nomen.complète!O239),"-",Nomen.complète!O239)</f>
        <v>Formation d'adultes ES (OCM 2017)</v>
      </c>
    </row>
    <row r="240" spans="1:9">
      <c r="A240" s="138">
        <f>IF(ISBLANK(Nomen.complète!P240),"-",Nomen.complète!P240)</f>
        <v>86361000</v>
      </c>
      <c r="B240" s="139" t="str">
        <f>IF(ISBLANK(Nomen.complète!Q240),"-",Nomen.complète!Q240)</f>
        <v>Formation des adultes ES (OCM 2005)</v>
      </c>
      <c r="C240" s="140">
        <f>IF(ISBLANK(Nomen.complète!R240),"-",Nomen.complète!R240)</f>
        <v>18</v>
      </c>
      <c r="D240" s="141">
        <f>IF(ISBLANK(Nomen.complète!S240),"-",Nomen.complète!S240)</f>
        <v>65</v>
      </c>
      <c r="H240" s="138">
        <f>IF(ISBLANK(Nomen.complète!N240),"-",Nomen.complète!N240)</f>
        <v>86361000</v>
      </c>
      <c r="I240" s="149" t="str">
        <f>IF(ISBLANK(Nomen.complète!O240),"-",Nomen.complète!O240)</f>
        <v>Formation des adultes ES (OCM 2005)</v>
      </c>
    </row>
    <row r="241" spans="1:9">
      <c r="A241" s="138">
        <f>IF(ISBLANK(Nomen.complète!P241),"-",Nomen.complète!P241)</f>
        <v>80211000</v>
      </c>
      <c r="B241" s="139" t="str">
        <f>IF(ISBLANK(Nomen.complète!Q241),"-",Nomen.complète!Q241)</f>
        <v>Gestion en facility management ES (OCM 2005+2017)</v>
      </c>
      <c r="C241" s="140">
        <f>IF(ISBLANK(Nomen.complète!R241),"-",Nomen.complète!R241)</f>
        <v>18</v>
      </c>
      <c r="D241" s="141">
        <f>IF(ISBLANK(Nomen.complète!S241),"-",Nomen.complète!S241)</f>
        <v>65</v>
      </c>
      <c r="H241" s="138">
        <f>IF(ISBLANK(Nomen.complète!N241),"-",Nomen.complète!N241)</f>
        <v>80211000</v>
      </c>
      <c r="I241" s="149" t="str">
        <f>IF(ISBLANK(Nomen.complète!O241),"-",Nomen.complète!O241)</f>
        <v>Gestion en facility management ES (OCM 2005+2017)</v>
      </c>
    </row>
    <row r="242" spans="1:9">
      <c r="A242" s="138">
        <f>IF(ISBLANK(Nomen.complète!P242),"-",Nomen.complète!P242)</f>
        <v>93901000</v>
      </c>
      <c r="B242" s="139" t="str">
        <f>IF(ISBLANK(Nomen.complète!Q242),"-",Nomen.complète!Q242)</f>
        <v>Génie mécanique ES (OCM 2005)</v>
      </c>
      <c r="C242" s="140">
        <f>IF(ISBLANK(Nomen.complète!R242),"-",Nomen.complète!R242)</f>
        <v>18</v>
      </c>
      <c r="D242" s="141">
        <f>IF(ISBLANK(Nomen.complète!S242),"-",Nomen.complète!S242)</f>
        <v>65</v>
      </c>
      <c r="H242" s="138">
        <f>IF(ISBLANK(Nomen.complète!N242),"-",Nomen.complète!N242)</f>
        <v>93901000</v>
      </c>
      <c r="I242" s="149" t="str">
        <f>IF(ISBLANK(Nomen.complète!O242),"-",Nomen.complète!O242)</f>
        <v>Génie mécanique ES (OCM 2005)</v>
      </c>
    </row>
    <row r="243" spans="1:9">
      <c r="A243" s="138">
        <f>IF(ISBLANK(Nomen.complète!P243),"-",Nomen.complète!P243)</f>
        <v>93902000</v>
      </c>
      <c r="B243" s="139" t="str">
        <f>IF(ISBLANK(Nomen.complète!Q243),"-",Nomen.complète!Q243)</f>
        <v>Génie mécanique ES (OCM 2017)</v>
      </c>
      <c r="C243" s="140">
        <f>IF(ISBLANK(Nomen.complète!R243),"-",Nomen.complète!R243)</f>
        <v>18</v>
      </c>
      <c r="D243" s="141">
        <f>IF(ISBLANK(Nomen.complète!S243),"-",Nomen.complète!S243)</f>
        <v>65</v>
      </c>
      <c r="H243" s="138">
        <f>IF(ISBLANK(Nomen.complète!N243),"-",Nomen.complète!N243)</f>
        <v>93902000</v>
      </c>
      <c r="I243" s="149" t="str">
        <f>IF(ISBLANK(Nomen.complète!O243),"-",Nomen.complète!O243)</f>
        <v>Génie mécanique ES (OCM 2017)</v>
      </c>
    </row>
    <row r="244" spans="1:9">
      <c r="A244" s="138">
        <f>IF(ISBLANK(Nomen.complète!P244),"-",Nomen.complète!P244)</f>
        <v>93901001</v>
      </c>
      <c r="B244" s="139" t="str">
        <f>IF(ISBLANK(Nomen.complète!Q244),"-",Nomen.complète!Q244)</f>
        <v>Génie mécanique ES - Construction (OCM 2005)</v>
      </c>
      <c r="C244" s="140">
        <f>IF(ISBLANK(Nomen.complète!R244),"-",Nomen.complète!R244)</f>
        <v>18</v>
      </c>
      <c r="D244" s="141">
        <f>IF(ISBLANK(Nomen.complète!S244),"-",Nomen.complète!S244)</f>
        <v>65</v>
      </c>
      <c r="H244" s="138">
        <f>IF(ISBLANK(Nomen.complète!N244),"-",Nomen.complète!N244)</f>
        <v>93901001</v>
      </c>
      <c r="I244" s="149" t="str">
        <f>IF(ISBLANK(Nomen.complète!O244),"-",Nomen.complète!O244)</f>
        <v>Génie mécanique ES - Construction (OCM 2005)</v>
      </c>
    </row>
    <row r="245" spans="1:9">
      <c r="A245" s="138">
        <f>IF(ISBLANK(Nomen.complète!P245),"-",Nomen.complète!P245)</f>
        <v>93901003</v>
      </c>
      <c r="B245" s="139" t="str">
        <f>IF(ISBLANK(Nomen.complète!Q245),"-",Nomen.complète!Q245)</f>
        <v>Génie mécanique ES - Construction aéronautique (OCM 2005)</v>
      </c>
      <c r="C245" s="140">
        <f>IF(ISBLANK(Nomen.complète!R245),"-",Nomen.complète!R245)</f>
        <v>18</v>
      </c>
      <c r="D245" s="141">
        <f>IF(ISBLANK(Nomen.complète!S245),"-",Nomen.complète!S245)</f>
        <v>65</v>
      </c>
      <c r="H245" s="138">
        <f>IF(ISBLANK(Nomen.complète!N245),"-",Nomen.complète!N245)</f>
        <v>93901003</v>
      </c>
      <c r="I245" s="149" t="str">
        <f>IF(ISBLANK(Nomen.complète!O245),"-",Nomen.complète!O245)</f>
        <v>Génie mécanique ES - Construction aéronautique (OCM 2005)</v>
      </c>
    </row>
    <row r="246" spans="1:9">
      <c r="A246" s="138">
        <f>IF(ISBLANK(Nomen.complète!P246),"-",Nomen.complète!P246)</f>
        <v>93901004</v>
      </c>
      <c r="B246" s="139" t="str">
        <f>IF(ISBLANK(Nomen.complète!Q246),"-",Nomen.complète!Q246)</f>
        <v>Génie mécanique ES - Matières synthétiques (OCM 2005)</v>
      </c>
      <c r="C246" s="140">
        <f>IF(ISBLANK(Nomen.complète!R246),"-",Nomen.complète!R246)</f>
        <v>18</v>
      </c>
      <c r="D246" s="141">
        <f>IF(ISBLANK(Nomen.complète!S246),"-",Nomen.complète!S246)</f>
        <v>65</v>
      </c>
      <c r="H246" s="138">
        <f>IF(ISBLANK(Nomen.complète!N246),"-",Nomen.complète!N246)</f>
        <v>93901004</v>
      </c>
      <c r="I246" s="149" t="str">
        <f>IF(ISBLANK(Nomen.complète!O246),"-",Nomen.complète!O246)</f>
        <v>Génie mécanique ES - Matières synthétiques (OCM 2005)</v>
      </c>
    </row>
    <row r="247" spans="1:9">
      <c r="A247" s="138">
        <f>IF(ISBLANK(Nomen.complète!P247),"-",Nomen.complète!P247)</f>
        <v>93901002</v>
      </c>
      <c r="B247" s="139" t="str">
        <f>IF(ISBLANK(Nomen.complète!Q247),"-",Nomen.complète!Q247)</f>
        <v>Génie mécanique ES - Productique-exploitation (OCM 2005)</v>
      </c>
      <c r="C247" s="140">
        <f>IF(ISBLANK(Nomen.complète!R247),"-",Nomen.complète!R247)</f>
        <v>18</v>
      </c>
      <c r="D247" s="141">
        <f>IF(ISBLANK(Nomen.complète!S247),"-",Nomen.complète!S247)</f>
        <v>65</v>
      </c>
      <c r="H247" s="138">
        <f>IF(ISBLANK(Nomen.complète!N247),"-",Nomen.complète!N247)</f>
        <v>93901002</v>
      </c>
      <c r="I247" s="149" t="str">
        <f>IF(ISBLANK(Nomen.complète!O247),"-",Nomen.complète!O247)</f>
        <v>Génie mécanique ES - Productique-exploitation (OCM 2005)</v>
      </c>
    </row>
    <row r="248" spans="1:9">
      <c r="A248" s="138">
        <f>IF(ISBLANK(Nomen.complète!P248),"-",Nomen.complète!P248)</f>
        <v>93271000</v>
      </c>
      <c r="B248" s="139" t="str">
        <f>IF(ISBLANK(Nomen.complète!Q248),"-",Nomen.complète!Q248)</f>
        <v>Génie électrique ES (OCM 2005)</v>
      </c>
      <c r="C248" s="140">
        <f>IF(ISBLANK(Nomen.complète!R248),"-",Nomen.complète!R248)</f>
        <v>18</v>
      </c>
      <c r="D248" s="141">
        <f>IF(ISBLANK(Nomen.complète!S248),"-",Nomen.complète!S248)</f>
        <v>65</v>
      </c>
      <c r="H248" s="138">
        <f>IF(ISBLANK(Nomen.complète!N248),"-",Nomen.complète!N248)</f>
        <v>93271000</v>
      </c>
      <c r="I248" s="149" t="str">
        <f>IF(ISBLANK(Nomen.complète!O248),"-",Nomen.complète!O248)</f>
        <v>Génie électrique ES (OCM 2005)</v>
      </c>
    </row>
    <row r="249" spans="1:9">
      <c r="A249" s="138">
        <f>IF(ISBLANK(Nomen.complète!P249),"-",Nomen.complète!P249)</f>
        <v>93272000</v>
      </c>
      <c r="B249" s="139" t="str">
        <f>IF(ISBLANK(Nomen.complète!Q249),"-",Nomen.complète!Q249)</f>
        <v>Génie électrique ES (OCM 2017)</v>
      </c>
      <c r="C249" s="140">
        <f>IF(ISBLANK(Nomen.complète!R249),"-",Nomen.complète!R249)</f>
        <v>18</v>
      </c>
      <c r="D249" s="141">
        <f>IF(ISBLANK(Nomen.complète!S249),"-",Nomen.complète!S249)</f>
        <v>65</v>
      </c>
      <c r="H249" s="138">
        <f>IF(ISBLANK(Nomen.complète!N249),"-",Nomen.complète!N249)</f>
        <v>93272000</v>
      </c>
      <c r="I249" s="149" t="str">
        <f>IF(ISBLANK(Nomen.complète!O249),"-",Nomen.complète!O249)</f>
        <v>Génie électrique ES (OCM 2017)</v>
      </c>
    </row>
    <row r="250" spans="1:9">
      <c r="A250" s="138">
        <f>IF(ISBLANK(Nomen.complète!P250),"-",Nomen.complète!P250)</f>
        <v>93271001</v>
      </c>
      <c r="B250" s="139" t="str">
        <f>IF(ISBLANK(Nomen.complète!Q250),"-",Nomen.complète!Q250)</f>
        <v>Génie électrique ES - Electronique (OCM 2005)</v>
      </c>
      <c r="C250" s="140">
        <f>IF(ISBLANK(Nomen.complète!R250),"-",Nomen.complète!R250)</f>
        <v>18</v>
      </c>
      <c r="D250" s="141">
        <f>IF(ISBLANK(Nomen.complète!S250),"-",Nomen.complète!S250)</f>
        <v>65</v>
      </c>
      <c r="H250" s="138">
        <f>IF(ISBLANK(Nomen.complète!N250),"-",Nomen.complète!N250)</f>
        <v>93271001</v>
      </c>
      <c r="I250" s="149" t="str">
        <f>IF(ISBLANK(Nomen.complète!O250),"-",Nomen.complète!O250)</f>
        <v>Génie électrique ES - Electronique (OCM 2005)</v>
      </c>
    </row>
    <row r="251" spans="1:9">
      <c r="A251" s="138">
        <f>IF(ISBLANK(Nomen.complète!P251),"-",Nomen.complète!P251)</f>
        <v>93271003</v>
      </c>
      <c r="B251" s="139" t="str">
        <f>IF(ISBLANK(Nomen.complète!Q251),"-",Nomen.complète!Q251)</f>
        <v>Génie électrique ES - Exploitation de grandes installations (OCM 2005)</v>
      </c>
      <c r="C251" s="140">
        <f>IF(ISBLANK(Nomen.complète!R251),"-",Nomen.complète!R251)</f>
        <v>18</v>
      </c>
      <c r="D251" s="141">
        <f>IF(ISBLANK(Nomen.complète!S251),"-",Nomen.complète!S251)</f>
        <v>65</v>
      </c>
      <c r="H251" s="138">
        <f>IF(ISBLANK(Nomen.complète!N251),"-",Nomen.complète!N251)</f>
        <v>93271003</v>
      </c>
      <c r="I251" s="149" t="str">
        <f>IF(ISBLANK(Nomen.complète!O251),"-",Nomen.complète!O251)</f>
        <v>Génie électrique ES - Exploitation de grandes installations (OCM 2005)</v>
      </c>
    </row>
    <row r="252" spans="1:9">
      <c r="A252" s="138">
        <f>IF(ISBLANK(Nomen.complète!P252),"-",Nomen.complète!P252)</f>
        <v>93271002</v>
      </c>
      <c r="B252" s="139" t="str">
        <f>IF(ISBLANK(Nomen.complète!Q252),"-",Nomen.complète!Q252)</f>
        <v>Génie électrique ES - Gestion énergétique (OCM 2005)</v>
      </c>
      <c r="C252" s="140">
        <f>IF(ISBLANK(Nomen.complète!R252),"-",Nomen.complète!R252)</f>
        <v>18</v>
      </c>
      <c r="D252" s="141">
        <f>IF(ISBLANK(Nomen.complète!S252),"-",Nomen.complète!S252)</f>
        <v>65</v>
      </c>
      <c r="H252" s="138">
        <f>IF(ISBLANK(Nomen.complète!N252),"-",Nomen.complète!N252)</f>
        <v>93271002</v>
      </c>
      <c r="I252" s="149" t="str">
        <f>IF(ISBLANK(Nomen.complète!O252),"-",Nomen.complète!O252)</f>
        <v>Génie électrique ES - Gestion énergétique (OCM 2005)</v>
      </c>
    </row>
    <row r="253" spans="1:9">
      <c r="A253" s="138">
        <f>IF(ISBLANK(Nomen.complète!P253),"-",Nomen.complète!P253)</f>
        <v>84210000</v>
      </c>
      <c r="B253" s="139" t="str">
        <f>IF(ISBLANK(Nomen.complète!Q253),"-",Nomen.complète!Q253)</f>
        <v>Hygiène dentaire ES (OCM 2005+2017)</v>
      </c>
      <c r="C253" s="140">
        <f>IF(ISBLANK(Nomen.complète!R253),"-",Nomen.complète!R253)</f>
        <v>18</v>
      </c>
      <c r="D253" s="141">
        <f>IF(ISBLANK(Nomen.complète!S253),"-",Nomen.complète!S253)</f>
        <v>65</v>
      </c>
      <c r="H253" s="138">
        <f>IF(ISBLANK(Nomen.complète!N253),"-",Nomen.complète!N253)</f>
        <v>84210000</v>
      </c>
      <c r="I253" s="149" t="str">
        <f>IF(ISBLANK(Nomen.complète!O253),"-",Nomen.complète!O253)</f>
        <v>Hygiène dentaire ES (OCM 2005+2017)</v>
      </c>
    </row>
    <row r="254" spans="1:9">
      <c r="A254" s="138">
        <f>IF(ISBLANK(Nomen.complète!P254),"-",Nomen.complète!P254)</f>
        <v>94710000</v>
      </c>
      <c r="B254" s="139" t="str">
        <f>IF(ISBLANK(Nomen.complète!Q254),"-",Nomen.complète!Q254)</f>
        <v>Hôtellerie et gastronomie ES (OCM 2005)</v>
      </c>
      <c r="C254" s="140">
        <f>IF(ISBLANK(Nomen.complète!R254),"-",Nomen.complète!R254)</f>
        <v>18</v>
      </c>
      <c r="D254" s="141">
        <f>IF(ISBLANK(Nomen.complète!S254),"-",Nomen.complète!S254)</f>
        <v>65</v>
      </c>
      <c r="H254" s="138">
        <f>IF(ISBLANK(Nomen.complète!N254),"-",Nomen.complète!N254)</f>
        <v>94710000</v>
      </c>
      <c r="I254" s="149" t="str">
        <f>IF(ISBLANK(Nomen.complète!O254),"-",Nomen.complète!O254)</f>
        <v>Hôtellerie et gastronomie ES (OCM 2005)</v>
      </c>
    </row>
    <row r="255" spans="1:9">
      <c r="A255" s="138">
        <f>IF(ISBLANK(Nomen.complète!P255),"-",Nomen.complète!P255)</f>
        <v>94712000</v>
      </c>
      <c r="B255" s="139" t="str">
        <f>IF(ISBLANK(Nomen.complète!Q255),"-",Nomen.complète!Q255)</f>
        <v>Hôtellerie et restauration ES (OCM 2017)</v>
      </c>
      <c r="C255" s="140">
        <f>IF(ISBLANK(Nomen.complète!R255),"-",Nomen.complète!R255)</f>
        <v>18</v>
      </c>
      <c r="D255" s="141">
        <f>IF(ISBLANK(Nomen.complète!S255),"-",Nomen.complète!S255)</f>
        <v>65</v>
      </c>
      <c r="H255" s="138">
        <f>IF(ISBLANK(Nomen.complète!N255),"-",Nomen.complète!N255)</f>
        <v>94712000</v>
      </c>
      <c r="I255" s="149" t="str">
        <f>IF(ISBLANK(Nomen.complète!O255),"-",Nomen.complète!O255)</f>
        <v>Hôtellerie et restauration ES (OCM 2017)</v>
      </c>
    </row>
    <row r="256" spans="1:9">
      <c r="A256" s="138">
        <f>IF(ISBLANK(Nomen.complète!P256),"-",Nomen.complète!P256)</f>
        <v>84479000</v>
      </c>
      <c r="B256" s="139" t="str">
        <f>IF(ISBLANK(Nomen.complète!Q256),"-",Nomen.complète!Q256)</f>
        <v>Infirmier/ère en soins continus EPD HFR (tertiaire non-réglementé)</v>
      </c>
      <c r="C256" s="140">
        <f>IF(ISBLANK(Nomen.complète!R256),"-",Nomen.complète!R256)</f>
        <v>19</v>
      </c>
      <c r="D256" s="141">
        <f>IF(ISBLANK(Nomen.complète!S256),"-",Nomen.complète!S256)</f>
        <v>65</v>
      </c>
      <c r="H256" s="138">
        <f>IF(ISBLANK(Nomen.complète!N256),"-",Nomen.complète!N256)</f>
        <v>84479000</v>
      </c>
      <c r="I256" s="149" t="str">
        <f>IF(ISBLANK(Nomen.complète!O256),"-",Nomen.complète!O256)</f>
        <v>Infirmier/ère en soins continus EPD HFR (tertiaire non-réglementé)</v>
      </c>
    </row>
    <row r="257" spans="1:9">
      <c r="A257" s="138">
        <f>IF(ISBLANK(Nomen.complète!P257),"-",Nomen.complète!P257)</f>
        <v>90260000</v>
      </c>
      <c r="B257" s="139" t="str">
        <f>IF(ISBLANK(Nomen.complète!Q257),"-",Nomen.complète!Q257)</f>
        <v>Informatique DPG (tertiaire - non réglementé)</v>
      </c>
      <c r="C257" s="140">
        <f>IF(ISBLANK(Nomen.complète!R257),"-",Nomen.complète!R257)</f>
        <v>18</v>
      </c>
      <c r="D257" s="141">
        <f>IF(ISBLANK(Nomen.complète!S257),"-",Nomen.complète!S257)</f>
        <v>65</v>
      </c>
      <c r="H257" s="138">
        <f>IF(ISBLANK(Nomen.complète!N257),"-",Nomen.complète!N257)</f>
        <v>90260000</v>
      </c>
      <c r="I257" s="149" t="str">
        <f>IF(ISBLANK(Nomen.complète!O257),"-",Nomen.complète!O257)</f>
        <v>Informatique DPG (tertiaire - non réglementé)</v>
      </c>
    </row>
    <row r="258" spans="1:9">
      <c r="A258" s="138">
        <f>IF(ISBLANK(Nomen.complète!P258),"-",Nomen.complète!P258)</f>
        <v>93701000</v>
      </c>
      <c r="B258" s="139" t="str">
        <f>IF(ISBLANK(Nomen.complète!Q258),"-",Nomen.complète!Q258)</f>
        <v>Informatique ES (OCM 2005+2017)</v>
      </c>
      <c r="C258" s="140">
        <f>IF(ISBLANK(Nomen.complète!R258),"-",Nomen.complète!R258)</f>
        <v>18</v>
      </c>
      <c r="D258" s="141">
        <f>IF(ISBLANK(Nomen.complète!S258),"-",Nomen.complète!S258)</f>
        <v>65</v>
      </c>
      <c r="H258" s="138">
        <f>IF(ISBLANK(Nomen.complète!N258),"-",Nomen.complète!N258)</f>
        <v>93701000</v>
      </c>
      <c r="I258" s="149" t="str">
        <f>IF(ISBLANK(Nomen.complète!O258),"-",Nomen.complète!O258)</f>
        <v>Informatique ES (OCM 2005+2017)</v>
      </c>
    </row>
    <row r="259" spans="1:9">
      <c r="A259" s="138">
        <f>IF(ISBLANK(Nomen.complète!P259),"-",Nomen.complète!P259)</f>
        <v>93701002</v>
      </c>
      <c r="B259" s="139" t="str">
        <f>IF(ISBLANK(Nomen.complète!Q259),"-",Nomen.complète!Q259)</f>
        <v>Informatique ES - Développement d'application (OCM 2005+2017)</v>
      </c>
      <c r="C259" s="140">
        <f>IF(ISBLANK(Nomen.complète!R259),"-",Nomen.complète!R259)</f>
        <v>18</v>
      </c>
      <c r="D259" s="141">
        <f>IF(ISBLANK(Nomen.complète!S259),"-",Nomen.complète!S259)</f>
        <v>65</v>
      </c>
      <c r="H259" s="138">
        <f>IF(ISBLANK(Nomen.complète!N259),"-",Nomen.complète!N259)</f>
        <v>93701002</v>
      </c>
      <c r="I259" s="149" t="str">
        <f>IF(ISBLANK(Nomen.complète!O259),"-",Nomen.complète!O259)</f>
        <v>Informatique ES - Développement d'application (OCM 2005+2017)</v>
      </c>
    </row>
    <row r="260" spans="1:9">
      <c r="A260" s="138">
        <f>IF(ISBLANK(Nomen.complète!P260),"-",Nomen.complète!P260)</f>
        <v>93701003</v>
      </c>
      <c r="B260" s="139" t="str">
        <f>IF(ISBLANK(Nomen.complète!Q260),"-",Nomen.complète!Q260)</f>
        <v>Informatique ES - Electronique/Digitalisation (OCM 2005+2017)</v>
      </c>
      <c r="C260" s="140">
        <f>IF(ISBLANK(Nomen.complète!R260),"-",Nomen.complète!R260)</f>
        <v>18</v>
      </c>
      <c r="D260" s="141">
        <f>IF(ISBLANK(Nomen.complète!S260),"-",Nomen.complète!S260)</f>
        <v>65</v>
      </c>
      <c r="H260" s="138">
        <f>IF(ISBLANK(Nomen.complète!N260),"-",Nomen.complète!N260)</f>
        <v>93701003</v>
      </c>
      <c r="I260" s="149" t="str">
        <f>IF(ISBLANK(Nomen.complète!O260),"-",Nomen.complète!O260)</f>
        <v>Informatique ES - Electronique/Digitalisation (OCM 2005+2017)</v>
      </c>
    </row>
    <row r="261" spans="1:9">
      <c r="A261" s="138">
        <f>IF(ISBLANK(Nomen.complète!P261),"-",Nomen.complète!P261)</f>
        <v>93701001</v>
      </c>
      <c r="B261" s="139" t="str">
        <f>IF(ISBLANK(Nomen.complète!Q261),"-",Nomen.complète!Q261)</f>
        <v>Informatique ES - Technique de systèmes (OCM 2005+2017)</v>
      </c>
      <c r="C261" s="140">
        <f>IF(ISBLANK(Nomen.complète!R261),"-",Nomen.complète!R261)</f>
        <v>18</v>
      </c>
      <c r="D261" s="141">
        <f>IF(ISBLANK(Nomen.complète!S261),"-",Nomen.complète!S261)</f>
        <v>65</v>
      </c>
      <c r="H261" s="138">
        <f>IF(ISBLANK(Nomen.complète!N261),"-",Nomen.complète!N261)</f>
        <v>93701001</v>
      </c>
      <c r="I261" s="149" t="str">
        <f>IF(ISBLANK(Nomen.complète!O261),"-",Nomen.complète!O261)</f>
        <v>Informatique ES - Technique de systèmes (OCM 2005+2017)</v>
      </c>
    </row>
    <row r="262" spans="1:9">
      <c r="A262" s="138">
        <f>IF(ISBLANK(Nomen.complète!P262),"-",Nomen.complète!P262)</f>
        <v>74251000</v>
      </c>
      <c r="B262" s="139" t="str">
        <f>IF(ISBLANK(Nomen.complète!Q262),"-",Nomen.complète!Q262)</f>
        <v>Informatique de gestion ES (OCM 2005+2017)</v>
      </c>
      <c r="C262" s="140">
        <f>IF(ISBLANK(Nomen.complète!R262),"-",Nomen.complète!R262)</f>
        <v>18</v>
      </c>
      <c r="D262" s="141">
        <f>IF(ISBLANK(Nomen.complète!S262),"-",Nomen.complète!S262)</f>
        <v>65</v>
      </c>
      <c r="H262" s="138">
        <f>IF(ISBLANK(Nomen.complète!N262),"-",Nomen.complète!N262)</f>
        <v>74251000</v>
      </c>
      <c r="I262" s="149" t="str">
        <f>IF(ISBLANK(Nomen.complète!O262),"-",Nomen.complète!O262)</f>
        <v>Informatique de gestion ES (OCM 2005+2017)</v>
      </c>
    </row>
    <row r="263" spans="1:9">
      <c r="A263" s="138">
        <f>IF(ISBLANK(Nomen.complète!P263),"-",Nomen.complète!P263)</f>
        <v>65902000</v>
      </c>
      <c r="B263" s="139" t="str">
        <f>IF(ISBLANK(Nomen.complète!Q263),"-",Nomen.complète!Q263)</f>
        <v>Ingénierie des systèmes industriels ES (OCM 2017)</v>
      </c>
      <c r="C263" s="140">
        <f>IF(ISBLANK(Nomen.complète!R263),"-",Nomen.complète!R263)</f>
        <v>18</v>
      </c>
      <c r="D263" s="141">
        <f>IF(ISBLANK(Nomen.complète!S263),"-",Nomen.complète!S263)</f>
        <v>65</v>
      </c>
      <c r="H263" s="138">
        <f>IF(ISBLANK(Nomen.complète!N263),"-",Nomen.complète!N263)</f>
        <v>65902000</v>
      </c>
      <c r="I263" s="149" t="str">
        <f>IF(ISBLANK(Nomen.complète!O263),"-",Nomen.complète!O263)</f>
        <v>Ingénierie des systèmes industriels ES (OCM 2017)</v>
      </c>
    </row>
    <row r="264" spans="1:9">
      <c r="A264" s="138">
        <f>IF(ISBLANK(Nomen.complète!P264),"-",Nomen.complète!P264)</f>
        <v>85350000</v>
      </c>
      <c r="B264" s="139" t="str">
        <f>IF(ISBLANK(Nomen.complète!Q264),"-",Nomen.complète!Q264)</f>
        <v>Journaliste (tertiaire - non réglementé)</v>
      </c>
      <c r="C264" s="140">
        <f>IF(ISBLANK(Nomen.complète!R264),"-",Nomen.complète!R264)</f>
        <v>18</v>
      </c>
      <c r="D264" s="141">
        <f>IF(ISBLANK(Nomen.complète!S264),"-",Nomen.complète!S264)</f>
        <v>65</v>
      </c>
      <c r="H264" s="138">
        <f>IF(ISBLANK(Nomen.complète!N264),"-",Nomen.complète!N264)</f>
        <v>85350000</v>
      </c>
      <c r="I264" s="149" t="str">
        <f>IF(ISBLANK(Nomen.complète!O264),"-",Nomen.complète!O264)</f>
        <v>Journaliste (tertiaire - non réglementé)</v>
      </c>
    </row>
    <row r="265" spans="1:9">
      <c r="A265" s="138">
        <f>IF(ISBLANK(Nomen.complète!P265),"-",Nomen.complète!P265)</f>
        <v>86556000</v>
      </c>
      <c r="B265" s="139" t="str">
        <f>IF(ISBLANK(Nomen.complète!Q265),"-",Nomen.complète!Q265)</f>
        <v>Logothérapie et analyse existentielle (psychothérapeute) DPG (tertiaire - non réglementé)</v>
      </c>
      <c r="C265" s="140">
        <f>IF(ISBLANK(Nomen.complète!R265),"-",Nomen.complète!R265)</f>
        <v>18</v>
      </c>
      <c r="D265" s="141">
        <f>IF(ISBLANK(Nomen.complète!S265),"-",Nomen.complète!S265)</f>
        <v>65</v>
      </c>
      <c r="H265" s="138">
        <f>IF(ISBLANK(Nomen.complète!N265),"-",Nomen.complète!N265)</f>
        <v>86556000</v>
      </c>
      <c r="I265" s="149" t="str">
        <f>IF(ISBLANK(Nomen.complète!O265),"-",Nomen.complète!O265)</f>
        <v>Logothérapie et analyse existentielle (psychothérapeute) DPG (tertiaire - non réglementé)</v>
      </c>
    </row>
    <row r="266" spans="1:9">
      <c r="A266" s="138">
        <f>IF(ISBLANK(Nomen.complète!P266),"-",Nomen.complète!P266)</f>
        <v>94010000</v>
      </c>
      <c r="B266" s="139" t="str">
        <f>IF(ISBLANK(Nomen.complète!Q266),"-",Nomen.complète!Q266)</f>
        <v>Management des médias ES (OCM 2017)</v>
      </c>
      <c r="C266" s="140">
        <f>IF(ISBLANK(Nomen.complète!R266),"-",Nomen.complète!R266)</f>
        <v>0</v>
      </c>
      <c r="D266" s="141">
        <f>IF(ISBLANK(Nomen.complète!S266),"-",Nomen.complète!S266)</f>
        <v>65</v>
      </c>
      <c r="H266" s="138">
        <f>IF(ISBLANK(Nomen.complète!N266),"-",Nomen.complète!N266)</f>
        <v>94010000</v>
      </c>
      <c r="I266" s="149" t="str">
        <f>IF(ISBLANK(Nomen.complète!O266),"-",Nomen.complète!O266)</f>
        <v>Management des médias ES (OCM 2017)</v>
      </c>
    </row>
    <row r="267" spans="1:9">
      <c r="A267" s="138">
        <f>IF(ISBLANK(Nomen.complète!P267),"-",Nomen.complète!P267)</f>
        <v>94782000</v>
      </c>
      <c r="B267" s="139" t="str">
        <f>IF(ISBLANK(Nomen.complète!Q267),"-",Nomen.complète!Q267)</f>
        <v>Management textile et mode ES (OCM 2017)</v>
      </c>
      <c r="C267" s="140">
        <f>IF(ISBLANK(Nomen.complète!R267),"-",Nomen.complète!R267)</f>
        <v>18</v>
      </c>
      <c r="D267" s="141">
        <f>IF(ISBLANK(Nomen.complète!S267),"-",Nomen.complète!S267)</f>
        <v>65</v>
      </c>
      <c r="H267" s="138">
        <f>IF(ISBLANK(Nomen.complète!N267),"-",Nomen.complète!N267)</f>
        <v>94782000</v>
      </c>
      <c r="I267" s="149" t="str">
        <f>IF(ISBLANK(Nomen.complète!O267),"-",Nomen.complète!O267)</f>
        <v>Management textile et mode ES (OCM 2017)</v>
      </c>
    </row>
    <row r="268" spans="1:9">
      <c r="A268" s="138">
        <f>IF(ISBLANK(Nomen.complète!P268),"-",Nomen.complète!P268)</f>
        <v>77340000</v>
      </c>
      <c r="B268" s="139" t="str">
        <f>IF(ISBLANK(Nomen.complète!Q268),"-",Nomen.complète!Q268)</f>
        <v>Marketing management ES (OCM 2005+2017)</v>
      </c>
      <c r="C268" s="140">
        <f>IF(ISBLANK(Nomen.complète!R268),"-",Nomen.complète!R268)</f>
        <v>19</v>
      </c>
      <c r="D268" s="141">
        <f>IF(ISBLANK(Nomen.complète!S268),"-",Nomen.complète!S268)</f>
        <v>65</v>
      </c>
      <c r="H268" s="138">
        <f>IF(ISBLANK(Nomen.complète!N268),"-",Nomen.complète!N268)</f>
        <v>77340000</v>
      </c>
      <c r="I268" s="149" t="str">
        <f>IF(ISBLANK(Nomen.complète!O268),"-",Nomen.complète!O268)</f>
        <v>Marketing management ES (OCM 2005+2017)</v>
      </c>
    </row>
    <row r="269" spans="1:9">
      <c r="A269" s="138">
        <f>IF(ISBLANK(Nomen.complète!P269),"-",Nomen.complète!P269)</f>
        <v>86451000</v>
      </c>
      <c r="B269" s="139" t="str">
        <f>IF(ISBLANK(Nomen.complète!Q269),"-",Nomen.complète!Q269)</f>
        <v>Maître socioprofessionnel ES (OCM 2005)</v>
      </c>
      <c r="C269" s="140">
        <f>IF(ISBLANK(Nomen.complète!R269),"-",Nomen.complète!R269)</f>
        <v>18</v>
      </c>
      <c r="D269" s="141">
        <f>IF(ISBLANK(Nomen.complète!S269),"-",Nomen.complète!S269)</f>
        <v>65</v>
      </c>
      <c r="H269" s="138">
        <f>IF(ISBLANK(Nomen.complète!N269),"-",Nomen.complète!N269)</f>
        <v>86451000</v>
      </c>
      <c r="I269" s="149" t="str">
        <f>IF(ISBLANK(Nomen.complète!O269),"-",Nomen.complète!O269)</f>
        <v>Maître socioprofessionnel ES (OCM 2005)</v>
      </c>
    </row>
    <row r="270" spans="1:9">
      <c r="A270" s="138">
        <f>IF(ISBLANK(Nomen.complète!P270),"-",Nomen.complète!P270)</f>
        <v>84380000</v>
      </c>
      <c r="B270" s="139" t="str">
        <f>IF(ISBLANK(Nomen.complète!Q270),"-",Nomen.complète!Q270)</f>
        <v>Maître-orthophoniste pour adultes (tertiaire - non réglementé)</v>
      </c>
      <c r="C270" s="140">
        <f>IF(ISBLANK(Nomen.complète!R270),"-",Nomen.complète!R270)</f>
        <v>18</v>
      </c>
      <c r="D270" s="141">
        <f>IF(ISBLANK(Nomen.complète!S270),"-",Nomen.complète!S270)</f>
        <v>65</v>
      </c>
      <c r="H270" s="138">
        <f>IF(ISBLANK(Nomen.complète!N270),"-",Nomen.complète!N270)</f>
        <v>84380000</v>
      </c>
      <c r="I270" s="149" t="str">
        <f>IF(ISBLANK(Nomen.complète!O270),"-",Nomen.complète!O270)</f>
        <v>Maître-orthophoniste pour adultes (tertiaire - non réglementé)</v>
      </c>
    </row>
    <row r="271" spans="1:9">
      <c r="A271" s="138">
        <f>IF(ISBLANK(Nomen.complète!P271),"-",Nomen.complète!P271)</f>
        <v>94061000</v>
      </c>
      <c r="B271" s="139" t="str">
        <f>IF(ISBLANK(Nomen.complète!Q271),"-",Nomen.complète!Q271)</f>
        <v>Microtechnique ES (OCM 2005)</v>
      </c>
      <c r="C271" s="140">
        <f>IF(ISBLANK(Nomen.complète!R271),"-",Nomen.complète!R271)</f>
        <v>18</v>
      </c>
      <c r="D271" s="141">
        <f>IF(ISBLANK(Nomen.complète!S271),"-",Nomen.complète!S271)</f>
        <v>65</v>
      </c>
      <c r="H271" s="138">
        <f>IF(ISBLANK(Nomen.complète!N271),"-",Nomen.complète!N271)</f>
        <v>94061000</v>
      </c>
      <c r="I271" s="149" t="str">
        <f>IF(ISBLANK(Nomen.complète!O271),"-",Nomen.complète!O271)</f>
        <v>Microtechnique ES (OCM 2005)</v>
      </c>
    </row>
    <row r="272" spans="1:9">
      <c r="A272" s="138">
        <f>IF(ISBLANK(Nomen.complète!P272),"-",Nomen.complète!P272)</f>
        <v>94062000</v>
      </c>
      <c r="B272" s="139" t="str">
        <f>IF(ISBLANK(Nomen.complète!Q272),"-",Nomen.complète!Q272)</f>
        <v>Microtechniques ES (OCM 2017)</v>
      </c>
      <c r="C272" s="140">
        <f>IF(ISBLANK(Nomen.complète!R272),"-",Nomen.complète!R272)</f>
        <v>18</v>
      </c>
      <c r="D272" s="141">
        <f>IF(ISBLANK(Nomen.complète!S272),"-",Nomen.complète!S272)</f>
        <v>65</v>
      </c>
      <c r="H272" s="138">
        <f>IF(ISBLANK(Nomen.complète!N272),"-",Nomen.complète!N272)</f>
        <v>94062000</v>
      </c>
      <c r="I272" s="149" t="str">
        <f>IF(ISBLANK(Nomen.complète!O272),"-",Nomen.complète!O272)</f>
        <v>Microtechniques ES (OCM 2017)</v>
      </c>
    </row>
    <row r="273" spans="1:9">
      <c r="A273" s="138">
        <f>IF(ISBLANK(Nomen.complète!P273),"-",Nomen.complète!P273)</f>
        <v>84454000</v>
      </c>
      <c r="B273" s="139" t="str">
        <f>IF(ISBLANK(Nomen.complète!Q273),"-",Nomen.complète!Q273)</f>
        <v>Musicothérapeute (tertiaire - non réglementé)</v>
      </c>
      <c r="C273" s="140">
        <f>IF(ISBLANK(Nomen.complète!R273),"-",Nomen.complète!R273)</f>
        <v>18</v>
      </c>
      <c r="D273" s="141">
        <f>IF(ISBLANK(Nomen.complète!S273),"-",Nomen.complète!S273)</f>
        <v>65</v>
      </c>
      <c r="H273" s="138">
        <f>IF(ISBLANK(Nomen.complète!N273),"-",Nomen.complète!N273)</f>
        <v>84454000</v>
      </c>
      <c r="I273" s="149" t="str">
        <f>IF(ISBLANK(Nomen.complète!O273),"-",Nomen.complète!O273)</f>
        <v>Musicothérapeute (tertiaire - non réglementé)</v>
      </c>
    </row>
    <row r="274" spans="1:9">
      <c r="A274" s="138">
        <f>IF(ISBLANK(Nomen.complète!P274),"-",Nomen.complète!P274)</f>
        <v>93991000</v>
      </c>
      <c r="B274" s="139" t="str">
        <f>IF(ISBLANK(Nomen.complète!Q274),"-",Nomen.complète!Q274)</f>
        <v>Médias ES (OCM 2005)</v>
      </c>
      <c r="C274" s="140">
        <f>IF(ISBLANK(Nomen.complète!R274),"-",Nomen.complète!R274)</f>
        <v>18</v>
      </c>
      <c r="D274" s="141">
        <f>IF(ISBLANK(Nomen.complète!S274),"-",Nomen.complète!S274)</f>
        <v>65</v>
      </c>
      <c r="H274" s="138">
        <f>IF(ISBLANK(Nomen.complète!N274),"-",Nomen.complète!N274)</f>
        <v>93991000</v>
      </c>
      <c r="I274" s="149" t="str">
        <f>IF(ISBLANK(Nomen.complète!O274),"-",Nomen.complète!O274)</f>
        <v>Médias ES (OCM 2005)</v>
      </c>
    </row>
    <row r="275" spans="1:9">
      <c r="A275" s="138">
        <f>IF(ISBLANK(Nomen.complète!P275),"-",Nomen.complète!P275)</f>
        <v>85422000</v>
      </c>
      <c r="B275" s="139" t="str">
        <f>IF(ISBLANK(Nomen.complète!Q275),"-",Nomen.complète!Q275)</f>
        <v>Organiste (tertiaire - non réglementé)</v>
      </c>
      <c r="C275" s="140">
        <f>IF(ISBLANK(Nomen.complète!R275),"-",Nomen.complète!R275)</f>
        <v>18</v>
      </c>
      <c r="D275" s="141">
        <f>IF(ISBLANK(Nomen.complète!S275),"-",Nomen.complète!S275)</f>
        <v>65</v>
      </c>
      <c r="H275" s="138">
        <f>IF(ISBLANK(Nomen.complète!N275),"-",Nomen.complète!N275)</f>
        <v>85422000</v>
      </c>
      <c r="I275" s="149" t="str">
        <f>IF(ISBLANK(Nomen.complète!O275),"-",Nomen.complète!O275)</f>
        <v>Organiste (tertiaire - non réglementé)</v>
      </c>
    </row>
    <row r="276" spans="1:9">
      <c r="A276" s="138">
        <f>IF(ISBLANK(Nomen.complète!P276),"-",Nomen.complète!P276)</f>
        <v>84470000</v>
      </c>
      <c r="B276" s="139" t="str">
        <f>IF(ISBLANK(Nomen.complète!Q276),"-",Nomen.complète!Q276)</f>
        <v>Orthoptique ES (OCM 2005)</v>
      </c>
      <c r="C276" s="140">
        <f>IF(ISBLANK(Nomen.complète!R276),"-",Nomen.complète!R276)</f>
        <v>19</v>
      </c>
      <c r="D276" s="141">
        <f>IF(ISBLANK(Nomen.complète!S276),"-",Nomen.complète!S276)</f>
        <v>65</v>
      </c>
      <c r="H276" s="138">
        <f>IF(ISBLANK(Nomen.complète!N276),"-",Nomen.complète!N276)</f>
        <v>84470000</v>
      </c>
      <c r="I276" s="149" t="str">
        <f>IF(ISBLANK(Nomen.complète!O276),"-",Nomen.complète!O276)</f>
        <v>Orthoptique ES (OCM 2005)</v>
      </c>
    </row>
    <row r="277" spans="1:9">
      <c r="A277" s="138">
        <f>IF(ISBLANK(Nomen.complète!P277),"-",Nomen.complète!P277)</f>
        <v>84472000</v>
      </c>
      <c r="B277" s="139" t="str">
        <f>IF(ISBLANK(Nomen.complète!Q277),"-",Nomen.complète!Q277)</f>
        <v>Orthoptique ES (OCM 2017)</v>
      </c>
      <c r="C277" s="140">
        <f>IF(ISBLANK(Nomen.complète!R277),"-",Nomen.complète!R277)</f>
        <v>18</v>
      </c>
      <c r="D277" s="141">
        <f>IF(ISBLANK(Nomen.complète!S277),"-",Nomen.complète!S277)</f>
        <v>65</v>
      </c>
      <c r="H277" s="138">
        <f>IF(ISBLANK(Nomen.complète!N277),"-",Nomen.complète!N277)</f>
        <v>84472000</v>
      </c>
      <c r="I277" s="149" t="str">
        <f>IF(ISBLANK(Nomen.complète!O277),"-",Nomen.complète!O277)</f>
        <v>Orthoptique ES (OCM 2017)</v>
      </c>
    </row>
    <row r="278" spans="1:9">
      <c r="A278" s="138">
        <f>IF(ISBLANK(Nomen.complète!P278),"-",Nomen.complète!P278)</f>
        <v>85310000</v>
      </c>
      <c r="B278" s="139" t="str">
        <f>IF(ISBLANK(Nomen.complète!Q278),"-",Nomen.complète!Q278)</f>
        <v>Photographe de presse (tertiaire - non réglementé)</v>
      </c>
      <c r="C278" s="140">
        <f>IF(ISBLANK(Nomen.complète!R278),"-",Nomen.complète!R278)</f>
        <v>18</v>
      </c>
      <c r="D278" s="141">
        <f>IF(ISBLANK(Nomen.complète!S278),"-",Nomen.complète!S278)</f>
        <v>65</v>
      </c>
      <c r="H278" s="138">
        <f>IF(ISBLANK(Nomen.complète!N278),"-",Nomen.complète!N278)</f>
        <v>85310000</v>
      </c>
      <c r="I278" s="149" t="str">
        <f>IF(ISBLANK(Nomen.complète!O278),"-",Nomen.complète!O278)</f>
        <v>Photographe de presse (tertiaire - non réglementé)</v>
      </c>
    </row>
    <row r="279" spans="1:9">
      <c r="A279" s="138">
        <f>IF(ISBLANK(Nomen.complète!P279),"-",Nomen.complète!P279)</f>
        <v>79060000</v>
      </c>
      <c r="B279" s="139" t="str">
        <f>IF(ISBLANK(Nomen.complète!Q279),"-",Nomen.complète!Q279)</f>
        <v>Pilotage commercial ES (OCM 2005)</v>
      </c>
      <c r="C279" s="140">
        <f>IF(ISBLANK(Nomen.complète!R279),"-",Nomen.complète!R279)</f>
        <v>19</v>
      </c>
      <c r="D279" s="141">
        <f>IF(ISBLANK(Nomen.complète!S279),"-",Nomen.complète!S279)</f>
        <v>65</v>
      </c>
      <c r="H279" s="138">
        <f>IF(ISBLANK(Nomen.complète!N279),"-",Nomen.complète!N279)</f>
        <v>79060000</v>
      </c>
      <c r="I279" s="149" t="str">
        <f>IF(ISBLANK(Nomen.complète!O279),"-",Nomen.complète!O279)</f>
        <v>Pilotage commercial ES (OCM 2005)</v>
      </c>
    </row>
    <row r="280" spans="1:9">
      <c r="A280" s="138">
        <f>IF(ISBLANK(Nomen.complète!P280),"-",Nomen.complète!P280)</f>
        <v>79062000</v>
      </c>
      <c r="B280" s="139" t="str">
        <f>IF(ISBLANK(Nomen.complète!Q280),"-",Nomen.complète!Q280)</f>
        <v>Pilote de ligne ES (OCM 2017)</v>
      </c>
      <c r="C280" s="140">
        <f>IF(ISBLANK(Nomen.complète!R280),"-",Nomen.complète!R280)</f>
        <v>18</v>
      </c>
      <c r="D280" s="141">
        <f>IF(ISBLANK(Nomen.complète!S280),"-",Nomen.complète!S280)</f>
        <v>65</v>
      </c>
      <c r="H280" s="138">
        <f>IF(ISBLANK(Nomen.complète!N280),"-",Nomen.complète!N280)</f>
        <v>79062000</v>
      </c>
      <c r="I280" s="149" t="str">
        <f>IF(ISBLANK(Nomen.complète!O280),"-",Nomen.complète!O280)</f>
        <v>Pilote de ligne ES (OCM 2017)</v>
      </c>
    </row>
    <row r="281" spans="1:9">
      <c r="A281" s="138">
        <f>IF(ISBLANK(Nomen.complète!P281),"-",Nomen.complète!P281)</f>
        <v>94700000</v>
      </c>
      <c r="B281" s="139" t="str">
        <f>IF(ISBLANK(Nomen.complète!Q281),"-",Nomen.complète!Q281)</f>
        <v>Planification des travaux ES (OCM 2005)</v>
      </c>
      <c r="C281" s="140">
        <f>IF(ISBLANK(Nomen.complète!R281),"-",Nomen.complète!R281)</f>
        <v>18</v>
      </c>
      <c r="D281" s="141">
        <f>IF(ISBLANK(Nomen.complète!S281),"-",Nomen.complète!S281)</f>
        <v>65</v>
      </c>
      <c r="H281" s="138">
        <f>IF(ISBLANK(Nomen.complète!N281),"-",Nomen.complète!N281)</f>
        <v>94700000</v>
      </c>
      <c r="I281" s="149" t="str">
        <f>IF(ISBLANK(Nomen.complète!O281),"-",Nomen.complète!O281)</f>
        <v>Planification des travaux ES (OCM 2005)</v>
      </c>
    </row>
    <row r="282" spans="1:9">
      <c r="A282" s="138">
        <f>IF(ISBLANK(Nomen.complète!P282),"-",Nomen.complète!P282)</f>
        <v>94702000</v>
      </c>
      <c r="B282" s="139" t="str">
        <f>IF(ISBLANK(Nomen.complète!Q282),"-",Nomen.complète!Q282)</f>
        <v>Planification des travaux ES (OCM 2017)</v>
      </c>
      <c r="C282" s="140">
        <f>IF(ISBLANK(Nomen.complète!R282),"-",Nomen.complète!R282)</f>
        <v>18</v>
      </c>
      <c r="D282" s="141">
        <f>IF(ISBLANK(Nomen.complète!S282),"-",Nomen.complète!S282)</f>
        <v>65</v>
      </c>
      <c r="H282" s="138">
        <f>IF(ISBLANK(Nomen.complète!N282),"-",Nomen.complète!N282)</f>
        <v>94702000</v>
      </c>
      <c r="I282" s="149" t="str">
        <f>IF(ISBLANK(Nomen.complète!O282),"-",Nomen.complète!O282)</f>
        <v>Planification des travaux ES (OCM 2017)</v>
      </c>
    </row>
    <row r="283" spans="1:9">
      <c r="A283" s="138">
        <f>IF(ISBLANK(Nomen.complète!P283),"-",Nomen.complète!P283)</f>
        <v>94700007</v>
      </c>
      <c r="B283" s="139" t="str">
        <f>IF(ISBLANK(Nomen.complète!Q283),"-",Nomen.complète!Q283)</f>
        <v>Planification des travaux ES - Aménagement de jardin et paysage (OCM 2005)</v>
      </c>
      <c r="C283" s="140">
        <f>IF(ISBLANK(Nomen.complète!R283),"-",Nomen.complète!R283)</f>
        <v>18</v>
      </c>
      <c r="D283" s="141">
        <f>IF(ISBLANK(Nomen.complète!S283),"-",Nomen.complète!S283)</f>
        <v>65</v>
      </c>
      <c r="H283" s="138">
        <f>IF(ISBLANK(Nomen.complète!N283),"-",Nomen.complète!N283)</f>
        <v>94700007</v>
      </c>
      <c r="I283" s="149" t="str">
        <f>IF(ISBLANK(Nomen.complète!O283),"-",Nomen.complète!O283)</f>
        <v>Planification des travaux ES - Aménagement de jardin et paysage (OCM 2005)</v>
      </c>
    </row>
    <row r="284" spans="1:9">
      <c r="A284" s="138">
        <f>IF(ISBLANK(Nomen.complète!P284),"-",Nomen.complète!P284)</f>
        <v>94700001</v>
      </c>
      <c r="B284" s="139" t="str">
        <f>IF(ISBLANK(Nomen.complète!Q284),"-",Nomen.complète!Q284)</f>
        <v>Planification des travaux ES - Architecture (OCM 2005)</v>
      </c>
      <c r="C284" s="140">
        <f>IF(ISBLANK(Nomen.complète!R284),"-",Nomen.complète!R284)</f>
        <v>18</v>
      </c>
      <c r="D284" s="141">
        <f>IF(ISBLANK(Nomen.complète!S284),"-",Nomen.complète!S284)</f>
        <v>65</v>
      </c>
      <c r="H284" s="138">
        <f>IF(ISBLANK(Nomen.complète!N284),"-",Nomen.complète!N284)</f>
        <v>94700001</v>
      </c>
      <c r="I284" s="149" t="str">
        <f>IF(ISBLANK(Nomen.complète!O284),"-",Nomen.complète!O284)</f>
        <v>Planification des travaux ES - Architecture (OCM 2005)</v>
      </c>
    </row>
    <row r="285" spans="1:9">
      <c r="A285" s="138">
        <f>IF(ISBLANK(Nomen.complète!P285),"-",Nomen.complète!P285)</f>
        <v>94700005</v>
      </c>
      <c r="B285" s="139" t="str">
        <f>IF(ISBLANK(Nomen.complète!Q285),"-",Nomen.complète!Q285)</f>
        <v>Planification des travaux ES - Architecture d'intérieur (OCM 2005)</v>
      </c>
      <c r="C285" s="140">
        <f>IF(ISBLANK(Nomen.complète!R285),"-",Nomen.complète!R285)</f>
        <v>18</v>
      </c>
      <c r="D285" s="141">
        <f>IF(ISBLANK(Nomen.complète!S285),"-",Nomen.complète!S285)</f>
        <v>65</v>
      </c>
      <c r="H285" s="138">
        <f>IF(ISBLANK(Nomen.complète!N285),"-",Nomen.complète!N285)</f>
        <v>94700005</v>
      </c>
      <c r="I285" s="149" t="str">
        <f>IF(ISBLANK(Nomen.complète!O285),"-",Nomen.complète!O285)</f>
        <v>Planification des travaux ES - Architecture d'intérieur (OCM 2005)</v>
      </c>
    </row>
    <row r="286" spans="1:9">
      <c r="A286" s="138">
        <f>IF(ISBLANK(Nomen.complète!P286),"-",Nomen.complète!P286)</f>
        <v>94700006</v>
      </c>
      <c r="B286" s="139" t="str">
        <f>IF(ISBLANK(Nomen.complète!Q286),"-",Nomen.complète!Q286)</f>
        <v>Planification des travaux ES - Architecture, génie constructif et architecture d'intérieur (OCM 2005)</v>
      </c>
      <c r="C286" s="140">
        <f>IF(ISBLANK(Nomen.complète!R286),"-",Nomen.complète!R286)</f>
        <v>18</v>
      </c>
      <c r="D286" s="141">
        <f>IF(ISBLANK(Nomen.complète!S286),"-",Nomen.complète!S286)</f>
        <v>65</v>
      </c>
      <c r="H286" s="138">
        <f>IF(ISBLANK(Nomen.complète!N286),"-",Nomen.complète!N286)</f>
        <v>94700006</v>
      </c>
      <c r="I286" s="149" t="str">
        <f>IF(ISBLANK(Nomen.complète!O286),"-",Nomen.complète!O286)</f>
        <v>Planification des travaux ES - Architecture, génie constructif et architecture d'intérieur (OCM 2005)</v>
      </c>
    </row>
    <row r="287" spans="1:9">
      <c r="A287" s="138">
        <f>IF(ISBLANK(Nomen.complète!P287),"-",Nomen.complète!P287)</f>
        <v>94700003</v>
      </c>
      <c r="B287" s="139" t="str">
        <f>IF(ISBLANK(Nomen.complète!Q287),"-",Nomen.complète!Q287)</f>
        <v>Planification des travaux ES - Génie civil (OCM 2005)</v>
      </c>
      <c r="C287" s="140">
        <f>IF(ISBLANK(Nomen.complète!R287),"-",Nomen.complète!R287)</f>
        <v>18</v>
      </c>
      <c r="D287" s="141">
        <f>IF(ISBLANK(Nomen.complète!S287),"-",Nomen.complète!S287)</f>
        <v>65</v>
      </c>
      <c r="H287" s="138">
        <f>IF(ISBLANK(Nomen.complète!N287),"-",Nomen.complète!N287)</f>
        <v>94700003</v>
      </c>
      <c r="I287" s="149" t="str">
        <f>IF(ISBLANK(Nomen.complète!O287),"-",Nomen.complète!O287)</f>
        <v>Planification des travaux ES - Génie civil (OCM 2005)</v>
      </c>
    </row>
    <row r="288" spans="1:9">
      <c r="A288" s="138">
        <f>IF(ISBLANK(Nomen.complète!P288),"-",Nomen.complète!P288)</f>
        <v>82200000</v>
      </c>
      <c r="B288" s="139" t="str">
        <f>IF(ISBLANK(Nomen.complète!Q288),"-",Nomen.complète!Q288)</f>
        <v>Podologie ES (OCM 2005)</v>
      </c>
      <c r="C288" s="140">
        <f>IF(ISBLANK(Nomen.complète!R288),"-",Nomen.complète!R288)</f>
        <v>19</v>
      </c>
      <c r="D288" s="141">
        <f>IF(ISBLANK(Nomen.complète!S288),"-",Nomen.complète!S288)</f>
        <v>65</v>
      </c>
      <c r="H288" s="138">
        <f>IF(ISBLANK(Nomen.complète!N288),"-",Nomen.complète!N288)</f>
        <v>82200000</v>
      </c>
      <c r="I288" s="149" t="str">
        <f>IF(ISBLANK(Nomen.complète!O288),"-",Nomen.complète!O288)</f>
        <v>Podologie ES (OCM 2005)</v>
      </c>
    </row>
    <row r="289" spans="1:9">
      <c r="A289" s="138">
        <f>IF(ISBLANK(Nomen.complète!P289),"-",Nomen.complète!P289)</f>
        <v>82202000</v>
      </c>
      <c r="B289" s="139" t="str">
        <f>IF(ISBLANK(Nomen.complète!Q289),"-",Nomen.complète!Q289)</f>
        <v>Podologie ES (OCM 2017)</v>
      </c>
      <c r="C289" s="140">
        <f>IF(ISBLANK(Nomen.complète!R289),"-",Nomen.complète!R289)</f>
        <v>18</v>
      </c>
      <c r="D289" s="141">
        <f>IF(ISBLANK(Nomen.complète!S289),"-",Nomen.complète!S289)</f>
        <v>65</v>
      </c>
      <c r="H289" s="138">
        <f>IF(ISBLANK(Nomen.complète!N289),"-",Nomen.complète!N289)</f>
        <v>82202000</v>
      </c>
      <c r="I289" s="149" t="str">
        <f>IF(ISBLANK(Nomen.complète!O289),"-",Nomen.complète!O289)</f>
        <v>Podologie ES (OCM 2017)</v>
      </c>
    </row>
    <row r="290" spans="1:9">
      <c r="A290" s="138">
        <f>IF(ISBLANK(Nomen.complète!P290),"-",Nomen.complète!P290)</f>
        <v>94561000</v>
      </c>
      <c r="B290" s="139" t="str">
        <f>IF(ISBLANK(Nomen.complète!Q290),"-",Nomen.complète!Q290)</f>
        <v>Processus d'entreprise ES (OCM 2005)</v>
      </c>
      <c r="C290" s="140">
        <f>IF(ISBLANK(Nomen.complète!R290),"-",Nomen.complète!R290)</f>
        <v>18</v>
      </c>
      <c r="D290" s="141">
        <f>IF(ISBLANK(Nomen.complète!S290),"-",Nomen.complète!S290)</f>
        <v>65</v>
      </c>
      <c r="H290" s="138">
        <f>IF(ISBLANK(Nomen.complète!N290),"-",Nomen.complète!N290)</f>
        <v>94561000</v>
      </c>
      <c r="I290" s="149" t="str">
        <f>IF(ISBLANK(Nomen.complète!O290),"-",Nomen.complète!O290)</f>
        <v>Processus d'entreprise ES (OCM 2005)</v>
      </c>
    </row>
    <row r="291" spans="1:9">
      <c r="A291" s="138">
        <f>IF(ISBLANK(Nomen.complète!P291),"-",Nomen.complète!P291)</f>
        <v>94561002</v>
      </c>
      <c r="B291" s="139" t="str">
        <f>IF(ISBLANK(Nomen.complète!Q291),"-",Nomen.complète!Q291)</f>
        <v>Processus d'entreprise ES - Exploitation (OCM 2005)</v>
      </c>
      <c r="C291" s="140">
        <f>IF(ISBLANK(Nomen.complète!R291),"-",Nomen.complète!R291)</f>
        <v>18</v>
      </c>
      <c r="D291" s="141">
        <f>IF(ISBLANK(Nomen.complète!S291),"-",Nomen.complète!S291)</f>
        <v>65</v>
      </c>
      <c r="H291" s="138">
        <f>IF(ISBLANK(Nomen.complète!N291),"-",Nomen.complète!N291)</f>
        <v>94561002</v>
      </c>
      <c r="I291" s="149" t="str">
        <f>IF(ISBLANK(Nomen.complète!O291),"-",Nomen.complète!O291)</f>
        <v>Processus d'entreprise ES - Exploitation (OCM 2005)</v>
      </c>
    </row>
    <row r="292" spans="1:9">
      <c r="A292" s="138">
        <f>IF(ISBLANK(Nomen.complète!P292),"-",Nomen.complète!P292)</f>
        <v>94561001</v>
      </c>
      <c r="B292" s="139" t="str">
        <f>IF(ISBLANK(Nomen.complète!Q292),"-",Nomen.complète!Q292)</f>
        <v>Processus d'entreprise ES - Logistique (OCM 2005)</v>
      </c>
      <c r="C292" s="140">
        <f>IF(ISBLANK(Nomen.complète!R292),"-",Nomen.complète!R292)</f>
        <v>18</v>
      </c>
      <c r="D292" s="141">
        <f>IF(ISBLANK(Nomen.complète!S292),"-",Nomen.complète!S292)</f>
        <v>65</v>
      </c>
      <c r="H292" s="138">
        <f>IF(ISBLANK(Nomen.complète!N292),"-",Nomen.complète!N292)</f>
        <v>94561001</v>
      </c>
      <c r="I292" s="149" t="str">
        <f>IF(ISBLANK(Nomen.complète!O292),"-",Nomen.complète!O292)</f>
        <v>Processus d'entreprise ES - Logistique (OCM 2005)</v>
      </c>
    </row>
    <row r="293" spans="1:9">
      <c r="A293" s="138">
        <f>IF(ISBLANK(Nomen.complète!P293),"-",Nomen.complète!P293)</f>
        <v>85452000</v>
      </c>
      <c r="B293" s="139" t="str">
        <f>IF(ISBLANK(Nomen.complète!Q293),"-",Nomen.complète!Q293)</f>
        <v>Psychothérapeute centré sur la personne (tertiaire - non réglementé)</v>
      </c>
      <c r="C293" s="140">
        <f>IF(ISBLANK(Nomen.complète!R293),"-",Nomen.complète!R293)</f>
        <v>18</v>
      </c>
      <c r="D293" s="141">
        <f>IF(ISBLANK(Nomen.complète!S293),"-",Nomen.complète!S293)</f>
        <v>65</v>
      </c>
      <c r="H293" s="138">
        <f>IF(ISBLANK(Nomen.complète!N293),"-",Nomen.complète!N293)</f>
        <v>85452000</v>
      </c>
      <c r="I293" s="149" t="str">
        <f>IF(ISBLANK(Nomen.complète!O293),"-",Nomen.complète!O293)</f>
        <v>Psychothérapeute centré sur la personne (tertiaire - non réglementé)</v>
      </c>
    </row>
    <row r="294" spans="1:9">
      <c r="A294" s="138">
        <f>IF(ISBLANK(Nomen.complète!P294),"-",Nomen.complète!P294)</f>
        <v>85330000</v>
      </c>
      <c r="B294" s="139" t="str">
        <f>IF(ISBLANK(Nomen.complète!Q294),"-",Nomen.complète!Q294)</f>
        <v>Publiciste littéraire (tertiaire - non réglementé)</v>
      </c>
      <c r="C294" s="140">
        <f>IF(ISBLANK(Nomen.complète!R294),"-",Nomen.complète!R294)</f>
        <v>18</v>
      </c>
      <c r="D294" s="141">
        <f>IF(ISBLANK(Nomen.complète!S294),"-",Nomen.complète!S294)</f>
        <v>65</v>
      </c>
      <c r="H294" s="138">
        <f>IF(ISBLANK(Nomen.complète!N294),"-",Nomen.complète!N294)</f>
        <v>85330000</v>
      </c>
      <c r="I294" s="149" t="str">
        <f>IF(ISBLANK(Nomen.complète!O294),"-",Nomen.complète!O294)</f>
        <v>Publiciste littéraire (tertiaire - non réglementé)</v>
      </c>
    </row>
    <row r="295" spans="1:9">
      <c r="A295" s="138">
        <f>IF(ISBLANK(Nomen.complète!P295),"-",Nomen.complète!P295)</f>
        <v>86880000</v>
      </c>
      <c r="B295" s="139" t="str">
        <f>IF(ISBLANK(Nomen.complète!Q295),"-",Nomen.complète!Q295)</f>
        <v>Pédagogie de la conception DPG (tertiaire - non réglementé)</v>
      </c>
      <c r="C295" s="140">
        <f>IF(ISBLANK(Nomen.complète!R295),"-",Nomen.complète!R295)</f>
        <v>18</v>
      </c>
      <c r="D295" s="141">
        <f>IF(ISBLANK(Nomen.complète!S295),"-",Nomen.complète!S295)</f>
        <v>65</v>
      </c>
      <c r="H295" s="138">
        <f>IF(ISBLANK(Nomen.complète!N295),"-",Nomen.complète!N295)</f>
        <v>86880000</v>
      </c>
      <c r="I295" s="149" t="str">
        <f>IF(ISBLANK(Nomen.complète!O295),"-",Nomen.complète!O295)</f>
        <v>Pédagogie de la conception DPG (tertiaire - non réglementé)</v>
      </c>
    </row>
    <row r="296" spans="1:9">
      <c r="A296" s="138">
        <f>IF(ISBLANK(Nomen.complète!P296),"-",Nomen.complète!P296)</f>
        <v>86156000</v>
      </c>
      <c r="B296" s="139" t="str">
        <f>IF(ISBLANK(Nomen.complète!Q296),"-",Nomen.complète!Q296)</f>
        <v>Pédagogue par la danse (tertiaire - non réglementé)</v>
      </c>
      <c r="C296" s="140">
        <f>IF(ISBLANK(Nomen.complète!R296),"-",Nomen.complète!R296)</f>
        <v>18</v>
      </c>
      <c r="D296" s="141">
        <f>IF(ISBLANK(Nomen.complète!S296),"-",Nomen.complète!S296)</f>
        <v>65</v>
      </c>
      <c r="H296" s="138">
        <f>IF(ISBLANK(Nomen.complète!N296),"-",Nomen.complète!N296)</f>
        <v>86156000</v>
      </c>
      <c r="I296" s="149" t="str">
        <f>IF(ISBLANK(Nomen.complète!O296),"-",Nomen.complète!O296)</f>
        <v>Pédagogue par la danse (tertiaire - non réglementé)</v>
      </c>
    </row>
    <row r="297" spans="1:9">
      <c r="A297" s="138">
        <f>IF(ISBLANK(Nomen.complète!P297),"-",Nomen.complète!P297)</f>
        <v>84710000</v>
      </c>
      <c r="B297" s="139" t="str">
        <f>IF(ISBLANK(Nomen.complète!Q297),"-",Nomen.complète!Q297)</f>
        <v>Sauvetage ES (OCM 2005)</v>
      </c>
      <c r="C297" s="140">
        <f>IF(ISBLANK(Nomen.complète!R297),"-",Nomen.complète!R297)</f>
        <v>19</v>
      </c>
      <c r="D297" s="141">
        <f>IF(ISBLANK(Nomen.complète!S297),"-",Nomen.complète!S297)</f>
        <v>65</v>
      </c>
      <c r="H297" s="138">
        <f>IF(ISBLANK(Nomen.complète!N297),"-",Nomen.complète!N297)</f>
        <v>84710000</v>
      </c>
      <c r="I297" s="149" t="str">
        <f>IF(ISBLANK(Nomen.complète!O297),"-",Nomen.complète!O297)</f>
        <v>Sauvetage ES (OCM 2005)</v>
      </c>
    </row>
    <row r="298" spans="1:9">
      <c r="A298" s="138">
        <f>IF(ISBLANK(Nomen.complète!P298),"-",Nomen.complète!P298)</f>
        <v>84712000</v>
      </c>
      <c r="B298" s="139" t="str">
        <f>IF(ISBLANK(Nomen.complète!Q298),"-",Nomen.complète!Q298)</f>
        <v>Sauvetage ES (OCM 2017)</v>
      </c>
      <c r="C298" s="140">
        <f>IF(ISBLANK(Nomen.complète!R298),"-",Nomen.complète!R298)</f>
        <v>18</v>
      </c>
      <c r="D298" s="141">
        <f>IF(ISBLANK(Nomen.complète!S298),"-",Nomen.complète!S298)</f>
        <v>65</v>
      </c>
      <c r="H298" s="138">
        <f>IF(ISBLANK(Nomen.complète!N298),"-",Nomen.complète!N298)</f>
        <v>84712000</v>
      </c>
      <c r="I298" s="149" t="str">
        <f>IF(ISBLANK(Nomen.complète!O298),"-",Nomen.complète!O298)</f>
        <v>Sauvetage ES (OCM 2017)</v>
      </c>
    </row>
    <row r="299" spans="1:9">
      <c r="A299" s="138">
        <f>IF(ISBLANK(Nomen.complète!P299),"-",Nomen.complète!P299)</f>
        <v>63180000</v>
      </c>
      <c r="B299" s="139" t="str">
        <f>IF(ISBLANK(Nomen.complète!Q299),"-",Nomen.complète!Q299)</f>
        <v>Scénariste (tertiaire - non réglementé)</v>
      </c>
      <c r="C299" s="140">
        <f>IF(ISBLANK(Nomen.complète!R299),"-",Nomen.complète!R299)</f>
        <v>18</v>
      </c>
      <c r="D299" s="141">
        <f>IF(ISBLANK(Nomen.complète!S299),"-",Nomen.complète!S299)</f>
        <v>65</v>
      </c>
      <c r="H299" s="138">
        <f>IF(ISBLANK(Nomen.complète!N299),"-",Nomen.complète!N299)</f>
        <v>63180000</v>
      </c>
      <c r="I299" s="149" t="str">
        <f>IF(ISBLANK(Nomen.complète!O299),"-",Nomen.complète!O299)</f>
        <v>Scénariste (tertiaire - non réglementé)</v>
      </c>
    </row>
    <row r="300" spans="1:9">
      <c r="A300" s="138">
        <f>IF(ISBLANK(Nomen.complète!P300),"-",Nomen.complète!P300)</f>
        <v>78960000</v>
      </c>
      <c r="B300" s="139" t="str">
        <f>IF(ISBLANK(Nomen.complète!Q300),"-",Nomen.complète!Q300)</f>
        <v>Services de la navigation aérienne ES (OCM 2005)</v>
      </c>
      <c r="C300" s="140">
        <f>IF(ISBLANK(Nomen.complète!R300),"-",Nomen.complète!R300)</f>
        <v>19</v>
      </c>
      <c r="D300" s="141">
        <f>IF(ISBLANK(Nomen.complète!S300),"-",Nomen.complète!S300)</f>
        <v>65</v>
      </c>
      <c r="H300" s="138">
        <f>IF(ISBLANK(Nomen.complète!N300),"-",Nomen.complète!N300)</f>
        <v>78960000</v>
      </c>
      <c r="I300" s="149" t="str">
        <f>IF(ISBLANK(Nomen.complète!O300),"-",Nomen.complète!O300)</f>
        <v>Services de la navigation aérienne ES (OCM 2005)</v>
      </c>
    </row>
    <row r="301" spans="1:9">
      <c r="A301" s="138">
        <f>IF(ISBLANK(Nomen.complète!P301),"-",Nomen.complète!P301)</f>
        <v>71080000</v>
      </c>
      <c r="B301" s="139" t="str">
        <f>IF(ISBLANK(Nomen.complète!Q301),"-",Nomen.complète!Q301)</f>
        <v>Software Engineering (tertiaire - non réglementé)</v>
      </c>
      <c r="C301" s="140">
        <f>IF(ISBLANK(Nomen.complète!R301),"-",Nomen.complète!R301)</f>
        <v>18</v>
      </c>
      <c r="D301" s="141">
        <f>IF(ISBLANK(Nomen.complète!S301),"-",Nomen.complète!S301)</f>
        <v>65</v>
      </c>
      <c r="H301" s="138">
        <f>IF(ISBLANK(Nomen.complète!N301),"-",Nomen.complète!N301)</f>
        <v>71080000</v>
      </c>
      <c r="I301" s="149" t="str">
        <f>IF(ISBLANK(Nomen.complète!O301),"-",Nomen.complète!O301)</f>
        <v>Software Engineering (tertiaire - non réglementé)</v>
      </c>
    </row>
    <row r="302" spans="1:9">
      <c r="A302" s="138">
        <f>IF(ISBLANK(Nomen.complète!P302),"-",Nomen.complète!P302)</f>
        <v>84490000</v>
      </c>
      <c r="B302" s="139" t="str">
        <f>IF(ISBLANK(Nomen.complète!Q302),"-",Nomen.complète!Q302)</f>
        <v>Soins infirmiers ES (OCM 2005)</v>
      </c>
      <c r="C302" s="140">
        <f>IF(ISBLANK(Nomen.complète!R302),"-",Nomen.complète!R302)</f>
        <v>18</v>
      </c>
      <c r="D302" s="141">
        <f>IF(ISBLANK(Nomen.complète!S302),"-",Nomen.complète!S302)</f>
        <v>65</v>
      </c>
      <c r="H302" s="138">
        <f>IF(ISBLANK(Nomen.complète!N302),"-",Nomen.complète!N302)</f>
        <v>84490000</v>
      </c>
      <c r="I302" s="149" t="str">
        <f>IF(ISBLANK(Nomen.complète!O302),"-",Nomen.complète!O302)</f>
        <v>Soins infirmiers ES (OCM 2005)</v>
      </c>
    </row>
    <row r="303" spans="1:9">
      <c r="A303" s="138">
        <f>IF(ISBLANK(Nomen.complète!P303),"-",Nomen.complète!P303)</f>
        <v>84492000</v>
      </c>
      <c r="B303" s="139" t="str">
        <f>IF(ISBLANK(Nomen.complète!Q303),"-",Nomen.complète!Q303)</f>
        <v>Soins infirmiers ES (OCM 2017)</v>
      </c>
      <c r="C303" s="140">
        <f>IF(ISBLANK(Nomen.complète!R303),"-",Nomen.complète!R303)</f>
        <v>18</v>
      </c>
      <c r="D303" s="141">
        <f>IF(ISBLANK(Nomen.complète!S303),"-",Nomen.complète!S303)</f>
        <v>65</v>
      </c>
      <c r="H303" s="138">
        <f>IF(ISBLANK(Nomen.complète!N303),"-",Nomen.complète!N303)</f>
        <v>84492000</v>
      </c>
      <c r="I303" s="149" t="str">
        <f>IF(ISBLANK(Nomen.complète!O303),"-",Nomen.complète!O303)</f>
        <v>Soins infirmiers ES (OCM 2017)</v>
      </c>
    </row>
    <row r="304" spans="1:9">
      <c r="A304" s="138">
        <f>IF(ISBLANK(Nomen.complète!P304),"-",Nomen.complète!P304)</f>
        <v>62161000</v>
      </c>
      <c r="B304" s="139" t="str">
        <f>IF(ISBLANK(Nomen.complète!Q304),"-",Nomen.complète!Q304)</f>
        <v>Spécialiste en production VSSM (tertiaire - non réglementé)</v>
      </c>
      <c r="C304" s="140">
        <f>IF(ISBLANK(Nomen.complète!R304),"-",Nomen.complète!R304)</f>
        <v>18</v>
      </c>
      <c r="D304" s="141">
        <f>IF(ISBLANK(Nomen.complète!S304),"-",Nomen.complète!S304)</f>
        <v>65</v>
      </c>
      <c r="H304" s="138">
        <f>IF(ISBLANK(Nomen.complète!N304),"-",Nomen.complète!N304)</f>
        <v>62161000</v>
      </c>
      <c r="I304" s="149" t="str">
        <f>IF(ISBLANK(Nomen.complète!O304),"-",Nomen.complète!O304)</f>
        <v>Spécialiste en production VSSM (tertiaire - non réglementé)</v>
      </c>
    </row>
    <row r="305" spans="1:9">
      <c r="A305" s="138">
        <f>IF(ISBLANK(Nomen.complète!P305),"-",Nomen.complète!P305)</f>
        <v>86150000</v>
      </c>
      <c r="B305" s="139" t="str">
        <f>IF(ISBLANK(Nomen.complète!Q305),"-",Nomen.complète!Q305)</f>
        <v>Spécialiste en pédagogie du mouvement (tertiaire - non réglementé)</v>
      </c>
      <c r="C305" s="140">
        <f>IF(ISBLANK(Nomen.complète!R305),"-",Nomen.complète!R305)</f>
        <v>18</v>
      </c>
      <c r="D305" s="141">
        <f>IF(ISBLANK(Nomen.complète!S305),"-",Nomen.complète!S305)</f>
        <v>65</v>
      </c>
      <c r="H305" s="138">
        <f>IF(ISBLANK(Nomen.complète!N305),"-",Nomen.complète!N305)</f>
        <v>86150000</v>
      </c>
      <c r="I305" s="149" t="str">
        <f>IF(ISBLANK(Nomen.complète!O305),"-",Nomen.complète!O305)</f>
        <v>Spécialiste en pédagogie du mouvement (tertiaire - non réglementé)</v>
      </c>
    </row>
    <row r="306" spans="1:9">
      <c r="A306" s="138">
        <f>IF(ISBLANK(Nomen.complète!P306),"-",Nomen.complète!P306)</f>
        <v>93680000</v>
      </c>
      <c r="B306" s="139" t="str">
        <f>IF(ISBLANK(Nomen.complète!Q306),"-",Nomen.complète!Q306)</f>
        <v>Systèmes industriels ES (OCM 2005)</v>
      </c>
      <c r="C306" s="140">
        <f>IF(ISBLANK(Nomen.complète!R306),"-",Nomen.complète!R306)</f>
        <v>19</v>
      </c>
      <c r="D306" s="141">
        <f>IF(ISBLANK(Nomen.complète!S306),"-",Nomen.complète!S306)</f>
        <v>65</v>
      </c>
      <c r="H306" s="138">
        <f>IF(ISBLANK(Nomen.complète!N306),"-",Nomen.complète!N306)</f>
        <v>93680000</v>
      </c>
      <c r="I306" s="149" t="str">
        <f>IF(ISBLANK(Nomen.complète!O306),"-",Nomen.complète!O306)</f>
        <v>Systèmes industriels ES (OCM 2005)</v>
      </c>
    </row>
    <row r="307" spans="1:9">
      <c r="A307" s="138">
        <f>IF(ISBLANK(Nomen.complète!P307),"-",Nomen.complète!P307)</f>
        <v>65901001</v>
      </c>
      <c r="B307" s="139" t="str">
        <f>IF(ISBLANK(Nomen.complète!Q307),"-",Nomen.complète!Q307)</f>
        <v>Systèmes industriels ES - Automation (OCM 2005)</v>
      </c>
      <c r="C307" s="140">
        <f>IF(ISBLANK(Nomen.complète!R307),"-",Nomen.complète!R307)</f>
        <v>18</v>
      </c>
      <c r="D307" s="141">
        <f>IF(ISBLANK(Nomen.complète!S307),"-",Nomen.complète!S307)</f>
        <v>65</v>
      </c>
      <c r="H307" s="138">
        <f>IF(ISBLANK(Nomen.complète!N307),"-",Nomen.complète!N307)</f>
        <v>65901001</v>
      </c>
      <c r="I307" s="149" t="str">
        <f>IF(ISBLANK(Nomen.complète!O307),"-",Nomen.complète!O307)</f>
        <v>Systèmes industriels ES - Automation (OCM 2005)</v>
      </c>
    </row>
    <row r="308" spans="1:9">
      <c r="A308" s="138">
        <f>IF(ISBLANK(Nomen.complète!P308),"-",Nomen.complète!P308)</f>
        <v>65901003</v>
      </c>
      <c r="B308" s="139" t="str">
        <f>IF(ISBLANK(Nomen.complète!Q308),"-",Nomen.complète!Q308)</f>
        <v>Systèmes industriels ES - Environnement (OCM 2005)</v>
      </c>
      <c r="C308" s="140">
        <f>IF(ISBLANK(Nomen.complète!R308),"-",Nomen.complète!R308)</f>
        <v>18</v>
      </c>
      <c r="D308" s="141">
        <f>IF(ISBLANK(Nomen.complète!S308),"-",Nomen.complète!S308)</f>
        <v>65</v>
      </c>
      <c r="H308" s="138">
        <f>IF(ISBLANK(Nomen.complète!N308),"-",Nomen.complète!N308)</f>
        <v>65901003</v>
      </c>
      <c r="I308" s="149" t="str">
        <f>IF(ISBLANK(Nomen.complète!O308),"-",Nomen.complète!O308)</f>
        <v>Systèmes industriels ES - Environnement (OCM 2005)</v>
      </c>
    </row>
    <row r="309" spans="1:9">
      <c r="A309" s="138">
        <f>IF(ISBLANK(Nomen.complète!P309),"-",Nomen.complète!P309)</f>
        <v>93951000</v>
      </c>
      <c r="B309" s="139" t="str">
        <f>IF(ISBLANK(Nomen.complète!Q309),"-",Nomen.complète!Q309)</f>
        <v>Systèmes industriels ES - Mécatronique (OCM 2005)</v>
      </c>
      <c r="C309" s="140">
        <f>IF(ISBLANK(Nomen.complète!R309),"-",Nomen.complète!R309)</f>
        <v>18</v>
      </c>
      <c r="D309" s="141">
        <f>IF(ISBLANK(Nomen.complète!S309),"-",Nomen.complète!S309)</f>
        <v>65</v>
      </c>
      <c r="H309" s="138">
        <f>IF(ISBLANK(Nomen.complète!N309),"-",Nomen.complète!N309)</f>
        <v>93951000</v>
      </c>
      <c r="I309" s="149" t="str">
        <f>IF(ISBLANK(Nomen.complète!O309),"-",Nomen.complète!O309)</f>
        <v>Systèmes industriels ES - Mécatronique (OCM 2005)</v>
      </c>
    </row>
    <row r="310" spans="1:9">
      <c r="A310" s="138">
        <f>IF(ISBLANK(Nomen.complète!P310),"-",Nomen.complète!P310)</f>
        <v>93680001</v>
      </c>
      <c r="B310" s="139" t="str">
        <f>IF(ISBLANK(Nomen.complète!Q310),"-",Nomen.complète!Q310)</f>
        <v>Systèmes industriels ES - Technique chimique et pharmaceutique (OCM 2005)</v>
      </c>
      <c r="C310" s="140">
        <f>IF(ISBLANK(Nomen.complète!R310),"-",Nomen.complète!R310)</f>
        <v>18</v>
      </c>
      <c r="D310" s="141">
        <f>IF(ISBLANK(Nomen.complète!S310),"-",Nomen.complète!S310)</f>
        <v>65</v>
      </c>
      <c r="H310" s="138">
        <f>IF(ISBLANK(Nomen.complète!N310),"-",Nomen.complète!N310)</f>
        <v>93680001</v>
      </c>
      <c r="I310" s="149" t="str">
        <f>IF(ISBLANK(Nomen.complète!O310),"-",Nomen.complète!O310)</f>
        <v>Systèmes industriels ES - Technique chimique et pharmaceutique (OCM 2005)</v>
      </c>
    </row>
    <row r="311" spans="1:9">
      <c r="A311" s="138">
        <f>IF(ISBLANK(Nomen.complète!P311),"-",Nomen.complète!P311)</f>
        <v>65901002</v>
      </c>
      <c r="B311" s="139" t="str">
        <f>IF(ISBLANK(Nomen.complète!Q311),"-",Nomen.complète!Q311)</f>
        <v>Systèmes industriels ES - Technique médicale (OCM 2005)</v>
      </c>
      <c r="C311" s="140">
        <f>IF(ISBLANK(Nomen.complète!R311),"-",Nomen.complète!R311)</f>
        <v>18</v>
      </c>
      <c r="D311" s="141">
        <f>IF(ISBLANK(Nomen.complète!S311),"-",Nomen.complète!S311)</f>
        <v>65</v>
      </c>
      <c r="H311" s="138">
        <f>IF(ISBLANK(Nomen.complète!N311),"-",Nomen.complète!N311)</f>
        <v>65901002</v>
      </c>
      <c r="I311" s="149" t="str">
        <f>IF(ISBLANK(Nomen.complète!O311),"-",Nomen.complète!O311)</f>
        <v>Systèmes industriels ES - Technique médicale (OCM 2005)</v>
      </c>
    </row>
    <row r="312" spans="1:9">
      <c r="A312" s="138">
        <f>IF(ISBLANK(Nomen.complète!P312),"-",Nomen.complète!P312)</f>
        <v>71450000</v>
      </c>
      <c r="B312" s="139" t="str">
        <f>IF(ISBLANK(Nomen.complète!Q312),"-",Nomen.complète!Q312)</f>
        <v>Technicien en aliments fourragers (tertiaire - non réglementé)</v>
      </c>
      <c r="C312" s="140">
        <f>IF(ISBLANK(Nomen.complète!R312),"-",Nomen.complète!R312)</f>
        <v>18</v>
      </c>
      <c r="D312" s="141">
        <f>IF(ISBLANK(Nomen.complète!S312),"-",Nomen.complète!S312)</f>
        <v>65</v>
      </c>
      <c r="H312" s="138">
        <f>IF(ISBLANK(Nomen.complète!N312),"-",Nomen.complète!N312)</f>
        <v>71450000</v>
      </c>
      <c r="I312" s="149" t="str">
        <f>IF(ISBLANK(Nomen.complète!O312),"-",Nomen.complète!O312)</f>
        <v>Technicien en aliments fourragers (tertiaire - non réglementé)</v>
      </c>
    </row>
    <row r="313" spans="1:9">
      <c r="A313" s="138">
        <f>IF(ISBLANK(Nomen.complète!P313),"-",Nomen.complète!P313)</f>
        <v>84240000</v>
      </c>
      <c r="B313" s="139" t="str">
        <f>IF(ISBLANK(Nomen.complète!Q313),"-",Nomen.complète!Q313)</f>
        <v>Technicienne en cytodiagnostic (tertiaire - non réglementé)</v>
      </c>
      <c r="C313" s="140">
        <f>IF(ISBLANK(Nomen.complète!R313),"-",Nomen.complète!R313)</f>
        <v>18</v>
      </c>
      <c r="D313" s="141">
        <f>IF(ISBLANK(Nomen.complète!S313),"-",Nomen.complète!S313)</f>
        <v>65</v>
      </c>
      <c r="H313" s="138">
        <f>IF(ISBLANK(Nomen.complète!N313),"-",Nomen.complète!N313)</f>
        <v>84240000</v>
      </c>
      <c r="I313" s="149" t="str">
        <f>IF(ISBLANK(Nomen.complète!O313),"-",Nomen.complète!O313)</f>
        <v>Technicienne en cytodiagnostic (tertiaire - non réglementé)</v>
      </c>
    </row>
    <row r="314" spans="1:9">
      <c r="A314" s="138">
        <f>IF(ISBLANK(Nomen.complète!P314),"-",Nomen.complète!P314)</f>
        <v>93535000</v>
      </c>
      <c r="B314" s="139" t="str">
        <f>IF(ISBLANK(Nomen.complète!Q314),"-",Nomen.complète!Q314)</f>
        <v>Technique des bâtiments ES (OCM 2005+2017)</v>
      </c>
      <c r="C314" s="140">
        <f>IF(ISBLANK(Nomen.complète!R314),"-",Nomen.complète!R314)</f>
        <v>19</v>
      </c>
      <c r="D314" s="141">
        <f>IF(ISBLANK(Nomen.complète!S314),"-",Nomen.complète!S314)</f>
        <v>65</v>
      </c>
      <c r="H314" s="138">
        <f>IF(ISBLANK(Nomen.complète!N314),"-",Nomen.complète!N314)</f>
        <v>93535000</v>
      </c>
      <c r="I314" s="149" t="str">
        <f>IF(ISBLANK(Nomen.complète!O314),"-",Nomen.complète!O314)</f>
        <v>Technique des bâtiments ES (OCM 2005+2017)</v>
      </c>
    </row>
    <row r="315" spans="1:9">
      <c r="A315" s="138">
        <f>IF(ISBLANK(Nomen.complète!P315),"-",Nomen.complète!P315)</f>
        <v>93530000</v>
      </c>
      <c r="B315" s="139" t="str">
        <f>IF(ISBLANK(Nomen.complète!Q315),"-",Nomen.complète!Q315)</f>
        <v>Technique des bâtiments ES - Automation du bâtiment (OCM 2005)</v>
      </c>
      <c r="C315" s="140">
        <f>IF(ISBLANK(Nomen.complète!R315),"-",Nomen.complète!R315)</f>
        <v>19</v>
      </c>
      <c r="D315" s="141">
        <f>IF(ISBLANK(Nomen.complète!S315),"-",Nomen.complète!S315)</f>
        <v>65</v>
      </c>
      <c r="H315" s="138">
        <f>IF(ISBLANK(Nomen.complète!N315),"-",Nomen.complète!N315)</f>
        <v>93530000</v>
      </c>
      <c r="I315" s="149" t="str">
        <f>IF(ISBLANK(Nomen.complète!O315),"-",Nomen.complète!O315)</f>
        <v>Technique des bâtiments ES - Automation du bâtiment (OCM 2005)</v>
      </c>
    </row>
    <row r="316" spans="1:9">
      <c r="A316" s="138">
        <f>IF(ISBLANK(Nomen.complète!P316),"-",Nomen.complète!P316)</f>
        <v>93536002</v>
      </c>
      <c r="B316" s="139" t="str">
        <f>IF(ISBLANK(Nomen.complète!Q316),"-",Nomen.complète!Q316)</f>
        <v>Technique des bâtiments ES - Chauffage, aération, climatisation (OCM 2005)</v>
      </c>
      <c r="C316" s="140">
        <f>IF(ISBLANK(Nomen.complète!R316),"-",Nomen.complète!R316)</f>
        <v>18</v>
      </c>
      <c r="D316" s="141">
        <f>IF(ISBLANK(Nomen.complète!S316),"-",Nomen.complète!S316)</f>
        <v>65</v>
      </c>
      <c r="H316" s="138">
        <f>IF(ISBLANK(Nomen.complète!N316),"-",Nomen.complète!N316)</f>
        <v>93536002</v>
      </c>
      <c r="I316" s="149" t="str">
        <f>IF(ISBLANK(Nomen.complète!O316),"-",Nomen.complète!O316)</f>
        <v>Technique des bâtiments ES - Chauffage, aération, climatisation (OCM 2005)</v>
      </c>
    </row>
    <row r="317" spans="1:9">
      <c r="A317" s="138">
        <f>IF(ISBLANK(Nomen.complète!P317),"-",Nomen.complète!P317)</f>
        <v>93536003</v>
      </c>
      <c r="B317" s="139" t="str">
        <f>IF(ISBLANK(Nomen.complète!Q317),"-",Nomen.complète!Q317)</f>
        <v>Technique des bâtiments ES - Chauffage, ventilation, climatisation, froid, sanitaire CVCFS (OCM 2005)</v>
      </c>
      <c r="C317" s="140">
        <f>IF(ISBLANK(Nomen.complète!R317),"-",Nomen.complète!R317)</f>
        <v>18</v>
      </c>
      <c r="D317" s="141">
        <f>IF(ISBLANK(Nomen.complète!S317),"-",Nomen.complète!S317)</f>
        <v>65</v>
      </c>
      <c r="H317" s="138">
        <f>IF(ISBLANK(Nomen.complète!N317),"-",Nomen.complète!N317)</f>
        <v>93536003</v>
      </c>
      <c r="I317" s="149" t="str">
        <f>IF(ISBLANK(Nomen.complète!O317),"-",Nomen.complète!O317)</f>
        <v>Technique des bâtiments ES - Chauffage, ventilation, climatisation, froid, sanitaire CVCFS (OCM 2005)</v>
      </c>
    </row>
    <row r="318" spans="1:9">
      <c r="A318" s="138">
        <f>IF(ISBLANK(Nomen.complète!P318),"-",Nomen.complète!P318)</f>
        <v>93536001</v>
      </c>
      <c r="B318" s="139" t="str">
        <f>IF(ISBLANK(Nomen.complète!Q318),"-",Nomen.complète!Q318)</f>
        <v>Technique des bâtiments ES - Domotique (OCM 2005)</v>
      </c>
      <c r="C318" s="140">
        <f>IF(ISBLANK(Nomen.complète!R318),"-",Nomen.complète!R318)</f>
        <v>18</v>
      </c>
      <c r="D318" s="141">
        <f>IF(ISBLANK(Nomen.complète!S318),"-",Nomen.complète!S318)</f>
        <v>65</v>
      </c>
      <c r="H318" s="138">
        <f>IF(ISBLANK(Nomen.complète!N318),"-",Nomen.complète!N318)</f>
        <v>93536001</v>
      </c>
      <c r="I318" s="149" t="str">
        <f>IF(ISBLANK(Nomen.complète!O318),"-",Nomen.complète!O318)</f>
        <v>Technique des bâtiments ES - Domotique (OCM 2005)</v>
      </c>
    </row>
    <row r="319" spans="1:9">
      <c r="A319" s="138">
        <f>IF(ISBLANK(Nomen.complète!P319),"-",Nomen.complète!P319)</f>
        <v>94800000</v>
      </c>
      <c r="B319" s="139" t="str">
        <f>IF(ISBLANK(Nomen.complète!Q319),"-",Nomen.complète!Q319)</f>
        <v>Technique des processus ES (OCM 2017)</v>
      </c>
      <c r="C319" s="140">
        <f>IF(ISBLANK(Nomen.complète!R319),"-",Nomen.complète!R319)</f>
        <v>18</v>
      </c>
      <c r="D319" s="141">
        <f>IF(ISBLANK(Nomen.complète!S319),"-",Nomen.complète!S319)</f>
        <v>65</v>
      </c>
      <c r="H319" s="138">
        <f>IF(ISBLANK(Nomen.complète!N319),"-",Nomen.complète!N319)</f>
        <v>94800000</v>
      </c>
      <c r="I319" s="149" t="str">
        <f>IF(ISBLANK(Nomen.complète!O319),"-",Nomen.complète!O319)</f>
        <v>Technique des processus ES (OCM 2017)</v>
      </c>
    </row>
    <row r="320" spans="1:9">
      <c r="A320" s="138">
        <f>IF(ISBLANK(Nomen.complète!P320),"-",Nomen.complète!P320)</f>
        <v>93620001</v>
      </c>
      <c r="B320" s="139" t="str">
        <f>IF(ISBLANK(Nomen.complète!Q320),"-",Nomen.complète!Q320)</f>
        <v>Technique du bois ES - Construction en bois (OCM 2005)</v>
      </c>
      <c r="C320" s="140">
        <f>IF(ISBLANK(Nomen.complète!R320),"-",Nomen.complète!R320)</f>
        <v>18</v>
      </c>
      <c r="D320" s="141">
        <f>IF(ISBLANK(Nomen.complète!S320),"-",Nomen.complète!S320)</f>
        <v>65</v>
      </c>
      <c r="H320" s="138">
        <f>IF(ISBLANK(Nomen.complète!N320),"-",Nomen.complète!N320)</f>
        <v>93620001</v>
      </c>
      <c r="I320" s="149" t="str">
        <f>IF(ISBLANK(Nomen.complète!O320),"-",Nomen.complète!O320)</f>
        <v>Technique du bois ES - Construction en bois (OCM 2005)</v>
      </c>
    </row>
    <row r="321" spans="1:9">
      <c r="A321" s="138">
        <f>IF(ISBLANK(Nomen.complète!P321),"-",Nomen.complète!P321)</f>
        <v>93620002</v>
      </c>
      <c r="B321" s="139" t="str">
        <f>IF(ISBLANK(Nomen.complète!Q321),"-",Nomen.complète!Q321)</f>
        <v>Technique du bois ES - Industrie du bois (OCM 2005)</v>
      </c>
      <c r="C321" s="140">
        <f>IF(ISBLANK(Nomen.complète!R321),"-",Nomen.complète!R321)</f>
        <v>18</v>
      </c>
      <c r="D321" s="141">
        <f>IF(ISBLANK(Nomen.complète!S321),"-",Nomen.complète!S321)</f>
        <v>65</v>
      </c>
      <c r="H321" s="138">
        <f>IF(ISBLANK(Nomen.complète!N321),"-",Nomen.complète!N321)</f>
        <v>93620002</v>
      </c>
      <c r="I321" s="149" t="str">
        <f>IF(ISBLANK(Nomen.complète!O321),"-",Nomen.complète!O321)</f>
        <v>Technique du bois ES - Industrie du bois (OCM 2005)</v>
      </c>
    </row>
    <row r="322" spans="1:9">
      <c r="A322" s="138">
        <f>IF(ISBLANK(Nomen.complète!P322),"-",Nomen.complète!P322)</f>
        <v>93620003</v>
      </c>
      <c r="B322" s="139" t="str">
        <f>IF(ISBLANK(Nomen.complète!Q322),"-",Nomen.complète!Q322)</f>
        <v>Technique du bois ES - Menuiserie (OCM 2005)</v>
      </c>
      <c r="C322" s="140">
        <f>IF(ISBLANK(Nomen.complète!R322),"-",Nomen.complète!R322)</f>
        <v>18</v>
      </c>
      <c r="D322" s="141">
        <f>IF(ISBLANK(Nomen.complète!S322),"-",Nomen.complète!S322)</f>
        <v>65</v>
      </c>
      <c r="H322" s="138">
        <f>IF(ISBLANK(Nomen.complète!N322),"-",Nomen.complète!N322)</f>
        <v>93620003</v>
      </c>
      <c r="I322" s="149" t="str">
        <f>IF(ISBLANK(Nomen.complète!O322),"-",Nomen.complète!O322)</f>
        <v>Technique du bois ES - Menuiserie (OCM 2005)</v>
      </c>
    </row>
    <row r="323" spans="1:9">
      <c r="A323" s="138">
        <f>IF(ISBLANK(Nomen.complète!P323),"-",Nomen.complète!P323)</f>
        <v>93622001</v>
      </c>
      <c r="B323" s="139" t="str">
        <f>IF(ISBLANK(Nomen.complète!Q323),"-",Nomen.complète!Q323)</f>
        <v>Technique du bois ES -  Construction en bois (OCM 2017)</v>
      </c>
      <c r="C323" s="140">
        <f>IF(ISBLANK(Nomen.complète!R323),"-",Nomen.complète!R323)</f>
        <v>18</v>
      </c>
      <c r="D323" s="141">
        <f>IF(ISBLANK(Nomen.complète!S323),"-",Nomen.complète!S323)</f>
        <v>65</v>
      </c>
      <c r="H323" s="138">
        <f>IF(ISBLANK(Nomen.complète!N323),"-",Nomen.complète!N323)</f>
        <v>93622001</v>
      </c>
      <c r="I323" s="149" t="str">
        <f>IF(ISBLANK(Nomen.complète!O323),"-",Nomen.complète!O323)</f>
        <v>Technique du bois ES -  Construction en bois (OCM 2017)</v>
      </c>
    </row>
    <row r="324" spans="1:9">
      <c r="A324" s="138">
        <f>IF(ISBLANK(Nomen.complète!P324),"-",Nomen.complète!P324)</f>
        <v>93622002</v>
      </c>
      <c r="B324" s="139" t="str">
        <f>IF(ISBLANK(Nomen.complète!Q324),"-",Nomen.complète!Q324)</f>
        <v>Technique du bois ES -  Industrie du bois (OCM 2017)</v>
      </c>
      <c r="C324" s="140">
        <f>IF(ISBLANK(Nomen.complète!R324),"-",Nomen.complète!R324)</f>
        <v>18</v>
      </c>
      <c r="D324" s="141">
        <f>IF(ISBLANK(Nomen.complète!S324),"-",Nomen.complète!S324)</f>
        <v>65</v>
      </c>
      <c r="H324" s="138">
        <f>IF(ISBLANK(Nomen.complète!N324),"-",Nomen.complète!N324)</f>
        <v>93622002</v>
      </c>
      <c r="I324" s="149" t="str">
        <f>IF(ISBLANK(Nomen.complète!O324),"-",Nomen.complète!O324)</f>
        <v>Technique du bois ES -  Industrie du bois (OCM 2017)</v>
      </c>
    </row>
    <row r="325" spans="1:9">
      <c r="A325" s="138">
        <f>IF(ISBLANK(Nomen.complète!P325),"-",Nomen.complète!P325)</f>
        <v>93622003</v>
      </c>
      <c r="B325" s="139" t="str">
        <f>IF(ISBLANK(Nomen.complète!Q325),"-",Nomen.complète!Q325)</f>
        <v>Technique du bois ES -  Menuiserie/ébénisterie (OCM 2017)</v>
      </c>
      <c r="C325" s="140">
        <f>IF(ISBLANK(Nomen.complète!R325),"-",Nomen.complète!R325)</f>
        <v>18</v>
      </c>
      <c r="D325" s="141">
        <f>IF(ISBLANK(Nomen.complète!S325),"-",Nomen.complète!S325)</f>
        <v>65</v>
      </c>
      <c r="H325" s="138">
        <f>IF(ISBLANK(Nomen.complète!N325),"-",Nomen.complète!N325)</f>
        <v>93622003</v>
      </c>
      <c r="I325" s="149" t="str">
        <f>IF(ISBLANK(Nomen.complète!O325),"-",Nomen.complète!O325)</f>
        <v>Technique du bois ES -  Menuiserie/ébénisterie (OCM 2017)</v>
      </c>
    </row>
    <row r="326" spans="1:9">
      <c r="A326" s="138">
        <f>IF(ISBLANK(Nomen.complète!P326),"-",Nomen.complète!P326)</f>
        <v>94772000</v>
      </c>
      <c r="B326" s="139" t="str">
        <f>IF(ISBLANK(Nomen.complète!Q326),"-",Nomen.complète!Q326)</f>
        <v>Technique du textile et de l'habillement ES (OCM 2017)</v>
      </c>
      <c r="C326" s="140">
        <f>IF(ISBLANK(Nomen.complète!R326),"-",Nomen.complète!R326)</f>
        <v>18</v>
      </c>
      <c r="D326" s="141">
        <f>IF(ISBLANK(Nomen.complète!S326),"-",Nomen.complète!S326)</f>
        <v>65</v>
      </c>
      <c r="H326" s="138">
        <f>IF(ISBLANK(Nomen.complète!N326),"-",Nomen.complète!N326)</f>
        <v>94772000</v>
      </c>
      <c r="I326" s="149" t="str">
        <f>IF(ISBLANK(Nomen.complète!O326),"-",Nomen.complète!O326)</f>
        <v>Technique du textile et de l'habillement ES (OCM 2017)</v>
      </c>
    </row>
    <row r="327" spans="1:9">
      <c r="A327" s="138">
        <f>IF(ISBLANK(Nomen.complète!P327),"-",Nomen.complète!P327)</f>
        <v>84260000</v>
      </c>
      <c r="B327" s="139" t="str">
        <f>IF(ISBLANK(Nomen.complète!Q327),"-",Nomen.complète!Q327)</f>
        <v>Technique en radiologie médicale ES (OCM 2005)</v>
      </c>
      <c r="C327" s="140">
        <f>IF(ISBLANK(Nomen.complète!R327),"-",Nomen.complète!R327)</f>
        <v>18</v>
      </c>
      <c r="D327" s="141">
        <f>IF(ISBLANK(Nomen.complète!S327),"-",Nomen.complète!S327)</f>
        <v>65</v>
      </c>
      <c r="H327" s="138">
        <f>IF(ISBLANK(Nomen.complète!N327),"-",Nomen.complète!N327)</f>
        <v>84260000</v>
      </c>
      <c r="I327" s="149" t="str">
        <f>IF(ISBLANK(Nomen.complète!O327),"-",Nomen.complète!O327)</f>
        <v>Technique en radiologie médicale ES (OCM 2005)</v>
      </c>
    </row>
    <row r="328" spans="1:9">
      <c r="A328" s="138">
        <f>IF(ISBLANK(Nomen.complète!P328),"-",Nomen.complète!P328)</f>
        <v>84262000</v>
      </c>
      <c r="B328" s="139" t="str">
        <f>IF(ISBLANK(Nomen.complète!Q328),"-",Nomen.complète!Q328)</f>
        <v>Technique en radiologie médicale ES (OCM 2017)</v>
      </c>
      <c r="C328" s="140">
        <f>IF(ISBLANK(Nomen.complète!R328),"-",Nomen.complète!R328)</f>
        <v>18</v>
      </c>
      <c r="D328" s="141">
        <f>IF(ISBLANK(Nomen.complète!S328),"-",Nomen.complète!S328)</f>
        <v>65</v>
      </c>
      <c r="H328" s="138">
        <f>IF(ISBLANK(Nomen.complète!N328),"-",Nomen.complète!N328)</f>
        <v>84262000</v>
      </c>
      <c r="I328" s="149" t="str">
        <f>IF(ISBLANK(Nomen.complète!O328),"-",Nomen.complète!O328)</f>
        <v>Technique en radiologie médicale ES (OCM 2017)</v>
      </c>
    </row>
    <row r="329" spans="1:9">
      <c r="A329" s="138">
        <f>IF(ISBLANK(Nomen.complète!P329),"-",Nomen.complète!P329)</f>
        <v>84780000</v>
      </c>
      <c r="B329" s="139" t="str">
        <f>IF(ISBLANK(Nomen.complète!Q329),"-",Nomen.complète!Q329)</f>
        <v>Technique médicale ES (OCM 2017)</v>
      </c>
      <c r="C329" s="140">
        <f>IF(ISBLANK(Nomen.complète!R329),"-",Nomen.complète!R329)</f>
        <v>18</v>
      </c>
      <c r="D329" s="141">
        <f>IF(ISBLANK(Nomen.complète!S329),"-",Nomen.complète!S329)</f>
        <v>65</v>
      </c>
      <c r="H329" s="138">
        <f>IF(ISBLANK(Nomen.complète!N329),"-",Nomen.complète!N329)</f>
        <v>84780000</v>
      </c>
      <c r="I329" s="149" t="str">
        <f>IF(ISBLANK(Nomen.complète!O329),"-",Nomen.complète!O329)</f>
        <v>Technique médicale ES (OCM 2017)</v>
      </c>
    </row>
    <row r="330" spans="1:9">
      <c r="A330" s="138">
        <f>IF(ISBLANK(Nomen.complète!P330),"-",Nomen.complète!P330)</f>
        <v>84750000</v>
      </c>
      <c r="B330" s="139" t="str">
        <f>IF(ISBLANK(Nomen.complète!Q330),"-",Nomen.complète!Q330)</f>
        <v>Technique opératoire ES (OCM 2005)</v>
      </c>
      <c r="C330" s="140">
        <f>IF(ISBLANK(Nomen.complète!R330),"-",Nomen.complète!R330)</f>
        <v>18</v>
      </c>
      <c r="D330" s="141">
        <f>IF(ISBLANK(Nomen.complète!S330),"-",Nomen.complète!S330)</f>
        <v>65</v>
      </c>
      <c r="H330" s="138">
        <f>IF(ISBLANK(Nomen.complète!N330),"-",Nomen.complète!N330)</f>
        <v>84750000</v>
      </c>
      <c r="I330" s="149" t="str">
        <f>IF(ISBLANK(Nomen.complète!O330),"-",Nomen.complète!O330)</f>
        <v>Technique opératoire ES (OCM 2005)</v>
      </c>
    </row>
    <row r="331" spans="1:9">
      <c r="A331" s="138">
        <f>IF(ISBLANK(Nomen.complète!P331),"-",Nomen.complète!P331)</f>
        <v>84752000</v>
      </c>
      <c r="B331" s="139" t="str">
        <f>IF(ISBLANK(Nomen.complète!Q331),"-",Nomen.complète!Q331)</f>
        <v>Technique opératoire ES (OCM 2017)</v>
      </c>
      <c r="C331" s="140">
        <f>IF(ISBLANK(Nomen.complète!R331),"-",Nomen.complète!R331)</f>
        <v>18</v>
      </c>
      <c r="D331" s="141">
        <f>IF(ISBLANK(Nomen.complète!S331),"-",Nomen.complète!S331)</f>
        <v>65</v>
      </c>
      <c r="H331" s="138">
        <f>IF(ISBLANK(Nomen.complète!N331),"-",Nomen.complète!N331)</f>
        <v>84752000</v>
      </c>
      <c r="I331" s="149" t="str">
        <f>IF(ISBLANK(Nomen.complète!O331),"-",Nomen.complète!O331)</f>
        <v>Technique opératoire ES (OCM 2017)</v>
      </c>
    </row>
    <row r="332" spans="1:9">
      <c r="A332" s="138">
        <f>IF(ISBLANK(Nomen.complète!P332),"-",Nomen.complète!P332)</f>
        <v>94692000</v>
      </c>
      <c r="B332" s="139" t="str">
        <f>IF(ISBLANK(Nomen.complète!Q332),"-",Nomen.complète!Q332)</f>
        <v>Technique paysagiste ES (OCM 2017)</v>
      </c>
      <c r="C332" s="140">
        <f>IF(ISBLANK(Nomen.complète!R332),"-",Nomen.complète!R332)</f>
        <v>18</v>
      </c>
      <c r="D332" s="141">
        <f>IF(ISBLANK(Nomen.complète!S332),"-",Nomen.complète!S332)</f>
        <v>65</v>
      </c>
      <c r="H332" s="138">
        <f>IF(ISBLANK(Nomen.complète!N332),"-",Nomen.complète!N332)</f>
        <v>94692000</v>
      </c>
      <c r="I332" s="149" t="str">
        <f>IF(ISBLANK(Nomen.complète!O332),"-",Nomen.complète!O332)</f>
        <v>Technique paysagiste ES (OCM 2017)</v>
      </c>
    </row>
    <row r="333" spans="1:9">
      <c r="A333" s="138">
        <f>IF(ISBLANK(Nomen.complète!P333),"-",Nomen.complète!P333)</f>
        <v>59410000</v>
      </c>
      <c r="B333" s="139" t="str">
        <f>IF(ISBLANK(Nomen.complète!Q333),"-",Nomen.complète!Q333)</f>
        <v>Technique vitivinicole ES (OCM 2005)</v>
      </c>
      <c r="C333" s="140">
        <f>IF(ISBLANK(Nomen.complète!R333),"-",Nomen.complète!R333)</f>
        <v>18</v>
      </c>
      <c r="D333" s="141">
        <f>IF(ISBLANK(Nomen.complète!S333),"-",Nomen.complète!S333)</f>
        <v>65</v>
      </c>
      <c r="H333" s="138">
        <f>IF(ISBLANK(Nomen.complète!N333),"-",Nomen.complète!N333)</f>
        <v>59410000</v>
      </c>
      <c r="I333" s="149" t="str">
        <f>IF(ISBLANK(Nomen.complète!O333),"-",Nomen.complète!O333)</f>
        <v>Technique vitivinicole ES (OCM 2005)</v>
      </c>
    </row>
    <row r="334" spans="1:9">
      <c r="A334" s="138">
        <f>IF(ISBLANK(Nomen.complète!P334),"-",Nomen.complète!P334)</f>
        <v>59412000</v>
      </c>
      <c r="B334" s="139" t="str">
        <f>IF(ISBLANK(Nomen.complète!Q334),"-",Nomen.complète!Q334)</f>
        <v>Technique vitivinicole ES (OCM 2017)</v>
      </c>
      <c r="C334" s="140">
        <f>IF(ISBLANK(Nomen.complète!R334),"-",Nomen.complète!R334)</f>
        <v>18</v>
      </c>
      <c r="D334" s="141">
        <f>IF(ISBLANK(Nomen.complète!S334),"-",Nomen.complète!S334)</f>
        <v>65</v>
      </c>
      <c r="H334" s="138">
        <f>IF(ISBLANK(Nomen.complète!N334),"-",Nomen.complète!N334)</f>
        <v>59412000</v>
      </c>
      <c r="I334" s="149" t="str">
        <f>IF(ISBLANK(Nomen.complète!O334),"-",Nomen.complète!O334)</f>
        <v>Technique vitivinicole ES (OCM 2017)</v>
      </c>
    </row>
    <row r="335" spans="1:9">
      <c r="A335" s="138">
        <f>IF(ISBLANK(Nomen.complète!P335),"-",Nomen.complète!P335)</f>
        <v>93852000</v>
      </c>
      <c r="B335" s="139" t="str">
        <f>IF(ISBLANK(Nomen.complète!Q335),"-",Nomen.complète!Q335)</f>
        <v>Technologie agroalimentaire ES (OCM 2017)</v>
      </c>
      <c r="C335" s="140">
        <f>IF(ISBLANK(Nomen.complète!R335),"-",Nomen.complète!R335)</f>
        <v>18</v>
      </c>
      <c r="D335" s="141">
        <f>IF(ISBLANK(Nomen.complète!S335),"-",Nomen.complète!S335)</f>
        <v>65</v>
      </c>
      <c r="H335" s="138">
        <f>IF(ISBLANK(Nomen.complète!N335),"-",Nomen.complète!N335)</f>
        <v>93852000</v>
      </c>
      <c r="I335" s="149" t="str">
        <f>IF(ISBLANK(Nomen.complète!O335),"-",Nomen.complète!O335)</f>
        <v>Technologie agroalimentaire ES (OCM 2017)</v>
      </c>
    </row>
    <row r="336" spans="1:9">
      <c r="A336" s="138">
        <f>IF(ISBLANK(Nomen.complète!P336),"-",Nomen.complète!P336)</f>
        <v>93362000</v>
      </c>
      <c r="B336" s="139" t="str">
        <f>IF(ISBLANK(Nomen.complète!Q336),"-",Nomen.complète!Q336)</f>
        <v>Technologie de l'énergie et de l'environnement ES (OCM 2017)</v>
      </c>
      <c r="C336" s="140">
        <f>IF(ISBLANK(Nomen.complète!R336),"-",Nomen.complète!R336)</f>
        <v>18</v>
      </c>
      <c r="D336" s="141">
        <f>IF(ISBLANK(Nomen.complète!S336),"-",Nomen.complète!S336)</f>
        <v>65</v>
      </c>
      <c r="H336" s="138">
        <f>IF(ISBLANK(Nomen.complète!N336),"-",Nomen.complète!N336)</f>
        <v>93362000</v>
      </c>
      <c r="I336" s="149" t="str">
        <f>IF(ISBLANK(Nomen.complète!O336),"-",Nomen.complète!O336)</f>
        <v>Technologie de l'énergie et de l'environnement ES (OCM 2017)</v>
      </c>
    </row>
    <row r="337" spans="1:9">
      <c r="A337" s="138">
        <f>IF(ISBLANK(Nomen.complète!P337),"-",Nomen.complète!P337)</f>
        <v>94762000</v>
      </c>
      <c r="B337" s="139" t="str">
        <f>IF(ISBLANK(Nomen.complète!Q337),"-",Nomen.complète!Q337)</f>
        <v>Technologie textile ES (OCM 2017)</v>
      </c>
      <c r="C337" s="140">
        <f>IF(ISBLANK(Nomen.complète!R337),"-",Nomen.complète!R337)</f>
        <v>18</v>
      </c>
      <c r="D337" s="141">
        <f>IF(ISBLANK(Nomen.complète!S337),"-",Nomen.complète!S337)</f>
        <v>65</v>
      </c>
      <c r="H337" s="138">
        <f>IF(ISBLANK(Nomen.complète!N337),"-",Nomen.complète!N337)</f>
        <v>94762000</v>
      </c>
      <c r="I337" s="149" t="str">
        <f>IF(ISBLANK(Nomen.complète!O337),"-",Nomen.complète!O337)</f>
        <v>Technologie textile ES (OCM 2017)</v>
      </c>
    </row>
    <row r="338" spans="1:9">
      <c r="A338" s="138">
        <f>IF(ISBLANK(Nomen.complète!P338),"-",Nomen.complète!P338)</f>
        <v>71650000</v>
      </c>
      <c r="B338" s="139" t="str">
        <f>IF(ISBLANK(Nomen.complète!Q338),"-",Nomen.complète!Q338)</f>
        <v>Technologue-meunier (tertiaire - non réglementé)</v>
      </c>
      <c r="C338" s="140">
        <f>IF(ISBLANK(Nomen.complète!R338),"-",Nomen.complète!R338)</f>
        <v>18</v>
      </c>
      <c r="D338" s="141">
        <f>IF(ISBLANK(Nomen.complète!S338),"-",Nomen.complète!S338)</f>
        <v>65</v>
      </c>
      <c r="H338" s="138">
        <f>IF(ISBLANK(Nomen.complète!N338),"-",Nomen.complète!N338)</f>
        <v>71650000</v>
      </c>
      <c r="I338" s="149" t="str">
        <f>IF(ISBLANK(Nomen.complète!O338),"-",Nomen.complète!O338)</f>
        <v>Technologue-meunier (tertiaire - non réglementé)</v>
      </c>
    </row>
    <row r="339" spans="1:9">
      <c r="A339" s="138">
        <f>IF(ISBLANK(Nomen.complète!P339),"-",Nomen.complète!P339)</f>
        <v>94465000</v>
      </c>
      <c r="B339" s="139" t="str">
        <f>IF(ISBLANK(Nomen.complète!Q339),"-",Nomen.complète!Q339)</f>
        <v>Textile ES - Fashion Design &amp; Technology - option Design (OCM 2005)</v>
      </c>
      <c r="C339" s="140">
        <f>IF(ISBLANK(Nomen.complète!R339),"-",Nomen.complète!R339)</f>
        <v>19</v>
      </c>
      <c r="D339" s="141">
        <f>IF(ISBLANK(Nomen.complète!S339),"-",Nomen.complète!S339)</f>
        <v>65</v>
      </c>
      <c r="H339" s="138">
        <f>IF(ISBLANK(Nomen.complète!N339),"-",Nomen.complète!N339)</f>
        <v>94465000</v>
      </c>
      <c r="I339" s="149" t="str">
        <f>IF(ISBLANK(Nomen.complète!O339),"-",Nomen.complète!O339)</f>
        <v>Textile ES - Fashion Design &amp; Technology - option Design (OCM 2005)</v>
      </c>
    </row>
    <row r="340" spans="1:9">
      <c r="A340" s="138">
        <f>IF(ISBLANK(Nomen.complète!P340),"-",Nomen.complète!P340)</f>
        <v>85490000</v>
      </c>
      <c r="B340" s="139" t="str">
        <f>IF(ISBLANK(Nomen.complète!Q340),"-",Nomen.complète!Q340)</f>
        <v>Textile ES - Fashiondesign (OCM 2005)</v>
      </c>
      <c r="C340" s="140">
        <f>IF(ISBLANK(Nomen.complète!R340),"-",Nomen.complète!R340)</f>
        <v>19</v>
      </c>
      <c r="D340" s="141">
        <f>IF(ISBLANK(Nomen.complète!S340),"-",Nomen.complète!S340)</f>
        <v>65</v>
      </c>
      <c r="H340" s="138">
        <f>IF(ISBLANK(Nomen.complète!N340),"-",Nomen.complète!N340)</f>
        <v>85490000</v>
      </c>
      <c r="I340" s="149" t="str">
        <f>IF(ISBLANK(Nomen.complète!O340),"-",Nomen.complète!O340)</f>
        <v>Textile ES - Fashiondesign (OCM 2005)</v>
      </c>
    </row>
    <row r="341" spans="1:9">
      <c r="A341" s="138">
        <f>IF(ISBLANK(Nomen.complète!P341),"-",Nomen.complète!P341)</f>
        <v>94091002</v>
      </c>
      <c r="B341" s="139" t="str">
        <f>IF(ISBLANK(Nomen.complète!Q341),"-",Nomen.complète!Q341)</f>
        <v>Textile ES - Mode (OCM 2005)</v>
      </c>
      <c r="C341" s="140">
        <f>IF(ISBLANK(Nomen.complète!R341),"-",Nomen.complète!R341)</f>
        <v>18</v>
      </c>
      <c r="D341" s="141">
        <f>IF(ISBLANK(Nomen.complète!S341),"-",Nomen.complète!S341)</f>
        <v>65</v>
      </c>
      <c r="H341" s="138">
        <f>IF(ISBLANK(Nomen.complète!N341),"-",Nomen.complète!N341)</f>
        <v>94091002</v>
      </c>
      <c r="I341" s="149" t="str">
        <f>IF(ISBLANK(Nomen.complète!O341),"-",Nomen.complète!O341)</f>
        <v>Textile ES - Mode (OCM 2005)</v>
      </c>
    </row>
    <row r="342" spans="1:9">
      <c r="A342" s="138">
        <f>IF(ISBLANK(Nomen.complète!P342),"-",Nomen.complète!P342)</f>
        <v>94091001</v>
      </c>
      <c r="B342" s="139" t="str">
        <f>IF(ISBLANK(Nomen.complète!Q342),"-",Nomen.complète!Q342)</f>
        <v>Textile ES - Technologie et conception des tissus (OCM 2005)</v>
      </c>
      <c r="C342" s="140">
        <f>IF(ISBLANK(Nomen.complète!R342),"-",Nomen.complète!R342)</f>
        <v>18</v>
      </c>
      <c r="D342" s="141">
        <f>IF(ISBLANK(Nomen.complète!S342),"-",Nomen.complète!S342)</f>
        <v>65</v>
      </c>
      <c r="H342" s="138">
        <f>IF(ISBLANK(Nomen.complète!N342),"-",Nomen.complète!N342)</f>
        <v>94091001</v>
      </c>
      <c r="I342" s="149" t="str">
        <f>IF(ISBLANK(Nomen.complète!O342),"-",Nomen.complète!O342)</f>
        <v>Textile ES - Technologie et conception des tissus (OCM 2005)</v>
      </c>
    </row>
    <row r="343" spans="1:9">
      <c r="A343" s="138">
        <f>IF(ISBLANK(Nomen.complète!P343),"-",Nomen.complète!P343)</f>
        <v>84030000</v>
      </c>
      <c r="B343" s="139" t="str">
        <f>IF(ISBLANK(Nomen.complète!Q343),"-",Nomen.complète!Q343)</f>
        <v>Thérapeute Shiatsu (tertiaire - non réglementé)</v>
      </c>
      <c r="C343" s="140">
        <f>IF(ISBLANK(Nomen.complète!R343),"-",Nomen.complète!R343)</f>
        <v>18</v>
      </c>
      <c r="D343" s="141">
        <f>IF(ISBLANK(Nomen.complète!S343),"-",Nomen.complète!S343)</f>
        <v>65</v>
      </c>
      <c r="H343" s="138">
        <f>IF(ISBLANK(Nomen.complète!N343),"-",Nomen.complète!N343)</f>
        <v>84030000</v>
      </c>
      <c r="I343" s="149" t="str">
        <f>IF(ISBLANK(Nomen.complète!O343),"-",Nomen.complète!O343)</f>
        <v>Thérapeute Shiatsu (tertiaire - non réglementé)</v>
      </c>
    </row>
    <row r="344" spans="1:9">
      <c r="A344" s="138">
        <f>IF(ISBLANK(Nomen.complète!P344),"-",Nomen.complète!P344)</f>
        <v>84035000</v>
      </c>
      <c r="B344" s="139" t="str">
        <f>IF(ISBLANK(Nomen.complète!Q344),"-",Nomen.complète!Q344)</f>
        <v>Thérapeute Yoga (tertiaire - non réglementé)</v>
      </c>
      <c r="C344" s="140">
        <f>IF(ISBLANK(Nomen.complète!R344),"-",Nomen.complète!R344)</f>
        <v>18</v>
      </c>
      <c r="D344" s="141">
        <f>IF(ISBLANK(Nomen.complète!S344),"-",Nomen.complète!S344)</f>
        <v>65</v>
      </c>
      <c r="H344" s="138">
        <f>IF(ISBLANK(Nomen.complète!N344),"-",Nomen.complète!N344)</f>
        <v>84035000</v>
      </c>
      <c r="I344" s="149" t="str">
        <f>IF(ISBLANK(Nomen.complète!O344),"-",Nomen.complète!O344)</f>
        <v>Thérapeute Yoga (tertiaire - non réglementé)</v>
      </c>
    </row>
    <row r="345" spans="1:9">
      <c r="A345" s="138">
        <f>IF(ISBLANK(Nomen.complète!P345),"-",Nomen.complète!P345)</f>
        <v>84070000</v>
      </c>
      <c r="B345" s="139" t="str">
        <f>IF(ISBLANK(Nomen.complète!Q345),"-",Nomen.complète!Q345)</f>
        <v>Thérapeute de la respiration et du mouvement (tertiaire - non réglementé)</v>
      </c>
      <c r="C345" s="140">
        <f>IF(ISBLANK(Nomen.complète!R345),"-",Nomen.complète!R345)</f>
        <v>18</v>
      </c>
      <c r="D345" s="141">
        <f>IF(ISBLANK(Nomen.complète!S345),"-",Nomen.complète!S345)</f>
        <v>65</v>
      </c>
      <c r="H345" s="138">
        <f>IF(ISBLANK(Nomen.complète!N345),"-",Nomen.complète!N345)</f>
        <v>84070000</v>
      </c>
      <c r="I345" s="149" t="str">
        <f>IF(ISBLANK(Nomen.complète!O345),"-",Nomen.complète!O345)</f>
        <v>Thérapeute de la respiration et du mouvement (tertiaire - non réglementé)</v>
      </c>
    </row>
    <row r="346" spans="1:9">
      <c r="A346" s="138">
        <f>IF(ISBLANK(Nomen.complète!P346),"-",Nomen.complète!P346)</f>
        <v>86157000</v>
      </c>
      <c r="B346" s="139" t="str">
        <f>IF(ISBLANK(Nomen.complète!Q346),"-",Nomen.complète!Q346)</f>
        <v>Thérapeute par la danse (tertiaire - non réglementé)</v>
      </c>
      <c r="C346" s="140">
        <f>IF(ISBLANK(Nomen.complète!R346),"-",Nomen.complète!R346)</f>
        <v>18</v>
      </c>
      <c r="D346" s="141">
        <f>IF(ISBLANK(Nomen.complète!S346),"-",Nomen.complète!S346)</f>
        <v>65</v>
      </c>
      <c r="H346" s="138">
        <f>IF(ISBLANK(Nomen.complète!N346),"-",Nomen.complète!N346)</f>
        <v>86157000</v>
      </c>
      <c r="I346" s="149" t="str">
        <f>IF(ISBLANK(Nomen.complète!O346),"-",Nomen.complète!O346)</f>
        <v>Thérapeute par la danse (tertiaire - non réglementé)</v>
      </c>
    </row>
    <row r="347" spans="1:9">
      <c r="A347" s="138">
        <f>IF(ISBLANK(Nomen.complète!P347),"-",Nomen.complète!P347)</f>
        <v>84110000</v>
      </c>
      <c r="B347" s="139" t="str">
        <f>IF(ISBLANK(Nomen.complète!Q347),"-",Nomen.complète!Q347)</f>
        <v>Thérapeute par la peinture (tertiaire - non réglementé)</v>
      </c>
      <c r="C347" s="140">
        <f>IF(ISBLANK(Nomen.complète!R347),"-",Nomen.complète!R347)</f>
        <v>18</v>
      </c>
      <c r="D347" s="141">
        <f>IF(ISBLANK(Nomen.complète!S347),"-",Nomen.complète!S347)</f>
        <v>65</v>
      </c>
      <c r="H347" s="138">
        <f>IF(ISBLANK(Nomen.complète!N347),"-",Nomen.complète!N347)</f>
        <v>84110000</v>
      </c>
      <c r="I347" s="149" t="str">
        <f>IF(ISBLANK(Nomen.complète!O347),"-",Nomen.complète!O347)</f>
        <v>Thérapeute par la peinture (tertiaire - non réglementé)</v>
      </c>
    </row>
    <row r="348" spans="1:9">
      <c r="A348" s="138">
        <f>IF(ISBLANK(Nomen.complète!P348),"-",Nomen.complète!P348)</f>
        <v>85457000</v>
      </c>
      <c r="B348" s="139" t="str">
        <f>IF(ISBLANK(Nomen.complète!Q348),"-",Nomen.complète!Q348)</f>
        <v>Thérapeute systémique (tertiaire - non réglementé)</v>
      </c>
      <c r="C348" s="140">
        <f>IF(ISBLANK(Nomen.complète!R348),"-",Nomen.complète!R348)</f>
        <v>18</v>
      </c>
      <c r="D348" s="141">
        <f>IF(ISBLANK(Nomen.complète!S348),"-",Nomen.complète!S348)</f>
        <v>65</v>
      </c>
      <c r="H348" s="138">
        <f>IF(ISBLANK(Nomen.complète!N348),"-",Nomen.complète!N348)</f>
        <v>85457000</v>
      </c>
      <c r="I348" s="149" t="str">
        <f>IF(ISBLANK(Nomen.complète!O348),"-",Nomen.complète!O348)</f>
        <v>Thérapeute systémique (tertiaire - non réglementé)</v>
      </c>
    </row>
    <row r="349" spans="1:9">
      <c r="A349" s="138">
        <f>IF(ISBLANK(Nomen.complète!P349),"-",Nomen.complète!P349)</f>
        <v>84453000</v>
      </c>
      <c r="B349" s="139" t="str">
        <f>IF(ISBLANK(Nomen.complète!Q349),"-",Nomen.complète!Q349)</f>
        <v>Thérapeute tuina/ An Mo (tertiaire - non réglementé)</v>
      </c>
      <c r="C349" s="140">
        <f>IF(ISBLANK(Nomen.complète!R349),"-",Nomen.complète!R349)</f>
        <v>18</v>
      </c>
      <c r="D349" s="141">
        <f>IF(ISBLANK(Nomen.complète!S349),"-",Nomen.complète!S349)</f>
        <v>65</v>
      </c>
      <c r="H349" s="138">
        <f>IF(ISBLANK(Nomen.complète!N349),"-",Nomen.complète!N349)</f>
        <v>84453000</v>
      </c>
      <c r="I349" s="149" t="str">
        <f>IF(ISBLANK(Nomen.complète!O349),"-",Nomen.complète!O349)</f>
        <v>Thérapeute tuina/ An Mo (tertiaire - non réglementé)</v>
      </c>
    </row>
    <row r="350" spans="1:9">
      <c r="A350" s="138">
        <f>IF(ISBLANK(Nomen.complète!P350),"-",Nomen.complète!P350)</f>
        <v>80601000</v>
      </c>
      <c r="B350" s="139" t="str">
        <f>IF(ISBLANK(Nomen.complète!Q350),"-",Nomen.complète!Q350)</f>
        <v>Tourisme ES (OCM 2005+2017)</v>
      </c>
      <c r="C350" s="140">
        <f>IF(ISBLANK(Nomen.complète!R350),"-",Nomen.complète!R350)</f>
        <v>18</v>
      </c>
      <c r="D350" s="141">
        <f>IF(ISBLANK(Nomen.complète!S350),"-",Nomen.complète!S350)</f>
        <v>65</v>
      </c>
      <c r="H350" s="138">
        <f>IF(ISBLANK(Nomen.complète!N350),"-",Nomen.complète!N350)</f>
        <v>80601000</v>
      </c>
      <c r="I350" s="149" t="str">
        <f>IF(ISBLANK(Nomen.complète!O350),"-",Nomen.complète!O350)</f>
        <v>Tourisme ES (OCM 2005+2017)</v>
      </c>
    </row>
    <row r="351" spans="1:9">
      <c r="A351" s="138">
        <f>IF(ISBLANK(Nomen.complète!P351),"-",Nomen.complète!P351)</f>
        <v>85550000</v>
      </c>
      <c r="B351" s="139" t="str">
        <f>IF(ISBLANK(Nomen.complète!Q351),"-",Nomen.complète!Q351)</f>
        <v>Traducteur-correspondancier (tertiaire - non réglementé)</v>
      </c>
      <c r="C351" s="140">
        <f>IF(ISBLANK(Nomen.complète!R351),"-",Nomen.complète!R351)</f>
        <v>18</v>
      </c>
      <c r="D351" s="141">
        <f>IF(ISBLANK(Nomen.complète!S351),"-",Nomen.complète!S351)</f>
        <v>65</v>
      </c>
      <c r="H351" s="138">
        <f>IF(ISBLANK(Nomen.complète!N351),"-",Nomen.complète!N351)</f>
        <v>85550000</v>
      </c>
      <c r="I351" s="149" t="str">
        <f>IF(ISBLANK(Nomen.complète!O351),"-",Nomen.complète!O351)</f>
        <v>Traducteur-correspondancier (tertiaire - non réglementé)</v>
      </c>
    </row>
    <row r="352" spans="1:9">
      <c r="A352" s="138">
        <f>IF(ISBLANK(Nomen.complète!P352),"-",Nomen.complète!P352)</f>
        <v>94101000</v>
      </c>
      <c r="B352" s="139" t="str">
        <f>IF(ISBLANK(Nomen.complète!Q352),"-",Nomen.complète!Q352)</f>
        <v>Télécommunication ES (OCM 2005)</v>
      </c>
      <c r="C352" s="140">
        <f>IF(ISBLANK(Nomen.complète!R352),"-",Nomen.complète!R352)</f>
        <v>18</v>
      </c>
      <c r="D352" s="141">
        <f>IF(ISBLANK(Nomen.complète!S352),"-",Nomen.complète!S352)</f>
        <v>65</v>
      </c>
      <c r="H352" s="138">
        <f>IF(ISBLANK(Nomen.complète!N352),"-",Nomen.complète!N352)</f>
        <v>94101000</v>
      </c>
      <c r="I352" s="149" t="str">
        <f>IF(ISBLANK(Nomen.complète!O352),"-",Nomen.complète!O352)</f>
        <v>Télécommunication ES (OCM 2005)</v>
      </c>
    </row>
    <row r="353" spans="1:9">
      <c r="A353" s="138" t="str">
        <f>IF(ISBLANK(Nomen.complète!P353),"-",Nomen.complète!P353)</f>
        <v>-</v>
      </c>
      <c r="B353" s="139" t="str">
        <f>IF(ISBLANK(Nomen.complète!Q353),"-",Nomen.complète!Q353)</f>
        <v>-</v>
      </c>
      <c r="C353" s="140" t="str">
        <f>IF(ISBLANK(Nomen.complète!R353),"-",Nomen.complète!R353)</f>
        <v>-</v>
      </c>
      <c r="D353" s="141" t="str">
        <f>IF(ISBLANK(Nomen.complète!S353),"-",Nomen.complète!S353)</f>
        <v>-</v>
      </c>
      <c r="H353" s="138" t="str">
        <f>IF(ISBLANK(Nomen.complète!N353),"-",Nomen.complète!N353)</f>
        <v>-</v>
      </c>
      <c r="I353" s="149" t="str">
        <f>IF(ISBLANK(Nomen.complète!O353),"-",Nomen.complète!O353)</f>
        <v>-</v>
      </c>
    </row>
    <row r="354" spans="1:9">
      <c r="A354" s="138" t="str">
        <f>IF(ISBLANK(Nomen.complète!P354),"-",Nomen.complète!P354)</f>
        <v>-</v>
      </c>
      <c r="B354" s="139" t="str">
        <f>IF(ISBLANK(Nomen.complète!Q354),"-",Nomen.complète!Q354)</f>
        <v>-</v>
      </c>
      <c r="C354" s="140" t="str">
        <f>IF(ISBLANK(Nomen.complète!R354),"-",Nomen.complète!R354)</f>
        <v>-</v>
      </c>
      <c r="D354" s="141" t="str">
        <f>IF(ISBLANK(Nomen.complète!S354),"-",Nomen.complète!S354)</f>
        <v>-</v>
      </c>
      <c r="H354" s="138" t="str">
        <f>IF(ISBLANK(Nomen.complète!N354),"-",Nomen.complète!N354)</f>
        <v>-</v>
      </c>
      <c r="I354" s="149" t="str">
        <f>IF(ISBLANK(Nomen.complète!O354),"-",Nomen.complète!O354)</f>
        <v>-</v>
      </c>
    </row>
    <row r="355" spans="1:9">
      <c r="A355" s="138" t="str">
        <f>IF(ISBLANK(Nomen.complète!P355),"-",Nomen.complète!P355)</f>
        <v>-</v>
      </c>
      <c r="B355" s="139" t="str">
        <f>IF(ISBLANK(Nomen.complète!Q355),"-",Nomen.complète!Q355)</f>
        <v>-</v>
      </c>
      <c r="C355" s="140" t="str">
        <f>IF(ISBLANK(Nomen.complète!R355),"-",Nomen.complète!R355)</f>
        <v>-</v>
      </c>
      <c r="D355" s="141" t="str">
        <f>IF(ISBLANK(Nomen.complète!S355),"-",Nomen.complète!S355)</f>
        <v>-</v>
      </c>
      <c r="H355" s="138" t="str">
        <f>IF(ISBLANK(Nomen.complète!N355),"-",Nomen.complète!N355)</f>
        <v>-</v>
      </c>
      <c r="I355" s="149" t="str">
        <f>IF(ISBLANK(Nomen.complète!O355),"-",Nomen.complète!O355)</f>
        <v>-</v>
      </c>
    </row>
    <row r="356" spans="1:9">
      <c r="A356" s="138" t="str">
        <f>IF(ISBLANK(Nomen.complète!P356),"-",Nomen.complète!P356)</f>
        <v>-</v>
      </c>
      <c r="B356" s="139" t="str">
        <f>IF(ISBLANK(Nomen.complète!Q356),"-",Nomen.complète!Q356)</f>
        <v>-</v>
      </c>
      <c r="C356" s="140" t="str">
        <f>IF(ISBLANK(Nomen.complète!R356),"-",Nomen.complète!R356)</f>
        <v>-</v>
      </c>
      <c r="D356" s="141" t="str">
        <f>IF(ISBLANK(Nomen.complète!S356),"-",Nomen.complète!S356)</f>
        <v>-</v>
      </c>
      <c r="H356" s="138" t="str">
        <f>IF(ISBLANK(Nomen.complète!N356),"-",Nomen.complète!N356)</f>
        <v>-</v>
      </c>
      <c r="I356" s="149" t="str">
        <f>IF(ISBLANK(Nomen.complète!O356),"-",Nomen.complète!O356)</f>
        <v>-</v>
      </c>
    </row>
    <row r="357" spans="1:9">
      <c r="A357" s="138" t="str">
        <f>IF(ISBLANK(Nomen.complète!P357),"-",Nomen.complète!P357)</f>
        <v>-</v>
      </c>
      <c r="B357" s="139" t="str">
        <f>IF(ISBLANK(Nomen.complète!Q357),"-",Nomen.complète!Q357)</f>
        <v>-</v>
      </c>
      <c r="C357" s="140" t="str">
        <f>IF(ISBLANK(Nomen.complète!R357),"-",Nomen.complète!R357)</f>
        <v>-</v>
      </c>
      <c r="D357" s="141" t="str">
        <f>IF(ISBLANK(Nomen.complète!S357),"-",Nomen.complète!S357)</f>
        <v>-</v>
      </c>
      <c r="H357" s="138" t="str">
        <f>IF(ISBLANK(Nomen.complète!N357),"-",Nomen.complète!N357)</f>
        <v>-</v>
      </c>
      <c r="I357" s="149" t="str">
        <f>IF(ISBLANK(Nomen.complète!O357),"-",Nomen.complète!O357)</f>
        <v>-</v>
      </c>
    </row>
    <row r="358" spans="1:9">
      <c r="A358" s="138" t="str">
        <f>IF(ISBLANK(Nomen.complète!P358),"-",Nomen.complète!P358)</f>
        <v>-</v>
      </c>
      <c r="B358" s="139" t="str">
        <f>IF(ISBLANK(Nomen.complète!Q358),"-",Nomen.complète!Q358)</f>
        <v>-</v>
      </c>
      <c r="C358" s="140" t="str">
        <f>IF(ISBLANK(Nomen.complète!R358),"-",Nomen.complète!R358)</f>
        <v>-</v>
      </c>
      <c r="D358" s="141" t="str">
        <f>IF(ISBLANK(Nomen.complète!S358),"-",Nomen.complète!S358)</f>
        <v>-</v>
      </c>
      <c r="H358" s="138" t="str">
        <f>IF(ISBLANK(Nomen.complète!N358),"-",Nomen.complète!N358)</f>
        <v>-</v>
      </c>
      <c r="I358" s="149" t="str">
        <f>IF(ISBLANK(Nomen.complète!O358),"-",Nomen.complète!O358)</f>
        <v>-</v>
      </c>
    </row>
    <row r="359" spans="1:9">
      <c r="A359" s="138" t="str">
        <f>IF(ISBLANK(Nomen.complète!P359),"-",Nomen.complète!P359)</f>
        <v>-</v>
      </c>
      <c r="B359" s="139" t="str">
        <f>IF(ISBLANK(Nomen.complète!Q359),"-",Nomen.complète!Q359)</f>
        <v>-</v>
      </c>
      <c r="C359" s="140" t="str">
        <f>IF(ISBLANK(Nomen.complète!R359),"-",Nomen.complète!R359)</f>
        <v>-</v>
      </c>
      <c r="D359" s="141" t="str">
        <f>IF(ISBLANK(Nomen.complète!S359),"-",Nomen.complète!S359)</f>
        <v>-</v>
      </c>
      <c r="H359" s="138" t="str">
        <f>IF(ISBLANK(Nomen.complète!N359),"-",Nomen.complète!N359)</f>
        <v>-</v>
      </c>
      <c r="I359" s="149" t="str">
        <f>IF(ISBLANK(Nomen.complète!O359),"-",Nomen.complète!O359)</f>
        <v>-</v>
      </c>
    </row>
    <row r="360" spans="1:9">
      <c r="A360" s="138" t="str">
        <f>IF(ISBLANK(Nomen.complète!P360),"-",Nomen.complète!P360)</f>
        <v>-</v>
      </c>
      <c r="B360" s="139" t="str">
        <f>IF(ISBLANK(Nomen.complète!Q360),"-",Nomen.complète!Q360)</f>
        <v>-</v>
      </c>
      <c r="C360" s="140" t="str">
        <f>IF(ISBLANK(Nomen.complète!R360),"-",Nomen.complète!R360)</f>
        <v>-</v>
      </c>
      <c r="D360" s="141" t="str">
        <f>IF(ISBLANK(Nomen.complète!S360),"-",Nomen.complète!S360)</f>
        <v>-</v>
      </c>
      <c r="H360" s="138" t="str">
        <f>IF(ISBLANK(Nomen.complète!N360),"-",Nomen.complète!N360)</f>
        <v>-</v>
      </c>
      <c r="I360" s="149" t="str">
        <f>IF(ISBLANK(Nomen.complète!O360),"-",Nomen.complète!O360)</f>
        <v>-</v>
      </c>
    </row>
    <row r="361" spans="1:9">
      <c r="A361" s="138" t="str">
        <f>IF(ISBLANK(Nomen.complète!P361),"-",Nomen.complète!P361)</f>
        <v>-</v>
      </c>
      <c r="B361" s="139" t="str">
        <f>IF(ISBLANK(Nomen.complète!Q361),"-",Nomen.complète!Q361)</f>
        <v>-</v>
      </c>
      <c r="C361" s="140" t="str">
        <f>IF(ISBLANK(Nomen.complète!R361),"-",Nomen.complète!R361)</f>
        <v>-</v>
      </c>
      <c r="D361" s="141" t="str">
        <f>IF(ISBLANK(Nomen.complète!S361),"-",Nomen.complète!S361)</f>
        <v>-</v>
      </c>
      <c r="H361" s="138" t="str">
        <f>IF(ISBLANK(Nomen.complète!N361),"-",Nomen.complète!N361)</f>
        <v>-</v>
      </c>
      <c r="I361" s="149" t="str">
        <f>IF(ISBLANK(Nomen.complète!O361),"-",Nomen.complète!O361)</f>
        <v>-</v>
      </c>
    </row>
    <row r="362" spans="1:9">
      <c r="A362" s="138" t="str">
        <f>IF(ISBLANK(Nomen.complète!P362),"-",Nomen.complète!P362)</f>
        <v>-</v>
      </c>
      <c r="B362" s="139" t="str">
        <f>IF(ISBLANK(Nomen.complète!Q362),"-",Nomen.complète!Q362)</f>
        <v>-</v>
      </c>
      <c r="C362" s="140" t="str">
        <f>IF(ISBLANK(Nomen.complète!R362),"-",Nomen.complète!R362)</f>
        <v>-</v>
      </c>
      <c r="D362" s="141" t="str">
        <f>IF(ISBLANK(Nomen.complète!S362),"-",Nomen.complète!S362)</f>
        <v>-</v>
      </c>
      <c r="H362" s="138" t="str">
        <f>IF(ISBLANK(Nomen.complète!N362),"-",Nomen.complète!N362)</f>
        <v>-</v>
      </c>
      <c r="I362" s="149" t="str">
        <f>IF(ISBLANK(Nomen.complète!O362),"-",Nomen.complète!O362)</f>
        <v>-</v>
      </c>
    </row>
    <row r="363" spans="1:9">
      <c r="A363" s="138" t="str">
        <f>IF(ISBLANK(Nomen.complète!P363),"-",Nomen.complète!P363)</f>
        <v>-</v>
      </c>
      <c r="B363" s="139" t="str">
        <f>IF(ISBLANK(Nomen.complète!Q363),"-",Nomen.complète!Q363)</f>
        <v>-</v>
      </c>
      <c r="C363" s="140" t="str">
        <f>IF(ISBLANK(Nomen.complète!R363),"-",Nomen.complète!R363)</f>
        <v>-</v>
      </c>
      <c r="D363" s="141" t="str">
        <f>IF(ISBLANK(Nomen.complète!S363),"-",Nomen.complète!S363)</f>
        <v>-</v>
      </c>
      <c r="H363" s="138" t="str">
        <f>IF(ISBLANK(Nomen.complète!N363),"-",Nomen.complète!N363)</f>
        <v>-</v>
      </c>
      <c r="I363" s="149" t="str">
        <f>IF(ISBLANK(Nomen.complète!O363),"-",Nomen.complète!O363)</f>
        <v>-</v>
      </c>
    </row>
    <row r="364" spans="1:9">
      <c r="A364" s="138" t="str">
        <f>IF(ISBLANK(Nomen.complète!P364),"-",Nomen.complète!P364)</f>
        <v>-</v>
      </c>
      <c r="B364" s="139" t="str">
        <f>IF(ISBLANK(Nomen.complète!Q364),"-",Nomen.complète!Q364)</f>
        <v>-</v>
      </c>
      <c r="C364" s="140" t="str">
        <f>IF(ISBLANK(Nomen.complète!R364),"-",Nomen.complète!R364)</f>
        <v>-</v>
      </c>
      <c r="D364" s="141" t="str">
        <f>IF(ISBLANK(Nomen.complète!S364),"-",Nomen.complète!S364)</f>
        <v>-</v>
      </c>
      <c r="H364" s="138" t="str">
        <f>IF(ISBLANK(Nomen.complète!N364),"-",Nomen.complète!N364)</f>
        <v>-</v>
      </c>
      <c r="I364" s="149" t="str">
        <f>IF(ISBLANK(Nomen.complète!O364),"-",Nomen.complète!O364)</f>
        <v>-</v>
      </c>
    </row>
    <row r="365" spans="1:9">
      <c r="A365" s="138" t="str">
        <f>IF(ISBLANK(Nomen.complète!P365),"-",Nomen.complète!P365)</f>
        <v>-</v>
      </c>
      <c r="B365" s="139" t="str">
        <f>IF(ISBLANK(Nomen.complète!Q365),"-",Nomen.complète!Q365)</f>
        <v>-</v>
      </c>
      <c r="C365" s="140" t="str">
        <f>IF(ISBLANK(Nomen.complète!R365),"-",Nomen.complète!R365)</f>
        <v>-</v>
      </c>
      <c r="D365" s="141" t="str">
        <f>IF(ISBLANK(Nomen.complète!S365),"-",Nomen.complète!S365)</f>
        <v>-</v>
      </c>
      <c r="H365" s="138" t="str">
        <f>IF(ISBLANK(Nomen.complète!N365),"-",Nomen.complète!N365)</f>
        <v>-</v>
      </c>
      <c r="I365" s="149" t="str">
        <f>IF(ISBLANK(Nomen.complète!O365),"-",Nomen.complète!O365)</f>
        <v>-</v>
      </c>
    </row>
    <row r="366" spans="1:9">
      <c r="A366" s="138" t="str">
        <f>IF(ISBLANK(Nomen.complète!P366),"-",Nomen.complète!P366)</f>
        <v>-</v>
      </c>
      <c r="B366" s="139" t="str">
        <f>IF(ISBLANK(Nomen.complète!Q366),"-",Nomen.complète!Q366)</f>
        <v>-</v>
      </c>
      <c r="C366" s="140" t="str">
        <f>IF(ISBLANK(Nomen.complète!R366),"-",Nomen.complète!R366)</f>
        <v>-</v>
      </c>
      <c r="D366" s="141" t="str">
        <f>IF(ISBLANK(Nomen.complète!S366),"-",Nomen.complète!S366)</f>
        <v>-</v>
      </c>
      <c r="H366" s="138" t="str">
        <f>IF(ISBLANK(Nomen.complète!N366),"-",Nomen.complète!N366)</f>
        <v>-</v>
      </c>
      <c r="I366" s="149" t="str">
        <f>IF(ISBLANK(Nomen.complète!O366),"-",Nomen.complète!O366)</f>
        <v>-</v>
      </c>
    </row>
    <row r="367" spans="1:9">
      <c r="A367" s="138" t="str">
        <f>IF(ISBLANK(Nomen.complète!P367),"-",Nomen.complète!P367)</f>
        <v>-</v>
      </c>
      <c r="B367" s="139" t="str">
        <f>IF(ISBLANK(Nomen.complète!Q367),"-",Nomen.complète!Q367)</f>
        <v>-</v>
      </c>
      <c r="C367" s="140" t="str">
        <f>IF(ISBLANK(Nomen.complète!R367),"-",Nomen.complète!R367)</f>
        <v>-</v>
      </c>
      <c r="D367" s="141" t="str">
        <f>IF(ISBLANK(Nomen.complète!S367),"-",Nomen.complète!S367)</f>
        <v>-</v>
      </c>
      <c r="H367" s="138" t="str">
        <f>IF(ISBLANK(Nomen.complète!N367),"-",Nomen.complète!N367)</f>
        <v>-</v>
      </c>
      <c r="I367" s="149" t="str">
        <f>IF(ISBLANK(Nomen.complète!O367),"-",Nomen.complète!O367)</f>
        <v>-</v>
      </c>
    </row>
    <row r="368" spans="1:9">
      <c r="A368" s="138" t="str">
        <f>IF(ISBLANK(Nomen.complète!P368),"-",Nomen.complète!P368)</f>
        <v>-</v>
      </c>
      <c r="B368" s="139" t="str">
        <f>IF(ISBLANK(Nomen.complète!Q368),"-",Nomen.complète!Q368)</f>
        <v>-</v>
      </c>
      <c r="C368" s="140" t="str">
        <f>IF(ISBLANK(Nomen.complète!R368),"-",Nomen.complète!R368)</f>
        <v>-</v>
      </c>
      <c r="D368" s="141" t="str">
        <f>IF(ISBLANK(Nomen.complète!S368),"-",Nomen.complète!S368)</f>
        <v>-</v>
      </c>
      <c r="H368" s="138" t="str">
        <f>IF(ISBLANK(Nomen.complète!N368),"-",Nomen.complète!N368)</f>
        <v>-</v>
      </c>
      <c r="I368" s="149" t="str">
        <f>IF(ISBLANK(Nomen.complète!O368),"-",Nomen.complète!O368)</f>
        <v>-</v>
      </c>
    </row>
    <row r="369" spans="1:9">
      <c r="A369" s="138" t="str">
        <f>IF(ISBLANK(Nomen.complète!P369),"-",Nomen.complète!P369)</f>
        <v>-</v>
      </c>
      <c r="B369" s="139" t="str">
        <f>IF(ISBLANK(Nomen.complète!Q369),"-",Nomen.complète!Q369)</f>
        <v>-</v>
      </c>
      <c r="C369" s="140" t="str">
        <f>IF(ISBLANK(Nomen.complète!R369),"-",Nomen.complète!R369)</f>
        <v>-</v>
      </c>
      <c r="D369" s="141" t="str">
        <f>IF(ISBLANK(Nomen.complète!S369),"-",Nomen.complète!S369)</f>
        <v>-</v>
      </c>
      <c r="H369" s="138" t="str">
        <f>IF(ISBLANK(Nomen.complète!N369),"-",Nomen.complète!N369)</f>
        <v>-</v>
      </c>
      <c r="I369" s="149" t="str">
        <f>IF(ISBLANK(Nomen.complète!O369),"-",Nomen.complète!O369)</f>
        <v>-</v>
      </c>
    </row>
    <row r="370" spans="1:9">
      <c r="A370" s="138" t="str">
        <f>IF(ISBLANK(Nomen.complète!P370),"-",Nomen.complète!P370)</f>
        <v>-</v>
      </c>
      <c r="B370" s="139" t="str">
        <f>IF(ISBLANK(Nomen.complète!Q370),"-",Nomen.complète!Q370)</f>
        <v>-</v>
      </c>
      <c r="C370" s="140" t="str">
        <f>IF(ISBLANK(Nomen.complète!R370),"-",Nomen.complète!R370)</f>
        <v>-</v>
      </c>
      <c r="D370" s="141" t="str">
        <f>IF(ISBLANK(Nomen.complète!S370),"-",Nomen.complète!S370)</f>
        <v>-</v>
      </c>
      <c r="H370" s="138" t="str">
        <f>IF(ISBLANK(Nomen.complète!N370),"-",Nomen.complète!N370)</f>
        <v>-</v>
      </c>
      <c r="I370" s="149" t="str">
        <f>IF(ISBLANK(Nomen.complète!O370),"-",Nomen.complète!O370)</f>
        <v>-</v>
      </c>
    </row>
    <row r="371" spans="1:9">
      <c r="A371" s="138" t="str">
        <f>IF(ISBLANK(Nomen.complète!P371),"-",Nomen.complète!P371)</f>
        <v>-</v>
      </c>
      <c r="B371" s="139" t="str">
        <f>IF(ISBLANK(Nomen.complète!Q371),"-",Nomen.complète!Q371)</f>
        <v>-</v>
      </c>
      <c r="C371" s="140" t="str">
        <f>IF(ISBLANK(Nomen.complète!R371),"-",Nomen.complète!R371)</f>
        <v>-</v>
      </c>
      <c r="D371" s="141" t="str">
        <f>IF(ISBLANK(Nomen.complète!S371),"-",Nomen.complète!S371)</f>
        <v>-</v>
      </c>
      <c r="H371" s="138" t="str">
        <f>IF(ISBLANK(Nomen.complète!N371),"-",Nomen.complète!N371)</f>
        <v>-</v>
      </c>
      <c r="I371" s="149" t="str">
        <f>IF(ISBLANK(Nomen.complète!O371),"-",Nomen.complète!O371)</f>
        <v>-</v>
      </c>
    </row>
    <row r="372" spans="1:9">
      <c r="A372" s="138" t="str">
        <f>IF(ISBLANK(Nomen.complète!P372),"-",Nomen.complète!P372)</f>
        <v>-</v>
      </c>
      <c r="B372" s="139" t="str">
        <f>IF(ISBLANK(Nomen.complète!Q372),"-",Nomen.complète!Q372)</f>
        <v>-</v>
      </c>
      <c r="C372" s="140" t="str">
        <f>IF(ISBLANK(Nomen.complète!R372),"-",Nomen.complète!R372)</f>
        <v>-</v>
      </c>
      <c r="D372" s="141" t="str">
        <f>IF(ISBLANK(Nomen.complète!S372),"-",Nomen.complète!S372)</f>
        <v>-</v>
      </c>
      <c r="H372" s="138" t="str">
        <f>IF(ISBLANK(Nomen.complète!N372),"-",Nomen.complète!N372)</f>
        <v>-</v>
      </c>
      <c r="I372" s="149" t="str">
        <f>IF(ISBLANK(Nomen.complète!O372),"-",Nomen.complète!O372)</f>
        <v>-</v>
      </c>
    </row>
    <row r="373" spans="1:9">
      <c r="A373" s="138" t="str">
        <f>IF(ISBLANK(Nomen.complète!P373),"-",Nomen.complète!P373)</f>
        <v>-</v>
      </c>
      <c r="B373" s="139" t="str">
        <f>IF(ISBLANK(Nomen.complète!Q373),"-",Nomen.complète!Q373)</f>
        <v>-</v>
      </c>
      <c r="C373" s="140" t="str">
        <f>IF(ISBLANK(Nomen.complète!R373),"-",Nomen.complète!R373)</f>
        <v>-</v>
      </c>
      <c r="D373" s="141" t="str">
        <f>IF(ISBLANK(Nomen.complète!S373),"-",Nomen.complète!S373)</f>
        <v>-</v>
      </c>
      <c r="H373" s="138" t="str">
        <f>IF(ISBLANK(Nomen.complète!N373),"-",Nomen.complète!N373)</f>
        <v>-</v>
      </c>
      <c r="I373" s="149" t="str">
        <f>IF(ISBLANK(Nomen.complète!O373),"-",Nomen.complète!O373)</f>
        <v>-</v>
      </c>
    </row>
    <row r="374" spans="1:9">
      <c r="A374" s="138" t="str">
        <f>IF(ISBLANK(Nomen.complète!P374),"-",Nomen.complète!P374)</f>
        <v>-</v>
      </c>
      <c r="B374" s="139" t="str">
        <f>IF(ISBLANK(Nomen.complète!Q374),"-",Nomen.complète!Q374)</f>
        <v>-</v>
      </c>
      <c r="C374" s="140" t="str">
        <f>IF(ISBLANK(Nomen.complète!R374),"-",Nomen.complète!R374)</f>
        <v>-</v>
      </c>
      <c r="D374" s="141" t="str">
        <f>IF(ISBLANK(Nomen.complète!S374),"-",Nomen.complète!S374)</f>
        <v>-</v>
      </c>
      <c r="H374" s="138" t="str">
        <f>IF(ISBLANK(Nomen.complète!N374),"-",Nomen.complète!N374)</f>
        <v>-</v>
      </c>
      <c r="I374" s="149" t="str">
        <f>IF(ISBLANK(Nomen.complète!O374),"-",Nomen.complète!O374)</f>
        <v>-</v>
      </c>
    </row>
    <row r="375" spans="1:9">
      <c r="A375" s="138" t="str">
        <f>IF(ISBLANK(Nomen.complète!P375),"-",Nomen.complète!P375)</f>
        <v>-</v>
      </c>
      <c r="B375" s="139" t="str">
        <f>IF(ISBLANK(Nomen.complète!Q375),"-",Nomen.complète!Q375)</f>
        <v>-</v>
      </c>
      <c r="C375" s="140" t="str">
        <f>IF(ISBLANK(Nomen.complète!R375),"-",Nomen.complète!R375)</f>
        <v>-</v>
      </c>
      <c r="D375" s="141" t="str">
        <f>IF(ISBLANK(Nomen.complète!S375),"-",Nomen.complète!S375)</f>
        <v>-</v>
      </c>
      <c r="H375" s="138" t="str">
        <f>IF(ISBLANK(Nomen.complète!N375),"-",Nomen.complète!N375)</f>
        <v>-</v>
      </c>
      <c r="I375" s="149" t="str">
        <f>IF(ISBLANK(Nomen.complète!O375),"-",Nomen.complète!O375)</f>
        <v>-</v>
      </c>
    </row>
    <row r="376" spans="1:9">
      <c r="A376" s="138" t="str">
        <f>IF(ISBLANK(Nomen.complète!P376),"-",Nomen.complète!P376)</f>
        <v>-</v>
      </c>
      <c r="B376" s="139" t="str">
        <f>IF(ISBLANK(Nomen.complète!Q376),"-",Nomen.complète!Q376)</f>
        <v>-</v>
      </c>
      <c r="C376" s="140" t="str">
        <f>IF(ISBLANK(Nomen.complète!R376),"-",Nomen.complète!R376)</f>
        <v>-</v>
      </c>
      <c r="D376" s="141" t="str">
        <f>IF(ISBLANK(Nomen.complète!S376),"-",Nomen.complète!S376)</f>
        <v>-</v>
      </c>
      <c r="H376" s="138" t="str">
        <f>IF(ISBLANK(Nomen.complète!N376),"-",Nomen.complète!N376)</f>
        <v>-</v>
      </c>
      <c r="I376" s="149" t="str">
        <f>IF(ISBLANK(Nomen.complète!O376),"-",Nomen.complète!O376)</f>
        <v>-</v>
      </c>
    </row>
    <row r="377" spans="1:9">
      <c r="A377" s="138" t="str">
        <f>IF(ISBLANK(Nomen.complète!P377),"-",Nomen.complète!P377)</f>
        <v>-</v>
      </c>
      <c r="B377" s="139" t="str">
        <f>IF(ISBLANK(Nomen.complète!Q377),"-",Nomen.complète!Q377)</f>
        <v>-</v>
      </c>
      <c r="C377" s="140" t="str">
        <f>IF(ISBLANK(Nomen.complète!R377),"-",Nomen.complète!R377)</f>
        <v>-</v>
      </c>
      <c r="D377" s="141" t="str">
        <f>IF(ISBLANK(Nomen.complète!S377),"-",Nomen.complète!S377)</f>
        <v>-</v>
      </c>
      <c r="H377" s="138" t="str">
        <f>IF(ISBLANK(Nomen.complète!N377),"-",Nomen.complète!N377)</f>
        <v>-</v>
      </c>
      <c r="I377" s="149" t="str">
        <f>IF(ISBLANK(Nomen.complète!O377),"-",Nomen.complète!O377)</f>
        <v>-</v>
      </c>
    </row>
    <row r="378" spans="1:9">
      <c r="A378" s="138" t="str">
        <f>IF(ISBLANK(Nomen.complète!P378),"-",Nomen.complète!P378)</f>
        <v>-</v>
      </c>
      <c r="B378" s="139" t="str">
        <f>IF(ISBLANK(Nomen.complète!Q378),"-",Nomen.complète!Q378)</f>
        <v>-</v>
      </c>
      <c r="C378" s="140" t="str">
        <f>IF(ISBLANK(Nomen.complète!R378),"-",Nomen.complète!R378)</f>
        <v>-</v>
      </c>
      <c r="D378" s="141" t="str">
        <f>IF(ISBLANK(Nomen.complète!S378),"-",Nomen.complète!S378)</f>
        <v>-</v>
      </c>
      <c r="H378" s="138" t="str">
        <f>IF(ISBLANK(Nomen.complète!N378),"-",Nomen.complète!N378)</f>
        <v>-</v>
      </c>
      <c r="I378" s="149" t="str">
        <f>IF(ISBLANK(Nomen.complète!O378),"-",Nomen.complète!O378)</f>
        <v>-</v>
      </c>
    </row>
    <row r="379" spans="1:9">
      <c r="A379" s="138" t="str">
        <f>IF(ISBLANK(Nomen.complète!P379),"-",Nomen.complète!P379)</f>
        <v>-</v>
      </c>
      <c r="B379" s="139" t="str">
        <f>IF(ISBLANK(Nomen.complète!Q379),"-",Nomen.complète!Q379)</f>
        <v>-</v>
      </c>
      <c r="C379" s="140" t="str">
        <f>IF(ISBLANK(Nomen.complète!R379),"-",Nomen.complète!R379)</f>
        <v>-</v>
      </c>
      <c r="D379" s="141" t="str">
        <f>IF(ISBLANK(Nomen.complète!S379),"-",Nomen.complète!S379)</f>
        <v>-</v>
      </c>
      <c r="H379" s="138" t="str">
        <f>IF(ISBLANK(Nomen.complète!N379),"-",Nomen.complète!N379)</f>
        <v>-</v>
      </c>
      <c r="I379" s="149" t="str">
        <f>IF(ISBLANK(Nomen.complète!O379),"-",Nomen.complète!O379)</f>
        <v>-</v>
      </c>
    </row>
    <row r="380" spans="1:9">
      <c r="A380" s="138" t="str">
        <f>IF(ISBLANK(Nomen.complète!P380),"-",Nomen.complète!P380)</f>
        <v>-</v>
      </c>
      <c r="B380" s="139" t="str">
        <f>IF(ISBLANK(Nomen.complète!Q380),"-",Nomen.complète!Q380)</f>
        <v>-</v>
      </c>
      <c r="C380" s="140" t="str">
        <f>IF(ISBLANK(Nomen.complète!R380),"-",Nomen.complète!R380)</f>
        <v>-</v>
      </c>
      <c r="D380" s="141" t="str">
        <f>IF(ISBLANK(Nomen.complète!S380),"-",Nomen.complète!S380)</f>
        <v>-</v>
      </c>
      <c r="H380" s="138" t="str">
        <f>IF(ISBLANK(Nomen.complète!N380),"-",Nomen.complète!N380)</f>
        <v>-</v>
      </c>
      <c r="I380" s="149" t="str">
        <f>IF(ISBLANK(Nomen.complète!O380),"-",Nomen.complète!O380)</f>
        <v>-</v>
      </c>
    </row>
    <row r="381" spans="1:9">
      <c r="A381" s="138" t="str">
        <f>IF(ISBLANK(Nomen.complète!P381),"-",Nomen.complète!P381)</f>
        <v>-</v>
      </c>
      <c r="B381" s="139" t="str">
        <f>IF(ISBLANK(Nomen.complète!Q381),"-",Nomen.complète!Q381)</f>
        <v>-</v>
      </c>
      <c r="C381" s="140" t="str">
        <f>IF(ISBLANK(Nomen.complète!R381),"-",Nomen.complète!R381)</f>
        <v>-</v>
      </c>
      <c r="D381" s="141" t="str">
        <f>IF(ISBLANK(Nomen.complète!S381),"-",Nomen.complète!S381)</f>
        <v>-</v>
      </c>
      <c r="H381" s="138" t="str">
        <f>IF(ISBLANK(Nomen.complète!N381),"-",Nomen.complète!N381)</f>
        <v>-</v>
      </c>
      <c r="I381" s="149" t="str">
        <f>IF(ISBLANK(Nomen.complète!O381),"-",Nomen.complète!O381)</f>
        <v>-</v>
      </c>
    </row>
    <row r="382" spans="1:9">
      <c r="A382" s="138" t="str">
        <f>IF(ISBLANK(Nomen.complète!P382),"-",Nomen.complète!P382)</f>
        <v>-</v>
      </c>
      <c r="B382" s="139" t="str">
        <f>IF(ISBLANK(Nomen.complète!Q382),"-",Nomen.complète!Q382)</f>
        <v>-</v>
      </c>
      <c r="C382" s="140" t="str">
        <f>IF(ISBLANK(Nomen.complète!R382),"-",Nomen.complète!R382)</f>
        <v>-</v>
      </c>
      <c r="D382" s="141" t="str">
        <f>IF(ISBLANK(Nomen.complète!S382),"-",Nomen.complète!S382)</f>
        <v>-</v>
      </c>
      <c r="H382" s="138" t="str">
        <f>IF(ISBLANK(Nomen.complète!N382),"-",Nomen.complète!N382)</f>
        <v>-</v>
      </c>
      <c r="I382" s="149" t="str">
        <f>IF(ISBLANK(Nomen.complète!O382),"-",Nomen.complète!O382)</f>
        <v>-</v>
      </c>
    </row>
    <row r="383" spans="1:9">
      <c r="A383" s="138" t="str">
        <f>IF(ISBLANK(Nomen.complète!P383),"-",Nomen.complète!P383)</f>
        <v>-</v>
      </c>
      <c r="B383" s="139" t="str">
        <f>IF(ISBLANK(Nomen.complète!Q383),"-",Nomen.complète!Q383)</f>
        <v>-</v>
      </c>
      <c r="C383" s="140" t="str">
        <f>IF(ISBLANK(Nomen.complète!R383),"-",Nomen.complète!R383)</f>
        <v>-</v>
      </c>
      <c r="D383" s="141" t="str">
        <f>IF(ISBLANK(Nomen.complète!S383),"-",Nomen.complète!S383)</f>
        <v>-</v>
      </c>
      <c r="H383" s="138" t="str">
        <f>IF(ISBLANK(Nomen.complète!N383),"-",Nomen.complète!N383)</f>
        <v>-</v>
      </c>
      <c r="I383" s="149" t="str">
        <f>IF(ISBLANK(Nomen.complète!O383),"-",Nomen.complète!O383)</f>
        <v>-</v>
      </c>
    </row>
    <row r="384" spans="1:9">
      <c r="A384" s="138" t="str">
        <f>IF(ISBLANK(Nomen.complète!P384),"-",Nomen.complète!P384)</f>
        <v>-</v>
      </c>
      <c r="B384" s="139" t="str">
        <f>IF(ISBLANK(Nomen.complète!Q384),"-",Nomen.complète!Q384)</f>
        <v>-</v>
      </c>
      <c r="C384" s="140" t="str">
        <f>IF(ISBLANK(Nomen.complète!R384),"-",Nomen.complète!R384)</f>
        <v>-</v>
      </c>
      <c r="D384" s="141" t="str">
        <f>IF(ISBLANK(Nomen.complète!S384),"-",Nomen.complète!S384)</f>
        <v>-</v>
      </c>
      <c r="H384" s="138" t="str">
        <f>IF(ISBLANK(Nomen.complète!N384),"-",Nomen.complète!N384)</f>
        <v>-</v>
      </c>
      <c r="I384" s="149" t="str">
        <f>IF(ISBLANK(Nomen.complète!O384),"-",Nomen.complète!O384)</f>
        <v>-</v>
      </c>
    </row>
    <row r="385" spans="1:9">
      <c r="A385" s="138" t="str">
        <f>IF(ISBLANK(Nomen.complète!P385),"-",Nomen.complète!P385)</f>
        <v>-</v>
      </c>
      <c r="B385" s="139" t="str">
        <f>IF(ISBLANK(Nomen.complète!Q385),"-",Nomen.complète!Q385)</f>
        <v>-</v>
      </c>
      <c r="C385" s="140" t="str">
        <f>IF(ISBLANK(Nomen.complète!R385),"-",Nomen.complète!R385)</f>
        <v>-</v>
      </c>
      <c r="D385" s="141" t="str">
        <f>IF(ISBLANK(Nomen.complète!S385),"-",Nomen.complète!S385)</f>
        <v>-</v>
      </c>
      <c r="H385" s="138" t="str">
        <f>IF(ISBLANK(Nomen.complète!N385),"-",Nomen.complète!N385)</f>
        <v>-</v>
      </c>
      <c r="I385" s="149" t="str">
        <f>IF(ISBLANK(Nomen.complète!O385),"-",Nomen.complète!O385)</f>
        <v>-</v>
      </c>
    </row>
    <row r="386" spans="1:9">
      <c r="A386" s="138" t="str">
        <f>IF(ISBLANK(Nomen.complète!P386),"-",Nomen.complète!P386)</f>
        <v>-</v>
      </c>
      <c r="B386" s="139" t="str">
        <f>IF(ISBLANK(Nomen.complète!Q386),"-",Nomen.complète!Q386)</f>
        <v>-</v>
      </c>
      <c r="C386" s="140" t="str">
        <f>IF(ISBLANK(Nomen.complète!R386),"-",Nomen.complète!R386)</f>
        <v>-</v>
      </c>
      <c r="D386" s="141" t="str">
        <f>IF(ISBLANK(Nomen.complète!S386),"-",Nomen.complète!S386)</f>
        <v>-</v>
      </c>
      <c r="H386" s="138" t="str">
        <f>IF(ISBLANK(Nomen.complète!N386),"-",Nomen.complète!N386)</f>
        <v>-</v>
      </c>
      <c r="I386" s="149" t="str">
        <f>IF(ISBLANK(Nomen.complète!O386),"-",Nomen.complète!O386)</f>
        <v>-</v>
      </c>
    </row>
    <row r="387" spans="1:9">
      <c r="A387" s="138" t="str">
        <f>IF(ISBLANK(Nomen.complète!P387),"-",Nomen.complète!P387)</f>
        <v>-</v>
      </c>
      <c r="B387" s="139" t="str">
        <f>IF(ISBLANK(Nomen.complète!Q387),"-",Nomen.complète!Q387)</f>
        <v>-</v>
      </c>
      <c r="C387" s="140" t="str">
        <f>IF(ISBLANK(Nomen.complète!R387),"-",Nomen.complète!R387)</f>
        <v>-</v>
      </c>
      <c r="D387" s="141" t="str">
        <f>IF(ISBLANK(Nomen.complète!S387),"-",Nomen.complète!S387)</f>
        <v>-</v>
      </c>
      <c r="H387" s="138" t="str">
        <f>IF(ISBLANK(Nomen.complète!N387),"-",Nomen.complète!N387)</f>
        <v>-</v>
      </c>
      <c r="I387" s="149" t="str">
        <f>IF(ISBLANK(Nomen.complète!O387),"-",Nomen.complète!O387)</f>
        <v>-</v>
      </c>
    </row>
    <row r="388" spans="1:9">
      <c r="A388" s="138" t="str">
        <f>IF(ISBLANK(Nomen.complète!P388),"-",Nomen.complète!P388)</f>
        <v>-</v>
      </c>
      <c r="B388" s="139" t="str">
        <f>IF(ISBLANK(Nomen.complète!Q388),"-",Nomen.complète!Q388)</f>
        <v>-</v>
      </c>
      <c r="C388" s="140" t="str">
        <f>IF(ISBLANK(Nomen.complète!R388),"-",Nomen.complète!R388)</f>
        <v>-</v>
      </c>
      <c r="D388" s="141" t="str">
        <f>IF(ISBLANK(Nomen.complète!S388),"-",Nomen.complète!S388)</f>
        <v>-</v>
      </c>
      <c r="H388" s="138" t="str">
        <f>IF(ISBLANK(Nomen.complète!N388),"-",Nomen.complète!N388)</f>
        <v>-</v>
      </c>
      <c r="I388" s="149" t="str">
        <f>IF(ISBLANK(Nomen.complète!O388),"-",Nomen.complète!O388)</f>
        <v>-</v>
      </c>
    </row>
    <row r="389" spans="1:9">
      <c r="A389" s="138" t="str">
        <f>IF(ISBLANK(Nomen.complète!P389),"-",Nomen.complète!P389)</f>
        <v>-</v>
      </c>
      <c r="B389" s="139" t="str">
        <f>IF(ISBLANK(Nomen.complète!Q389),"-",Nomen.complète!Q389)</f>
        <v>-</v>
      </c>
      <c r="C389" s="140" t="str">
        <f>IF(ISBLANK(Nomen.complète!R389),"-",Nomen.complète!R389)</f>
        <v>-</v>
      </c>
      <c r="D389" s="141" t="str">
        <f>IF(ISBLANK(Nomen.complète!S389),"-",Nomen.complète!S389)</f>
        <v>-</v>
      </c>
      <c r="H389" s="138" t="str">
        <f>IF(ISBLANK(Nomen.complète!N389),"-",Nomen.complète!N389)</f>
        <v>-</v>
      </c>
      <c r="I389" s="149" t="str">
        <f>IF(ISBLANK(Nomen.complète!O389),"-",Nomen.complète!O389)</f>
        <v>-</v>
      </c>
    </row>
    <row r="390" spans="1:9">
      <c r="A390" s="138" t="str">
        <f>IF(ISBLANK(Nomen.complète!P390),"-",Nomen.complète!P390)</f>
        <v>-</v>
      </c>
      <c r="B390" s="139" t="str">
        <f>IF(ISBLANK(Nomen.complète!Q390),"-",Nomen.complète!Q390)</f>
        <v>-</v>
      </c>
      <c r="C390" s="140" t="str">
        <f>IF(ISBLANK(Nomen.complète!R390),"-",Nomen.complète!R390)</f>
        <v>-</v>
      </c>
      <c r="D390" s="141" t="str">
        <f>IF(ISBLANK(Nomen.complète!S390),"-",Nomen.complète!S390)</f>
        <v>-</v>
      </c>
      <c r="H390" s="138" t="str">
        <f>IF(ISBLANK(Nomen.complète!N390),"-",Nomen.complète!N390)</f>
        <v>-</v>
      </c>
      <c r="I390" s="149" t="str">
        <f>IF(ISBLANK(Nomen.complète!O390),"-",Nomen.complète!O390)</f>
        <v>-</v>
      </c>
    </row>
    <row r="391" spans="1:9">
      <c r="A391" s="138" t="str">
        <f>IF(ISBLANK(Nomen.complète!P391),"-",Nomen.complète!P391)</f>
        <v>-</v>
      </c>
      <c r="B391" s="139" t="str">
        <f>IF(ISBLANK(Nomen.complète!Q391),"-",Nomen.complète!Q391)</f>
        <v>-</v>
      </c>
      <c r="C391" s="140" t="str">
        <f>IF(ISBLANK(Nomen.complète!R391),"-",Nomen.complète!R391)</f>
        <v>-</v>
      </c>
      <c r="D391" s="141" t="str">
        <f>IF(ISBLANK(Nomen.complète!S391),"-",Nomen.complète!S391)</f>
        <v>-</v>
      </c>
      <c r="H391" s="138" t="str">
        <f>IF(ISBLANK(Nomen.complète!N391),"-",Nomen.complète!N391)</f>
        <v>-</v>
      </c>
      <c r="I391" s="149" t="str">
        <f>IF(ISBLANK(Nomen.complète!O391),"-",Nomen.complète!O391)</f>
        <v>-</v>
      </c>
    </row>
    <row r="392" spans="1:9">
      <c r="A392" s="138" t="str">
        <f>IF(ISBLANK(Nomen.complète!P392),"-",Nomen.complète!P392)</f>
        <v>-</v>
      </c>
      <c r="B392" s="139" t="str">
        <f>IF(ISBLANK(Nomen.complète!Q392),"-",Nomen.complète!Q392)</f>
        <v>-</v>
      </c>
      <c r="C392" s="140" t="str">
        <f>IF(ISBLANK(Nomen.complète!R392),"-",Nomen.complète!R392)</f>
        <v>-</v>
      </c>
      <c r="D392" s="141" t="str">
        <f>IF(ISBLANK(Nomen.complète!S392),"-",Nomen.complète!S392)</f>
        <v>-</v>
      </c>
      <c r="H392" s="138" t="str">
        <f>IF(ISBLANK(Nomen.complète!N392),"-",Nomen.complète!N392)</f>
        <v>-</v>
      </c>
      <c r="I392" s="149" t="str">
        <f>IF(ISBLANK(Nomen.complète!O392),"-",Nomen.complète!O392)</f>
        <v>-</v>
      </c>
    </row>
    <row r="393" spans="1:9">
      <c r="A393" s="138" t="str">
        <f>IF(ISBLANK(Nomen.complète!P393),"-",Nomen.complète!P393)</f>
        <v>-</v>
      </c>
      <c r="B393" s="139" t="str">
        <f>IF(ISBLANK(Nomen.complète!Q393),"-",Nomen.complète!Q393)</f>
        <v>-</v>
      </c>
      <c r="C393" s="140" t="str">
        <f>IF(ISBLANK(Nomen.complète!R393),"-",Nomen.complète!R393)</f>
        <v>-</v>
      </c>
      <c r="D393" s="141" t="str">
        <f>IF(ISBLANK(Nomen.complète!S393),"-",Nomen.complète!S393)</f>
        <v>-</v>
      </c>
      <c r="H393" s="138" t="str">
        <f>IF(ISBLANK(Nomen.complète!N393),"-",Nomen.complète!N393)</f>
        <v>-</v>
      </c>
      <c r="I393" s="149" t="str">
        <f>IF(ISBLANK(Nomen.complète!O393),"-",Nomen.complète!O393)</f>
        <v>-</v>
      </c>
    </row>
    <row r="394" spans="1:9">
      <c r="A394" s="138" t="str">
        <f>IF(ISBLANK(Nomen.complète!P394),"-",Nomen.complète!P394)</f>
        <v>-</v>
      </c>
      <c r="B394" s="139" t="str">
        <f>IF(ISBLANK(Nomen.complète!Q394),"-",Nomen.complète!Q394)</f>
        <v>-</v>
      </c>
      <c r="C394" s="140" t="str">
        <f>IF(ISBLANK(Nomen.complète!R394),"-",Nomen.complète!R394)</f>
        <v>-</v>
      </c>
      <c r="D394" s="141" t="str">
        <f>IF(ISBLANK(Nomen.complète!S394),"-",Nomen.complète!S394)</f>
        <v>-</v>
      </c>
      <c r="H394" s="138" t="str">
        <f>IF(ISBLANK(Nomen.complète!N394),"-",Nomen.complète!N394)</f>
        <v>-</v>
      </c>
      <c r="I394" s="149" t="str">
        <f>IF(ISBLANK(Nomen.complète!O394),"-",Nomen.complète!O394)</f>
        <v>-</v>
      </c>
    </row>
    <row r="395" spans="1:9">
      <c r="A395" s="138" t="str">
        <f>IF(ISBLANK(Nomen.complète!P395),"-",Nomen.complète!P395)</f>
        <v>-</v>
      </c>
      <c r="B395" s="139" t="str">
        <f>IF(ISBLANK(Nomen.complète!Q395),"-",Nomen.complète!Q395)</f>
        <v>-</v>
      </c>
      <c r="C395" s="140" t="str">
        <f>IF(ISBLANK(Nomen.complète!R395),"-",Nomen.complète!R395)</f>
        <v>-</v>
      </c>
      <c r="D395" s="141" t="str">
        <f>IF(ISBLANK(Nomen.complète!S395),"-",Nomen.complète!S395)</f>
        <v>-</v>
      </c>
      <c r="H395" s="138" t="str">
        <f>IF(ISBLANK(Nomen.complète!N395),"-",Nomen.complète!N395)</f>
        <v>-</v>
      </c>
      <c r="I395" s="149" t="str">
        <f>IF(ISBLANK(Nomen.complète!O395),"-",Nomen.complète!O395)</f>
        <v>-</v>
      </c>
    </row>
    <row r="396" spans="1:9">
      <c r="A396" s="138" t="str">
        <f>IF(ISBLANK(Nomen.complète!P396),"-",Nomen.complète!P396)</f>
        <v>-</v>
      </c>
      <c r="B396" s="139" t="str">
        <f>IF(ISBLANK(Nomen.complète!Q396),"-",Nomen.complète!Q396)</f>
        <v>-</v>
      </c>
      <c r="C396" s="140" t="str">
        <f>IF(ISBLANK(Nomen.complète!R396),"-",Nomen.complète!R396)</f>
        <v>-</v>
      </c>
      <c r="D396" s="141" t="str">
        <f>IF(ISBLANK(Nomen.complète!S396),"-",Nomen.complète!S396)</f>
        <v>-</v>
      </c>
      <c r="H396" s="138" t="str">
        <f>IF(ISBLANK(Nomen.complète!N396),"-",Nomen.complète!N396)</f>
        <v>-</v>
      </c>
      <c r="I396" s="149" t="str">
        <f>IF(ISBLANK(Nomen.complète!O396),"-",Nomen.complète!O396)</f>
        <v>-</v>
      </c>
    </row>
    <row r="397" spans="1:9">
      <c r="A397" s="138" t="str">
        <f>IF(ISBLANK(Nomen.complète!P397),"-",Nomen.complète!P397)</f>
        <v>-</v>
      </c>
      <c r="B397" s="139" t="str">
        <f>IF(ISBLANK(Nomen.complète!Q397),"-",Nomen.complète!Q397)</f>
        <v>-</v>
      </c>
      <c r="C397" s="140" t="str">
        <f>IF(ISBLANK(Nomen.complète!R397),"-",Nomen.complète!R397)</f>
        <v>-</v>
      </c>
      <c r="D397" s="141" t="str">
        <f>IF(ISBLANK(Nomen.complète!S397),"-",Nomen.complète!S397)</f>
        <v>-</v>
      </c>
      <c r="H397" s="138" t="str">
        <f>IF(ISBLANK(Nomen.complète!N397),"-",Nomen.complète!N397)</f>
        <v>-</v>
      </c>
      <c r="I397" s="149" t="str">
        <f>IF(ISBLANK(Nomen.complète!O397),"-",Nomen.complète!O397)</f>
        <v>-</v>
      </c>
    </row>
    <row r="398" spans="1:9">
      <c r="A398" s="138" t="str">
        <f>IF(ISBLANK(Nomen.complète!P398),"-",Nomen.complète!P398)</f>
        <v>-</v>
      </c>
      <c r="B398" s="139" t="str">
        <f>IF(ISBLANK(Nomen.complète!Q398),"-",Nomen.complète!Q398)</f>
        <v>-</v>
      </c>
      <c r="C398" s="140" t="str">
        <f>IF(ISBLANK(Nomen.complète!R398),"-",Nomen.complète!R398)</f>
        <v>-</v>
      </c>
      <c r="D398" s="141" t="str">
        <f>IF(ISBLANK(Nomen.complète!S398),"-",Nomen.complète!S398)</f>
        <v>-</v>
      </c>
      <c r="H398" s="138" t="str">
        <f>IF(ISBLANK(Nomen.complète!N398),"-",Nomen.complète!N398)</f>
        <v>-</v>
      </c>
      <c r="I398" s="149" t="str">
        <f>IF(ISBLANK(Nomen.complète!O398),"-",Nomen.complète!O398)</f>
        <v>-</v>
      </c>
    </row>
    <row r="399" spans="1:9">
      <c r="A399" s="138" t="str">
        <f>IF(ISBLANK(Nomen.complète!P399),"-",Nomen.complète!P399)</f>
        <v>-</v>
      </c>
      <c r="B399" s="139" t="str">
        <f>IF(ISBLANK(Nomen.complète!Q399),"-",Nomen.complète!Q399)</f>
        <v>-</v>
      </c>
      <c r="C399" s="140" t="str">
        <f>IF(ISBLANK(Nomen.complète!R399),"-",Nomen.complète!R399)</f>
        <v>-</v>
      </c>
      <c r="D399" s="141" t="str">
        <f>IF(ISBLANK(Nomen.complète!S399),"-",Nomen.complète!S399)</f>
        <v>-</v>
      </c>
      <c r="H399" s="138" t="str">
        <f>IF(ISBLANK(Nomen.complète!N399),"-",Nomen.complète!N399)</f>
        <v>-</v>
      </c>
      <c r="I399" s="149" t="str">
        <f>IF(ISBLANK(Nomen.complète!O399),"-",Nomen.complète!O399)</f>
        <v>-</v>
      </c>
    </row>
    <row r="400" spans="1:9">
      <c r="A400" s="138" t="str">
        <f>IF(ISBLANK(Nomen.complète!P400),"-",Nomen.complète!P400)</f>
        <v>-</v>
      </c>
      <c r="B400" s="139" t="str">
        <f>IF(ISBLANK(Nomen.complète!Q400),"-",Nomen.complète!Q400)</f>
        <v>-</v>
      </c>
      <c r="C400" s="140" t="str">
        <f>IF(ISBLANK(Nomen.complète!R400),"-",Nomen.complète!R400)</f>
        <v>-</v>
      </c>
      <c r="D400" s="141" t="str">
        <f>IF(ISBLANK(Nomen.complète!S400),"-",Nomen.complète!S400)</f>
        <v>-</v>
      </c>
      <c r="H400" s="138" t="str">
        <f>IF(ISBLANK(Nomen.complète!N400),"-",Nomen.complète!N400)</f>
        <v>-</v>
      </c>
      <c r="I400" s="149" t="str">
        <f>IF(ISBLANK(Nomen.complète!O400),"-",Nomen.complète!O400)</f>
        <v>-</v>
      </c>
    </row>
    <row r="401" spans="1:9">
      <c r="A401" s="138" t="str">
        <f>IF(ISBLANK(Nomen.complète!P401),"-",Nomen.complète!P401)</f>
        <v>-</v>
      </c>
      <c r="B401" s="139" t="str">
        <f>IF(ISBLANK(Nomen.complète!Q401),"-",Nomen.complète!Q401)</f>
        <v>-</v>
      </c>
      <c r="C401" s="140" t="str">
        <f>IF(ISBLANK(Nomen.complète!R401),"-",Nomen.complète!R401)</f>
        <v>-</v>
      </c>
      <c r="D401" s="141" t="str">
        <f>IF(ISBLANK(Nomen.complète!S401),"-",Nomen.complète!S401)</f>
        <v>-</v>
      </c>
      <c r="H401" s="138" t="str">
        <f>IF(ISBLANK(Nomen.complète!N401),"-",Nomen.complète!N401)</f>
        <v>-</v>
      </c>
      <c r="I401" s="149" t="str">
        <f>IF(ISBLANK(Nomen.complète!O401),"-",Nomen.complète!O401)</f>
        <v>-</v>
      </c>
    </row>
    <row r="402" spans="1:9">
      <c r="A402" s="138" t="str">
        <f>IF(ISBLANK(Nomen.complète!P402),"-",Nomen.complète!P402)</f>
        <v>-</v>
      </c>
      <c r="B402" s="139" t="str">
        <f>IF(ISBLANK(Nomen.complète!Q402),"-",Nomen.complète!Q402)</f>
        <v>-</v>
      </c>
      <c r="C402" s="140" t="str">
        <f>IF(ISBLANK(Nomen.complète!R402),"-",Nomen.complète!R402)</f>
        <v>-</v>
      </c>
      <c r="D402" s="141" t="str">
        <f>IF(ISBLANK(Nomen.complète!S402),"-",Nomen.complète!S402)</f>
        <v>-</v>
      </c>
      <c r="H402" s="138" t="str">
        <f>IF(ISBLANK(Nomen.complète!N402),"-",Nomen.complète!N402)</f>
        <v>-</v>
      </c>
      <c r="I402" s="149" t="str">
        <f>IF(ISBLANK(Nomen.complète!O402),"-",Nomen.complète!O402)</f>
        <v>-</v>
      </c>
    </row>
    <row r="403" spans="1:9">
      <c r="A403" s="138" t="str">
        <f>IF(ISBLANK(Nomen.complète!P403),"-",Nomen.complète!P403)</f>
        <v>-</v>
      </c>
      <c r="B403" s="139" t="str">
        <f>IF(ISBLANK(Nomen.complète!Q403),"-",Nomen.complète!Q403)</f>
        <v>-</v>
      </c>
      <c r="C403" s="140" t="str">
        <f>IF(ISBLANK(Nomen.complète!R403),"-",Nomen.complète!R403)</f>
        <v>-</v>
      </c>
      <c r="D403" s="141" t="str">
        <f>IF(ISBLANK(Nomen.complète!S403),"-",Nomen.complète!S403)</f>
        <v>-</v>
      </c>
      <c r="H403" s="138" t="str">
        <f>IF(ISBLANK(Nomen.complète!N403),"-",Nomen.complète!N403)</f>
        <v>-</v>
      </c>
      <c r="I403" s="149" t="str">
        <f>IF(ISBLANK(Nomen.complète!O403),"-",Nomen.complète!O403)</f>
        <v>-</v>
      </c>
    </row>
    <row r="404" spans="1:9">
      <c r="A404" s="138" t="str">
        <f>IF(ISBLANK(Nomen.complète!P404),"-",Nomen.complète!P404)</f>
        <v>-</v>
      </c>
      <c r="B404" s="139" t="str">
        <f>IF(ISBLANK(Nomen.complète!Q404),"-",Nomen.complète!Q404)</f>
        <v>-</v>
      </c>
      <c r="C404" s="140" t="str">
        <f>IF(ISBLANK(Nomen.complète!R404),"-",Nomen.complète!R404)</f>
        <v>-</v>
      </c>
      <c r="D404" s="141" t="str">
        <f>IF(ISBLANK(Nomen.complète!S404),"-",Nomen.complète!S404)</f>
        <v>-</v>
      </c>
      <c r="H404" s="138" t="str">
        <f>IF(ISBLANK(Nomen.complète!N404),"-",Nomen.complète!N404)</f>
        <v>-</v>
      </c>
      <c r="I404" s="149" t="str">
        <f>IF(ISBLANK(Nomen.complète!O404),"-",Nomen.complète!O404)</f>
        <v>-</v>
      </c>
    </row>
    <row r="405" spans="1:9">
      <c r="A405" s="138" t="str">
        <f>IF(ISBLANK(Nomen.complète!P405),"-",Nomen.complète!P405)</f>
        <v>-</v>
      </c>
      <c r="B405" s="139" t="str">
        <f>IF(ISBLANK(Nomen.complète!Q405),"-",Nomen.complète!Q405)</f>
        <v>-</v>
      </c>
      <c r="C405" s="140" t="str">
        <f>IF(ISBLANK(Nomen.complète!R405),"-",Nomen.complète!R405)</f>
        <v>-</v>
      </c>
      <c r="D405" s="141" t="str">
        <f>IF(ISBLANK(Nomen.complète!S405),"-",Nomen.complète!S405)</f>
        <v>-</v>
      </c>
      <c r="H405" s="138" t="str">
        <f>IF(ISBLANK(Nomen.complète!N405),"-",Nomen.complète!N405)</f>
        <v>-</v>
      </c>
      <c r="I405" s="149" t="str">
        <f>IF(ISBLANK(Nomen.complète!O405),"-",Nomen.complète!O405)</f>
        <v>-</v>
      </c>
    </row>
    <row r="406" spans="1:9">
      <c r="A406" s="138" t="str">
        <f>IF(ISBLANK(Nomen.complète!P406),"-",Nomen.complète!P406)</f>
        <v>-</v>
      </c>
      <c r="B406" s="139" t="str">
        <f>IF(ISBLANK(Nomen.complète!Q406),"-",Nomen.complète!Q406)</f>
        <v>-</v>
      </c>
      <c r="C406" s="140" t="str">
        <f>IF(ISBLANK(Nomen.complète!R406),"-",Nomen.complète!R406)</f>
        <v>-</v>
      </c>
      <c r="D406" s="141" t="str">
        <f>IF(ISBLANK(Nomen.complète!S406),"-",Nomen.complète!S406)</f>
        <v>-</v>
      </c>
      <c r="H406" s="138" t="str">
        <f>IF(ISBLANK(Nomen.complète!N406),"-",Nomen.complète!N406)</f>
        <v>-</v>
      </c>
      <c r="I406" s="149" t="str">
        <f>IF(ISBLANK(Nomen.complète!O406),"-",Nomen.complète!O406)</f>
        <v>-</v>
      </c>
    </row>
    <row r="407" spans="1:9">
      <c r="A407" s="138" t="str">
        <f>IF(ISBLANK(Nomen.complète!P407),"-",Nomen.complète!P407)</f>
        <v>-</v>
      </c>
      <c r="B407" s="139" t="str">
        <f>IF(ISBLANK(Nomen.complète!Q407),"-",Nomen.complète!Q407)</f>
        <v>-</v>
      </c>
      <c r="C407" s="140" t="str">
        <f>IF(ISBLANK(Nomen.complète!R407),"-",Nomen.complète!R407)</f>
        <v>-</v>
      </c>
      <c r="D407" s="141" t="str">
        <f>IF(ISBLANK(Nomen.complète!S407),"-",Nomen.complète!S407)</f>
        <v>-</v>
      </c>
      <c r="H407" s="138" t="str">
        <f>IF(ISBLANK(Nomen.complète!N407),"-",Nomen.complète!N407)</f>
        <v>-</v>
      </c>
      <c r="I407" s="149" t="str">
        <f>IF(ISBLANK(Nomen.complète!O407),"-",Nomen.complète!O407)</f>
        <v>-</v>
      </c>
    </row>
    <row r="408" spans="1:9">
      <c r="A408" s="138" t="str">
        <f>IF(ISBLANK(Nomen.complète!P408),"-",Nomen.complète!P408)</f>
        <v>-</v>
      </c>
      <c r="B408" s="139" t="str">
        <f>IF(ISBLANK(Nomen.complète!Q408),"-",Nomen.complète!Q408)</f>
        <v>-</v>
      </c>
      <c r="C408" s="140" t="str">
        <f>IF(ISBLANK(Nomen.complète!R408),"-",Nomen.complète!R408)</f>
        <v>-</v>
      </c>
      <c r="D408" s="141" t="str">
        <f>IF(ISBLANK(Nomen.complète!S408),"-",Nomen.complète!S408)</f>
        <v>-</v>
      </c>
      <c r="H408" s="138" t="str">
        <f>IF(ISBLANK(Nomen.complète!N408),"-",Nomen.complète!N408)</f>
        <v>-</v>
      </c>
      <c r="I408" s="149" t="str">
        <f>IF(ISBLANK(Nomen.complète!O408),"-",Nomen.complète!O408)</f>
        <v>-</v>
      </c>
    </row>
    <row r="409" spans="1:9">
      <c r="A409" s="138" t="str">
        <f>IF(ISBLANK(Nomen.complète!P409),"-",Nomen.complète!P409)</f>
        <v>-</v>
      </c>
      <c r="B409" s="139" t="str">
        <f>IF(ISBLANK(Nomen.complète!Q409),"-",Nomen.complète!Q409)</f>
        <v>-</v>
      </c>
      <c r="C409" s="140" t="str">
        <f>IF(ISBLANK(Nomen.complète!R409),"-",Nomen.complète!R409)</f>
        <v>-</v>
      </c>
      <c r="D409" s="141" t="str">
        <f>IF(ISBLANK(Nomen.complète!S409),"-",Nomen.complète!S409)</f>
        <v>-</v>
      </c>
      <c r="H409" s="138" t="str">
        <f>IF(ISBLANK(Nomen.complète!N409),"-",Nomen.complète!N409)</f>
        <v>-</v>
      </c>
      <c r="I409" s="149" t="str">
        <f>IF(ISBLANK(Nomen.complète!O409),"-",Nomen.complète!O409)</f>
        <v>-</v>
      </c>
    </row>
    <row r="410" spans="1:9">
      <c r="A410" s="138" t="str">
        <f>IF(ISBLANK(Nomen.complète!P410),"-",Nomen.complète!P410)</f>
        <v>-</v>
      </c>
      <c r="B410" s="139" t="str">
        <f>IF(ISBLANK(Nomen.complète!Q410),"-",Nomen.complète!Q410)</f>
        <v>-</v>
      </c>
      <c r="C410" s="140" t="str">
        <f>IF(ISBLANK(Nomen.complète!R410),"-",Nomen.complète!R410)</f>
        <v>-</v>
      </c>
      <c r="D410" s="141" t="str">
        <f>IF(ISBLANK(Nomen.complète!S410),"-",Nomen.complète!S410)</f>
        <v>-</v>
      </c>
      <c r="H410" s="138" t="str">
        <f>IF(ISBLANK(Nomen.complète!N410),"-",Nomen.complète!N410)</f>
        <v>-</v>
      </c>
      <c r="I410" s="149" t="str">
        <f>IF(ISBLANK(Nomen.complète!O410),"-",Nomen.complète!O410)</f>
        <v>-</v>
      </c>
    </row>
    <row r="411" spans="1:9">
      <c r="A411" s="138" t="str">
        <f>IF(ISBLANK(Nomen.complète!P411),"-",Nomen.complète!P411)</f>
        <v>-</v>
      </c>
      <c r="B411" s="139" t="str">
        <f>IF(ISBLANK(Nomen.complète!Q411),"-",Nomen.complète!Q411)</f>
        <v>-</v>
      </c>
      <c r="C411" s="140" t="str">
        <f>IF(ISBLANK(Nomen.complète!R411),"-",Nomen.complète!R411)</f>
        <v>-</v>
      </c>
      <c r="D411" s="141" t="str">
        <f>IF(ISBLANK(Nomen.complète!S411),"-",Nomen.complète!S411)</f>
        <v>-</v>
      </c>
      <c r="H411" s="138" t="str">
        <f>IF(ISBLANK(Nomen.complète!N411),"-",Nomen.complète!N411)</f>
        <v>-</v>
      </c>
      <c r="I411" s="149" t="str">
        <f>IF(ISBLANK(Nomen.complète!O411),"-",Nomen.complète!O411)</f>
        <v>-</v>
      </c>
    </row>
    <row r="412" spans="1:9">
      <c r="A412" s="138" t="str">
        <f>IF(ISBLANK(Nomen.complète!P412),"-",Nomen.complète!P412)</f>
        <v>-</v>
      </c>
      <c r="B412" s="139" t="str">
        <f>IF(ISBLANK(Nomen.complète!Q412),"-",Nomen.complète!Q412)</f>
        <v>-</v>
      </c>
      <c r="C412" s="140" t="str">
        <f>IF(ISBLANK(Nomen.complète!R412),"-",Nomen.complète!R412)</f>
        <v>-</v>
      </c>
      <c r="D412" s="141" t="str">
        <f>IF(ISBLANK(Nomen.complète!S412),"-",Nomen.complète!S412)</f>
        <v>-</v>
      </c>
      <c r="H412" s="138" t="str">
        <f>IF(ISBLANK(Nomen.complète!N412),"-",Nomen.complète!N412)</f>
        <v>-</v>
      </c>
      <c r="I412" s="149" t="str">
        <f>IF(ISBLANK(Nomen.complète!O412),"-",Nomen.complète!O412)</f>
        <v>-</v>
      </c>
    </row>
    <row r="413" spans="1:9">
      <c r="A413" s="138" t="str">
        <f>IF(ISBLANK(Nomen.complète!P413),"-",Nomen.complète!P413)</f>
        <v>-</v>
      </c>
      <c r="B413" s="139" t="str">
        <f>IF(ISBLANK(Nomen.complète!Q413),"-",Nomen.complète!Q413)</f>
        <v>-</v>
      </c>
      <c r="C413" s="140" t="str">
        <f>IF(ISBLANK(Nomen.complète!R413),"-",Nomen.complète!R413)</f>
        <v>-</v>
      </c>
      <c r="D413" s="141" t="str">
        <f>IF(ISBLANK(Nomen.complète!S413),"-",Nomen.complète!S413)</f>
        <v>-</v>
      </c>
      <c r="H413" s="138" t="str">
        <f>IF(ISBLANK(Nomen.complète!N413),"-",Nomen.complète!N413)</f>
        <v>-</v>
      </c>
      <c r="I413" s="149" t="str">
        <f>IF(ISBLANK(Nomen.complète!O413),"-",Nomen.complète!O413)</f>
        <v>-</v>
      </c>
    </row>
    <row r="414" spans="1:9">
      <c r="A414" s="138" t="str">
        <f>IF(ISBLANK(Nomen.complète!P414),"-",Nomen.complète!P414)</f>
        <v>-</v>
      </c>
      <c r="B414" s="139" t="str">
        <f>IF(ISBLANK(Nomen.complète!Q414),"-",Nomen.complète!Q414)</f>
        <v>-</v>
      </c>
      <c r="C414" s="140" t="str">
        <f>IF(ISBLANK(Nomen.complète!R414),"-",Nomen.complète!R414)</f>
        <v>-</v>
      </c>
      <c r="D414" s="141" t="str">
        <f>IF(ISBLANK(Nomen.complète!S414),"-",Nomen.complète!S414)</f>
        <v>-</v>
      </c>
      <c r="H414" s="138" t="str">
        <f>IF(ISBLANK(Nomen.complète!N414),"-",Nomen.complète!N414)</f>
        <v>-</v>
      </c>
      <c r="I414" s="149" t="str">
        <f>IF(ISBLANK(Nomen.complète!O414),"-",Nomen.complète!O414)</f>
        <v>-</v>
      </c>
    </row>
    <row r="415" spans="1:9">
      <c r="A415" s="138" t="str">
        <f>IF(ISBLANK(Nomen.complète!P415),"-",Nomen.complète!P415)</f>
        <v>-</v>
      </c>
      <c r="B415" s="139" t="str">
        <f>IF(ISBLANK(Nomen.complète!Q415),"-",Nomen.complète!Q415)</f>
        <v>-</v>
      </c>
      <c r="C415" s="140" t="str">
        <f>IF(ISBLANK(Nomen.complète!R415),"-",Nomen.complète!R415)</f>
        <v>-</v>
      </c>
      <c r="D415" s="141" t="str">
        <f>IF(ISBLANK(Nomen.complète!S415),"-",Nomen.complète!S415)</f>
        <v>-</v>
      </c>
      <c r="H415" s="138" t="str">
        <f>IF(ISBLANK(Nomen.complète!N415),"-",Nomen.complète!N415)</f>
        <v>-</v>
      </c>
      <c r="I415" s="149" t="str">
        <f>IF(ISBLANK(Nomen.complète!O415),"-",Nomen.complète!O415)</f>
        <v>-</v>
      </c>
    </row>
    <row r="416" spans="1:9">
      <c r="A416" s="138" t="str">
        <f>IF(ISBLANK(Nomen.complète!P416),"-",Nomen.complète!P416)</f>
        <v>-</v>
      </c>
      <c r="B416" s="139" t="str">
        <f>IF(ISBLANK(Nomen.complète!Q416),"-",Nomen.complète!Q416)</f>
        <v>-</v>
      </c>
      <c r="C416" s="140" t="str">
        <f>IF(ISBLANK(Nomen.complète!R416),"-",Nomen.complète!R416)</f>
        <v>-</v>
      </c>
      <c r="D416" s="141" t="str">
        <f>IF(ISBLANK(Nomen.complète!S416),"-",Nomen.complète!S416)</f>
        <v>-</v>
      </c>
      <c r="H416" s="138" t="str">
        <f>IF(ISBLANK(Nomen.complète!N416),"-",Nomen.complète!N416)</f>
        <v>-</v>
      </c>
      <c r="I416" s="149" t="str">
        <f>IF(ISBLANK(Nomen.complète!O416),"-",Nomen.complète!O416)</f>
        <v>-</v>
      </c>
    </row>
    <row r="417" spans="1:9">
      <c r="A417" s="138" t="str">
        <f>IF(ISBLANK(Nomen.complète!P417),"-",Nomen.complète!P417)</f>
        <v>-</v>
      </c>
      <c r="B417" s="139" t="str">
        <f>IF(ISBLANK(Nomen.complète!Q417),"-",Nomen.complète!Q417)</f>
        <v>-</v>
      </c>
      <c r="C417" s="140" t="str">
        <f>IF(ISBLANK(Nomen.complète!R417),"-",Nomen.complète!R417)</f>
        <v>-</v>
      </c>
      <c r="D417" s="141" t="str">
        <f>IF(ISBLANK(Nomen.complète!S417),"-",Nomen.complète!S417)</f>
        <v>-</v>
      </c>
      <c r="H417" s="138" t="str">
        <f>IF(ISBLANK(Nomen.complète!N417),"-",Nomen.complète!N417)</f>
        <v>-</v>
      </c>
      <c r="I417" s="149" t="str">
        <f>IF(ISBLANK(Nomen.complète!O417),"-",Nomen.complète!O417)</f>
        <v>-</v>
      </c>
    </row>
    <row r="418" spans="1:9">
      <c r="A418" s="138" t="str">
        <f>IF(ISBLANK(Nomen.complète!P418),"-",Nomen.complète!P418)</f>
        <v>-</v>
      </c>
      <c r="B418" s="139" t="str">
        <f>IF(ISBLANK(Nomen.complète!Q418),"-",Nomen.complète!Q418)</f>
        <v>-</v>
      </c>
      <c r="C418" s="140" t="str">
        <f>IF(ISBLANK(Nomen.complète!R418),"-",Nomen.complète!R418)</f>
        <v>-</v>
      </c>
      <c r="D418" s="141" t="str">
        <f>IF(ISBLANK(Nomen.complète!S418),"-",Nomen.complète!S418)</f>
        <v>-</v>
      </c>
      <c r="H418" s="138" t="str">
        <f>IF(ISBLANK(Nomen.complète!N418),"-",Nomen.complète!N418)</f>
        <v>-</v>
      </c>
      <c r="I418" s="149" t="str">
        <f>IF(ISBLANK(Nomen.complète!O418),"-",Nomen.complète!O418)</f>
        <v>-</v>
      </c>
    </row>
    <row r="419" spans="1:9">
      <c r="A419" s="138" t="str">
        <f>IF(ISBLANK(Nomen.complète!P419),"-",Nomen.complète!P419)</f>
        <v>-</v>
      </c>
      <c r="B419" s="139" t="str">
        <f>IF(ISBLANK(Nomen.complète!Q419),"-",Nomen.complète!Q419)</f>
        <v>-</v>
      </c>
      <c r="C419" s="140" t="str">
        <f>IF(ISBLANK(Nomen.complète!R419),"-",Nomen.complète!R419)</f>
        <v>-</v>
      </c>
      <c r="D419" s="141" t="str">
        <f>IF(ISBLANK(Nomen.complète!S419),"-",Nomen.complète!S419)</f>
        <v>-</v>
      </c>
      <c r="H419" s="138" t="str">
        <f>IF(ISBLANK(Nomen.complète!N419),"-",Nomen.complète!N419)</f>
        <v>-</v>
      </c>
      <c r="I419" s="149" t="str">
        <f>IF(ISBLANK(Nomen.complète!O419),"-",Nomen.complète!O419)</f>
        <v>-</v>
      </c>
    </row>
    <row r="420" spans="1:9">
      <c r="A420" s="138" t="str">
        <f>IF(ISBLANK(Nomen.complète!P420),"-",Nomen.complète!P420)</f>
        <v>-</v>
      </c>
      <c r="B420" s="139" t="str">
        <f>IF(ISBLANK(Nomen.complète!Q420),"-",Nomen.complète!Q420)</f>
        <v>-</v>
      </c>
      <c r="C420" s="140" t="str">
        <f>IF(ISBLANK(Nomen.complète!R420),"-",Nomen.complète!R420)</f>
        <v>-</v>
      </c>
      <c r="D420" s="141" t="str">
        <f>IF(ISBLANK(Nomen.complète!S420),"-",Nomen.complète!S420)</f>
        <v>-</v>
      </c>
      <c r="H420" s="138" t="str">
        <f>IF(ISBLANK(Nomen.complète!N420),"-",Nomen.complète!N420)</f>
        <v>-</v>
      </c>
      <c r="I420" s="149" t="str">
        <f>IF(ISBLANK(Nomen.complète!O420),"-",Nomen.complète!O420)</f>
        <v>-</v>
      </c>
    </row>
    <row r="421" spans="1:9">
      <c r="A421" s="138" t="str">
        <f>IF(ISBLANK(Nomen.complète!P421),"-",Nomen.complète!P421)</f>
        <v>-</v>
      </c>
      <c r="B421" s="139" t="str">
        <f>IF(ISBLANK(Nomen.complète!Q421),"-",Nomen.complète!Q421)</f>
        <v>-</v>
      </c>
      <c r="C421" s="140" t="str">
        <f>IF(ISBLANK(Nomen.complète!R421),"-",Nomen.complète!R421)</f>
        <v>-</v>
      </c>
      <c r="D421" s="141" t="str">
        <f>IF(ISBLANK(Nomen.complète!S421),"-",Nomen.complète!S421)</f>
        <v>-</v>
      </c>
      <c r="H421" s="138" t="str">
        <f>IF(ISBLANK(Nomen.complète!N421),"-",Nomen.complète!N421)</f>
        <v>-</v>
      </c>
      <c r="I421" s="149" t="str">
        <f>IF(ISBLANK(Nomen.complète!O421),"-",Nomen.complète!O421)</f>
        <v>-</v>
      </c>
    </row>
    <row r="422" spans="1:9">
      <c r="A422" s="138" t="str">
        <f>IF(ISBLANK(Nomen.complète!P422),"-",Nomen.complète!P422)</f>
        <v>-</v>
      </c>
      <c r="B422" s="139" t="str">
        <f>IF(ISBLANK(Nomen.complète!Q422),"-",Nomen.complète!Q422)</f>
        <v>-</v>
      </c>
      <c r="C422" s="140" t="str">
        <f>IF(ISBLANK(Nomen.complète!R422),"-",Nomen.complète!R422)</f>
        <v>-</v>
      </c>
      <c r="D422" s="141" t="str">
        <f>IF(ISBLANK(Nomen.complète!S422),"-",Nomen.complète!S422)</f>
        <v>-</v>
      </c>
      <c r="H422" s="138" t="str">
        <f>IF(ISBLANK(Nomen.complète!N422),"-",Nomen.complète!N422)</f>
        <v>-</v>
      </c>
      <c r="I422" s="149" t="str">
        <f>IF(ISBLANK(Nomen.complète!O422),"-",Nomen.complète!O422)</f>
        <v>-</v>
      </c>
    </row>
    <row r="423" spans="1:9">
      <c r="A423" s="138" t="str">
        <f>IF(ISBLANK(Nomen.complète!P423),"-",Nomen.complète!P423)</f>
        <v>-</v>
      </c>
      <c r="B423" s="139" t="str">
        <f>IF(ISBLANK(Nomen.complète!Q423),"-",Nomen.complète!Q423)</f>
        <v>-</v>
      </c>
      <c r="C423" s="140" t="str">
        <f>IF(ISBLANK(Nomen.complète!R423),"-",Nomen.complète!R423)</f>
        <v>-</v>
      </c>
      <c r="D423" s="141" t="str">
        <f>IF(ISBLANK(Nomen.complète!S423),"-",Nomen.complète!S423)</f>
        <v>-</v>
      </c>
      <c r="H423" s="138" t="str">
        <f>IF(ISBLANK(Nomen.complète!N423),"-",Nomen.complète!N423)</f>
        <v>-</v>
      </c>
      <c r="I423" s="149" t="str">
        <f>IF(ISBLANK(Nomen.complète!O423),"-",Nomen.complète!O423)</f>
        <v>-</v>
      </c>
    </row>
    <row r="424" spans="1:9">
      <c r="A424" s="138" t="str">
        <f>IF(ISBLANK(Nomen.complète!P424),"-",Nomen.complète!P424)</f>
        <v>-</v>
      </c>
      <c r="B424" s="139" t="str">
        <f>IF(ISBLANK(Nomen.complète!Q424),"-",Nomen.complète!Q424)</f>
        <v>-</v>
      </c>
      <c r="C424" s="140" t="str">
        <f>IF(ISBLANK(Nomen.complète!R424),"-",Nomen.complète!R424)</f>
        <v>-</v>
      </c>
      <c r="D424" s="141" t="str">
        <f>IF(ISBLANK(Nomen.complète!S424),"-",Nomen.complète!S424)</f>
        <v>-</v>
      </c>
      <c r="H424" s="138" t="str">
        <f>IF(ISBLANK(Nomen.complète!N424),"-",Nomen.complète!N424)</f>
        <v>-</v>
      </c>
      <c r="I424" s="149" t="str">
        <f>IF(ISBLANK(Nomen.complète!O424),"-",Nomen.complète!O424)</f>
        <v>-</v>
      </c>
    </row>
    <row r="425" spans="1:9">
      <c r="A425" s="138" t="str">
        <f>IF(ISBLANK(Nomen.complète!P425),"-",Nomen.complète!P425)</f>
        <v>-</v>
      </c>
      <c r="B425" s="139" t="str">
        <f>IF(ISBLANK(Nomen.complète!Q425),"-",Nomen.complète!Q425)</f>
        <v>-</v>
      </c>
      <c r="C425" s="140" t="str">
        <f>IF(ISBLANK(Nomen.complète!R425),"-",Nomen.complète!R425)</f>
        <v>-</v>
      </c>
      <c r="D425" s="141" t="str">
        <f>IF(ISBLANK(Nomen.complète!S425),"-",Nomen.complète!S425)</f>
        <v>-</v>
      </c>
      <c r="H425" s="138" t="str">
        <f>IF(ISBLANK(Nomen.complète!N425),"-",Nomen.complète!N425)</f>
        <v>-</v>
      </c>
      <c r="I425" s="149" t="str">
        <f>IF(ISBLANK(Nomen.complète!O425),"-",Nomen.complète!O425)</f>
        <v>-</v>
      </c>
    </row>
    <row r="426" spans="1:9">
      <c r="A426" s="138" t="str">
        <f>IF(ISBLANK(Nomen.complète!P426),"-",Nomen.complète!P426)</f>
        <v>-</v>
      </c>
      <c r="B426" s="139" t="str">
        <f>IF(ISBLANK(Nomen.complète!Q426),"-",Nomen.complète!Q426)</f>
        <v>-</v>
      </c>
      <c r="C426" s="140" t="str">
        <f>IF(ISBLANK(Nomen.complète!R426),"-",Nomen.complète!R426)</f>
        <v>-</v>
      </c>
      <c r="D426" s="141" t="str">
        <f>IF(ISBLANK(Nomen.complète!S426),"-",Nomen.complète!S426)</f>
        <v>-</v>
      </c>
      <c r="H426" s="138" t="str">
        <f>IF(ISBLANK(Nomen.complète!N426),"-",Nomen.complète!N426)</f>
        <v>-</v>
      </c>
      <c r="I426" s="149" t="str">
        <f>IF(ISBLANK(Nomen.complète!O426),"-",Nomen.complète!O426)</f>
        <v>-</v>
      </c>
    </row>
    <row r="427" spans="1:9">
      <c r="A427" s="138" t="str">
        <f>IF(ISBLANK(Nomen.complète!P427),"-",Nomen.complète!P427)</f>
        <v>-</v>
      </c>
      <c r="B427" s="139" t="str">
        <f>IF(ISBLANK(Nomen.complète!Q427),"-",Nomen.complète!Q427)</f>
        <v>-</v>
      </c>
      <c r="C427" s="140" t="str">
        <f>IF(ISBLANK(Nomen.complète!R427),"-",Nomen.complète!R427)</f>
        <v>-</v>
      </c>
      <c r="D427" s="141" t="str">
        <f>IF(ISBLANK(Nomen.complète!S427),"-",Nomen.complète!S427)</f>
        <v>-</v>
      </c>
      <c r="H427" s="138" t="str">
        <f>IF(ISBLANK(Nomen.complète!N427),"-",Nomen.complète!N427)</f>
        <v>-</v>
      </c>
      <c r="I427" s="149" t="str">
        <f>IF(ISBLANK(Nomen.complète!O427),"-",Nomen.complète!O427)</f>
        <v>-</v>
      </c>
    </row>
    <row r="428" spans="1:9">
      <c r="A428" s="138" t="str">
        <f>IF(ISBLANK(Nomen.complète!P428),"-",Nomen.complète!P428)</f>
        <v>-</v>
      </c>
      <c r="B428" s="139" t="str">
        <f>IF(ISBLANK(Nomen.complète!Q428),"-",Nomen.complète!Q428)</f>
        <v>-</v>
      </c>
      <c r="C428" s="140" t="str">
        <f>IF(ISBLANK(Nomen.complète!R428),"-",Nomen.complète!R428)</f>
        <v>-</v>
      </c>
      <c r="D428" s="141" t="str">
        <f>IF(ISBLANK(Nomen.complète!S428),"-",Nomen.complète!S428)</f>
        <v>-</v>
      </c>
      <c r="H428" s="138" t="str">
        <f>IF(ISBLANK(Nomen.complète!N428),"-",Nomen.complète!N428)</f>
        <v>-</v>
      </c>
      <c r="I428" s="149" t="str">
        <f>IF(ISBLANK(Nomen.complète!O428),"-",Nomen.complète!O428)</f>
        <v>-</v>
      </c>
    </row>
    <row r="429" spans="1:9">
      <c r="A429" s="138" t="str">
        <f>IF(ISBLANK(Nomen.complète!P429),"-",Nomen.complète!P429)</f>
        <v>-</v>
      </c>
      <c r="B429" s="139" t="str">
        <f>IF(ISBLANK(Nomen.complète!Q429),"-",Nomen.complète!Q429)</f>
        <v>-</v>
      </c>
      <c r="C429" s="140" t="str">
        <f>IF(ISBLANK(Nomen.complète!R429),"-",Nomen.complète!R429)</f>
        <v>-</v>
      </c>
      <c r="D429" s="141" t="str">
        <f>IF(ISBLANK(Nomen.complète!S429),"-",Nomen.complète!S429)</f>
        <v>-</v>
      </c>
      <c r="H429" s="138" t="str">
        <f>IF(ISBLANK(Nomen.complète!N429),"-",Nomen.complète!N429)</f>
        <v>-</v>
      </c>
      <c r="I429" s="149" t="str">
        <f>IF(ISBLANK(Nomen.complète!O429),"-",Nomen.complète!O429)</f>
        <v>-</v>
      </c>
    </row>
    <row r="430" spans="1:9">
      <c r="A430" s="138" t="str">
        <f>IF(ISBLANK(Nomen.complète!P430),"-",Nomen.complète!P430)</f>
        <v>-</v>
      </c>
      <c r="B430" s="139" t="str">
        <f>IF(ISBLANK(Nomen.complète!Q430),"-",Nomen.complète!Q430)</f>
        <v>-</v>
      </c>
      <c r="C430" s="140" t="str">
        <f>IF(ISBLANK(Nomen.complète!R430),"-",Nomen.complète!R430)</f>
        <v>-</v>
      </c>
      <c r="D430" s="141" t="str">
        <f>IF(ISBLANK(Nomen.complète!S430),"-",Nomen.complète!S430)</f>
        <v>-</v>
      </c>
      <c r="H430" s="138" t="str">
        <f>IF(ISBLANK(Nomen.complète!N430),"-",Nomen.complète!N430)</f>
        <v>-</v>
      </c>
      <c r="I430" s="149" t="str">
        <f>IF(ISBLANK(Nomen.complète!O430),"-",Nomen.complète!O430)</f>
        <v>-</v>
      </c>
    </row>
    <row r="431" spans="1:9">
      <c r="A431" s="138" t="str">
        <f>IF(ISBLANK(Nomen.complète!P431),"-",Nomen.complète!P431)</f>
        <v>-</v>
      </c>
      <c r="B431" s="139" t="str">
        <f>IF(ISBLANK(Nomen.complète!Q431),"-",Nomen.complète!Q431)</f>
        <v>-</v>
      </c>
      <c r="C431" s="140" t="str">
        <f>IF(ISBLANK(Nomen.complète!R431),"-",Nomen.complète!R431)</f>
        <v>-</v>
      </c>
      <c r="D431" s="141" t="str">
        <f>IF(ISBLANK(Nomen.complète!S431),"-",Nomen.complète!S431)</f>
        <v>-</v>
      </c>
      <c r="H431" s="138" t="str">
        <f>IF(ISBLANK(Nomen.complète!N431),"-",Nomen.complète!N431)</f>
        <v>-</v>
      </c>
      <c r="I431" s="149" t="str">
        <f>IF(ISBLANK(Nomen.complète!O431),"-",Nomen.complète!O431)</f>
        <v>-</v>
      </c>
    </row>
    <row r="432" spans="1:9">
      <c r="A432" s="138" t="str">
        <f>IF(ISBLANK(Nomen.complète!P432),"-",Nomen.complète!P432)</f>
        <v>-</v>
      </c>
      <c r="B432" s="139" t="str">
        <f>IF(ISBLANK(Nomen.complète!Q432),"-",Nomen.complète!Q432)</f>
        <v>-</v>
      </c>
      <c r="C432" s="140" t="str">
        <f>IF(ISBLANK(Nomen.complète!R432),"-",Nomen.complète!R432)</f>
        <v>-</v>
      </c>
      <c r="D432" s="141" t="str">
        <f>IF(ISBLANK(Nomen.complète!S432),"-",Nomen.complète!S432)</f>
        <v>-</v>
      </c>
      <c r="H432" s="138" t="str">
        <f>IF(ISBLANK(Nomen.complète!N432),"-",Nomen.complète!N432)</f>
        <v>-</v>
      </c>
      <c r="I432" s="149" t="str">
        <f>IF(ISBLANK(Nomen.complète!O432),"-",Nomen.complète!O432)</f>
        <v>-</v>
      </c>
    </row>
    <row r="433" spans="1:9">
      <c r="A433" s="138" t="str">
        <f>IF(ISBLANK(Nomen.complète!P433),"-",Nomen.complète!P433)</f>
        <v>-</v>
      </c>
      <c r="B433" s="139" t="str">
        <f>IF(ISBLANK(Nomen.complète!Q433),"-",Nomen.complète!Q433)</f>
        <v>-</v>
      </c>
      <c r="C433" s="140" t="str">
        <f>IF(ISBLANK(Nomen.complète!R433),"-",Nomen.complète!R433)</f>
        <v>-</v>
      </c>
      <c r="D433" s="141" t="str">
        <f>IF(ISBLANK(Nomen.complète!S433),"-",Nomen.complète!S433)</f>
        <v>-</v>
      </c>
      <c r="H433" s="138" t="str">
        <f>IF(ISBLANK(Nomen.complète!N433),"-",Nomen.complète!N433)</f>
        <v>-</v>
      </c>
      <c r="I433" s="149" t="str">
        <f>IF(ISBLANK(Nomen.complète!O433),"-",Nomen.complète!O433)</f>
        <v>-</v>
      </c>
    </row>
    <row r="434" spans="1:9">
      <c r="A434" s="138" t="str">
        <f>IF(ISBLANK(Nomen.complète!P434),"-",Nomen.complète!P434)</f>
        <v>-</v>
      </c>
      <c r="B434" s="139" t="str">
        <f>IF(ISBLANK(Nomen.complète!Q434),"-",Nomen.complète!Q434)</f>
        <v>-</v>
      </c>
      <c r="C434" s="140" t="str">
        <f>IF(ISBLANK(Nomen.complète!R434),"-",Nomen.complète!R434)</f>
        <v>-</v>
      </c>
      <c r="D434" s="141" t="str">
        <f>IF(ISBLANK(Nomen.complète!S434),"-",Nomen.complète!S434)</f>
        <v>-</v>
      </c>
      <c r="H434" s="138" t="str">
        <f>IF(ISBLANK(Nomen.complète!N434),"-",Nomen.complète!N434)</f>
        <v>-</v>
      </c>
      <c r="I434" s="149" t="str">
        <f>IF(ISBLANK(Nomen.complète!O434),"-",Nomen.complète!O434)</f>
        <v>-</v>
      </c>
    </row>
    <row r="435" spans="1:9">
      <c r="A435" s="138" t="str">
        <f>IF(ISBLANK(Nomen.complète!P435),"-",Nomen.complète!P435)</f>
        <v>-</v>
      </c>
      <c r="B435" s="139" t="str">
        <f>IF(ISBLANK(Nomen.complète!Q435),"-",Nomen.complète!Q435)</f>
        <v>-</v>
      </c>
      <c r="C435" s="140" t="str">
        <f>IF(ISBLANK(Nomen.complète!R435),"-",Nomen.complète!R435)</f>
        <v>-</v>
      </c>
      <c r="D435" s="141" t="str">
        <f>IF(ISBLANK(Nomen.complète!S435),"-",Nomen.complète!S435)</f>
        <v>-</v>
      </c>
      <c r="H435" s="138" t="str">
        <f>IF(ISBLANK(Nomen.complète!N435),"-",Nomen.complète!N435)</f>
        <v>-</v>
      </c>
      <c r="I435" s="149" t="str">
        <f>IF(ISBLANK(Nomen.complète!O435),"-",Nomen.complète!O435)</f>
        <v>-</v>
      </c>
    </row>
    <row r="436" spans="1:9">
      <c r="A436" s="138" t="str">
        <f>IF(ISBLANK(Nomen.complète!P436),"-",Nomen.complète!P436)</f>
        <v>-</v>
      </c>
      <c r="B436" s="139" t="str">
        <f>IF(ISBLANK(Nomen.complète!Q436),"-",Nomen.complète!Q436)</f>
        <v>-</v>
      </c>
      <c r="C436" s="140" t="str">
        <f>IF(ISBLANK(Nomen.complète!R436),"-",Nomen.complète!R436)</f>
        <v>-</v>
      </c>
      <c r="D436" s="141" t="str">
        <f>IF(ISBLANK(Nomen.complète!S436),"-",Nomen.complète!S436)</f>
        <v>-</v>
      </c>
      <c r="H436" s="138" t="str">
        <f>IF(ISBLANK(Nomen.complète!N436),"-",Nomen.complète!N436)</f>
        <v>-</v>
      </c>
      <c r="I436" s="149" t="str">
        <f>IF(ISBLANK(Nomen.complète!O436),"-",Nomen.complète!O436)</f>
        <v>-</v>
      </c>
    </row>
    <row r="437" spans="1:9">
      <c r="A437" s="138" t="str">
        <f>IF(ISBLANK(Nomen.complète!P437),"-",Nomen.complète!P437)</f>
        <v>-</v>
      </c>
      <c r="B437" s="139" t="str">
        <f>IF(ISBLANK(Nomen.complète!Q437),"-",Nomen.complète!Q437)</f>
        <v>-</v>
      </c>
      <c r="C437" s="140" t="str">
        <f>IF(ISBLANK(Nomen.complète!R437),"-",Nomen.complète!R437)</f>
        <v>-</v>
      </c>
      <c r="D437" s="141" t="str">
        <f>IF(ISBLANK(Nomen.complète!S437),"-",Nomen.complète!S437)</f>
        <v>-</v>
      </c>
      <c r="H437" s="138" t="str">
        <f>IF(ISBLANK(Nomen.complète!N437),"-",Nomen.complète!N437)</f>
        <v>-</v>
      </c>
      <c r="I437" s="149" t="str">
        <f>IF(ISBLANK(Nomen.complète!O437),"-",Nomen.complète!O437)</f>
        <v>-</v>
      </c>
    </row>
    <row r="438" spans="1:9">
      <c r="A438" s="138" t="str">
        <f>IF(ISBLANK(Nomen.complète!P438),"-",Nomen.complète!P438)</f>
        <v>-</v>
      </c>
      <c r="B438" s="139" t="str">
        <f>IF(ISBLANK(Nomen.complète!Q438),"-",Nomen.complète!Q438)</f>
        <v>-</v>
      </c>
      <c r="C438" s="140" t="str">
        <f>IF(ISBLANK(Nomen.complète!R438),"-",Nomen.complète!R438)</f>
        <v>-</v>
      </c>
      <c r="D438" s="141" t="str">
        <f>IF(ISBLANK(Nomen.complète!S438),"-",Nomen.complète!S438)</f>
        <v>-</v>
      </c>
      <c r="H438" s="138" t="str">
        <f>IF(ISBLANK(Nomen.complète!N438),"-",Nomen.complète!N438)</f>
        <v>-</v>
      </c>
      <c r="I438" s="149" t="str">
        <f>IF(ISBLANK(Nomen.complète!O438),"-",Nomen.complète!O438)</f>
        <v>-</v>
      </c>
    </row>
    <row r="439" spans="1:9">
      <c r="A439" s="138" t="str">
        <f>IF(ISBLANK(Nomen.complète!P439),"-",Nomen.complète!P439)</f>
        <v>-</v>
      </c>
      <c r="B439" s="139" t="str">
        <f>IF(ISBLANK(Nomen.complète!Q439),"-",Nomen.complète!Q439)</f>
        <v>-</v>
      </c>
      <c r="C439" s="140" t="str">
        <f>IF(ISBLANK(Nomen.complète!R439),"-",Nomen.complète!R439)</f>
        <v>-</v>
      </c>
      <c r="D439" s="141" t="str">
        <f>IF(ISBLANK(Nomen.complète!S439),"-",Nomen.complète!S439)</f>
        <v>-</v>
      </c>
      <c r="H439" s="138" t="str">
        <f>IF(ISBLANK(Nomen.complète!N439),"-",Nomen.complète!N439)</f>
        <v>-</v>
      </c>
      <c r="I439" s="149" t="str">
        <f>IF(ISBLANK(Nomen.complète!O439),"-",Nomen.complète!O439)</f>
        <v>-</v>
      </c>
    </row>
    <row r="440" spans="1:9">
      <c r="A440" s="138" t="str">
        <f>IF(ISBLANK(Nomen.complète!P440),"-",Nomen.complète!P440)</f>
        <v>-</v>
      </c>
      <c r="B440" s="139" t="str">
        <f>IF(ISBLANK(Nomen.complète!Q440),"-",Nomen.complète!Q440)</f>
        <v>-</v>
      </c>
      <c r="C440" s="140" t="str">
        <f>IF(ISBLANK(Nomen.complète!R440),"-",Nomen.complète!R440)</f>
        <v>-</v>
      </c>
      <c r="D440" s="141" t="str">
        <f>IF(ISBLANK(Nomen.complète!S440),"-",Nomen.complète!S440)</f>
        <v>-</v>
      </c>
      <c r="H440" s="138" t="str">
        <f>IF(ISBLANK(Nomen.complète!N440),"-",Nomen.complète!N440)</f>
        <v>-</v>
      </c>
      <c r="I440" s="149" t="str">
        <f>IF(ISBLANK(Nomen.complète!O440),"-",Nomen.complète!O440)</f>
        <v>-</v>
      </c>
    </row>
    <row r="441" spans="1:9">
      <c r="A441" s="138" t="str">
        <f>IF(ISBLANK(Nomen.complète!P441),"-",Nomen.complète!P441)</f>
        <v>-</v>
      </c>
      <c r="B441" s="139" t="str">
        <f>IF(ISBLANK(Nomen.complète!Q441),"-",Nomen.complète!Q441)</f>
        <v>-</v>
      </c>
      <c r="C441" s="140" t="str">
        <f>IF(ISBLANK(Nomen.complète!R441),"-",Nomen.complète!R441)</f>
        <v>-</v>
      </c>
      <c r="D441" s="141" t="str">
        <f>IF(ISBLANK(Nomen.complète!S441),"-",Nomen.complète!S441)</f>
        <v>-</v>
      </c>
      <c r="H441" s="138" t="str">
        <f>IF(ISBLANK(Nomen.complète!N441),"-",Nomen.complète!N441)</f>
        <v>-</v>
      </c>
      <c r="I441" s="149" t="str">
        <f>IF(ISBLANK(Nomen.complète!O441),"-",Nomen.complète!O441)</f>
        <v>-</v>
      </c>
    </row>
    <row r="442" spans="1:9">
      <c r="A442" s="138" t="str">
        <f>IF(ISBLANK(Nomen.complète!P442),"-",Nomen.complète!P442)</f>
        <v>-</v>
      </c>
      <c r="B442" s="139" t="str">
        <f>IF(ISBLANK(Nomen.complète!Q442),"-",Nomen.complète!Q442)</f>
        <v>-</v>
      </c>
      <c r="C442" s="140" t="str">
        <f>IF(ISBLANK(Nomen.complète!R442),"-",Nomen.complète!R442)</f>
        <v>-</v>
      </c>
      <c r="D442" s="141" t="str">
        <f>IF(ISBLANK(Nomen.complète!S442),"-",Nomen.complète!S442)</f>
        <v>-</v>
      </c>
      <c r="H442" s="138" t="str">
        <f>IF(ISBLANK(Nomen.complète!N442),"-",Nomen.complète!N442)</f>
        <v>-</v>
      </c>
      <c r="I442" s="149" t="str">
        <f>IF(ISBLANK(Nomen.complète!O442),"-",Nomen.complète!O442)</f>
        <v>-</v>
      </c>
    </row>
    <row r="443" spans="1:9">
      <c r="A443" s="138" t="str">
        <f>IF(ISBLANK(Nomen.complète!P443),"-",Nomen.complète!P443)</f>
        <v>-</v>
      </c>
      <c r="B443" s="139" t="str">
        <f>IF(ISBLANK(Nomen.complète!Q443),"-",Nomen.complète!Q443)</f>
        <v>-</v>
      </c>
      <c r="C443" s="140" t="str">
        <f>IF(ISBLANK(Nomen.complète!R443),"-",Nomen.complète!R443)</f>
        <v>-</v>
      </c>
      <c r="D443" s="141" t="str">
        <f>IF(ISBLANK(Nomen.complète!S443),"-",Nomen.complète!S443)</f>
        <v>-</v>
      </c>
      <c r="H443" s="138" t="str">
        <f>IF(ISBLANK(Nomen.complète!N443),"-",Nomen.complète!N443)</f>
        <v>-</v>
      </c>
      <c r="I443" s="149" t="str">
        <f>IF(ISBLANK(Nomen.complète!O443),"-",Nomen.complète!O443)</f>
        <v>-</v>
      </c>
    </row>
    <row r="444" spans="1:9">
      <c r="A444" s="138" t="str">
        <f>IF(ISBLANK(Nomen.complète!P444),"-",Nomen.complète!P444)</f>
        <v>-</v>
      </c>
      <c r="B444" s="139" t="str">
        <f>IF(ISBLANK(Nomen.complète!Q444),"-",Nomen.complète!Q444)</f>
        <v>-</v>
      </c>
      <c r="C444" s="140" t="str">
        <f>IF(ISBLANK(Nomen.complète!R444),"-",Nomen.complète!R444)</f>
        <v>-</v>
      </c>
      <c r="D444" s="141" t="str">
        <f>IF(ISBLANK(Nomen.complète!S444),"-",Nomen.complète!S444)</f>
        <v>-</v>
      </c>
      <c r="H444" s="138" t="str">
        <f>IF(ISBLANK(Nomen.complète!N444),"-",Nomen.complète!N444)</f>
        <v>-</v>
      </c>
      <c r="I444" s="149" t="str">
        <f>IF(ISBLANK(Nomen.complète!O444),"-",Nomen.complète!O444)</f>
        <v>-</v>
      </c>
    </row>
    <row r="445" spans="1:9">
      <c r="A445" s="138" t="str">
        <f>IF(ISBLANK(Nomen.complète!P445),"-",Nomen.complète!P445)</f>
        <v>-</v>
      </c>
      <c r="B445" s="139" t="str">
        <f>IF(ISBLANK(Nomen.complète!Q445),"-",Nomen.complète!Q445)</f>
        <v>-</v>
      </c>
      <c r="C445" s="140" t="str">
        <f>IF(ISBLANK(Nomen.complète!R445),"-",Nomen.complète!R445)</f>
        <v>-</v>
      </c>
      <c r="D445" s="141" t="str">
        <f>IF(ISBLANK(Nomen.complète!S445),"-",Nomen.complète!S445)</f>
        <v>-</v>
      </c>
      <c r="H445" s="138" t="str">
        <f>IF(ISBLANK(Nomen.complète!N445),"-",Nomen.complète!N445)</f>
        <v>-</v>
      </c>
      <c r="I445" s="149" t="str">
        <f>IF(ISBLANK(Nomen.complète!O445),"-",Nomen.complète!O445)</f>
        <v>-</v>
      </c>
    </row>
    <row r="446" spans="1:9">
      <c r="A446" s="138" t="str">
        <f>IF(ISBLANK(Nomen.complète!P446),"-",Nomen.complète!P446)</f>
        <v>-</v>
      </c>
      <c r="B446" s="139" t="str">
        <f>IF(ISBLANK(Nomen.complète!Q446),"-",Nomen.complète!Q446)</f>
        <v>-</v>
      </c>
      <c r="C446" s="140" t="str">
        <f>IF(ISBLANK(Nomen.complète!R446),"-",Nomen.complète!R446)</f>
        <v>-</v>
      </c>
      <c r="D446" s="141" t="str">
        <f>IF(ISBLANK(Nomen.complète!S446),"-",Nomen.complète!S446)</f>
        <v>-</v>
      </c>
      <c r="H446" s="138" t="str">
        <f>IF(ISBLANK(Nomen.complète!N446),"-",Nomen.complète!N446)</f>
        <v>-</v>
      </c>
      <c r="I446" s="149" t="str">
        <f>IF(ISBLANK(Nomen.complète!O446),"-",Nomen.complète!O446)</f>
        <v>-</v>
      </c>
    </row>
    <row r="447" spans="1:9">
      <c r="A447" s="138" t="str">
        <f>IF(ISBLANK(Nomen.complète!P447),"-",Nomen.complète!P447)</f>
        <v>-</v>
      </c>
      <c r="B447" s="139" t="str">
        <f>IF(ISBLANK(Nomen.complète!Q447),"-",Nomen.complète!Q447)</f>
        <v>-</v>
      </c>
      <c r="C447" s="140" t="str">
        <f>IF(ISBLANK(Nomen.complète!R447),"-",Nomen.complète!R447)</f>
        <v>-</v>
      </c>
      <c r="D447" s="141" t="str">
        <f>IF(ISBLANK(Nomen.complète!S447),"-",Nomen.complète!S447)</f>
        <v>-</v>
      </c>
      <c r="H447" s="138" t="str">
        <f>IF(ISBLANK(Nomen.complète!N447),"-",Nomen.complète!N447)</f>
        <v>-</v>
      </c>
      <c r="I447" s="149" t="str">
        <f>IF(ISBLANK(Nomen.complète!O447),"-",Nomen.complète!O447)</f>
        <v>-</v>
      </c>
    </row>
    <row r="448" spans="1:9">
      <c r="A448" s="138" t="str">
        <f>IF(ISBLANK(Nomen.complète!P448),"-",Nomen.complète!P448)</f>
        <v>-</v>
      </c>
      <c r="B448" s="139" t="str">
        <f>IF(ISBLANK(Nomen.complète!Q448),"-",Nomen.complète!Q448)</f>
        <v>-</v>
      </c>
      <c r="C448" s="140" t="str">
        <f>IF(ISBLANK(Nomen.complète!R448),"-",Nomen.complète!R448)</f>
        <v>-</v>
      </c>
      <c r="D448" s="141" t="str">
        <f>IF(ISBLANK(Nomen.complète!S448),"-",Nomen.complète!S448)</f>
        <v>-</v>
      </c>
      <c r="H448" s="138" t="str">
        <f>IF(ISBLANK(Nomen.complète!N448),"-",Nomen.complète!N448)</f>
        <v>-</v>
      </c>
      <c r="I448" s="149" t="str">
        <f>IF(ISBLANK(Nomen.complète!O448),"-",Nomen.complète!O448)</f>
        <v>-</v>
      </c>
    </row>
    <row r="449" spans="1:9">
      <c r="A449" s="138" t="str">
        <f>IF(ISBLANK(Nomen.complète!P449),"-",Nomen.complète!P449)</f>
        <v>-</v>
      </c>
      <c r="B449" s="139" t="str">
        <f>IF(ISBLANK(Nomen.complète!Q449),"-",Nomen.complète!Q449)</f>
        <v>-</v>
      </c>
      <c r="C449" s="140" t="str">
        <f>IF(ISBLANK(Nomen.complète!R449),"-",Nomen.complète!R449)</f>
        <v>-</v>
      </c>
      <c r="D449" s="141" t="str">
        <f>IF(ISBLANK(Nomen.complète!S449),"-",Nomen.complète!S449)</f>
        <v>-</v>
      </c>
      <c r="H449" s="138" t="str">
        <f>IF(ISBLANK(Nomen.complète!N449),"-",Nomen.complète!N449)</f>
        <v>-</v>
      </c>
      <c r="I449" s="149" t="str">
        <f>IF(ISBLANK(Nomen.complète!O449),"-",Nomen.complète!O449)</f>
        <v>-</v>
      </c>
    </row>
    <row r="450" spans="1:9">
      <c r="A450" s="138" t="str">
        <f>IF(ISBLANK(Nomen.complète!P450),"-",Nomen.complète!P450)</f>
        <v>-</v>
      </c>
      <c r="B450" s="139" t="str">
        <f>IF(ISBLANK(Nomen.complète!Q450),"-",Nomen.complète!Q450)</f>
        <v>-</v>
      </c>
      <c r="C450" s="140" t="str">
        <f>IF(ISBLANK(Nomen.complète!R450),"-",Nomen.complète!R450)</f>
        <v>-</v>
      </c>
      <c r="D450" s="141" t="str">
        <f>IF(ISBLANK(Nomen.complète!S450),"-",Nomen.complète!S450)</f>
        <v>-</v>
      </c>
      <c r="H450" s="138" t="str">
        <f>IF(ISBLANK(Nomen.complète!N450),"-",Nomen.complète!N450)</f>
        <v>-</v>
      </c>
      <c r="I450" s="149" t="str">
        <f>IF(ISBLANK(Nomen.complète!O450),"-",Nomen.complète!O450)</f>
        <v>-</v>
      </c>
    </row>
    <row r="451" spans="1:9">
      <c r="A451" s="138" t="str">
        <f>IF(ISBLANK(Nomen.complète!P451),"-",Nomen.complète!P451)</f>
        <v>-</v>
      </c>
      <c r="B451" s="139" t="str">
        <f>IF(ISBLANK(Nomen.complète!Q451),"-",Nomen.complète!Q451)</f>
        <v>-</v>
      </c>
      <c r="C451" s="140" t="str">
        <f>IF(ISBLANK(Nomen.complète!R451),"-",Nomen.complète!R451)</f>
        <v>-</v>
      </c>
      <c r="D451" s="141" t="str">
        <f>IF(ISBLANK(Nomen.complète!S451),"-",Nomen.complète!S451)</f>
        <v>-</v>
      </c>
      <c r="H451" s="138" t="str">
        <f>IF(ISBLANK(Nomen.complète!N451),"-",Nomen.complète!N451)</f>
        <v>-</v>
      </c>
      <c r="I451" s="149" t="str">
        <f>IF(ISBLANK(Nomen.complète!O451),"-",Nomen.complète!O451)</f>
        <v>-</v>
      </c>
    </row>
    <row r="452" spans="1:9">
      <c r="A452" s="138" t="str">
        <f>IF(ISBLANK(Nomen.complète!P452),"-",Nomen.complète!P452)</f>
        <v>-</v>
      </c>
      <c r="B452" s="139" t="str">
        <f>IF(ISBLANK(Nomen.complète!Q452),"-",Nomen.complète!Q452)</f>
        <v>-</v>
      </c>
      <c r="C452" s="140" t="str">
        <f>IF(ISBLANK(Nomen.complète!R452),"-",Nomen.complète!R452)</f>
        <v>-</v>
      </c>
      <c r="D452" s="141" t="str">
        <f>IF(ISBLANK(Nomen.complète!S452),"-",Nomen.complète!S452)</f>
        <v>-</v>
      </c>
      <c r="H452" s="138" t="str">
        <f>IF(ISBLANK(Nomen.complète!N452),"-",Nomen.complète!N452)</f>
        <v>-</v>
      </c>
      <c r="I452" s="149" t="str">
        <f>IF(ISBLANK(Nomen.complète!O452),"-",Nomen.complète!O452)</f>
        <v>-</v>
      </c>
    </row>
    <row r="453" spans="1:9">
      <c r="A453" s="138" t="str">
        <f>IF(ISBLANK(Nomen.complète!P453),"-",Nomen.complète!P453)</f>
        <v>-</v>
      </c>
      <c r="B453" s="139" t="str">
        <f>IF(ISBLANK(Nomen.complète!Q453),"-",Nomen.complète!Q453)</f>
        <v>-</v>
      </c>
      <c r="C453" s="140" t="str">
        <f>IF(ISBLANK(Nomen.complète!R453),"-",Nomen.complète!R453)</f>
        <v>-</v>
      </c>
      <c r="D453" s="141" t="str">
        <f>IF(ISBLANK(Nomen.complète!S453),"-",Nomen.complète!S453)</f>
        <v>-</v>
      </c>
      <c r="H453" s="138" t="str">
        <f>IF(ISBLANK(Nomen.complète!N453),"-",Nomen.complète!N453)</f>
        <v>-</v>
      </c>
      <c r="I453" s="149" t="str">
        <f>IF(ISBLANK(Nomen.complète!O453),"-",Nomen.complète!O453)</f>
        <v>-</v>
      </c>
    </row>
    <row r="454" spans="1:9">
      <c r="A454" s="138" t="str">
        <f>IF(ISBLANK(Nomen.complète!P454),"-",Nomen.complète!P454)</f>
        <v>-</v>
      </c>
      <c r="B454" s="139" t="str">
        <f>IF(ISBLANK(Nomen.complète!Q454),"-",Nomen.complète!Q454)</f>
        <v>-</v>
      </c>
      <c r="C454" s="140" t="str">
        <f>IF(ISBLANK(Nomen.complète!R454),"-",Nomen.complète!R454)</f>
        <v>-</v>
      </c>
      <c r="D454" s="141" t="str">
        <f>IF(ISBLANK(Nomen.complète!S454),"-",Nomen.complète!S454)</f>
        <v>-</v>
      </c>
      <c r="H454" s="138" t="str">
        <f>IF(ISBLANK(Nomen.complète!N454),"-",Nomen.complète!N454)</f>
        <v>-</v>
      </c>
      <c r="I454" s="149" t="str">
        <f>IF(ISBLANK(Nomen.complète!O454),"-",Nomen.complète!O454)</f>
        <v>-</v>
      </c>
    </row>
    <row r="455" spans="1:9">
      <c r="A455" s="138" t="str">
        <f>IF(ISBLANK(Nomen.complète!P455),"-",Nomen.complète!P455)</f>
        <v>-</v>
      </c>
      <c r="B455" s="139" t="str">
        <f>IF(ISBLANK(Nomen.complète!Q455),"-",Nomen.complète!Q455)</f>
        <v>-</v>
      </c>
      <c r="C455" s="140" t="str">
        <f>IF(ISBLANK(Nomen.complète!R455),"-",Nomen.complète!R455)</f>
        <v>-</v>
      </c>
      <c r="D455" s="141" t="str">
        <f>IF(ISBLANK(Nomen.complète!S455),"-",Nomen.complète!S455)</f>
        <v>-</v>
      </c>
      <c r="H455" s="138" t="str">
        <f>IF(ISBLANK(Nomen.complète!N455),"-",Nomen.complète!N455)</f>
        <v>-</v>
      </c>
      <c r="I455" s="149" t="str">
        <f>IF(ISBLANK(Nomen.complète!O455),"-",Nomen.complète!O455)</f>
        <v>-</v>
      </c>
    </row>
    <row r="456" spans="1:9">
      <c r="A456" s="138" t="str">
        <f>IF(ISBLANK(Nomen.complète!P456),"-",Nomen.complète!P456)</f>
        <v>-</v>
      </c>
      <c r="B456" s="139" t="str">
        <f>IF(ISBLANK(Nomen.complète!Q456),"-",Nomen.complète!Q456)</f>
        <v>-</v>
      </c>
      <c r="C456" s="140" t="str">
        <f>IF(ISBLANK(Nomen.complète!R456),"-",Nomen.complète!R456)</f>
        <v>-</v>
      </c>
      <c r="D456" s="141" t="str">
        <f>IF(ISBLANK(Nomen.complète!S456),"-",Nomen.complète!S456)</f>
        <v>-</v>
      </c>
      <c r="H456" s="138" t="str">
        <f>IF(ISBLANK(Nomen.complète!N456),"-",Nomen.complète!N456)</f>
        <v>-</v>
      </c>
      <c r="I456" s="149" t="str">
        <f>IF(ISBLANK(Nomen.complète!O456),"-",Nomen.complète!O456)</f>
        <v>-</v>
      </c>
    </row>
    <row r="457" spans="1:9">
      <c r="A457" s="138" t="str">
        <f>IF(ISBLANK(Nomen.complète!P457),"-",Nomen.complète!P457)</f>
        <v>-</v>
      </c>
      <c r="B457" s="139" t="str">
        <f>IF(ISBLANK(Nomen.complète!Q457),"-",Nomen.complète!Q457)</f>
        <v>-</v>
      </c>
      <c r="C457" s="140" t="str">
        <f>IF(ISBLANK(Nomen.complète!R457),"-",Nomen.complète!R457)</f>
        <v>-</v>
      </c>
      <c r="D457" s="141" t="str">
        <f>IF(ISBLANK(Nomen.complète!S457),"-",Nomen.complète!S457)</f>
        <v>-</v>
      </c>
      <c r="H457" s="138" t="str">
        <f>IF(ISBLANK(Nomen.complète!N457),"-",Nomen.complète!N457)</f>
        <v>-</v>
      </c>
      <c r="I457" s="149" t="str">
        <f>IF(ISBLANK(Nomen.complète!O457),"-",Nomen.complète!O457)</f>
        <v>-</v>
      </c>
    </row>
    <row r="458" spans="1:9">
      <c r="A458" s="138" t="str">
        <f>IF(ISBLANK(Nomen.complète!P458),"-",Nomen.complète!P458)</f>
        <v>-</v>
      </c>
      <c r="B458" s="139" t="str">
        <f>IF(ISBLANK(Nomen.complète!Q458),"-",Nomen.complète!Q458)</f>
        <v>-</v>
      </c>
      <c r="C458" s="140" t="str">
        <f>IF(ISBLANK(Nomen.complète!R458),"-",Nomen.complète!R458)</f>
        <v>-</v>
      </c>
      <c r="D458" s="141" t="str">
        <f>IF(ISBLANK(Nomen.complète!S458),"-",Nomen.complète!S458)</f>
        <v>-</v>
      </c>
      <c r="H458" s="138" t="str">
        <f>IF(ISBLANK(Nomen.complète!N458),"-",Nomen.complète!N458)</f>
        <v>-</v>
      </c>
      <c r="I458" s="149" t="str">
        <f>IF(ISBLANK(Nomen.complète!O458),"-",Nomen.complète!O458)</f>
        <v>-</v>
      </c>
    </row>
    <row r="459" spans="1:9">
      <c r="A459" s="138" t="str">
        <f>IF(ISBLANK(Nomen.complète!P459),"-",Nomen.complète!P459)</f>
        <v>-</v>
      </c>
      <c r="B459" s="139" t="str">
        <f>IF(ISBLANK(Nomen.complète!Q459),"-",Nomen.complète!Q459)</f>
        <v>-</v>
      </c>
      <c r="C459" s="140" t="str">
        <f>IF(ISBLANK(Nomen.complète!R459),"-",Nomen.complète!R459)</f>
        <v>-</v>
      </c>
      <c r="D459" s="141" t="str">
        <f>IF(ISBLANK(Nomen.complète!S459),"-",Nomen.complète!S459)</f>
        <v>-</v>
      </c>
      <c r="H459" s="138" t="str">
        <f>IF(ISBLANK(Nomen.complète!N459),"-",Nomen.complète!N459)</f>
        <v>-</v>
      </c>
      <c r="I459" s="149" t="str">
        <f>IF(ISBLANK(Nomen.complète!O459),"-",Nomen.complète!O459)</f>
        <v>-</v>
      </c>
    </row>
    <row r="460" spans="1:9">
      <c r="A460" s="138" t="str">
        <f>IF(ISBLANK(Nomen.complète!P460),"-",Nomen.complète!P460)</f>
        <v>-</v>
      </c>
      <c r="B460" s="139" t="str">
        <f>IF(ISBLANK(Nomen.complète!Q460),"-",Nomen.complète!Q460)</f>
        <v>-</v>
      </c>
      <c r="C460" s="140" t="str">
        <f>IF(ISBLANK(Nomen.complète!R460),"-",Nomen.complète!R460)</f>
        <v>-</v>
      </c>
      <c r="D460" s="141" t="str">
        <f>IF(ISBLANK(Nomen.complète!S460),"-",Nomen.complète!S460)</f>
        <v>-</v>
      </c>
      <c r="H460" s="138" t="str">
        <f>IF(ISBLANK(Nomen.complète!N460),"-",Nomen.complète!N460)</f>
        <v>-</v>
      </c>
      <c r="I460" s="149" t="str">
        <f>IF(ISBLANK(Nomen.complète!O460),"-",Nomen.complète!O460)</f>
        <v>-</v>
      </c>
    </row>
    <row r="461" spans="1:9">
      <c r="A461" s="138" t="str">
        <f>IF(ISBLANK(Nomen.complète!P461),"-",Nomen.complète!P461)</f>
        <v>-</v>
      </c>
      <c r="B461" s="139" t="str">
        <f>IF(ISBLANK(Nomen.complète!Q461),"-",Nomen.complète!Q461)</f>
        <v>-</v>
      </c>
      <c r="C461" s="140" t="str">
        <f>IF(ISBLANK(Nomen.complète!R461),"-",Nomen.complète!R461)</f>
        <v>-</v>
      </c>
      <c r="D461" s="141" t="str">
        <f>IF(ISBLANK(Nomen.complète!S461),"-",Nomen.complète!S461)</f>
        <v>-</v>
      </c>
      <c r="H461" s="138" t="str">
        <f>IF(ISBLANK(Nomen.complète!N461),"-",Nomen.complète!N461)</f>
        <v>-</v>
      </c>
      <c r="I461" s="149" t="str">
        <f>IF(ISBLANK(Nomen.complète!O461),"-",Nomen.complète!O461)</f>
        <v>-</v>
      </c>
    </row>
    <row r="462" spans="1:9">
      <c r="A462" s="138" t="str">
        <f>IF(ISBLANK(Nomen.complète!P462),"-",Nomen.complète!P462)</f>
        <v>-</v>
      </c>
      <c r="B462" s="139" t="str">
        <f>IF(ISBLANK(Nomen.complète!Q462),"-",Nomen.complète!Q462)</f>
        <v>-</v>
      </c>
      <c r="C462" s="140" t="str">
        <f>IF(ISBLANK(Nomen.complète!R462),"-",Nomen.complète!R462)</f>
        <v>-</v>
      </c>
      <c r="D462" s="141" t="str">
        <f>IF(ISBLANK(Nomen.complète!S462),"-",Nomen.complète!S462)</f>
        <v>-</v>
      </c>
      <c r="H462" s="138" t="str">
        <f>IF(ISBLANK(Nomen.complète!N462),"-",Nomen.complète!N462)</f>
        <v>-</v>
      </c>
      <c r="I462" s="149" t="str">
        <f>IF(ISBLANK(Nomen.complète!O462),"-",Nomen.complète!O462)</f>
        <v>-</v>
      </c>
    </row>
    <row r="463" spans="1:9">
      <c r="A463" s="138" t="str">
        <f>IF(ISBLANK(Nomen.complète!P463),"-",Nomen.complète!P463)</f>
        <v>-</v>
      </c>
      <c r="B463" s="139" t="str">
        <f>IF(ISBLANK(Nomen.complète!Q463),"-",Nomen.complète!Q463)</f>
        <v>-</v>
      </c>
      <c r="C463" s="140" t="str">
        <f>IF(ISBLANK(Nomen.complète!R463),"-",Nomen.complète!R463)</f>
        <v>-</v>
      </c>
      <c r="D463" s="141" t="str">
        <f>IF(ISBLANK(Nomen.complète!S463),"-",Nomen.complète!S463)</f>
        <v>-</v>
      </c>
      <c r="H463" s="138" t="str">
        <f>IF(ISBLANK(Nomen.complète!N463),"-",Nomen.complète!N463)</f>
        <v>-</v>
      </c>
      <c r="I463" s="149" t="str">
        <f>IF(ISBLANK(Nomen.complète!O463),"-",Nomen.complète!O463)</f>
        <v>-</v>
      </c>
    </row>
    <row r="464" spans="1:9">
      <c r="A464" s="138" t="str">
        <f>IF(ISBLANK(Nomen.complète!P464),"-",Nomen.complète!P464)</f>
        <v>-</v>
      </c>
      <c r="B464" s="139" t="str">
        <f>IF(ISBLANK(Nomen.complète!Q464),"-",Nomen.complète!Q464)</f>
        <v>-</v>
      </c>
      <c r="C464" s="140" t="str">
        <f>IF(ISBLANK(Nomen.complète!R464),"-",Nomen.complète!R464)</f>
        <v>-</v>
      </c>
      <c r="D464" s="141" t="str">
        <f>IF(ISBLANK(Nomen.complète!S464),"-",Nomen.complète!S464)</f>
        <v>-</v>
      </c>
      <c r="H464" s="138" t="str">
        <f>IF(ISBLANK(Nomen.complète!N464),"-",Nomen.complète!N464)</f>
        <v>-</v>
      </c>
      <c r="I464" s="149" t="str">
        <f>IF(ISBLANK(Nomen.complète!O464),"-",Nomen.complète!O464)</f>
        <v>-</v>
      </c>
    </row>
    <row r="465" spans="1:9">
      <c r="A465" s="138" t="str">
        <f>IF(ISBLANK(Nomen.complète!P465),"-",Nomen.complète!P465)</f>
        <v>-</v>
      </c>
      <c r="B465" s="139" t="str">
        <f>IF(ISBLANK(Nomen.complète!Q465),"-",Nomen.complète!Q465)</f>
        <v>-</v>
      </c>
      <c r="C465" s="140" t="str">
        <f>IF(ISBLANK(Nomen.complète!R465),"-",Nomen.complète!R465)</f>
        <v>-</v>
      </c>
      <c r="D465" s="141" t="str">
        <f>IF(ISBLANK(Nomen.complète!S465),"-",Nomen.complète!S465)</f>
        <v>-</v>
      </c>
      <c r="H465" s="138" t="str">
        <f>IF(ISBLANK(Nomen.complète!N465),"-",Nomen.complète!N465)</f>
        <v>-</v>
      </c>
      <c r="I465" s="149" t="str">
        <f>IF(ISBLANK(Nomen.complète!O465),"-",Nomen.complète!O465)</f>
        <v>-</v>
      </c>
    </row>
    <row r="466" spans="1:9">
      <c r="A466" s="138" t="str">
        <f>IF(ISBLANK(Nomen.complète!P466),"-",Nomen.complète!P466)</f>
        <v>-</v>
      </c>
      <c r="B466" s="139" t="str">
        <f>IF(ISBLANK(Nomen.complète!Q466),"-",Nomen.complète!Q466)</f>
        <v>-</v>
      </c>
      <c r="C466" s="140" t="str">
        <f>IF(ISBLANK(Nomen.complète!R466),"-",Nomen.complète!R466)</f>
        <v>-</v>
      </c>
      <c r="D466" s="141" t="str">
        <f>IF(ISBLANK(Nomen.complète!S466),"-",Nomen.complète!S466)</f>
        <v>-</v>
      </c>
      <c r="H466" s="138" t="str">
        <f>IF(ISBLANK(Nomen.complète!N466),"-",Nomen.complète!N466)</f>
        <v>-</v>
      </c>
      <c r="I466" s="149" t="str">
        <f>IF(ISBLANK(Nomen.complète!O466),"-",Nomen.complète!O466)</f>
        <v>-</v>
      </c>
    </row>
    <row r="467" spans="1:9">
      <c r="A467" s="138" t="str">
        <f>IF(ISBLANK(Nomen.complète!P467),"-",Nomen.complète!P467)</f>
        <v>-</v>
      </c>
      <c r="B467" s="139" t="str">
        <f>IF(ISBLANK(Nomen.complète!Q467),"-",Nomen.complète!Q467)</f>
        <v>-</v>
      </c>
      <c r="C467" s="140" t="str">
        <f>IF(ISBLANK(Nomen.complète!R467),"-",Nomen.complète!R467)</f>
        <v>-</v>
      </c>
      <c r="D467" s="141" t="str">
        <f>IF(ISBLANK(Nomen.complète!S467),"-",Nomen.complète!S467)</f>
        <v>-</v>
      </c>
      <c r="H467" s="138" t="str">
        <f>IF(ISBLANK(Nomen.complète!N467),"-",Nomen.complète!N467)</f>
        <v>-</v>
      </c>
      <c r="I467" s="149" t="str">
        <f>IF(ISBLANK(Nomen.complète!O467),"-",Nomen.complète!O467)</f>
        <v>-</v>
      </c>
    </row>
    <row r="468" spans="1:9">
      <c r="A468" s="138" t="str">
        <f>IF(ISBLANK(Nomen.complète!P468),"-",Nomen.complète!P468)</f>
        <v>-</v>
      </c>
      <c r="B468" s="139" t="str">
        <f>IF(ISBLANK(Nomen.complète!Q468),"-",Nomen.complète!Q468)</f>
        <v>-</v>
      </c>
      <c r="C468" s="140" t="str">
        <f>IF(ISBLANK(Nomen.complète!R468),"-",Nomen.complète!R468)</f>
        <v>-</v>
      </c>
      <c r="D468" s="141" t="str">
        <f>IF(ISBLANK(Nomen.complète!S468),"-",Nomen.complète!S468)</f>
        <v>-</v>
      </c>
      <c r="H468" s="138" t="str">
        <f>IF(ISBLANK(Nomen.complète!N468),"-",Nomen.complète!N468)</f>
        <v>-</v>
      </c>
      <c r="I468" s="149" t="str">
        <f>IF(ISBLANK(Nomen.complète!O468),"-",Nomen.complète!O468)</f>
        <v>-</v>
      </c>
    </row>
    <row r="469" spans="1:9">
      <c r="A469" s="138" t="str">
        <f>IF(ISBLANK(Nomen.complète!P469),"-",Nomen.complète!P469)</f>
        <v>-</v>
      </c>
      <c r="B469" s="139" t="str">
        <f>IF(ISBLANK(Nomen.complète!Q469),"-",Nomen.complète!Q469)</f>
        <v>-</v>
      </c>
      <c r="C469" s="140" t="str">
        <f>IF(ISBLANK(Nomen.complète!R469),"-",Nomen.complète!R469)</f>
        <v>-</v>
      </c>
      <c r="D469" s="141" t="str">
        <f>IF(ISBLANK(Nomen.complète!S469),"-",Nomen.complète!S469)</f>
        <v>-</v>
      </c>
      <c r="H469" s="138" t="str">
        <f>IF(ISBLANK(Nomen.complète!N469),"-",Nomen.complète!N469)</f>
        <v>-</v>
      </c>
      <c r="I469" s="149" t="str">
        <f>IF(ISBLANK(Nomen.complète!O469),"-",Nomen.complète!O469)</f>
        <v>-</v>
      </c>
    </row>
    <row r="470" spans="1:9">
      <c r="A470" s="138" t="str">
        <f>IF(ISBLANK(Nomen.complète!P470),"-",Nomen.complète!P470)</f>
        <v>-</v>
      </c>
      <c r="B470" s="139" t="str">
        <f>IF(ISBLANK(Nomen.complète!Q470),"-",Nomen.complète!Q470)</f>
        <v>-</v>
      </c>
      <c r="C470" s="140" t="str">
        <f>IF(ISBLANK(Nomen.complète!R470),"-",Nomen.complète!R470)</f>
        <v>-</v>
      </c>
      <c r="D470" s="141" t="str">
        <f>IF(ISBLANK(Nomen.complète!S470),"-",Nomen.complète!S470)</f>
        <v>-</v>
      </c>
      <c r="H470" s="138" t="str">
        <f>IF(ISBLANK(Nomen.complète!N470),"-",Nomen.complète!N470)</f>
        <v>-</v>
      </c>
      <c r="I470" s="149" t="str">
        <f>IF(ISBLANK(Nomen.complète!O470),"-",Nomen.complète!O470)</f>
        <v>-</v>
      </c>
    </row>
    <row r="471" spans="1:9">
      <c r="A471" s="138" t="str">
        <f>IF(ISBLANK(Nomen.complète!P471),"-",Nomen.complète!P471)</f>
        <v>-</v>
      </c>
      <c r="B471" s="139" t="str">
        <f>IF(ISBLANK(Nomen.complète!Q471),"-",Nomen.complète!Q471)</f>
        <v>-</v>
      </c>
      <c r="C471" s="140" t="str">
        <f>IF(ISBLANK(Nomen.complète!R471),"-",Nomen.complète!R471)</f>
        <v>-</v>
      </c>
      <c r="D471" s="141" t="str">
        <f>IF(ISBLANK(Nomen.complète!S471),"-",Nomen.complète!S471)</f>
        <v>-</v>
      </c>
      <c r="H471" s="138" t="str">
        <f>IF(ISBLANK(Nomen.complète!N471),"-",Nomen.complète!N471)</f>
        <v>-</v>
      </c>
      <c r="I471" s="149" t="str">
        <f>IF(ISBLANK(Nomen.complète!O471),"-",Nomen.complète!O471)</f>
        <v>-</v>
      </c>
    </row>
    <row r="472" spans="1:9">
      <c r="A472" s="138" t="str">
        <f>IF(ISBLANK(Nomen.complète!P472),"-",Nomen.complète!P472)</f>
        <v>-</v>
      </c>
      <c r="B472" s="139" t="str">
        <f>IF(ISBLANK(Nomen.complète!Q472),"-",Nomen.complète!Q472)</f>
        <v>-</v>
      </c>
      <c r="C472" s="140" t="str">
        <f>IF(ISBLANK(Nomen.complète!R472),"-",Nomen.complète!R472)</f>
        <v>-</v>
      </c>
      <c r="D472" s="141" t="str">
        <f>IF(ISBLANK(Nomen.complète!S472),"-",Nomen.complète!S472)</f>
        <v>-</v>
      </c>
      <c r="H472" s="138" t="str">
        <f>IF(ISBLANK(Nomen.complète!N472),"-",Nomen.complète!N472)</f>
        <v>-</v>
      </c>
      <c r="I472" s="149" t="str">
        <f>IF(ISBLANK(Nomen.complète!O472),"-",Nomen.complète!O472)</f>
        <v>-</v>
      </c>
    </row>
    <row r="473" spans="1:9">
      <c r="A473" s="138" t="str">
        <f>IF(ISBLANK(Nomen.complète!P473),"-",Nomen.complète!P473)</f>
        <v>-</v>
      </c>
      <c r="B473" s="139" t="str">
        <f>IF(ISBLANK(Nomen.complète!Q473),"-",Nomen.complète!Q473)</f>
        <v>-</v>
      </c>
      <c r="C473" s="140" t="str">
        <f>IF(ISBLANK(Nomen.complète!R473),"-",Nomen.complète!R473)</f>
        <v>-</v>
      </c>
      <c r="D473" s="141" t="str">
        <f>IF(ISBLANK(Nomen.complète!S473),"-",Nomen.complète!S473)</f>
        <v>-</v>
      </c>
      <c r="H473" s="138" t="str">
        <f>IF(ISBLANK(Nomen.complète!N473),"-",Nomen.complète!N473)</f>
        <v>-</v>
      </c>
      <c r="I473" s="149" t="str">
        <f>IF(ISBLANK(Nomen.complète!O473),"-",Nomen.complète!O473)</f>
        <v>-</v>
      </c>
    </row>
    <row r="474" spans="1:9">
      <c r="A474" s="138" t="str">
        <f>IF(ISBLANK(Nomen.complète!P474),"-",Nomen.complète!P474)</f>
        <v>-</v>
      </c>
      <c r="B474" s="139" t="str">
        <f>IF(ISBLANK(Nomen.complète!Q474),"-",Nomen.complète!Q474)</f>
        <v>-</v>
      </c>
      <c r="C474" s="140" t="str">
        <f>IF(ISBLANK(Nomen.complète!R474),"-",Nomen.complète!R474)</f>
        <v>-</v>
      </c>
      <c r="D474" s="141" t="str">
        <f>IF(ISBLANK(Nomen.complète!S474),"-",Nomen.complète!S474)</f>
        <v>-</v>
      </c>
      <c r="H474" s="138" t="str">
        <f>IF(ISBLANK(Nomen.complète!N474),"-",Nomen.complète!N474)</f>
        <v>-</v>
      </c>
      <c r="I474" s="149" t="str">
        <f>IF(ISBLANK(Nomen.complète!O474),"-",Nomen.complète!O474)</f>
        <v>-</v>
      </c>
    </row>
    <row r="475" spans="1:9">
      <c r="A475" s="138" t="str">
        <f>IF(ISBLANK(Nomen.complète!P475),"-",Nomen.complète!P475)</f>
        <v>-</v>
      </c>
      <c r="B475" s="139" t="str">
        <f>IF(ISBLANK(Nomen.complète!Q475),"-",Nomen.complète!Q475)</f>
        <v>-</v>
      </c>
      <c r="C475" s="140" t="str">
        <f>IF(ISBLANK(Nomen.complète!R475),"-",Nomen.complète!R475)</f>
        <v>-</v>
      </c>
      <c r="D475" s="141" t="str">
        <f>IF(ISBLANK(Nomen.complète!S475),"-",Nomen.complète!S475)</f>
        <v>-</v>
      </c>
      <c r="H475" s="138" t="str">
        <f>IF(ISBLANK(Nomen.complète!N475),"-",Nomen.complète!N475)</f>
        <v>-</v>
      </c>
      <c r="I475" s="149" t="str">
        <f>IF(ISBLANK(Nomen.complète!O475),"-",Nomen.complète!O475)</f>
        <v>-</v>
      </c>
    </row>
    <row r="476" spans="1:9">
      <c r="A476" s="138" t="str">
        <f>IF(ISBLANK(Nomen.complète!P476),"-",Nomen.complète!P476)</f>
        <v>-</v>
      </c>
      <c r="B476" s="139" t="str">
        <f>IF(ISBLANK(Nomen.complète!Q476),"-",Nomen.complète!Q476)</f>
        <v>-</v>
      </c>
      <c r="C476" s="140" t="str">
        <f>IF(ISBLANK(Nomen.complète!R476),"-",Nomen.complète!R476)</f>
        <v>-</v>
      </c>
      <c r="D476" s="141" t="str">
        <f>IF(ISBLANK(Nomen.complète!S476),"-",Nomen.complète!S476)</f>
        <v>-</v>
      </c>
      <c r="H476" s="138" t="str">
        <f>IF(ISBLANK(Nomen.complète!N476),"-",Nomen.complète!N476)</f>
        <v>-</v>
      </c>
      <c r="I476" s="149" t="str">
        <f>IF(ISBLANK(Nomen.complète!O476),"-",Nomen.complète!O476)</f>
        <v>-</v>
      </c>
    </row>
    <row r="477" spans="1:9">
      <c r="A477" s="138" t="str">
        <f>IF(ISBLANK(Nomen.complète!P477),"-",Nomen.complète!P477)</f>
        <v>-</v>
      </c>
      <c r="B477" s="139" t="str">
        <f>IF(ISBLANK(Nomen.complète!Q477),"-",Nomen.complète!Q477)</f>
        <v>-</v>
      </c>
      <c r="C477" s="140" t="str">
        <f>IF(ISBLANK(Nomen.complète!R477),"-",Nomen.complète!R477)</f>
        <v>-</v>
      </c>
      <c r="D477" s="141" t="str">
        <f>IF(ISBLANK(Nomen.complète!S477),"-",Nomen.complète!S477)</f>
        <v>-</v>
      </c>
      <c r="H477" s="138" t="str">
        <f>IF(ISBLANK(Nomen.complète!N477),"-",Nomen.complète!N477)</f>
        <v>-</v>
      </c>
      <c r="I477" s="149" t="str">
        <f>IF(ISBLANK(Nomen.complète!O477),"-",Nomen.complète!O477)</f>
        <v>-</v>
      </c>
    </row>
    <row r="478" spans="1:9">
      <c r="A478" s="138" t="str">
        <f>IF(ISBLANK(Nomen.complète!P478),"-",Nomen.complète!P478)</f>
        <v>-</v>
      </c>
      <c r="B478" s="139" t="str">
        <f>IF(ISBLANK(Nomen.complète!Q478),"-",Nomen.complète!Q478)</f>
        <v>-</v>
      </c>
      <c r="C478" s="140" t="str">
        <f>IF(ISBLANK(Nomen.complète!R478),"-",Nomen.complète!R478)</f>
        <v>-</v>
      </c>
      <c r="D478" s="141" t="str">
        <f>IF(ISBLANK(Nomen.complète!S478),"-",Nomen.complète!S478)</f>
        <v>-</v>
      </c>
      <c r="H478" s="138" t="str">
        <f>IF(ISBLANK(Nomen.complète!N478),"-",Nomen.complète!N478)</f>
        <v>-</v>
      </c>
      <c r="I478" s="149" t="str">
        <f>IF(ISBLANK(Nomen.complète!O478),"-",Nomen.complète!O478)</f>
        <v>-</v>
      </c>
    </row>
    <row r="479" spans="1:9">
      <c r="A479" s="138" t="str">
        <f>IF(ISBLANK(Nomen.complète!P479),"-",Nomen.complète!P479)</f>
        <v>-</v>
      </c>
      <c r="B479" s="139" t="str">
        <f>IF(ISBLANK(Nomen.complète!Q479),"-",Nomen.complète!Q479)</f>
        <v>-</v>
      </c>
      <c r="C479" s="140" t="str">
        <f>IF(ISBLANK(Nomen.complète!R479),"-",Nomen.complète!R479)</f>
        <v>-</v>
      </c>
      <c r="D479" s="141" t="str">
        <f>IF(ISBLANK(Nomen.complète!S479),"-",Nomen.complète!S479)</f>
        <v>-</v>
      </c>
      <c r="H479" s="138" t="str">
        <f>IF(ISBLANK(Nomen.complète!N479),"-",Nomen.complète!N479)</f>
        <v>-</v>
      </c>
      <c r="I479" s="149" t="str">
        <f>IF(ISBLANK(Nomen.complète!O479),"-",Nomen.complète!O479)</f>
        <v>-</v>
      </c>
    </row>
    <row r="480" spans="1:9">
      <c r="A480" s="138" t="str">
        <f>IF(ISBLANK(Nomen.complète!P480),"-",Nomen.complète!P480)</f>
        <v>-</v>
      </c>
      <c r="B480" s="139" t="str">
        <f>IF(ISBLANK(Nomen.complète!Q480),"-",Nomen.complète!Q480)</f>
        <v>-</v>
      </c>
      <c r="C480" s="140" t="str">
        <f>IF(ISBLANK(Nomen.complète!R480),"-",Nomen.complète!R480)</f>
        <v>-</v>
      </c>
      <c r="D480" s="141" t="str">
        <f>IF(ISBLANK(Nomen.complète!S480),"-",Nomen.complète!S480)</f>
        <v>-</v>
      </c>
      <c r="H480" s="138" t="str">
        <f>IF(ISBLANK(Nomen.complète!N480),"-",Nomen.complète!N480)</f>
        <v>-</v>
      </c>
      <c r="I480" s="149" t="str">
        <f>IF(ISBLANK(Nomen.complète!O480),"-",Nomen.complète!O480)</f>
        <v>-</v>
      </c>
    </row>
    <row r="481" spans="1:9">
      <c r="A481" s="138" t="str">
        <f>IF(ISBLANK(Nomen.complète!P481),"-",Nomen.complète!P481)</f>
        <v>-</v>
      </c>
      <c r="B481" s="139" t="str">
        <f>IF(ISBLANK(Nomen.complète!Q481),"-",Nomen.complète!Q481)</f>
        <v>-</v>
      </c>
      <c r="C481" s="140" t="str">
        <f>IF(ISBLANK(Nomen.complète!R481),"-",Nomen.complète!R481)</f>
        <v>-</v>
      </c>
      <c r="D481" s="141" t="str">
        <f>IF(ISBLANK(Nomen.complète!S481),"-",Nomen.complète!S481)</f>
        <v>-</v>
      </c>
      <c r="H481" s="138" t="str">
        <f>IF(ISBLANK(Nomen.complète!N481),"-",Nomen.complète!N481)</f>
        <v>-</v>
      </c>
      <c r="I481" s="149" t="str">
        <f>IF(ISBLANK(Nomen.complète!O481),"-",Nomen.complète!O481)</f>
        <v>-</v>
      </c>
    </row>
    <row r="482" spans="1:9">
      <c r="A482" s="138" t="str">
        <f>IF(ISBLANK(Nomen.complète!P482),"-",Nomen.complète!P482)</f>
        <v>-</v>
      </c>
      <c r="B482" s="139" t="str">
        <f>IF(ISBLANK(Nomen.complète!Q482),"-",Nomen.complète!Q482)</f>
        <v>-</v>
      </c>
      <c r="C482" s="140" t="str">
        <f>IF(ISBLANK(Nomen.complète!R482),"-",Nomen.complète!R482)</f>
        <v>-</v>
      </c>
      <c r="D482" s="141" t="str">
        <f>IF(ISBLANK(Nomen.complète!S482),"-",Nomen.complète!S482)</f>
        <v>-</v>
      </c>
      <c r="H482" s="138" t="str">
        <f>IF(ISBLANK(Nomen.complète!N482),"-",Nomen.complète!N482)</f>
        <v>-</v>
      </c>
      <c r="I482" s="149" t="str">
        <f>IF(ISBLANK(Nomen.complète!O482),"-",Nomen.complète!O482)</f>
        <v>-</v>
      </c>
    </row>
    <row r="483" spans="1:9">
      <c r="A483" s="138" t="str">
        <f>IF(ISBLANK(Nomen.complète!P483),"-",Nomen.complète!P483)</f>
        <v>-</v>
      </c>
      <c r="B483" s="139" t="str">
        <f>IF(ISBLANK(Nomen.complète!Q483),"-",Nomen.complète!Q483)</f>
        <v>-</v>
      </c>
      <c r="C483" s="140" t="str">
        <f>IF(ISBLANK(Nomen.complète!R483),"-",Nomen.complète!R483)</f>
        <v>-</v>
      </c>
      <c r="D483" s="141" t="str">
        <f>IF(ISBLANK(Nomen.complète!S483),"-",Nomen.complète!S483)</f>
        <v>-</v>
      </c>
      <c r="H483" s="138" t="str">
        <f>IF(ISBLANK(Nomen.complète!N483),"-",Nomen.complète!N483)</f>
        <v>-</v>
      </c>
      <c r="I483" s="149" t="str">
        <f>IF(ISBLANK(Nomen.complète!O483),"-",Nomen.complète!O483)</f>
        <v>-</v>
      </c>
    </row>
    <row r="484" spans="1:9">
      <c r="A484" s="138" t="str">
        <f>IF(ISBLANK(Nomen.complète!P484),"-",Nomen.complète!P484)</f>
        <v>-</v>
      </c>
      <c r="B484" s="139" t="str">
        <f>IF(ISBLANK(Nomen.complète!Q484),"-",Nomen.complète!Q484)</f>
        <v>-</v>
      </c>
      <c r="C484" s="140" t="str">
        <f>IF(ISBLANK(Nomen.complète!R484),"-",Nomen.complète!R484)</f>
        <v>-</v>
      </c>
      <c r="D484" s="141" t="str">
        <f>IF(ISBLANK(Nomen.complète!S484),"-",Nomen.complète!S484)</f>
        <v>-</v>
      </c>
      <c r="H484" s="138" t="str">
        <f>IF(ISBLANK(Nomen.complète!N484),"-",Nomen.complète!N484)</f>
        <v>-</v>
      </c>
      <c r="I484" s="149" t="str">
        <f>IF(ISBLANK(Nomen.complète!O484),"-",Nomen.complète!O484)</f>
        <v>-</v>
      </c>
    </row>
    <row r="485" spans="1:9">
      <c r="A485" s="138" t="str">
        <f>IF(ISBLANK(Nomen.complète!P485),"-",Nomen.complète!P485)</f>
        <v>-</v>
      </c>
      <c r="B485" s="139" t="str">
        <f>IF(ISBLANK(Nomen.complète!Q485),"-",Nomen.complète!Q485)</f>
        <v>-</v>
      </c>
      <c r="C485" s="140" t="str">
        <f>IF(ISBLANK(Nomen.complète!R485),"-",Nomen.complète!R485)</f>
        <v>-</v>
      </c>
      <c r="D485" s="141" t="str">
        <f>IF(ISBLANK(Nomen.complète!S485),"-",Nomen.complète!S485)</f>
        <v>-</v>
      </c>
      <c r="H485" s="138" t="str">
        <f>IF(ISBLANK(Nomen.complète!N485),"-",Nomen.complète!N485)</f>
        <v>-</v>
      </c>
      <c r="I485" s="149" t="str">
        <f>IF(ISBLANK(Nomen.complète!O485),"-",Nomen.complète!O485)</f>
        <v>-</v>
      </c>
    </row>
    <row r="486" spans="1:9">
      <c r="A486" s="138" t="str">
        <f>IF(ISBLANK(Nomen.complète!P486),"-",Nomen.complète!P486)</f>
        <v>-</v>
      </c>
      <c r="B486" s="139" t="str">
        <f>IF(ISBLANK(Nomen.complète!Q486),"-",Nomen.complète!Q486)</f>
        <v>-</v>
      </c>
      <c r="C486" s="140" t="str">
        <f>IF(ISBLANK(Nomen.complète!R486),"-",Nomen.complète!R486)</f>
        <v>-</v>
      </c>
      <c r="D486" s="141" t="str">
        <f>IF(ISBLANK(Nomen.complète!S486),"-",Nomen.complète!S486)</f>
        <v>-</v>
      </c>
      <c r="H486" s="138" t="str">
        <f>IF(ISBLANK(Nomen.complète!N486),"-",Nomen.complète!N486)</f>
        <v>-</v>
      </c>
      <c r="I486" s="149" t="str">
        <f>IF(ISBLANK(Nomen.complète!O486),"-",Nomen.complète!O486)</f>
        <v>-</v>
      </c>
    </row>
    <row r="487" spans="1:9">
      <c r="A487" s="138" t="str">
        <f>IF(ISBLANK(Nomen.complète!P487),"-",Nomen.complète!P487)</f>
        <v>-</v>
      </c>
      <c r="B487" s="139" t="str">
        <f>IF(ISBLANK(Nomen.complète!Q487),"-",Nomen.complète!Q487)</f>
        <v>-</v>
      </c>
      <c r="C487" s="140" t="str">
        <f>IF(ISBLANK(Nomen.complète!R487),"-",Nomen.complète!R487)</f>
        <v>-</v>
      </c>
      <c r="D487" s="141" t="str">
        <f>IF(ISBLANK(Nomen.complète!S487),"-",Nomen.complète!S487)</f>
        <v>-</v>
      </c>
      <c r="H487" s="138" t="str">
        <f>IF(ISBLANK(Nomen.complète!N487),"-",Nomen.complète!N487)</f>
        <v>-</v>
      </c>
      <c r="I487" s="149" t="str">
        <f>IF(ISBLANK(Nomen.complète!O487),"-",Nomen.complète!O487)</f>
        <v>-</v>
      </c>
    </row>
    <row r="488" spans="1:9">
      <c r="A488" s="138" t="str">
        <f>IF(ISBLANK(Nomen.complète!P488),"-",Nomen.complète!P488)</f>
        <v>-</v>
      </c>
      <c r="B488" s="139" t="str">
        <f>IF(ISBLANK(Nomen.complète!Q488),"-",Nomen.complète!Q488)</f>
        <v>-</v>
      </c>
      <c r="C488" s="140" t="str">
        <f>IF(ISBLANK(Nomen.complète!R488),"-",Nomen.complète!R488)</f>
        <v>-</v>
      </c>
      <c r="D488" s="141" t="str">
        <f>IF(ISBLANK(Nomen.complète!S488),"-",Nomen.complète!S488)</f>
        <v>-</v>
      </c>
      <c r="H488" s="142" t="str">
        <f>IF(ISBLANK('TForm suppl.'!$A4),"-",'TForm suppl.'!A4)</f>
        <v>-</v>
      </c>
      <c r="I488" s="150" t="str">
        <f>IF(ISBLANK('TForm suppl.'!$A4),"-",'TForm suppl.'!B4)</f>
        <v>-</v>
      </c>
    </row>
    <row r="489" spans="1:9">
      <c r="A489" s="138" t="str">
        <f>IF(ISBLANK(Nomen.complète!P489),"-",Nomen.complète!P489)</f>
        <v>-</v>
      </c>
      <c r="B489" s="139" t="str">
        <f>IF(ISBLANK(Nomen.complète!Q489),"-",Nomen.complète!Q489)</f>
        <v>-</v>
      </c>
      <c r="C489" s="140" t="str">
        <f>IF(ISBLANK(Nomen.complète!R489),"-",Nomen.complète!R489)</f>
        <v>-</v>
      </c>
      <c r="D489" s="141" t="str">
        <f>IF(ISBLANK(Nomen.complète!S489),"-",Nomen.complète!S489)</f>
        <v>-</v>
      </c>
      <c r="H489" s="142" t="str">
        <f>IF(ISBLANK('TForm suppl.'!$A5),"-",'TForm suppl.'!A5)</f>
        <v>-</v>
      </c>
      <c r="I489" s="150" t="str">
        <f>IF(ISBLANK('TForm suppl.'!$A5),"-",'TForm suppl.'!B5)</f>
        <v>-</v>
      </c>
    </row>
    <row r="490" spans="1:9">
      <c r="A490" s="138" t="str">
        <f>IF(ISBLANK(Nomen.complète!P490),"-",Nomen.complète!P490)</f>
        <v>-</v>
      </c>
      <c r="B490" s="139" t="str">
        <f>IF(ISBLANK(Nomen.complète!Q490),"-",Nomen.complète!Q490)</f>
        <v>-</v>
      </c>
      <c r="C490" s="140" t="str">
        <f>IF(ISBLANK(Nomen.complète!R490),"-",Nomen.complète!R490)</f>
        <v>-</v>
      </c>
      <c r="D490" s="141" t="str">
        <f>IF(ISBLANK(Nomen.complète!S490),"-",Nomen.complète!S490)</f>
        <v>-</v>
      </c>
      <c r="H490" s="142" t="str">
        <f>IF(ISBLANK('TForm suppl.'!$A6),"-",'TForm suppl.'!A6)</f>
        <v>-</v>
      </c>
      <c r="I490" s="150" t="str">
        <f>IF(ISBLANK('TForm suppl.'!$A6),"-",'TForm suppl.'!B6)</f>
        <v>-</v>
      </c>
    </row>
    <row r="491" spans="1:9">
      <c r="A491" s="138" t="str">
        <f>IF(ISBLANK(Nomen.complète!P491),"-",Nomen.complète!P491)</f>
        <v>-</v>
      </c>
      <c r="B491" s="139" t="str">
        <f>IF(ISBLANK(Nomen.complète!Q491),"-",Nomen.complète!Q491)</f>
        <v>-</v>
      </c>
      <c r="C491" s="140" t="str">
        <f>IF(ISBLANK(Nomen.complète!R491),"-",Nomen.complète!R491)</f>
        <v>-</v>
      </c>
      <c r="D491" s="141" t="str">
        <f>IF(ISBLANK(Nomen.complète!S491),"-",Nomen.complète!S491)</f>
        <v>-</v>
      </c>
      <c r="H491" s="142" t="str">
        <f>IF(ISBLANK('TForm suppl.'!$A7),"-",'TForm suppl.'!A7)</f>
        <v>-</v>
      </c>
      <c r="I491" s="150" t="str">
        <f>IF(ISBLANK('TForm suppl.'!$A7),"-",'TForm suppl.'!B7)</f>
        <v>-</v>
      </c>
    </row>
    <row r="492" spans="1:9">
      <c r="A492" s="138" t="str">
        <f>IF(ISBLANK(Nomen.complète!P492),"-",Nomen.complète!P492)</f>
        <v>-</v>
      </c>
      <c r="B492" s="139" t="str">
        <f>IF(ISBLANK(Nomen.complète!Q492),"-",Nomen.complète!Q492)</f>
        <v>-</v>
      </c>
      <c r="C492" s="140" t="str">
        <f>IF(ISBLANK(Nomen.complète!R492),"-",Nomen.complète!R492)</f>
        <v>-</v>
      </c>
      <c r="D492" s="141" t="str">
        <f>IF(ISBLANK(Nomen.complète!S492),"-",Nomen.complète!S492)</f>
        <v>-</v>
      </c>
      <c r="H492" s="142" t="str">
        <f>IF(ISBLANK('TForm suppl.'!$A8),"-",'TForm suppl.'!A8)</f>
        <v>-</v>
      </c>
      <c r="I492" s="150" t="str">
        <f>IF(ISBLANK('TForm suppl.'!$A8),"-",'TForm suppl.'!B8)</f>
        <v>-</v>
      </c>
    </row>
    <row r="493" spans="1:9">
      <c r="A493" s="138" t="str">
        <f>IF(ISBLANK(Nomen.complète!P493),"-",Nomen.complète!P493)</f>
        <v>-</v>
      </c>
      <c r="B493" s="139" t="str">
        <f>IF(ISBLANK(Nomen.complète!Q493),"-",Nomen.complète!Q493)</f>
        <v>-</v>
      </c>
      <c r="C493" s="140" t="str">
        <f>IF(ISBLANK(Nomen.complète!R493),"-",Nomen.complète!R493)</f>
        <v>-</v>
      </c>
      <c r="D493" s="141" t="str">
        <f>IF(ISBLANK(Nomen.complète!S493),"-",Nomen.complète!S493)</f>
        <v>-</v>
      </c>
      <c r="H493" s="142" t="str">
        <f>IF(ISBLANK('TForm suppl.'!$A9),"-",'TForm suppl.'!A9)</f>
        <v>-</v>
      </c>
      <c r="I493" s="150" t="str">
        <f>IF(ISBLANK('TForm suppl.'!$A9),"-",'TForm suppl.'!B9)</f>
        <v>-</v>
      </c>
    </row>
    <row r="494" spans="1:9">
      <c r="A494" s="138" t="str">
        <f>IF(ISBLANK(Nomen.complète!P494),"-",Nomen.complète!P494)</f>
        <v>-</v>
      </c>
      <c r="B494" s="139" t="str">
        <f>IF(ISBLANK(Nomen.complète!Q494),"-",Nomen.complète!Q494)</f>
        <v>-</v>
      </c>
      <c r="C494" s="140" t="str">
        <f>IF(ISBLANK(Nomen.complète!R494),"-",Nomen.complète!R494)</f>
        <v>-</v>
      </c>
      <c r="D494" s="141" t="str">
        <f>IF(ISBLANK(Nomen.complète!S494),"-",Nomen.complète!S494)</f>
        <v>-</v>
      </c>
      <c r="H494" s="142" t="str">
        <f>IF(ISBLANK('TForm suppl.'!$A10),"-",'TForm suppl.'!A10)</f>
        <v>-</v>
      </c>
      <c r="I494" s="150" t="str">
        <f>IF(ISBLANK('TForm suppl.'!$A10),"-",'TForm suppl.'!B10)</f>
        <v>-</v>
      </c>
    </row>
    <row r="495" spans="1:9">
      <c r="A495" s="138" t="str">
        <f>IF(ISBLANK(Nomen.complète!P495),"-",Nomen.complète!P495)</f>
        <v>-</v>
      </c>
      <c r="B495" s="139" t="str">
        <f>IF(ISBLANK(Nomen.complète!Q495),"-",Nomen.complète!Q495)</f>
        <v>-</v>
      </c>
      <c r="C495" s="140" t="str">
        <f>IF(ISBLANK(Nomen.complète!R495),"-",Nomen.complète!R495)</f>
        <v>-</v>
      </c>
      <c r="D495" s="141" t="str">
        <f>IF(ISBLANK(Nomen.complète!S495),"-",Nomen.complète!S495)</f>
        <v>-</v>
      </c>
      <c r="H495" s="142" t="str">
        <f>IF(ISBLANK('TForm suppl.'!$A11),"-",'TForm suppl.'!A11)</f>
        <v>-</v>
      </c>
      <c r="I495" s="150" t="str">
        <f>IF(ISBLANK('TForm suppl.'!$A11),"-",'TForm suppl.'!B11)</f>
        <v>-</v>
      </c>
    </row>
    <row r="496" spans="1:9">
      <c r="A496" s="138" t="str">
        <f>IF(ISBLANK(Nomen.complète!P496),"-",Nomen.complète!P496)</f>
        <v>-</v>
      </c>
      <c r="B496" s="139" t="str">
        <f>IF(ISBLANK(Nomen.complète!Q496),"-",Nomen.complète!Q496)</f>
        <v>-</v>
      </c>
      <c r="C496" s="140" t="str">
        <f>IF(ISBLANK(Nomen.complète!R496),"-",Nomen.complète!R496)</f>
        <v>-</v>
      </c>
      <c r="D496" s="141" t="str">
        <f>IF(ISBLANK(Nomen.complète!S496),"-",Nomen.complète!S496)</f>
        <v>-</v>
      </c>
      <c r="H496" s="142" t="str">
        <f>IF(ISBLANK('TForm suppl.'!$A12),"-",'TForm suppl.'!A12)</f>
        <v>-</v>
      </c>
      <c r="I496" s="150" t="str">
        <f>IF(ISBLANK('TForm suppl.'!$A12),"-",'TForm suppl.'!B12)</f>
        <v>-</v>
      </c>
    </row>
    <row r="497" spans="1:9">
      <c r="A497" s="138" t="str">
        <f>IF(ISBLANK(Nomen.complète!P497),"-",Nomen.complète!P497)</f>
        <v>-</v>
      </c>
      <c r="B497" s="139" t="str">
        <f>IF(ISBLANK(Nomen.complète!Q497),"-",Nomen.complète!Q497)</f>
        <v>-</v>
      </c>
      <c r="C497" s="140" t="str">
        <f>IF(ISBLANK(Nomen.complète!R497),"-",Nomen.complète!R497)</f>
        <v>-</v>
      </c>
      <c r="D497" s="141" t="str">
        <f>IF(ISBLANK(Nomen.complète!S497),"-",Nomen.complète!S497)</f>
        <v>-</v>
      </c>
      <c r="H497" s="142" t="str">
        <f>IF(ISBLANK('TForm suppl.'!$A13),"-",'TForm suppl.'!A13)</f>
        <v>-</v>
      </c>
      <c r="I497" s="150" t="str">
        <f>IF(ISBLANK('TForm suppl.'!$A13),"-",'TForm suppl.'!B13)</f>
        <v>-</v>
      </c>
    </row>
    <row r="498" spans="1:9">
      <c r="A498" s="138" t="str">
        <f>IF(ISBLANK(Nomen.complète!P498),"-",Nomen.complète!P498)</f>
        <v>-</v>
      </c>
      <c r="B498" s="139" t="str">
        <f>IF(ISBLANK(Nomen.complète!Q498),"-",Nomen.complète!Q498)</f>
        <v>-</v>
      </c>
      <c r="C498" s="140" t="str">
        <f>IF(ISBLANK(Nomen.complète!R498),"-",Nomen.complète!R498)</f>
        <v>-</v>
      </c>
      <c r="D498" s="141" t="str">
        <f>IF(ISBLANK(Nomen.complète!S498),"-",Nomen.complète!S498)</f>
        <v>-</v>
      </c>
      <c r="H498" s="142" t="str">
        <f>IF(ISBLANK('TForm suppl.'!$A14),"-",'TForm suppl.'!A14)</f>
        <v>-</v>
      </c>
      <c r="I498" s="150" t="str">
        <f>IF(ISBLANK('TForm suppl.'!$A14),"-",'TForm suppl.'!B14)</f>
        <v>-</v>
      </c>
    </row>
    <row r="499" spans="1:9">
      <c r="A499" s="138" t="str">
        <f>IF(ISBLANK(Nomen.complète!P499),"-",Nomen.complète!P499)</f>
        <v>-</v>
      </c>
      <c r="B499" s="139" t="str">
        <f>IF(ISBLANK(Nomen.complète!Q499),"-",Nomen.complète!Q499)</f>
        <v>-</v>
      </c>
      <c r="C499" s="140" t="str">
        <f>IF(ISBLANK(Nomen.complète!R499),"-",Nomen.complète!R499)</f>
        <v>-</v>
      </c>
      <c r="D499" s="141" t="str">
        <f>IF(ISBLANK(Nomen.complète!S499),"-",Nomen.complète!S499)</f>
        <v>-</v>
      </c>
      <c r="H499" s="142" t="str">
        <f>IF(ISBLANK('TForm suppl.'!$A15),"-",'TForm suppl.'!A15)</f>
        <v>-</v>
      </c>
      <c r="I499" s="150" t="str">
        <f>IF(ISBLANK('TForm suppl.'!$A15),"-",'TForm suppl.'!B15)</f>
        <v>-</v>
      </c>
    </row>
    <row r="500" spans="1:9">
      <c r="A500" s="138" t="str">
        <f>IF(ISBLANK(Nomen.complète!P500),"-",Nomen.complète!P500)</f>
        <v>-</v>
      </c>
      <c r="B500" s="139" t="str">
        <f>IF(ISBLANK(Nomen.complète!Q500),"-",Nomen.complète!Q500)</f>
        <v>-</v>
      </c>
      <c r="C500" s="140" t="str">
        <f>IF(ISBLANK(Nomen.complète!R500),"-",Nomen.complète!R500)</f>
        <v>-</v>
      </c>
      <c r="D500" s="141" t="str">
        <f>IF(ISBLANK(Nomen.complète!S500),"-",Nomen.complète!S500)</f>
        <v>-</v>
      </c>
      <c r="H500" s="142" t="str">
        <f>IF(ISBLANK('TForm suppl.'!$A16),"-",'TForm suppl.'!A16)</f>
        <v>-</v>
      </c>
      <c r="I500" s="150" t="str">
        <f>IF(ISBLANK('TForm suppl.'!$A16),"-",'TForm suppl.'!B16)</f>
        <v>-</v>
      </c>
    </row>
    <row r="501" spans="1:9">
      <c r="A501" s="138" t="str">
        <f>IF(ISBLANK(Nomen.complète!P501),"-",Nomen.complète!P501)</f>
        <v>-</v>
      </c>
      <c r="B501" s="139" t="str">
        <f>IF(ISBLANK(Nomen.complète!Q501),"-",Nomen.complète!Q501)</f>
        <v>-</v>
      </c>
      <c r="C501" s="140" t="str">
        <f>IF(ISBLANK(Nomen.complète!R501),"-",Nomen.complète!R501)</f>
        <v>-</v>
      </c>
      <c r="D501" s="141" t="str">
        <f>IF(ISBLANK(Nomen.complète!S501),"-",Nomen.complète!S501)</f>
        <v>-</v>
      </c>
      <c r="H501" s="142" t="str">
        <f>IF(ISBLANK('TForm suppl.'!$A17),"-",'TForm suppl.'!A17)</f>
        <v>-</v>
      </c>
      <c r="I501" s="150" t="str">
        <f>IF(ISBLANK('TForm suppl.'!$A17),"-",'TForm suppl.'!B17)</f>
        <v>-</v>
      </c>
    </row>
    <row r="502" spans="1:9">
      <c r="A502" s="138" t="str">
        <f>IF(ISBLANK(Nomen.complète!P502),"-",Nomen.complète!P502)</f>
        <v>-</v>
      </c>
      <c r="B502" s="139" t="str">
        <f>IF(ISBLANK(Nomen.complète!Q502),"-",Nomen.complète!Q502)</f>
        <v>-</v>
      </c>
      <c r="C502" s="140" t="str">
        <f>IF(ISBLANK(Nomen.complète!R502),"-",Nomen.complète!R502)</f>
        <v>-</v>
      </c>
      <c r="D502" s="141" t="str">
        <f>IF(ISBLANK(Nomen.complète!S502),"-",Nomen.complète!S502)</f>
        <v>-</v>
      </c>
      <c r="H502" s="142" t="str">
        <f>IF(ISBLANK('TForm suppl.'!$A18),"-",'TForm suppl.'!A18)</f>
        <v>-</v>
      </c>
      <c r="I502" s="150" t="str">
        <f>IF(ISBLANK('TForm suppl.'!$A18),"-",'TForm suppl.'!B18)</f>
        <v>-</v>
      </c>
    </row>
    <row r="503" spans="1:9">
      <c r="A503" s="138" t="str">
        <f>IF(ISBLANK(Nomen.complète!P503),"-",Nomen.complète!P503)</f>
        <v>-</v>
      </c>
      <c r="B503" s="139" t="str">
        <f>IF(ISBLANK(Nomen.complète!Q503),"-",Nomen.complète!Q503)</f>
        <v>-</v>
      </c>
      <c r="C503" s="140" t="str">
        <f>IF(ISBLANK(Nomen.complète!R503),"-",Nomen.complète!R503)</f>
        <v>-</v>
      </c>
      <c r="D503" s="141" t="str">
        <f>IF(ISBLANK(Nomen.complète!S503),"-",Nomen.complète!S503)</f>
        <v>-</v>
      </c>
      <c r="H503" s="142" t="str">
        <f>IF(ISBLANK('TForm suppl.'!$A19),"-",'TForm suppl.'!A19)</f>
        <v>-</v>
      </c>
      <c r="I503" s="150" t="str">
        <f>IF(ISBLANK('TForm suppl.'!$A19),"-",'TForm suppl.'!B19)</f>
        <v>-</v>
      </c>
    </row>
    <row r="504" spans="1:9">
      <c r="A504" s="138" t="str">
        <f>IF(ISBLANK(Nomen.complète!P504),"-",Nomen.complète!P504)</f>
        <v>-</v>
      </c>
      <c r="B504" s="139" t="str">
        <f>IF(ISBLANK(Nomen.complète!Q504),"-",Nomen.complète!Q504)</f>
        <v>-</v>
      </c>
      <c r="C504" s="140" t="str">
        <f>IF(ISBLANK(Nomen.complète!R504),"-",Nomen.complète!R504)</f>
        <v>-</v>
      </c>
      <c r="D504" s="141" t="str">
        <f>IF(ISBLANK(Nomen.complète!S504),"-",Nomen.complète!S504)</f>
        <v>-</v>
      </c>
      <c r="H504" s="142" t="str">
        <f>IF(ISBLANK('TForm suppl.'!$A20),"-",'TForm suppl.'!A20)</f>
        <v>-</v>
      </c>
      <c r="I504" s="150" t="str">
        <f>IF(ISBLANK('TForm suppl.'!$A20),"-",'TForm suppl.'!B20)</f>
        <v>-</v>
      </c>
    </row>
    <row r="505" spans="1:9">
      <c r="A505" s="138" t="str">
        <f>IF(ISBLANK(Nomen.complète!P505),"-",Nomen.complète!P505)</f>
        <v>-</v>
      </c>
      <c r="B505" s="139" t="str">
        <f>IF(ISBLANK(Nomen.complète!Q505),"-",Nomen.complète!Q505)</f>
        <v>-</v>
      </c>
      <c r="C505" s="140" t="str">
        <f>IF(ISBLANK(Nomen.complète!R505),"-",Nomen.complète!R505)</f>
        <v>-</v>
      </c>
      <c r="D505" s="141" t="str">
        <f>IF(ISBLANK(Nomen.complète!S505),"-",Nomen.complète!S505)</f>
        <v>-</v>
      </c>
      <c r="H505" s="142" t="str">
        <f>IF(ISBLANK('TForm suppl.'!$A21),"-",'TForm suppl.'!A21)</f>
        <v>-</v>
      </c>
      <c r="I505" s="150" t="str">
        <f>IF(ISBLANK('TForm suppl.'!$A21),"-",'TForm suppl.'!B21)</f>
        <v>-</v>
      </c>
    </row>
    <row r="506" spans="1:9">
      <c r="A506" s="138" t="str">
        <f>IF(ISBLANK(Nomen.complète!P506),"-",Nomen.complète!P506)</f>
        <v>-</v>
      </c>
      <c r="B506" s="139" t="str">
        <f>IF(ISBLANK(Nomen.complète!Q506),"-",Nomen.complète!Q506)</f>
        <v>-</v>
      </c>
      <c r="C506" s="140" t="str">
        <f>IF(ISBLANK(Nomen.complète!R506),"-",Nomen.complète!R506)</f>
        <v>-</v>
      </c>
      <c r="D506" s="141" t="str">
        <f>IF(ISBLANK(Nomen.complète!S506),"-",Nomen.complète!S506)</f>
        <v>-</v>
      </c>
      <c r="H506" s="142" t="str">
        <f>IF(ISBLANK('TForm suppl.'!$A22),"-",'TForm suppl.'!A22)</f>
        <v>-</v>
      </c>
      <c r="I506" s="150" t="str">
        <f>IF(ISBLANK('TForm suppl.'!$A22),"-",'TForm suppl.'!B22)</f>
        <v>-</v>
      </c>
    </row>
    <row r="507" spans="1:9">
      <c r="A507" s="138" t="str">
        <f>IF(ISBLANK(Nomen.complète!P507),"-",Nomen.complète!P507)</f>
        <v>-</v>
      </c>
      <c r="B507" s="139" t="str">
        <f>IF(ISBLANK(Nomen.complète!Q507),"-",Nomen.complète!Q507)</f>
        <v>-</v>
      </c>
      <c r="C507" s="140" t="str">
        <f>IF(ISBLANK(Nomen.complète!R507),"-",Nomen.complète!R507)</f>
        <v>-</v>
      </c>
      <c r="D507" s="141" t="str">
        <f>IF(ISBLANK(Nomen.complète!S507),"-",Nomen.complète!S507)</f>
        <v>-</v>
      </c>
      <c r="H507" s="142" t="str">
        <f>IF(ISBLANK('TForm suppl.'!$A23),"-",'TForm suppl.'!A23)</f>
        <v>-</v>
      </c>
      <c r="I507" s="150" t="str">
        <f>IF(ISBLANK('TForm suppl.'!$A23),"-",'TForm suppl.'!B23)</f>
        <v>-</v>
      </c>
    </row>
    <row r="508" spans="1:9">
      <c r="A508" s="138" t="str">
        <f>IF(ISBLANK(Nomen.complète!P508),"-",Nomen.complète!P508)</f>
        <v>-</v>
      </c>
      <c r="B508" s="139" t="str">
        <f>IF(ISBLANK(Nomen.complète!Q508),"-",Nomen.complète!Q508)</f>
        <v>-</v>
      </c>
      <c r="C508" s="140" t="str">
        <f>IF(ISBLANK(Nomen.complète!R508),"-",Nomen.complète!R508)</f>
        <v>-</v>
      </c>
      <c r="D508" s="141" t="str">
        <f>IF(ISBLANK(Nomen.complète!S508),"-",Nomen.complète!S508)</f>
        <v>-</v>
      </c>
    </row>
    <row r="509" spans="1:9">
      <c r="A509" s="138" t="str">
        <f>IF(ISBLANK(Nomen.complète!P509),"-",Nomen.complète!P509)</f>
        <v>-</v>
      </c>
      <c r="B509" s="139" t="str">
        <f>IF(ISBLANK(Nomen.complète!Q509),"-",Nomen.complète!Q509)</f>
        <v>-</v>
      </c>
      <c r="C509" s="140" t="str">
        <f>IF(ISBLANK(Nomen.complète!R509),"-",Nomen.complète!R509)</f>
        <v>-</v>
      </c>
      <c r="D509" s="141" t="str">
        <f>IF(ISBLANK(Nomen.complète!S509),"-",Nomen.complète!S509)</f>
        <v>-</v>
      </c>
    </row>
    <row r="510" spans="1:9">
      <c r="A510" s="138" t="str">
        <f>IF(ISBLANK(Nomen.complète!P510),"-",Nomen.complète!P510)</f>
        <v>-</v>
      </c>
      <c r="B510" s="139" t="str">
        <f>IF(ISBLANK(Nomen.complète!Q510),"-",Nomen.complète!Q510)</f>
        <v>-</v>
      </c>
      <c r="C510" s="140" t="str">
        <f>IF(ISBLANK(Nomen.complète!R510),"-",Nomen.complète!R510)</f>
        <v>-</v>
      </c>
      <c r="D510" s="141" t="str">
        <f>IF(ISBLANK(Nomen.complète!S510),"-",Nomen.complète!S510)</f>
        <v>-</v>
      </c>
    </row>
    <row r="511" spans="1:9">
      <c r="A511" s="138" t="str">
        <f>IF(ISBLANK(Nomen.complète!P511),"-",Nomen.complète!P511)</f>
        <v>-</v>
      </c>
      <c r="B511" s="139" t="str">
        <f>IF(ISBLANK(Nomen.complète!Q511),"-",Nomen.complète!Q511)</f>
        <v>-</v>
      </c>
      <c r="C511" s="140" t="str">
        <f>IF(ISBLANK(Nomen.complète!R511),"-",Nomen.complète!R511)</f>
        <v>-</v>
      </c>
      <c r="D511" s="141" t="str">
        <f>IF(ISBLANK(Nomen.complète!S511),"-",Nomen.complète!S511)</f>
        <v>-</v>
      </c>
    </row>
    <row r="512" spans="1:9">
      <c r="A512" s="138" t="str">
        <f>IF(ISBLANK(Nomen.complète!P512),"-",Nomen.complète!P512)</f>
        <v>-</v>
      </c>
      <c r="B512" s="139" t="str">
        <f>IF(ISBLANK(Nomen.complète!Q512),"-",Nomen.complète!Q512)</f>
        <v>-</v>
      </c>
      <c r="C512" s="140" t="str">
        <f>IF(ISBLANK(Nomen.complète!R512),"-",Nomen.complète!R512)</f>
        <v>-</v>
      </c>
      <c r="D512" s="141" t="str">
        <f>IF(ISBLANK(Nomen.complète!S512),"-",Nomen.complète!S512)</f>
        <v>-</v>
      </c>
    </row>
    <row r="513" spans="1:4">
      <c r="A513" s="138" t="str">
        <f>IF(ISBLANK(Nomen.complète!P513),"-",Nomen.complète!P513)</f>
        <v>-</v>
      </c>
      <c r="B513" s="139" t="str">
        <f>IF(ISBLANK(Nomen.complète!Q513),"-",Nomen.complète!Q513)</f>
        <v>-</v>
      </c>
      <c r="C513" s="140" t="str">
        <f>IF(ISBLANK(Nomen.complète!R513),"-",Nomen.complète!R513)</f>
        <v>-</v>
      </c>
      <c r="D513" s="141" t="str">
        <f>IF(ISBLANK(Nomen.complète!S513),"-",Nomen.complète!S513)</f>
        <v>-</v>
      </c>
    </row>
    <row r="514" spans="1:4">
      <c r="A514" s="138" t="str">
        <f>IF(ISBLANK(Nomen.complète!P514),"-",Nomen.complète!P514)</f>
        <v>-</v>
      </c>
      <c r="B514" s="139" t="str">
        <f>IF(ISBLANK(Nomen.complète!Q514),"-",Nomen.complète!Q514)</f>
        <v>-</v>
      </c>
      <c r="C514" s="140" t="str">
        <f>IF(ISBLANK(Nomen.complète!R514),"-",Nomen.complète!R514)</f>
        <v>-</v>
      </c>
      <c r="D514" s="141" t="str">
        <f>IF(ISBLANK(Nomen.complète!S514),"-",Nomen.complète!S514)</f>
        <v>-</v>
      </c>
    </row>
    <row r="515" spans="1:4">
      <c r="A515" s="138" t="str">
        <f>IF(ISBLANK(Nomen.complète!P515),"-",Nomen.complète!P515)</f>
        <v>-</v>
      </c>
      <c r="B515" s="139" t="str">
        <f>IF(ISBLANK(Nomen.complète!Q515),"-",Nomen.complète!Q515)</f>
        <v>-</v>
      </c>
      <c r="C515" s="140" t="str">
        <f>IF(ISBLANK(Nomen.complète!R515),"-",Nomen.complète!R515)</f>
        <v>-</v>
      </c>
      <c r="D515" s="141" t="str">
        <f>IF(ISBLANK(Nomen.complète!S515),"-",Nomen.complète!S515)</f>
        <v>-</v>
      </c>
    </row>
    <row r="516" spans="1:4">
      <c r="A516" s="138" t="str">
        <f>IF(ISBLANK(Nomen.complète!P516),"-",Nomen.complète!P516)</f>
        <v>-</v>
      </c>
      <c r="B516" s="139" t="str">
        <f>IF(ISBLANK(Nomen.complète!Q516),"-",Nomen.complète!Q516)</f>
        <v>-</v>
      </c>
      <c r="C516" s="140" t="str">
        <f>IF(ISBLANK(Nomen.complète!R516),"-",Nomen.complète!R516)</f>
        <v>-</v>
      </c>
      <c r="D516" s="141" t="str">
        <f>IF(ISBLANK(Nomen.complète!S516),"-",Nomen.complète!S516)</f>
        <v>-</v>
      </c>
    </row>
    <row r="517" spans="1:4">
      <c r="A517" s="138" t="str">
        <f>IF(ISBLANK(Nomen.complète!P517),"-",Nomen.complète!P517)</f>
        <v>-</v>
      </c>
      <c r="B517" s="139" t="str">
        <f>IF(ISBLANK(Nomen.complète!Q517),"-",Nomen.complète!Q517)</f>
        <v>-</v>
      </c>
      <c r="C517" s="140" t="str">
        <f>IF(ISBLANK(Nomen.complète!R517),"-",Nomen.complète!R517)</f>
        <v>-</v>
      </c>
      <c r="D517" s="141" t="str">
        <f>IF(ISBLANK(Nomen.complète!S517),"-",Nomen.complète!S517)</f>
        <v>-</v>
      </c>
    </row>
    <row r="518" spans="1:4">
      <c r="A518" s="138" t="str">
        <f>IF(ISBLANK(Nomen.complète!P518),"-",Nomen.complète!P518)</f>
        <v>-</v>
      </c>
      <c r="B518" s="139" t="str">
        <f>IF(ISBLANK(Nomen.complète!Q518),"-",Nomen.complète!Q518)</f>
        <v>-</v>
      </c>
      <c r="C518" s="140" t="str">
        <f>IF(ISBLANK(Nomen.complète!R518),"-",Nomen.complète!R518)</f>
        <v>-</v>
      </c>
      <c r="D518" s="141" t="str">
        <f>IF(ISBLANK(Nomen.complète!S518),"-",Nomen.complète!S518)</f>
        <v>-</v>
      </c>
    </row>
    <row r="519" spans="1:4">
      <c r="A519" s="138" t="str">
        <f>IF(ISBLANK(Nomen.complète!P519),"-",Nomen.complète!P519)</f>
        <v>-</v>
      </c>
      <c r="B519" s="139" t="str">
        <f>IF(ISBLANK(Nomen.complète!Q519),"-",Nomen.complète!Q519)</f>
        <v>-</v>
      </c>
      <c r="C519" s="140" t="str">
        <f>IF(ISBLANK(Nomen.complète!R519),"-",Nomen.complète!R519)</f>
        <v>-</v>
      </c>
      <c r="D519" s="141" t="str">
        <f>IF(ISBLANK(Nomen.complète!S519),"-",Nomen.complète!S519)</f>
        <v>-</v>
      </c>
    </row>
    <row r="520" spans="1:4">
      <c r="A520" s="138" t="str">
        <f>IF(ISBLANK(Nomen.complète!P520),"-",Nomen.complète!P520)</f>
        <v>-</v>
      </c>
      <c r="B520" s="139" t="str">
        <f>IF(ISBLANK(Nomen.complète!Q520),"-",Nomen.complète!Q520)</f>
        <v>-</v>
      </c>
      <c r="C520" s="140" t="str">
        <f>IF(ISBLANK(Nomen.complète!R520),"-",Nomen.complète!R520)</f>
        <v>-</v>
      </c>
      <c r="D520" s="141" t="str">
        <f>IF(ISBLANK(Nomen.complète!S520),"-",Nomen.complète!S520)</f>
        <v>-</v>
      </c>
    </row>
    <row r="521" spans="1:4">
      <c r="A521" s="138" t="str">
        <f>IF(ISBLANK(Nomen.complète!P521),"-",Nomen.complète!P521)</f>
        <v>-</v>
      </c>
      <c r="B521" s="139" t="str">
        <f>IF(ISBLANK(Nomen.complète!Q521),"-",Nomen.complète!Q521)</f>
        <v>-</v>
      </c>
      <c r="C521" s="140" t="str">
        <f>IF(ISBLANK(Nomen.complète!R521),"-",Nomen.complète!R521)</f>
        <v>-</v>
      </c>
      <c r="D521" s="141" t="str">
        <f>IF(ISBLANK(Nomen.complète!S521),"-",Nomen.complète!S521)</f>
        <v>-</v>
      </c>
    </row>
    <row r="522" spans="1:4">
      <c r="A522" s="138" t="str">
        <f>IF(ISBLANK(Nomen.complète!P522),"-",Nomen.complète!P522)</f>
        <v>-</v>
      </c>
      <c r="B522" s="139" t="str">
        <f>IF(ISBLANK(Nomen.complète!Q522),"-",Nomen.complète!Q522)</f>
        <v>-</v>
      </c>
      <c r="C522" s="140" t="str">
        <f>IF(ISBLANK(Nomen.complète!R522),"-",Nomen.complète!R522)</f>
        <v>-</v>
      </c>
      <c r="D522" s="141" t="str">
        <f>IF(ISBLANK(Nomen.complète!S522),"-",Nomen.complète!S522)</f>
        <v>-</v>
      </c>
    </row>
    <row r="523" spans="1:4">
      <c r="A523" s="138" t="str">
        <f>IF(ISBLANK(Nomen.complète!P523),"-",Nomen.complète!P523)</f>
        <v>-</v>
      </c>
      <c r="B523" s="139" t="str">
        <f>IF(ISBLANK(Nomen.complète!Q523),"-",Nomen.complète!Q523)</f>
        <v>-</v>
      </c>
      <c r="C523" s="140" t="str">
        <f>IF(ISBLANK(Nomen.complète!R523),"-",Nomen.complète!R523)</f>
        <v>-</v>
      </c>
      <c r="D523" s="141" t="str">
        <f>IF(ISBLANK(Nomen.complète!S523),"-",Nomen.complète!S523)</f>
        <v>-</v>
      </c>
    </row>
    <row r="524" spans="1:4">
      <c r="A524" s="138" t="str">
        <f>IF(ISBLANK(Nomen.complète!P524),"-",Nomen.complète!P524)</f>
        <v>-</v>
      </c>
      <c r="B524" s="139" t="str">
        <f>IF(ISBLANK(Nomen.complète!Q524),"-",Nomen.complète!Q524)</f>
        <v>-</v>
      </c>
      <c r="C524" s="140" t="str">
        <f>IF(ISBLANK(Nomen.complète!R524),"-",Nomen.complète!R524)</f>
        <v>-</v>
      </c>
      <c r="D524" s="141" t="str">
        <f>IF(ISBLANK(Nomen.complète!S524),"-",Nomen.complète!S524)</f>
        <v>-</v>
      </c>
    </row>
    <row r="525" spans="1:4">
      <c r="A525" s="138" t="str">
        <f>IF(ISBLANK(Nomen.complète!P525),"-",Nomen.complète!P525)</f>
        <v>-</v>
      </c>
      <c r="B525" s="139" t="str">
        <f>IF(ISBLANK(Nomen.complète!Q525),"-",Nomen.complète!Q525)</f>
        <v>-</v>
      </c>
      <c r="C525" s="140" t="str">
        <f>IF(ISBLANK(Nomen.complète!R525),"-",Nomen.complète!R525)</f>
        <v>-</v>
      </c>
      <c r="D525" s="141" t="str">
        <f>IF(ISBLANK(Nomen.complète!S525),"-",Nomen.complète!S525)</f>
        <v>-</v>
      </c>
    </row>
    <row r="526" spans="1:4">
      <c r="A526" s="138" t="str">
        <f>IF(ISBLANK(Nomen.complète!P526),"-",Nomen.complète!P526)</f>
        <v>-</v>
      </c>
      <c r="B526" s="139" t="str">
        <f>IF(ISBLANK(Nomen.complète!Q526),"-",Nomen.complète!Q526)</f>
        <v>-</v>
      </c>
      <c r="C526" s="140" t="str">
        <f>IF(ISBLANK(Nomen.complète!R526),"-",Nomen.complète!R526)</f>
        <v>-</v>
      </c>
      <c r="D526" s="141" t="str">
        <f>IF(ISBLANK(Nomen.complète!S526),"-",Nomen.complète!S526)</f>
        <v>-</v>
      </c>
    </row>
    <row r="527" spans="1:4">
      <c r="A527" s="138" t="str">
        <f>IF(ISBLANK(Nomen.complète!P527),"-",Nomen.complète!P527)</f>
        <v>-</v>
      </c>
      <c r="B527" s="139" t="str">
        <f>IF(ISBLANK(Nomen.complète!Q527),"-",Nomen.complète!Q527)</f>
        <v>-</v>
      </c>
      <c r="C527" s="140" t="str">
        <f>IF(ISBLANK(Nomen.complète!R527),"-",Nomen.complète!R527)</f>
        <v>-</v>
      </c>
      <c r="D527" s="141" t="str">
        <f>IF(ISBLANK(Nomen.complète!S527),"-",Nomen.complète!S527)</f>
        <v>-</v>
      </c>
    </row>
    <row r="528" spans="1:4">
      <c r="A528" s="138" t="str">
        <f>IF(ISBLANK(Nomen.complète!P528),"-",Nomen.complète!P528)</f>
        <v>-</v>
      </c>
      <c r="B528" s="139" t="str">
        <f>IF(ISBLANK(Nomen.complète!Q528),"-",Nomen.complète!Q528)</f>
        <v>-</v>
      </c>
      <c r="C528" s="140" t="str">
        <f>IF(ISBLANK(Nomen.complète!R528),"-",Nomen.complète!R528)</f>
        <v>-</v>
      </c>
      <c r="D528" s="141" t="str">
        <f>IF(ISBLANK(Nomen.complète!S528),"-",Nomen.complète!S528)</f>
        <v>-</v>
      </c>
    </row>
    <row r="529" spans="1:4">
      <c r="A529" s="138" t="str">
        <f>IF(ISBLANK(Nomen.complète!P529),"-",Nomen.complète!P529)</f>
        <v>-</v>
      </c>
      <c r="B529" s="139" t="str">
        <f>IF(ISBLANK(Nomen.complète!Q529),"-",Nomen.complète!Q529)</f>
        <v>-</v>
      </c>
      <c r="C529" s="140" t="str">
        <f>IF(ISBLANK(Nomen.complète!R529),"-",Nomen.complète!R529)</f>
        <v>-</v>
      </c>
      <c r="D529" s="141" t="str">
        <f>IF(ISBLANK(Nomen.complète!S529),"-",Nomen.complète!S529)</f>
        <v>-</v>
      </c>
    </row>
    <row r="530" spans="1:4">
      <c r="A530" s="138" t="str">
        <f>IF(ISBLANK(Nomen.complète!P530),"-",Nomen.complète!P530)</f>
        <v>-</v>
      </c>
      <c r="B530" s="139" t="str">
        <f>IF(ISBLANK(Nomen.complète!Q530),"-",Nomen.complète!Q530)</f>
        <v>-</v>
      </c>
      <c r="C530" s="140" t="str">
        <f>IF(ISBLANK(Nomen.complète!R530),"-",Nomen.complète!R530)</f>
        <v>-</v>
      </c>
      <c r="D530" s="141" t="str">
        <f>IF(ISBLANK(Nomen.complète!S530),"-",Nomen.complète!S530)</f>
        <v>-</v>
      </c>
    </row>
    <row r="531" spans="1:4">
      <c r="A531" s="138" t="str">
        <f>IF(ISBLANK(Nomen.complète!P531),"-",Nomen.complète!P531)</f>
        <v>-</v>
      </c>
      <c r="B531" s="139" t="str">
        <f>IF(ISBLANK(Nomen.complète!Q531),"-",Nomen.complète!Q531)</f>
        <v>-</v>
      </c>
      <c r="C531" s="140" t="str">
        <f>IF(ISBLANK(Nomen.complète!R531),"-",Nomen.complète!R531)</f>
        <v>-</v>
      </c>
      <c r="D531" s="141" t="str">
        <f>IF(ISBLANK(Nomen.complète!S531),"-",Nomen.complète!S531)</f>
        <v>-</v>
      </c>
    </row>
    <row r="532" spans="1:4">
      <c r="A532" s="138" t="str">
        <f>IF(ISBLANK(Nomen.complète!P532),"-",Nomen.complète!P532)</f>
        <v>-</v>
      </c>
      <c r="B532" s="139" t="str">
        <f>IF(ISBLANK(Nomen.complète!Q532),"-",Nomen.complète!Q532)</f>
        <v>-</v>
      </c>
      <c r="C532" s="140" t="str">
        <f>IF(ISBLANK(Nomen.complète!R532),"-",Nomen.complète!R532)</f>
        <v>-</v>
      </c>
      <c r="D532" s="141" t="str">
        <f>IF(ISBLANK(Nomen.complète!S532),"-",Nomen.complète!S532)</f>
        <v>-</v>
      </c>
    </row>
    <row r="533" spans="1:4">
      <c r="A533" s="138" t="str">
        <f>IF(ISBLANK(Nomen.complète!P533),"-",Nomen.complète!P533)</f>
        <v>-</v>
      </c>
      <c r="B533" s="139" t="str">
        <f>IF(ISBLANK(Nomen.complète!Q533),"-",Nomen.complète!Q533)</f>
        <v>-</v>
      </c>
      <c r="C533" s="140" t="str">
        <f>IF(ISBLANK(Nomen.complète!R533),"-",Nomen.complète!R533)</f>
        <v>-</v>
      </c>
      <c r="D533" s="141" t="str">
        <f>IF(ISBLANK(Nomen.complète!S533),"-",Nomen.complète!S533)</f>
        <v>-</v>
      </c>
    </row>
    <row r="534" spans="1:4">
      <c r="A534" s="138" t="str">
        <f>IF(ISBLANK(Nomen.complète!P534),"-",Nomen.complète!P534)</f>
        <v>-</v>
      </c>
      <c r="B534" s="139" t="str">
        <f>IF(ISBLANK(Nomen.complète!Q534),"-",Nomen.complète!Q534)</f>
        <v>-</v>
      </c>
      <c r="C534" s="140" t="str">
        <f>IF(ISBLANK(Nomen.complète!R534),"-",Nomen.complète!R534)</f>
        <v>-</v>
      </c>
      <c r="D534" s="141" t="str">
        <f>IF(ISBLANK(Nomen.complète!S534),"-",Nomen.complète!S534)</f>
        <v>-</v>
      </c>
    </row>
    <row r="535" spans="1:4">
      <c r="A535" s="138" t="str">
        <f>IF(ISBLANK(Nomen.complète!P535),"-",Nomen.complète!P535)</f>
        <v>-</v>
      </c>
      <c r="B535" s="139" t="str">
        <f>IF(ISBLANK(Nomen.complète!Q535),"-",Nomen.complète!Q535)</f>
        <v>-</v>
      </c>
      <c r="C535" s="140" t="str">
        <f>IF(ISBLANK(Nomen.complète!R535),"-",Nomen.complète!R535)</f>
        <v>-</v>
      </c>
      <c r="D535" s="141" t="str">
        <f>IF(ISBLANK(Nomen.complète!S535),"-",Nomen.complète!S535)</f>
        <v>-</v>
      </c>
    </row>
    <row r="536" spans="1:4">
      <c r="A536" s="138" t="str">
        <f>IF(ISBLANK(Nomen.complète!P536),"-",Nomen.complète!P536)</f>
        <v>-</v>
      </c>
      <c r="B536" s="139" t="str">
        <f>IF(ISBLANK(Nomen.complète!Q536),"-",Nomen.complète!Q536)</f>
        <v>-</v>
      </c>
      <c r="C536" s="140" t="str">
        <f>IF(ISBLANK(Nomen.complète!R536),"-",Nomen.complète!R536)</f>
        <v>-</v>
      </c>
      <c r="D536" s="141" t="str">
        <f>IF(ISBLANK(Nomen.complète!S536),"-",Nomen.complète!S536)</f>
        <v>-</v>
      </c>
    </row>
    <row r="537" spans="1:4">
      <c r="A537" s="138" t="str">
        <f>IF(ISBLANK(Nomen.complète!P537),"-",Nomen.complète!P537)</f>
        <v>-</v>
      </c>
      <c r="B537" s="139" t="str">
        <f>IF(ISBLANK(Nomen.complète!Q537),"-",Nomen.complète!Q537)</f>
        <v>-</v>
      </c>
      <c r="C537" s="140" t="str">
        <f>IF(ISBLANK(Nomen.complète!R537),"-",Nomen.complète!R537)</f>
        <v>-</v>
      </c>
      <c r="D537" s="141" t="str">
        <f>IF(ISBLANK(Nomen.complète!S537),"-",Nomen.complète!S537)</f>
        <v>-</v>
      </c>
    </row>
    <row r="538" spans="1:4">
      <c r="A538" s="138" t="str">
        <f>IF(ISBLANK(Nomen.complète!P538),"-",Nomen.complète!P538)</f>
        <v>-</v>
      </c>
      <c r="B538" s="139" t="str">
        <f>IF(ISBLANK(Nomen.complète!Q538),"-",Nomen.complète!Q538)</f>
        <v>-</v>
      </c>
      <c r="C538" s="140" t="str">
        <f>IF(ISBLANK(Nomen.complète!R538),"-",Nomen.complète!R538)</f>
        <v>-</v>
      </c>
      <c r="D538" s="141" t="str">
        <f>IF(ISBLANK(Nomen.complète!S538),"-",Nomen.complète!S538)</f>
        <v>-</v>
      </c>
    </row>
    <row r="539" spans="1:4">
      <c r="A539" s="138" t="str">
        <f>IF(ISBLANK(Nomen.complète!P539),"-",Nomen.complète!P539)</f>
        <v>-</v>
      </c>
      <c r="B539" s="139" t="str">
        <f>IF(ISBLANK(Nomen.complète!Q539),"-",Nomen.complète!Q539)</f>
        <v>-</v>
      </c>
      <c r="C539" s="140" t="str">
        <f>IF(ISBLANK(Nomen.complète!R539),"-",Nomen.complète!R539)</f>
        <v>-</v>
      </c>
      <c r="D539" s="141" t="str">
        <f>IF(ISBLANK(Nomen.complète!S539),"-",Nomen.complète!S539)</f>
        <v>-</v>
      </c>
    </row>
    <row r="540" spans="1:4">
      <c r="A540" s="138" t="str">
        <f>IF(ISBLANK(Nomen.complète!P540),"-",Nomen.complète!P540)</f>
        <v>-</v>
      </c>
      <c r="B540" s="139" t="str">
        <f>IF(ISBLANK(Nomen.complète!Q540),"-",Nomen.complète!Q540)</f>
        <v>-</v>
      </c>
      <c r="C540" s="140" t="str">
        <f>IF(ISBLANK(Nomen.complète!R540),"-",Nomen.complète!R540)</f>
        <v>-</v>
      </c>
      <c r="D540" s="141" t="str">
        <f>IF(ISBLANK(Nomen.complète!S540),"-",Nomen.complète!S540)</f>
        <v>-</v>
      </c>
    </row>
    <row r="541" spans="1:4">
      <c r="A541" s="138" t="str">
        <f>IF(ISBLANK(Nomen.complète!P541),"-",Nomen.complète!P541)</f>
        <v>-</v>
      </c>
      <c r="B541" s="139" t="str">
        <f>IF(ISBLANK(Nomen.complète!Q541),"-",Nomen.complète!Q541)</f>
        <v>-</v>
      </c>
      <c r="C541" s="140" t="str">
        <f>IF(ISBLANK(Nomen.complète!R541),"-",Nomen.complète!R541)</f>
        <v>-</v>
      </c>
      <c r="D541" s="141" t="str">
        <f>IF(ISBLANK(Nomen.complète!S541),"-",Nomen.complète!S541)</f>
        <v>-</v>
      </c>
    </row>
    <row r="542" spans="1:4">
      <c r="A542" s="138" t="str">
        <f>IF(ISBLANK(Nomen.complète!P542),"-",Nomen.complète!P542)</f>
        <v>-</v>
      </c>
      <c r="B542" s="139" t="str">
        <f>IF(ISBLANK(Nomen.complète!Q542),"-",Nomen.complète!Q542)</f>
        <v>-</v>
      </c>
      <c r="C542" s="140" t="str">
        <f>IF(ISBLANK(Nomen.complète!R542),"-",Nomen.complète!R542)</f>
        <v>-</v>
      </c>
      <c r="D542" s="141" t="str">
        <f>IF(ISBLANK(Nomen.complète!S542),"-",Nomen.complète!S542)</f>
        <v>-</v>
      </c>
    </row>
    <row r="543" spans="1:4">
      <c r="A543" s="138" t="str">
        <f>IF(ISBLANK(Nomen.complète!P543),"-",Nomen.complète!P543)</f>
        <v>-</v>
      </c>
      <c r="B543" s="139" t="str">
        <f>IF(ISBLANK(Nomen.complète!Q543),"-",Nomen.complète!Q543)</f>
        <v>-</v>
      </c>
      <c r="C543" s="140" t="str">
        <f>IF(ISBLANK(Nomen.complète!R543),"-",Nomen.complète!R543)</f>
        <v>-</v>
      </c>
      <c r="D543" s="141" t="str">
        <f>IF(ISBLANK(Nomen.complète!S543),"-",Nomen.complète!S543)</f>
        <v>-</v>
      </c>
    </row>
    <row r="544" spans="1:4">
      <c r="A544" s="138" t="str">
        <f>IF(ISBLANK(Nomen.complète!P544),"-",Nomen.complète!P544)</f>
        <v>-</v>
      </c>
      <c r="B544" s="139" t="str">
        <f>IF(ISBLANK(Nomen.complète!Q544),"-",Nomen.complète!Q544)</f>
        <v>-</v>
      </c>
      <c r="C544" s="140" t="str">
        <f>IF(ISBLANK(Nomen.complète!R544),"-",Nomen.complète!R544)</f>
        <v>-</v>
      </c>
      <c r="D544" s="141" t="str">
        <f>IF(ISBLANK(Nomen.complète!S544),"-",Nomen.complète!S544)</f>
        <v>-</v>
      </c>
    </row>
    <row r="545" spans="1:4">
      <c r="A545" s="138" t="str">
        <f>IF(ISBLANK(Nomen.complète!P545),"-",Nomen.complète!P545)</f>
        <v>-</v>
      </c>
      <c r="B545" s="139" t="str">
        <f>IF(ISBLANK(Nomen.complète!Q545),"-",Nomen.complète!Q545)</f>
        <v>-</v>
      </c>
      <c r="C545" s="140" t="str">
        <f>IF(ISBLANK(Nomen.complète!R545),"-",Nomen.complète!R545)</f>
        <v>-</v>
      </c>
      <c r="D545" s="141" t="str">
        <f>IF(ISBLANK(Nomen.complète!S545),"-",Nomen.complète!S545)</f>
        <v>-</v>
      </c>
    </row>
    <row r="546" spans="1:4">
      <c r="A546" s="138" t="str">
        <f>IF(ISBLANK(Nomen.complète!P546),"-",Nomen.complète!P546)</f>
        <v>-</v>
      </c>
      <c r="B546" s="139" t="str">
        <f>IF(ISBLANK(Nomen.complète!Q546),"-",Nomen.complète!Q546)</f>
        <v>-</v>
      </c>
      <c r="C546" s="140" t="str">
        <f>IF(ISBLANK(Nomen.complète!R546),"-",Nomen.complète!R546)</f>
        <v>-</v>
      </c>
      <c r="D546" s="141" t="str">
        <f>IF(ISBLANK(Nomen.complète!S546),"-",Nomen.complète!S546)</f>
        <v>-</v>
      </c>
    </row>
    <row r="547" spans="1:4">
      <c r="A547" s="138" t="str">
        <f>IF(ISBLANK(Nomen.complète!P547),"-",Nomen.complète!P547)</f>
        <v>-</v>
      </c>
      <c r="B547" s="139" t="str">
        <f>IF(ISBLANK(Nomen.complète!Q547),"-",Nomen.complète!Q547)</f>
        <v>-</v>
      </c>
      <c r="C547" s="140" t="str">
        <f>IF(ISBLANK(Nomen.complète!R547),"-",Nomen.complète!R547)</f>
        <v>-</v>
      </c>
      <c r="D547" s="141" t="str">
        <f>IF(ISBLANK(Nomen.complète!S547),"-",Nomen.complète!S547)</f>
        <v>-</v>
      </c>
    </row>
    <row r="548" spans="1:4">
      <c r="A548" s="138" t="str">
        <f>IF(ISBLANK(Nomen.complète!P548),"-",Nomen.complète!P548)</f>
        <v>-</v>
      </c>
      <c r="B548" s="139" t="str">
        <f>IF(ISBLANK(Nomen.complète!Q548),"-",Nomen.complète!Q548)</f>
        <v>-</v>
      </c>
      <c r="C548" s="140" t="str">
        <f>IF(ISBLANK(Nomen.complète!R548),"-",Nomen.complète!R548)</f>
        <v>-</v>
      </c>
      <c r="D548" s="141" t="str">
        <f>IF(ISBLANK(Nomen.complète!S548),"-",Nomen.complète!S548)</f>
        <v>-</v>
      </c>
    </row>
    <row r="549" spans="1:4">
      <c r="A549" s="138" t="str">
        <f>IF(ISBLANK(Nomen.complète!P549),"-",Nomen.complète!P549)</f>
        <v>-</v>
      </c>
      <c r="B549" s="139" t="str">
        <f>IF(ISBLANK(Nomen.complète!Q549),"-",Nomen.complète!Q549)</f>
        <v>-</v>
      </c>
      <c r="C549" s="140" t="str">
        <f>IF(ISBLANK(Nomen.complète!R549),"-",Nomen.complète!R549)</f>
        <v>-</v>
      </c>
      <c r="D549" s="141" t="str">
        <f>IF(ISBLANK(Nomen.complète!S549),"-",Nomen.complète!S549)</f>
        <v>-</v>
      </c>
    </row>
    <row r="550" spans="1:4">
      <c r="A550" s="138" t="str">
        <f>IF(ISBLANK(Nomen.complète!P550),"-",Nomen.complète!P550)</f>
        <v>-</v>
      </c>
      <c r="B550" s="139" t="str">
        <f>IF(ISBLANK(Nomen.complète!Q550),"-",Nomen.complète!Q550)</f>
        <v>-</v>
      </c>
      <c r="C550" s="140" t="str">
        <f>IF(ISBLANK(Nomen.complète!R550),"-",Nomen.complète!R550)</f>
        <v>-</v>
      </c>
      <c r="D550" s="141" t="str">
        <f>IF(ISBLANK(Nomen.complète!S550),"-",Nomen.complète!S550)</f>
        <v>-</v>
      </c>
    </row>
    <row r="551" spans="1:4">
      <c r="A551" s="138" t="str">
        <f>IF(ISBLANK(Nomen.complète!P551),"-",Nomen.complète!P551)</f>
        <v>-</v>
      </c>
      <c r="B551" s="139" t="str">
        <f>IF(ISBLANK(Nomen.complète!Q551),"-",Nomen.complète!Q551)</f>
        <v>-</v>
      </c>
      <c r="C551" s="140" t="str">
        <f>IF(ISBLANK(Nomen.complète!R551),"-",Nomen.complète!R551)</f>
        <v>-</v>
      </c>
      <c r="D551" s="141" t="str">
        <f>IF(ISBLANK(Nomen.complète!S551),"-",Nomen.complète!S551)</f>
        <v>-</v>
      </c>
    </row>
    <row r="552" spans="1:4">
      <c r="A552" s="138" t="str">
        <f>IF(ISBLANK(Nomen.complète!P552),"-",Nomen.complète!P552)</f>
        <v>-</v>
      </c>
      <c r="B552" s="139" t="str">
        <f>IF(ISBLANK(Nomen.complète!Q552),"-",Nomen.complète!Q552)</f>
        <v>-</v>
      </c>
      <c r="C552" s="140" t="str">
        <f>IF(ISBLANK(Nomen.complète!R552),"-",Nomen.complète!R552)</f>
        <v>-</v>
      </c>
      <c r="D552" s="141" t="str">
        <f>IF(ISBLANK(Nomen.complète!S552),"-",Nomen.complète!S552)</f>
        <v>-</v>
      </c>
    </row>
    <row r="553" spans="1:4">
      <c r="A553" s="138" t="str">
        <f>IF(ISBLANK(Nomen.complète!P553),"-",Nomen.complète!P553)</f>
        <v>-</v>
      </c>
      <c r="B553" s="139" t="str">
        <f>IF(ISBLANK(Nomen.complète!Q553),"-",Nomen.complète!Q553)</f>
        <v>-</v>
      </c>
      <c r="C553" s="140" t="str">
        <f>IF(ISBLANK(Nomen.complète!R553),"-",Nomen.complète!R553)</f>
        <v>-</v>
      </c>
      <c r="D553" s="141" t="str">
        <f>IF(ISBLANK(Nomen.complète!S553),"-",Nomen.complète!S553)</f>
        <v>-</v>
      </c>
    </row>
    <row r="554" spans="1:4">
      <c r="A554" s="138" t="str">
        <f>IF(ISBLANK(Nomen.complète!P554),"-",Nomen.complète!P554)</f>
        <v>-</v>
      </c>
      <c r="B554" s="139" t="str">
        <f>IF(ISBLANK(Nomen.complète!Q554),"-",Nomen.complète!Q554)</f>
        <v>-</v>
      </c>
      <c r="C554" s="140" t="str">
        <f>IF(ISBLANK(Nomen.complète!R554),"-",Nomen.complète!R554)</f>
        <v>-</v>
      </c>
      <c r="D554" s="141" t="str">
        <f>IF(ISBLANK(Nomen.complète!S554),"-",Nomen.complète!S554)</f>
        <v>-</v>
      </c>
    </row>
    <row r="555" spans="1:4">
      <c r="A555" s="138" t="str">
        <f>IF(ISBLANK(Nomen.complète!P555),"-",Nomen.complète!P555)</f>
        <v>-</v>
      </c>
      <c r="B555" s="139" t="str">
        <f>IF(ISBLANK(Nomen.complète!Q555),"-",Nomen.complète!Q555)</f>
        <v>-</v>
      </c>
      <c r="C555" s="140" t="str">
        <f>IF(ISBLANK(Nomen.complète!R555),"-",Nomen.complète!R555)</f>
        <v>-</v>
      </c>
      <c r="D555" s="141" t="str">
        <f>IF(ISBLANK(Nomen.complète!S555),"-",Nomen.complète!S555)</f>
        <v>-</v>
      </c>
    </row>
    <row r="556" spans="1:4">
      <c r="A556" s="138" t="str">
        <f>IF(ISBLANK(Nomen.complète!P556),"-",Nomen.complète!P556)</f>
        <v>-</v>
      </c>
      <c r="B556" s="139" t="str">
        <f>IF(ISBLANK(Nomen.complète!Q556),"-",Nomen.complète!Q556)</f>
        <v>-</v>
      </c>
      <c r="C556" s="140" t="str">
        <f>IF(ISBLANK(Nomen.complète!R556),"-",Nomen.complète!R556)</f>
        <v>-</v>
      </c>
      <c r="D556" s="141" t="str">
        <f>IF(ISBLANK(Nomen.complète!S556),"-",Nomen.complète!S556)</f>
        <v>-</v>
      </c>
    </row>
    <row r="557" spans="1:4">
      <c r="A557" s="138" t="str">
        <f>IF(ISBLANK(Nomen.complète!P557),"-",Nomen.complète!P557)</f>
        <v>-</v>
      </c>
      <c r="B557" s="139" t="str">
        <f>IF(ISBLANK(Nomen.complète!Q557),"-",Nomen.complète!Q557)</f>
        <v>-</v>
      </c>
      <c r="C557" s="140" t="str">
        <f>IF(ISBLANK(Nomen.complète!R557),"-",Nomen.complète!R557)</f>
        <v>-</v>
      </c>
      <c r="D557" s="141" t="str">
        <f>IF(ISBLANK(Nomen.complète!S557),"-",Nomen.complète!S557)</f>
        <v>-</v>
      </c>
    </row>
    <row r="558" spans="1:4">
      <c r="A558" s="138" t="str">
        <f>IF(ISBLANK(Nomen.complète!P558),"-",Nomen.complète!P558)</f>
        <v>-</v>
      </c>
      <c r="B558" s="139" t="str">
        <f>IF(ISBLANK(Nomen.complète!Q558),"-",Nomen.complète!Q558)</f>
        <v>-</v>
      </c>
      <c r="C558" s="140" t="str">
        <f>IF(ISBLANK(Nomen.complète!R558),"-",Nomen.complète!R558)</f>
        <v>-</v>
      </c>
      <c r="D558" s="141" t="str">
        <f>IF(ISBLANK(Nomen.complète!S558),"-",Nomen.complète!S558)</f>
        <v>-</v>
      </c>
    </row>
    <row r="559" spans="1:4">
      <c r="A559" s="138" t="str">
        <f>IF(ISBLANK(Nomen.complète!P559),"-",Nomen.complète!P559)</f>
        <v>-</v>
      </c>
      <c r="B559" s="139" t="str">
        <f>IF(ISBLANK(Nomen.complète!Q559),"-",Nomen.complète!Q559)</f>
        <v>-</v>
      </c>
      <c r="C559" s="140" t="str">
        <f>IF(ISBLANK(Nomen.complète!R559),"-",Nomen.complète!R559)</f>
        <v>-</v>
      </c>
      <c r="D559" s="141" t="str">
        <f>IF(ISBLANK(Nomen.complète!S559),"-",Nomen.complète!S559)</f>
        <v>-</v>
      </c>
    </row>
    <row r="560" spans="1:4">
      <c r="A560" s="138" t="str">
        <f>IF(ISBLANK(Nomen.complète!P560),"-",Nomen.complète!P560)</f>
        <v>-</v>
      </c>
      <c r="B560" s="139" t="str">
        <f>IF(ISBLANK(Nomen.complète!Q560),"-",Nomen.complète!Q560)</f>
        <v>-</v>
      </c>
      <c r="C560" s="140" t="str">
        <f>IF(ISBLANK(Nomen.complète!R560),"-",Nomen.complète!R560)</f>
        <v>-</v>
      </c>
      <c r="D560" s="141" t="str">
        <f>IF(ISBLANK(Nomen.complète!S560),"-",Nomen.complète!S560)</f>
        <v>-</v>
      </c>
    </row>
    <row r="561" spans="1:4">
      <c r="A561" s="138" t="str">
        <f>IF(ISBLANK(Nomen.complète!P561),"-",Nomen.complète!P561)</f>
        <v>-</v>
      </c>
      <c r="B561" s="139" t="str">
        <f>IF(ISBLANK(Nomen.complète!Q561),"-",Nomen.complète!Q561)</f>
        <v>-</v>
      </c>
      <c r="C561" s="140" t="str">
        <f>IF(ISBLANK(Nomen.complète!R561),"-",Nomen.complète!R561)</f>
        <v>-</v>
      </c>
      <c r="D561" s="141" t="str">
        <f>IF(ISBLANK(Nomen.complète!S561),"-",Nomen.complète!S561)</f>
        <v>-</v>
      </c>
    </row>
    <row r="562" spans="1:4">
      <c r="A562" s="138" t="str">
        <f>IF(ISBLANK(Nomen.complète!P562),"-",Nomen.complète!P562)</f>
        <v>-</v>
      </c>
      <c r="B562" s="139" t="str">
        <f>IF(ISBLANK(Nomen.complète!Q562),"-",Nomen.complète!Q562)</f>
        <v>-</v>
      </c>
      <c r="C562" s="140" t="str">
        <f>IF(ISBLANK(Nomen.complète!R562),"-",Nomen.complète!R562)</f>
        <v>-</v>
      </c>
      <c r="D562" s="141" t="str">
        <f>IF(ISBLANK(Nomen.complète!S562),"-",Nomen.complète!S562)</f>
        <v>-</v>
      </c>
    </row>
    <row r="563" spans="1:4">
      <c r="A563" s="138" t="str">
        <f>IF(ISBLANK(Nomen.complète!P563),"-",Nomen.complète!P563)</f>
        <v>-</v>
      </c>
      <c r="B563" s="139" t="str">
        <f>IF(ISBLANK(Nomen.complète!Q563),"-",Nomen.complète!Q563)</f>
        <v>-</v>
      </c>
      <c r="C563" s="140" t="str">
        <f>IF(ISBLANK(Nomen.complète!R563),"-",Nomen.complète!R563)</f>
        <v>-</v>
      </c>
      <c r="D563" s="141" t="str">
        <f>IF(ISBLANK(Nomen.complète!S563),"-",Nomen.complète!S563)</f>
        <v>-</v>
      </c>
    </row>
    <row r="564" spans="1:4">
      <c r="A564" s="138" t="str">
        <f>IF(ISBLANK(Nomen.complète!P564),"-",Nomen.complète!P564)</f>
        <v>-</v>
      </c>
      <c r="B564" s="139" t="str">
        <f>IF(ISBLANK(Nomen.complète!Q564),"-",Nomen.complète!Q564)</f>
        <v>-</v>
      </c>
      <c r="C564" s="140" t="str">
        <f>IF(ISBLANK(Nomen.complète!R564),"-",Nomen.complète!R564)</f>
        <v>-</v>
      </c>
      <c r="D564" s="141" t="str">
        <f>IF(ISBLANK(Nomen.complète!S564),"-",Nomen.complète!S564)</f>
        <v>-</v>
      </c>
    </row>
    <row r="565" spans="1:4">
      <c r="A565" s="138" t="str">
        <f>IF(ISBLANK(Nomen.complète!P565),"-",Nomen.complète!P565)</f>
        <v>-</v>
      </c>
      <c r="B565" s="139" t="str">
        <f>IF(ISBLANK(Nomen.complète!Q565),"-",Nomen.complète!Q565)</f>
        <v>-</v>
      </c>
      <c r="C565" s="140" t="str">
        <f>IF(ISBLANK(Nomen.complète!R565),"-",Nomen.complète!R565)</f>
        <v>-</v>
      </c>
      <c r="D565" s="141" t="str">
        <f>IF(ISBLANK(Nomen.complète!S565),"-",Nomen.complète!S565)</f>
        <v>-</v>
      </c>
    </row>
    <row r="566" spans="1:4">
      <c r="A566" s="138" t="str">
        <f>IF(ISBLANK(Nomen.complète!P566),"-",Nomen.complète!P566)</f>
        <v>-</v>
      </c>
      <c r="B566" s="139" t="str">
        <f>IF(ISBLANK(Nomen.complète!Q566),"-",Nomen.complète!Q566)</f>
        <v>-</v>
      </c>
      <c r="C566" s="140" t="str">
        <f>IF(ISBLANK(Nomen.complète!R566),"-",Nomen.complète!R566)</f>
        <v>-</v>
      </c>
      <c r="D566" s="141" t="str">
        <f>IF(ISBLANK(Nomen.complète!S566),"-",Nomen.complète!S566)</f>
        <v>-</v>
      </c>
    </row>
    <row r="567" spans="1:4">
      <c r="A567" s="138" t="str">
        <f>IF(ISBLANK(Nomen.complète!P567),"-",Nomen.complète!P567)</f>
        <v>-</v>
      </c>
      <c r="B567" s="139" t="str">
        <f>IF(ISBLANK(Nomen.complète!Q567),"-",Nomen.complète!Q567)</f>
        <v>-</v>
      </c>
      <c r="C567" s="140" t="str">
        <f>IF(ISBLANK(Nomen.complète!R567),"-",Nomen.complète!R567)</f>
        <v>-</v>
      </c>
      <c r="D567" s="141" t="str">
        <f>IF(ISBLANK(Nomen.complète!S567),"-",Nomen.complète!S567)</f>
        <v>-</v>
      </c>
    </row>
    <row r="568" spans="1:4">
      <c r="A568" s="138" t="str">
        <f>IF(ISBLANK(Nomen.complète!P568),"-",Nomen.complète!P568)</f>
        <v>-</v>
      </c>
      <c r="B568" s="139" t="str">
        <f>IF(ISBLANK(Nomen.complète!Q568),"-",Nomen.complète!Q568)</f>
        <v>-</v>
      </c>
      <c r="C568" s="140" t="str">
        <f>IF(ISBLANK(Nomen.complète!R568),"-",Nomen.complète!R568)</f>
        <v>-</v>
      </c>
      <c r="D568" s="141" t="str">
        <f>IF(ISBLANK(Nomen.complète!S568),"-",Nomen.complète!S568)</f>
        <v>-</v>
      </c>
    </row>
    <row r="569" spans="1:4">
      <c r="A569" s="138" t="str">
        <f>IF(ISBLANK(Nomen.complète!P569),"-",Nomen.complète!P569)</f>
        <v>-</v>
      </c>
      <c r="B569" s="139" t="str">
        <f>IF(ISBLANK(Nomen.complète!Q569),"-",Nomen.complète!Q569)</f>
        <v>-</v>
      </c>
      <c r="C569" s="140" t="str">
        <f>IF(ISBLANK(Nomen.complète!R569),"-",Nomen.complète!R569)</f>
        <v>-</v>
      </c>
      <c r="D569" s="141" t="str">
        <f>IF(ISBLANK(Nomen.complète!S569),"-",Nomen.complète!S569)</f>
        <v>-</v>
      </c>
    </row>
    <row r="570" spans="1:4">
      <c r="A570" s="138" t="str">
        <f>IF(ISBLANK(Nomen.complète!P570),"-",Nomen.complète!P570)</f>
        <v>-</v>
      </c>
      <c r="B570" s="139" t="str">
        <f>IF(ISBLANK(Nomen.complète!Q570),"-",Nomen.complète!Q570)</f>
        <v>-</v>
      </c>
      <c r="C570" s="140" t="str">
        <f>IF(ISBLANK(Nomen.complète!R570),"-",Nomen.complète!R570)</f>
        <v>-</v>
      </c>
      <c r="D570" s="141" t="str">
        <f>IF(ISBLANK(Nomen.complète!S570),"-",Nomen.complète!S570)</f>
        <v>-</v>
      </c>
    </row>
    <row r="571" spans="1:4">
      <c r="A571" s="138" t="str">
        <f>IF(ISBLANK(Nomen.complète!P571),"-",Nomen.complète!P571)</f>
        <v>-</v>
      </c>
      <c r="B571" s="139" t="str">
        <f>IF(ISBLANK(Nomen.complète!Q571),"-",Nomen.complète!Q571)</f>
        <v>-</v>
      </c>
      <c r="C571" s="140" t="str">
        <f>IF(ISBLANK(Nomen.complète!R571),"-",Nomen.complète!R571)</f>
        <v>-</v>
      </c>
      <c r="D571" s="141" t="str">
        <f>IF(ISBLANK(Nomen.complète!S571),"-",Nomen.complète!S571)</f>
        <v>-</v>
      </c>
    </row>
    <row r="572" spans="1:4">
      <c r="A572" s="138" t="str">
        <f>IF(ISBLANK(Nomen.complète!P572),"-",Nomen.complète!P572)</f>
        <v>-</v>
      </c>
      <c r="B572" s="139" t="str">
        <f>IF(ISBLANK(Nomen.complète!Q572),"-",Nomen.complète!Q572)</f>
        <v>-</v>
      </c>
      <c r="C572" s="140" t="str">
        <f>IF(ISBLANK(Nomen.complète!R572),"-",Nomen.complète!R572)</f>
        <v>-</v>
      </c>
      <c r="D572" s="141" t="str">
        <f>IF(ISBLANK(Nomen.complète!S572),"-",Nomen.complète!S572)</f>
        <v>-</v>
      </c>
    </row>
    <row r="573" spans="1:4">
      <c r="A573" s="138" t="str">
        <f>IF(ISBLANK(Nomen.complète!P573),"-",Nomen.complète!P573)</f>
        <v>-</v>
      </c>
      <c r="B573" s="139" t="str">
        <f>IF(ISBLANK(Nomen.complète!Q573),"-",Nomen.complète!Q573)</f>
        <v>-</v>
      </c>
      <c r="C573" s="140" t="str">
        <f>IF(ISBLANK(Nomen.complète!R573),"-",Nomen.complète!R573)</f>
        <v>-</v>
      </c>
      <c r="D573" s="141" t="str">
        <f>IF(ISBLANK(Nomen.complète!S573),"-",Nomen.complète!S573)</f>
        <v>-</v>
      </c>
    </row>
    <row r="574" spans="1:4">
      <c r="A574" s="138" t="str">
        <f>IF(ISBLANK(Nomen.complète!P574),"-",Nomen.complète!P574)</f>
        <v>-</v>
      </c>
      <c r="B574" s="139" t="str">
        <f>IF(ISBLANK(Nomen.complète!Q574),"-",Nomen.complète!Q574)</f>
        <v>-</v>
      </c>
      <c r="C574" s="140" t="str">
        <f>IF(ISBLANK(Nomen.complète!R574),"-",Nomen.complète!R574)</f>
        <v>-</v>
      </c>
      <c r="D574" s="141" t="str">
        <f>IF(ISBLANK(Nomen.complète!S574),"-",Nomen.complète!S574)</f>
        <v>-</v>
      </c>
    </row>
    <row r="575" spans="1:4">
      <c r="A575" s="138" t="str">
        <f>IF(ISBLANK(Nomen.complète!P575),"-",Nomen.complète!P575)</f>
        <v>-</v>
      </c>
      <c r="B575" s="139" t="str">
        <f>IF(ISBLANK(Nomen.complète!Q575),"-",Nomen.complète!Q575)</f>
        <v>-</v>
      </c>
      <c r="C575" s="140" t="str">
        <f>IF(ISBLANK(Nomen.complète!R575),"-",Nomen.complète!R575)</f>
        <v>-</v>
      </c>
      <c r="D575" s="141" t="str">
        <f>IF(ISBLANK(Nomen.complète!S575),"-",Nomen.complète!S575)</f>
        <v>-</v>
      </c>
    </row>
    <row r="576" spans="1:4">
      <c r="A576" s="138" t="str">
        <f>IF(ISBLANK(Nomen.complète!P576),"-",Nomen.complète!P576)</f>
        <v>-</v>
      </c>
      <c r="B576" s="139" t="str">
        <f>IF(ISBLANK(Nomen.complète!Q576),"-",Nomen.complète!Q576)</f>
        <v>-</v>
      </c>
      <c r="C576" s="140" t="str">
        <f>IF(ISBLANK(Nomen.complète!R576),"-",Nomen.complète!R576)</f>
        <v>-</v>
      </c>
      <c r="D576" s="141" t="str">
        <f>IF(ISBLANK(Nomen.complète!S576),"-",Nomen.complète!S576)</f>
        <v>-</v>
      </c>
    </row>
    <row r="577" spans="1:4">
      <c r="A577" s="138" t="str">
        <f>IF(ISBLANK(Nomen.complète!P577),"-",Nomen.complète!P577)</f>
        <v>-</v>
      </c>
      <c r="B577" s="139" t="str">
        <f>IF(ISBLANK(Nomen.complète!Q577),"-",Nomen.complète!Q577)</f>
        <v>-</v>
      </c>
      <c r="C577" s="140" t="str">
        <f>IF(ISBLANK(Nomen.complète!R577),"-",Nomen.complète!R577)</f>
        <v>-</v>
      </c>
      <c r="D577" s="141" t="str">
        <f>IF(ISBLANK(Nomen.complète!S577),"-",Nomen.complète!S577)</f>
        <v>-</v>
      </c>
    </row>
    <row r="578" spans="1:4">
      <c r="A578" s="138" t="str">
        <f>IF(ISBLANK(Nomen.complète!P578),"-",Nomen.complète!P578)</f>
        <v>-</v>
      </c>
      <c r="B578" s="139" t="str">
        <f>IF(ISBLANK(Nomen.complète!Q578),"-",Nomen.complète!Q578)</f>
        <v>-</v>
      </c>
      <c r="C578" s="140" t="str">
        <f>IF(ISBLANK(Nomen.complète!R578),"-",Nomen.complète!R578)</f>
        <v>-</v>
      </c>
      <c r="D578" s="141" t="str">
        <f>IF(ISBLANK(Nomen.complète!S578),"-",Nomen.complète!S578)</f>
        <v>-</v>
      </c>
    </row>
    <row r="579" spans="1:4">
      <c r="A579" s="138" t="str">
        <f>IF(ISBLANK(Nomen.complète!P579),"-",Nomen.complète!P579)</f>
        <v>-</v>
      </c>
      <c r="B579" s="139" t="str">
        <f>IF(ISBLANK(Nomen.complète!Q579),"-",Nomen.complète!Q579)</f>
        <v>-</v>
      </c>
      <c r="C579" s="140" t="str">
        <f>IF(ISBLANK(Nomen.complète!R579),"-",Nomen.complète!R579)</f>
        <v>-</v>
      </c>
      <c r="D579" s="141" t="str">
        <f>IF(ISBLANK(Nomen.complète!S579),"-",Nomen.complète!S579)</f>
        <v>-</v>
      </c>
    </row>
    <row r="580" spans="1:4">
      <c r="A580" s="138" t="str">
        <f>IF(ISBLANK(Nomen.complète!P580),"-",Nomen.complète!P580)</f>
        <v>-</v>
      </c>
      <c r="B580" s="139" t="str">
        <f>IF(ISBLANK(Nomen.complète!Q580),"-",Nomen.complète!Q580)</f>
        <v>-</v>
      </c>
      <c r="C580" s="140" t="str">
        <f>IF(ISBLANK(Nomen.complète!R580),"-",Nomen.complète!R580)</f>
        <v>-</v>
      </c>
      <c r="D580" s="141" t="str">
        <f>IF(ISBLANK(Nomen.complète!S580),"-",Nomen.complète!S580)</f>
        <v>-</v>
      </c>
    </row>
    <row r="581" spans="1:4">
      <c r="A581" s="138" t="str">
        <f>IF(ISBLANK(Nomen.complète!P581),"-",Nomen.complète!P581)</f>
        <v>-</v>
      </c>
      <c r="B581" s="139" t="str">
        <f>IF(ISBLANK(Nomen.complète!Q581),"-",Nomen.complète!Q581)</f>
        <v>-</v>
      </c>
      <c r="C581" s="140" t="str">
        <f>IF(ISBLANK(Nomen.complète!R581),"-",Nomen.complète!R581)</f>
        <v>-</v>
      </c>
      <c r="D581" s="141" t="str">
        <f>IF(ISBLANK(Nomen.complète!S581),"-",Nomen.complète!S581)</f>
        <v>-</v>
      </c>
    </row>
    <row r="582" spans="1:4">
      <c r="A582" s="138" t="str">
        <f>IF(ISBLANK(Nomen.complète!P582),"-",Nomen.complète!P582)</f>
        <v>-</v>
      </c>
      <c r="B582" s="139" t="str">
        <f>IF(ISBLANK(Nomen.complète!Q582),"-",Nomen.complète!Q582)</f>
        <v>-</v>
      </c>
      <c r="C582" s="140" t="str">
        <f>IF(ISBLANK(Nomen.complète!R582),"-",Nomen.complète!R582)</f>
        <v>-</v>
      </c>
      <c r="D582" s="141" t="str">
        <f>IF(ISBLANK(Nomen.complète!S582),"-",Nomen.complète!S582)</f>
        <v>-</v>
      </c>
    </row>
    <row r="583" spans="1:4">
      <c r="A583" s="138" t="str">
        <f>IF(ISBLANK(Nomen.complète!P583),"-",Nomen.complète!P583)</f>
        <v>-</v>
      </c>
      <c r="B583" s="139" t="str">
        <f>IF(ISBLANK(Nomen.complète!Q583),"-",Nomen.complète!Q583)</f>
        <v>-</v>
      </c>
      <c r="C583" s="140" t="str">
        <f>IF(ISBLANK(Nomen.complète!R583),"-",Nomen.complète!R583)</f>
        <v>-</v>
      </c>
      <c r="D583" s="141" t="str">
        <f>IF(ISBLANK(Nomen.complète!S583),"-",Nomen.complète!S583)</f>
        <v>-</v>
      </c>
    </row>
    <row r="584" spans="1:4">
      <c r="A584" s="138" t="str">
        <f>IF(ISBLANK(Nomen.complète!P584),"-",Nomen.complète!P584)</f>
        <v>-</v>
      </c>
      <c r="B584" s="139" t="str">
        <f>IF(ISBLANK(Nomen.complète!Q584),"-",Nomen.complète!Q584)</f>
        <v>-</v>
      </c>
      <c r="C584" s="140" t="str">
        <f>IF(ISBLANK(Nomen.complète!R584),"-",Nomen.complète!R584)</f>
        <v>-</v>
      </c>
      <c r="D584" s="141" t="str">
        <f>IF(ISBLANK(Nomen.complète!S584),"-",Nomen.complète!S584)</f>
        <v>-</v>
      </c>
    </row>
    <row r="585" spans="1:4">
      <c r="A585" s="138" t="str">
        <f>IF(ISBLANK(Nomen.complète!P585),"-",Nomen.complète!P585)</f>
        <v>-</v>
      </c>
      <c r="B585" s="139" t="str">
        <f>IF(ISBLANK(Nomen.complète!Q585),"-",Nomen.complète!Q585)</f>
        <v>-</v>
      </c>
      <c r="C585" s="140" t="str">
        <f>IF(ISBLANK(Nomen.complète!R585),"-",Nomen.complète!R585)</f>
        <v>-</v>
      </c>
      <c r="D585" s="141" t="str">
        <f>IF(ISBLANK(Nomen.complète!S585),"-",Nomen.complète!S585)</f>
        <v>-</v>
      </c>
    </row>
    <row r="586" spans="1:4">
      <c r="A586" s="138" t="str">
        <f>IF(ISBLANK(Nomen.complète!P586),"-",Nomen.complète!P586)</f>
        <v>-</v>
      </c>
      <c r="B586" s="139" t="str">
        <f>IF(ISBLANK(Nomen.complète!Q586),"-",Nomen.complète!Q586)</f>
        <v>-</v>
      </c>
      <c r="C586" s="140" t="str">
        <f>IF(ISBLANK(Nomen.complète!R586),"-",Nomen.complète!R586)</f>
        <v>-</v>
      </c>
      <c r="D586" s="141" t="str">
        <f>IF(ISBLANK(Nomen.complète!S586),"-",Nomen.complète!S586)</f>
        <v>-</v>
      </c>
    </row>
    <row r="587" spans="1:4">
      <c r="A587" s="138" t="str">
        <f>IF(ISBLANK(Nomen.complète!P587),"-",Nomen.complète!P587)</f>
        <v>-</v>
      </c>
      <c r="B587" s="139" t="str">
        <f>IF(ISBLANK(Nomen.complète!Q587),"-",Nomen.complète!Q587)</f>
        <v>-</v>
      </c>
      <c r="C587" s="140" t="str">
        <f>IF(ISBLANK(Nomen.complète!R587),"-",Nomen.complète!R587)</f>
        <v>-</v>
      </c>
      <c r="D587" s="141" t="str">
        <f>IF(ISBLANK(Nomen.complète!S587),"-",Nomen.complète!S587)</f>
        <v>-</v>
      </c>
    </row>
    <row r="588" spans="1:4">
      <c r="A588" s="138" t="str">
        <f>IF(ISBLANK(Nomen.complète!P588),"-",Nomen.complète!P588)</f>
        <v>-</v>
      </c>
      <c r="B588" s="139" t="str">
        <f>IF(ISBLANK(Nomen.complète!Q588),"-",Nomen.complète!Q588)</f>
        <v>-</v>
      </c>
      <c r="C588" s="140" t="str">
        <f>IF(ISBLANK(Nomen.complète!R588),"-",Nomen.complète!R588)</f>
        <v>-</v>
      </c>
      <c r="D588" s="141" t="str">
        <f>IF(ISBLANK(Nomen.complète!S588),"-",Nomen.complète!S588)</f>
        <v>-</v>
      </c>
    </row>
    <row r="589" spans="1:4">
      <c r="A589" s="138" t="str">
        <f>IF(ISBLANK(Nomen.complète!P589),"-",Nomen.complète!P589)</f>
        <v>-</v>
      </c>
      <c r="B589" s="139" t="str">
        <f>IF(ISBLANK(Nomen.complète!Q589),"-",Nomen.complète!Q589)</f>
        <v>-</v>
      </c>
      <c r="C589" s="140" t="str">
        <f>IF(ISBLANK(Nomen.complète!R589),"-",Nomen.complète!R589)</f>
        <v>-</v>
      </c>
      <c r="D589" s="141" t="str">
        <f>IF(ISBLANK(Nomen.complète!S589),"-",Nomen.complète!S589)</f>
        <v>-</v>
      </c>
    </row>
    <row r="590" spans="1:4">
      <c r="A590" s="138" t="str">
        <f>IF(ISBLANK(Nomen.complète!P590),"-",Nomen.complète!P590)</f>
        <v>-</v>
      </c>
      <c r="B590" s="139" t="str">
        <f>IF(ISBLANK(Nomen.complète!Q590),"-",Nomen.complète!Q590)</f>
        <v>-</v>
      </c>
      <c r="C590" s="140" t="str">
        <f>IF(ISBLANK(Nomen.complète!R590),"-",Nomen.complète!R590)</f>
        <v>-</v>
      </c>
      <c r="D590" s="141" t="str">
        <f>IF(ISBLANK(Nomen.complète!S590),"-",Nomen.complète!S590)</f>
        <v>-</v>
      </c>
    </row>
    <row r="591" spans="1:4">
      <c r="A591" s="138" t="str">
        <f>IF(ISBLANK(Nomen.complète!P591),"-",Nomen.complète!P591)</f>
        <v>-</v>
      </c>
      <c r="B591" s="139" t="str">
        <f>IF(ISBLANK(Nomen.complète!Q591),"-",Nomen.complète!Q591)</f>
        <v>-</v>
      </c>
      <c r="C591" s="140" t="str">
        <f>IF(ISBLANK(Nomen.complète!R591),"-",Nomen.complète!R591)</f>
        <v>-</v>
      </c>
      <c r="D591" s="141" t="str">
        <f>IF(ISBLANK(Nomen.complète!S591),"-",Nomen.complète!S591)</f>
        <v>-</v>
      </c>
    </row>
    <row r="592" spans="1:4">
      <c r="A592" s="138" t="str">
        <f>IF(ISBLANK(Nomen.complète!P592),"-",Nomen.complète!P592)</f>
        <v>-</v>
      </c>
      <c r="B592" s="139" t="str">
        <f>IF(ISBLANK(Nomen.complète!Q592),"-",Nomen.complète!Q592)</f>
        <v>-</v>
      </c>
      <c r="C592" s="140" t="str">
        <f>IF(ISBLANK(Nomen.complète!R592),"-",Nomen.complète!R592)</f>
        <v>-</v>
      </c>
      <c r="D592" s="141" t="str">
        <f>IF(ISBLANK(Nomen.complète!S592),"-",Nomen.complète!S592)</f>
        <v>-</v>
      </c>
    </row>
    <row r="593" spans="1:4">
      <c r="A593" s="138" t="str">
        <f>IF(ISBLANK(Nomen.complète!P593),"-",Nomen.complète!P593)</f>
        <v>-</v>
      </c>
      <c r="B593" s="139" t="str">
        <f>IF(ISBLANK(Nomen.complète!Q593),"-",Nomen.complète!Q593)</f>
        <v>-</v>
      </c>
      <c r="C593" s="140" t="str">
        <f>IF(ISBLANK(Nomen.complète!R593),"-",Nomen.complète!R593)</f>
        <v>-</v>
      </c>
      <c r="D593" s="141" t="str">
        <f>IF(ISBLANK(Nomen.complète!S593),"-",Nomen.complète!S593)</f>
        <v>-</v>
      </c>
    </row>
    <row r="594" spans="1:4">
      <c r="A594" s="138" t="str">
        <f>IF(ISBLANK(Nomen.complète!P594),"-",Nomen.complète!P594)</f>
        <v>-</v>
      </c>
      <c r="B594" s="139" t="str">
        <f>IF(ISBLANK(Nomen.complète!Q594),"-",Nomen.complète!Q594)</f>
        <v>-</v>
      </c>
      <c r="C594" s="140" t="str">
        <f>IF(ISBLANK(Nomen.complète!R594),"-",Nomen.complète!R594)</f>
        <v>-</v>
      </c>
      <c r="D594" s="141" t="str">
        <f>IF(ISBLANK(Nomen.complète!S594),"-",Nomen.complète!S594)</f>
        <v>-</v>
      </c>
    </row>
    <row r="595" spans="1:4">
      <c r="A595" s="138" t="str">
        <f>IF(ISBLANK(Nomen.complète!P595),"-",Nomen.complète!P595)</f>
        <v>-</v>
      </c>
      <c r="B595" s="139" t="str">
        <f>IF(ISBLANK(Nomen.complète!Q595),"-",Nomen.complète!Q595)</f>
        <v>-</v>
      </c>
      <c r="C595" s="140" t="str">
        <f>IF(ISBLANK(Nomen.complète!R595),"-",Nomen.complète!R595)</f>
        <v>-</v>
      </c>
      <c r="D595" s="141" t="str">
        <f>IF(ISBLANK(Nomen.complète!S595),"-",Nomen.complète!S595)</f>
        <v>-</v>
      </c>
    </row>
    <row r="596" spans="1:4">
      <c r="A596" s="138" t="str">
        <f>IF(ISBLANK(Nomen.complète!P596),"-",Nomen.complète!P596)</f>
        <v>-</v>
      </c>
      <c r="B596" s="139" t="str">
        <f>IF(ISBLANK(Nomen.complète!Q596),"-",Nomen.complète!Q596)</f>
        <v>-</v>
      </c>
      <c r="C596" s="140" t="str">
        <f>IF(ISBLANK(Nomen.complète!R596),"-",Nomen.complète!R596)</f>
        <v>-</v>
      </c>
      <c r="D596" s="141" t="str">
        <f>IF(ISBLANK(Nomen.complète!S596),"-",Nomen.complète!S596)</f>
        <v>-</v>
      </c>
    </row>
    <row r="597" spans="1:4">
      <c r="A597" s="138" t="str">
        <f>IF(ISBLANK(Nomen.complète!P597),"-",Nomen.complète!P597)</f>
        <v>-</v>
      </c>
      <c r="B597" s="139" t="str">
        <f>IF(ISBLANK(Nomen.complète!Q597),"-",Nomen.complète!Q597)</f>
        <v>-</v>
      </c>
      <c r="C597" s="140" t="str">
        <f>IF(ISBLANK(Nomen.complète!R597),"-",Nomen.complète!R597)</f>
        <v>-</v>
      </c>
      <c r="D597" s="141" t="str">
        <f>IF(ISBLANK(Nomen.complète!S597),"-",Nomen.complète!S597)</f>
        <v>-</v>
      </c>
    </row>
    <row r="598" spans="1:4">
      <c r="A598" s="138" t="str">
        <f>IF(ISBLANK(Nomen.complète!P598),"-",Nomen.complète!P598)</f>
        <v>-</v>
      </c>
      <c r="B598" s="139" t="str">
        <f>IF(ISBLANK(Nomen.complète!Q598),"-",Nomen.complète!Q598)</f>
        <v>-</v>
      </c>
      <c r="C598" s="140" t="str">
        <f>IF(ISBLANK(Nomen.complète!R598),"-",Nomen.complète!R598)</f>
        <v>-</v>
      </c>
      <c r="D598" s="141" t="str">
        <f>IF(ISBLANK(Nomen.complète!S598),"-",Nomen.complète!S598)</f>
        <v>-</v>
      </c>
    </row>
    <row r="599" spans="1:4">
      <c r="A599" s="138" t="str">
        <f>IF(ISBLANK(Nomen.complète!P599),"-",Nomen.complète!P599)</f>
        <v>-</v>
      </c>
      <c r="B599" s="139" t="str">
        <f>IF(ISBLANK(Nomen.complète!Q599),"-",Nomen.complète!Q599)</f>
        <v>-</v>
      </c>
      <c r="C599" s="140" t="str">
        <f>IF(ISBLANK(Nomen.complète!R599),"-",Nomen.complète!R599)</f>
        <v>-</v>
      </c>
      <c r="D599" s="141" t="str">
        <f>IF(ISBLANK(Nomen.complète!S599),"-",Nomen.complète!S599)</f>
        <v>-</v>
      </c>
    </row>
    <row r="600" spans="1:4">
      <c r="A600" s="138" t="str">
        <f>IF(ISBLANK(Nomen.complète!P600),"-",Nomen.complète!P600)</f>
        <v>-</v>
      </c>
      <c r="B600" s="139" t="str">
        <f>IF(ISBLANK(Nomen.complète!Q600),"-",Nomen.complète!Q600)</f>
        <v>-</v>
      </c>
      <c r="C600" s="140" t="str">
        <f>IF(ISBLANK(Nomen.complète!R600),"-",Nomen.complète!R600)</f>
        <v>-</v>
      </c>
      <c r="D600" s="141" t="str">
        <f>IF(ISBLANK(Nomen.complète!S600),"-",Nomen.complète!S600)</f>
        <v>-</v>
      </c>
    </row>
    <row r="601" spans="1:4">
      <c r="A601" s="138" t="str">
        <f>IF(ISBLANK(Nomen.complète!P601),"-",Nomen.complète!P601)</f>
        <v>-</v>
      </c>
      <c r="B601" s="139" t="str">
        <f>IF(ISBLANK(Nomen.complète!Q601),"-",Nomen.complète!Q601)</f>
        <v>-</v>
      </c>
      <c r="C601" s="140" t="str">
        <f>IF(ISBLANK(Nomen.complète!R601),"-",Nomen.complète!R601)</f>
        <v>-</v>
      </c>
      <c r="D601" s="141" t="str">
        <f>IF(ISBLANK(Nomen.complète!S601),"-",Nomen.complète!S601)</f>
        <v>-</v>
      </c>
    </row>
    <row r="602" spans="1:4">
      <c r="A602" s="138" t="str">
        <f>IF(ISBLANK(Nomen.complète!P602),"-",Nomen.complète!P602)</f>
        <v>-</v>
      </c>
      <c r="B602" s="139" t="str">
        <f>IF(ISBLANK(Nomen.complète!Q602),"-",Nomen.complète!Q602)</f>
        <v>-</v>
      </c>
      <c r="C602" s="140" t="str">
        <f>IF(ISBLANK(Nomen.complète!R602),"-",Nomen.complète!R602)</f>
        <v>-</v>
      </c>
      <c r="D602" s="141" t="str">
        <f>IF(ISBLANK(Nomen.complète!S602),"-",Nomen.complète!S602)</f>
        <v>-</v>
      </c>
    </row>
    <row r="603" spans="1:4">
      <c r="A603" s="138" t="str">
        <f>IF(ISBLANK(Nomen.complète!P603),"-",Nomen.complète!P603)</f>
        <v>-</v>
      </c>
      <c r="B603" s="139" t="str">
        <f>IF(ISBLANK(Nomen.complète!Q603),"-",Nomen.complète!Q603)</f>
        <v>-</v>
      </c>
      <c r="C603" s="140" t="str">
        <f>IF(ISBLANK(Nomen.complète!R603),"-",Nomen.complète!R603)</f>
        <v>-</v>
      </c>
      <c r="D603" s="141" t="str">
        <f>IF(ISBLANK(Nomen.complète!S603),"-",Nomen.complète!S603)</f>
        <v>-</v>
      </c>
    </row>
    <row r="604" spans="1:4">
      <c r="A604" s="138" t="str">
        <f>IF(ISBLANK(Nomen.complète!P604),"-",Nomen.complète!P604)</f>
        <v>-</v>
      </c>
      <c r="B604" s="139" t="str">
        <f>IF(ISBLANK(Nomen.complète!Q604),"-",Nomen.complète!Q604)</f>
        <v>-</v>
      </c>
      <c r="C604" s="140" t="str">
        <f>IF(ISBLANK(Nomen.complète!R604),"-",Nomen.complète!R604)</f>
        <v>-</v>
      </c>
      <c r="D604" s="141" t="str">
        <f>IF(ISBLANK(Nomen.complète!S604),"-",Nomen.complète!S604)</f>
        <v>-</v>
      </c>
    </row>
    <row r="605" spans="1:4">
      <c r="A605" s="138" t="str">
        <f>IF(ISBLANK(Nomen.complète!P605),"-",Nomen.complète!P605)</f>
        <v>-</v>
      </c>
      <c r="B605" s="139" t="str">
        <f>IF(ISBLANK(Nomen.complète!Q605),"-",Nomen.complète!Q605)</f>
        <v>-</v>
      </c>
      <c r="C605" s="140" t="str">
        <f>IF(ISBLANK(Nomen.complète!R605),"-",Nomen.complète!R605)</f>
        <v>-</v>
      </c>
      <c r="D605" s="141" t="str">
        <f>IF(ISBLANK(Nomen.complète!S605),"-",Nomen.complète!S605)</f>
        <v>-</v>
      </c>
    </row>
    <row r="606" spans="1:4">
      <c r="A606" s="138" t="str">
        <f>IF(ISBLANK(Nomen.complète!P606),"-",Nomen.complète!P606)</f>
        <v>-</v>
      </c>
      <c r="B606" s="139" t="str">
        <f>IF(ISBLANK(Nomen.complète!Q606),"-",Nomen.complète!Q606)</f>
        <v>-</v>
      </c>
      <c r="C606" s="140" t="str">
        <f>IF(ISBLANK(Nomen.complète!R606),"-",Nomen.complète!R606)</f>
        <v>-</v>
      </c>
      <c r="D606" s="141" t="str">
        <f>IF(ISBLANK(Nomen.complète!S606),"-",Nomen.complète!S606)</f>
        <v>-</v>
      </c>
    </row>
    <row r="607" spans="1:4">
      <c r="A607" s="138" t="str">
        <f>IF(ISBLANK(Nomen.complète!P607),"-",Nomen.complète!P607)</f>
        <v>-</v>
      </c>
      <c r="B607" s="139" t="str">
        <f>IF(ISBLANK(Nomen.complète!Q607),"-",Nomen.complète!Q607)</f>
        <v>-</v>
      </c>
      <c r="C607" s="140" t="str">
        <f>IF(ISBLANK(Nomen.complète!R607),"-",Nomen.complète!R607)</f>
        <v>-</v>
      </c>
      <c r="D607" s="141" t="str">
        <f>IF(ISBLANK(Nomen.complète!S607),"-",Nomen.complète!S607)</f>
        <v>-</v>
      </c>
    </row>
    <row r="608" spans="1:4">
      <c r="A608" s="138" t="str">
        <f>IF(ISBLANK(Nomen.complète!P608),"-",Nomen.complète!P608)</f>
        <v>-</v>
      </c>
      <c r="B608" s="139" t="str">
        <f>IF(ISBLANK(Nomen.complète!Q608),"-",Nomen.complète!Q608)</f>
        <v>-</v>
      </c>
      <c r="C608" s="140" t="str">
        <f>IF(ISBLANK(Nomen.complète!R608),"-",Nomen.complète!R608)</f>
        <v>-</v>
      </c>
      <c r="D608" s="141" t="str">
        <f>IF(ISBLANK(Nomen.complète!S608),"-",Nomen.complète!S608)</f>
        <v>-</v>
      </c>
    </row>
    <row r="609" spans="1:4">
      <c r="A609" s="138" t="str">
        <f>IF(ISBLANK(Nomen.complète!P609),"-",Nomen.complète!P609)</f>
        <v>-</v>
      </c>
      <c r="B609" s="139" t="str">
        <f>IF(ISBLANK(Nomen.complète!Q609),"-",Nomen.complète!Q609)</f>
        <v>-</v>
      </c>
      <c r="C609" s="140" t="str">
        <f>IF(ISBLANK(Nomen.complète!R609),"-",Nomen.complète!R609)</f>
        <v>-</v>
      </c>
      <c r="D609" s="141" t="str">
        <f>IF(ISBLANK(Nomen.complète!S609),"-",Nomen.complète!S609)</f>
        <v>-</v>
      </c>
    </row>
    <row r="610" spans="1:4">
      <c r="A610" s="138" t="str">
        <f>IF(ISBLANK(Nomen.complète!P610),"-",Nomen.complète!P610)</f>
        <v>-</v>
      </c>
      <c r="B610" s="139" t="str">
        <f>IF(ISBLANK(Nomen.complète!Q610),"-",Nomen.complète!Q610)</f>
        <v>-</v>
      </c>
      <c r="C610" s="140" t="str">
        <f>IF(ISBLANK(Nomen.complète!R610),"-",Nomen.complète!R610)</f>
        <v>-</v>
      </c>
      <c r="D610" s="141" t="str">
        <f>IF(ISBLANK(Nomen.complète!S610),"-",Nomen.complète!S610)</f>
        <v>-</v>
      </c>
    </row>
    <row r="611" spans="1:4">
      <c r="A611" s="138" t="str">
        <f>IF(ISBLANK(Nomen.complète!P611),"-",Nomen.complète!P611)</f>
        <v>-</v>
      </c>
      <c r="B611" s="139" t="str">
        <f>IF(ISBLANK(Nomen.complète!Q611),"-",Nomen.complète!Q611)</f>
        <v>-</v>
      </c>
      <c r="C611" s="140" t="str">
        <f>IF(ISBLANK(Nomen.complète!R611),"-",Nomen.complète!R611)</f>
        <v>-</v>
      </c>
      <c r="D611" s="141" t="str">
        <f>IF(ISBLANK(Nomen.complète!S611),"-",Nomen.complète!S611)</f>
        <v>-</v>
      </c>
    </row>
    <row r="612" spans="1:4">
      <c r="A612" s="138" t="str">
        <f>IF(ISBLANK(Nomen.complète!P612),"-",Nomen.complète!P612)</f>
        <v>-</v>
      </c>
      <c r="B612" s="139" t="str">
        <f>IF(ISBLANK(Nomen.complète!Q612),"-",Nomen.complète!Q612)</f>
        <v>-</v>
      </c>
      <c r="C612" s="140" t="str">
        <f>IF(ISBLANK(Nomen.complète!R612),"-",Nomen.complète!R612)</f>
        <v>-</v>
      </c>
      <c r="D612" s="141" t="str">
        <f>IF(ISBLANK(Nomen.complète!S612),"-",Nomen.complète!S612)</f>
        <v>-</v>
      </c>
    </row>
    <row r="613" spans="1:4">
      <c r="A613" s="138" t="str">
        <f>IF(ISBLANK(Nomen.complète!P613),"-",Nomen.complète!P613)</f>
        <v>-</v>
      </c>
      <c r="B613" s="139" t="str">
        <f>IF(ISBLANK(Nomen.complète!Q613),"-",Nomen.complète!Q613)</f>
        <v>-</v>
      </c>
      <c r="C613" s="140" t="str">
        <f>IF(ISBLANK(Nomen.complète!R613),"-",Nomen.complète!R613)</f>
        <v>-</v>
      </c>
      <c r="D613" s="141" t="str">
        <f>IF(ISBLANK(Nomen.complète!S613),"-",Nomen.complète!S613)</f>
        <v>-</v>
      </c>
    </row>
    <row r="614" spans="1:4">
      <c r="A614" s="138" t="str">
        <f>IF(ISBLANK(Nomen.complète!P614),"-",Nomen.complète!P614)</f>
        <v>-</v>
      </c>
      <c r="B614" s="139" t="str">
        <f>IF(ISBLANK(Nomen.complète!Q614),"-",Nomen.complète!Q614)</f>
        <v>-</v>
      </c>
      <c r="C614" s="140" t="str">
        <f>IF(ISBLANK(Nomen.complète!R614),"-",Nomen.complète!R614)</f>
        <v>-</v>
      </c>
      <c r="D614" s="141" t="str">
        <f>IF(ISBLANK(Nomen.complète!S614),"-",Nomen.complète!S614)</f>
        <v>-</v>
      </c>
    </row>
    <row r="615" spans="1:4">
      <c r="A615" s="138" t="str">
        <f>IF(ISBLANK(Nomen.complète!P615),"-",Nomen.complète!P615)</f>
        <v>-</v>
      </c>
      <c r="B615" s="139" t="str">
        <f>IF(ISBLANK(Nomen.complète!Q615),"-",Nomen.complète!Q615)</f>
        <v>-</v>
      </c>
      <c r="C615" s="140" t="str">
        <f>IF(ISBLANK(Nomen.complète!R615),"-",Nomen.complète!R615)</f>
        <v>-</v>
      </c>
      <c r="D615" s="141" t="str">
        <f>IF(ISBLANK(Nomen.complète!S615),"-",Nomen.complète!S615)</f>
        <v>-</v>
      </c>
    </row>
    <row r="616" spans="1:4">
      <c r="A616" s="138" t="str">
        <f>IF(ISBLANK(Nomen.complète!P616),"-",Nomen.complète!P616)</f>
        <v>-</v>
      </c>
      <c r="B616" s="139" t="str">
        <f>IF(ISBLANK(Nomen.complète!Q616),"-",Nomen.complète!Q616)</f>
        <v>-</v>
      </c>
      <c r="C616" s="140" t="str">
        <f>IF(ISBLANK(Nomen.complète!R616),"-",Nomen.complète!R616)</f>
        <v>-</v>
      </c>
      <c r="D616" s="141" t="str">
        <f>IF(ISBLANK(Nomen.complète!S616),"-",Nomen.complète!S616)</f>
        <v>-</v>
      </c>
    </row>
    <row r="617" spans="1:4">
      <c r="A617" s="138" t="str">
        <f>IF(ISBLANK(Nomen.complète!P617),"-",Nomen.complète!P617)</f>
        <v>-</v>
      </c>
      <c r="B617" s="139" t="str">
        <f>IF(ISBLANK(Nomen.complète!Q617),"-",Nomen.complète!Q617)</f>
        <v>-</v>
      </c>
      <c r="C617" s="140" t="str">
        <f>IF(ISBLANK(Nomen.complète!R617),"-",Nomen.complète!R617)</f>
        <v>-</v>
      </c>
      <c r="D617" s="141" t="str">
        <f>IF(ISBLANK(Nomen.complète!S617),"-",Nomen.complète!S617)</f>
        <v>-</v>
      </c>
    </row>
    <row r="618" spans="1:4">
      <c r="A618" s="138" t="str">
        <f>IF(ISBLANK(Nomen.complète!P618),"-",Nomen.complète!P618)</f>
        <v>-</v>
      </c>
      <c r="B618" s="139" t="str">
        <f>IF(ISBLANK(Nomen.complète!Q618),"-",Nomen.complète!Q618)</f>
        <v>-</v>
      </c>
      <c r="C618" s="140" t="str">
        <f>IF(ISBLANK(Nomen.complète!R618),"-",Nomen.complète!R618)</f>
        <v>-</v>
      </c>
      <c r="D618" s="141" t="str">
        <f>IF(ISBLANK(Nomen.complète!S618),"-",Nomen.complète!S618)</f>
        <v>-</v>
      </c>
    </row>
    <row r="619" spans="1:4">
      <c r="A619" s="138" t="str">
        <f>IF(ISBLANK(Nomen.complète!P619),"-",Nomen.complète!P619)</f>
        <v>-</v>
      </c>
      <c r="B619" s="139" t="str">
        <f>IF(ISBLANK(Nomen.complète!Q619),"-",Nomen.complète!Q619)</f>
        <v>-</v>
      </c>
      <c r="C619" s="140" t="str">
        <f>IF(ISBLANK(Nomen.complète!R619),"-",Nomen.complète!R619)</f>
        <v>-</v>
      </c>
      <c r="D619" s="141" t="str">
        <f>IF(ISBLANK(Nomen.complète!S619),"-",Nomen.complète!S619)</f>
        <v>-</v>
      </c>
    </row>
    <row r="620" spans="1:4">
      <c r="A620" s="138" t="str">
        <f>IF(ISBLANK(Nomen.complète!P620),"-",Nomen.complète!P620)</f>
        <v>-</v>
      </c>
      <c r="B620" s="139" t="str">
        <f>IF(ISBLANK(Nomen.complète!Q620),"-",Nomen.complète!Q620)</f>
        <v>-</v>
      </c>
      <c r="C620" s="140" t="str">
        <f>IF(ISBLANK(Nomen.complète!R620),"-",Nomen.complète!R620)</f>
        <v>-</v>
      </c>
      <c r="D620" s="141" t="str">
        <f>IF(ISBLANK(Nomen.complète!S620),"-",Nomen.complète!S620)</f>
        <v>-</v>
      </c>
    </row>
    <row r="621" spans="1:4">
      <c r="A621" s="138" t="str">
        <f>IF(ISBLANK(Nomen.complète!P621),"-",Nomen.complète!P621)</f>
        <v>-</v>
      </c>
      <c r="B621" s="139" t="str">
        <f>IF(ISBLANK(Nomen.complète!Q621),"-",Nomen.complète!Q621)</f>
        <v>-</v>
      </c>
      <c r="C621" s="140" t="str">
        <f>IF(ISBLANK(Nomen.complète!R621),"-",Nomen.complète!R621)</f>
        <v>-</v>
      </c>
      <c r="D621" s="141" t="str">
        <f>IF(ISBLANK(Nomen.complète!S621),"-",Nomen.complète!S621)</f>
        <v>-</v>
      </c>
    </row>
    <row r="622" spans="1:4">
      <c r="A622" s="138" t="str">
        <f>IF(ISBLANK(Nomen.complète!P622),"-",Nomen.complète!P622)</f>
        <v>-</v>
      </c>
      <c r="B622" s="139" t="str">
        <f>IF(ISBLANK(Nomen.complète!Q622),"-",Nomen.complète!Q622)</f>
        <v>-</v>
      </c>
      <c r="C622" s="140" t="str">
        <f>IF(ISBLANK(Nomen.complète!R622),"-",Nomen.complète!R622)</f>
        <v>-</v>
      </c>
      <c r="D622" s="141" t="str">
        <f>IF(ISBLANK(Nomen.complète!S622),"-",Nomen.complète!S622)</f>
        <v>-</v>
      </c>
    </row>
    <row r="623" spans="1:4">
      <c r="A623" s="138" t="str">
        <f>IF(ISBLANK(Nomen.complète!P623),"-",Nomen.complète!P623)</f>
        <v>-</v>
      </c>
      <c r="B623" s="139" t="str">
        <f>IF(ISBLANK(Nomen.complète!Q623),"-",Nomen.complète!Q623)</f>
        <v>-</v>
      </c>
      <c r="C623" s="140" t="str">
        <f>IF(ISBLANK(Nomen.complète!R623),"-",Nomen.complète!R623)</f>
        <v>-</v>
      </c>
      <c r="D623" s="141" t="str">
        <f>IF(ISBLANK(Nomen.complète!S623),"-",Nomen.complète!S623)</f>
        <v>-</v>
      </c>
    </row>
    <row r="624" spans="1:4">
      <c r="A624" s="138" t="str">
        <f>IF(ISBLANK(Nomen.complète!P624),"-",Nomen.complète!P624)</f>
        <v>-</v>
      </c>
      <c r="B624" s="139" t="str">
        <f>IF(ISBLANK(Nomen.complète!Q624),"-",Nomen.complète!Q624)</f>
        <v>-</v>
      </c>
      <c r="C624" s="140" t="str">
        <f>IF(ISBLANK(Nomen.complète!R624),"-",Nomen.complète!R624)</f>
        <v>-</v>
      </c>
      <c r="D624" s="141" t="str">
        <f>IF(ISBLANK(Nomen.complète!S624),"-",Nomen.complète!S624)</f>
        <v>-</v>
      </c>
    </row>
    <row r="625" spans="1:4">
      <c r="A625" s="138" t="str">
        <f>IF(ISBLANK(Nomen.complète!P625),"-",Nomen.complète!P625)</f>
        <v>-</v>
      </c>
      <c r="B625" s="139" t="str">
        <f>IF(ISBLANK(Nomen.complète!Q625),"-",Nomen.complète!Q625)</f>
        <v>-</v>
      </c>
      <c r="C625" s="140" t="str">
        <f>IF(ISBLANK(Nomen.complète!R625),"-",Nomen.complète!R625)</f>
        <v>-</v>
      </c>
      <c r="D625" s="141" t="str">
        <f>IF(ISBLANK(Nomen.complète!S625),"-",Nomen.complète!S625)</f>
        <v>-</v>
      </c>
    </row>
    <row r="626" spans="1:4">
      <c r="A626" s="138" t="str">
        <f>IF(ISBLANK(Nomen.complète!P626),"-",Nomen.complète!P626)</f>
        <v>-</v>
      </c>
      <c r="B626" s="139" t="str">
        <f>IF(ISBLANK(Nomen.complète!Q626),"-",Nomen.complète!Q626)</f>
        <v>-</v>
      </c>
      <c r="C626" s="140" t="str">
        <f>IF(ISBLANK(Nomen.complète!R626),"-",Nomen.complète!R626)</f>
        <v>-</v>
      </c>
      <c r="D626" s="141" t="str">
        <f>IF(ISBLANK(Nomen.complète!S626),"-",Nomen.complète!S626)</f>
        <v>-</v>
      </c>
    </row>
    <row r="627" spans="1:4">
      <c r="A627" s="138" t="str">
        <f>IF(ISBLANK(Nomen.complète!P627),"-",Nomen.complète!P627)</f>
        <v>-</v>
      </c>
      <c r="B627" s="139" t="str">
        <f>IF(ISBLANK(Nomen.complète!Q627),"-",Nomen.complète!Q627)</f>
        <v>-</v>
      </c>
      <c r="C627" s="140" t="str">
        <f>IF(ISBLANK(Nomen.complète!R627),"-",Nomen.complète!R627)</f>
        <v>-</v>
      </c>
      <c r="D627" s="141" t="str">
        <f>IF(ISBLANK(Nomen.complète!S627),"-",Nomen.complète!S627)</f>
        <v>-</v>
      </c>
    </row>
    <row r="628" spans="1:4">
      <c r="A628" s="138" t="str">
        <f>IF(ISBLANK(Nomen.complète!P628),"-",Nomen.complète!P628)</f>
        <v>-</v>
      </c>
      <c r="B628" s="139" t="str">
        <f>IF(ISBLANK(Nomen.complète!Q628),"-",Nomen.complète!Q628)</f>
        <v>-</v>
      </c>
      <c r="C628" s="140" t="str">
        <f>IF(ISBLANK(Nomen.complète!R628),"-",Nomen.complète!R628)</f>
        <v>-</v>
      </c>
      <c r="D628" s="141" t="str">
        <f>IF(ISBLANK(Nomen.complète!S628),"-",Nomen.complète!S628)</f>
        <v>-</v>
      </c>
    </row>
    <row r="629" spans="1:4">
      <c r="A629" s="138" t="str">
        <f>IF(ISBLANK(Nomen.complète!P629),"-",Nomen.complète!P629)</f>
        <v>-</v>
      </c>
      <c r="B629" s="139" t="str">
        <f>IF(ISBLANK(Nomen.complète!Q629),"-",Nomen.complète!Q629)</f>
        <v>-</v>
      </c>
      <c r="C629" s="140" t="str">
        <f>IF(ISBLANK(Nomen.complète!R629),"-",Nomen.complète!R629)</f>
        <v>-</v>
      </c>
      <c r="D629" s="141" t="str">
        <f>IF(ISBLANK(Nomen.complète!S629),"-",Nomen.complète!S629)</f>
        <v>-</v>
      </c>
    </row>
    <row r="630" spans="1:4">
      <c r="A630" s="138" t="str">
        <f>IF(ISBLANK(Nomen.complète!P630),"-",Nomen.complète!P630)</f>
        <v>-</v>
      </c>
      <c r="B630" s="139" t="str">
        <f>IF(ISBLANK(Nomen.complète!Q630),"-",Nomen.complète!Q630)</f>
        <v>-</v>
      </c>
      <c r="C630" s="140" t="str">
        <f>IF(ISBLANK(Nomen.complète!R630),"-",Nomen.complète!R630)</f>
        <v>-</v>
      </c>
      <c r="D630" s="141" t="str">
        <f>IF(ISBLANK(Nomen.complète!S630),"-",Nomen.complète!S630)</f>
        <v>-</v>
      </c>
    </row>
    <row r="631" spans="1:4">
      <c r="A631" s="138" t="str">
        <f>IF(ISBLANK(Nomen.complète!P631),"-",Nomen.complète!P631)</f>
        <v>-</v>
      </c>
      <c r="B631" s="139" t="str">
        <f>IF(ISBLANK(Nomen.complète!Q631),"-",Nomen.complète!Q631)</f>
        <v>-</v>
      </c>
      <c r="C631" s="140" t="str">
        <f>IF(ISBLANK(Nomen.complète!R631),"-",Nomen.complète!R631)</f>
        <v>-</v>
      </c>
      <c r="D631" s="141" t="str">
        <f>IF(ISBLANK(Nomen.complète!S631),"-",Nomen.complète!S631)</f>
        <v>-</v>
      </c>
    </row>
    <row r="632" spans="1:4">
      <c r="A632" s="138" t="str">
        <f>IF(ISBLANK(Nomen.complète!P632),"-",Nomen.complète!P632)</f>
        <v>-</v>
      </c>
      <c r="B632" s="139" t="str">
        <f>IF(ISBLANK(Nomen.complète!Q632),"-",Nomen.complète!Q632)</f>
        <v>-</v>
      </c>
      <c r="C632" s="140" t="str">
        <f>IF(ISBLANK(Nomen.complète!R632),"-",Nomen.complète!R632)</f>
        <v>-</v>
      </c>
      <c r="D632" s="141" t="str">
        <f>IF(ISBLANK(Nomen.complète!S632),"-",Nomen.complète!S632)</f>
        <v>-</v>
      </c>
    </row>
    <row r="633" spans="1:4">
      <c r="A633" s="138" t="str">
        <f>IF(ISBLANK(Nomen.complète!P633),"-",Nomen.complète!P633)</f>
        <v>-</v>
      </c>
      <c r="B633" s="139" t="str">
        <f>IF(ISBLANK(Nomen.complète!Q633),"-",Nomen.complète!Q633)</f>
        <v>-</v>
      </c>
      <c r="C633" s="140" t="str">
        <f>IF(ISBLANK(Nomen.complète!R633),"-",Nomen.complète!R633)</f>
        <v>-</v>
      </c>
      <c r="D633" s="141" t="str">
        <f>IF(ISBLANK(Nomen.complète!S633),"-",Nomen.complète!S633)</f>
        <v>-</v>
      </c>
    </row>
    <row r="634" spans="1:4">
      <c r="A634" s="138" t="str">
        <f>IF(ISBLANK(Nomen.complète!P634),"-",Nomen.complète!P634)</f>
        <v>-</v>
      </c>
      <c r="B634" s="139" t="str">
        <f>IF(ISBLANK(Nomen.complète!Q634),"-",Nomen.complète!Q634)</f>
        <v>-</v>
      </c>
      <c r="C634" s="140" t="str">
        <f>IF(ISBLANK(Nomen.complète!R634),"-",Nomen.complète!R634)</f>
        <v>-</v>
      </c>
      <c r="D634" s="141" t="str">
        <f>IF(ISBLANK(Nomen.complète!S634),"-",Nomen.complète!S634)</f>
        <v>-</v>
      </c>
    </row>
    <row r="635" spans="1:4">
      <c r="A635" s="138" t="str">
        <f>IF(ISBLANK(Nomen.complète!P635),"-",Nomen.complète!P635)</f>
        <v>-</v>
      </c>
      <c r="B635" s="139" t="str">
        <f>IF(ISBLANK(Nomen.complète!Q635),"-",Nomen.complète!Q635)</f>
        <v>-</v>
      </c>
      <c r="C635" s="140" t="str">
        <f>IF(ISBLANK(Nomen.complète!R635),"-",Nomen.complète!R635)</f>
        <v>-</v>
      </c>
      <c r="D635" s="141" t="str">
        <f>IF(ISBLANK(Nomen.complète!S635),"-",Nomen.complète!S635)</f>
        <v>-</v>
      </c>
    </row>
    <row r="636" spans="1:4">
      <c r="A636" s="138" t="str">
        <f>IF(ISBLANK(Nomen.complète!P636),"-",Nomen.complète!P636)</f>
        <v>-</v>
      </c>
      <c r="B636" s="139" t="str">
        <f>IF(ISBLANK(Nomen.complète!Q636),"-",Nomen.complète!Q636)</f>
        <v>-</v>
      </c>
      <c r="C636" s="140" t="str">
        <f>IF(ISBLANK(Nomen.complète!R636),"-",Nomen.complète!R636)</f>
        <v>-</v>
      </c>
      <c r="D636" s="141" t="str">
        <f>IF(ISBLANK(Nomen.complète!S636),"-",Nomen.complète!S636)</f>
        <v>-</v>
      </c>
    </row>
    <row r="637" spans="1:4">
      <c r="A637" s="138" t="str">
        <f>IF(ISBLANK(Nomen.complète!P637),"-",Nomen.complète!P637)</f>
        <v>-</v>
      </c>
      <c r="B637" s="139" t="str">
        <f>IF(ISBLANK(Nomen.complète!Q637),"-",Nomen.complète!Q637)</f>
        <v>-</v>
      </c>
      <c r="C637" s="140" t="str">
        <f>IF(ISBLANK(Nomen.complète!R637),"-",Nomen.complète!R637)</f>
        <v>-</v>
      </c>
      <c r="D637" s="141" t="str">
        <f>IF(ISBLANK(Nomen.complète!S637),"-",Nomen.complète!S637)</f>
        <v>-</v>
      </c>
    </row>
    <row r="638" spans="1:4">
      <c r="A638" s="138" t="str">
        <f>IF(ISBLANK(Nomen.complète!P638),"-",Nomen.complète!P638)</f>
        <v>-</v>
      </c>
      <c r="B638" s="139" t="str">
        <f>IF(ISBLANK(Nomen.complète!Q638),"-",Nomen.complète!Q638)</f>
        <v>-</v>
      </c>
      <c r="C638" s="140" t="str">
        <f>IF(ISBLANK(Nomen.complète!R638),"-",Nomen.complète!R638)</f>
        <v>-</v>
      </c>
      <c r="D638" s="141" t="str">
        <f>IF(ISBLANK(Nomen.complète!S638),"-",Nomen.complète!S638)</f>
        <v>-</v>
      </c>
    </row>
    <row r="639" spans="1:4">
      <c r="A639" s="138" t="str">
        <f>IF(ISBLANK(Nomen.complète!P639),"-",Nomen.complète!P639)</f>
        <v>-</v>
      </c>
      <c r="B639" s="139" t="str">
        <f>IF(ISBLANK(Nomen.complète!Q639),"-",Nomen.complète!Q639)</f>
        <v>-</v>
      </c>
      <c r="C639" s="140" t="str">
        <f>IF(ISBLANK(Nomen.complète!R639),"-",Nomen.complète!R639)</f>
        <v>-</v>
      </c>
      <c r="D639" s="141" t="str">
        <f>IF(ISBLANK(Nomen.complète!S639),"-",Nomen.complète!S639)</f>
        <v>-</v>
      </c>
    </row>
    <row r="640" spans="1:4">
      <c r="A640" s="138" t="str">
        <f>IF(ISBLANK(Nomen.complète!P640),"-",Nomen.complète!P640)</f>
        <v>-</v>
      </c>
      <c r="B640" s="139" t="str">
        <f>IF(ISBLANK(Nomen.complète!Q640),"-",Nomen.complète!Q640)</f>
        <v>-</v>
      </c>
      <c r="C640" s="140" t="str">
        <f>IF(ISBLANK(Nomen.complète!R640),"-",Nomen.complète!R640)</f>
        <v>-</v>
      </c>
      <c r="D640" s="141" t="str">
        <f>IF(ISBLANK(Nomen.complète!S640),"-",Nomen.complète!S640)</f>
        <v>-</v>
      </c>
    </row>
    <row r="641" spans="1:4">
      <c r="A641" s="138" t="str">
        <f>IF(ISBLANK(Nomen.complète!P641),"-",Nomen.complète!P641)</f>
        <v>-</v>
      </c>
      <c r="B641" s="139" t="str">
        <f>IF(ISBLANK(Nomen.complète!Q641),"-",Nomen.complète!Q641)</f>
        <v>-</v>
      </c>
      <c r="C641" s="140" t="str">
        <f>IF(ISBLANK(Nomen.complète!R641),"-",Nomen.complète!R641)</f>
        <v>-</v>
      </c>
      <c r="D641" s="141" t="str">
        <f>IF(ISBLANK(Nomen.complète!S641),"-",Nomen.complète!S641)</f>
        <v>-</v>
      </c>
    </row>
    <row r="642" spans="1:4">
      <c r="A642" s="138" t="str">
        <f>IF(ISBLANK(Nomen.complète!P642),"-",Nomen.complète!P642)</f>
        <v>-</v>
      </c>
      <c r="B642" s="139" t="str">
        <f>IF(ISBLANK(Nomen.complète!Q642),"-",Nomen.complète!Q642)</f>
        <v>-</v>
      </c>
      <c r="C642" s="140" t="str">
        <f>IF(ISBLANK(Nomen.complète!R642),"-",Nomen.complète!R642)</f>
        <v>-</v>
      </c>
      <c r="D642" s="141" t="str">
        <f>IF(ISBLANK(Nomen.complète!S642),"-",Nomen.complète!S642)</f>
        <v>-</v>
      </c>
    </row>
    <row r="643" spans="1:4">
      <c r="A643" s="138" t="str">
        <f>IF(ISBLANK(Nomen.complète!P643),"-",Nomen.complète!P643)</f>
        <v>-</v>
      </c>
      <c r="B643" s="139" t="str">
        <f>IF(ISBLANK(Nomen.complète!Q643),"-",Nomen.complète!Q643)</f>
        <v>-</v>
      </c>
      <c r="C643" s="140" t="str">
        <f>IF(ISBLANK(Nomen.complète!R643),"-",Nomen.complète!R643)</f>
        <v>-</v>
      </c>
      <c r="D643" s="141" t="str">
        <f>IF(ISBLANK(Nomen.complète!S643),"-",Nomen.complète!S643)</f>
        <v>-</v>
      </c>
    </row>
    <row r="644" spans="1:4">
      <c r="A644" s="138" t="str">
        <f>IF(ISBLANK(Nomen.complète!P644),"-",Nomen.complète!P644)</f>
        <v>-</v>
      </c>
      <c r="B644" s="139" t="str">
        <f>IF(ISBLANK(Nomen.complète!Q644),"-",Nomen.complète!Q644)</f>
        <v>-</v>
      </c>
      <c r="C644" s="140" t="str">
        <f>IF(ISBLANK(Nomen.complète!R644),"-",Nomen.complète!R644)</f>
        <v>-</v>
      </c>
      <c r="D644" s="141" t="str">
        <f>IF(ISBLANK(Nomen.complète!S644),"-",Nomen.complète!S644)</f>
        <v>-</v>
      </c>
    </row>
    <row r="645" spans="1:4">
      <c r="A645" s="138" t="str">
        <f>IF(ISBLANK(Nomen.complète!P645),"-",Nomen.complète!P645)</f>
        <v>-</v>
      </c>
      <c r="B645" s="139" t="str">
        <f>IF(ISBLANK(Nomen.complète!Q645),"-",Nomen.complète!Q645)</f>
        <v>-</v>
      </c>
      <c r="C645" s="140" t="str">
        <f>IF(ISBLANK(Nomen.complète!R645),"-",Nomen.complète!R645)</f>
        <v>-</v>
      </c>
      <c r="D645" s="141" t="str">
        <f>IF(ISBLANK(Nomen.complète!S645),"-",Nomen.complète!S645)</f>
        <v>-</v>
      </c>
    </row>
    <row r="646" spans="1:4">
      <c r="A646" s="138" t="str">
        <f>IF(ISBLANK(Nomen.complète!P646),"-",Nomen.complète!P646)</f>
        <v>-</v>
      </c>
      <c r="B646" s="139" t="str">
        <f>IF(ISBLANK(Nomen.complète!Q646),"-",Nomen.complète!Q646)</f>
        <v>-</v>
      </c>
      <c r="C646" s="140" t="str">
        <f>IF(ISBLANK(Nomen.complète!R646),"-",Nomen.complète!R646)</f>
        <v>-</v>
      </c>
      <c r="D646" s="141" t="str">
        <f>IF(ISBLANK(Nomen.complète!S646),"-",Nomen.complète!S646)</f>
        <v>-</v>
      </c>
    </row>
    <row r="647" spans="1:4">
      <c r="A647" s="138" t="str">
        <f>IF(ISBLANK(Nomen.complète!P647),"-",Nomen.complète!P647)</f>
        <v>-</v>
      </c>
      <c r="B647" s="139" t="str">
        <f>IF(ISBLANK(Nomen.complète!Q647),"-",Nomen.complète!Q647)</f>
        <v>-</v>
      </c>
      <c r="C647" s="140" t="str">
        <f>IF(ISBLANK(Nomen.complète!R647),"-",Nomen.complète!R647)</f>
        <v>-</v>
      </c>
      <c r="D647" s="141" t="str">
        <f>IF(ISBLANK(Nomen.complète!S647),"-",Nomen.complète!S647)</f>
        <v>-</v>
      </c>
    </row>
    <row r="648" spans="1:4">
      <c r="A648" s="138" t="str">
        <f>IF(ISBLANK(Nomen.complète!P648),"-",Nomen.complète!P648)</f>
        <v>-</v>
      </c>
      <c r="B648" s="139" t="str">
        <f>IF(ISBLANK(Nomen.complète!Q648),"-",Nomen.complète!Q648)</f>
        <v>-</v>
      </c>
      <c r="C648" s="140" t="str">
        <f>IF(ISBLANK(Nomen.complète!R648),"-",Nomen.complète!R648)</f>
        <v>-</v>
      </c>
      <c r="D648" s="141" t="str">
        <f>IF(ISBLANK(Nomen.complète!S648),"-",Nomen.complète!S648)</f>
        <v>-</v>
      </c>
    </row>
    <row r="649" spans="1:4">
      <c r="A649" s="138" t="str">
        <f>IF(ISBLANK(Nomen.complète!P649),"-",Nomen.complète!P649)</f>
        <v>-</v>
      </c>
      <c r="B649" s="139" t="str">
        <f>IF(ISBLANK(Nomen.complète!Q649),"-",Nomen.complète!Q649)</f>
        <v>-</v>
      </c>
      <c r="C649" s="140" t="str">
        <f>IF(ISBLANK(Nomen.complète!R649),"-",Nomen.complète!R649)</f>
        <v>-</v>
      </c>
      <c r="D649" s="141" t="str">
        <f>IF(ISBLANK(Nomen.complète!S649),"-",Nomen.complète!S649)</f>
        <v>-</v>
      </c>
    </row>
    <row r="650" spans="1:4">
      <c r="A650" s="138" t="str">
        <f>IF(ISBLANK(Nomen.complète!P650),"-",Nomen.complète!P650)</f>
        <v>-</v>
      </c>
      <c r="B650" s="139" t="str">
        <f>IF(ISBLANK(Nomen.complète!Q650),"-",Nomen.complète!Q650)</f>
        <v>-</v>
      </c>
      <c r="C650" s="140" t="str">
        <f>IF(ISBLANK(Nomen.complète!R650),"-",Nomen.complète!R650)</f>
        <v>-</v>
      </c>
      <c r="D650" s="141" t="str">
        <f>IF(ISBLANK(Nomen.complète!S650),"-",Nomen.complète!S650)</f>
        <v>-</v>
      </c>
    </row>
    <row r="651" spans="1:4">
      <c r="A651" s="138" t="str">
        <f>IF(ISBLANK(Nomen.complète!P651),"-",Nomen.complète!P651)</f>
        <v>-</v>
      </c>
      <c r="B651" s="139" t="str">
        <f>IF(ISBLANK(Nomen.complète!Q651),"-",Nomen.complète!Q651)</f>
        <v>-</v>
      </c>
      <c r="C651" s="140" t="str">
        <f>IF(ISBLANK(Nomen.complète!R651),"-",Nomen.complète!R651)</f>
        <v>-</v>
      </c>
      <c r="D651" s="141" t="str">
        <f>IF(ISBLANK(Nomen.complète!S651),"-",Nomen.complète!S651)</f>
        <v>-</v>
      </c>
    </row>
    <row r="652" spans="1:4">
      <c r="A652" s="138" t="str">
        <f>IF(ISBLANK(Nomen.complète!P652),"-",Nomen.complète!P652)</f>
        <v>-</v>
      </c>
      <c r="B652" s="139" t="str">
        <f>IF(ISBLANK(Nomen.complète!Q652),"-",Nomen.complète!Q652)</f>
        <v>-</v>
      </c>
      <c r="C652" s="140" t="str">
        <f>IF(ISBLANK(Nomen.complète!R652),"-",Nomen.complète!R652)</f>
        <v>-</v>
      </c>
      <c r="D652" s="141" t="str">
        <f>IF(ISBLANK(Nomen.complète!S652),"-",Nomen.complète!S652)</f>
        <v>-</v>
      </c>
    </row>
    <row r="653" spans="1:4">
      <c r="A653" s="138" t="str">
        <f>IF(ISBLANK(Nomen.complète!P653),"-",Nomen.complète!P653)</f>
        <v>-</v>
      </c>
      <c r="B653" s="139" t="str">
        <f>IF(ISBLANK(Nomen.complète!Q653),"-",Nomen.complète!Q653)</f>
        <v>-</v>
      </c>
      <c r="C653" s="140" t="str">
        <f>IF(ISBLANK(Nomen.complète!R653),"-",Nomen.complète!R653)</f>
        <v>-</v>
      </c>
      <c r="D653" s="141" t="str">
        <f>IF(ISBLANK(Nomen.complète!S653),"-",Nomen.complète!S653)</f>
        <v>-</v>
      </c>
    </row>
    <row r="654" spans="1:4">
      <c r="A654" s="138" t="str">
        <f>IF(ISBLANK(Nomen.complète!P654),"-",Nomen.complète!P654)</f>
        <v>-</v>
      </c>
      <c r="B654" s="139" t="str">
        <f>IF(ISBLANK(Nomen.complète!Q654),"-",Nomen.complète!Q654)</f>
        <v>-</v>
      </c>
      <c r="C654" s="140" t="str">
        <f>IF(ISBLANK(Nomen.complète!R654),"-",Nomen.complète!R654)</f>
        <v>-</v>
      </c>
      <c r="D654" s="141" t="str">
        <f>IF(ISBLANK(Nomen.complète!S654),"-",Nomen.complète!S654)</f>
        <v>-</v>
      </c>
    </row>
    <row r="655" spans="1:4">
      <c r="A655" s="138" t="str">
        <f>IF(ISBLANK(Nomen.complète!P655),"-",Nomen.complète!P655)</f>
        <v>-</v>
      </c>
      <c r="B655" s="139" t="str">
        <f>IF(ISBLANK(Nomen.complète!Q655),"-",Nomen.complète!Q655)</f>
        <v>-</v>
      </c>
      <c r="C655" s="140" t="str">
        <f>IF(ISBLANK(Nomen.complète!R655),"-",Nomen.complète!R655)</f>
        <v>-</v>
      </c>
      <c r="D655" s="141" t="str">
        <f>IF(ISBLANK(Nomen.complète!S655),"-",Nomen.complète!S655)</f>
        <v>-</v>
      </c>
    </row>
    <row r="656" spans="1:4">
      <c r="A656" s="138" t="str">
        <f>IF(ISBLANK(Nomen.complète!P656),"-",Nomen.complète!P656)</f>
        <v>-</v>
      </c>
      <c r="B656" s="139" t="str">
        <f>IF(ISBLANK(Nomen.complète!Q656),"-",Nomen.complète!Q656)</f>
        <v>-</v>
      </c>
      <c r="C656" s="140" t="str">
        <f>IF(ISBLANK(Nomen.complète!R656),"-",Nomen.complète!R656)</f>
        <v>-</v>
      </c>
      <c r="D656" s="141" t="str">
        <f>IF(ISBLANK(Nomen.complète!S656),"-",Nomen.complète!S656)</f>
        <v>-</v>
      </c>
    </row>
    <row r="657" spans="1:4">
      <c r="A657" s="138" t="str">
        <f>IF(ISBLANK(Nomen.complète!P657),"-",Nomen.complète!P657)</f>
        <v>-</v>
      </c>
      <c r="B657" s="139" t="str">
        <f>IF(ISBLANK(Nomen.complète!Q657),"-",Nomen.complète!Q657)</f>
        <v>-</v>
      </c>
      <c r="C657" s="140" t="str">
        <f>IF(ISBLANK(Nomen.complète!R657),"-",Nomen.complète!R657)</f>
        <v>-</v>
      </c>
      <c r="D657" s="141" t="str">
        <f>IF(ISBLANK(Nomen.complète!S657),"-",Nomen.complète!S657)</f>
        <v>-</v>
      </c>
    </row>
    <row r="658" spans="1:4">
      <c r="A658" s="138" t="str">
        <f>IF(ISBLANK(Nomen.complète!P658),"-",Nomen.complète!P658)</f>
        <v>-</v>
      </c>
      <c r="B658" s="139" t="str">
        <f>IF(ISBLANK(Nomen.complète!Q658),"-",Nomen.complète!Q658)</f>
        <v>-</v>
      </c>
      <c r="C658" s="140" t="str">
        <f>IF(ISBLANK(Nomen.complète!R658),"-",Nomen.complète!R658)</f>
        <v>-</v>
      </c>
      <c r="D658" s="141" t="str">
        <f>IF(ISBLANK(Nomen.complète!S658),"-",Nomen.complète!S658)</f>
        <v>-</v>
      </c>
    </row>
    <row r="659" spans="1:4">
      <c r="A659" s="138" t="str">
        <f>IF(ISBLANK(Nomen.complète!P659),"-",Nomen.complète!P659)</f>
        <v>-</v>
      </c>
      <c r="B659" s="139" t="str">
        <f>IF(ISBLANK(Nomen.complète!Q659),"-",Nomen.complète!Q659)</f>
        <v>-</v>
      </c>
      <c r="C659" s="140" t="str">
        <f>IF(ISBLANK(Nomen.complète!R659),"-",Nomen.complète!R659)</f>
        <v>-</v>
      </c>
      <c r="D659" s="141" t="str">
        <f>IF(ISBLANK(Nomen.complète!S659),"-",Nomen.complète!S659)</f>
        <v>-</v>
      </c>
    </row>
    <row r="660" spans="1:4">
      <c r="A660" s="138" t="str">
        <f>IF(ISBLANK(Nomen.complète!P660),"-",Nomen.complète!P660)</f>
        <v>-</v>
      </c>
      <c r="B660" s="139" t="str">
        <f>IF(ISBLANK(Nomen.complète!Q660),"-",Nomen.complète!Q660)</f>
        <v>-</v>
      </c>
      <c r="C660" s="140" t="str">
        <f>IF(ISBLANK(Nomen.complète!R660),"-",Nomen.complète!R660)</f>
        <v>-</v>
      </c>
      <c r="D660" s="141" t="str">
        <f>IF(ISBLANK(Nomen.complète!S660),"-",Nomen.complète!S660)</f>
        <v>-</v>
      </c>
    </row>
    <row r="661" spans="1:4">
      <c r="A661" s="138" t="str">
        <f>IF(ISBLANK(Nomen.complète!P661),"-",Nomen.complète!P661)</f>
        <v>-</v>
      </c>
      <c r="B661" s="139" t="str">
        <f>IF(ISBLANK(Nomen.complète!Q661),"-",Nomen.complète!Q661)</f>
        <v>-</v>
      </c>
      <c r="C661" s="140" t="str">
        <f>IF(ISBLANK(Nomen.complète!R661),"-",Nomen.complète!R661)</f>
        <v>-</v>
      </c>
      <c r="D661" s="141" t="str">
        <f>IF(ISBLANK(Nomen.complète!S661),"-",Nomen.complète!S661)</f>
        <v>-</v>
      </c>
    </row>
    <row r="662" spans="1:4">
      <c r="A662" s="138" t="str">
        <f>IF(ISBLANK(Nomen.complète!P662),"-",Nomen.complète!P662)</f>
        <v>-</v>
      </c>
      <c r="B662" s="139" t="str">
        <f>IF(ISBLANK(Nomen.complète!Q662),"-",Nomen.complète!Q662)</f>
        <v>-</v>
      </c>
      <c r="C662" s="140" t="str">
        <f>IF(ISBLANK(Nomen.complète!R662),"-",Nomen.complète!R662)</f>
        <v>-</v>
      </c>
      <c r="D662" s="141" t="str">
        <f>IF(ISBLANK(Nomen.complète!S662),"-",Nomen.complète!S662)</f>
        <v>-</v>
      </c>
    </row>
    <row r="663" spans="1:4">
      <c r="A663" s="138" t="str">
        <f>IF(ISBLANK(Nomen.complète!P663),"-",Nomen.complète!P663)</f>
        <v>-</v>
      </c>
      <c r="B663" s="139" t="str">
        <f>IF(ISBLANK(Nomen.complète!Q663),"-",Nomen.complète!Q663)</f>
        <v>-</v>
      </c>
      <c r="C663" s="140" t="str">
        <f>IF(ISBLANK(Nomen.complète!R663),"-",Nomen.complète!R663)</f>
        <v>-</v>
      </c>
      <c r="D663" s="141" t="str">
        <f>IF(ISBLANK(Nomen.complète!S663),"-",Nomen.complète!S663)</f>
        <v>-</v>
      </c>
    </row>
    <row r="664" spans="1:4">
      <c r="A664" s="138" t="str">
        <f>IF(ISBLANK(Nomen.complète!P664),"-",Nomen.complète!P664)</f>
        <v>-</v>
      </c>
      <c r="B664" s="139" t="str">
        <f>IF(ISBLANK(Nomen.complète!Q664),"-",Nomen.complète!Q664)</f>
        <v>-</v>
      </c>
      <c r="C664" s="140" t="str">
        <f>IF(ISBLANK(Nomen.complète!R664),"-",Nomen.complète!R664)</f>
        <v>-</v>
      </c>
      <c r="D664" s="141" t="str">
        <f>IF(ISBLANK(Nomen.complète!S664),"-",Nomen.complète!S664)</f>
        <v>-</v>
      </c>
    </row>
    <row r="665" spans="1:4">
      <c r="A665" s="138" t="str">
        <f>IF(ISBLANK(Nomen.complète!P665),"-",Nomen.complète!P665)</f>
        <v>-</v>
      </c>
      <c r="B665" s="139" t="str">
        <f>IF(ISBLANK(Nomen.complète!Q665),"-",Nomen.complète!Q665)</f>
        <v>-</v>
      </c>
      <c r="C665" s="140" t="str">
        <f>IF(ISBLANK(Nomen.complète!R665),"-",Nomen.complète!R665)</f>
        <v>-</v>
      </c>
      <c r="D665" s="141" t="str">
        <f>IF(ISBLANK(Nomen.complète!S665),"-",Nomen.complète!S665)</f>
        <v>-</v>
      </c>
    </row>
    <row r="666" spans="1:4">
      <c r="A666" s="138" t="str">
        <f>IF(ISBLANK(Nomen.complète!P666),"-",Nomen.complète!P666)</f>
        <v>-</v>
      </c>
      <c r="B666" s="139" t="str">
        <f>IF(ISBLANK(Nomen.complète!Q666),"-",Nomen.complète!Q666)</f>
        <v>-</v>
      </c>
      <c r="C666" s="140" t="str">
        <f>IF(ISBLANK(Nomen.complète!R666),"-",Nomen.complète!R666)</f>
        <v>-</v>
      </c>
      <c r="D666" s="141" t="str">
        <f>IF(ISBLANK(Nomen.complète!S666),"-",Nomen.complète!S666)</f>
        <v>-</v>
      </c>
    </row>
    <row r="667" spans="1:4">
      <c r="A667" s="138" t="str">
        <f>IF(ISBLANK(Nomen.complète!P667),"-",Nomen.complète!P667)</f>
        <v>-</v>
      </c>
      <c r="B667" s="139" t="str">
        <f>IF(ISBLANK(Nomen.complète!Q667),"-",Nomen.complète!Q667)</f>
        <v>-</v>
      </c>
      <c r="C667" s="140" t="str">
        <f>IF(ISBLANK(Nomen.complète!R667),"-",Nomen.complète!R667)</f>
        <v>-</v>
      </c>
      <c r="D667" s="141" t="str">
        <f>IF(ISBLANK(Nomen.complète!S667),"-",Nomen.complète!S667)</f>
        <v>-</v>
      </c>
    </row>
    <row r="668" spans="1:4">
      <c r="A668" s="138" t="str">
        <f>IF(ISBLANK(Nomen.complète!P668),"-",Nomen.complète!P668)</f>
        <v>-</v>
      </c>
      <c r="B668" s="139" t="str">
        <f>IF(ISBLANK(Nomen.complète!Q668),"-",Nomen.complète!Q668)</f>
        <v>-</v>
      </c>
      <c r="C668" s="140" t="str">
        <f>IF(ISBLANK(Nomen.complète!R668),"-",Nomen.complète!R668)</f>
        <v>-</v>
      </c>
      <c r="D668" s="141" t="str">
        <f>IF(ISBLANK(Nomen.complète!S668),"-",Nomen.complète!S668)</f>
        <v>-</v>
      </c>
    </row>
    <row r="669" spans="1:4">
      <c r="A669" s="138" t="str">
        <f>IF(ISBLANK(Nomen.complète!P669),"-",Nomen.complète!P669)</f>
        <v>-</v>
      </c>
      <c r="B669" s="139" t="str">
        <f>IF(ISBLANK(Nomen.complète!Q669),"-",Nomen.complète!Q669)</f>
        <v>-</v>
      </c>
      <c r="C669" s="140" t="str">
        <f>IF(ISBLANK(Nomen.complète!R669),"-",Nomen.complète!R669)</f>
        <v>-</v>
      </c>
      <c r="D669" s="141" t="str">
        <f>IF(ISBLANK(Nomen.complète!S669),"-",Nomen.complète!S669)</f>
        <v>-</v>
      </c>
    </row>
    <row r="670" spans="1:4">
      <c r="A670" s="138" t="str">
        <f>IF(ISBLANK(Nomen.complète!P670),"-",Nomen.complète!P670)</f>
        <v>-</v>
      </c>
      <c r="B670" s="139" t="str">
        <f>IF(ISBLANK(Nomen.complète!Q670),"-",Nomen.complète!Q670)</f>
        <v>-</v>
      </c>
      <c r="C670" s="140" t="str">
        <f>IF(ISBLANK(Nomen.complète!R670),"-",Nomen.complète!R670)</f>
        <v>-</v>
      </c>
      <c r="D670" s="141" t="str">
        <f>IF(ISBLANK(Nomen.complète!S670),"-",Nomen.complète!S670)</f>
        <v>-</v>
      </c>
    </row>
    <row r="671" spans="1:4">
      <c r="A671" s="138" t="str">
        <f>IF(ISBLANK(Nomen.complète!P671),"-",Nomen.complète!P671)</f>
        <v>-</v>
      </c>
      <c r="B671" s="139" t="str">
        <f>IF(ISBLANK(Nomen.complète!Q671),"-",Nomen.complète!Q671)</f>
        <v>-</v>
      </c>
      <c r="C671" s="140" t="str">
        <f>IF(ISBLANK(Nomen.complète!R671),"-",Nomen.complète!R671)</f>
        <v>-</v>
      </c>
      <c r="D671" s="141" t="str">
        <f>IF(ISBLANK(Nomen.complète!S671),"-",Nomen.complète!S671)</f>
        <v>-</v>
      </c>
    </row>
    <row r="672" spans="1:4">
      <c r="A672" s="138" t="str">
        <f>IF(ISBLANK(Nomen.complète!P672),"-",Nomen.complète!P672)</f>
        <v>-</v>
      </c>
      <c r="B672" s="139" t="str">
        <f>IF(ISBLANK(Nomen.complète!Q672),"-",Nomen.complète!Q672)</f>
        <v>-</v>
      </c>
      <c r="C672" s="140" t="str">
        <f>IF(ISBLANK(Nomen.complète!R672),"-",Nomen.complète!R672)</f>
        <v>-</v>
      </c>
      <c r="D672" s="141" t="str">
        <f>IF(ISBLANK(Nomen.complète!S672),"-",Nomen.complète!S672)</f>
        <v>-</v>
      </c>
    </row>
    <row r="673" spans="1:4">
      <c r="A673" s="138" t="str">
        <f>IF(ISBLANK(Nomen.complète!P673),"-",Nomen.complète!P673)</f>
        <v>-</v>
      </c>
      <c r="B673" s="139" t="str">
        <f>IF(ISBLANK(Nomen.complète!Q673),"-",Nomen.complète!Q673)</f>
        <v>-</v>
      </c>
      <c r="C673" s="140" t="str">
        <f>IF(ISBLANK(Nomen.complète!R673),"-",Nomen.complète!R673)</f>
        <v>-</v>
      </c>
      <c r="D673" s="141" t="str">
        <f>IF(ISBLANK(Nomen.complète!S673),"-",Nomen.complète!S673)</f>
        <v>-</v>
      </c>
    </row>
    <row r="674" spans="1:4">
      <c r="A674" s="138" t="str">
        <f>IF(ISBLANK(Nomen.complète!P674),"-",Nomen.complète!P674)</f>
        <v>-</v>
      </c>
      <c r="B674" s="139" t="str">
        <f>IF(ISBLANK(Nomen.complète!Q674),"-",Nomen.complète!Q674)</f>
        <v>-</v>
      </c>
      <c r="C674" s="140" t="str">
        <f>IF(ISBLANK(Nomen.complète!R674),"-",Nomen.complète!R674)</f>
        <v>-</v>
      </c>
      <c r="D674" s="141" t="str">
        <f>IF(ISBLANK(Nomen.complète!S674),"-",Nomen.complète!S674)</f>
        <v>-</v>
      </c>
    </row>
    <row r="675" spans="1:4">
      <c r="A675" s="138" t="str">
        <f>IF(ISBLANK(Nomen.complète!P675),"-",Nomen.complète!P675)</f>
        <v>-</v>
      </c>
      <c r="B675" s="139" t="str">
        <f>IF(ISBLANK(Nomen.complète!Q675),"-",Nomen.complète!Q675)</f>
        <v>-</v>
      </c>
      <c r="C675" s="140" t="str">
        <f>IF(ISBLANK(Nomen.complète!R675),"-",Nomen.complète!R675)</f>
        <v>-</v>
      </c>
      <c r="D675" s="141" t="str">
        <f>IF(ISBLANK(Nomen.complète!S675),"-",Nomen.complète!S675)</f>
        <v>-</v>
      </c>
    </row>
    <row r="676" spans="1:4">
      <c r="A676" s="138" t="str">
        <f>IF(ISBLANK(Nomen.complète!P676),"-",Nomen.complète!P676)</f>
        <v>-</v>
      </c>
      <c r="B676" s="139" t="str">
        <f>IF(ISBLANK(Nomen.complète!Q676),"-",Nomen.complète!Q676)</f>
        <v>-</v>
      </c>
      <c r="C676" s="140" t="str">
        <f>IF(ISBLANK(Nomen.complète!R676),"-",Nomen.complète!R676)</f>
        <v>-</v>
      </c>
      <c r="D676" s="141" t="str">
        <f>IF(ISBLANK(Nomen.complète!S676),"-",Nomen.complète!S676)</f>
        <v>-</v>
      </c>
    </row>
    <row r="677" spans="1:4">
      <c r="A677" s="138" t="str">
        <f>IF(ISBLANK(Nomen.complète!P677),"-",Nomen.complète!P677)</f>
        <v>-</v>
      </c>
      <c r="B677" s="139" t="str">
        <f>IF(ISBLANK(Nomen.complète!Q677),"-",Nomen.complète!Q677)</f>
        <v>-</v>
      </c>
      <c r="C677" s="140" t="str">
        <f>IF(ISBLANK(Nomen.complète!R677),"-",Nomen.complète!R677)</f>
        <v>-</v>
      </c>
      <c r="D677" s="141" t="str">
        <f>IF(ISBLANK(Nomen.complète!S677),"-",Nomen.complète!S677)</f>
        <v>-</v>
      </c>
    </row>
    <row r="678" spans="1:4">
      <c r="A678" s="138" t="str">
        <f>IF(ISBLANK(Nomen.complète!P678),"-",Nomen.complète!P678)</f>
        <v>-</v>
      </c>
      <c r="B678" s="139" t="str">
        <f>IF(ISBLANK(Nomen.complète!Q678),"-",Nomen.complète!Q678)</f>
        <v>-</v>
      </c>
      <c r="C678" s="140" t="str">
        <f>IF(ISBLANK(Nomen.complète!R678),"-",Nomen.complète!R678)</f>
        <v>-</v>
      </c>
      <c r="D678" s="141" t="str">
        <f>IF(ISBLANK(Nomen.complète!S678),"-",Nomen.complète!S678)</f>
        <v>-</v>
      </c>
    </row>
    <row r="679" spans="1:4">
      <c r="A679" s="138" t="str">
        <f>IF(ISBLANK(Nomen.complète!P679),"-",Nomen.complète!P679)</f>
        <v>-</v>
      </c>
      <c r="B679" s="139" t="str">
        <f>IF(ISBLANK(Nomen.complète!Q679),"-",Nomen.complète!Q679)</f>
        <v>-</v>
      </c>
      <c r="C679" s="140" t="str">
        <f>IF(ISBLANK(Nomen.complète!R679),"-",Nomen.complète!R679)</f>
        <v>-</v>
      </c>
      <c r="D679" s="141" t="str">
        <f>IF(ISBLANK(Nomen.complète!S679),"-",Nomen.complète!S679)</f>
        <v>-</v>
      </c>
    </row>
    <row r="680" spans="1:4">
      <c r="A680" s="138" t="str">
        <f>IF(ISBLANK(Nomen.complète!P680),"-",Nomen.complète!P680)</f>
        <v>-</v>
      </c>
      <c r="B680" s="139" t="str">
        <f>IF(ISBLANK(Nomen.complète!Q680),"-",Nomen.complète!Q680)</f>
        <v>-</v>
      </c>
      <c r="C680" s="140" t="str">
        <f>IF(ISBLANK(Nomen.complète!R680),"-",Nomen.complète!R680)</f>
        <v>-</v>
      </c>
      <c r="D680" s="141" t="str">
        <f>IF(ISBLANK(Nomen.complète!S680),"-",Nomen.complète!S680)</f>
        <v>-</v>
      </c>
    </row>
    <row r="681" spans="1:4">
      <c r="A681" s="138" t="str">
        <f>IF(ISBLANK(Nomen.complète!P681),"-",Nomen.complète!P681)</f>
        <v>-</v>
      </c>
      <c r="B681" s="139" t="str">
        <f>IF(ISBLANK(Nomen.complète!Q681),"-",Nomen.complète!Q681)</f>
        <v>-</v>
      </c>
      <c r="C681" s="140" t="str">
        <f>IF(ISBLANK(Nomen.complète!R681),"-",Nomen.complète!R681)</f>
        <v>-</v>
      </c>
      <c r="D681" s="141" t="str">
        <f>IF(ISBLANK(Nomen.complète!S681),"-",Nomen.complète!S681)</f>
        <v>-</v>
      </c>
    </row>
    <row r="682" spans="1:4">
      <c r="A682" s="138" t="str">
        <f>IF(ISBLANK(Nomen.complète!P682),"-",Nomen.complète!P682)</f>
        <v>-</v>
      </c>
      <c r="B682" s="139" t="str">
        <f>IF(ISBLANK(Nomen.complète!Q682),"-",Nomen.complète!Q682)</f>
        <v>-</v>
      </c>
      <c r="C682" s="140" t="str">
        <f>IF(ISBLANK(Nomen.complète!R682),"-",Nomen.complète!R682)</f>
        <v>-</v>
      </c>
      <c r="D682" s="141" t="str">
        <f>IF(ISBLANK(Nomen.complète!S682),"-",Nomen.complète!S682)</f>
        <v>-</v>
      </c>
    </row>
    <row r="683" spans="1:4">
      <c r="A683" s="138" t="str">
        <f>IF(ISBLANK(Nomen.complète!P683),"-",Nomen.complète!P683)</f>
        <v>-</v>
      </c>
      <c r="B683" s="139" t="str">
        <f>IF(ISBLANK(Nomen.complète!Q683),"-",Nomen.complète!Q683)</f>
        <v>-</v>
      </c>
      <c r="C683" s="140" t="str">
        <f>IF(ISBLANK(Nomen.complète!R683),"-",Nomen.complète!R683)</f>
        <v>-</v>
      </c>
      <c r="D683" s="141" t="str">
        <f>IF(ISBLANK(Nomen.complète!S683),"-",Nomen.complète!S683)</f>
        <v>-</v>
      </c>
    </row>
    <row r="684" spans="1:4">
      <c r="A684" s="138" t="str">
        <f>IF(ISBLANK(Nomen.complète!P684),"-",Nomen.complète!P684)</f>
        <v>-</v>
      </c>
      <c r="B684" s="139" t="str">
        <f>IF(ISBLANK(Nomen.complète!Q684),"-",Nomen.complète!Q684)</f>
        <v>-</v>
      </c>
      <c r="C684" s="140" t="str">
        <f>IF(ISBLANK(Nomen.complète!R684),"-",Nomen.complète!R684)</f>
        <v>-</v>
      </c>
      <c r="D684" s="141" t="str">
        <f>IF(ISBLANK(Nomen.complète!S684),"-",Nomen.complète!S684)</f>
        <v>-</v>
      </c>
    </row>
    <row r="685" spans="1:4">
      <c r="A685" s="138" t="str">
        <f>IF(ISBLANK(Nomen.complète!P685),"-",Nomen.complète!P685)</f>
        <v>-</v>
      </c>
      <c r="B685" s="139" t="str">
        <f>IF(ISBLANK(Nomen.complète!Q685),"-",Nomen.complète!Q685)</f>
        <v>-</v>
      </c>
      <c r="C685" s="140" t="str">
        <f>IF(ISBLANK(Nomen.complète!R685),"-",Nomen.complète!R685)</f>
        <v>-</v>
      </c>
      <c r="D685" s="141" t="str">
        <f>IF(ISBLANK(Nomen.complète!S685),"-",Nomen.complète!S685)</f>
        <v>-</v>
      </c>
    </row>
    <row r="686" spans="1:4">
      <c r="A686" s="138" t="str">
        <f>IF(ISBLANK(Nomen.complète!P686),"-",Nomen.complète!P686)</f>
        <v>-</v>
      </c>
      <c r="B686" s="139" t="str">
        <f>IF(ISBLANK(Nomen.complète!Q686),"-",Nomen.complète!Q686)</f>
        <v>-</v>
      </c>
      <c r="C686" s="140" t="str">
        <f>IF(ISBLANK(Nomen.complète!R686),"-",Nomen.complète!R686)</f>
        <v>-</v>
      </c>
      <c r="D686" s="141" t="str">
        <f>IF(ISBLANK(Nomen.complète!S686),"-",Nomen.complète!S686)</f>
        <v>-</v>
      </c>
    </row>
    <row r="687" spans="1:4">
      <c r="A687" s="138" t="str">
        <f>IF(ISBLANK(Nomen.complète!P687),"-",Nomen.complète!P687)</f>
        <v>-</v>
      </c>
      <c r="B687" s="139" t="str">
        <f>IF(ISBLANK(Nomen.complète!Q687),"-",Nomen.complète!Q687)</f>
        <v>-</v>
      </c>
      <c r="C687" s="140" t="str">
        <f>IF(ISBLANK(Nomen.complète!R687),"-",Nomen.complète!R687)</f>
        <v>-</v>
      </c>
      <c r="D687" s="141" t="str">
        <f>IF(ISBLANK(Nomen.complète!S687),"-",Nomen.complète!S687)</f>
        <v>-</v>
      </c>
    </row>
    <row r="688" spans="1:4">
      <c r="A688" s="138" t="str">
        <f>IF(ISBLANK(Nomen.complète!P688),"-",Nomen.complète!P688)</f>
        <v>-</v>
      </c>
      <c r="B688" s="139" t="str">
        <f>IF(ISBLANK(Nomen.complète!Q688),"-",Nomen.complète!Q688)</f>
        <v>-</v>
      </c>
      <c r="C688" s="140" t="str">
        <f>IF(ISBLANK(Nomen.complète!R688),"-",Nomen.complète!R688)</f>
        <v>-</v>
      </c>
      <c r="D688" s="141" t="str">
        <f>IF(ISBLANK(Nomen.complète!S688),"-",Nomen.complète!S688)</f>
        <v>-</v>
      </c>
    </row>
    <row r="689" spans="1:4">
      <c r="A689" s="138" t="str">
        <f>IF(ISBLANK(Nomen.complète!P689),"-",Nomen.complète!P689)</f>
        <v>-</v>
      </c>
      <c r="B689" s="139" t="str">
        <f>IF(ISBLANK(Nomen.complète!Q689),"-",Nomen.complète!Q689)</f>
        <v>-</v>
      </c>
      <c r="C689" s="140" t="str">
        <f>IF(ISBLANK(Nomen.complète!R689),"-",Nomen.complète!R689)</f>
        <v>-</v>
      </c>
      <c r="D689" s="141" t="str">
        <f>IF(ISBLANK(Nomen.complète!S689),"-",Nomen.complète!S689)</f>
        <v>-</v>
      </c>
    </row>
    <row r="690" spans="1:4">
      <c r="A690" s="138" t="str">
        <f>IF(ISBLANK(Nomen.complète!P690),"-",Nomen.complète!P690)</f>
        <v>-</v>
      </c>
      <c r="B690" s="139" t="str">
        <f>IF(ISBLANK(Nomen.complète!Q690),"-",Nomen.complète!Q690)</f>
        <v>-</v>
      </c>
      <c r="C690" s="140" t="str">
        <f>IF(ISBLANK(Nomen.complète!R690),"-",Nomen.complète!R690)</f>
        <v>-</v>
      </c>
      <c r="D690" s="141" t="str">
        <f>IF(ISBLANK(Nomen.complète!S690),"-",Nomen.complète!S690)</f>
        <v>-</v>
      </c>
    </row>
    <row r="691" spans="1:4">
      <c r="A691" s="138" t="str">
        <f>IF(ISBLANK(Nomen.complète!P691),"-",Nomen.complète!P691)</f>
        <v>-</v>
      </c>
      <c r="B691" s="139" t="str">
        <f>IF(ISBLANK(Nomen.complète!Q691),"-",Nomen.complète!Q691)</f>
        <v>-</v>
      </c>
      <c r="C691" s="140" t="str">
        <f>IF(ISBLANK(Nomen.complète!R691),"-",Nomen.complète!R691)</f>
        <v>-</v>
      </c>
      <c r="D691" s="141" t="str">
        <f>IF(ISBLANK(Nomen.complète!S691),"-",Nomen.complète!S691)</f>
        <v>-</v>
      </c>
    </row>
    <row r="692" spans="1:4">
      <c r="A692" s="138" t="str">
        <f>IF(ISBLANK(Nomen.complète!P692),"-",Nomen.complète!P692)</f>
        <v>-</v>
      </c>
      <c r="B692" s="139" t="str">
        <f>IF(ISBLANK(Nomen.complète!Q692),"-",Nomen.complète!Q692)</f>
        <v>-</v>
      </c>
      <c r="C692" s="140" t="str">
        <f>IF(ISBLANK(Nomen.complète!R692),"-",Nomen.complète!R692)</f>
        <v>-</v>
      </c>
      <c r="D692" s="141" t="str">
        <f>IF(ISBLANK(Nomen.complète!S692),"-",Nomen.complète!S692)</f>
        <v>-</v>
      </c>
    </row>
    <row r="693" spans="1:4">
      <c r="A693" s="138" t="str">
        <f>IF(ISBLANK(Nomen.complète!P693),"-",Nomen.complète!P693)</f>
        <v>-</v>
      </c>
      <c r="B693" s="139" t="str">
        <f>IF(ISBLANK(Nomen.complète!Q693),"-",Nomen.complète!Q693)</f>
        <v>-</v>
      </c>
      <c r="C693" s="140" t="str">
        <f>IF(ISBLANK(Nomen.complète!R693),"-",Nomen.complète!R693)</f>
        <v>-</v>
      </c>
      <c r="D693" s="141" t="str">
        <f>IF(ISBLANK(Nomen.complète!S693),"-",Nomen.complète!S693)</f>
        <v>-</v>
      </c>
    </row>
    <row r="694" spans="1:4">
      <c r="A694" s="138" t="str">
        <f>IF(ISBLANK(Nomen.complète!P694),"-",Nomen.complète!P694)</f>
        <v>-</v>
      </c>
      <c r="B694" s="139" t="str">
        <f>IF(ISBLANK(Nomen.complète!Q694),"-",Nomen.complète!Q694)</f>
        <v>-</v>
      </c>
      <c r="C694" s="140" t="str">
        <f>IF(ISBLANK(Nomen.complète!R694),"-",Nomen.complète!R694)</f>
        <v>-</v>
      </c>
      <c r="D694" s="141" t="str">
        <f>IF(ISBLANK(Nomen.complète!S694),"-",Nomen.complète!S694)</f>
        <v>-</v>
      </c>
    </row>
    <row r="695" spans="1:4">
      <c r="A695" s="138" t="str">
        <f>IF(ISBLANK(Nomen.complète!P695),"-",Nomen.complète!P695)</f>
        <v>-</v>
      </c>
      <c r="B695" s="139" t="str">
        <f>IF(ISBLANK(Nomen.complète!Q695),"-",Nomen.complète!Q695)</f>
        <v>-</v>
      </c>
      <c r="C695" s="140" t="str">
        <f>IF(ISBLANK(Nomen.complète!R695),"-",Nomen.complète!R695)</f>
        <v>-</v>
      </c>
      <c r="D695" s="141" t="str">
        <f>IF(ISBLANK(Nomen.complète!S695),"-",Nomen.complète!S695)</f>
        <v>-</v>
      </c>
    </row>
    <row r="696" spans="1:4">
      <c r="A696" s="138" t="str">
        <f>IF(ISBLANK(Nomen.complète!P696),"-",Nomen.complète!P696)</f>
        <v>-</v>
      </c>
      <c r="B696" s="139" t="str">
        <f>IF(ISBLANK(Nomen.complète!Q696),"-",Nomen.complète!Q696)</f>
        <v>-</v>
      </c>
      <c r="C696" s="140" t="str">
        <f>IF(ISBLANK(Nomen.complète!R696),"-",Nomen.complète!R696)</f>
        <v>-</v>
      </c>
      <c r="D696" s="141" t="str">
        <f>IF(ISBLANK(Nomen.complète!S696),"-",Nomen.complète!S696)</f>
        <v>-</v>
      </c>
    </row>
    <row r="697" spans="1:4">
      <c r="A697" s="138" t="str">
        <f>IF(ISBLANK(Nomen.complète!P697),"-",Nomen.complète!P697)</f>
        <v>-</v>
      </c>
      <c r="B697" s="139" t="str">
        <f>IF(ISBLANK(Nomen.complète!Q697),"-",Nomen.complète!Q697)</f>
        <v>-</v>
      </c>
      <c r="C697" s="140" t="str">
        <f>IF(ISBLANK(Nomen.complète!R697),"-",Nomen.complète!R697)</f>
        <v>-</v>
      </c>
      <c r="D697" s="141" t="str">
        <f>IF(ISBLANK(Nomen.complète!S697),"-",Nomen.complète!S697)</f>
        <v>-</v>
      </c>
    </row>
    <row r="698" spans="1:4">
      <c r="A698" s="138" t="str">
        <f>IF(ISBLANK(Nomen.complète!P698),"-",Nomen.complète!P698)</f>
        <v>-</v>
      </c>
      <c r="B698" s="139" t="str">
        <f>IF(ISBLANK(Nomen.complète!Q698),"-",Nomen.complète!Q698)</f>
        <v>-</v>
      </c>
      <c r="C698" s="140" t="str">
        <f>IF(ISBLANK(Nomen.complète!R698),"-",Nomen.complète!R698)</f>
        <v>-</v>
      </c>
      <c r="D698" s="141" t="str">
        <f>IF(ISBLANK(Nomen.complète!S698),"-",Nomen.complète!S698)</f>
        <v>-</v>
      </c>
    </row>
    <row r="699" spans="1:4">
      <c r="A699" s="138" t="str">
        <f>IF(ISBLANK(Nomen.complète!P699),"-",Nomen.complète!P699)</f>
        <v>-</v>
      </c>
      <c r="B699" s="139" t="str">
        <f>IF(ISBLANK(Nomen.complète!Q699),"-",Nomen.complète!Q699)</f>
        <v>-</v>
      </c>
      <c r="C699" s="140" t="str">
        <f>IF(ISBLANK(Nomen.complète!R699),"-",Nomen.complète!R699)</f>
        <v>-</v>
      </c>
      <c r="D699" s="141" t="str">
        <f>IF(ISBLANK(Nomen.complète!S699),"-",Nomen.complète!S699)</f>
        <v>-</v>
      </c>
    </row>
    <row r="700" spans="1:4">
      <c r="A700" s="138" t="str">
        <f>IF(ISBLANK(Nomen.complète!P700),"-",Nomen.complète!P700)</f>
        <v>-</v>
      </c>
      <c r="B700" s="139" t="str">
        <f>IF(ISBLANK(Nomen.complète!Q700),"-",Nomen.complète!Q700)</f>
        <v>-</v>
      </c>
      <c r="C700" s="140" t="str">
        <f>IF(ISBLANK(Nomen.complète!R700),"-",Nomen.complète!R700)</f>
        <v>-</v>
      </c>
      <c r="D700" s="141" t="str">
        <f>IF(ISBLANK(Nomen.complète!S700),"-",Nomen.complète!S700)</f>
        <v>-</v>
      </c>
    </row>
    <row r="701" spans="1:4">
      <c r="A701" s="138" t="str">
        <f>IF(ISBLANK(Nomen.complète!P701),"-",Nomen.complète!P701)</f>
        <v>-</v>
      </c>
      <c r="B701" s="139" t="str">
        <f>IF(ISBLANK(Nomen.complète!Q701),"-",Nomen.complète!Q701)</f>
        <v>-</v>
      </c>
      <c r="C701" s="140" t="str">
        <f>IF(ISBLANK(Nomen.complète!R701),"-",Nomen.complète!R701)</f>
        <v>-</v>
      </c>
      <c r="D701" s="141" t="str">
        <f>IF(ISBLANK(Nomen.complète!S701),"-",Nomen.complète!S701)</f>
        <v>-</v>
      </c>
    </row>
    <row r="702" spans="1:4">
      <c r="A702" s="138" t="str">
        <f>IF(ISBLANK(Nomen.complète!P702),"-",Nomen.complète!P702)</f>
        <v>-</v>
      </c>
      <c r="B702" s="139" t="str">
        <f>IF(ISBLANK(Nomen.complète!Q702),"-",Nomen.complète!Q702)</f>
        <v>-</v>
      </c>
      <c r="C702" s="140" t="str">
        <f>IF(ISBLANK(Nomen.complète!R702),"-",Nomen.complète!R702)</f>
        <v>-</v>
      </c>
      <c r="D702" s="141" t="str">
        <f>IF(ISBLANK(Nomen.complète!S702),"-",Nomen.complète!S702)</f>
        <v>-</v>
      </c>
    </row>
    <row r="703" spans="1:4">
      <c r="A703" s="138" t="str">
        <f>IF(ISBLANK(Nomen.complète!P703),"-",Nomen.complète!P703)</f>
        <v>-</v>
      </c>
      <c r="B703" s="139" t="str">
        <f>IF(ISBLANK(Nomen.complète!Q703),"-",Nomen.complète!Q703)</f>
        <v>-</v>
      </c>
      <c r="C703" s="140" t="str">
        <f>IF(ISBLANK(Nomen.complète!R703),"-",Nomen.complète!R703)</f>
        <v>-</v>
      </c>
      <c r="D703" s="141" t="str">
        <f>IF(ISBLANK(Nomen.complète!S703),"-",Nomen.complète!S703)</f>
        <v>-</v>
      </c>
    </row>
    <row r="704" spans="1:4">
      <c r="A704" s="138" t="str">
        <f>IF(ISBLANK(Nomen.complète!P704),"-",Nomen.complète!P704)</f>
        <v>-</v>
      </c>
      <c r="B704" s="139" t="str">
        <f>IF(ISBLANK(Nomen.complète!Q704),"-",Nomen.complète!Q704)</f>
        <v>-</v>
      </c>
      <c r="C704" s="140" t="str">
        <f>IF(ISBLANK(Nomen.complète!R704),"-",Nomen.complète!R704)</f>
        <v>-</v>
      </c>
      <c r="D704" s="141" t="str">
        <f>IF(ISBLANK(Nomen.complète!S704),"-",Nomen.complète!S704)</f>
        <v>-</v>
      </c>
    </row>
    <row r="705" spans="1:4">
      <c r="A705" s="138" t="str">
        <f>IF(ISBLANK(Nomen.complète!P705),"-",Nomen.complète!P705)</f>
        <v>-</v>
      </c>
      <c r="B705" s="139" t="str">
        <f>IF(ISBLANK(Nomen.complète!Q705),"-",Nomen.complète!Q705)</f>
        <v>-</v>
      </c>
      <c r="C705" s="140" t="str">
        <f>IF(ISBLANK(Nomen.complète!R705),"-",Nomen.complète!R705)</f>
        <v>-</v>
      </c>
      <c r="D705" s="141" t="str">
        <f>IF(ISBLANK(Nomen.complète!S705),"-",Nomen.complète!S705)</f>
        <v>-</v>
      </c>
    </row>
    <row r="706" spans="1:4">
      <c r="A706" s="138" t="str">
        <f>IF(ISBLANK(Nomen.complète!P706),"-",Nomen.complète!P706)</f>
        <v>-</v>
      </c>
      <c r="B706" s="139" t="str">
        <f>IF(ISBLANK(Nomen.complète!Q706),"-",Nomen.complète!Q706)</f>
        <v>-</v>
      </c>
      <c r="C706" s="140" t="str">
        <f>IF(ISBLANK(Nomen.complète!R706),"-",Nomen.complète!R706)</f>
        <v>-</v>
      </c>
      <c r="D706" s="141" t="str">
        <f>IF(ISBLANK(Nomen.complète!S706),"-",Nomen.complète!S706)</f>
        <v>-</v>
      </c>
    </row>
    <row r="707" spans="1:4">
      <c r="A707" s="138" t="str">
        <f>IF(ISBLANK(Nomen.complète!P707),"-",Nomen.complète!P707)</f>
        <v>-</v>
      </c>
      <c r="B707" s="139" t="str">
        <f>IF(ISBLANK(Nomen.complète!Q707),"-",Nomen.complète!Q707)</f>
        <v>-</v>
      </c>
      <c r="C707" s="140" t="str">
        <f>IF(ISBLANK(Nomen.complète!R707),"-",Nomen.complète!R707)</f>
        <v>-</v>
      </c>
      <c r="D707" s="141" t="str">
        <f>IF(ISBLANK(Nomen.complète!S707),"-",Nomen.complète!S707)</f>
        <v>-</v>
      </c>
    </row>
    <row r="708" spans="1:4">
      <c r="A708" s="138" t="str">
        <f>IF(ISBLANK(Nomen.complète!P708),"-",Nomen.complète!P708)</f>
        <v>-</v>
      </c>
      <c r="B708" s="139" t="str">
        <f>IF(ISBLANK(Nomen.complète!Q708),"-",Nomen.complète!Q708)</f>
        <v>-</v>
      </c>
      <c r="C708" s="140" t="str">
        <f>IF(ISBLANK(Nomen.complète!R708),"-",Nomen.complète!R708)</f>
        <v>-</v>
      </c>
      <c r="D708" s="141" t="str">
        <f>IF(ISBLANK(Nomen.complète!S708),"-",Nomen.complète!S708)</f>
        <v>-</v>
      </c>
    </row>
    <row r="709" spans="1:4">
      <c r="A709" s="138" t="str">
        <f>IF(ISBLANK(Nomen.complète!P709),"-",Nomen.complète!P709)</f>
        <v>-</v>
      </c>
      <c r="B709" s="139" t="str">
        <f>IF(ISBLANK(Nomen.complète!Q709),"-",Nomen.complète!Q709)</f>
        <v>-</v>
      </c>
      <c r="C709" s="140" t="str">
        <f>IF(ISBLANK(Nomen.complète!R709),"-",Nomen.complète!R709)</f>
        <v>-</v>
      </c>
      <c r="D709" s="141" t="str">
        <f>IF(ISBLANK(Nomen.complète!S709),"-",Nomen.complète!S709)</f>
        <v>-</v>
      </c>
    </row>
    <row r="710" spans="1:4">
      <c r="A710" s="138" t="str">
        <f>IF(ISBLANK(Nomen.complète!P710),"-",Nomen.complète!P710)</f>
        <v>-</v>
      </c>
      <c r="B710" s="139" t="str">
        <f>IF(ISBLANK(Nomen.complète!Q710),"-",Nomen.complète!Q710)</f>
        <v>-</v>
      </c>
      <c r="C710" s="140" t="str">
        <f>IF(ISBLANK(Nomen.complète!R710),"-",Nomen.complète!R710)</f>
        <v>-</v>
      </c>
      <c r="D710" s="141" t="str">
        <f>IF(ISBLANK(Nomen.complète!S710),"-",Nomen.complète!S710)</f>
        <v>-</v>
      </c>
    </row>
    <row r="711" spans="1:4">
      <c r="A711" s="138" t="str">
        <f>IF(ISBLANK(Nomen.complète!P711),"-",Nomen.complète!P711)</f>
        <v>-</v>
      </c>
      <c r="B711" s="139" t="str">
        <f>IF(ISBLANK(Nomen.complète!Q711),"-",Nomen.complète!Q711)</f>
        <v>-</v>
      </c>
      <c r="C711" s="140" t="str">
        <f>IF(ISBLANK(Nomen.complète!R711),"-",Nomen.complète!R711)</f>
        <v>-</v>
      </c>
      <c r="D711" s="141" t="str">
        <f>IF(ISBLANK(Nomen.complète!S711),"-",Nomen.complète!S711)</f>
        <v>-</v>
      </c>
    </row>
    <row r="712" spans="1:4">
      <c r="A712" s="138" t="str">
        <f>IF(ISBLANK(Nomen.complète!P712),"-",Nomen.complète!P712)</f>
        <v>-</v>
      </c>
      <c r="B712" s="139" t="str">
        <f>IF(ISBLANK(Nomen.complète!Q712),"-",Nomen.complète!Q712)</f>
        <v>-</v>
      </c>
      <c r="C712" s="140" t="str">
        <f>IF(ISBLANK(Nomen.complète!R712),"-",Nomen.complète!R712)</f>
        <v>-</v>
      </c>
      <c r="D712" s="141" t="str">
        <f>IF(ISBLANK(Nomen.complète!S712),"-",Nomen.complète!S712)</f>
        <v>-</v>
      </c>
    </row>
    <row r="713" spans="1:4">
      <c r="A713" s="138" t="str">
        <f>IF(ISBLANK(Nomen.complète!P713),"-",Nomen.complète!P713)</f>
        <v>-</v>
      </c>
      <c r="B713" s="139" t="str">
        <f>IF(ISBLANK(Nomen.complète!Q713),"-",Nomen.complète!Q713)</f>
        <v>-</v>
      </c>
      <c r="C713" s="140" t="str">
        <f>IF(ISBLANK(Nomen.complète!R713),"-",Nomen.complète!R713)</f>
        <v>-</v>
      </c>
      <c r="D713" s="141" t="str">
        <f>IF(ISBLANK(Nomen.complète!S713),"-",Nomen.complète!S713)</f>
        <v>-</v>
      </c>
    </row>
    <row r="714" spans="1:4">
      <c r="A714" s="138" t="str">
        <f>IF(ISBLANK(Nomen.complète!P714),"-",Nomen.complète!P714)</f>
        <v>-</v>
      </c>
      <c r="B714" s="139" t="str">
        <f>IF(ISBLANK(Nomen.complète!Q714),"-",Nomen.complète!Q714)</f>
        <v>-</v>
      </c>
      <c r="C714" s="140" t="str">
        <f>IF(ISBLANK(Nomen.complète!R714),"-",Nomen.complète!R714)</f>
        <v>-</v>
      </c>
      <c r="D714" s="141" t="str">
        <f>IF(ISBLANK(Nomen.complète!S714),"-",Nomen.complète!S714)</f>
        <v>-</v>
      </c>
    </row>
    <row r="715" spans="1:4">
      <c r="A715" s="138" t="str">
        <f>IF(ISBLANK(Nomen.complète!P715),"-",Nomen.complète!P715)</f>
        <v>-</v>
      </c>
      <c r="B715" s="139" t="str">
        <f>IF(ISBLANK(Nomen.complète!Q715),"-",Nomen.complète!Q715)</f>
        <v>-</v>
      </c>
      <c r="C715" s="140" t="str">
        <f>IF(ISBLANK(Nomen.complète!R715),"-",Nomen.complète!R715)</f>
        <v>-</v>
      </c>
      <c r="D715" s="141" t="str">
        <f>IF(ISBLANK(Nomen.complète!S715),"-",Nomen.complète!S715)</f>
        <v>-</v>
      </c>
    </row>
    <row r="716" spans="1:4">
      <c r="A716" s="138" t="str">
        <f>IF(ISBLANK(Nomen.complète!P716),"-",Nomen.complète!P716)</f>
        <v>-</v>
      </c>
      <c r="B716" s="139" t="str">
        <f>IF(ISBLANK(Nomen.complète!Q716),"-",Nomen.complète!Q716)</f>
        <v>-</v>
      </c>
      <c r="C716" s="140" t="str">
        <f>IF(ISBLANK(Nomen.complète!R716),"-",Nomen.complète!R716)</f>
        <v>-</v>
      </c>
      <c r="D716" s="141" t="str">
        <f>IF(ISBLANK(Nomen.complète!S716),"-",Nomen.complète!S716)</f>
        <v>-</v>
      </c>
    </row>
    <row r="717" spans="1:4">
      <c r="A717" s="138" t="str">
        <f>IF(ISBLANK(Nomen.complète!P717),"-",Nomen.complète!P717)</f>
        <v>-</v>
      </c>
      <c r="B717" s="139" t="str">
        <f>IF(ISBLANK(Nomen.complète!Q717),"-",Nomen.complète!Q717)</f>
        <v>-</v>
      </c>
      <c r="C717" s="140" t="str">
        <f>IF(ISBLANK(Nomen.complète!R717),"-",Nomen.complète!R717)</f>
        <v>-</v>
      </c>
      <c r="D717" s="141" t="str">
        <f>IF(ISBLANK(Nomen.complète!S717),"-",Nomen.complète!S717)</f>
        <v>-</v>
      </c>
    </row>
    <row r="718" spans="1:4">
      <c r="A718" s="138" t="str">
        <f>IF(ISBLANK(Nomen.complète!P718),"-",Nomen.complète!P718)</f>
        <v>-</v>
      </c>
      <c r="B718" s="139" t="str">
        <f>IF(ISBLANK(Nomen.complète!Q718),"-",Nomen.complète!Q718)</f>
        <v>-</v>
      </c>
      <c r="C718" s="140" t="str">
        <f>IF(ISBLANK(Nomen.complète!R718),"-",Nomen.complète!R718)</f>
        <v>-</v>
      </c>
      <c r="D718" s="141" t="str">
        <f>IF(ISBLANK(Nomen.complète!S718),"-",Nomen.complète!S718)</f>
        <v>-</v>
      </c>
    </row>
    <row r="719" spans="1:4">
      <c r="A719" s="138" t="str">
        <f>IF(ISBLANK(Nomen.complète!P719),"-",Nomen.complète!P719)</f>
        <v>-</v>
      </c>
      <c r="B719" s="139" t="str">
        <f>IF(ISBLANK(Nomen.complète!Q719),"-",Nomen.complète!Q719)</f>
        <v>-</v>
      </c>
      <c r="C719" s="140" t="str">
        <f>IF(ISBLANK(Nomen.complète!R719),"-",Nomen.complète!R719)</f>
        <v>-</v>
      </c>
      <c r="D719" s="141" t="str">
        <f>IF(ISBLANK(Nomen.complète!S719),"-",Nomen.complète!S719)</f>
        <v>-</v>
      </c>
    </row>
    <row r="720" spans="1:4">
      <c r="A720" s="138" t="str">
        <f>IF(ISBLANK(Nomen.complète!P720),"-",Nomen.complète!P720)</f>
        <v>-</v>
      </c>
      <c r="B720" s="139" t="str">
        <f>IF(ISBLANK(Nomen.complète!Q720),"-",Nomen.complète!Q720)</f>
        <v>-</v>
      </c>
      <c r="C720" s="140" t="str">
        <f>IF(ISBLANK(Nomen.complète!R720),"-",Nomen.complète!R720)</f>
        <v>-</v>
      </c>
      <c r="D720" s="141" t="str">
        <f>IF(ISBLANK(Nomen.complète!S720),"-",Nomen.complète!S720)</f>
        <v>-</v>
      </c>
    </row>
    <row r="721" spans="1:4">
      <c r="A721" s="138" t="str">
        <f>IF(ISBLANK(Nomen.complète!P721),"-",Nomen.complète!P721)</f>
        <v>-</v>
      </c>
      <c r="B721" s="139" t="str">
        <f>IF(ISBLANK(Nomen.complète!Q721),"-",Nomen.complète!Q721)</f>
        <v>-</v>
      </c>
      <c r="C721" s="140" t="str">
        <f>IF(ISBLANK(Nomen.complète!R721),"-",Nomen.complète!R721)</f>
        <v>-</v>
      </c>
      <c r="D721" s="141" t="str">
        <f>IF(ISBLANK(Nomen.complète!S721),"-",Nomen.complète!S721)</f>
        <v>-</v>
      </c>
    </row>
    <row r="722" spans="1:4">
      <c r="A722" s="138" t="str">
        <f>IF(ISBLANK(Nomen.complète!P722),"-",Nomen.complète!P722)</f>
        <v>-</v>
      </c>
      <c r="B722" s="139" t="str">
        <f>IF(ISBLANK(Nomen.complète!Q722),"-",Nomen.complète!Q722)</f>
        <v>-</v>
      </c>
      <c r="C722" s="140" t="str">
        <f>IF(ISBLANK(Nomen.complète!R722),"-",Nomen.complète!R722)</f>
        <v>-</v>
      </c>
      <c r="D722" s="141" t="str">
        <f>IF(ISBLANK(Nomen.complète!S722),"-",Nomen.complète!S722)</f>
        <v>-</v>
      </c>
    </row>
    <row r="723" spans="1:4">
      <c r="A723" s="138" t="str">
        <f>IF(ISBLANK(Nomen.complète!P723),"-",Nomen.complète!P723)</f>
        <v>-</v>
      </c>
      <c r="B723" s="139" t="str">
        <f>IF(ISBLANK(Nomen.complète!Q723),"-",Nomen.complète!Q723)</f>
        <v>-</v>
      </c>
      <c r="C723" s="140" t="str">
        <f>IF(ISBLANK(Nomen.complète!R723),"-",Nomen.complète!R723)</f>
        <v>-</v>
      </c>
      <c r="D723" s="141" t="str">
        <f>IF(ISBLANK(Nomen.complète!S723),"-",Nomen.complète!S723)</f>
        <v>-</v>
      </c>
    </row>
    <row r="724" spans="1:4">
      <c r="A724" s="138" t="str">
        <f>IF(ISBLANK(Nomen.complète!P724),"-",Nomen.complète!P724)</f>
        <v>-</v>
      </c>
      <c r="B724" s="139" t="str">
        <f>IF(ISBLANK(Nomen.complète!Q724),"-",Nomen.complète!Q724)</f>
        <v>-</v>
      </c>
      <c r="C724" s="140" t="str">
        <f>IF(ISBLANK(Nomen.complète!R724),"-",Nomen.complète!R724)</f>
        <v>-</v>
      </c>
      <c r="D724" s="141" t="str">
        <f>IF(ISBLANK(Nomen.complète!S724),"-",Nomen.complète!S724)</f>
        <v>-</v>
      </c>
    </row>
    <row r="725" spans="1:4">
      <c r="A725" s="138" t="str">
        <f>IF(ISBLANK(Nomen.complète!P725),"-",Nomen.complète!P725)</f>
        <v>-</v>
      </c>
      <c r="B725" s="139" t="str">
        <f>IF(ISBLANK(Nomen.complète!Q725),"-",Nomen.complète!Q725)</f>
        <v>-</v>
      </c>
      <c r="C725" s="140" t="str">
        <f>IF(ISBLANK(Nomen.complète!R725),"-",Nomen.complète!R725)</f>
        <v>-</v>
      </c>
      <c r="D725" s="141" t="str">
        <f>IF(ISBLANK(Nomen.complète!S725),"-",Nomen.complète!S725)</f>
        <v>-</v>
      </c>
    </row>
    <row r="726" spans="1:4">
      <c r="A726" s="138" t="str">
        <f>IF(ISBLANK(Nomen.complète!P726),"-",Nomen.complète!P726)</f>
        <v>-</v>
      </c>
      <c r="B726" s="139" t="str">
        <f>IF(ISBLANK(Nomen.complète!Q726),"-",Nomen.complète!Q726)</f>
        <v>-</v>
      </c>
      <c r="C726" s="140" t="str">
        <f>IF(ISBLANK(Nomen.complète!R726),"-",Nomen.complète!R726)</f>
        <v>-</v>
      </c>
      <c r="D726" s="141" t="str">
        <f>IF(ISBLANK(Nomen.complète!S726),"-",Nomen.complète!S726)</f>
        <v>-</v>
      </c>
    </row>
    <row r="727" spans="1:4">
      <c r="A727" s="138" t="str">
        <f>IF(ISBLANK(Nomen.complète!P727),"-",Nomen.complète!P727)</f>
        <v>-</v>
      </c>
      <c r="B727" s="139" t="str">
        <f>IF(ISBLANK(Nomen.complète!Q727),"-",Nomen.complète!Q727)</f>
        <v>-</v>
      </c>
      <c r="C727" s="140" t="str">
        <f>IF(ISBLANK(Nomen.complète!R727),"-",Nomen.complète!R727)</f>
        <v>-</v>
      </c>
      <c r="D727" s="141" t="str">
        <f>IF(ISBLANK(Nomen.complète!S727),"-",Nomen.complète!S727)</f>
        <v>-</v>
      </c>
    </row>
    <row r="728" spans="1:4">
      <c r="A728" s="138" t="str">
        <f>IF(ISBLANK(Nomen.complète!P728),"-",Nomen.complète!P728)</f>
        <v>-</v>
      </c>
      <c r="B728" s="139" t="str">
        <f>IF(ISBLANK(Nomen.complète!Q728),"-",Nomen.complète!Q728)</f>
        <v>-</v>
      </c>
      <c r="C728" s="140" t="str">
        <f>IF(ISBLANK(Nomen.complète!R728),"-",Nomen.complète!R728)</f>
        <v>-</v>
      </c>
      <c r="D728" s="141" t="str">
        <f>IF(ISBLANK(Nomen.complète!S728),"-",Nomen.complète!S728)</f>
        <v>-</v>
      </c>
    </row>
    <row r="729" spans="1:4">
      <c r="A729" s="138" t="str">
        <f>IF(ISBLANK(Nomen.complète!P729),"-",Nomen.complète!P729)</f>
        <v>-</v>
      </c>
      <c r="B729" s="139" t="str">
        <f>IF(ISBLANK(Nomen.complète!Q729),"-",Nomen.complète!Q729)</f>
        <v>-</v>
      </c>
      <c r="C729" s="140" t="str">
        <f>IF(ISBLANK(Nomen.complète!R729),"-",Nomen.complète!R729)</f>
        <v>-</v>
      </c>
      <c r="D729" s="141" t="str">
        <f>IF(ISBLANK(Nomen.complète!S729),"-",Nomen.complète!S729)</f>
        <v>-</v>
      </c>
    </row>
    <row r="730" spans="1:4">
      <c r="A730" s="138" t="str">
        <f>IF(ISBLANK(Nomen.complète!P730),"-",Nomen.complète!P730)</f>
        <v>-</v>
      </c>
      <c r="B730" s="139" t="str">
        <f>IF(ISBLANK(Nomen.complète!Q730),"-",Nomen.complète!Q730)</f>
        <v>-</v>
      </c>
      <c r="C730" s="140" t="str">
        <f>IF(ISBLANK(Nomen.complète!R730),"-",Nomen.complète!R730)</f>
        <v>-</v>
      </c>
      <c r="D730" s="141" t="str">
        <f>IF(ISBLANK(Nomen.complète!S730),"-",Nomen.complète!S730)</f>
        <v>-</v>
      </c>
    </row>
    <row r="731" spans="1:4">
      <c r="A731" s="138" t="str">
        <f>IF(ISBLANK(Nomen.complète!P731),"-",Nomen.complète!P731)</f>
        <v>-</v>
      </c>
      <c r="B731" s="139" t="str">
        <f>IF(ISBLANK(Nomen.complète!Q731),"-",Nomen.complète!Q731)</f>
        <v>-</v>
      </c>
      <c r="C731" s="140" t="str">
        <f>IF(ISBLANK(Nomen.complète!R731),"-",Nomen.complète!R731)</f>
        <v>-</v>
      </c>
      <c r="D731" s="141" t="str">
        <f>IF(ISBLANK(Nomen.complète!S731),"-",Nomen.complète!S731)</f>
        <v>-</v>
      </c>
    </row>
    <row r="732" spans="1:4">
      <c r="A732" s="138" t="str">
        <f>IF(ISBLANK(Nomen.complète!P732),"-",Nomen.complète!P732)</f>
        <v>-</v>
      </c>
      <c r="B732" s="139" t="str">
        <f>IF(ISBLANK(Nomen.complète!Q732),"-",Nomen.complète!Q732)</f>
        <v>-</v>
      </c>
      <c r="C732" s="140" t="str">
        <f>IF(ISBLANK(Nomen.complète!R732),"-",Nomen.complète!R732)</f>
        <v>-</v>
      </c>
      <c r="D732" s="141" t="str">
        <f>IF(ISBLANK(Nomen.complète!S732),"-",Nomen.complète!S732)</f>
        <v>-</v>
      </c>
    </row>
    <row r="733" spans="1:4">
      <c r="A733" s="138" t="str">
        <f>IF(ISBLANK(Nomen.complète!P733),"-",Nomen.complète!P733)</f>
        <v>-</v>
      </c>
      <c r="B733" s="139" t="str">
        <f>IF(ISBLANK(Nomen.complète!Q733),"-",Nomen.complète!Q733)</f>
        <v>-</v>
      </c>
      <c r="C733" s="140" t="str">
        <f>IF(ISBLANK(Nomen.complète!R733),"-",Nomen.complète!R733)</f>
        <v>-</v>
      </c>
      <c r="D733" s="141" t="str">
        <f>IF(ISBLANK(Nomen.complète!S733),"-",Nomen.complète!S733)</f>
        <v>-</v>
      </c>
    </row>
    <row r="734" spans="1:4">
      <c r="A734" s="138" t="str">
        <f>IF(ISBLANK(Nomen.complète!P734),"-",Nomen.complète!P734)</f>
        <v>-</v>
      </c>
      <c r="B734" s="139" t="str">
        <f>IF(ISBLANK(Nomen.complète!Q734),"-",Nomen.complète!Q734)</f>
        <v>-</v>
      </c>
      <c r="C734" s="140" t="str">
        <f>IF(ISBLANK(Nomen.complète!R734),"-",Nomen.complète!R734)</f>
        <v>-</v>
      </c>
      <c r="D734" s="141" t="str">
        <f>IF(ISBLANK(Nomen.complète!S734),"-",Nomen.complète!S734)</f>
        <v>-</v>
      </c>
    </row>
    <row r="735" spans="1:4">
      <c r="A735" s="138" t="str">
        <f>IF(ISBLANK(Nomen.complète!P735),"-",Nomen.complète!P735)</f>
        <v>-</v>
      </c>
      <c r="B735" s="139" t="str">
        <f>IF(ISBLANK(Nomen.complète!Q735),"-",Nomen.complète!Q735)</f>
        <v>-</v>
      </c>
      <c r="C735" s="140" t="str">
        <f>IF(ISBLANK(Nomen.complète!R735),"-",Nomen.complète!R735)</f>
        <v>-</v>
      </c>
      <c r="D735" s="141" t="str">
        <f>IF(ISBLANK(Nomen.complète!S735),"-",Nomen.complète!S735)</f>
        <v>-</v>
      </c>
    </row>
    <row r="736" spans="1:4">
      <c r="A736" s="138" t="str">
        <f>IF(ISBLANK(Nomen.complète!P736),"-",Nomen.complète!P736)</f>
        <v>-</v>
      </c>
      <c r="B736" s="139" t="str">
        <f>IF(ISBLANK(Nomen.complète!Q736),"-",Nomen.complète!Q736)</f>
        <v>-</v>
      </c>
      <c r="C736" s="140" t="str">
        <f>IF(ISBLANK(Nomen.complète!R736),"-",Nomen.complète!R736)</f>
        <v>-</v>
      </c>
      <c r="D736" s="141" t="str">
        <f>IF(ISBLANK(Nomen.complète!S736),"-",Nomen.complète!S736)</f>
        <v>-</v>
      </c>
    </row>
    <row r="737" spans="1:4">
      <c r="A737" s="138" t="str">
        <f>IF(ISBLANK(Nomen.complète!P737),"-",Nomen.complète!P737)</f>
        <v>-</v>
      </c>
      <c r="B737" s="139" t="str">
        <f>IF(ISBLANK(Nomen.complète!Q737),"-",Nomen.complète!Q737)</f>
        <v>-</v>
      </c>
      <c r="C737" s="140" t="str">
        <f>IF(ISBLANK(Nomen.complète!R737),"-",Nomen.complète!R737)</f>
        <v>-</v>
      </c>
      <c r="D737" s="141" t="str">
        <f>IF(ISBLANK(Nomen.complète!S737),"-",Nomen.complète!S737)</f>
        <v>-</v>
      </c>
    </row>
    <row r="738" spans="1:4">
      <c r="A738" s="138" t="str">
        <f>IF(ISBLANK(Nomen.complète!P738),"-",Nomen.complète!P738)</f>
        <v>-</v>
      </c>
      <c r="B738" s="139" t="str">
        <f>IF(ISBLANK(Nomen.complète!Q738),"-",Nomen.complète!Q738)</f>
        <v>-</v>
      </c>
      <c r="C738" s="140" t="str">
        <f>IF(ISBLANK(Nomen.complète!R738),"-",Nomen.complète!R738)</f>
        <v>-</v>
      </c>
      <c r="D738" s="141" t="str">
        <f>IF(ISBLANK(Nomen.complète!S738),"-",Nomen.complète!S738)</f>
        <v>-</v>
      </c>
    </row>
    <row r="739" spans="1:4">
      <c r="A739" s="138" t="str">
        <f>IF(ISBLANK(Nomen.complète!P739),"-",Nomen.complète!P739)</f>
        <v>-</v>
      </c>
      <c r="B739" s="139" t="str">
        <f>IF(ISBLANK(Nomen.complète!Q739),"-",Nomen.complète!Q739)</f>
        <v>-</v>
      </c>
      <c r="C739" s="140" t="str">
        <f>IF(ISBLANK(Nomen.complète!R739),"-",Nomen.complète!R739)</f>
        <v>-</v>
      </c>
      <c r="D739" s="141" t="str">
        <f>IF(ISBLANK(Nomen.complète!S739),"-",Nomen.complète!S739)</f>
        <v>-</v>
      </c>
    </row>
    <row r="740" spans="1:4">
      <c r="A740" s="138" t="str">
        <f>IF(ISBLANK(Nomen.complète!P740),"-",Nomen.complète!P740)</f>
        <v>-</v>
      </c>
      <c r="B740" s="139" t="str">
        <f>IF(ISBLANK(Nomen.complète!Q740),"-",Nomen.complète!Q740)</f>
        <v>-</v>
      </c>
      <c r="C740" s="140" t="str">
        <f>IF(ISBLANK(Nomen.complète!R740),"-",Nomen.complète!R740)</f>
        <v>-</v>
      </c>
      <c r="D740" s="141" t="str">
        <f>IF(ISBLANK(Nomen.complète!S740),"-",Nomen.complète!S740)</f>
        <v>-</v>
      </c>
    </row>
    <row r="741" spans="1:4">
      <c r="A741" s="138" t="str">
        <f>IF(ISBLANK(Nomen.complète!P741),"-",Nomen.complète!P741)</f>
        <v>-</v>
      </c>
      <c r="B741" s="139" t="str">
        <f>IF(ISBLANK(Nomen.complète!Q741),"-",Nomen.complète!Q741)</f>
        <v>-</v>
      </c>
      <c r="C741" s="140" t="str">
        <f>IF(ISBLANK(Nomen.complète!R741),"-",Nomen.complète!R741)</f>
        <v>-</v>
      </c>
      <c r="D741" s="141" t="str">
        <f>IF(ISBLANK(Nomen.complète!S741),"-",Nomen.complète!S741)</f>
        <v>-</v>
      </c>
    </row>
    <row r="742" spans="1:4">
      <c r="A742" s="138" t="str">
        <f>IF(ISBLANK(Nomen.complète!P742),"-",Nomen.complète!P742)</f>
        <v>-</v>
      </c>
      <c r="B742" s="139" t="str">
        <f>IF(ISBLANK(Nomen.complète!Q742),"-",Nomen.complète!Q742)</f>
        <v>-</v>
      </c>
      <c r="C742" s="140" t="str">
        <f>IF(ISBLANK(Nomen.complète!R742),"-",Nomen.complète!R742)</f>
        <v>-</v>
      </c>
      <c r="D742" s="141" t="str">
        <f>IF(ISBLANK(Nomen.complète!S742),"-",Nomen.complète!S742)</f>
        <v>-</v>
      </c>
    </row>
    <row r="743" spans="1:4">
      <c r="A743" s="138" t="str">
        <f>IF(ISBLANK(Nomen.complète!P743),"-",Nomen.complète!P743)</f>
        <v>-</v>
      </c>
      <c r="B743" s="139" t="str">
        <f>IF(ISBLANK(Nomen.complète!Q743),"-",Nomen.complète!Q743)</f>
        <v>-</v>
      </c>
      <c r="C743" s="140" t="str">
        <f>IF(ISBLANK(Nomen.complète!R743),"-",Nomen.complète!R743)</f>
        <v>-</v>
      </c>
      <c r="D743" s="141" t="str">
        <f>IF(ISBLANK(Nomen.complète!S743),"-",Nomen.complète!S743)</f>
        <v>-</v>
      </c>
    </row>
    <row r="744" spans="1:4">
      <c r="A744" s="138" t="str">
        <f>IF(ISBLANK(Nomen.complète!P744),"-",Nomen.complète!P744)</f>
        <v>-</v>
      </c>
      <c r="B744" s="139" t="str">
        <f>IF(ISBLANK(Nomen.complète!Q744),"-",Nomen.complète!Q744)</f>
        <v>-</v>
      </c>
      <c r="C744" s="140" t="str">
        <f>IF(ISBLANK(Nomen.complète!R744),"-",Nomen.complète!R744)</f>
        <v>-</v>
      </c>
      <c r="D744" s="141" t="str">
        <f>IF(ISBLANK(Nomen.complète!S744),"-",Nomen.complète!S744)</f>
        <v>-</v>
      </c>
    </row>
    <row r="745" spans="1:4">
      <c r="A745" s="138" t="str">
        <f>IF(ISBLANK(Nomen.complète!P745),"-",Nomen.complète!P745)</f>
        <v>-</v>
      </c>
      <c r="B745" s="139" t="str">
        <f>IF(ISBLANK(Nomen.complète!Q745),"-",Nomen.complète!Q745)</f>
        <v>-</v>
      </c>
      <c r="C745" s="140" t="str">
        <f>IF(ISBLANK(Nomen.complète!R745),"-",Nomen.complète!R745)</f>
        <v>-</v>
      </c>
      <c r="D745" s="141" t="str">
        <f>IF(ISBLANK(Nomen.complète!S745),"-",Nomen.complète!S745)</f>
        <v>-</v>
      </c>
    </row>
    <row r="746" spans="1:4">
      <c r="A746" s="138" t="str">
        <f>IF(ISBLANK(Nomen.complète!P746),"-",Nomen.complète!P746)</f>
        <v>-</v>
      </c>
      <c r="B746" s="139" t="str">
        <f>IF(ISBLANK(Nomen.complète!Q746),"-",Nomen.complète!Q746)</f>
        <v>-</v>
      </c>
      <c r="C746" s="140" t="str">
        <f>IF(ISBLANK(Nomen.complète!R746),"-",Nomen.complète!R746)</f>
        <v>-</v>
      </c>
      <c r="D746" s="141" t="str">
        <f>IF(ISBLANK(Nomen.complète!S746),"-",Nomen.complète!S746)</f>
        <v>-</v>
      </c>
    </row>
    <row r="747" spans="1:4">
      <c r="A747" s="138" t="str">
        <f>IF(ISBLANK(Nomen.complète!P747),"-",Nomen.complète!P747)</f>
        <v>-</v>
      </c>
      <c r="B747" s="139" t="str">
        <f>IF(ISBLANK(Nomen.complète!Q747),"-",Nomen.complète!Q747)</f>
        <v>-</v>
      </c>
      <c r="C747" s="140" t="str">
        <f>IF(ISBLANK(Nomen.complète!R747),"-",Nomen.complète!R747)</f>
        <v>-</v>
      </c>
      <c r="D747" s="141" t="str">
        <f>IF(ISBLANK(Nomen.complète!S747),"-",Nomen.complète!S747)</f>
        <v>-</v>
      </c>
    </row>
    <row r="748" spans="1:4">
      <c r="A748" s="138" t="str">
        <f>IF(ISBLANK(Nomen.complète!P748),"-",Nomen.complète!P748)</f>
        <v>-</v>
      </c>
      <c r="B748" s="139" t="str">
        <f>IF(ISBLANK(Nomen.complète!Q748),"-",Nomen.complète!Q748)</f>
        <v>-</v>
      </c>
      <c r="C748" s="140" t="str">
        <f>IF(ISBLANK(Nomen.complète!R748),"-",Nomen.complète!R748)</f>
        <v>-</v>
      </c>
      <c r="D748" s="141" t="str">
        <f>IF(ISBLANK(Nomen.complète!S748),"-",Nomen.complète!S748)</f>
        <v>-</v>
      </c>
    </row>
    <row r="749" spans="1:4">
      <c r="A749" s="138" t="str">
        <f>IF(ISBLANK(Nomen.complète!P749),"-",Nomen.complète!P749)</f>
        <v>-</v>
      </c>
      <c r="B749" s="139" t="str">
        <f>IF(ISBLANK(Nomen.complète!Q749),"-",Nomen.complète!Q749)</f>
        <v>-</v>
      </c>
      <c r="C749" s="140" t="str">
        <f>IF(ISBLANK(Nomen.complète!R749),"-",Nomen.complète!R749)</f>
        <v>-</v>
      </c>
      <c r="D749" s="141" t="str">
        <f>IF(ISBLANK(Nomen.complète!S749),"-",Nomen.complète!S749)</f>
        <v>-</v>
      </c>
    </row>
    <row r="750" spans="1:4">
      <c r="A750" s="138" t="str">
        <f>IF(ISBLANK(Nomen.complète!P750),"-",Nomen.complète!P750)</f>
        <v>-</v>
      </c>
      <c r="B750" s="139" t="str">
        <f>IF(ISBLANK(Nomen.complète!Q750),"-",Nomen.complète!Q750)</f>
        <v>-</v>
      </c>
      <c r="C750" s="140" t="str">
        <f>IF(ISBLANK(Nomen.complète!R750),"-",Nomen.complète!R750)</f>
        <v>-</v>
      </c>
      <c r="D750" s="141" t="str">
        <f>IF(ISBLANK(Nomen.complète!S750),"-",Nomen.complète!S750)</f>
        <v>-</v>
      </c>
    </row>
    <row r="751" spans="1:4">
      <c r="A751" s="138" t="str">
        <f>IF(ISBLANK(Nomen.complète!P751),"-",Nomen.complète!P751)</f>
        <v>-</v>
      </c>
      <c r="B751" s="139" t="str">
        <f>IF(ISBLANK(Nomen.complète!Q751),"-",Nomen.complète!Q751)</f>
        <v>-</v>
      </c>
      <c r="C751" s="140" t="str">
        <f>IF(ISBLANK(Nomen.complète!R751),"-",Nomen.complète!R751)</f>
        <v>-</v>
      </c>
      <c r="D751" s="141" t="str">
        <f>IF(ISBLANK(Nomen.complète!S751),"-",Nomen.complète!S751)</f>
        <v>-</v>
      </c>
    </row>
    <row r="752" spans="1:4">
      <c r="A752" s="138" t="str">
        <f>IF(ISBLANK(Nomen.complète!P752),"-",Nomen.complète!P752)</f>
        <v>-</v>
      </c>
      <c r="B752" s="139" t="str">
        <f>IF(ISBLANK(Nomen.complète!Q752),"-",Nomen.complète!Q752)</f>
        <v>-</v>
      </c>
      <c r="C752" s="140" t="str">
        <f>IF(ISBLANK(Nomen.complète!R752),"-",Nomen.complète!R752)</f>
        <v>-</v>
      </c>
      <c r="D752" s="141" t="str">
        <f>IF(ISBLANK(Nomen.complète!S752),"-",Nomen.complète!S752)</f>
        <v>-</v>
      </c>
    </row>
    <row r="753" spans="1:4">
      <c r="A753" s="138" t="str">
        <f>IF(ISBLANK(Nomen.complète!P753),"-",Nomen.complète!P753)</f>
        <v>-</v>
      </c>
      <c r="B753" s="139" t="str">
        <f>IF(ISBLANK(Nomen.complète!Q753),"-",Nomen.complète!Q753)</f>
        <v>-</v>
      </c>
      <c r="C753" s="140" t="str">
        <f>IF(ISBLANK(Nomen.complète!R753),"-",Nomen.complète!R753)</f>
        <v>-</v>
      </c>
      <c r="D753" s="141" t="str">
        <f>IF(ISBLANK(Nomen.complète!S753),"-",Nomen.complète!S753)</f>
        <v>-</v>
      </c>
    </row>
    <row r="754" spans="1:4">
      <c r="A754" s="138" t="str">
        <f>IF(ISBLANK(Nomen.complète!P754),"-",Nomen.complète!P754)</f>
        <v>-</v>
      </c>
      <c r="B754" s="139" t="str">
        <f>IF(ISBLANK(Nomen.complète!Q754),"-",Nomen.complète!Q754)</f>
        <v>-</v>
      </c>
      <c r="C754" s="140" t="str">
        <f>IF(ISBLANK(Nomen.complète!R754),"-",Nomen.complète!R754)</f>
        <v>-</v>
      </c>
      <c r="D754" s="141" t="str">
        <f>IF(ISBLANK(Nomen.complète!S754),"-",Nomen.complète!S754)</f>
        <v>-</v>
      </c>
    </row>
    <row r="755" spans="1:4">
      <c r="A755" s="138" t="str">
        <f>IF(ISBLANK(Nomen.complète!P755),"-",Nomen.complète!P755)</f>
        <v>-</v>
      </c>
      <c r="B755" s="139" t="str">
        <f>IF(ISBLANK(Nomen.complète!Q755),"-",Nomen.complète!Q755)</f>
        <v>-</v>
      </c>
      <c r="C755" s="140" t="str">
        <f>IF(ISBLANK(Nomen.complète!R755),"-",Nomen.complète!R755)</f>
        <v>-</v>
      </c>
      <c r="D755" s="141" t="str">
        <f>IF(ISBLANK(Nomen.complète!S755),"-",Nomen.complète!S755)</f>
        <v>-</v>
      </c>
    </row>
    <row r="756" spans="1:4">
      <c r="A756" s="138" t="str">
        <f>IF(ISBLANK(Nomen.complète!P756),"-",Nomen.complète!P756)</f>
        <v>-</v>
      </c>
      <c r="B756" s="139" t="str">
        <f>IF(ISBLANK(Nomen.complète!Q756),"-",Nomen.complète!Q756)</f>
        <v>-</v>
      </c>
      <c r="C756" s="140" t="str">
        <f>IF(ISBLANK(Nomen.complète!R756),"-",Nomen.complète!R756)</f>
        <v>-</v>
      </c>
      <c r="D756" s="141" t="str">
        <f>IF(ISBLANK(Nomen.complète!S756),"-",Nomen.complète!S756)</f>
        <v>-</v>
      </c>
    </row>
    <row r="757" spans="1:4">
      <c r="A757" s="138" t="str">
        <f>IF(ISBLANK(Nomen.complète!P757),"-",Nomen.complète!P757)</f>
        <v>-</v>
      </c>
      <c r="B757" s="139" t="str">
        <f>IF(ISBLANK(Nomen.complète!Q757),"-",Nomen.complète!Q757)</f>
        <v>-</v>
      </c>
      <c r="C757" s="140" t="str">
        <f>IF(ISBLANK(Nomen.complète!R757),"-",Nomen.complète!R757)</f>
        <v>-</v>
      </c>
      <c r="D757" s="141" t="str">
        <f>IF(ISBLANK(Nomen.complète!S757),"-",Nomen.complète!S757)</f>
        <v>-</v>
      </c>
    </row>
    <row r="758" spans="1:4">
      <c r="A758" s="138" t="str">
        <f>IF(ISBLANK(Nomen.complète!P758),"-",Nomen.complète!P758)</f>
        <v>-</v>
      </c>
      <c r="B758" s="139" t="str">
        <f>IF(ISBLANK(Nomen.complète!Q758),"-",Nomen.complète!Q758)</f>
        <v>-</v>
      </c>
      <c r="C758" s="140" t="str">
        <f>IF(ISBLANK(Nomen.complète!R758),"-",Nomen.complète!R758)</f>
        <v>-</v>
      </c>
      <c r="D758" s="141" t="str">
        <f>IF(ISBLANK(Nomen.complète!S758),"-",Nomen.complète!S758)</f>
        <v>-</v>
      </c>
    </row>
    <row r="759" spans="1:4">
      <c r="A759" s="138" t="str">
        <f>IF(ISBLANK(Nomen.complète!P759),"-",Nomen.complète!P759)</f>
        <v>-</v>
      </c>
      <c r="B759" s="139" t="str">
        <f>IF(ISBLANK(Nomen.complète!Q759),"-",Nomen.complète!Q759)</f>
        <v>-</v>
      </c>
      <c r="C759" s="140" t="str">
        <f>IF(ISBLANK(Nomen.complète!R759),"-",Nomen.complète!R759)</f>
        <v>-</v>
      </c>
      <c r="D759" s="141" t="str">
        <f>IF(ISBLANK(Nomen.complète!S759),"-",Nomen.complète!S759)</f>
        <v>-</v>
      </c>
    </row>
    <row r="760" spans="1:4">
      <c r="A760" s="138" t="str">
        <f>IF(ISBLANK(Nomen.complète!P760),"-",Nomen.complète!P760)</f>
        <v>-</v>
      </c>
      <c r="B760" s="139" t="str">
        <f>IF(ISBLANK(Nomen.complète!Q760),"-",Nomen.complète!Q760)</f>
        <v>-</v>
      </c>
      <c r="C760" s="140" t="str">
        <f>IF(ISBLANK(Nomen.complète!R760),"-",Nomen.complète!R760)</f>
        <v>-</v>
      </c>
      <c r="D760" s="141" t="str">
        <f>IF(ISBLANK(Nomen.complète!S760),"-",Nomen.complète!S760)</f>
        <v>-</v>
      </c>
    </row>
    <row r="761" spans="1:4">
      <c r="A761" s="138" t="str">
        <f>IF(ISBLANK(Nomen.complète!P761),"-",Nomen.complète!P761)</f>
        <v>-</v>
      </c>
      <c r="B761" s="139" t="str">
        <f>IF(ISBLANK(Nomen.complète!Q761),"-",Nomen.complète!Q761)</f>
        <v>-</v>
      </c>
      <c r="C761" s="140" t="str">
        <f>IF(ISBLANK(Nomen.complète!R761),"-",Nomen.complète!R761)</f>
        <v>-</v>
      </c>
      <c r="D761" s="141" t="str">
        <f>IF(ISBLANK(Nomen.complète!S761),"-",Nomen.complète!S761)</f>
        <v>-</v>
      </c>
    </row>
    <row r="762" spans="1:4">
      <c r="A762" s="138" t="str">
        <f>IF(ISBLANK(Nomen.complète!P762),"-",Nomen.complète!P762)</f>
        <v>-</v>
      </c>
      <c r="B762" s="139" t="str">
        <f>IF(ISBLANK(Nomen.complète!Q762),"-",Nomen.complète!Q762)</f>
        <v>-</v>
      </c>
      <c r="C762" s="140" t="str">
        <f>IF(ISBLANK(Nomen.complète!R762),"-",Nomen.complète!R762)</f>
        <v>-</v>
      </c>
      <c r="D762" s="141" t="str">
        <f>IF(ISBLANK(Nomen.complète!S762),"-",Nomen.complète!S762)</f>
        <v>-</v>
      </c>
    </row>
    <row r="763" spans="1:4">
      <c r="A763" s="138" t="str">
        <f>IF(ISBLANK(Nomen.complète!P763),"-",Nomen.complète!P763)</f>
        <v>-</v>
      </c>
      <c r="B763" s="139" t="str">
        <f>IF(ISBLANK(Nomen.complète!Q763),"-",Nomen.complète!Q763)</f>
        <v>-</v>
      </c>
      <c r="C763" s="140" t="str">
        <f>IF(ISBLANK(Nomen.complète!R763),"-",Nomen.complète!R763)</f>
        <v>-</v>
      </c>
      <c r="D763" s="141" t="str">
        <f>IF(ISBLANK(Nomen.complète!S763),"-",Nomen.complète!S763)</f>
        <v>-</v>
      </c>
    </row>
    <row r="764" spans="1:4">
      <c r="A764" s="138" t="str">
        <f>IF(ISBLANK(Nomen.complète!P764),"-",Nomen.complète!P764)</f>
        <v>-</v>
      </c>
      <c r="B764" s="139" t="str">
        <f>IF(ISBLANK(Nomen.complète!Q764),"-",Nomen.complète!Q764)</f>
        <v>-</v>
      </c>
      <c r="C764" s="140" t="str">
        <f>IF(ISBLANK(Nomen.complète!R764),"-",Nomen.complète!R764)</f>
        <v>-</v>
      </c>
      <c r="D764" s="141" t="str">
        <f>IF(ISBLANK(Nomen.complète!S764),"-",Nomen.complète!S764)</f>
        <v>-</v>
      </c>
    </row>
    <row r="765" spans="1:4">
      <c r="A765" s="138" t="str">
        <f>IF(ISBLANK(Nomen.complète!P765),"-",Nomen.complète!P765)</f>
        <v>-</v>
      </c>
      <c r="B765" s="139" t="str">
        <f>IF(ISBLANK(Nomen.complète!Q765),"-",Nomen.complète!Q765)</f>
        <v>-</v>
      </c>
      <c r="C765" s="140" t="str">
        <f>IF(ISBLANK(Nomen.complète!R765),"-",Nomen.complète!R765)</f>
        <v>-</v>
      </c>
      <c r="D765" s="141" t="str">
        <f>IF(ISBLANK(Nomen.complète!S765),"-",Nomen.complète!S765)</f>
        <v>-</v>
      </c>
    </row>
    <row r="766" spans="1:4">
      <c r="A766" s="138" t="str">
        <f>IF(ISBLANK(Nomen.complète!P766),"-",Nomen.complète!P766)</f>
        <v>-</v>
      </c>
      <c r="B766" s="139" t="str">
        <f>IF(ISBLANK(Nomen.complète!Q766),"-",Nomen.complète!Q766)</f>
        <v>-</v>
      </c>
      <c r="C766" s="140" t="str">
        <f>IF(ISBLANK(Nomen.complète!R766),"-",Nomen.complète!R766)</f>
        <v>-</v>
      </c>
      <c r="D766" s="141" t="str">
        <f>IF(ISBLANK(Nomen.complète!S766),"-",Nomen.complète!S766)</f>
        <v>-</v>
      </c>
    </row>
    <row r="767" spans="1:4">
      <c r="A767" s="138" t="str">
        <f>IF(ISBLANK(Nomen.complète!P767),"-",Nomen.complète!P767)</f>
        <v>-</v>
      </c>
      <c r="B767" s="139" t="str">
        <f>IF(ISBLANK(Nomen.complète!Q767),"-",Nomen.complète!Q767)</f>
        <v>-</v>
      </c>
      <c r="C767" s="140" t="str">
        <f>IF(ISBLANK(Nomen.complète!R767),"-",Nomen.complète!R767)</f>
        <v>-</v>
      </c>
      <c r="D767" s="141" t="str">
        <f>IF(ISBLANK(Nomen.complète!S767),"-",Nomen.complète!S767)</f>
        <v>-</v>
      </c>
    </row>
    <row r="768" spans="1:4">
      <c r="A768" s="138" t="str">
        <f>IF(ISBLANK(Nomen.complète!P768),"-",Nomen.complète!P768)</f>
        <v>-</v>
      </c>
      <c r="B768" s="139" t="str">
        <f>IF(ISBLANK(Nomen.complète!Q768),"-",Nomen.complète!Q768)</f>
        <v>-</v>
      </c>
      <c r="C768" s="140" t="str">
        <f>IF(ISBLANK(Nomen.complète!R768),"-",Nomen.complète!R768)</f>
        <v>-</v>
      </c>
      <c r="D768" s="141" t="str">
        <f>IF(ISBLANK(Nomen.complète!S768),"-",Nomen.complète!S768)</f>
        <v>-</v>
      </c>
    </row>
    <row r="769" spans="1:4">
      <c r="A769" s="138" t="str">
        <f>IF(ISBLANK(Nomen.complète!P769),"-",Nomen.complète!P769)</f>
        <v>-</v>
      </c>
      <c r="B769" s="139" t="str">
        <f>IF(ISBLANK(Nomen.complète!Q769),"-",Nomen.complète!Q769)</f>
        <v>-</v>
      </c>
      <c r="C769" s="140" t="str">
        <f>IF(ISBLANK(Nomen.complète!R769),"-",Nomen.complète!R769)</f>
        <v>-</v>
      </c>
      <c r="D769" s="141" t="str">
        <f>IF(ISBLANK(Nomen.complète!S769),"-",Nomen.complète!S769)</f>
        <v>-</v>
      </c>
    </row>
    <row r="770" spans="1:4">
      <c r="A770" s="138" t="str">
        <f>IF(ISBLANK(Nomen.complète!P770),"-",Nomen.complète!P770)</f>
        <v>-</v>
      </c>
      <c r="B770" s="139" t="str">
        <f>IF(ISBLANK(Nomen.complète!Q770),"-",Nomen.complète!Q770)</f>
        <v>-</v>
      </c>
      <c r="C770" s="140" t="str">
        <f>IF(ISBLANK(Nomen.complète!R770),"-",Nomen.complète!R770)</f>
        <v>-</v>
      </c>
      <c r="D770" s="141" t="str">
        <f>IF(ISBLANK(Nomen.complète!S770),"-",Nomen.complète!S770)</f>
        <v>-</v>
      </c>
    </row>
    <row r="771" spans="1:4">
      <c r="A771" s="138" t="str">
        <f>IF(ISBLANK(Nomen.complète!P771),"-",Nomen.complète!P771)</f>
        <v>-</v>
      </c>
      <c r="B771" s="139" t="str">
        <f>IF(ISBLANK(Nomen.complète!Q771),"-",Nomen.complète!Q771)</f>
        <v>-</v>
      </c>
      <c r="C771" s="140" t="str">
        <f>IF(ISBLANK(Nomen.complète!R771),"-",Nomen.complète!R771)</f>
        <v>-</v>
      </c>
      <c r="D771" s="141" t="str">
        <f>IF(ISBLANK(Nomen.complète!S771),"-",Nomen.complète!S771)</f>
        <v>-</v>
      </c>
    </row>
    <row r="772" spans="1:4">
      <c r="A772" s="138" t="str">
        <f>IF(ISBLANK(Nomen.complète!P772),"-",Nomen.complète!P772)</f>
        <v>-</v>
      </c>
      <c r="B772" s="139" t="str">
        <f>IF(ISBLANK(Nomen.complète!Q772),"-",Nomen.complète!Q772)</f>
        <v>-</v>
      </c>
      <c r="C772" s="140" t="str">
        <f>IF(ISBLANK(Nomen.complète!R772),"-",Nomen.complète!R772)</f>
        <v>-</v>
      </c>
      <c r="D772" s="141" t="str">
        <f>IF(ISBLANK(Nomen.complète!S772),"-",Nomen.complète!S772)</f>
        <v>-</v>
      </c>
    </row>
    <row r="773" spans="1:4">
      <c r="A773" s="138" t="str">
        <f>IF(ISBLANK(Nomen.complète!P773),"-",Nomen.complète!P773)</f>
        <v>-</v>
      </c>
      <c r="B773" s="139" t="str">
        <f>IF(ISBLANK(Nomen.complète!Q773),"-",Nomen.complète!Q773)</f>
        <v>-</v>
      </c>
      <c r="C773" s="140" t="str">
        <f>IF(ISBLANK(Nomen.complète!R773),"-",Nomen.complète!R773)</f>
        <v>-</v>
      </c>
      <c r="D773" s="141" t="str">
        <f>IF(ISBLANK(Nomen.complète!S773),"-",Nomen.complète!S773)</f>
        <v>-</v>
      </c>
    </row>
    <row r="774" spans="1:4">
      <c r="A774" s="138" t="str">
        <f>IF(ISBLANK(Nomen.complète!P774),"-",Nomen.complète!P774)</f>
        <v>-</v>
      </c>
      <c r="B774" s="139" t="str">
        <f>IF(ISBLANK(Nomen.complète!Q774),"-",Nomen.complète!Q774)</f>
        <v>-</v>
      </c>
      <c r="C774" s="140" t="str">
        <f>IF(ISBLANK(Nomen.complète!R774),"-",Nomen.complète!R774)</f>
        <v>-</v>
      </c>
      <c r="D774" s="141" t="str">
        <f>IF(ISBLANK(Nomen.complète!S774),"-",Nomen.complète!S774)</f>
        <v>-</v>
      </c>
    </row>
    <row r="775" spans="1:4">
      <c r="A775" s="138" t="str">
        <f>IF(ISBLANK(Nomen.complète!P775),"-",Nomen.complète!P775)</f>
        <v>-</v>
      </c>
      <c r="B775" s="139" t="str">
        <f>IF(ISBLANK(Nomen.complète!Q775),"-",Nomen.complète!Q775)</f>
        <v>-</v>
      </c>
      <c r="C775" s="140" t="str">
        <f>IF(ISBLANK(Nomen.complète!R775),"-",Nomen.complète!R775)</f>
        <v>-</v>
      </c>
      <c r="D775" s="141" t="str">
        <f>IF(ISBLANK(Nomen.complète!S775),"-",Nomen.complète!S775)</f>
        <v>-</v>
      </c>
    </row>
    <row r="776" spans="1:4">
      <c r="A776" s="138" t="str">
        <f>IF(ISBLANK(Nomen.complète!P776),"-",Nomen.complète!P776)</f>
        <v>-</v>
      </c>
      <c r="B776" s="139" t="str">
        <f>IF(ISBLANK(Nomen.complète!Q776),"-",Nomen.complète!Q776)</f>
        <v>-</v>
      </c>
      <c r="C776" s="140" t="str">
        <f>IF(ISBLANK(Nomen.complète!R776),"-",Nomen.complète!R776)</f>
        <v>-</v>
      </c>
      <c r="D776" s="141" t="str">
        <f>IF(ISBLANK(Nomen.complète!S776),"-",Nomen.complète!S776)</f>
        <v>-</v>
      </c>
    </row>
    <row r="777" spans="1:4">
      <c r="A777" s="138" t="str">
        <f>IF(ISBLANK(Nomen.complète!P777),"-",Nomen.complète!P777)</f>
        <v>-</v>
      </c>
      <c r="B777" s="139" t="str">
        <f>IF(ISBLANK(Nomen.complète!Q777),"-",Nomen.complète!Q777)</f>
        <v>-</v>
      </c>
      <c r="C777" s="140" t="str">
        <f>IF(ISBLANK(Nomen.complète!R777),"-",Nomen.complète!R777)</f>
        <v>-</v>
      </c>
      <c r="D777" s="141" t="str">
        <f>IF(ISBLANK(Nomen.complète!S777),"-",Nomen.complète!S777)</f>
        <v>-</v>
      </c>
    </row>
    <row r="778" spans="1:4">
      <c r="A778" s="138" t="str">
        <f>IF(ISBLANK(Nomen.complète!P778),"-",Nomen.complète!P778)</f>
        <v>-</v>
      </c>
      <c r="B778" s="139" t="str">
        <f>IF(ISBLANK(Nomen.complète!Q778),"-",Nomen.complète!Q778)</f>
        <v>-</v>
      </c>
      <c r="C778" s="140" t="str">
        <f>IF(ISBLANK(Nomen.complète!R778),"-",Nomen.complète!R778)</f>
        <v>-</v>
      </c>
      <c r="D778" s="141" t="str">
        <f>IF(ISBLANK(Nomen.complète!S778),"-",Nomen.complète!S778)</f>
        <v>-</v>
      </c>
    </row>
    <row r="779" spans="1:4">
      <c r="A779" s="138" t="str">
        <f>IF(ISBLANK(Nomen.complète!P779),"-",Nomen.complète!P779)</f>
        <v>-</v>
      </c>
      <c r="B779" s="139" t="str">
        <f>IF(ISBLANK(Nomen.complète!Q779),"-",Nomen.complète!Q779)</f>
        <v>-</v>
      </c>
      <c r="C779" s="140" t="str">
        <f>IF(ISBLANK(Nomen.complète!R779),"-",Nomen.complète!R779)</f>
        <v>-</v>
      </c>
      <c r="D779" s="141" t="str">
        <f>IF(ISBLANK(Nomen.complète!S779),"-",Nomen.complète!S779)</f>
        <v>-</v>
      </c>
    </row>
    <row r="780" spans="1:4">
      <c r="A780" s="138" t="str">
        <f>IF(ISBLANK(Nomen.complète!P780),"-",Nomen.complète!P780)</f>
        <v>-</v>
      </c>
      <c r="B780" s="139" t="str">
        <f>IF(ISBLANK(Nomen.complète!Q780),"-",Nomen.complète!Q780)</f>
        <v>-</v>
      </c>
      <c r="C780" s="140" t="str">
        <f>IF(ISBLANK(Nomen.complète!R780),"-",Nomen.complète!R780)</f>
        <v>-</v>
      </c>
      <c r="D780" s="141" t="str">
        <f>IF(ISBLANK(Nomen.complète!S780),"-",Nomen.complète!S780)</f>
        <v>-</v>
      </c>
    </row>
    <row r="781" spans="1:4">
      <c r="A781" s="138" t="str">
        <f>IF(ISBLANK(Nomen.complète!P781),"-",Nomen.complète!P781)</f>
        <v>-</v>
      </c>
      <c r="B781" s="139" t="str">
        <f>IF(ISBLANK(Nomen.complète!Q781),"-",Nomen.complète!Q781)</f>
        <v>-</v>
      </c>
      <c r="C781" s="140" t="str">
        <f>IF(ISBLANK(Nomen.complète!R781),"-",Nomen.complète!R781)</f>
        <v>-</v>
      </c>
      <c r="D781" s="141" t="str">
        <f>IF(ISBLANK(Nomen.complète!S781),"-",Nomen.complète!S781)</f>
        <v>-</v>
      </c>
    </row>
    <row r="782" spans="1:4">
      <c r="A782" s="138" t="str">
        <f>IF(ISBLANK(Nomen.complète!P782),"-",Nomen.complète!P782)</f>
        <v>-</v>
      </c>
      <c r="B782" s="139" t="str">
        <f>IF(ISBLANK(Nomen.complète!Q782),"-",Nomen.complète!Q782)</f>
        <v>-</v>
      </c>
      <c r="C782" s="140" t="str">
        <f>IF(ISBLANK(Nomen.complète!R782),"-",Nomen.complète!R782)</f>
        <v>-</v>
      </c>
      <c r="D782" s="141" t="str">
        <f>IF(ISBLANK(Nomen.complète!S782),"-",Nomen.complète!S782)</f>
        <v>-</v>
      </c>
    </row>
    <row r="783" spans="1:4">
      <c r="A783" s="138" t="str">
        <f>IF(ISBLANK(Nomen.complète!P783),"-",Nomen.complète!P783)</f>
        <v>-</v>
      </c>
      <c r="B783" s="139" t="str">
        <f>IF(ISBLANK(Nomen.complète!Q783),"-",Nomen.complète!Q783)</f>
        <v>-</v>
      </c>
      <c r="C783" s="140" t="str">
        <f>IF(ISBLANK(Nomen.complète!R783),"-",Nomen.complète!R783)</f>
        <v>-</v>
      </c>
      <c r="D783" s="141" t="str">
        <f>IF(ISBLANK(Nomen.complète!S783),"-",Nomen.complète!S783)</f>
        <v>-</v>
      </c>
    </row>
    <row r="784" spans="1:4">
      <c r="A784" s="138" t="str">
        <f>IF(ISBLANK(Nomen.complète!P784),"-",Nomen.complète!P784)</f>
        <v>-</v>
      </c>
      <c r="B784" s="139" t="str">
        <f>IF(ISBLANK(Nomen.complète!Q784),"-",Nomen.complète!Q784)</f>
        <v>-</v>
      </c>
      <c r="C784" s="140" t="str">
        <f>IF(ISBLANK(Nomen.complète!R784),"-",Nomen.complète!R784)</f>
        <v>-</v>
      </c>
      <c r="D784" s="141" t="str">
        <f>IF(ISBLANK(Nomen.complète!S784),"-",Nomen.complète!S784)</f>
        <v>-</v>
      </c>
    </row>
    <row r="785" spans="1:4">
      <c r="A785" s="138" t="str">
        <f>IF(ISBLANK(Nomen.complète!P785),"-",Nomen.complète!P785)</f>
        <v>-</v>
      </c>
      <c r="B785" s="139" t="str">
        <f>IF(ISBLANK(Nomen.complète!Q785),"-",Nomen.complète!Q785)</f>
        <v>-</v>
      </c>
      <c r="C785" s="140" t="str">
        <f>IF(ISBLANK(Nomen.complète!R785),"-",Nomen.complète!R785)</f>
        <v>-</v>
      </c>
      <c r="D785" s="141" t="str">
        <f>IF(ISBLANK(Nomen.complète!S785),"-",Nomen.complète!S785)</f>
        <v>-</v>
      </c>
    </row>
    <row r="786" spans="1:4">
      <c r="A786" s="138" t="str">
        <f>IF(ISBLANK(Nomen.complète!P786),"-",Nomen.complète!P786)</f>
        <v>-</v>
      </c>
      <c r="B786" s="139" t="str">
        <f>IF(ISBLANK(Nomen.complète!Q786),"-",Nomen.complète!Q786)</f>
        <v>-</v>
      </c>
      <c r="C786" s="140" t="str">
        <f>IF(ISBLANK(Nomen.complète!R786),"-",Nomen.complète!R786)</f>
        <v>-</v>
      </c>
      <c r="D786" s="141" t="str">
        <f>IF(ISBLANK(Nomen.complète!S786),"-",Nomen.complète!S786)</f>
        <v>-</v>
      </c>
    </row>
    <row r="787" spans="1:4">
      <c r="A787" s="138" t="str">
        <f>IF(ISBLANK(Nomen.complète!P787),"-",Nomen.complète!P787)</f>
        <v>-</v>
      </c>
      <c r="B787" s="139" t="str">
        <f>IF(ISBLANK(Nomen.complète!Q787),"-",Nomen.complète!Q787)</f>
        <v>-</v>
      </c>
      <c r="C787" s="140" t="str">
        <f>IF(ISBLANK(Nomen.complète!R787),"-",Nomen.complète!R787)</f>
        <v>-</v>
      </c>
      <c r="D787" s="141" t="str">
        <f>IF(ISBLANK(Nomen.complète!S787),"-",Nomen.complète!S787)</f>
        <v>-</v>
      </c>
    </row>
    <row r="788" spans="1:4">
      <c r="A788" s="138" t="str">
        <f>IF(ISBLANK(Nomen.complète!P788),"-",Nomen.complète!P788)</f>
        <v>-</v>
      </c>
      <c r="B788" s="139" t="str">
        <f>IF(ISBLANK(Nomen.complète!Q788),"-",Nomen.complète!Q788)</f>
        <v>-</v>
      </c>
      <c r="C788" s="140" t="str">
        <f>IF(ISBLANK(Nomen.complète!R788),"-",Nomen.complète!R788)</f>
        <v>-</v>
      </c>
      <c r="D788" s="141" t="str">
        <f>IF(ISBLANK(Nomen.complète!S788),"-",Nomen.complète!S788)</f>
        <v>-</v>
      </c>
    </row>
    <row r="789" spans="1:4">
      <c r="A789" s="138" t="str">
        <f>IF(ISBLANK(Nomen.complète!P789),"-",Nomen.complète!P789)</f>
        <v>-</v>
      </c>
      <c r="B789" s="139" t="str">
        <f>IF(ISBLANK(Nomen.complète!Q789),"-",Nomen.complète!Q789)</f>
        <v>-</v>
      </c>
      <c r="C789" s="140" t="str">
        <f>IF(ISBLANK(Nomen.complète!R789),"-",Nomen.complète!R789)</f>
        <v>-</v>
      </c>
      <c r="D789" s="141" t="str">
        <f>IF(ISBLANK(Nomen.complète!S789),"-",Nomen.complète!S789)</f>
        <v>-</v>
      </c>
    </row>
    <row r="790" spans="1:4">
      <c r="A790" s="138" t="str">
        <f>IF(ISBLANK(Nomen.complète!P790),"-",Nomen.complète!P790)</f>
        <v>-</v>
      </c>
      <c r="B790" s="139" t="str">
        <f>IF(ISBLANK(Nomen.complète!Q790),"-",Nomen.complète!Q790)</f>
        <v>-</v>
      </c>
      <c r="C790" s="140" t="str">
        <f>IF(ISBLANK(Nomen.complète!R790),"-",Nomen.complète!R790)</f>
        <v>-</v>
      </c>
      <c r="D790" s="141" t="str">
        <f>IF(ISBLANK(Nomen.complète!S790),"-",Nomen.complète!S790)</f>
        <v>-</v>
      </c>
    </row>
    <row r="791" spans="1:4">
      <c r="A791" s="138" t="str">
        <f>IF(ISBLANK(Nomen.complète!P791),"-",Nomen.complète!P791)</f>
        <v>-</v>
      </c>
      <c r="B791" s="139" t="str">
        <f>IF(ISBLANK(Nomen.complète!Q791),"-",Nomen.complète!Q791)</f>
        <v>-</v>
      </c>
      <c r="C791" s="140" t="str">
        <f>IF(ISBLANK(Nomen.complète!R791),"-",Nomen.complète!R791)</f>
        <v>-</v>
      </c>
      <c r="D791" s="141" t="str">
        <f>IF(ISBLANK(Nomen.complète!S791),"-",Nomen.complète!S791)</f>
        <v>-</v>
      </c>
    </row>
    <row r="792" spans="1:4">
      <c r="A792" s="138" t="str">
        <f>IF(ISBLANK(Nomen.complète!P792),"-",Nomen.complète!P792)</f>
        <v>-</v>
      </c>
      <c r="B792" s="139" t="str">
        <f>IF(ISBLANK(Nomen.complète!Q792),"-",Nomen.complète!Q792)</f>
        <v>-</v>
      </c>
      <c r="C792" s="140" t="str">
        <f>IF(ISBLANK(Nomen.complète!R792),"-",Nomen.complète!R792)</f>
        <v>-</v>
      </c>
      <c r="D792" s="141" t="str">
        <f>IF(ISBLANK(Nomen.complète!S792),"-",Nomen.complète!S792)</f>
        <v>-</v>
      </c>
    </row>
    <row r="793" spans="1:4">
      <c r="A793" s="138" t="str">
        <f>IF(ISBLANK(Nomen.complète!P793),"-",Nomen.complète!P793)</f>
        <v>-</v>
      </c>
      <c r="B793" s="139" t="str">
        <f>IF(ISBLANK(Nomen.complète!Q793),"-",Nomen.complète!Q793)</f>
        <v>-</v>
      </c>
      <c r="C793" s="140" t="str">
        <f>IF(ISBLANK(Nomen.complète!R793),"-",Nomen.complète!R793)</f>
        <v>-</v>
      </c>
      <c r="D793" s="141" t="str">
        <f>IF(ISBLANK(Nomen.complète!S793),"-",Nomen.complète!S793)</f>
        <v>-</v>
      </c>
    </row>
    <row r="794" spans="1:4">
      <c r="A794" s="138" t="str">
        <f>IF(ISBLANK(Nomen.complète!P794),"-",Nomen.complète!P794)</f>
        <v>-</v>
      </c>
      <c r="B794" s="139" t="str">
        <f>IF(ISBLANK(Nomen.complète!Q794),"-",Nomen.complète!Q794)</f>
        <v>-</v>
      </c>
      <c r="C794" s="140" t="str">
        <f>IF(ISBLANK(Nomen.complète!R794),"-",Nomen.complète!R794)</f>
        <v>-</v>
      </c>
      <c r="D794" s="141" t="str">
        <f>IF(ISBLANK(Nomen.complète!S794),"-",Nomen.complète!S794)</f>
        <v>-</v>
      </c>
    </row>
    <row r="795" spans="1:4">
      <c r="A795" s="138" t="str">
        <f>IF(ISBLANK(Nomen.complète!P795),"-",Nomen.complète!P795)</f>
        <v>-</v>
      </c>
      <c r="B795" s="139" t="str">
        <f>IF(ISBLANK(Nomen.complète!Q795),"-",Nomen.complète!Q795)</f>
        <v>-</v>
      </c>
      <c r="C795" s="140" t="str">
        <f>IF(ISBLANK(Nomen.complète!R795),"-",Nomen.complète!R795)</f>
        <v>-</v>
      </c>
      <c r="D795" s="141" t="str">
        <f>IF(ISBLANK(Nomen.complète!S795),"-",Nomen.complète!S795)</f>
        <v>-</v>
      </c>
    </row>
    <row r="796" spans="1:4">
      <c r="A796" s="138" t="str">
        <f>IF(ISBLANK(Nomen.complète!P796),"-",Nomen.complète!P796)</f>
        <v>-</v>
      </c>
      <c r="B796" s="139" t="str">
        <f>IF(ISBLANK(Nomen.complète!Q796),"-",Nomen.complète!Q796)</f>
        <v>-</v>
      </c>
      <c r="C796" s="140" t="str">
        <f>IF(ISBLANK(Nomen.complète!R796),"-",Nomen.complète!R796)</f>
        <v>-</v>
      </c>
      <c r="D796" s="141" t="str">
        <f>IF(ISBLANK(Nomen.complète!S796),"-",Nomen.complète!S796)</f>
        <v>-</v>
      </c>
    </row>
    <row r="797" spans="1:4">
      <c r="A797" s="138" t="str">
        <f>IF(ISBLANK(Nomen.complète!P797),"-",Nomen.complète!P797)</f>
        <v>-</v>
      </c>
      <c r="B797" s="139" t="str">
        <f>IF(ISBLANK(Nomen.complète!Q797),"-",Nomen.complète!Q797)</f>
        <v>-</v>
      </c>
      <c r="C797" s="140" t="str">
        <f>IF(ISBLANK(Nomen.complète!R797),"-",Nomen.complète!R797)</f>
        <v>-</v>
      </c>
      <c r="D797" s="141" t="str">
        <f>IF(ISBLANK(Nomen.complète!S797),"-",Nomen.complète!S797)</f>
        <v>-</v>
      </c>
    </row>
    <row r="798" spans="1:4">
      <c r="A798" s="138" t="str">
        <f>IF(ISBLANK(Nomen.complète!P798),"-",Nomen.complète!P798)</f>
        <v>-</v>
      </c>
      <c r="B798" s="139" t="str">
        <f>IF(ISBLANK(Nomen.complète!Q798),"-",Nomen.complète!Q798)</f>
        <v>-</v>
      </c>
      <c r="C798" s="140" t="str">
        <f>IF(ISBLANK(Nomen.complète!R798),"-",Nomen.complète!R798)</f>
        <v>-</v>
      </c>
      <c r="D798" s="141" t="str">
        <f>IF(ISBLANK(Nomen.complète!S798),"-",Nomen.complète!S798)</f>
        <v>-</v>
      </c>
    </row>
    <row r="799" spans="1:4">
      <c r="A799" s="138" t="str">
        <f>IF(ISBLANK(Nomen.complète!P799),"-",Nomen.complète!P799)</f>
        <v>-</v>
      </c>
      <c r="B799" s="139" t="str">
        <f>IF(ISBLANK(Nomen.complète!Q799),"-",Nomen.complète!Q799)</f>
        <v>-</v>
      </c>
      <c r="C799" s="140" t="str">
        <f>IF(ISBLANK(Nomen.complète!R799),"-",Nomen.complète!R799)</f>
        <v>-</v>
      </c>
      <c r="D799" s="141" t="str">
        <f>IF(ISBLANK(Nomen.complète!S799),"-",Nomen.complète!S799)</f>
        <v>-</v>
      </c>
    </row>
    <row r="800" spans="1:4">
      <c r="A800" s="138" t="str">
        <f>IF(ISBLANK(Nomen.complète!P800),"-",Nomen.complète!P800)</f>
        <v>-</v>
      </c>
      <c r="B800" s="139" t="str">
        <f>IF(ISBLANK(Nomen.complète!Q800),"-",Nomen.complète!Q800)</f>
        <v>-</v>
      </c>
      <c r="C800" s="140" t="str">
        <f>IF(ISBLANK(Nomen.complète!R800),"-",Nomen.complète!R800)</f>
        <v>-</v>
      </c>
      <c r="D800" s="141" t="str">
        <f>IF(ISBLANK(Nomen.complète!S800),"-",Nomen.complète!S800)</f>
        <v>-</v>
      </c>
    </row>
    <row r="801" spans="1:4">
      <c r="A801" s="138" t="str">
        <f>IF(ISBLANK(Nomen.complète!P801),"-",Nomen.complète!P801)</f>
        <v>-</v>
      </c>
      <c r="B801" s="139" t="str">
        <f>IF(ISBLANK(Nomen.complète!Q801),"-",Nomen.complète!Q801)</f>
        <v>-</v>
      </c>
      <c r="C801" s="140" t="str">
        <f>IF(ISBLANK(Nomen.complète!R801),"-",Nomen.complète!R801)</f>
        <v>-</v>
      </c>
      <c r="D801" s="141" t="str">
        <f>IF(ISBLANK(Nomen.complète!S801),"-",Nomen.complète!S801)</f>
        <v>-</v>
      </c>
    </row>
    <row r="802" spans="1:4">
      <c r="A802" s="138" t="str">
        <f>IF(ISBLANK(Nomen.complète!P802),"-",Nomen.complète!P802)</f>
        <v>-</v>
      </c>
      <c r="B802" s="139" t="str">
        <f>IF(ISBLANK(Nomen.complète!Q802),"-",Nomen.complète!Q802)</f>
        <v>-</v>
      </c>
      <c r="C802" s="140" t="str">
        <f>IF(ISBLANK(Nomen.complète!R802),"-",Nomen.complète!R802)</f>
        <v>-</v>
      </c>
      <c r="D802" s="141" t="str">
        <f>IF(ISBLANK(Nomen.complète!S802),"-",Nomen.complète!S802)</f>
        <v>-</v>
      </c>
    </row>
    <row r="803" spans="1:4">
      <c r="A803" s="138" t="str">
        <f>IF(ISBLANK(Nomen.complète!P803),"-",Nomen.complète!P803)</f>
        <v>-</v>
      </c>
      <c r="B803" s="139" t="str">
        <f>IF(ISBLANK(Nomen.complète!Q803),"-",Nomen.complète!Q803)</f>
        <v>-</v>
      </c>
      <c r="C803" s="140" t="str">
        <f>IF(ISBLANK(Nomen.complète!R803),"-",Nomen.complète!R803)</f>
        <v>-</v>
      </c>
      <c r="D803" s="141" t="str">
        <f>IF(ISBLANK(Nomen.complète!S803),"-",Nomen.complète!S803)</f>
        <v>-</v>
      </c>
    </row>
    <row r="804" spans="1:4">
      <c r="A804" s="138" t="str">
        <f>IF(ISBLANK(Nomen.complète!P804),"-",Nomen.complète!P804)</f>
        <v>-</v>
      </c>
      <c r="B804" s="139" t="str">
        <f>IF(ISBLANK(Nomen.complète!Q804),"-",Nomen.complète!Q804)</f>
        <v>-</v>
      </c>
      <c r="C804" s="140" t="str">
        <f>IF(ISBLANK(Nomen.complète!R804),"-",Nomen.complète!R804)</f>
        <v>-</v>
      </c>
      <c r="D804" s="141" t="str">
        <f>IF(ISBLANK(Nomen.complète!S804),"-",Nomen.complète!S804)</f>
        <v>-</v>
      </c>
    </row>
    <row r="805" spans="1:4">
      <c r="A805" s="138" t="str">
        <f>IF(ISBLANK(Nomen.complète!P805),"-",Nomen.complète!P805)</f>
        <v>-</v>
      </c>
      <c r="B805" s="139" t="str">
        <f>IF(ISBLANK(Nomen.complète!Q805),"-",Nomen.complète!Q805)</f>
        <v>-</v>
      </c>
      <c r="C805" s="140" t="str">
        <f>IF(ISBLANK(Nomen.complète!R805),"-",Nomen.complète!R805)</f>
        <v>-</v>
      </c>
      <c r="D805" s="141" t="str">
        <f>IF(ISBLANK(Nomen.complète!S805),"-",Nomen.complète!S805)</f>
        <v>-</v>
      </c>
    </row>
    <row r="806" spans="1:4">
      <c r="A806" s="138" t="str">
        <f>IF(ISBLANK(Nomen.complète!P806),"-",Nomen.complète!P806)</f>
        <v>-</v>
      </c>
      <c r="B806" s="139" t="str">
        <f>IF(ISBLANK(Nomen.complète!Q806),"-",Nomen.complète!Q806)</f>
        <v>-</v>
      </c>
      <c r="C806" s="140" t="str">
        <f>IF(ISBLANK(Nomen.complète!R806),"-",Nomen.complète!R806)</f>
        <v>-</v>
      </c>
      <c r="D806" s="141" t="str">
        <f>IF(ISBLANK(Nomen.complète!S806),"-",Nomen.complète!S806)</f>
        <v>-</v>
      </c>
    </row>
    <row r="807" spans="1:4">
      <c r="A807" s="138" t="str">
        <f>IF(ISBLANK(Nomen.complète!P807),"-",Nomen.complète!P807)</f>
        <v>-</v>
      </c>
      <c r="B807" s="139" t="str">
        <f>IF(ISBLANK(Nomen.complète!Q807),"-",Nomen.complète!Q807)</f>
        <v>-</v>
      </c>
      <c r="C807" s="140" t="str">
        <f>IF(ISBLANK(Nomen.complète!R807),"-",Nomen.complète!R807)</f>
        <v>-</v>
      </c>
      <c r="D807" s="141" t="str">
        <f>IF(ISBLANK(Nomen.complète!S807),"-",Nomen.complète!S807)</f>
        <v>-</v>
      </c>
    </row>
    <row r="808" spans="1:4">
      <c r="A808" s="138" t="str">
        <f>IF(ISBLANK(Nomen.complète!P808),"-",Nomen.complète!P808)</f>
        <v>-</v>
      </c>
      <c r="B808" s="139" t="str">
        <f>IF(ISBLANK(Nomen.complète!Q808),"-",Nomen.complète!Q808)</f>
        <v>-</v>
      </c>
      <c r="C808" s="140" t="str">
        <f>IF(ISBLANK(Nomen.complète!R808),"-",Nomen.complète!R808)</f>
        <v>-</v>
      </c>
      <c r="D808" s="141" t="str">
        <f>IF(ISBLANK(Nomen.complète!S808),"-",Nomen.complète!S808)</f>
        <v>-</v>
      </c>
    </row>
    <row r="809" spans="1:4">
      <c r="A809" s="138" t="str">
        <f>IF(ISBLANK(Nomen.complète!P809),"-",Nomen.complète!P809)</f>
        <v>-</v>
      </c>
      <c r="B809" s="139" t="str">
        <f>IF(ISBLANK(Nomen.complète!Q809),"-",Nomen.complète!Q809)</f>
        <v>-</v>
      </c>
      <c r="C809" s="140" t="str">
        <f>IF(ISBLANK(Nomen.complète!R809),"-",Nomen.complète!R809)</f>
        <v>-</v>
      </c>
      <c r="D809" s="141" t="str">
        <f>IF(ISBLANK(Nomen.complète!S809),"-",Nomen.complète!S809)</f>
        <v>-</v>
      </c>
    </row>
    <row r="810" spans="1:4">
      <c r="A810" s="138" t="str">
        <f>IF(ISBLANK(Nomen.complète!P810),"-",Nomen.complète!P810)</f>
        <v>-</v>
      </c>
      <c r="B810" s="139" t="str">
        <f>IF(ISBLANK(Nomen.complète!Q810),"-",Nomen.complète!Q810)</f>
        <v>-</v>
      </c>
      <c r="C810" s="140" t="str">
        <f>IF(ISBLANK(Nomen.complète!R810),"-",Nomen.complète!R810)</f>
        <v>-</v>
      </c>
      <c r="D810" s="141" t="str">
        <f>IF(ISBLANK(Nomen.complète!S810),"-",Nomen.complète!S810)</f>
        <v>-</v>
      </c>
    </row>
    <row r="811" spans="1:4">
      <c r="A811" s="138" t="str">
        <f>IF(ISBLANK(Nomen.complète!P811),"-",Nomen.complète!P811)</f>
        <v>-</v>
      </c>
      <c r="B811" s="139" t="str">
        <f>IF(ISBLANK(Nomen.complète!Q811),"-",Nomen.complète!Q811)</f>
        <v>-</v>
      </c>
      <c r="C811" s="140" t="str">
        <f>IF(ISBLANK(Nomen.complète!R811),"-",Nomen.complète!R811)</f>
        <v>-</v>
      </c>
      <c r="D811" s="141" t="str">
        <f>IF(ISBLANK(Nomen.complète!S811),"-",Nomen.complète!S811)</f>
        <v>-</v>
      </c>
    </row>
    <row r="812" spans="1:4">
      <c r="A812" s="138" t="str">
        <f>IF(ISBLANK(Nomen.complète!P812),"-",Nomen.complète!P812)</f>
        <v>-</v>
      </c>
      <c r="B812" s="139" t="str">
        <f>IF(ISBLANK(Nomen.complète!Q812),"-",Nomen.complète!Q812)</f>
        <v>-</v>
      </c>
      <c r="C812" s="140" t="str">
        <f>IF(ISBLANK(Nomen.complète!R812),"-",Nomen.complète!R812)</f>
        <v>-</v>
      </c>
      <c r="D812" s="141" t="str">
        <f>IF(ISBLANK(Nomen.complète!S812),"-",Nomen.complète!S812)</f>
        <v>-</v>
      </c>
    </row>
    <row r="813" spans="1:4">
      <c r="A813" s="138" t="str">
        <f>IF(ISBLANK(Nomen.complète!P813),"-",Nomen.complète!P813)</f>
        <v>-</v>
      </c>
      <c r="B813" s="139" t="str">
        <f>IF(ISBLANK(Nomen.complète!Q813),"-",Nomen.complète!Q813)</f>
        <v>-</v>
      </c>
      <c r="C813" s="140" t="str">
        <f>IF(ISBLANK(Nomen.complète!R813),"-",Nomen.complète!R813)</f>
        <v>-</v>
      </c>
      <c r="D813" s="141" t="str">
        <f>IF(ISBLANK(Nomen.complète!S813),"-",Nomen.complète!S813)</f>
        <v>-</v>
      </c>
    </row>
    <row r="814" spans="1:4">
      <c r="A814" s="138" t="str">
        <f>IF(ISBLANK(Nomen.complète!P814),"-",Nomen.complète!P814)</f>
        <v>-</v>
      </c>
      <c r="B814" s="139" t="str">
        <f>IF(ISBLANK(Nomen.complète!Q814),"-",Nomen.complète!Q814)</f>
        <v>-</v>
      </c>
      <c r="C814" s="140" t="str">
        <f>IF(ISBLANK(Nomen.complète!R814),"-",Nomen.complète!R814)</f>
        <v>-</v>
      </c>
      <c r="D814" s="141" t="str">
        <f>IF(ISBLANK(Nomen.complète!S814),"-",Nomen.complète!S814)</f>
        <v>-</v>
      </c>
    </row>
    <row r="815" spans="1:4">
      <c r="A815" s="138" t="str">
        <f>IF(ISBLANK(Nomen.complète!P815),"-",Nomen.complète!P815)</f>
        <v>-</v>
      </c>
      <c r="B815" s="139" t="str">
        <f>IF(ISBLANK(Nomen.complète!Q815),"-",Nomen.complète!Q815)</f>
        <v>-</v>
      </c>
      <c r="C815" s="140" t="str">
        <f>IF(ISBLANK(Nomen.complète!R815),"-",Nomen.complète!R815)</f>
        <v>-</v>
      </c>
      <c r="D815" s="141" t="str">
        <f>IF(ISBLANK(Nomen.complète!S815),"-",Nomen.complète!S815)</f>
        <v>-</v>
      </c>
    </row>
    <row r="816" spans="1:4">
      <c r="A816" s="138" t="str">
        <f>IF(ISBLANK(Nomen.complète!P816),"-",Nomen.complète!P816)</f>
        <v>-</v>
      </c>
      <c r="B816" s="139" t="str">
        <f>IF(ISBLANK(Nomen.complète!Q816),"-",Nomen.complète!Q816)</f>
        <v>-</v>
      </c>
      <c r="C816" s="140" t="str">
        <f>IF(ISBLANK(Nomen.complète!R816),"-",Nomen.complète!R816)</f>
        <v>-</v>
      </c>
      <c r="D816" s="141" t="str">
        <f>IF(ISBLANK(Nomen.complète!S816),"-",Nomen.complète!S816)</f>
        <v>-</v>
      </c>
    </row>
    <row r="817" spans="1:4">
      <c r="A817" s="138" t="str">
        <f>IF(ISBLANK(Nomen.complète!P817),"-",Nomen.complète!P817)</f>
        <v>-</v>
      </c>
      <c r="B817" s="139" t="str">
        <f>IF(ISBLANK(Nomen.complète!Q817),"-",Nomen.complète!Q817)</f>
        <v>-</v>
      </c>
      <c r="C817" s="140" t="str">
        <f>IF(ISBLANK(Nomen.complète!R817),"-",Nomen.complète!R817)</f>
        <v>-</v>
      </c>
      <c r="D817" s="141" t="str">
        <f>IF(ISBLANK(Nomen.complète!S817),"-",Nomen.complète!S817)</f>
        <v>-</v>
      </c>
    </row>
    <row r="818" spans="1:4">
      <c r="A818" s="138" t="str">
        <f>IF(ISBLANK(Nomen.complète!P818),"-",Nomen.complète!P818)</f>
        <v>-</v>
      </c>
      <c r="B818" s="139" t="str">
        <f>IF(ISBLANK(Nomen.complète!Q818),"-",Nomen.complète!Q818)</f>
        <v>-</v>
      </c>
      <c r="C818" s="140" t="str">
        <f>IF(ISBLANK(Nomen.complète!R818),"-",Nomen.complète!R818)</f>
        <v>-</v>
      </c>
      <c r="D818" s="141" t="str">
        <f>IF(ISBLANK(Nomen.complète!S818),"-",Nomen.complète!S818)</f>
        <v>-</v>
      </c>
    </row>
    <row r="819" spans="1:4">
      <c r="A819" s="138" t="str">
        <f>IF(ISBLANK(Nomen.complète!P819),"-",Nomen.complète!P819)</f>
        <v>-</v>
      </c>
      <c r="B819" s="139" t="str">
        <f>IF(ISBLANK(Nomen.complète!Q819),"-",Nomen.complète!Q819)</f>
        <v>-</v>
      </c>
      <c r="C819" s="140" t="str">
        <f>IF(ISBLANK(Nomen.complète!R819),"-",Nomen.complète!R819)</f>
        <v>-</v>
      </c>
      <c r="D819" s="141" t="str">
        <f>IF(ISBLANK(Nomen.complète!S819),"-",Nomen.complète!S819)</f>
        <v>-</v>
      </c>
    </row>
    <row r="820" spans="1:4">
      <c r="A820" s="138" t="str">
        <f>IF(ISBLANK(Nomen.complète!P820),"-",Nomen.complète!P820)</f>
        <v>-</v>
      </c>
      <c r="B820" s="139" t="str">
        <f>IF(ISBLANK(Nomen.complète!Q820),"-",Nomen.complète!Q820)</f>
        <v>-</v>
      </c>
      <c r="C820" s="140" t="str">
        <f>IF(ISBLANK(Nomen.complète!R820),"-",Nomen.complète!R820)</f>
        <v>-</v>
      </c>
      <c r="D820" s="141" t="str">
        <f>IF(ISBLANK(Nomen.complète!S820),"-",Nomen.complète!S820)</f>
        <v>-</v>
      </c>
    </row>
    <row r="821" spans="1:4">
      <c r="A821" s="138" t="str">
        <f>IF(ISBLANK(Nomen.complète!P821),"-",Nomen.complète!P821)</f>
        <v>-</v>
      </c>
      <c r="B821" s="139" t="str">
        <f>IF(ISBLANK(Nomen.complète!Q821),"-",Nomen.complète!Q821)</f>
        <v>-</v>
      </c>
      <c r="C821" s="140" t="str">
        <f>IF(ISBLANK(Nomen.complète!R821),"-",Nomen.complète!R821)</f>
        <v>-</v>
      </c>
      <c r="D821" s="141" t="str">
        <f>IF(ISBLANK(Nomen.complète!S821),"-",Nomen.complète!S821)</f>
        <v>-</v>
      </c>
    </row>
    <row r="822" spans="1:4">
      <c r="A822" s="138" t="str">
        <f>IF(ISBLANK(Nomen.complète!P822),"-",Nomen.complète!P822)</f>
        <v>-</v>
      </c>
      <c r="B822" s="139" t="str">
        <f>IF(ISBLANK(Nomen.complète!Q822),"-",Nomen.complète!Q822)</f>
        <v>-</v>
      </c>
      <c r="C822" s="140" t="str">
        <f>IF(ISBLANK(Nomen.complète!R822),"-",Nomen.complète!R822)</f>
        <v>-</v>
      </c>
      <c r="D822" s="141" t="str">
        <f>IF(ISBLANK(Nomen.complète!S822),"-",Nomen.complète!S822)</f>
        <v>-</v>
      </c>
    </row>
    <row r="823" spans="1:4">
      <c r="A823" s="138" t="str">
        <f>IF(ISBLANK(Nomen.complète!P823),"-",Nomen.complète!P823)</f>
        <v>-</v>
      </c>
      <c r="B823" s="139" t="str">
        <f>IF(ISBLANK(Nomen.complète!Q823),"-",Nomen.complète!Q823)</f>
        <v>-</v>
      </c>
      <c r="C823" s="140" t="str">
        <f>IF(ISBLANK(Nomen.complète!R823),"-",Nomen.complète!R823)</f>
        <v>-</v>
      </c>
      <c r="D823" s="141" t="str">
        <f>IF(ISBLANK(Nomen.complète!S823),"-",Nomen.complète!S823)</f>
        <v>-</v>
      </c>
    </row>
    <row r="824" spans="1:4">
      <c r="A824" s="138" t="str">
        <f>IF(ISBLANK(Nomen.complète!P824),"-",Nomen.complète!P824)</f>
        <v>-</v>
      </c>
      <c r="B824" s="139" t="str">
        <f>IF(ISBLANK(Nomen.complète!Q824),"-",Nomen.complète!Q824)</f>
        <v>-</v>
      </c>
      <c r="C824" s="140" t="str">
        <f>IF(ISBLANK(Nomen.complète!R824),"-",Nomen.complète!R824)</f>
        <v>-</v>
      </c>
      <c r="D824" s="141" t="str">
        <f>IF(ISBLANK(Nomen.complète!S824),"-",Nomen.complète!S824)</f>
        <v>-</v>
      </c>
    </row>
    <row r="825" spans="1:4">
      <c r="A825" s="138" t="str">
        <f>IF(ISBLANK(Nomen.complète!P825),"-",Nomen.complète!P825)</f>
        <v>-</v>
      </c>
      <c r="B825" s="139" t="str">
        <f>IF(ISBLANK(Nomen.complète!Q825),"-",Nomen.complète!Q825)</f>
        <v>-</v>
      </c>
      <c r="C825" s="140" t="str">
        <f>IF(ISBLANK(Nomen.complète!R825),"-",Nomen.complète!R825)</f>
        <v>-</v>
      </c>
      <c r="D825" s="141" t="str">
        <f>IF(ISBLANK(Nomen.complète!S825),"-",Nomen.complète!S825)</f>
        <v>-</v>
      </c>
    </row>
    <row r="826" spans="1:4">
      <c r="A826" s="138" t="str">
        <f>IF(ISBLANK(Nomen.complète!P826),"-",Nomen.complète!P826)</f>
        <v>-</v>
      </c>
      <c r="B826" s="139" t="str">
        <f>IF(ISBLANK(Nomen.complète!Q826),"-",Nomen.complète!Q826)</f>
        <v>-</v>
      </c>
      <c r="C826" s="140" t="str">
        <f>IF(ISBLANK(Nomen.complète!R826),"-",Nomen.complète!R826)</f>
        <v>-</v>
      </c>
      <c r="D826" s="141" t="str">
        <f>IF(ISBLANK(Nomen.complète!S826),"-",Nomen.complète!S826)</f>
        <v>-</v>
      </c>
    </row>
    <row r="827" spans="1:4">
      <c r="A827" s="138" t="str">
        <f>IF(ISBLANK(Nomen.complète!P827),"-",Nomen.complète!P827)</f>
        <v>-</v>
      </c>
      <c r="B827" s="139" t="str">
        <f>IF(ISBLANK(Nomen.complète!Q827),"-",Nomen.complète!Q827)</f>
        <v>-</v>
      </c>
      <c r="C827" s="140" t="str">
        <f>IF(ISBLANK(Nomen.complète!R827),"-",Nomen.complète!R827)</f>
        <v>-</v>
      </c>
      <c r="D827" s="141" t="str">
        <f>IF(ISBLANK(Nomen.complète!S827),"-",Nomen.complète!S827)</f>
        <v>-</v>
      </c>
    </row>
    <row r="828" spans="1:4">
      <c r="A828" s="138" t="str">
        <f>IF(ISBLANK(Nomen.complète!P828),"-",Nomen.complète!P828)</f>
        <v>-</v>
      </c>
      <c r="B828" s="139" t="str">
        <f>IF(ISBLANK(Nomen.complète!Q828),"-",Nomen.complète!Q828)</f>
        <v>-</v>
      </c>
      <c r="C828" s="140" t="str">
        <f>IF(ISBLANK(Nomen.complète!R828),"-",Nomen.complète!R828)</f>
        <v>-</v>
      </c>
      <c r="D828" s="141" t="str">
        <f>IF(ISBLANK(Nomen.complète!S828),"-",Nomen.complète!S828)</f>
        <v>-</v>
      </c>
    </row>
    <row r="829" spans="1:4">
      <c r="A829" s="138" t="str">
        <f>IF(ISBLANK(Nomen.complète!P829),"-",Nomen.complète!P829)</f>
        <v>-</v>
      </c>
      <c r="B829" s="139" t="str">
        <f>IF(ISBLANK(Nomen.complète!Q829),"-",Nomen.complète!Q829)</f>
        <v>-</v>
      </c>
      <c r="C829" s="140" t="str">
        <f>IF(ISBLANK(Nomen.complète!R829),"-",Nomen.complète!R829)</f>
        <v>-</v>
      </c>
      <c r="D829" s="141" t="str">
        <f>IF(ISBLANK(Nomen.complète!S829),"-",Nomen.complète!S829)</f>
        <v>-</v>
      </c>
    </row>
    <row r="830" spans="1:4">
      <c r="A830" s="138" t="str">
        <f>IF(ISBLANK(Nomen.complète!P830),"-",Nomen.complète!P830)</f>
        <v>-</v>
      </c>
      <c r="B830" s="139" t="str">
        <f>IF(ISBLANK(Nomen.complète!Q830),"-",Nomen.complète!Q830)</f>
        <v>-</v>
      </c>
      <c r="C830" s="140" t="str">
        <f>IF(ISBLANK(Nomen.complète!R830),"-",Nomen.complète!R830)</f>
        <v>-</v>
      </c>
      <c r="D830" s="141" t="str">
        <f>IF(ISBLANK(Nomen.complète!S830),"-",Nomen.complète!S830)</f>
        <v>-</v>
      </c>
    </row>
    <row r="831" spans="1:4">
      <c r="A831" s="138" t="str">
        <f>IF(ISBLANK(Nomen.complète!P831),"-",Nomen.complète!P831)</f>
        <v>-</v>
      </c>
      <c r="B831" s="139" t="str">
        <f>IF(ISBLANK(Nomen.complète!Q831),"-",Nomen.complète!Q831)</f>
        <v>-</v>
      </c>
      <c r="C831" s="140" t="str">
        <f>IF(ISBLANK(Nomen.complète!R831),"-",Nomen.complète!R831)</f>
        <v>-</v>
      </c>
      <c r="D831" s="141" t="str">
        <f>IF(ISBLANK(Nomen.complète!S831),"-",Nomen.complète!S831)</f>
        <v>-</v>
      </c>
    </row>
    <row r="832" spans="1:4">
      <c r="A832" s="138" t="str">
        <f>IF(ISBLANK(Nomen.complète!P832),"-",Nomen.complète!P832)</f>
        <v>-</v>
      </c>
      <c r="B832" s="139" t="str">
        <f>IF(ISBLANK(Nomen.complète!Q832),"-",Nomen.complète!Q832)</f>
        <v>-</v>
      </c>
      <c r="C832" s="140" t="str">
        <f>IF(ISBLANK(Nomen.complète!R832),"-",Nomen.complète!R832)</f>
        <v>-</v>
      </c>
      <c r="D832" s="141" t="str">
        <f>IF(ISBLANK(Nomen.complète!S832),"-",Nomen.complète!S832)</f>
        <v>-</v>
      </c>
    </row>
    <row r="833" spans="1:4">
      <c r="A833" s="138" t="str">
        <f>IF(ISBLANK(Nomen.complète!P833),"-",Nomen.complète!P833)</f>
        <v>-</v>
      </c>
      <c r="B833" s="139" t="str">
        <f>IF(ISBLANK(Nomen.complète!Q833),"-",Nomen.complète!Q833)</f>
        <v>-</v>
      </c>
      <c r="C833" s="140" t="str">
        <f>IF(ISBLANK(Nomen.complète!R833),"-",Nomen.complète!R833)</f>
        <v>-</v>
      </c>
      <c r="D833" s="141" t="str">
        <f>IF(ISBLANK(Nomen.complète!S833),"-",Nomen.complète!S833)</f>
        <v>-</v>
      </c>
    </row>
    <row r="834" spans="1:4">
      <c r="A834" s="138" t="str">
        <f>IF(ISBLANK(Nomen.complète!P834),"-",Nomen.complète!P834)</f>
        <v>-</v>
      </c>
      <c r="B834" s="139" t="str">
        <f>IF(ISBLANK(Nomen.complète!Q834),"-",Nomen.complète!Q834)</f>
        <v>-</v>
      </c>
      <c r="C834" s="140" t="str">
        <f>IF(ISBLANK(Nomen.complète!R834),"-",Nomen.complète!R834)</f>
        <v>-</v>
      </c>
      <c r="D834" s="141" t="str">
        <f>IF(ISBLANK(Nomen.complète!S834),"-",Nomen.complète!S834)</f>
        <v>-</v>
      </c>
    </row>
    <row r="835" spans="1:4">
      <c r="A835" s="138" t="str">
        <f>IF(ISBLANK(Nomen.complète!P835),"-",Nomen.complète!P835)</f>
        <v>-</v>
      </c>
      <c r="B835" s="139" t="str">
        <f>IF(ISBLANK(Nomen.complète!Q835),"-",Nomen.complète!Q835)</f>
        <v>-</v>
      </c>
      <c r="C835" s="140" t="str">
        <f>IF(ISBLANK(Nomen.complète!R835),"-",Nomen.complète!R835)</f>
        <v>-</v>
      </c>
      <c r="D835" s="141" t="str">
        <f>IF(ISBLANK(Nomen.complète!S835),"-",Nomen.complète!S835)</f>
        <v>-</v>
      </c>
    </row>
    <row r="836" spans="1:4">
      <c r="A836" s="138" t="str">
        <f>IF(ISBLANK(Nomen.complète!P836),"-",Nomen.complète!P836)</f>
        <v>-</v>
      </c>
      <c r="B836" s="139" t="str">
        <f>IF(ISBLANK(Nomen.complète!Q836),"-",Nomen.complète!Q836)</f>
        <v>-</v>
      </c>
      <c r="C836" s="140" t="str">
        <f>IF(ISBLANK(Nomen.complète!R836),"-",Nomen.complète!R836)</f>
        <v>-</v>
      </c>
      <c r="D836" s="141" t="str">
        <f>IF(ISBLANK(Nomen.complète!S836),"-",Nomen.complète!S836)</f>
        <v>-</v>
      </c>
    </row>
    <row r="837" spans="1:4">
      <c r="A837" s="138" t="str">
        <f>IF(ISBLANK(Nomen.complète!P837),"-",Nomen.complète!P837)</f>
        <v>-</v>
      </c>
      <c r="B837" s="139" t="str">
        <f>IF(ISBLANK(Nomen.complète!Q837),"-",Nomen.complète!Q837)</f>
        <v>-</v>
      </c>
      <c r="C837" s="140" t="str">
        <f>IF(ISBLANK(Nomen.complète!R837),"-",Nomen.complète!R837)</f>
        <v>-</v>
      </c>
      <c r="D837" s="141" t="str">
        <f>IF(ISBLANK(Nomen.complète!S837),"-",Nomen.complète!S837)</f>
        <v>-</v>
      </c>
    </row>
    <row r="838" spans="1:4">
      <c r="A838" s="138" t="str">
        <f>IF(ISBLANK(Nomen.complète!P838),"-",Nomen.complète!P838)</f>
        <v>-</v>
      </c>
      <c r="B838" s="139" t="str">
        <f>IF(ISBLANK(Nomen.complète!Q838),"-",Nomen.complète!Q838)</f>
        <v>-</v>
      </c>
      <c r="C838" s="140" t="str">
        <f>IF(ISBLANK(Nomen.complète!R838),"-",Nomen.complète!R838)</f>
        <v>-</v>
      </c>
      <c r="D838" s="141" t="str">
        <f>IF(ISBLANK(Nomen.complète!S838),"-",Nomen.complète!S838)</f>
        <v>-</v>
      </c>
    </row>
    <row r="839" spans="1:4">
      <c r="A839" s="138" t="str">
        <f>IF(ISBLANK(Nomen.complète!P839),"-",Nomen.complète!P839)</f>
        <v>-</v>
      </c>
      <c r="B839" s="139" t="str">
        <f>IF(ISBLANK(Nomen.complète!Q839),"-",Nomen.complète!Q839)</f>
        <v>-</v>
      </c>
      <c r="C839" s="140" t="str">
        <f>IF(ISBLANK(Nomen.complète!R839),"-",Nomen.complète!R839)</f>
        <v>-</v>
      </c>
      <c r="D839" s="141" t="str">
        <f>IF(ISBLANK(Nomen.complète!S839),"-",Nomen.complète!S839)</f>
        <v>-</v>
      </c>
    </row>
    <row r="840" spans="1:4">
      <c r="A840" s="138" t="str">
        <f>IF(ISBLANK(Nomen.complète!P840),"-",Nomen.complète!P840)</f>
        <v>-</v>
      </c>
      <c r="B840" s="139" t="str">
        <f>IF(ISBLANK(Nomen.complète!Q840),"-",Nomen.complète!Q840)</f>
        <v>-</v>
      </c>
      <c r="C840" s="140" t="str">
        <f>IF(ISBLANK(Nomen.complète!R840),"-",Nomen.complète!R840)</f>
        <v>-</v>
      </c>
      <c r="D840" s="141" t="str">
        <f>IF(ISBLANK(Nomen.complète!S840),"-",Nomen.complète!S840)</f>
        <v>-</v>
      </c>
    </row>
    <row r="841" spans="1:4">
      <c r="A841" s="138" t="str">
        <f>IF(ISBLANK(Nomen.complète!P841),"-",Nomen.complète!P841)</f>
        <v>-</v>
      </c>
      <c r="B841" s="139" t="str">
        <f>IF(ISBLANK(Nomen.complète!Q841),"-",Nomen.complète!Q841)</f>
        <v>-</v>
      </c>
      <c r="C841" s="140" t="str">
        <f>IF(ISBLANK(Nomen.complète!R841),"-",Nomen.complète!R841)</f>
        <v>-</v>
      </c>
      <c r="D841" s="141" t="str">
        <f>IF(ISBLANK(Nomen.complète!S841),"-",Nomen.complète!S841)</f>
        <v>-</v>
      </c>
    </row>
    <row r="842" spans="1:4">
      <c r="A842" s="138" t="str">
        <f>IF(ISBLANK(Nomen.complète!P842),"-",Nomen.complète!P842)</f>
        <v>-</v>
      </c>
      <c r="B842" s="139" t="str">
        <f>IF(ISBLANK(Nomen.complète!Q842),"-",Nomen.complète!Q842)</f>
        <v>-</v>
      </c>
      <c r="C842" s="140" t="str">
        <f>IF(ISBLANK(Nomen.complète!R842),"-",Nomen.complète!R842)</f>
        <v>-</v>
      </c>
      <c r="D842" s="141" t="str">
        <f>IF(ISBLANK(Nomen.complète!S842),"-",Nomen.complète!S842)</f>
        <v>-</v>
      </c>
    </row>
    <row r="843" spans="1:4">
      <c r="A843" s="138" t="str">
        <f>IF(ISBLANK(Nomen.complète!P843),"-",Nomen.complète!P843)</f>
        <v>-</v>
      </c>
      <c r="B843" s="139" t="str">
        <f>IF(ISBLANK(Nomen.complète!Q843),"-",Nomen.complète!Q843)</f>
        <v>-</v>
      </c>
      <c r="C843" s="140" t="str">
        <f>IF(ISBLANK(Nomen.complète!R843),"-",Nomen.complète!R843)</f>
        <v>-</v>
      </c>
      <c r="D843" s="141" t="str">
        <f>IF(ISBLANK(Nomen.complète!S843),"-",Nomen.complète!S843)</f>
        <v>-</v>
      </c>
    </row>
    <row r="844" spans="1:4">
      <c r="A844" s="138" t="str">
        <f>IF(ISBLANK(Nomen.complète!P844),"-",Nomen.complète!P844)</f>
        <v>-</v>
      </c>
      <c r="B844" s="139" t="str">
        <f>IF(ISBLANK(Nomen.complète!Q844),"-",Nomen.complète!Q844)</f>
        <v>-</v>
      </c>
      <c r="C844" s="140" t="str">
        <f>IF(ISBLANK(Nomen.complète!R844),"-",Nomen.complète!R844)</f>
        <v>-</v>
      </c>
      <c r="D844" s="141" t="str">
        <f>IF(ISBLANK(Nomen.complète!S844),"-",Nomen.complète!S844)</f>
        <v>-</v>
      </c>
    </row>
    <row r="845" spans="1:4">
      <c r="A845" s="138" t="str">
        <f>IF(ISBLANK(Nomen.complète!P845),"-",Nomen.complète!P845)</f>
        <v>-</v>
      </c>
      <c r="B845" s="139" t="str">
        <f>IF(ISBLANK(Nomen.complète!Q845),"-",Nomen.complète!Q845)</f>
        <v>-</v>
      </c>
      <c r="C845" s="140" t="str">
        <f>IF(ISBLANK(Nomen.complète!R845),"-",Nomen.complète!R845)</f>
        <v>-</v>
      </c>
      <c r="D845" s="141" t="str">
        <f>IF(ISBLANK(Nomen.complète!S845),"-",Nomen.complète!S845)</f>
        <v>-</v>
      </c>
    </row>
    <row r="846" spans="1:4">
      <c r="A846" s="138" t="str">
        <f>IF(ISBLANK(Nomen.complète!P846),"-",Nomen.complète!P846)</f>
        <v>-</v>
      </c>
      <c r="B846" s="139" t="str">
        <f>IF(ISBLANK(Nomen.complète!Q846),"-",Nomen.complète!Q846)</f>
        <v>-</v>
      </c>
      <c r="C846" s="140" t="str">
        <f>IF(ISBLANK(Nomen.complète!R846),"-",Nomen.complète!R846)</f>
        <v>-</v>
      </c>
      <c r="D846" s="141" t="str">
        <f>IF(ISBLANK(Nomen.complète!S846),"-",Nomen.complète!S846)</f>
        <v>-</v>
      </c>
    </row>
    <row r="847" spans="1:4">
      <c r="A847" s="138" t="str">
        <f>IF(ISBLANK(Nomen.complète!P847),"-",Nomen.complète!P847)</f>
        <v>-</v>
      </c>
      <c r="B847" s="139" t="str">
        <f>IF(ISBLANK(Nomen.complète!Q847),"-",Nomen.complète!Q847)</f>
        <v>-</v>
      </c>
      <c r="C847" s="140" t="str">
        <f>IF(ISBLANK(Nomen.complète!R847),"-",Nomen.complète!R847)</f>
        <v>-</v>
      </c>
      <c r="D847" s="141" t="str">
        <f>IF(ISBLANK(Nomen.complète!S847),"-",Nomen.complète!S847)</f>
        <v>-</v>
      </c>
    </row>
    <row r="848" spans="1:4">
      <c r="A848" s="138" t="str">
        <f>IF(ISBLANK(Nomen.complète!P848),"-",Nomen.complète!P848)</f>
        <v>-</v>
      </c>
      <c r="B848" s="139" t="str">
        <f>IF(ISBLANK(Nomen.complète!Q848),"-",Nomen.complète!Q848)</f>
        <v>-</v>
      </c>
      <c r="C848" s="140" t="str">
        <f>IF(ISBLANK(Nomen.complète!R848),"-",Nomen.complète!R848)</f>
        <v>-</v>
      </c>
      <c r="D848" s="141" t="str">
        <f>IF(ISBLANK(Nomen.complète!S848),"-",Nomen.complète!S848)</f>
        <v>-</v>
      </c>
    </row>
    <row r="849" spans="1:4">
      <c r="A849" s="138" t="str">
        <f>IF(ISBLANK(Nomen.complète!P849),"-",Nomen.complète!P849)</f>
        <v>-</v>
      </c>
      <c r="B849" s="139" t="str">
        <f>IF(ISBLANK(Nomen.complète!Q849),"-",Nomen.complète!Q849)</f>
        <v>-</v>
      </c>
      <c r="C849" s="140" t="str">
        <f>IF(ISBLANK(Nomen.complète!R849),"-",Nomen.complète!R849)</f>
        <v>-</v>
      </c>
      <c r="D849" s="141" t="str">
        <f>IF(ISBLANK(Nomen.complète!S849),"-",Nomen.complète!S849)</f>
        <v>-</v>
      </c>
    </row>
    <row r="850" spans="1:4">
      <c r="A850" s="138" t="str">
        <f>IF(ISBLANK(Nomen.complète!P850),"-",Nomen.complète!P850)</f>
        <v>-</v>
      </c>
      <c r="B850" s="139" t="str">
        <f>IF(ISBLANK(Nomen.complète!Q850),"-",Nomen.complète!Q850)</f>
        <v>-</v>
      </c>
      <c r="C850" s="140" t="str">
        <f>IF(ISBLANK(Nomen.complète!R850),"-",Nomen.complète!R850)</f>
        <v>-</v>
      </c>
      <c r="D850" s="141" t="str">
        <f>IF(ISBLANK(Nomen.complète!S850),"-",Nomen.complète!S850)</f>
        <v>-</v>
      </c>
    </row>
    <row r="851" spans="1:4">
      <c r="A851" s="138" t="str">
        <f>IF(ISBLANK(Nomen.complète!P851),"-",Nomen.complète!P851)</f>
        <v>-</v>
      </c>
      <c r="B851" s="139" t="str">
        <f>IF(ISBLANK(Nomen.complète!Q851),"-",Nomen.complète!Q851)</f>
        <v>-</v>
      </c>
      <c r="C851" s="140" t="str">
        <f>IF(ISBLANK(Nomen.complète!R851),"-",Nomen.complète!R851)</f>
        <v>-</v>
      </c>
      <c r="D851" s="141" t="str">
        <f>IF(ISBLANK(Nomen.complète!S851),"-",Nomen.complète!S851)</f>
        <v>-</v>
      </c>
    </row>
    <row r="852" spans="1:4">
      <c r="A852" s="138" t="str">
        <f>IF(ISBLANK(Nomen.complète!P852),"-",Nomen.complète!P852)</f>
        <v>-</v>
      </c>
      <c r="B852" s="139" t="str">
        <f>IF(ISBLANK(Nomen.complète!Q852),"-",Nomen.complète!Q852)</f>
        <v>-</v>
      </c>
      <c r="C852" s="140" t="str">
        <f>IF(ISBLANK(Nomen.complète!R852),"-",Nomen.complète!R852)</f>
        <v>-</v>
      </c>
      <c r="D852" s="141" t="str">
        <f>IF(ISBLANK(Nomen.complète!S852),"-",Nomen.complète!S852)</f>
        <v>-</v>
      </c>
    </row>
    <row r="853" spans="1:4">
      <c r="A853" s="138" t="str">
        <f>IF(ISBLANK(Nomen.complète!P853),"-",Nomen.complète!P853)</f>
        <v>-</v>
      </c>
      <c r="B853" s="139" t="str">
        <f>IF(ISBLANK(Nomen.complète!Q853),"-",Nomen.complète!Q853)</f>
        <v>-</v>
      </c>
      <c r="C853" s="140" t="str">
        <f>IF(ISBLANK(Nomen.complète!R853),"-",Nomen.complète!R853)</f>
        <v>-</v>
      </c>
      <c r="D853" s="141" t="str">
        <f>IF(ISBLANK(Nomen.complète!S853),"-",Nomen.complète!S853)</f>
        <v>-</v>
      </c>
    </row>
    <row r="854" spans="1:4">
      <c r="A854" s="138" t="str">
        <f>IF(ISBLANK(Nomen.complète!P854),"-",Nomen.complète!P854)</f>
        <v>-</v>
      </c>
      <c r="B854" s="139" t="str">
        <f>IF(ISBLANK(Nomen.complète!Q854),"-",Nomen.complète!Q854)</f>
        <v>-</v>
      </c>
      <c r="C854" s="140" t="str">
        <f>IF(ISBLANK(Nomen.complète!R854),"-",Nomen.complète!R854)</f>
        <v>-</v>
      </c>
      <c r="D854" s="141" t="str">
        <f>IF(ISBLANK(Nomen.complète!S854),"-",Nomen.complète!S854)</f>
        <v>-</v>
      </c>
    </row>
    <row r="855" spans="1:4">
      <c r="A855" s="138" t="str">
        <f>IF(ISBLANK(Nomen.complète!P855),"-",Nomen.complète!P855)</f>
        <v>-</v>
      </c>
      <c r="B855" s="139" t="str">
        <f>IF(ISBLANK(Nomen.complète!Q855),"-",Nomen.complète!Q855)</f>
        <v>-</v>
      </c>
      <c r="C855" s="140" t="str">
        <f>IF(ISBLANK(Nomen.complète!R855),"-",Nomen.complète!R855)</f>
        <v>-</v>
      </c>
      <c r="D855" s="141" t="str">
        <f>IF(ISBLANK(Nomen.complète!S855),"-",Nomen.complète!S855)</f>
        <v>-</v>
      </c>
    </row>
    <row r="856" spans="1:4">
      <c r="A856" s="138" t="str">
        <f>IF(ISBLANK(Nomen.complète!P856),"-",Nomen.complète!P856)</f>
        <v>-</v>
      </c>
      <c r="B856" s="139" t="str">
        <f>IF(ISBLANK(Nomen.complète!Q856),"-",Nomen.complète!Q856)</f>
        <v>-</v>
      </c>
      <c r="C856" s="140" t="str">
        <f>IF(ISBLANK(Nomen.complète!R856),"-",Nomen.complète!R856)</f>
        <v>-</v>
      </c>
      <c r="D856" s="141" t="str">
        <f>IF(ISBLANK(Nomen.complète!S856),"-",Nomen.complète!S856)</f>
        <v>-</v>
      </c>
    </row>
    <row r="857" spans="1:4">
      <c r="A857" s="138" t="str">
        <f>IF(ISBLANK(Nomen.complète!P857),"-",Nomen.complète!P857)</f>
        <v>-</v>
      </c>
      <c r="B857" s="139" t="str">
        <f>IF(ISBLANK(Nomen.complète!Q857),"-",Nomen.complète!Q857)</f>
        <v>-</v>
      </c>
      <c r="C857" s="140" t="str">
        <f>IF(ISBLANK(Nomen.complète!R857),"-",Nomen.complète!R857)</f>
        <v>-</v>
      </c>
      <c r="D857" s="141" t="str">
        <f>IF(ISBLANK(Nomen.complète!S857),"-",Nomen.complète!S857)</f>
        <v>-</v>
      </c>
    </row>
    <row r="858" spans="1:4">
      <c r="A858" s="138" t="str">
        <f>IF(ISBLANK(Nomen.complète!P858),"-",Nomen.complète!P858)</f>
        <v>-</v>
      </c>
      <c r="B858" s="139" t="str">
        <f>IF(ISBLANK(Nomen.complète!Q858),"-",Nomen.complète!Q858)</f>
        <v>-</v>
      </c>
      <c r="C858" s="140" t="str">
        <f>IF(ISBLANK(Nomen.complète!R858),"-",Nomen.complète!R858)</f>
        <v>-</v>
      </c>
      <c r="D858" s="141" t="str">
        <f>IF(ISBLANK(Nomen.complète!S858),"-",Nomen.complète!S858)</f>
        <v>-</v>
      </c>
    </row>
    <row r="859" spans="1:4">
      <c r="A859" s="138" t="str">
        <f>IF(ISBLANK(Nomen.complète!P859),"-",Nomen.complète!P859)</f>
        <v>-</v>
      </c>
      <c r="B859" s="139" t="str">
        <f>IF(ISBLANK(Nomen.complète!Q859),"-",Nomen.complète!Q859)</f>
        <v>-</v>
      </c>
      <c r="C859" s="140" t="str">
        <f>IF(ISBLANK(Nomen.complète!R859),"-",Nomen.complète!R859)</f>
        <v>-</v>
      </c>
      <c r="D859" s="141" t="str">
        <f>IF(ISBLANK(Nomen.complète!S859),"-",Nomen.complète!S859)</f>
        <v>-</v>
      </c>
    </row>
    <row r="860" spans="1:4">
      <c r="A860" s="138" t="str">
        <f>IF(ISBLANK(Nomen.complète!P860),"-",Nomen.complète!P860)</f>
        <v>-</v>
      </c>
      <c r="B860" s="139" t="str">
        <f>IF(ISBLANK(Nomen.complète!Q860),"-",Nomen.complète!Q860)</f>
        <v>-</v>
      </c>
      <c r="C860" s="140" t="str">
        <f>IF(ISBLANK(Nomen.complète!R860),"-",Nomen.complète!R860)</f>
        <v>-</v>
      </c>
      <c r="D860" s="141" t="str">
        <f>IF(ISBLANK(Nomen.complète!S860),"-",Nomen.complète!S860)</f>
        <v>-</v>
      </c>
    </row>
    <row r="861" spans="1:4">
      <c r="A861" s="138" t="str">
        <f>IF(ISBLANK(Nomen.complète!P861),"-",Nomen.complète!P861)</f>
        <v>-</v>
      </c>
      <c r="B861" s="139" t="str">
        <f>IF(ISBLANK(Nomen.complète!Q861),"-",Nomen.complète!Q861)</f>
        <v>-</v>
      </c>
      <c r="C861" s="140" t="str">
        <f>IF(ISBLANK(Nomen.complète!R861),"-",Nomen.complète!R861)</f>
        <v>-</v>
      </c>
      <c r="D861" s="141" t="str">
        <f>IF(ISBLANK(Nomen.complète!S861),"-",Nomen.complète!S861)</f>
        <v>-</v>
      </c>
    </row>
    <row r="862" spans="1:4">
      <c r="A862" s="138" t="str">
        <f>IF(ISBLANK(Nomen.complète!P862),"-",Nomen.complète!P862)</f>
        <v>-</v>
      </c>
      <c r="B862" s="139" t="str">
        <f>IF(ISBLANK(Nomen.complète!Q862),"-",Nomen.complète!Q862)</f>
        <v>-</v>
      </c>
      <c r="C862" s="140" t="str">
        <f>IF(ISBLANK(Nomen.complète!R862),"-",Nomen.complète!R862)</f>
        <v>-</v>
      </c>
      <c r="D862" s="141" t="str">
        <f>IF(ISBLANK(Nomen.complète!S862),"-",Nomen.complète!S862)</f>
        <v>-</v>
      </c>
    </row>
    <row r="863" spans="1:4">
      <c r="A863" s="138" t="str">
        <f>IF(ISBLANK(Nomen.complète!P863),"-",Nomen.complète!P863)</f>
        <v>-</v>
      </c>
      <c r="B863" s="139" t="str">
        <f>IF(ISBLANK(Nomen.complète!Q863),"-",Nomen.complète!Q863)</f>
        <v>-</v>
      </c>
      <c r="C863" s="140" t="str">
        <f>IF(ISBLANK(Nomen.complète!R863),"-",Nomen.complète!R863)</f>
        <v>-</v>
      </c>
      <c r="D863" s="141" t="str">
        <f>IF(ISBLANK(Nomen.complète!S863),"-",Nomen.complète!S863)</f>
        <v>-</v>
      </c>
    </row>
    <row r="864" spans="1:4">
      <c r="A864" s="138" t="str">
        <f>IF(ISBLANK(Nomen.complète!P864),"-",Nomen.complète!P864)</f>
        <v>-</v>
      </c>
      <c r="B864" s="139" t="str">
        <f>IF(ISBLANK(Nomen.complète!Q864),"-",Nomen.complète!Q864)</f>
        <v>-</v>
      </c>
      <c r="C864" s="140" t="str">
        <f>IF(ISBLANK(Nomen.complète!R864),"-",Nomen.complète!R864)</f>
        <v>-</v>
      </c>
      <c r="D864" s="141" t="str">
        <f>IF(ISBLANK(Nomen.complète!S864),"-",Nomen.complète!S864)</f>
        <v>-</v>
      </c>
    </row>
    <row r="865" spans="1:4">
      <c r="A865" s="138" t="str">
        <f>IF(ISBLANK(Nomen.complète!P865),"-",Nomen.complète!P865)</f>
        <v>-</v>
      </c>
      <c r="B865" s="139" t="str">
        <f>IF(ISBLANK(Nomen.complète!Q865),"-",Nomen.complète!Q865)</f>
        <v>-</v>
      </c>
      <c r="C865" s="140" t="str">
        <f>IF(ISBLANK(Nomen.complète!R865),"-",Nomen.complète!R865)</f>
        <v>-</v>
      </c>
      <c r="D865" s="141" t="str">
        <f>IF(ISBLANK(Nomen.complète!S865),"-",Nomen.complète!S865)</f>
        <v>-</v>
      </c>
    </row>
    <row r="866" spans="1:4">
      <c r="A866" s="138" t="str">
        <f>IF(ISBLANK(Nomen.complète!P866),"-",Nomen.complète!P866)</f>
        <v>-</v>
      </c>
      <c r="B866" s="139" t="str">
        <f>IF(ISBLANK(Nomen.complète!Q866),"-",Nomen.complète!Q866)</f>
        <v>-</v>
      </c>
      <c r="C866" s="140" t="str">
        <f>IF(ISBLANK(Nomen.complète!R866),"-",Nomen.complète!R866)</f>
        <v>-</v>
      </c>
      <c r="D866" s="141" t="str">
        <f>IF(ISBLANK(Nomen.complète!S866),"-",Nomen.complète!S866)</f>
        <v>-</v>
      </c>
    </row>
    <row r="867" spans="1:4">
      <c r="A867" s="138" t="str">
        <f>IF(ISBLANK(Nomen.complète!P867),"-",Nomen.complète!P867)</f>
        <v>-</v>
      </c>
      <c r="B867" s="139" t="str">
        <f>IF(ISBLANK(Nomen.complète!Q867),"-",Nomen.complète!Q867)</f>
        <v>-</v>
      </c>
      <c r="C867" s="140" t="str">
        <f>IF(ISBLANK(Nomen.complète!R867),"-",Nomen.complète!R867)</f>
        <v>-</v>
      </c>
      <c r="D867" s="141" t="str">
        <f>IF(ISBLANK(Nomen.complète!S867),"-",Nomen.complète!S867)</f>
        <v>-</v>
      </c>
    </row>
    <row r="868" spans="1:4">
      <c r="A868" s="138" t="str">
        <f>IF(ISBLANK(Nomen.complète!P868),"-",Nomen.complète!P868)</f>
        <v>-</v>
      </c>
      <c r="B868" s="139" t="str">
        <f>IF(ISBLANK(Nomen.complète!Q868),"-",Nomen.complète!Q868)</f>
        <v>-</v>
      </c>
      <c r="C868" s="140" t="str">
        <f>IF(ISBLANK(Nomen.complète!R868),"-",Nomen.complète!R868)</f>
        <v>-</v>
      </c>
      <c r="D868" s="141" t="str">
        <f>IF(ISBLANK(Nomen.complète!S868),"-",Nomen.complète!S868)</f>
        <v>-</v>
      </c>
    </row>
    <row r="869" spans="1:4">
      <c r="A869" s="138" t="str">
        <f>IF(ISBLANK(Nomen.complète!P869),"-",Nomen.complète!P869)</f>
        <v>-</v>
      </c>
      <c r="B869" s="139" t="str">
        <f>IF(ISBLANK(Nomen.complète!Q869),"-",Nomen.complète!Q869)</f>
        <v>-</v>
      </c>
      <c r="C869" s="140" t="str">
        <f>IF(ISBLANK(Nomen.complète!R869),"-",Nomen.complète!R869)</f>
        <v>-</v>
      </c>
      <c r="D869" s="141" t="str">
        <f>IF(ISBLANK(Nomen.complète!S869),"-",Nomen.complète!S869)</f>
        <v>-</v>
      </c>
    </row>
    <row r="870" spans="1:4">
      <c r="A870" s="138" t="str">
        <f>IF(ISBLANK(Nomen.complète!P870),"-",Nomen.complète!P870)</f>
        <v>-</v>
      </c>
      <c r="B870" s="139" t="str">
        <f>IF(ISBLANK(Nomen.complète!Q870),"-",Nomen.complète!Q870)</f>
        <v>-</v>
      </c>
      <c r="C870" s="140" t="str">
        <f>IF(ISBLANK(Nomen.complète!R870),"-",Nomen.complète!R870)</f>
        <v>-</v>
      </c>
      <c r="D870" s="141" t="str">
        <f>IF(ISBLANK(Nomen.complète!S870),"-",Nomen.complète!S870)</f>
        <v>-</v>
      </c>
    </row>
    <row r="871" spans="1:4">
      <c r="A871" s="138" t="str">
        <f>IF(ISBLANK(Nomen.complète!P871),"-",Nomen.complète!P871)</f>
        <v>-</v>
      </c>
      <c r="B871" s="139" t="str">
        <f>IF(ISBLANK(Nomen.complète!Q871),"-",Nomen.complète!Q871)</f>
        <v>-</v>
      </c>
      <c r="C871" s="140" t="str">
        <f>IF(ISBLANK(Nomen.complète!R871),"-",Nomen.complète!R871)</f>
        <v>-</v>
      </c>
      <c r="D871" s="141" t="str">
        <f>IF(ISBLANK(Nomen.complète!S871),"-",Nomen.complète!S871)</f>
        <v>-</v>
      </c>
    </row>
    <row r="872" spans="1:4">
      <c r="A872" s="138" t="str">
        <f>IF(ISBLANK(Nomen.complète!P872),"-",Nomen.complète!P872)</f>
        <v>-</v>
      </c>
      <c r="B872" s="139" t="str">
        <f>IF(ISBLANK(Nomen.complète!Q872),"-",Nomen.complète!Q872)</f>
        <v>-</v>
      </c>
      <c r="C872" s="140" t="str">
        <f>IF(ISBLANK(Nomen.complète!R872),"-",Nomen.complète!R872)</f>
        <v>-</v>
      </c>
      <c r="D872" s="141" t="str">
        <f>IF(ISBLANK(Nomen.complète!S872),"-",Nomen.complète!S872)</f>
        <v>-</v>
      </c>
    </row>
    <row r="873" spans="1:4">
      <c r="A873" s="138" t="str">
        <f>IF(ISBLANK(Nomen.complète!P873),"-",Nomen.complète!P873)</f>
        <v>-</v>
      </c>
      <c r="B873" s="139" t="str">
        <f>IF(ISBLANK(Nomen.complète!Q873),"-",Nomen.complète!Q873)</f>
        <v>-</v>
      </c>
      <c r="C873" s="140" t="str">
        <f>IF(ISBLANK(Nomen.complète!R873),"-",Nomen.complète!R873)</f>
        <v>-</v>
      </c>
      <c r="D873" s="141" t="str">
        <f>IF(ISBLANK(Nomen.complète!S873),"-",Nomen.complète!S873)</f>
        <v>-</v>
      </c>
    </row>
    <row r="874" spans="1:4">
      <c r="A874" s="138" t="str">
        <f>IF(ISBLANK(Nomen.complète!P874),"-",Nomen.complète!P874)</f>
        <v>-</v>
      </c>
      <c r="B874" s="139" t="str">
        <f>IF(ISBLANK(Nomen.complète!Q874),"-",Nomen.complète!Q874)</f>
        <v>-</v>
      </c>
      <c r="C874" s="140" t="str">
        <f>IF(ISBLANK(Nomen.complète!R874),"-",Nomen.complète!R874)</f>
        <v>-</v>
      </c>
      <c r="D874" s="141" t="str">
        <f>IF(ISBLANK(Nomen.complète!S874),"-",Nomen.complète!S874)</f>
        <v>-</v>
      </c>
    </row>
    <row r="875" spans="1:4">
      <c r="A875" s="138" t="str">
        <f>IF(ISBLANK(Nomen.complète!P875),"-",Nomen.complète!P875)</f>
        <v>-</v>
      </c>
      <c r="B875" s="139" t="str">
        <f>IF(ISBLANK(Nomen.complète!Q875),"-",Nomen.complète!Q875)</f>
        <v>-</v>
      </c>
      <c r="C875" s="140" t="str">
        <f>IF(ISBLANK(Nomen.complète!R875),"-",Nomen.complète!R875)</f>
        <v>-</v>
      </c>
      <c r="D875" s="141" t="str">
        <f>IF(ISBLANK(Nomen.complète!S875),"-",Nomen.complète!S875)</f>
        <v>-</v>
      </c>
    </row>
    <row r="876" spans="1:4">
      <c r="A876" s="138" t="str">
        <f>IF(ISBLANK(Nomen.complète!P876),"-",Nomen.complète!P876)</f>
        <v>-</v>
      </c>
      <c r="B876" s="139" t="str">
        <f>IF(ISBLANK(Nomen.complète!Q876),"-",Nomen.complète!Q876)</f>
        <v>-</v>
      </c>
      <c r="C876" s="140" t="str">
        <f>IF(ISBLANK(Nomen.complète!R876),"-",Nomen.complète!R876)</f>
        <v>-</v>
      </c>
      <c r="D876" s="141" t="str">
        <f>IF(ISBLANK(Nomen.complète!S876),"-",Nomen.complète!S876)</f>
        <v>-</v>
      </c>
    </row>
    <row r="877" spans="1:4">
      <c r="A877" s="138" t="str">
        <f>IF(ISBLANK(Nomen.complète!P877),"-",Nomen.complète!P877)</f>
        <v>-</v>
      </c>
      <c r="B877" s="139" t="str">
        <f>IF(ISBLANK(Nomen.complète!Q877),"-",Nomen.complète!Q877)</f>
        <v>-</v>
      </c>
      <c r="C877" s="140" t="str">
        <f>IF(ISBLANK(Nomen.complète!R877),"-",Nomen.complète!R877)</f>
        <v>-</v>
      </c>
      <c r="D877" s="141" t="str">
        <f>IF(ISBLANK(Nomen.complète!S877),"-",Nomen.complète!S877)</f>
        <v>-</v>
      </c>
    </row>
    <row r="878" spans="1:4">
      <c r="A878" s="138" t="str">
        <f>IF(ISBLANK(Nomen.complète!P878),"-",Nomen.complète!P878)</f>
        <v>-</v>
      </c>
      <c r="B878" s="139" t="str">
        <f>IF(ISBLANK(Nomen.complète!Q878),"-",Nomen.complète!Q878)</f>
        <v>-</v>
      </c>
      <c r="C878" s="140" t="str">
        <f>IF(ISBLANK(Nomen.complète!R878),"-",Nomen.complète!R878)</f>
        <v>-</v>
      </c>
      <c r="D878" s="141" t="str">
        <f>IF(ISBLANK(Nomen.complète!S878),"-",Nomen.complète!S878)</f>
        <v>-</v>
      </c>
    </row>
    <row r="879" spans="1:4">
      <c r="A879" s="138" t="str">
        <f>IF(ISBLANK(Nomen.complète!P879),"-",Nomen.complète!P879)</f>
        <v>-</v>
      </c>
      <c r="B879" s="139" t="str">
        <f>IF(ISBLANK(Nomen.complète!Q879),"-",Nomen.complète!Q879)</f>
        <v>-</v>
      </c>
      <c r="C879" s="140" t="str">
        <f>IF(ISBLANK(Nomen.complète!R879),"-",Nomen.complète!R879)</f>
        <v>-</v>
      </c>
      <c r="D879" s="141" t="str">
        <f>IF(ISBLANK(Nomen.complète!S879),"-",Nomen.complète!S879)</f>
        <v>-</v>
      </c>
    </row>
    <row r="880" spans="1:4">
      <c r="A880" s="138" t="str">
        <f>IF(ISBLANK(Nomen.complète!P880),"-",Nomen.complète!P880)</f>
        <v>-</v>
      </c>
      <c r="B880" s="139" t="str">
        <f>IF(ISBLANK(Nomen.complète!Q880),"-",Nomen.complète!Q880)</f>
        <v>-</v>
      </c>
      <c r="C880" s="140" t="str">
        <f>IF(ISBLANK(Nomen.complète!R880),"-",Nomen.complète!R880)</f>
        <v>-</v>
      </c>
      <c r="D880" s="141" t="str">
        <f>IF(ISBLANK(Nomen.complète!S880),"-",Nomen.complète!S880)</f>
        <v>-</v>
      </c>
    </row>
    <row r="881" spans="1:4">
      <c r="A881" s="138" t="str">
        <f>IF(ISBLANK(Nomen.complète!P881),"-",Nomen.complète!P881)</f>
        <v>-</v>
      </c>
      <c r="B881" s="139" t="str">
        <f>IF(ISBLANK(Nomen.complète!Q881),"-",Nomen.complète!Q881)</f>
        <v>-</v>
      </c>
      <c r="C881" s="140" t="str">
        <f>IF(ISBLANK(Nomen.complète!R881),"-",Nomen.complète!R881)</f>
        <v>-</v>
      </c>
      <c r="D881" s="141" t="str">
        <f>IF(ISBLANK(Nomen.complète!S881),"-",Nomen.complète!S881)</f>
        <v>-</v>
      </c>
    </row>
    <row r="882" spans="1:4">
      <c r="A882" s="138" t="str">
        <f>IF(ISBLANK(Nomen.complète!P882),"-",Nomen.complète!P882)</f>
        <v>-</v>
      </c>
      <c r="B882" s="139" t="str">
        <f>IF(ISBLANK(Nomen.complète!Q882),"-",Nomen.complète!Q882)</f>
        <v>-</v>
      </c>
      <c r="C882" s="140" t="str">
        <f>IF(ISBLANK(Nomen.complète!R882),"-",Nomen.complète!R882)</f>
        <v>-</v>
      </c>
      <c r="D882" s="141" t="str">
        <f>IF(ISBLANK(Nomen.complète!S882),"-",Nomen.complète!S882)</f>
        <v>-</v>
      </c>
    </row>
    <row r="883" spans="1:4">
      <c r="A883" s="138" t="str">
        <f>IF(ISBLANK(Nomen.complète!P883),"-",Nomen.complète!P883)</f>
        <v>-</v>
      </c>
      <c r="B883" s="139" t="str">
        <f>IF(ISBLANK(Nomen.complète!Q883),"-",Nomen.complète!Q883)</f>
        <v>-</v>
      </c>
      <c r="C883" s="140" t="str">
        <f>IF(ISBLANK(Nomen.complète!R883),"-",Nomen.complète!R883)</f>
        <v>-</v>
      </c>
      <c r="D883" s="141" t="str">
        <f>IF(ISBLANK(Nomen.complète!S883),"-",Nomen.complète!S883)</f>
        <v>-</v>
      </c>
    </row>
    <row r="884" spans="1:4">
      <c r="A884" s="138" t="str">
        <f>IF(ISBLANK(Nomen.complète!P884),"-",Nomen.complète!P884)</f>
        <v>-</v>
      </c>
      <c r="B884" s="139" t="str">
        <f>IF(ISBLANK(Nomen.complète!Q884),"-",Nomen.complète!Q884)</f>
        <v>-</v>
      </c>
      <c r="C884" s="140" t="str">
        <f>IF(ISBLANK(Nomen.complète!R884),"-",Nomen.complète!R884)</f>
        <v>-</v>
      </c>
      <c r="D884" s="141" t="str">
        <f>IF(ISBLANK(Nomen.complète!S884),"-",Nomen.complète!S884)</f>
        <v>-</v>
      </c>
    </row>
    <row r="885" spans="1:4">
      <c r="A885" s="138" t="str">
        <f>IF(ISBLANK(Nomen.complète!P885),"-",Nomen.complète!P885)</f>
        <v>-</v>
      </c>
      <c r="B885" s="139" t="str">
        <f>IF(ISBLANK(Nomen.complète!Q885),"-",Nomen.complète!Q885)</f>
        <v>-</v>
      </c>
      <c r="C885" s="140" t="str">
        <f>IF(ISBLANK(Nomen.complète!R885),"-",Nomen.complète!R885)</f>
        <v>-</v>
      </c>
      <c r="D885" s="141" t="str">
        <f>IF(ISBLANK(Nomen.complète!S885),"-",Nomen.complète!S885)</f>
        <v>-</v>
      </c>
    </row>
    <row r="886" spans="1:4">
      <c r="A886" s="138" t="str">
        <f>IF(ISBLANK(Nomen.complète!P886),"-",Nomen.complète!P886)</f>
        <v>-</v>
      </c>
      <c r="B886" s="139" t="str">
        <f>IF(ISBLANK(Nomen.complète!Q886),"-",Nomen.complète!Q886)</f>
        <v>-</v>
      </c>
      <c r="C886" s="140" t="str">
        <f>IF(ISBLANK(Nomen.complète!R886),"-",Nomen.complète!R886)</f>
        <v>-</v>
      </c>
      <c r="D886" s="141" t="str">
        <f>IF(ISBLANK(Nomen.complète!S886),"-",Nomen.complète!S886)</f>
        <v>-</v>
      </c>
    </row>
    <row r="887" spans="1:4">
      <c r="A887" s="138" t="str">
        <f>IF(ISBLANK(Nomen.complète!P887),"-",Nomen.complète!P887)</f>
        <v>-</v>
      </c>
      <c r="B887" s="139" t="str">
        <f>IF(ISBLANK(Nomen.complète!Q887),"-",Nomen.complète!Q887)</f>
        <v>-</v>
      </c>
      <c r="C887" s="140" t="str">
        <f>IF(ISBLANK(Nomen.complète!R887),"-",Nomen.complète!R887)</f>
        <v>-</v>
      </c>
      <c r="D887" s="141" t="str">
        <f>IF(ISBLANK(Nomen.complète!S887),"-",Nomen.complète!S887)</f>
        <v>-</v>
      </c>
    </row>
    <row r="888" spans="1:4">
      <c r="A888" s="138" t="str">
        <f>IF(ISBLANK(Nomen.complète!P888),"-",Nomen.complète!P888)</f>
        <v>-</v>
      </c>
      <c r="B888" s="139" t="str">
        <f>IF(ISBLANK(Nomen.complète!Q888),"-",Nomen.complète!Q888)</f>
        <v>-</v>
      </c>
      <c r="C888" s="140" t="str">
        <f>IF(ISBLANK(Nomen.complète!R888),"-",Nomen.complète!R888)</f>
        <v>-</v>
      </c>
      <c r="D888" s="141" t="str">
        <f>IF(ISBLANK(Nomen.complète!S888),"-",Nomen.complète!S888)</f>
        <v>-</v>
      </c>
    </row>
    <row r="889" spans="1:4">
      <c r="A889" s="138" t="str">
        <f>IF(ISBLANK(Nomen.complète!P889),"-",Nomen.complète!P889)</f>
        <v>-</v>
      </c>
      <c r="B889" s="139" t="str">
        <f>IF(ISBLANK(Nomen.complète!Q889),"-",Nomen.complète!Q889)</f>
        <v>-</v>
      </c>
      <c r="C889" s="140" t="str">
        <f>IF(ISBLANK(Nomen.complète!R889),"-",Nomen.complète!R889)</f>
        <v>-</v>
      </c>
      <c r="D889" s="141" t="str">
        <f>IF(ISBLANK(Nomen.complète!S889),"-",Nomen.complète!S889)</f>
        <v>-</v>
      </c>
    </row>
    <row r="890" spans="1:4">
      <c r="A890" s="138" t="str">
        <f>IF(ISBLANK(Nomen.complète!P890),"-",Nomen.complète!P890)</f>
        <v>-</v>
      </c>
      <c r="B890" s="139" t="str">
        <f>IF(ISBLANK(Nomen.complète!Q890),"-",Nomen.complète!Q890)</f>
        <v>-</v>
      </c>
      <c r="C890" s="140" t="str">
        <f>IF(ISBLANK(Nomen.complète!R890),"-",Nomen.complète!R890)</f>
        <v>-</v>
      </c>
      <c r="D890" s="141" t="str">
        <f>IF(ISBLANK(Nomen.complète!S890),"-",Nomen.complète!S890)</f>
        <v>-</v>
      </c>
    </row>
    <row r="891" spans="1:4">
      <c r="A891" s="138" t="str">
        <f>IF(ISBLANK(Nomen.complète!P891),"-",Nomen.complète!P891)</f>
        <v>-</v>
      </c>
      <c r="B891" s="139" t="str">
        <f>IF(ISBLANK(Nomen.complète!Q891),"-",Nomen.complète!Q891)</f>
        <v>-</v>
      </c>
      <c r="C891" s="140" t="str">
        <f>IF(ISBLANK(Nomen.complète!R891),"-",Nomen.complète!R891)</f>
        <v>-</v>
      </c>
      <c r="D891" s="141" t="str">
        <f>IF(ISBLANK(Nomen.complète!S891),"-",Nomen.complète!S891)</f>
        <v>-</v>
      </c>
    </row>
    <row r="892" spans="1:4">
      <c r="A892" s="138" t="str">
        <f>IF(ISBLANK(Nomen.complète!P892),"-",Nomen.complète!P892)</f>
        <v>-</v>
      </c>
      <c r="B892" s="139" t="str">
        <f>IF(ISBLANK(Nomen.complète!Q892),"-",Nomen.complète!Q892)</f>
        <v>-</v>
      </c>
      <c r="C892" s="140" t="str">
        <f>IF(ISBLANK(Nomen.complète!R892),"-",Nomen.complète!R892)</f>
        <v>-</v>
      </c>
      <c r="D892" s="141" t="str">
        <f>IF(ISBLANK(Nomen.complète!S892),"-",Nomen.complète!S892)</f>
        <v>-</v>
      </c>
    </row>
    <row r="893" spans="1:4">
      <c r="A893" s="138" t="str">
        <f>IF(ISBLANK(Nomen.complète!P893),"-",Nomen.complète!P893)</f>
        <v>-</v>
      </c>
      <c r="B893" s="139" t="str">
        <f>IF(ISBLANK(Nomen.complète!Q893),"-",Nomen.complète!Q893)</f>
        <v>-</v>
      </c>
      <c r="C893" s="140" t="str">
        <f>IF(ISBLANK(Nomen.complète!R893),"-",Nomen.complète!R893)</f>
        <v>-</v>
      </c>
      <c r="D893" s="141" t="str">
        <f>IF(ISBLANK(Nomen.complète!S893),"-",Nomen.complète!S893)</f>
        <v>-</v>
      </c>
    </row>
    <row r="894" spans="1:4">
      <c r="A894" s="138" t="str">
        <f>IF(ISBLANK(Nomen.complète!P894),"-",Nomen.complète!P894)</f>
        <v>-</v>
      </c>
      <c r="B894" s="139" t="str">
        <f>IF(ISBLANK(Nomen.complète!Q894),"-",Nomen.complète!Q894)</f>
        <v>-</v>
      </c>
      <c r="C894" s="140" t="str">
        <f>IF(ISBLANK(Nomen.complète!R894),"-",Nomen.complète!R894)</f>
        <v>-</v>
      </c>
      <c r="D894" s="141" t="str">
        <f>IF(ISBLANK(Nomen.complète!S894),"-",Nomen.complète!S894)</f>
        <v>-</v>
      </c>
    </row>
    <row r="895" spans="1:4">
      <c r="A895" s="138" t="str">
        <f>IF(ISBLANK(Nomen.complète!P895),"-",Nomen.complète!P895)</f>
        <v>-</v>
      </c>
      <c r="B895" s="139" t="str">
        <f>IF(ISBLANK(Nomen.complète!Q895),"-",Nomen.complète!Q895)</f>
        <v>-</v>
      </c>
      <c r="C895" s="140" t="str">
        <f>IF(ISBLANK(Nomen.complète!R895),"-",Nomen.complète!R895)</f>
        <v>-</v>
      </c>
      <c r="D895" s="141" t="str">
        <f>IF(ISBLANK(Nomen.complète!S895),"-",Nomen.complète!S895)</f>
        <v>-</v>
      </c>
    </row>
    <row r="896" spans="1:4">
      <c r="A896" s="138" t="str">
        <f>IF(ISBLANK(Nomen.complète!P896),"-",Nomen.complète!P896)</f>
        <v>-</v>
      </c>
      <c r="B896" s="139" t="str">
        <f>IF(ISBLANK(Nomen.complète!Q896),"-",Nomen.complète!Q896)</f>
        <v>-</v>
      </c>
      <c r="C896" s="140" t="str">
        <f>IF(ISBLANK(Nomen.complète!R896),"-",Nomen.complète!R896)</f>
        <v>-</v>
      </c>
      <c r="D896" s="141" t="str">
        <f>IF(ISBLANK(Nomen.complète!S896),"-",Nomen.complète!S896)</f>
        <v>-</v>
      </c>
    </row>
    <row r="897" spans="1:4">
      <c r="A897" s="138" t="str">
        <f>IF(ISBLANK(Nomen.complète!P897),"-",Nomen.complète!P897)</f>
        <v>-</v>
      </c>
      <c r="B897" s="139" t="str">
        <f>IF(ISBLANK(Nomen.complète!Q897),"-",Nomen.complète!Q897)</f>
        <v>-</v>
      </c>
      <c r="C897" s="140" t="str">
        <f>IF(ISBLANK(Nomen.complète!R897),"-",Nomen.complète!R897)</f>
        <v>-</v>
      </c>
      <c r="D897" s="141" t="str">
        <f>IF(ISBLANK(Nomen.complète!S897),"-",Nomen.complète!S897)</f>
        <v>-</v>
      </c>
    </row>
    <row r="898" spans="1:4">
      <c r="A898" s="138" t="str">
        <f>IF(ISBLANK(Nomen.complète!P898),"-",Nomen.complète!P898)</f>
        <v>-</v>
      </c>
      <c r="B898" s="139" t="str">
        <f>IF(ISBLANK(Nomen.complète!Q898),"-",Nomen.complète!Q898)</f>
        <v>-</v>
      </c>
      <c r="C898" s="140" t="str">
        <f>IF(ISBLANK(Nomen.complète!R898),"-",Nomen.complète!R898)</f>
        <v>-</v>
      </c>
      <c r="D898" s="141" t="str">
        <f>IF(ISBLANK(Nomen.complète!S898),"-",Nomen.complète!S898)</f>
        <v>-</v>
      </c>
    </row>
    <row r="899" spans="1:4">
      <c r="A899" s="138" t="str">
        <f>IF(ISBLANK(Nomen.complète!P899),"-",Nomen.complète!P899)</f>
        <v>-</v>
      </c>
      <c r="B899" s="139" t="str">
        <f>IF(ISBLANK(Nomen.complète!Q899),"-",Nomen.complète!Q899)</f>
        <v>-</v>
      </c>
      <c r="C899" s="140" t="str">
        <f>IF(ISBLANK(Nomen.complète!R899),"-",Nomen.complète!R899)</f>
        <v>-</v>
      </c>
      <c r="D899" s="141" t="str">
        <f>IF(ISBLANK(Nomen.complète!S899),"-",Nomen.complète!S899)</f>
        <v>-</v>
      </c>
    </row>
    <row r="900" spans="1:4">
      <c r="A900" s="138" t="str">
        <f>IF(ISBLANK(Nomen.complète!P900),"-",Nomen.complète!P900)</f>
        <v>-</v>
      </c>
      <c r="B900" s="139" t="str">
        <f>IF(ISBLANK(Nomen.complète!Q900),"-",Nomen.complète!Q900)</f>
        <v>-</v>
      </c>
      <c r="C900" s="140" t="str">
        <f>IF(ISBLANK(Nomen.complète!R900),"-",Nomen.complète!R900)</f>
        <v>-</v>
      </c>
      <c r="D900" s="141" t="str">
        <f>IF(ISBLANK(Nomen.complète!S900),"-",Nomen.complète!S900)</f>
        <v>-</v>
      </c>
    </row>
    <row r="901" spans="1:4">
      <c r="A901" s="138" t="str">
        <f>IF(ISBLANK(Nomen.complète!P901),"-",Nomen.complète!P901)</f>
        <v>-</v>
      </c>
      <c r="B901" s="139" t="str">
        <f>IF(ISBLANK(Nomen.complète!Q901),"-",Nomen.complète!Q901)</f>
        <v>-</v>
      </c>
      <c r="C901" s="140" t="str">
        <f>IF(ISBLANK(Nomen.complète!R901),"-",Nomen.complète!R901)</f>
        <v>-</v>
      </c>
      <c r="D901" s="141" t="str">
        <f>IF(ISBLANK(Nomen.complète!S901),"-",Nomen.complète!S901)</f>
        <v>-</v>
      </c>
    </row>
    <row r="902" spans="1:4">
      <c r="A902" s="138" t="str">
        <f>IF(ISBLANK(Nomen.complète!P902),"-",Nomen.complète!P902)</f>
        <v>-</v>
      </c>
      <c r="B902" s="139" t="str">
        <f>IF(ISBLANK(Nomen.complète!Q902),"-",Nomen.complète!Q902)</f>
        <v>-</v>
      </c>
      <c r="C902" s="140" t="str">
        <f>IF(ISBLANK(Nomen.complète!R902),"-",Nomen.complète!R902)</f>
        <v>-</v>
      </c>
      <c r="D902" s="141" t="str">
        <f>IF(ISBLANK(Nomen.complète!S902),"-",Nomen.complète!S902)</f>
        <v>-</v>
      </c>
    </row>
    <row r="903" spans="1:4">
      <c r="A903" s="138" t="str">
        <f>IF(ISBLANK(Nomen.complète!P903),"-",Nomen.complète!P903)</f>
        <v>-</v>
      </c>
      <c r="B903" s="139" t="str">
        <f>IF(ISBLANK(Nomen.complète!Q903),"-",Nomen.complète!Q903)</f>
        <v>-</v>
      </c>
      <c r="C903" s="140" t="str">
        <f>IF(ISBLANK(Nomen.complète!R903),"-",Nomen.complète!R903)</f>
        <v>-</v>
      </c>
      <c r="D903" s="141" t="str">
        <f>IF(ISBLANK(Nomen.complète!S903),"-",Nomen.complète!S903)</f>
        <v>-</v>
      </c>
    </row>
    <row r="904" spans="1:4">
      <c r="A904" s="138" t="str">
        <f>IF(ISBLANK(Nomen.complète!P904),"-",Nomen.complète!P904)</f>
        <v>-</v>
      </c>
      <c r="B904" s="139" t="str">
        <f>IF(ISBLANK(Nomen.complète!Q904),"-",Nomen.complète!Q904)</f>
        <v>-</v>
      </c>
      <c r="C904" s="140" t="str">
        <f>IF(ISBLANK(Nomen.complète!R904),"-",Nomen.complète!R904)</f>
        <v>-</v>
      </c>
      <c r="D904" s="141" t="str">
        <f>IF(ISBLANK(Nomen.complète!S904),"-",Nomen.complète!S904)</f>
        <v>-</v>
      </c>
    </row>
    <row r="905" spans="1:4">
      <c r="A905" s="138" t="str">
        <f>IF(ISBLANK(Nomen.complète!P905),"-",Nomen.complète!P905)</f>
        <v>-</v>
      </c>
      <c r="B905" s="139" t="str">
        <f>IF(ISBLANK(Nomen.complète!Q905),"-",Nomen.complète!Q905)</f>
        <v>-</v>
      </c>
      <c r="C905" s="140" t="str">
        <f>IF(ISBLANK(Nomen.complète!R905),"-",Nomen.complète!R905)</f>
        <v>-</v>
      </c>
      <c r="D905" s="141" t="str">
        <f>IF(ISBLANK(Nomen.complète!S905),"-",Nomen.complète!S905)</f>
        <v>-</v>
      </c>
    </row>
    <row r="906" spans="1:4">
      <c r="A906" s="138" t="str">
        <f>IF(ISBLANK(Nomen.complète!P906),"-",Nomen.complète!P906)</f>
        <v>-</v>
      </c>
      <c r="B906" s="139" t="str">
        <f>IF(ISBLANK(Nomen.complète!Q906),"-",Nomen.complète!Q906)</f>
        <v>-</v>
      </c>
      <c r="C906" s="140" t="str">
        <f>IF(ISBLANK(Nomen.complète!R906),"-",Nomen.complète!R906)</f>
        <v>-</v>
      </c>
      <c r="D906" s="141" t="str">
        <f>IF(ISBLANK(Nomen.complète!S906),"-",Nomen.complète!S906)</f>
        <v>-</v>
      </c>
    </row>
    <row r="907" spans="1:4">
      <c r="A907" s="138" t="str">
        <f>IF(ISBLANK(Nomen.complète!P907),"-",Nomen.complète!P907)</f>
        <v>-</v>
      </c>
      <c r="B907" s="139" t="str">
        <f>IF(ISBLANK(Nomen.complète!Q907),"-",Nomen.complète!Q907)</f>
        <v>-</v>
      </c>
      <c r="C907" s="140" t="str">
        <f>IF(ISBLANK(Nomen.complète!R907),"-",Nomen.complète!R907)</f>
        <v>-</v>
      </c>
      <c r="D907" s="141" t="str">
        <f>IF(ISBLANK(Nomen.complète!S907),"-",Nomen.complète!S907)</f>
        <v>-</v>
      </c>
    </row>
    <row r="908" spans="1:4">
      <c r="A908" s="138" t="str">
        <f>IF(ISBLANK(Nomen.complète!P908),"-",Nomen.complète!P908)</f>
        <v>-</v>
      </c>
      <c r="B908" s="139" t="str">
        <f>IF(ISBLANK(Nomen.complète!Q908),"-",Nomen.complète!Q908)</f>
        <v>-</v>
      </c>
      <c r="C908" s="140" t="str">
        <f>IF(ISBLANK(Nomen.complète!R908),"-",Nomen.complète!R908)</f>
        <v>-</v>
      </c>
      <c r="D908" s="141" t="str">
        <f>IF(ISBLANK(Nomen.complète!S908),"-",Nomen.complète!S908)</f>
        <v>-</v>
      </c>
    </row>
    <row r="909" spans="1:4">
      <c r="A909" s="138" t="str">
        <f>IF(ISBLANK(Nomen.complète!P909),"-",Nomen.complète!P909)</f>
        <v>-</v>
      </c>
      <c r="B909" s="139" t="str">
        <f>IF(ISBLANK(Nomen.complète!Q909),"-",Nomen.complète!Q909)</f>
        <v>-</v>
      </c>
      <c r="C909" s="140" t="str">
        <f>IF(ISBLANK(Nomen.complète!R909),"-",Nomen.complète!R909)</f>
        <v>-</v>
      </c>
      <c r="D909" s="141" t="str">
        <f>IF(ISBLANK(Nomen.complète!S909),"-",Nomen.complète!S909)</f>
        <v>-</v>
      </c>
    </row>
    <row r="910" spans="1:4">
      <c r="A910" s="138" t="str">
        <f>IF(ISBLANK(Nomen.complète!P910),"-",Nomen.complète!P910)</f>
        <v>-</v>
      </c>
      <c r="B910" s="139" t="str">
        <f>IF(ISBLANK(Nomen.complète!Q910),"-",Nomen.complète!Q910)</f>
        <v>-</v>
      </c>
      <c r="C910" s="140" t="str">
        <f>IF(ISBLANK(Nomen.complète!R910),"-",Nomen.complète!R910)</f>
        <v>-</v>
      </c>
      <c r="D910" s="141" t="str">
        <f>IF(ISBLANK(Nomen.complète!S910),"-",Nomen.complète!S910)</f>
        <v>-</v>
      </c>
    </row>
    <row r="911" spans="1:4">
      <c r="A911" s="138" t="str">
        <f>IF(ISBLANK(Nomen.complète!P911),"-",Nomen.complète!P911)</f>
        <v>-</v>
      </c>
      <c r="B911" s="139" t="str">
        <f>IF(ISBLANK(Nomen.complète!Q911),"-",Nomen.complète!Q911)</f>
        <v>-</v>
      </c>
      <c r="C911" s="140" t="str">
        <f>IF(ISBLANK(Nomen.complète!R911),"-",Nomen.complète!R911)</f>
        <v>-</v>
      </c>
      <c r="D911" s="141" t="str">
        <f>IF(ISBLANK(Nomen.complète!S911),"-",Nomen.complète!S911)</f>
        <v>-</v>
      </c>
    </row>
    <row r="912" spans="1:4">
      <c r="A912" s="138" t="str">
        <f>IF(ISBLANK(Nomen.complète!P912),"-",Nomen.complète!P912)</f>
        <v>-</v>
      </c>
      <c r="B912" s="139" t="str">
        <f>IF(ISBLANK(Nomen.complète!Q912),"-",Nomen.complète!Q912)</f>
        <v>-</v>
      </c>
      <c r="C912" s="140" t="str">
        <f>IF(ISBLANK(Nomen.complète!R912),"-",Nomen.complète!R912)</f>
        <v>-</v>
      </c>
      <c r="D912" s="141" t="str">
        <f>IF(ISBLANK(Nomen.complète!S912),"-",Nomen.complète!S912)</f>
        <v>-</v>
      </c>
    </row>
    <row r="913" spans="1:4">
      <c r="A913" s="138" t="str">
        <f>IF(ISBLANK(Nomen.complète!P913),"-",Nomen.complète!P913)</f>
        <v>-</v>
      </c>
      <c r="B913" s="139" t="str">
        <f>IF(ISBLANK(Nomen.complète!Q913),"-",Nomen.complète!Q913)</f>
        <v>-</v>
      </c>
      <c r="C913" s="140" t="str">
        <f>IF(ISBLANK(Nomen.complète!R913),"-",Nomen.complète!R913)</f>
        <v>-</v>
      </c>
      <c r="D913" s="141" t="str">
        <f>IF(ISBLANK(Nomen.complète!S913),"-",Nomen.complète!S913)</f>
        <v>-</v>
      </c>
    </row>
    <row r="914" spans="1:4">
      <c r="A914" s="138" t="str">
        <f>IF(ISBLANK(Nomen.complète!P914),"-",Nomen.complète!P914)</f>
        <v>-</v>
      </c>
      <c r="B914" s="139" t="str">
        <f>IF(ISBLANK(Nomen.complète!Q914),"-",Nomen.complète!Q914)</f>
        <v>-</v>
      </c>
      <c r="C914" s="140" t="str">
        <f>IF(ISBLANK(Nomen.complète!R914),"-",Nomen.complète!R914)</f>
        <v>-</v>
      </c>
      <c r="D914" s="141" t="str">
        <f>IF(ISBLANK(Nomen.complète!S914),"-",Nomen.complète!S914)</f>
        <v>-</v>
      </c>
    </row>
    <row r="915" spans="1:4">
      <c r="A915" s="138" t="str">
        <f>IF(ISBLANK(Nomen.complète!P915),"-",Nomen.complète!P915)</f>
        <v>-</v>
      </c>
      <c r="B915" s="139" t="str">
        <f>IF(ISBLANK(Nomen.complète!Q915),"-",Nomen.complète!Q915)</f>
        <v>-</v>
      </c>
      <c r="C915" s="140" t="str">
        <f>IF(ISBLANK(Nomen.complète!R915),"-",Nomen.complète!R915)</f>
        <v>-</v>
      </c>
      <c r="D915" s="141" t="str">
        <f>IF(ISBLANK(Nomen.complète!S915),"-",Nomen.complète!S915)</f>
        <v>-</v>
      </c>
    </row>
    <row r="916" spans="1:4">
      <c r="A916" s="138" t="str">
        <f>IF(ISBLANK(Nomen.complète!P916),"-",Nomen.complète!P916)</f>
        <v>-</v>
      </c>
      <c r="B916" s="139" t="str">
        <f>IF(ISBLANK(Nomen.complète!Q916),"-",Nomen.complète!Q916)</f>
        <v>-</v>
      </c>
      <c r="C916" s="140" t="str">
        <f>IF(ISBLANK(Nomen.complète!R916),"-",Nomen.complète!R916)</f>
        <v>-</v>
      </c>
      <c r="D916" s="141" t="str">
        <f>IF(ISBLANK(Nomen.complète!S916),"-",Nomen.complète!S916)</f>
        <v>-</v>
      </c>
    </row>
    <row r="917" spans="1:4">
      <c r="A917" s="138" t="str">
        <f>IF(ISBLANK(Nomen.complète!P917),"-",Nomen.complète!P917)</f>
        <v>-</v>
      </c>
      <c r="B917" s="139" t="str">
        <f>IF(ISBLANK(Nomen.complète!Q917),"-",Nomen.complète!Q917)</f>
        <v>-</v>
      </c>
      <c r="C917" s="140" t="str">
        <f>IF(ISBLANK(Nomen.complète!R917),"-",Nomen.complète!R917)</f>
        <v>-</v>
      </c>
      <c r="D917" s="141" t="str">
        <f>IF(ISBLANK(Nomen.complète!S917),"-",Nomen.complète!S917)</f>
        <v>-</v>
      </c>
    </row>
    <row r="918" spans="1:4">
      <c r="A918" s="138" t="str">
        <f>IF(ISBLANK(Nomen.complète!P918),"-",Nomen.complète!P918)</f>
        <v>-</v>
      </c>
      <c r="B918" s="139" t="str">
        <f>IF(ISBLANK(Nomen.complète!Q918),"-",Nomen.complète!Q918)</f>
        <v>-</v>
      </c>
      <c r="C918" s="140" t="str">
        <f>IF(ISBLANK(Nomen.complète!R918),"-",Nomen.complète!R918)</f>
        <v>-</v>
      </c>
      <c r="D918" s="141" t="str">
        <f>IF(ISBLANK(Nomen.complète!S918),"-",Nomen.complète!S918)</f>
        <v>-</v>
      </c>
    </row>
    <row r="919" spans="1:4">
      <c r="A919" s="138" t="str">
        <f>IF(ISBLANK(Nomen.complète!P919),"-",Nomen.complète!P919)</f>
        <v>-</v>
      </c>
      <c r="B919" s="139" t="str">
        <f>IF(ISBLANK(Nomen.complète!Q919),"-",Nomen.complète!Q919)</f>
        <v>-</v>
      </c>
      <c r="C919" s="140" t="str">
        <f>IF(ISBLANK(Nomen.complète!R919),"-",Nomen.complète!R919)</f>
        <v>-</v>
      </c>
      <c r="D919" s="141" t="str">
        <f>IF(ISBLANK(Nomen.complète!S919),"-",Nomen.complète!S919)</f>
        <v>-</v>
      </c>
    </row>
    <row r="920" spans="1:4">
      <c r="A920" s="138" t="str">
        <f>IF(ISBLANK(Nomen.complète!P920),"-",Nomen.complète!P920)</f>
        <v>-</v>
      </c>
      <c r="B920" s="139" t="str">
        <f>IF(ISBLANK(Nomen.complète!Q920),"-",Nomen.complète!Q920)</f>
        <v>-</v>
      </c>
      <c r="C920" s="140" t="str">
        <f>IF(ISBLANK(Nomen.complète!R920),"-",Nomen.complète!R920)</f>
        <v>-</v>
      </c>
      <c r="D920" s="141" t="str">
        <f>IF(ISBLANK(Nomen.complète!S920),"-",Nomen.complète!S920)</f>
        <v>-</v>
      </c>
    </row>
    <row r="921" spans="1:4">
      <c r="A921" s="138" t="str">
        <f>IF(ISBLANK(Nomen.complète!P921),"-",Nomen.complète!P921)</f>
        <v>-</v>
      </c>
      <c r="B921" s="139" t="str">
        <f>IF(ISBLANK(Nomen.complète!Q921),"-",Nomen.complète!Q921)</f>
        <v>-</v>
      </c>
      <c r="C921" s="140" t="str">
        <f>IF(ISBLANK(Nomen.complète!R921),"-",Nomen.complète!R921)</f>
        <v>-</v>
      </c>
      <c r="D921" s="141" t="str">
        <f>IF(ISBLANK(Nomen.complète!S921),"-",Nomen.complète!S921)</f>
        <v>-</v>
      </c>
    </row>
    <row r="922" spans="1:4">
      <c r="A922" s="138" t="str">
        <f>IF(ISBLANK(Nomen.complète!P922),"-",Nomen.complète!P922)</f>
        <v>-</v>
      </c>
      <c r="B922" s="139" t="str">
        <f>IF(ISBLANK(Nomen.complète!Q922),"-",Nomen.complète!Q922)</f>
        <v>-</v>
      </c>
      <c r="C922" s="140" t="str">
        <f>IF(ISBLANK(Nomen.complète!R922),"-",Nomen.complète!R922)</f>
        <v>-</v>
      </c>
      <c r="D922" s="141" t="str">
        <f>IF(ISBLANK(Nomen.complète!S922),"-",Nomen.complète!S922)</f>
        <v>-</v>
      </c>
    </row>
    <row r="923" spans="1:4">
      <c r="A923" s="138" t="str">
        <f>IF(ISBLANK(Nomen.complète!P923),"-",Nomen.complète!P923)</f>
        <v>-</v>
      </c>
      <c r="B923" s="139" t="str">
        <f>IF(ISBLANK(Nomen.complète!Q923),"-",Nomen.complète!Q923)</f>
        <v>-</v>
      </c>
      <c r="C923" s="140" t="str">
        <f>IF(ISBLANK(Nomen.complète!R923),"-",Nomen.complète!R923)</f>
        <v>-</v>
      </c>
      <c r="D923" s="141" t="str">
        <f>IF(ISBLANK(Nomen.complète!S923),"-",Nomen.complète!S923)</f>
        <v>-</v>
      </c>
    </row>
    <row r="924" spans="1:4">
      <c r="A924" s="138" t="str">
        <f>IF(ISBLANK(Nomen.complète!P924),"-",Nomen.complète!P924)</f>
        <v>-</v>
      </c>
      <c r="B924" s="139" t="str">
        <f>IF(ISBLANK(Nomen.complète!Q924),"-",Nomen.complète!Q924)</f>
        <v>-</v>
      </c>
      <c r="C924" s="140" t="str">
        <f>IF(ISBLANK(Nomen.complète!R924),"-",Nomen.complète!R924)</f>
        <v>-</v>
      </c>
      <c r="D924" s="141" t="str">
        <f>IF(ISBLANK(Nomen.complète!S924),"-",Nomen.complète!S924)</f>
        <v>-</v>
      </c>
    </row>
    <row r="925" spans="1:4">
      <c r="A925" s="138" t="str">
        <f>IF(ISBLANK(Nomen.complète!P925),"-",Nomen.complète!P925)</f>
        <v>-</v>
      </c>
      <c r="B925" s="139" t="str">
        <f>IF(ISBLANK(Nomen.complète!Q925),"-",Nomen.complète!Q925)</f>
        <v>-</v>
      </c>
      <c r="C925" s="140" t="str">
        <f>IF(ISBLANK(Nomen.complète!R925),"-",Nomen.complète!R925)</f>
        <v>-</v>
      </c>
      <c r="D925" s="141" t="str">
        <f>IF(ISBLANK(Nomen.complète!S925),"-",Nomen.complète!S925)</f>
        <v>-</v>
      </c>
    </row>
    <row r="926" spans="1:4">
      <c r="A926" s="138" t="str">
        <f>IF(ISBLANK(Nomen.complète!P926),"-",Nomen.complète!P926)</f>
        <v>-</v>
      </c>
      <c r="B926" s="139" t="str">
        <f>IF(ISBLANK(Nomen.complète!Q926),"-",Nomen.complète!Q926)</f>
        <v>-</v>
      </c>
      <c r="C926" s="140" t="str">
        <f>IF(ISBLANK(Nomen.complète!R926),"-",Nomen.complète!R926)</f>
        <v>-</v>
      </c>
      <c r="D926" s="141" t="str">
        <f>IF(ISBLANK(Nomen.complète!S926),"-",Nomen.complète!S926)</f>
        <v>-</v>
      </c>
    </row>
    <row r="927" spans="1:4">
      <c r="A927" s="138" t="str">
        <f>IF(ISBLANK(Nomen.complète!P927),"-",Nomen.complète!P927)</f>
        <v>-</v>
      </c>
      <c r="B927" s="139" t="str">
        <f>IF(ISBLANK(Nomen.complète!Q927),"-",Nomen.complète!Q927)</f>
        <v>-</v>
      </c>
      <c r="C927" s="140" t="str">
        <f>IF(ISBLANK(Nomen.complète!R927),"-",Nomen.complète!R927)</f>
        <v>-</v>
      </c>
      <c r="D927" s="141" t="str">
        <f>IF(ISBLANK(Nomen.complète!S927),"-",Nomen.complète!S927)</f>
        <v>-</v>
      </c>
    </row>
    <row r="928" spans="1:4">
      <c r="A928" s="138" t="str">
        <f>IF(ISBLANK(Nomen.complète!P928),"-",Nomen.complète!P928)</f>
        <v>-</v>
      </c>
      <c r="B928" s="139" t="str">
        <f>IF(ISBLANK(Nomen.complète!Q928),"-",Nomen.complète!Q928)</f>
        <v>-</v>
      </c>
      <c r="C928" s="140" t="str">
        <f>IF(ISBLANK(Nomen.complète!R928),"-",Nomen.complète!R928)</f>
        <v>-</v>
      </c>
      <c r="D928" s="141" t="str">
        <f>IF(ISBLANK(Nomen.complète!S928),"-",Nomen.complète!S928)</f>
        <v>-</v>
      </c>
    </row>
    <row r="929" spans="1:4">
      <c r="A929" s="138" t="str">
        <f>IF(ISBLANK(Nomen.complète!P929),"-",Nomen.complète!P929)</f>
        <v>-</v>
      </c>
      <c r="B929" s="139" t="str">
        <f>IF(ISBLANK(Nomen.complète!Q929),"-",Nomen.complète!Q929)</f>
        <v>-</v>
      </c>
      <c r="C929" s="140" t="str">
        <f>IF(ISBLANK(Nomen.complète!R929),"-",Nomen.complète!R929)</f>
        <v>-</v>
      </c>
      <c r="D929" s="141" t="str">
        <f>IF(ISBLANK(Nomen.complète!S929),"-",Nomen.complète!S929)</f>
        <v>-</v>
      </c>
    </row>
    <row r="930" spans="1:4">
      <c r="A930" s="138" t="str">
        <f>IF(ISBLANK(Nomen.complète!P930),"-",Nomen.complète!P930)</f>
        <v>-</v>
      </c>
      <c r="B930" s="139" t="str">
        <f>IF(ISBLANK(Nomen.complète!Q930),"-",Nomen.complète!Q930)</f>
        <v>-</v>
      </c>
      <c r="C930" s="140" t="str">
        <f>IF(ISBLANK(Nomen.complète!R930),"-",Nomen.complète!R930)</f>
        <v>-</v>
      </c>
      <c r="D930" s="141" t="str">
        <f>IF(ISBLANK(Nomen.complète!S930),"-",Nomen.complète!S930)</f>
        <v>-</v>
      </c>
    </row>
    <row r="931" spans="1:4">
      <c r="A931" s="138" t="str">
        <f>IF(ISBLANK(Nomen.complète!P931),"-",Nomen.complète!P931)</f>
        <v>-</v>
      </c>
      <c r="B931" s="139" t="str">
        <f>IF(ISBLANK(Nomen.complète!Q931),"-",Nomen.complète!Q931)</f>
        <v>-</v>
      </c>
      <c r="C931" s="140" t="str">
        <f>IF(ISBLANK(Nomen.complète!R931),"-",Nomen.complète!R931)</f>
        <v>-</v>
      </c>
      <c r="D931" s="141" t="str">
        <f>IF(ISBLANK(Nomen.complète!S931),"-",Nomen.complète!S931)</f>
        <v>-</v>
      </c>
    </row>
    <row r="932" spans="1:4">
      <c r="A932" s="138" t="str">
        <f>IF(ISBLANK(Nomen.complète!P932),"-",Nomen.complète!P932)</f>
        <v>-</v>
      </c>
      <c r="B932" s="139" t="str">
        <f>IF(ISBLANK(Nomen.complète!Q932),"-",Nomen.complète!Q932)</f>
        <v>-</v>
      </c>
      <c r="C932" s="140" t="str">
        <f>IF(ISBLANK(Nomen.complète!R932),"-",Nomen.complète!R932)</f>
        <v>-</v>
      </c>
      <c r="D932" s="141" t="str">
        <f>IF(ISBLANK(Nomen.complète!S932),"-",Nomen.complète!S932)</f>
        <v>-</v>
      </c>
    </row>
    <row r="933" spans="1:4">
      <c r="A933" s="138" t="str">
        <f>IF(ISBLANK(Nomen.complète!P933),"-",Nomen.complète!P933)</f>
        <v>-</v>
      </c>
      <c r="B933" s="139" t="str">
        <f>IF(ISBLANK(Nomen.complète!Q933),"-",Nomen.complète!Q933)</f>
        <v>-</v>
      </c>
      <c r="C933" s="140" t="str">
        <f>IF(ISBLANK(Nomen.complète!R933),"-",Nomen.complète!R933)</f>
        <v>-</v>
      </c>
      <c r="D933" s="141" t="str">
        <f>IF(ISBLANK(Nomen.complète!S933),"-",Nomen.complète!S933)</f>
        <v>-</v>
      </c>
    </row>
    <row r="934" spans="1:4">
      <c r="A934" s="138" t="str">
        <f>IF(ISBLANK(Nomen.complète!P934),"-",Nomen.complète!P934)</f>
        <v>-</v>
      </c>
      <c r="B934" s="139" t="str">
        <f>IF(ISBLANK(Nomen.complète!Q934),"-",Nomen.complète!Q934)</f>
        <v>-</v>
      </c>
      <c r="C934" s="140" t="str">
        <f>IF(ISBLANK(Nomen.complète!R934),"-",Nomen.complète!R934)</f>
        <v>-</v>
      </c>
      <c r="D934" s="141" t="str">
        <f>IF(ISBLANK(Nomen.complète!S934),"-",Nomen.complète!S934)</f>
        <v>-</v>
      </c>
    </row>
    <row r="935" spans="1:4">
      <c r="A935" s="138" t="str">
        <f>IF(ISBLANK(Nomen.complète!P935),"-",Nomen.complète!P935)</f>
        <v>-</v>
      </c>
      <c r="B935" s="139" t="str">
        <f>IF(ISBLANK(Nomen.complète!Q935),"-",Nomen.complète!Q935)</f>
        <v>-</v>
      </c>
      <c r="C935" s="140" t="str">
        <f>IF(ISBLANK(Nomen.complète!R935),"-",Nomen.complète!R935)</f>
        <v>-</v>
      </c>
      <c r="D935" s="141" t="str">
        <f>IF(ISBLANK(Nomen.complète!S935),"-",Nomen.complète!S935)</f>
        <v>-</v>
      </c>
    </row>
    <row r="936" spans="1:4">
      <c r="A936" s="138" t="str">
        <f>IF(ISBLANK(Nomen.complète!P936),"-",Nomen.complète!P936)</f>
        <v>-</v>
      </c>
      <c r="B936" s="139" t="str">
        <f>IF(ISBLANK(Nomen.complète!Q936),"-",Nomen.complète!Q936)</f>
        <v>-</v>
      </c>
      <c r="C936" s="140" t="str">
        <f>IF(ISBLANK(Nomen.complète!R936),"-",Nomen.complète!R936)</f>
        <v>-</v>
      </c>
      <c r="D936" s="141" t="str">
        <f>IF(ISBLANK(Nomen.complète!S936),"-",Nomen.complète!S936)</f>
        <v>-</v>
      </c>
    </row>
    <row r="937" spans="1:4">
      <c r="A937" s="138" t="str">
        <f>IF(ISBLANK(Nomen.complète!P937),"-",Nomen.complète!P937)</f>
        <v>-</v>
      </c>
      <c r="B937" s="139" t="str">
        <f>IF(ISBLANK(Nomen.complète!Q937),"-",Nomen.complète!Q937)</f>
        <v>-</v>
      </c>
      <c r="C937" s="140" t="str">
        <f>IF(ISBLANK(Nomen.complète!R937),"-",Nomen.complète!R937)</f>
        <v>-</v>
      </c>
      <c r="D937" s="141" t="str">
        <f>IF(ISBLANK(Nomen.complète!S937),"-",Nomen.complète!S937)</f>
        <v>-</v>
      </c>
    </row>
    <row r="938" spans="1:4">
      <c r="A938" s="138" t="str">
        <f>IF(ISBLANK(Nomen.complète!P938),"-",Nomen.complète!P938)</f>
        <v>-</v>
      </c>
      <c r="B938" s="139" t="str">
        <f>IF(ISBLANK(Nomen.complète!Q938),"-",Nomen.complète!Q938)</f>
        <v>-</v>
      </c>
      <c r="C938" s="140" t="str">
        <f>IF(ISBLANK(Nomen.complète!R938),"-",Nomen.complète!R938)</f>
        <v>-</v>
      </c>
      <c r="D938" s="141" t="str">
        <f>IF(ISBLANK(Nomen.complète!S938),"-",Nomen.complète!S938)</f>
        <v>-</v>
      </c>
    </row>
    <row r="939" spans="1:4">
      <c r="A939" s="138" t="str">
        <f>IF(ISBLANK(Nomen.complète!P939),"-",Nomen.complète!P939)</f>
        <v>-</v>
      </c>
      <c r="B939" s="139" t="str">
        <f>IF(ISBLANK(Nomen.complète!Q939),"-",Nomen.complète!Q939)</f>
        <v>-</v>
      </c>
      <c r="C939" s="140" t="str">
        <f>IF(ISBLANK(Nomen.complète!R939),"-",Nomen.complète!R939)</f>
        <v>-</v>
      </c>
      <c r="D939" s="141" t="str">
        <f>IF(ISBLANK(Nomen.complète!S939),"-",Nomen.complète!S939)</f>
        <v>-</v>
      </c>
    </row>
    <row r="940" spans="1:4">
      <c r="A940" s="138" t="str">
        <f>IF(ISBLANK(Nomen.complète!P940),"-",Nomen.complète!P940)</f>
        <v>-</v>
      </c>
      <c r="B940" s="139" t="str">
        <f>IF(ISBLANK(Nomen.complète!Q940),"-",Nomen.complète!Q940)</f>
        <v>-</v>
      </c>
      <c r="C940" s="140" t="str">
        <f>IF(ISBLANK(Nomen.complète!R940),"-",Nomen.complète!R940)</f>
        <v>-</v>
      </c>
      <c r="D940" s="141" t="str">
        <f>IF(ISBLANK(Nomen.complète!S940),"-",Nomen.complète!S940)</f>
        <v>-</v>
      </c>
    </row>
    <row r="941" spans="1:4">
      <c r="A941" s="138" t="str">
        <f>IF(ISBLANK(Nomen.complète!P941),"-",Nomen.complète!P941)</f>
        <v>-</v>
      </c>
      <c r="B941" s="139" t="str">
        <f>IF(ISBLANK(Nomen.complète!Q941),"-",Nomen.complète!Q941)</f>
        <v>-</v>
      </c>
      <c r="C941" s="140" t="str">
        <f>IF(ISBLANK(Nomen.complète!R941),"-",Nomen.complète!R941)</f>
        <v>-</v>
      </c>
      <c r="D941" s="141" t="str">
        <f>IF(ISBLANK(Nomen.complète!S941),"-",Nomen.complète!S941)</f>
        <v>-</v>
      </c>
    </row>
    <row r="942" spans="1:4">
      <c r="A942" s="138" t="str">
        <f>IF(ISBLANK(Nomen.complète!P942),"-",Nomen.complète!P942)</f>
        <v>-</v>
      </c>
      <c r="B942" s="139" t="str">
        <f>IF(ISBLANK(Nomen.complète!Q942),"-",Nomen.complète!Q942)</f>
        <v>-</v>
      </c>
      <c r="C942" s="140" t="str">
        <f>IF(ISBLANK(Nomen.complète!R942),"-",Nomen.complète!R942)</f>
        <v>-</v>
      </c>
      <c r="D942" s="141" t="str">
        <f>IF(ISBLANK(Nomen.complète!S942),"-",Nomen.complète!S942)</f>
        <v>-</v>
      </c>
    </row>
    <row r="943" spans="1:4">
      <c r="A943" s="138" t="str">
        <f>IF(ISBLANK(Nomen.complète!P943),"-",Nomen.complète!P943)</f>
        <v>-</v>
      </c>
      <c r="B943" s="139" t="str">
        <f>IF(ISBLANK(Nomen.complète!Q943),"-",Nomen.complète!Q943)</f>
        <v>-</v>
      </c>
      <c r="C943" s="140" t="str">
        <f>IF(ISBLANK(Nomen.complète!R943),"-",Nomen.complète!R943)</f>
        <v>-</v>
      </c>
      <c r="D943" s="141" t="str">
        <f>IF(ISBLANK(Nomen.complète!S943),"-",Nomen.complète!S943)</f>
        <v>-</v>
      </c>
    </row>
    <row r="944" spans="1:4">
      <c r="A944" s="138" t="str">
        <f>IF(ISBLANK(Nomen.complète!P944),"-",Nomen.complète!P944)</f>
        <v>-</v>
      </c>
      <c r="B944" s="139" t="str">
        <f>IF(ISBLANK(Nomen.complète!Q944),"-",Nomen.complète!Q944)</f>
        <v>-</v>
      </c>
      <c r="C944" s="140" t="str">
        <f>IF(ISBLANK(Nomen.complète!R944),"-",Nomen.complète!R944)</f>
        <v>-</v>
      </c>
      <c r="D944" s="141" t="str">
        <f>IF(ISBLANK(Nomen.complète!S944),"-",Nomen.complète!S944)</f>
        <v>-</v>
      </c>
    </row>
    <row r="945" spans="1:4">
      <c r="A945" s="138" t="str">
        <f>IF(ISBLANK(Nomen.complète!P945),"-",Nomen.complète!P945)</f>
        <v>-</v>
      </c>
      <c r="B945" s="139" t="str">
        <f>IF(ISBLANK(Nomen.complète!Q945),"-",Nomen.complète!Q945)</f>
        <v>-</v>
      </c>
      <c r="C945" s="140" t="str">
        <f>IF(ISBLANK(Nomen.complète!R945),"-",Nomen.complète!R945)</f>
        <v>-</v>
      </c>
      <c r="D945" s="141" t="str">
        <f>IF(ISBLANK(Nomen.complète!S945),"-",Nomen.complète!S945)</f>
        <v>-</v>
      </c>
    </row>
    <row r="946" spans="1:4">
      <c r="A946" s="138" t="str">
        <f>IF(ISBLANK(Nomen.complète!P946),"-",Nomen.complète!P946)</f>
        <v>-</v>
      </c>
      <c r="B946" s="139" t="str">
        <f>IF(ISBLANK(Nomen.complète!Q946),"-",Nomen.complète!Q946)</f>
        <v>-</v>
      </c>
      <c r="C946" s="140" t="str">
        <f>IF(ISBLANK(Nomen.complète!R946),"-",Nomen.complète!R946)</f>
        <v>-</v>
      </c>
      <c r="D946" s="141" t="str">
        <f>IF(ISBLANK(Nomen.complète!S946),"-",Nomen.complète!S946)</f>
        <v>-</v>
      </c>
    </row>
    <row r="947" spans="1:4">
      <c r="A947" s="138" t="str">
        <f>IF(ISBLANK(Nomen.complète!P947),"-",Nomen.complète!P947)</f>
        <v>-</v>
      </c>
      <c r="B947" s="139" t="str">
        <f>IF(ISBLANK(Nomen.complète!Q947),"-",Nomen.complète!Q947)</f>
        <v>-</v>
      </c>
      <c r="C947" s="140" t="str">
        <f>IF(ISBLANK(Nomen.complète!R947),"-",Nomen.complète!R947)</f>
        <v>-</v>
      </c>
      <c r="D947" s="141" t="str">
        <f>IF(ISBLANK(Nomen.complète!S947),"-",Nomen.complète!S947)</f>
        <v>-</v>
      </c>
    </row>
    <row r="948" spans="1:4">
      <c r="A948" s="138" t="str">
        <f>IF(ISBLANK(Nomen.complète!P948),"-",Nomen.complète!P948)</f>
        <v>-</v>
      </c>
      <c r="B948" s="139" t="str">
        <f>IF(ISBLANK(Nomen.complète!Q948),"-",Nomen.complète!Q948)</f>
        <v>-</v>
      </c>
      <c r="C948" s="140" t="str">
        <f>IF(ISBLANK(Nomen.complète!R948),"-",Nomen.complète!R948)</f>
        <v>-</v>
      </c>
      <c r="D948" s="141" t="str">
        <f>IF(ISBLANK(Nomen.complète!S948),"-",Nomen.complète!S948)</f>
        <v>-</v>
      </c>
    </row>
    <row r="949" spans="1:4">
      <c r="A949" s="138" t="str">
        <f>IF(ISBLANK(Nomen.complète!P949),"-",Nomen.complète!P949)</f>
        <v>-</v>
      </c>
      <c r="B949" s="139" t="str">
        <f>IF(ISBLANK(Nomen.complète!Q949),"-",Nomen.complète!Q949)</f>
        <v>-</v>
      </c>
      <c r="C949" s="140" t="str">
        <f>IF(ISBLANK(Nomen.complète!R949),"-",Nomen.complète!R949)</f>
        <v>-</v>
      </c>
      <c r="D949" s="141" t="str">
        <f>IF(ISBLANK(Nomen.complète!S949),"-",Nomen.complète!S949)</f>
        <v>-</v>
      </c>
    </row>
    <row r="950" spans="1:4">
      <c r="A950" s="138" t="str">
        <f>IF(ISBLANK(Nomen.complète!P950),"-",Nomen.complète!P950)</f>
        <v>-</v>
      </c>
      <c r="B950" s="139" t="str">
        <f>IF(ISBLANK(Nomen.complète!Q950),"-",Nomen.complète!Q950)</f>
        <v>-</v>
      </c>
      <c r="C950" s="140" t="str">
        <f>IF(ISBLANK(Nomen.complète!R950),"-",Nomen.complète!R950)</f>
        <v>-</v>
      </c>
      <c r="D950" s="141" t="str">
        <f>IF(ISBLANK(Nomen.complète!S950),"-",Nomen.complète!S950)</f>
        <v>-</v>
      </c>
    </row>
    <row r="951" spans="1:4">
      <c r="A951" s="138" t="str">
        <f>IF(ISBLANK(Nomen.complète!P951),"-",Nomen.complète!P951)</f>
        <v>-</v>
      </c>
      <c r="B951" s="139" t="str">
        <f>IF(ISBLANK(Nomen.complète!Q951),"-",Nomen.complète!Q951)</f>
        <v>-</v>
      </c>
      <c r="C951" s="140" t="str">
        <f>IF(ISBLANK(Nomen.complète!R951),"-",Nomen.complète!R951)</f>
        <v>-</v>
      </c>
      <c r="D951" s="141" t="str">
        <f>IF(ISBLANK(Nomen.complète!S951),"-",Nomen.complète!S951)</f>
        <v>-</v>
      </c>
    </row>
    <row r="952" spans="1:4">
      <c r="A952" s="138" t="str">
        <f>IF(ISBLANK(Nomen.complète!P952),"-",Nomen.complète!P952)</f>
        <v>-</v>
      </c>
      <c r="B952" s="139" t="str">
        <f>IF(ISBLANK(Nomen.complète!Q952),"-",Nomen.complète!Q952)</f>
        <v>-</v>
      </c>
      <c r="C952" s="140" t="str">
        <f>IF(ISBLANK(Nomen.complète!R952),"-",Nomen.complète!R952)</f>
        <v>-</v>
      </c>
      <c r="D952" s="141" t="str">
        <f>IF(ISBLANK(Nomen.complète!S952),"-",Nomen.complète!S952)</f>
        <v>-</v>
      </c>
    </row>
    <row r="953" spans="1:4">
      <c r="A953" s="138" t="str">
        <f>IF(ISBLANK(Nomen.complète!P953),"-",Nomen.complète!P953)</f>
        <v>-</v>
      </c>
      <c r="B953" s="139" t="str">
        <f>IF(ISBLANK(Nomen.complète!Q953),"-",Nomen.complète!Q953)</f>
        <v>-</v>
      </c>
      <c r="C953" s="140" t="str">
        <f>IF(ISBLANK(Nomen.complète!R953),"-",Nomen.complète!R953)</f>
        <v>-</v>
      </c>
      <c r="D953" s="141" t="str">
        <f>IF(ISBLANK(Nomen.complète!S953),"-",Nomen.complète!S953)</f>
        <v>-</v>
      </c>
    </row>
    <row r="954" spans="1:4">
      <c r="A954" s="138" t="str">
        <f>IF(ISBLANK(Nomen.complète!P954),"-",Nomen.complète!P954)</f>
        <v>-</v>
      </c>
      <c r="B954" s="139" t="str">
        <f>IF(ISBLANK(Nomen.complète!Q954),"-",Nomen.complète!Q954)</f>
        <v>-</v>
      </c>
      <c r="C954" s="140" t="str">
        <f>IF(ISBLANK(Nomen.complète!R954),"-",Nomen.complète!R954)</f>
        <v>-</v>
      </c>
      <c r="D954" s="141" t="str">
        <f>IF(ISBLANK(Nomen.complète!S954),"-",Nomen.complète!S954)</f>
        <v>-</v>
      </c>
    </row>
    <row r="955" spans="1:4">
      <c r="A955" s="138" t="str">
        <f>IF(ISBLANK(Nomen.complète!P955),"-",Nomen.complète!P955)</f>
        <v>-</v>
      </c>
      <c r="B955" s="139" t="str">
        <f>IF(ISBLANK(Nomen.complète!Q955),"-",Nomen.complète!Q955)</f>
        <v>-</v>
      </c>
      <c r="C955" s="140" t="str">
        <f>IF(ISBLANK(Nomen.complète!R955),"-",Nomen.complète!R955)</f>
        <v>-</v>
      </c>
      <c r="D955" s="141" t="str">
        <f>IF(ISBLANK(Nomen.complète!S955),"-",Nomen.complète!S955)</f>
        <v>-</v>
      </c>
    </row>
    <row r="956" spans="1:4">
      <c r="A956" s="138" t="str">
        <f>IF(ISBLANK(Nomen.complète!P956),"-",Nomen.complète!P956)</f>
        <v>-</v>
      </c>
      <c r="B956" s="139" t="str">
        <f>IF(ISBLANK(Nomen.complète!Q956),"-",Nomen.complète!Q956)</f>
        <v>-</v>
      </c>
      <c r="C956" s="140" t="str">
        <f>IF(ISBLANK(Nomen.complète!R956),"-",Nomen.complète!R956)</f>
        <v>-</v>
      </c>
      <c r="D956" s="141" t="str">
        <f>IF(ISBLANK(Nomen.complète!S956),"-",Nomen.complète!S956)</f>
        <v>-</v>
      </c>
    </row>
    <row r="957" spans="1:4">
      <c r="A957" s="138" t="str">
        <f>IF(ISBLANK(Nomen.complète!P957),"-",Nomen.complète!P957)</f>
        <v>-</v>
      </c>
      <c r="B957" s="139" t="str">
        <f>IF(ISBLANK(Nomen.complète!Q957),"-",Nomen.complète!Q957)</f>
        <v>-</v>
      </c>
      <c r="C957" s="140" t="str">
        <f>IF(ISBLANK(Nomen.complète!R957),"-",Nomen.complète!R957)</f>
        <v>-</v>
      </c>
      <c r="D957" s="141" t="str">
        <f>IF(ISBLANK(Nomen.complète!S957),"-",Nomen.complète!S957)</f>
        <v>-</v>
      </c>
    </row>
    <row r="958" spans="1:4">
      <c r="A958" s="138" t="str">
        <f>IF(ISBLANK(Nomen.complète!P958),"-",Nomen.complète!P958)</f>
        <v>-</v>
      </c>
      <c r="B958" s="139" t="str">
        <f>IF(ISBLANK(Nomen.complète!Q958),"-",Nomen.complète!Q958)</f>
        <v>-</v>
      </c>
      <c r="C958" s="140" t="str">
        <f>IF(ISBLANK(Nomen.complète!R958),"-",Nomen.complète!R958)</f>
        <v>-</v>
      </c>
      <c r="D958" s="141" t="str">
        <f>IF(ISBLANK(Nomen.complète!S958),"-",Nomen.complète!S958)</f>
        <v>-</v>
      </c>
    </row>
    <row r="959" spans="1:4">
      <c r="A959" s="138" t="str">
        <f>IF(ISBLANK(Nomen.complète!P959),"-",Nomen.complète!P959)</f>
        <v>-</v>
      </c>
      <c r="B959" s="139" t="str">
        <f>IF(ISBLANK(Nomen.complète!Q959),"-",Nomen.complète!Q959)</f>
        <v>-</v>
      </c>
      <c r="C959" s="140" t="str">
        <f>IF(ISBLANK(Nomen.complète!R959),"-",Nomen.complète!R959)</f>
        <v>-</v>
      </c>
      <c r="D959" s="141" t="str">
        <f>IF(ISBLANK(Nomen.complète!S959),"-",Nomen.complète!S959)</f>
        <v>-</v>
      </c>
    </row>
    <row r="960" spans="1:4">
      <c r="A960" s="138" t="str">
        <f>IF(ISBLANK(Nomen.complète!P960),"-",Nomen.complète!P960)</f>
        <v>-</v>
      </c>
      <c r="B960" s="139" t="str">
        <f>IF(ISBLANK(Nomen.complète!Q960),"-",Nomen.complète!Q960)</f>
        <v>-</v>
      </c>
      <c r="C960" s="140" t="str">
        <f>IF(ISBLANK(Nomen.complète!R960),"-",Nomen.complète!R960)</f>
        <v>-</v>
      </c>
      <c r="D960" s="141" t="str">
        <f>IF(ISBLANK(Nomen.complète!S960),"-",Nomen.complète!S960)</f>
        <v>-</v>
      </c>
    </row>
    <row r="961" spans="1:4">
      <c r="A961" s="138" t="str">
        <f>IF(ISBLANK(Nomen.complète!P961),"-",Nomen.complète!P961)</f>
        <v>-</v>
      </c>
      <c r="B961" s="139" t="str">
        <f>IF(ISBLANK(Nomen.complète!Q961),"-",Nomen.complète!Q961)</f>
        <v>-</v>
      </c>
      <c r="C961" s="140" t="str">
        <f>IF(ISBLANK(Nomen.complète!R961),"-",Nomen.complète!R961)</f>
        <v>-</v>
      </c>
      <c r="D961" s="141" t="str">
        <f>IF(ISBLANK(Nomen.complète!S961),"-",Nomen.complète!S961)</f>
        <v>-</v>
      </c>
    </row>
    <row r="962" spans="1:4">
      <c r="A962" s="138" t="str">
        <f>IF(ISBLANK(Nomen.complète!P962),"-",Nomen.complète!P962)</f>
        <v>-</v>
      </c>
      <c r="B962" s="139" t="str">
        <f>IF(ISBLANK(Nomen.complète!Q962),"-",Nomen.complète!Q962)</f>
        <v>-</v>
      </c>
      <c r="C962" s="140" t="str">
        <f>IF(ISBLANK(Nomen.complète!R962),"-",Nomen.complète!R962)</f>
        <v>-</v>
      </c>
      <c r="D962" s="141" t="str">
        <f>IF(ISBLANK(Nomen.complète!S962),"-",Nomen.complète!S962)</f>
        <v>-</v>
      </c>
    </row>
    <row r="963" spans="1:4">
      <c r="A963" s="138" t="str">
        <f>IF(ISBLANK(Nomen.complète!P963),"-",Nomen.complète!P963)</f>
        <v>-</v>
      </c>
      <c r="B963" s="139" t="str">
        <f>IF(ISBLANK(Nomen.complète!Q963),"-",Nomen.complète!Q963)</f>
        <v>-</v>
      </c>
      <c r="C963" s="140" t="str">
        <f>IF(ISBLANK(Nomen.complète!R963),"-",Nomen.complète!R963)</f>
        <v>-</v>
      </c>
      <c r="D963" s="141" t="str">
        <f>IF(ISBLANK(Nomen.complète!S963),"-",Nomen.complète!S963)</f>
        <v>-</v>
      </c>
    </row>
    <row r="964" spans="1:4">
      <c r="A964" s="138" t="str">
        <f>IF(ISBLANK(Nomen.complète!P964),"-",Nomen.complète!P964)</f>
        <v>-</v>
      </c>
      <c r="B964" s="139" t="str">
        <f>IF(ISBLANK(Nomen.complète!Q964),"-",Nomen.complète!Q964)</f>
        <v>-</v>
      </c>
      <c r="C964" s="140" t="str">
        <f>IF(ISBLANK(Nomen.complète!R964),"-",Nomen.complète!R964)</f>
        <v>-</v>
      </c>
      <c r="D964" s="141" t="str">
        <f>IF(ISBLANK(Nomen.complète!S964),"-",Nomen.complète!S964)</f>
        <v>-</v>
      </c>
    </row>
    <row r="965" spans="1:4">
      <c r="A965" s="138" t="str">
        <f>IF(ISBLANK(Nomen.complète!P965),"-",Nomen.complète!P965)</f>
        <v>-</v>
      </c>
      <c r="B965" s="139" t="str">
        <f>IF(ISBLANK(Nomen.complète!Q965),"-",Nomen.complète!Q965)</f>
        <v>-</v>
      </c>
      <c r="C965" s="140" t="str">
        <f>IF(ISBLANK(Nomen.complète!R965),"-",Nomen.complète!R965)</f>
        <v>-</v>
      </c>
      <c r="D965" s="141" t="str">
        <f>IF(ISBLANK(Nomen.complète!S965),"-",Nomen.complète!S965)</f>
        <v>-</v>
      </c>
    </row>
    <row r="966" spans="1:4">
      <c r="A966" s="138" t="str">
        <f>IF(ISBLANK(Nomen.complète!P966),"-",Nomen.complète!P966)</f>
        <v>-</v>
      </c>
      <c r="B966" s="139" t="str">
        <f>IF(ISBLANK(Nomen.complète!Q966),"-",Nomen.complète!Q966)</f>
        <v>-</v>
      </c>
      <c r="C966" s="140" t="str">
        <f>IF(ISBLANK(Nomen.complète!R966),"-",Nomen.complète!R966)</f>
        <v>-</v>
      </c>
      <c r="D966" s="141" t="str">
        <f>IF(ISBLANK(Nomen.complète!S966),"-",Nomen.complète!S966)</f>
        <v>-</v>
      </c>
    </row>
    <row r="967" spans="1:4">
      <c r="A967" s="138" t="str">
        <f>IF(ISBLANK(Nomen.complète!P967),"-",Nomen.complète!P967)</f>
        <v>-</v>
      </c>
      <c r="B967" s="139" t="str">
        <f>IF(ISBLANK(Nomen.complète!Q967),"-",Nomen.complète!Q967)</f>
        <v>-</v>
      </c>
      <c r="C967" s="140" t="str">
        <f>IF(ISBLANK(Nomen.complète!R967),"-",Nomen.complète!R967)</f>
        <v>-</v>
      </c>
      <c r="D967" s="141" t="str">
        <f>IF(ISBLANK(Nomen.complète!S967),"-",Nomen.complète!S967)</f>
        <v>-</v>
      </c>
    </row>
    <row r="968" spans="1:4">
      <c r="A968" s="138" t="str">
        <f>IF(ISBLANK(Nomen.complète!P968),"-",Nomen.complète!P968)</f>
        <v>-</v>
      </c>
      <c r="B968" s="139" t="str">
        <f>IF(ISBLANK(Nomen.complète!Q968),"-",Nomen.complète!Q968)</f>
        <v>-</v>
      </c>
      <c r="C968" s="140" t="str">
        <f>IF(ISBLANK(Nomen.complète!R968),"-",Nomen.complète!R968)</f>
        <v>-</v>
      </c>
      <c r="D968" s="141" t="str">
        <f>IF(ISBLANK(Nomen.complète!S968),"-",Nomen.complète!S968)</f>
        <v>-</v>
      </c>
    </row>
    <row r="969" spans="1:4">
      <c r="A969" s="138" t="str">
        <f>IF(ISBLANK(Nomen.complète!P969),"-",Nomen.complète!P969)</f>
        <v>-</v>
      </c>
      <c r="B969" s="139" t="str">
        <f>IF(ISBLANK(Nomen.complète!Q969),"-",Nomen.complète!Q969)</f>
        <v>-</v>
      </c>
      <c r="C969" s="140" t="str">
        <f>IF(ISBLANK(Nomen.complète!R969),"-",Nomen.complète!R969)</f>
        <v>-</v>
      </c>
      <c r="D969" s="141" t="str">
        <f>IF(ISBLANK(Nomen.complète!S969),"-",Nomen.complète!S969)</f>
        <v>-</v>
      </c>
    </row>
    <row r="970" spans="1:4">
      <c r="A970" s="138" t="str">
        <f>IF(ISBLANK(Nomen.complète!P970),"-",Nomen.complète!P970)</f>
        <v>-</v>
      </c>
      <c r="B970" s="139" t="str">
        <f>IF(ISBLANK(Nomen.complète!Q970),"-",Nomen.complète!Q970)</f>
        <v>-</v>
      </c>
      <c r="C970" s="140" t="str">
        <f>IF(ISBLANK(Nomen.complète!R970),"-",Nomen.complète!R970)</f>
        <v>-</v>
      </c>
      <c r="D970" s="141" t="str">
        <f>IF(ISBLANK(Nomen.complète!S970),"-",Nomen.complète!S970)</f>
        <v>-</v>
      </c>
    </row>
    <row r="971" spans="1:4">
      <c r="A971" s="138" t="str">
        <f>IF(ISBLANK(Nomen.complète!P971),"-",Nomen.complète!P971)</f>
        <v>-</v>
      </c>
      <c r="B971" s="139" t="str">
        <f>IF(ISBLANK(Nomen.complète!Q971),"-",Nomen.complète!Q971)</f>
        <v>-</v>
      </c>
      <c r="C971" s="140" t="str">
        <f>IF(ISBLANK(Nomen.complète!R971),"-",Nomen.complète!R971)</f>
        <v>-</v>
      </c>
      <c r="D971" s="141" t="str">
        <f>IF(ISBLANK(Nomen.complète!S971),"-",Nomen.complète!S971)</f>
        <v>-</v>
      </c>
    </row>
    <row r="972" spans="1:4">
      <c r="A972" s="138" t="str">
        <f>IF(ISBLANK(Nomen.complète!P972),"-",Nomen.complète!P972)</f>
        <v>-</v>
      </c>
      <c r="B972" s="139" t="str">
        <f>IF(ISBLANK(Nomen.complète!Q972),"-",Nomen.complète!Q972)</f>
        <v>-</v>
      </c>
      <c r="C972" s="140" t="str">
        <f>IF(ISBLANK(Nomen.complète!R972),"-",Nomen.complète!R972)</f>
        <v>-</v>
      </c>
      <c r="D972" s="141" t="str">
        <f>IF(ISBLANK(Nomen.complète!S972),"-",Nomen.complète!S972)</f>
        <v>-</v>
      </c>
    </row>
    <row r="973" spans="1:4">
      <c r="A973" s="138" t="str">
        <f>IF(ISBLANK(Nomen.complète!P973),"-",Nomen.complète!P973)</f>
        <v>-</v>
      </c>
      <c r="B973" s="139" t="str">
        <f>IF(ISBLANK(Nomen.complète!Q973),"-",Nomen.complète!Q973)</f>
        <v>-</v>
      </c>
      <c r="C973" s="140" t="str">
        <f>IF(ISBLANK(Nomen.complète!R973),"-",Nomen.complète!R973)</f>
        <v>-</v>
      </c>
      <c r="D973" s="141" t="str">
        <f>IF(ISBLANK(Nomen.complète!S973),"-",Nomen.complète!S973)</f>
        <v>-</v>
      </c>
    </row>
    <row r="974" spans="1:4">
      <c r="A974" s="138" t="str">
        <f>IF(ISBLANK(Nomen.complète!P974),"-",Nomen.complète!P974)</f>
        <v>-</v>
      </c>
      <c r="B974" s="139" t="str">
        <f>IF(ISBLANK(Nomen.complète!Q974),"-",Nomen.complète!Q974)</f>
        <v>-</v>
      </c>
      <c r="C974" s="140" t="str">
        <f>IF(ISBLANK(Nomen.complète!R974),"-",Nomen.complète!R974)</f>
        <v>-</v>
      </c>
      <c r="D974" s="141" t="str">
        <f>IF(ISBLANK(Nomen.complète!S974),"-",Nomen.complète!S974)</f>
        <v>-</v>
      </c>
    </row>
    <row r="975" spans="1:4">
      <c r="A975" s="138" t="str">
        <f>IF(ISBLANK(Nomen.complète!P975),"-",Nomen.complète!P975)</f>
        <v>-</v>
      </c>
      <c r="B975" s="139" t="str">
        <f>IF(ISBLANK(Nomen.complète!Q975),"-",Nomen.complète!Q975)</f>
        <v>-</v>
      </c>
      <c r="C975" s="140" t="str">
        <f>IF(ISBLANK(Nomen.complète!R975),"-",Nomen.complète!R975)</f>
        <v>-</v>
      </c>
      <c r="D975" s="141" t="str">
        <f>IF(ISBLANK(Nomen.complète!S975),"-",Nomen.complète!S975)</f>
        <v>-</v>
      </c>
    </row>
    <row r="976" spans="1:4">
      <c r="A976" s="138" t="str">
        <f>IF(ISBLANK(Nomen.complète!P976),"-",Nomen.complète!P976)</f>
        <v>-</v>
      </c>
      <c r="B976" s="139" t="str">
        <f>IF(ISBLANK(Nomen.complète!Q976),"-",Nomen.complète!Q976)</f>
        <v>-</v>
      </c>
      <c r="C976" s="140" t="str">
        <f>IF(ISBLANK(Nomen.complète!R976),"-",Nomen.complète!R976)</f>
        <v>-</v>
      </c>
      <c r="D976" s="141" t="str">
        <f>IF(ISBLANK(Nomen.complète!S976),"-",Nomen.complète!S976)</f>
        <v>-</v>
      </c>
    </row>
    <row r="977" spans="1:4">
      <c r="A977" s="138" t="str">
        <f>IF(ISBLANK(Nomen.complète!P977),"-",Nomen.complète!P977)</f>
        <v>-</v>
      </c>
      <c r="B977" s="139" t="str">
        <f>IF(ISBLANK(Nomen.complète!Q977),"-",Nomen.complète!Q977)</f>
        <v>-</v>
      </c>
      <c r="C977" s="140" t="str">
        <f>IF(ISBLANK(Nomen.complète!R977),"-",Nomen.complète!R977)</f>
        <v>-</v>
      </c>
      <c r="D977" s="141" t="str">
        <f>IF(ISBLANK(Nomen.complète!S977),"-",Nomen.complète!S977)</f>
        <v>-</v>
      </c>
    </row>
    <row r="978" spans="1:4">
      <c r="A978" s="138" t="str">
        <f>IF(ISBLANK(Nomen.complète!P978),"-",Nomen.complète!P978)</f>
        <v>-</v>
      </c>
      <c r="B978" s="139" t="str">
        <f>IF(ISBLANK(Nomen.complète!Q978),"-",Nomen.complète!Q978)</f>
        <v>-</v>
      </c>
      <c r="C978" s="140" t="str">
        <f>IF(ISBLANK(Nomen.complète!R978),"-",Nomen.complète!R978)</f>
        <v>-</v>
      </c>
      <c r="D978" s="141" t="str">
        <f>IF(ISBLANK(Nomen.complète!S978),"-",Nomen.complète!S978)</f>
        <v>-</v>
      </c>
    </row>
    <row r="979" spans="1:4">
      <c r="A979" s="138" t="str">
        <f>IF(ISBLANK(Nomen.complète!P979),"-",Nomen.complète!P979)</f>
        <v>-</v>
      </c>
      <c r="B979" s="139" t="str">
        <f>IF(ISBLANK(Nomen.complète!Q979),"-",Nomen.complète!Q979)</f>
        <v>-</v>
      </c>
      <c r="C979" s="140" t="str">
        <f>IF(ISBLANK(Nomen.complète!R979),"-",Nomen.complète!R979)</f>
        <v>-</v>
      </c>
      <c r="D979" s="141" t="str">
        <f>IF(ISBLANK(Nomen.complète!S979),"-",Nomen.complète!S979)</f>
        <v>-</v>
      </c>
    </row>
    <row r="980" spans="1:4">
      <c r="A980" s="138" t="str">
        <f>IF(ISBLANK(Nomen.complète!P980),"-",Nomen.complète!P980)</f>
        <v>-</v>
      </c>
      <c r="B980" s="139" t="str">
        <f>IF(ISBLANK(Nomen.complète!Q980),"-",Nomen.complète!Q980)</f>
        <v>-</v>
      </c>
      <c r="C980" s="140" t="str">
        <f>IF(ISBLANK(Nomen.complète!R980),"-",Nomen.complète!R980)</f>
        <v>-</v>
      </c>
      <c r="D980" s="141" t="str">
        <f>IF(ISBLANK(Nomen.complète!S980),"-",Nomen.complète!S980)</f>
        <v>-</v>
      </c>
    </row>
    <row r="981" spans="1:4">
      <c r="A981" s="138" t="str">
        <f>IF(ISBLANK(Nomen.complète!P981),"-",Nomen.complète!P981)</f>
        <v>-</v>
      </c>
      <c r="B981" s="139" t="str">
        <f>IF(ISBLANK(Nomen.complète!Q981),"-",Nomen.complète!Q981)</f>
        <v>-</v>
      </c>
      <c r="C981" s="140" t="str">
        <f>IF(ISBLANK(Nomen.complète!R981),"-",Nomen.complète!R981)</f>
        <v>-</v>
      </c>
      <c r="D981" s="141" t="str">
        <f>IF(ISBLANK(Nomen.complète!S981),"-",Nomen.complète!S981)</f>
        <v>-</v>
      </c>
    </row>
    <row r="982" spans="1:4">
      <c r="A982" s="138" t="str">
        <f>IF(ISBLANK(Nomen.complète!P982),"-",Nomen.complète!P982)</f>
        <v>-</v>
      </c>
      <c r="B982" s="139" t="str">
        <f>IF(ISBLANK(Nomen.complète!Q982),"-",Nomen.complète!Q982)</f>
        <v>-</v>
      </c>
      <c r="C982" s="140" t="str">
        <f>IF(ISBLANK(Nomen.complète!R982),"-",Nomen.complète!R982)</f>
        <v>-</v>
      </c>
      <c r="D982" s="141" t="str">
        <f>IF(ISBLANK(Nomen.complète!S982),"-",Nomen.complète!S982)</f>
        <v>-</v>
      </c>
    </row>
    <row r="983" spans="1:4">
      <c r="A983" s="138" t="str">
        <f>IF(ISBLANK(Nomen.complète!P983),"-",Nomen.complète!P983)</f>
        <v>-</v>
      </c>
      <c r="B983" s="139" t="str">
        <f>IF(ISBLANK(Nomen.complète!Q983),"-",Nomen.complète!Q983)</f>
        <v>-</v>
      </c>
      <c r="C983" s="140" t="str">
        <f>IF(ISBLANK(Nomen.complète!R983),"-",Nomen.complète!R983)</f>
        <v>-</v>
      </c>
      <c r="D983" s="141" t="str">
        <f>IF(ISBLANK(Nomen.complète!S983),"-",Nomen.complète!S983)</f>
        <v>-</v>
      </c>
    </row>
    <row r="984" spans="1:4">
      <c r="A984" s="138" t="str">
        <f>IF(ISBLANK(Nomen.complète!P984),"-",Nomen.complète!P984)</f>
        <v>-</v>
      </c>
      <c r="B984" s="139" t="str">
        <f>IF(ISBLANK(Nomen.complète!Q984),"-",Nomen.complète!Q984)</f>
        <v>-</v>
      </c>
      <c r="C984" s="140" t="str">
        <f>IF(ISBLANK(Nomen.complète!R984),"-",Nomen.complète!R984)</f>
        <v>-</v>
      </c>
      <c r="D984" s="141" t="str">
        <f>IF(ISBLANK(Nomen.complète!S984),"-",Nomen.complète!S984)</f>
        <v>-</v>
      </c>
    </row>
    <row r="985" spans="1:4">
      <c r="A985" s="138" t="str">
        <f>IF(ISBLANK(Nomen.complète!P985),"-",Nomen.complète!P985)</f>
        <v>-</v>
      </c>
      <c r="B985" s="139" t="str">
        <f>IF(ISBLANK(Nomen.complète!Q985),"-",Nomen.complète!Q985)</f>
        <v>-</v>
      </c>
      <c r="C985" s="140" t="str">
        <f>IF(ISBLANK(Nomen.complète!R985),"-",Nomen.complète!R985)</f>
        <v>-</v>
      </c>
      <c r="D985" s="141" t="str">
        <f>IF(ISBLANK(Nomen.complète!S985),"-",Nomen.complète!S985)</f>
        <v>-</v>
      </c>
    </row>
    <row r="986" spans="1:4">
      <c r="A986" s="138" t="str">
        <f>IF(ISBLANK(Nomen.complète!P986),"-",Nomen.complète!P986)</f>
        <v>-</v>
      </c>
      <c r="B986" s="139" t="str">
        <f>IF(ISBLANK(Nomen.complète!Q986),"-",Nomen.complète!Q986)</f>
        <v>-</v>
      </c>
      <c r="C986" s="140" t="str">
        <f>IF(ISBLANK(Nomen.complète!R986),"-",Nomen.complète!R986)</f>
        <v>-</v>
      </c>
      <c r="D986" s="141" t="str">
        <f>IF(ISBLANK(Nomen.complète!S986),"-",Nomen.complète!S986)</f>
        <v>-</v>
      </c>
    </row>
    <row r="987" spans="1:4">
      <c r="A987" s="138" t="str">
        <f>IF(ISBLANK(Nomen.complète!P987),"-",Nomen.complète!P987)</f>
        <v>-</v>
      </c>
      <c r="B987" s="139" t="str">
        <f>IF(ISBLANK(Nomen.complète!Q987),"-",Nomen.complète!Q987)</f>
        <v>-</v>
      </c>
      <c r="C987" s="140" t="str">
        <f>IF(ISBLANK(Nomen.complète!R987),"-",Nomen.complète!R987)</f>
        <v>-</v>
      </c>
      <c r="D987" s="141" t="str">
        <f>IF(ISBLANK(Nomen.complète!S987),"-",Nomen.complète!S987)</f>
        <v>-</v>
      </c>
    </row>
    <row r="988" spans="1:4">
      <c r="A988" s="138" t="str">
        <f>IF(ISBLANK(Nomen.complète!P988),"-",Nomen.complète!P988)</f>
        <v>-</v>
      </c>
      <c r="B988" s="139" t="str">
        <f>IF(ISBLANK(Nomen.complète!Q988),"-",Nomen.complète!Q988)</f>
        <v>-</v>
      </c>
      <c r="C988" s="140" t="str">
        <f>IF(ISBLANK(Nomen.complète!R988),"-",Nomen.complète!R988)</f>
        <v>-</v>
      </c>
      <c r="D988" s="141" t="str">
        <f>IF(ISBLANK(Nomen.complète!S988),"-",Nomen.complète!S988)</f>
        <v>-</v>
      </c>
    </row>
    <row r="989" spans="1:4">
      <c r="A989" s="138" t="str">
        <f>IF(ISBLANK(Nomen.complète!P989),"-",Nomen.complète!P989)</f>
        <v>-</v>
      </c>
      <c r="B989" s="139" t="str">
        <f>IF(ISBLANK(Nomen.complète!Q989),"-",Nomen.complète!Q989)</f>
        <v>-</v>
      </c>
      <c r="C989" s="140" t="str">
        <f>IF(ISBLANK(Nomen.complète!R989),"-",Nomen.complète!R989)</f>
        <v>-</v>
      </c>
      <c r="D989" s="141" t="str">
        <f>IF(ISBLANK(Nomen.complète!S989),"-",Nomen.complète!S989)</f>
        <v>-</v>
      </c>
    </row>
    <row r="990" spans="1:4">
      <c r="A990" s="138" t="str">
        <f>IF(ISBLANK(Nomen.complète!P990),"-",Nomen.complète!P990)</f>
        <v>-</v>
      </c>
      <c r="B990" s="139" t="str">
        <f>IF(ISBLANK(Nomen.complète!Q990),"-",Nomen.complète!Q990)</f>
        <v>-</v>
      </c>
      <c r="C990" s="140" t="str">
        <f>IF(ISBLANK(Nomen.complète!R990),"-",Nomen.complète!R990)</f>
        <v>-</v>
      </c>
      <c r="D990" s="141" t="str">
        <f>IF(ISBLANK(Nomen.complète!S990),"-",Nomen.complète!S990)</f>
        <v>-</v>
      </c>
    </row>
    <row r="991" spans="1:4">
      <c r="A991" s="138" t="str">
        <f>IF(ISBLANK(Nomen.complète!P991),"-",Nomen.complète!P991)</f>
        <v>-</v>
      </c>
      <c r="B991" s="139" t="str">
        <f>IF(ISBLANK(Nomen.complète!Q991),"-",Nomen.complète!Q991)</f>
        <v>-</v>
      </c>
      <c r="C991" s="140" t="str">
        <f>IF(ISBLANK(Nomen.complète!R991),"-",Nomen.complète!R991)</f>
        <v>-</v>
      </c>
      <c r="D991" s="141" t="str">
        <f>IF(ISBLANK(Nomen.complète!S991),"-",Nomen.complète!S991)</f>
        <v>-</v>
      </c>
    </row>
    <row r="992" spans="1:4">
      <c r="A992" s="138" t="str">
        <f>IF(ISBLANK(Nomen.complète!P992),"-",Nomen.complète!P992)</f>
        <v>-</v>
      </c>
      <c r="B992" s="139" t="str">
        <f>IF(ISBLANK(Nomen.complète!Q992),"-",Nomen.complète!Q992)</f>
        <v>-</v>
      </c>
      <c r="C992" s="140" t="str">
        <f>IF(ISBLANK(Nomen.complète!R992),"-",Nomen.complète!R992)</f>
        <v>-</v>
      </c>
      <c r="D992" s="141" t="str">
        <f>IF(ISBLANK(Nomen.complète!S992),"-",Nomen.complète!S992)</f>
        <v>-</v>
      </c>
    </row>
    <row r="993" spans="1:4">
      <c r="A993" s="138" t="str">
        <f>IF(ISBLANK(Nomen.complète!P993),"-",Nomen.complète!P993)</f>
        <v>-</v>
      </c>
      <c r="B993" s="139" t="str">
        <f>IF(ISBLANK(Nomen.complète!Q993),"-",Nomen.complète!Q993)</f>
        <v>-</v>
      </c>
      <c r="C993" s="140" t="str">
        <f>IF(ISBLANK(Nomen.complète!R993),"-",Nomen.complète!R993)</f>
        <v>-</v>
      </c>
      <c r="D993" s="141" t="str">
        <f>IF(ISBLANK(Nomen.complète!S993),"-",Nomen.complète!S993)</f>
        <v>-</v>
      </c>
    </row>
    <row r="994" spans="1:4">
      <c r="A994" s="138" t="str">
        <f>IF(ISBLANK(Nomen.complète!P994),"-",Nomen.complète!P994)</f>
        <v>-</v>
      </c>
      <c r="B994" s="139" t="str">
        <f>IF(ISBLANK(Nomen.complète!Q994),"-",Nomen.complète!Q994)</f>
        <v>-</v>
      </c>
      <c r="C994" s="140" t="str">
        <f>IF(ISBLANK(Nomen.complète!R994),"-",Nomen.complète!R994)</f>
        <v>-</v>
      </c>
      <c r="D994" s="141" t="str">
        <f>IF(ISBLANK(Nomen.complète!S994),"-",Nomen.complète!S994)</f>
        <v>-</v>
      </c>
    </row>
    <row r="995" spans="1:4">
      <c r="A995" s="138" t="str">
        <f>IF(ISBLANK(Nomen.complète!P995),"-",Nomen.complète!P995)</f>
        <v>-</v>
      </c>
      <c r="B995" s="139" t="str">
        <f>IF(ISBLANK(Nomen.complète!Q995),"-",Nomen.complète!Q995)</f>
        <v>-</v>
      </c>
      <c r="C995" s="140" t="str">
        <f>IF(ISBLANK(Nomen.complète!R995),"-",Nomen.complète!R995)</f>
        <v>-</v>
      </c>
      <c r="D995" s="141" t="str">
        <f>IF(ISBLANK(Nomen.complète!S995),"-",Nomen.complète!S995)</f>
        <v>-</v>
      </c>
    </row>
    <row r="996" spans="1:4">
      <c r="A996" s="138" t="str">
        <f>IF(ISBLANK(Nomen.complète!P996),"-",Nomen.complète!P996)</f>
        <v>-</v>
      </c>
      <c r="B996" s="139" t="str">
        <f>IF(ISBLANK(Nomen.complète!Q996),"-",Nomen.complète!Q996)</f>
        <v>-</v>
      </c>
      <c r="C996" s="140" t="str">
        <f>IF(ISBLANK(Nomen.complète!R996),"-",Nomen.complète!R996)</f>
        <v>-</v>
      </c>
      <c r="D996" s="141" t="str">
        <f>IF(ISBLANK(Nomen.complète!S996),"-",Nomen.complète!S996)</f>
        <v>-</v>
      </c>
    </row>
    <row r="997" spans="1:4">
      <c r="A997" s="138" t="str">
        <f>IF(ISBLANK(Nomen.complète!P997),"-",Nomen.complète!P997)</f>
        <v>-</v>
      </c>
      <c r="B997" s="139" t="str">
        <f>IF(ISBLANK(Nomen.complète!Q997),"-",Nomen.complète!Q997)</f>
        <v>-</v>
      </c>
      <c r="C997" s="140" t="str">
        <f>IF(ISBLANK(Nomen.complète!R997),"-",Nomen.complète!R997)</f>
        <v>-</v>
      </c>
      <c r="D997" s="141" t="str">
        <f>IF(ISBLANK(Nomen.complète!S997),"-",Nomen.complète!S997)</f>
        <v>-</v>
      </c>
    </row>
    <row r="998" spans="1:4">
      <c r="A998" s="138" t="str">
        <f>IF(ISBLANK(Nomen.complète!P998),"-",Nomen.complète!P998)</f>
        <v>-</v>
      </c>
      <c r="B998" s="139" t="str">
        <f>IF(ISBLANK(Nomen.complète!Q998),"-",Nomen.complète!Q998)</f>
        <v>-</v>
      </c>
      <c r="C998" s="140" t="str">
        <f>IF(ISBLANK(Nomen.complète!R998),"-",Nomen.complète!R998)</f>
        <v>-</v>
      </c>
      <c r="D998" s="141" t="str">
        <f>IF(ISBLANK(Nomen.complète!S998),"-",Nomen.complète!S998)</f>
        <v>-</v>
      </c>
    </row>
    <row r="999" spans="1:4">
      <c r="A999" s="138" t="str">
        <f>IF(ISBLANK(Nomen.complète!P999),"-",Nomen.complète!P999)</f>
        <v>-</v>
      </c>
      <c r="B999" s="139" t="str">
        <f>IF(ISBLANK(Nomen.complète!Q999),"-",Nomen.complète!Q999)</f>
        <v>-</v>
      </c>
      <c r="C999" s="140" t="str">
        <f>IF(ISBLANK(Nomen.complète!R999),"-",Nomen.complète!R999)</f>
        <v>-</v>
      </c>
      <c r="D999" s="141" t="str">
        <f>IF(ISBLANK(Nomen.complète!S999),"-",Nomen.complète!S999)</f>
        <v>-</v>
      </c>
    </row>
    <row r="1000" spans="1:4">
      <c r="A1000" s="138" t="str">
        <f>IF(ISBLANK(Nomen.complète!P1000),"-",Nomen.complète!P1000)</f>
        <v>-</v>
      </c>
      <c r="B1000" s="139" t="str">
        <f>IF(ISBLANK(Nomen.complète!Q1000),"-",Nomen.complète!Q1000)</f>
        <v>-</v>
      </c>
      <c r="C1000" s="140" t="str">
        <f>IF(ISBLANK(Nomen.complète!R1000),"-",Nomen.complète!R1000)</f>
        <v>-</v>
      </c>
      <c r="D1000" s="141" t="str">
        <f>IF(ISBLANK(Nomen.complète!S1000),"-",Nomen.complète!S1000)</f>
        <v>-</v>
      </c>
    </row>
    <row r="1001" spans="1:4">
      <c r="A1001" s="138" t="str">
        <f>IF(ISBLANK(Nomen.complète!P1001),"-",Nomen.complète!P1001)</f>
        <v>-</v>
      </c>
      <c r="B1001" s="139" t="str">
        <f>IF(ISBLANK(Nomen.complète!Q1001),"-",Nomen.complète!Q1001)</f>
        <v>-</v>
      </c>
      <c r="C1001" s="140" t="str">
        <f>IF(ISBLANK(Nomen.complète!R1001),"-",Nomen.complète!R1001)</f>
        <v>-</v>
      </c>
      <c r="D1001" s="141" t="str">
        <f>IF(ISBLANK(Nomen.complète!S1001),"-",Nomen.complète!S1001)</f>
        <v>-</v>
      </c>
    </row>
    <row r="1002" spans="1:4">
      <c r="A1002" s="138" t="str">
        <f>IF(ISBLANK(Nomen.complète!P1002),"-",Nomen.complète!P1002)</f>
        <v>-</v>
      </c>
      <c r="B1002" s="139" t="str">
        <f>IF(ISBLANK(Nomen.complète!Q1002),"-",Nomen.complète!Q1002)</f>
        <v>-</v>
      </c>
      <c r="C1002" s="140" t="str">
        <f>IF(ISBLANK(Nomen.complète!R1002),"-",Nomen.complète!R1002)</f>
        <v>-</v>
      </c>
      <c r="D1002" s="141" t="str">
        <f>IF(ISBLANK(Nomen.complète!S1002),"-",Nomen.complète!S1002)</f>
        <v>-</v>
      </c>
    </row>
    <row r="1003" spans="1:4">
      <c r="A1003" s="138" t="str">
        <f>IF(ISBLANK(Nomen.complète!P1003),"-",Nomen.complète!P1003)</f>
        <v>-</v>
      </c>
      <c r="B1003" s="139" t="str">
        <f>IF(ISBLANK(Nomen.complète!Q1003),"-",Nomen.complète!Q1003)</f>
        <v>-</v>
      </c>
      <c r="C1003" s="140" t="str">
        <f>IF(ISBLANK(Nomen.complète!R1003),"-",Nomen.complète!R1003)</f>
        <v>-</v>
      </c>
      <c r="D1003" s="141" t="str">
        <f>IF(ISBLANK(Nomen.complète!S1003),"-",Nomen.complète!S1003)</f>
        <v>-</v>
      </c>
    </row>
    <row r="1004" spans="1:4">
      <c r="A1004" s="138" t="str">
        <f>IF(ISBLANK(Nomen.complète!P1004),"-",Nomen.complète!P1004)</f>
        <v>-</v>
      </c>
      <c r="B1004" s="139" t="str">
        <f>IF(ISBLANK(Nomen.complète!Q1004),"-",Nomen.complète!Q1004)</f>
        <v>-</v>
      </c>
      <c r="C1004" s="140" t="str">
        <f>IF(ISBLANK(Nomen.complète!R1004),"-",Nomen.complète!R1004)</f>
        <v>-</v>
      </c>
      <c r="D1004" s="141" t="str">
        <f>IF(ISBLANK(Nomen.complète!S1004),"-",Nomen.complète!S1004)</f>
        <v>-</v>
      </c>
    </row>
    <row r="1005" spans="1:4">
      <c r="A1005" s="138" t="str">
        <f>IF(ISBLANK(Nomen.complète!P1005),"-",Nomen.complète!P1005)</f>
        <v>-</v>
      </c>
      <c r="B1005" s="139" t="str">
        <f>IF(ISBLANK(Nomen.complète!Q1005),"-",Nomen.complète!Q1005)</f>
        <v>-</v>
      </c>
      <c r="C1005" s="140" t="str">
        <f>IF(ISBLANK(Nomen.complète!R1005),"-",Nomen.complète!R1005)</f>
        <v>-</v>
      </c>
      <c r="D1005" s="141" t="str">
        <f>IF(ISBLANK(Nomen.complète!S1005),"-",Nomen.complète!S1005)</f>
        <v>-</v>
      </c>
    </row>
    <row r="1006" spans="1:4">
      <c r="A1006" s="138" t="str">
        <f>IF(ISBLANK(Nomen.complète!P1006),"-",Nomen.complète!P1006)</f>
        <v>-</v>
      </c>
      <c r="B1006" s="139" t="str">
        <f>IF(ISBLANK(Nomen.complète!Q1006),"-",Nomen.complète!Q1006)</f>
        <v>-</v>
      </c>
      <c r="C1006" s="140" t="str">
        <f>IF(ISBLANK(Nomen.complète!R1006),"-",Nomen.complète!R1006)</f>
        <v>-</v>
      </c>
      <c r="D1006" s="141" t="str">
        <f>IF(ISBLANK(Nomen.complète!S1006),"-",Nomen.complète!S1006)</f>
        <v>-</v>
      </c>
    </row>
    <row r="1007" spans="1:4">
      <c r="A1007" s="138" t="str">
        <f>IF(ISBLANK(Nomen.complète!P1007),"-",Nomen.complète!P1007)</f>
        <v>-</v>
      </c>
      <c r="B1007" s="139" t="str">
        <f>IF(ISBLANK(Nomen.complète!Q1007),"-",Nomen.complète!Q1007)</f>
        <v>-</v>
      </c>
      <c r="C1007" s="140" t="str">
        <f>IF(ISBLANK(Nomen.complète!R1007),"-",Nomen.complète!R1007)</f>
        <v>-</v>
      </c>
      <c r="D1007" s="141" t="str">
        <f>IF(ISBLANK(Nomen.complète!S1007),"-",Nomen.complète!S1007)</f>
        <v>-</v>
      </c>
    </row>
    <row r="1008" spans="1:4">
      <c r="A1008" s="138" t="str">
        <f>IF(ISBLANK(Nomen.complète!P1008),"-",Nomen.complète!P1008)</f>
        <v>-</v>
      </c>
      <c r="B1008" s="139" t="str">
        <f>IF(ISBLANK(Nomen.complète!Q1008),"-",Nomen.complète!Q1008)</f>
        <v>-</v>
      </c>
      <c r="C1008" s="140" t="str">
        <f>IF(ISBLANK(Nomen.complète!R1008),"-",Nomen.complète!R1008)</f>
        <v>-</v>
      </c>
      <c r="D1008" s="141" t="str">
        <f>IF(ISBLANK(Nomen.complète!S1008),"-",Nomen.complète!S1008)</f>
        <v>-</v>
      </c>
    </row>
    <row r="1009" spans="1:4">
      <c r="A1009" s="138" t="str">
        <f>IF(ISBLANK(Nomen.complète!P1009),"-",Nomen.complète!P1009)</f>
        <v>-</v>
      </c>
      <c r="B1009" s="139" t="str">
        <f>IF(ISBLANK(Nomen.complète!Q1009),"-",Nomen.complète!Q1009)</f>
        <v>-</v>
      </c>
      <c r="C1009" s="140" t="str">
        <f>IF(ISBLANK(Nomen.complète!R1009),"-",Nomen.complète!R1009)</f>
        <v>-</v>
      </c>
      <c r="D1009" s="141" t="str">
        <f>IF(ISBLANK(Nomen.complète!S1009),"-",Nomen.complète!S1009)</f>
        <v>-</v>
      </c>
    </row>
    <row r="1010" spans="1:4">
      <c r="A1010" s="138" t="str">
        <f>IF(ISBLANK(Nomen.complète!P1010),"-",Nomen.complète!P1010)</f>
        <v>-</v>
      </c>
      <c r="B1010" s="139" t="str">
        <f>IF(ISBLANK(Nomen.complète!Q1010),"-",Nomen.complète!Q1010)</f>
        <v>-</v>
      </c>
      <c r="C1010" s="140" t="str">
        <f>IF(ISBLANK(Nomen.complète!R1010),"-",Nomen.complète!R1010)</f>
        <v>-</v>
      </c>
      <c r="D1010" s="141" t="str">
        <f>IF(ISBLANK(Nomen.complète!S1010),"-",Nomen.complète!S1010)</f>
        <v>-</v>
      </c>
    </row>
    <row r="1011" spans="1:4">
      <c r="A1011" s="138" t="str">
        <f>IF(ISBLANK(Nomen.complète!P1011),"-",Nomen.complète!P1011)</f>
        <v>-</v>
      </c>
      <c r="B1011" s="139" t="str">
        <f>IF(ISBLANK(Nomen.complète!Q1011),"-",Nomen.complète!Q1011)</f>
        <v>-</v>
      </c>
      <c r="C1011" s="140" t="str">
        <f>IF(ISBLANK(Nomen.complète!R1011),"-",Nomen.complète!R1011)</f>
        <v>-</v>
      </c>
      <c r="D1011" s="141" t="str">
        <f>IF(ISBLANK(Nomen.complète!S1011),"-",Nomen.complète!S1011)</f>
        <v>-</v>
      </c>
    </row>
    <row r="1012" spans="1:4">
      <c r="A1012" s="138" t="str">
        <f>IF(ISBLANK(Nomen.complète!P1012),"-",Nomen.complète!P1012)</f>
        <v>-</v>
      </c>
      <c r="B1012" s="139" t="str">
        <f>IF(ISBLANK(Nomen.complète!Q1012),"-",Nomen.complète!Q1012)</f>
        <v>-</v>
      </c>
      <c r="C1012" s="140" t="str">
        <f>IF(ISBLANK(Nomen.complète!R1012),"-",Nomen.complète!R1012)</f>
        <v>-</v>
      </c>
      <c r="D1012" s="141" t="str">
        <f>IF(ISBLANK(Nomen.complète!S1012),"-",Nomen.complète!S1012)</f>
        <v>-</v>
      </c>
    </row>
    <row r="1013" spans="1:4">
      <c r="A1013" s="138" t="str">
        <f>IF(ISBLANK(Nomen.complète!P1013),"-",Nomen.complète!P1013)</f>
        <v>-</v>
      </c>
      <c r="B1013" s="139" t="str">
        <f>IF(ISBLANK(Nomen.complète!Q1013),"-",Nomen.complète!Q1013)</f>
        <v>-</v>
      </c>
      <c r="C1013" s="140" t="str">
        <f>IF(ISBLANK(Nomen.complète!R1013),"-",Nomen.complète!R1013)</f>
        <v>-</v>
      </c>
      <c r="D1013" s="141" t="str">
        <f>IF(ISBLANK(Nomen.complète!S1013),"-",Nomen.complète!S1013)</f>
        <v>-</v>
      </c>
    </row>
    <row r="1014" spans="1:4">
      <c r="A1014" s="138" t="str">
        <f>IF(ISBLANK(Nomen.complète!P1014),"-",Nomen.complète!P1014)</f>
        <v>-</v>
      </c>
      <c r="B1014" s="139" t="str">
        <f>IF(ISBLANK(Nomen.complète!Q1014),"-",Nomen.complète!Q1014)</f>
        <v>-</v>
      </c>
      <c r="C1014" s="140" t="str">
        <f>IF(ISBLANK(Nomen.complète!R1014),"-",Nomen.complète!R1014)</f>
        <v>-</v>
      </c>
      <c r="D1014" s="141" t="str">
        <f>IF(ISBLANK(Nomen.complète!S1014),"-",Nomen.complète!S1014)</f>
        <v>-</v>
      </c>
    </row>
    <row r="1015" spans="1:4">
      <c r="A1015" s="138" t="str">
        <f>IF(ISBLANK(Nomen.complète!P1015),"-",Nomen.complète!P1015)</f>
        <v>-</v>
      </c>
      <c r="B1015" s="139" t="str">
        <f>IF(ISBLANK(Nomen.complète!Q1015),"-",Nomen.complète!Q1015)</f>
        <v>-</v>
      </c>
      <c r="C1015" s="140" t="str">
        <f>IF(ISBLANK(Nomen.complète!R1015),"-",Nomen.complète!R1015)</f>
        <v>-</v>
      </c>
      <c r="D1015" s="141" t="str">
        <f>IF(ISBLANK(Nomen.complète!S1015),"-",Nomen.complète!S1015)</f>
        <v>-</v>
      </c>
    </row>
    <row r="1016" spans="1:4">
      <c r="A1016" s="138" t="str">
        <f>IF(ISBLANK(Nomen.complète!P1016),"-",Nomen.complète!P1016)</f>
        <v>-</v>
      </c>
      <c r="B1016" s="139" t="str">
        <f>IF(ISBLANK(Nomen.complète!Q1016),"-",Nomen.complète!Q1016)</f>
        <v>-</v>
      </c>
      <c r="C1016" s="140" t="str">
        <f>IF(ISBLANK(Nomen.complète!R1016),"-",Nomen.complète!R1016)</f>
        <v>-</v>
      </c>
      <c r="D1016" s="141" t="str">
        <f>IF(ISBLANK(Nomen.complète!S1016),"-",Nomen.complète!S1016)</f>
        <v>-</v>
      </c>
    </row>
    <row r="1017" spans="1:4">
      <c r="A1017" s="138" t="str">
        <f>IF(ISBLANK(Nomen.complète!P1017),"-",Nomen.complète!P1017)</f>
        <v>-</v>
      </c>
      <c r="B1017" s="139" t="str">
        <f>IF(ISBLANK(Nomen.complète!Q1017),"-",Nomen.complète!Q1017)</f>
        <v>-</v>
      </c>
      <c r="C1017" s="140" t="str">
        <f>IF(ISBLANK(Nomen.complète!R1017),"-",Nomen.complète!R1017)</f>
        <v>-</v>
      </c>
      <c r="D1017" s="141" t="str">
        <f>IF(ISBLANK(Nomen.complète!S1017),"-",Nomen.complète!S1017)</f>
        <v>-</v>
      </c>
    </row>
    <row r="1018" spans="1:4">
      <c r="A1018" s="138" t="str">
        <f>IF(ISBLANK(Nomen.complète!P1018),"-",Nomen.complète!P1018)</f>
        <v>-</v>
      </c>
      <c r="B1018" s="139" t="str">
        <f>IF(ISBLANK(Nomen.complète!Q1018),"-",Nomen.complète!Q1018)</f>
        <v>-</v>
      </c>
      <c r="C1018" s="140" t="str">
        <f>IF(ISBLANK(Nomen.complète!R1018),"-",Nomen.complète!R1018)</f>
        <v>-</v>
      </c>
      <c r="D1018" s="141" t="str">
        <f>IF(ISBLANK(Nomen.complète!S1018),"-",Nomen.complète!S1018)</f>
        <v>-</v>
      </c>
    </row>
    <row r="1019" spans="1:4">
      <c r="A1019" s="138" t="str">
        <f>IF(ISBLANK(Nomen.complète!P1019),"-",Nomen.complète!P1019)</f>
        <v>-</v>
      </c>
      <c r="B1019" s="139" t="str">
        <f>IF(ISBLANK(Nomen.complète!Q1019),"-",Nomen.complète!Q1019)</f>
        <v>-</v>
      </c>
      <c r="C1019" s="140" t="str">
        <f>IF(ISBLANK(Nomen.complète!R1019),"-",Nomen.complète!R1019)</f>
        <v>-</v>
      </c>
      <c r="D1019" s="141" t="str">
        <f>IF(ISBLANK(Nomen.complète!S1019),"-",Nomen.complète!S1019)</f>
        <v>-</v>
      </c>
    </row>
    <row r="1020" spans="1:4">
      <c r="A1020" s="138" t="str">
        <f>IF(ISBLANK(Nomen.complète!P1020),"-",Nomen.complète!P1020)</f>
        <v>-</v>
      </c>
      <c r="B1020" s="139" t="str">
        <f>IF(ISBLANK(Nomen.complète!Q1020),"-",Nomen.complète!Q1020)</f>
        <v>-</v>
      </c>
      <c r="C1020" s="140" t="str">
        <f>IF(ISBLANK(Nomen.complète!R1020),"-",Nomen.complète!R1020)</f>
        <v>-</v>
      </c>
      <c r="D1020" s="141" t="str">
        <f>IF(ISBLANK(Nomen.complète!S1020),"-",Nomen.complète!S1020)</f>
        <v>-</v>
      </c>
    </row>
    <row r="1021" spans="1:4">
      <c r="A1021" s="138" t="str">
        <f>IF(ISBLANK(Nomen.complète!P1021),"-",Nomen.complète!P1021)</f>
        <v>-</v>
      </c>
      <c r="B1021" s="139" t="str">
        <f>IF(ISBLANK(Nomen.complète!Q1021),"-",Nomen.complète!Q1021)</f>
        <v>-</v>
      </c>
      <c r="C1021" s="140" t="str">
        <f>IF(ISBLANK(Nomen.complète!R1021),"-",Nomen.complète!R1021)</f>
        <v>-</v>
      </c>
      <c r="D1021" s="141" t="str">
        <f>IF(ISBLANK(Nomen.complète!S1021),"-",Nomen.complète!S1021)</f>
        <v>-</v>
      </c>
    </row>
    <row r="1022" spans="1:4">
      <c r="A1022" s="138" t="str">
        <f>IF(ISBLANK(Nomen.complète!P1022),"-",Nomen.complète!P1022)</f>
        <v>-</v>
      </c>
      <c r="B1022" s="139" t="str">
        <f>IF(ISBLANK(Nomen.complète!Q1022),"-",Nomen.complète!Q1022)</f>
        <v>-</v>
      </c>
      <c r="C1022" s="140" t="str">
        <f>IF(ISBLANK(Nomen.complète!R1022),"-",Nomen.complète!R1022)</f>
        <v>-</v>
      </c>
      <c r="D1022" s="141" t="str">
        <f>IF(ISBLANK(Nomen.complète!S1022),"-",Nomen.complète!S1022)</f>
        <v>-</v>
      </c>
    </row>
    <row r="1023" spans="1:4">
      <c r="A1023" s="138" t="str">
        <f>IF(ISBLANK(Nomen.complète!P1023),"-",Nomen.complète!P1023)</f>
        <v>-</v>
      </c>
      <c r="B1023" s="139" t="str">
        <f>IF(ISBLANK(Nomen.complète!Q1023),"-",Nomen.complète!Q1023)</f>
        <v>-</v>
      </c>
      <c r="C1023" s="140" t="str">
        <f>IF(ISBLANK(Nomen.complète!R1023),"-",Nomen.complète!R1023)</f>
        <v>-</v>
      </c>
      <c r="D1023" s="141" t="str">
        <f>IF(ISBLANK(Nomen.complète!S1023),"-",Nomen.complète!S1023)</f>
        <v>-</v>
      </c>
    </row>
    <row r="1024" spans="1:4">
      <c r="A1024" s="138" t="str">
        <f>IF(ISBLANK(Nomen.complète!P1024),"-",Nomen.complète!P1024)</f>
        <v>-</v>
      </c>
      <c r="B1024" s="139" t="str">
        <f>IF(ISBLANK(Nomen.complète!Q1024),"-",Nomen.complète!Q1024)</f>
        <v>-</v>
      </c>
      <c r="C1024" s="140" t="str">
        <f>IF(ISBLANK(Nomen.complète!R1024),"-",Nomen.complète!R1024)</f>
        <v>-</v>
      </c>
      <c r="D1024" s="141" t="str">
        <f>IF(ISBLANK(Nomen.complète!S1024),"-",Nomen.complète!S1024)</f>
        <v>-</v>
      </c>
    </row>
    <row r="1025" spans="1:4">
      <c r="A1025" s="138" t="str">
        <f>IF(ISBLANK(Nomen.complète!P1025),"-",Nomen.complète!P1025)</f>
        <v>-</v>
      </c>
      <c r="B1025" s="139" t="str">
        <f>IF(ISBLANK(Nomen.complète!Q1025),"-",Nomen.complète!Q1025)</f>
        <v>-</v>
      </c>
      <c r="C1025" s="140" t="str">
        <f>IF(ISBLANK(Nomen.complète!R1025),"-",Nomen.complète!R1025)</f>
        <v>-</v>
      </c>
      <c r="D1025" s="141" t="str">
        <f>IF(ISBLANK(Nomen.complète!S1025),"-",Nomen.complète!S1025)</f>
        <v>-</v>
      </c>
    </row>
    <row r="1026" spans="1:4">
      <c r="A1026" s="138" t="str">
        <f>IF(ISBLANK(Nomen.complète!P1026),"-",Nomen.complète!P1026)</f>
        <v>-</v>
      </c>
      <c r="B1026" s="139" t="str">
        <f>IF(ISBLANK(Nomen.complète!Q1026),"-",Nomen.complète!Q1026)</f>
        <v>-</v>
      </c>
      <c r="C1026" s="140" t="str">
        <f>IF(ISBLANK(Nomen.complète!R1026),"-",Nomen.complète!R1026)</f>
        <v>-</v>
      </c>
      <c r="D1026" s="141" t="str">
        <f>IF(ISBLANK(Nomen.complète!S1026),"-",Nomen.complète!S1026)</f>
        <v>-</v>
      </c>
    </row>
    <row r="1027" spans="1:4">
      <c r="A1027" s="138" t="str">
        <f>IF(ISBLANK(Nomen.complète!P1027),"-",Nomen.complète!P1027)</f>
        <v>-</v>
      </c>
      <c r="B1027" s="139" t="str">
        <f>IF(ISBLANK(Nomen.complète!Q1027),"-",Nomen.complète!Q1027)</f>
        <v>-</v>
      </c>
      <c r="C1027" s="140" t="str">
        <f>IF(ISBLANK(Nomen.complète!R1027),"-",Nomen.complète!R1027)</f>
        <v>-</v>
      </c>
      <c r="D1027" s="141" t="str">
        <f>IF(ISBLANK(Nomen.complète!S1027),"-",Nomen.complète!S1027)</f>
        <v>-</v>
      </c>
    </row>
    <row r="1028" spans="1:4">
      <c r="A1028" s="138" t="str">
        <f>IF(ISBLANK(Nomen.complète!P1028),"-",Nomen.complète!P1028)</f>
        <v>-</v>
      </c>
      <c r="B1028" s="139" t="str">
        <f>IF(ISBLANK(Nomen.complète!Q1028),"-",Nomen.complète!Q1028)</f>
        <v>-</v>
      </c>
      <c r="C1028" s="140" t="str">
        <f>IF(ISBLANK(Nomen.complète!R1028),"-",Nomen.complète!R1028)</f>
        <v>-</v>
      </c>
      <c r="D1028" s="141" t="str">
        <f>IF(ISBLANK(Nomen.complète!S1028),"-",Nomen.complète!S1028)</f>
        <v>-</v>
      </c>
    </row>
    <row r="1029" spans="1:4">
      <c r="A1029" s="138" t="str">
        <f>IF(ISBLANK(Nomen.complète!P1029),"-",Nomen.complète!P1029)</f>
        <v>-</v>
      </c>
      <c r="B1029" s="139" t="str">
        <f>IF(ISBLANK(Nomen.complète!Q1029),"-",Nomen.complète!Q1029)</f>
        <v>-</v>
      </c>
      <c r="C1029" s="140" t="str">
        <f>IF(ISBLANK(Nomen.complète!R1029),"-",Nomen.complète!R1029)</f>
        <v>-</v>
      </c>
      <c r="D1029" s="141" t="str">
        <f>IF(ISBLANK(Nomen.complète!S1029),"-",Nomen.complète!S1029)</f>
        <v>-</v>
      </c>
    </row>
    <row r="1030" spans="1:4">
      <c r="A1030" s="138" t="str">
        <f>IF(ISBLANK(Nomen.complète!P1030),"-",Nomen.complète!P1030)</f>
        <v>-</v>
      </c>
      <c r="B1030" s="139" t="str">
        <f>IF(ISBLANK(Nomen.complète!Q1030),"-",Nomen.complète!Q1030)</f>
        <v>-</v>
      </c>
      <c r="C1030" s="140" t="str">
        <f>IF(ISBLANK(Nomen.complète!R1030),"-",Nomen.complète!R1030)</f>
        <v>-</v>
      </c>
      <c r="D1030" s="141" t="str">
        <f>IF(ISBLANK(Nomen.complète!S1030),"-",Nomen.complète!S1030)</f>
        <v>-</v>
      </c>
    </row>
    <row r="1031" spans="1:4">
      <c r="A1031" s="138" t="str">
        <f>IF(ISBLANK(Nomen.complète!P1031),"-",Nomen.complète!P1031)</f>
        <v>-</v>
      </c>
      <c r="B1031" s="139" t="str">
        <f>IF(ISBLANK(Nomen.complète!Q1031),"-",Nomen.complète!Q1031)</f>
        <v>-</v>
      </c>
      <c r="C1031" s="140" t="str">
        <f>IF(ISBLANK(Nomen.complète!R1031),"-",Nomen.complète!R1031)</f>
        <v>-</v>
      </c>
      <c r="D1031" s="141" t="str">
        <f>IF(ISBLANK(Nomen.complète!S1031),"-",Nomen.complète!S1031)</f>
        <v>-</v>
      </c>
    </row>
    <row r="1032" spans="1:4">
      <c r="A1032" s="138" t="str">
        <f>IF(ISBLANK(Nomen.complète!P1032),"-",Nomen.complète!P1032)</f>
        <v>-</v>
      </c>
      <c r="B1032" s="139" t="str">
        <f>IF(ISBLANK(Nomen.complète!Q1032),"-",Nomen.complète!Q1032)</f>
        <v>-</v>
      </c>
      <c r="C1032" s="140" t="str">
        <f>IF(ISBLANK(Nomen.complète!R1032),"-",Nomen.complète!R1032)</f>
        <v>-</v>
      </c>
      <c r="D1032" s="141" t="str">
        <f>IF(ISBLANK(Nomen.complète!S1032),"-",Nomen.complète!S1032)</f>
        <v>-</v>
      </c>
    </row>
    <row r="1033" spans="1:4">
      <c r="A1033" s="138" t="str">
        <f>IF(ISBLANK(Nomen.complète!P1033),"-",Nomen.complète!P1033)</f>
        <v>-</v>
      </c>
      <c r="B1033" s="139" t="str">
        <f>IF(ISBLANK(Nomen.complète!Q1033),"-",Nomen.complète!Q1033)</f>
        <v>-</v>
      </c>
      <c r="C1033" s="140" t="str">
        <f>IF(ISBLANK(Nomen.complète!R1033),"-",Nomen.complète!R1033)</f>
        <v>-</v>
      </c>
      <c r="D1033" s="141" t="str">
        <f>IF(ISBLANK(Nomen.complète!S1033),"-",Nomen.complète!S1033)</f>
        <v>-</v>
      </c>
    </row>
    <row r="1034" spans="1:4">
      <c r="A1034" s="138" t="str">
        <f>IF(ISBLANK(Nomen.complète!P1034),"-",Nomen.complète!P1034)</f>
        <v>-</v>
      </c>
      <c r="B1034" s="139" t="str">
        <f>IF(ISBLANK(Nomen.complète!Q1034),"-",Nomen.complète!Q1034)</f>
        <v>-</v>
      </c>
      <c r="C1034" s="140" t="str">
        <f>IF(ISBLANK(Nomen.complète!R1034),"-",Nomen.complète!R1034)</f>
        <v>-</v>
      </c>
      <c r="D1034" s="141" t="str">
        <f>IF(ISBLANK(Nomen.complète!S1034),"-",Nomen.complète!S1034)</f>
        <v>-</v>
      </c>
    </row>
    <row r="1035" spans="1:4">
      <c r="A1035" s="138" t="str">
        <f>IF(ISBLANK(Nomen.complète!P1035),"-",Nomen.complète!P1035)</f>
        <v>-</v>
      </c>
      <c r="B1035" s="139" t="str">
        <f>IF(ISBLANK(Nomen.complète!Q1035),"-",Nomen.complète!Q1035)</f>
        <v>-</v>
      </c>
      <c r="C1035" s="140" t="str">
        <f>IF(ISBLANK(Nomen.complète!R1035),"-",Nomen.complète!R1035)</f>
        <v>-</v>
      </c>
      <c r="D1035" s="141" t="str">
        <f>IF(ISBLANK(Nomen.complète!S1035),"-",Nomen.complète!S1035)</f>
        <v>-</v>
      </c>
    </row>
    <row r="1036" spans="1:4">
      <c r="A1036" s="138" t="str">
        <f>IF(ISBLANK(Nomen.complète!P1036),"-",Nomen.complète!P1036)</f>
        <v>-</v>
      </c>
      <c r="B1036" s="139" t="str">
        <f>IF(ISBLANK(Nomen.complète!Q1036),"-",Nomen.complète!Q1036)</f>
        <v>-</v>
      </c>
      <c r="C1036" s="140" t="str">
        <f>IF(ISBLANK(Nomen.complète!R1036),"-",Nomen.complète!R1036)</f>
        <v>-</v>
      </c>
      <c r="D1036" s="141" t="str">
        <f>IF(ISBLANK(Nomen.complète!S1036),"-",Nomen.complète!S1036)</f>
        <v>-</v>
      </c>
    </row>
    <row r="1037" spans="1:4">
      <c r="A1037" s="138" t="str">
        <f>IF(ISBLANK(Nomen.complète!P1037),"-",Nomen.complète!P1037)</f>
        <v>-</v>
      </c>
      <c r="B1037" s="139" t="str">
        <f>IF(ISBLANK(Nomen.complète!Q1037),"-",Nomen.complète!Q1037)</f>
        <v>-</v>
      </c>
      <c r="C1037" s="140" t="str">
        <f>IF(ISBLANK(Nomen.complète!R1037),"-",Nomen.complète!R1037)</f>
        <v>-</v>
      </c>
      <c r="D1037" s="141" t="str">
        <f>IF(ISBLANK(Nomen.complète!S1037),"-",Nomen.complète!S1037)</f>
        <v>-</v>
      </c>
    </row>
    <row r="1038" spans="1:4">
      <c r="A1038" s="138" t="str">
        <f>IF(ISBLANK(Nomen.complète!P1038),"-",Nomen.complète!P1038)</f>
        <v>-</v>
      </c>
      <c r="B1038" s="139" t="str">
        <f>IF(ISBLANK(Nomen.complète!Q1038),"-",Nomen.complète!Q1038)</f>
        <v>-</v>
      </c>
      <c r="C1038" s="140" t="str">
        <f>IF(ISBLANK(Nomen.complète!R1038),"-",Nomen.complète!R1038)</f>
        <v>-</v>
      </c>
      <c r="D1038" s="141" t="str">
        <f>IF(ISBLANK(Nomen.complète!S1038),"-",Nomen.complète!S1038)</f>
        <v>-</v>
      </c>
    </row>
    <row r="1039" spans="1:4">
      <c r="A1039" s="138" t="str">
        <f>IF(ISBLANK(Nomen.complète!P1039),"-",Nomen.complète!P1039)</f>
        <v>-</v>
      </c>
      <c r="B1039" s="139" t="str">
        <f>IF(ISBLANK(Nomen.complète!Q1039),"-",Nomen.complète!Q1039)</f>
        <v>-</v>
      </c>
      <c r="C1039" s="140" t="str">
        <f>IF(ISBLANK(Nomen.complète!R1039),"-",Nomen.complète!R1039)</f>
        <v>-</v>
      </c>
      <c r="D1039" s="141" t="str">
        <f>IF(ISBLANK(Nomen.complète!S1039),"-",Nomen.complète!S1039)</f>
        <v>-</v>
      </c>
    </row>
    <row r="1040" spans="1:4">
      <c r="A1040" s="138" t="str">
        <f>IF(ISBLANK(Nomen.complète!P1040),"-",Nomen.complète!P1040)</f>
        <v>-</v>
      </c>
      <c r="B1040" s="139" t="str">
        <f>IF(ISBLANK(Nomen.complète!Q1040),"-",Nomen.complète!Q1040)</f>
        <v>-</v>
      </c>
      <c r="C1040" s="140" t="str">
        <f>IF(ISBLANK(Nomen.complète!R1040),"-",Nomen.complète!R1040)</f>
        <v>-</v>
      </c>
      <c r="D1040" s="141" t="str">
        <f>IF(ISBLANK(Nomen.complète!S1040),"-",Nomen.complète!S1040)</f>
        <v>-</v>
      </c>
    </row>
    <row r="1041" spans="1:4">
      <c r="A1041" s="138" t="str">
        <f>IF(ISBLANK(Nomen.complète!P1041),"-",Nomen.complète!P1041)</f>
        <v>-</v>
      </c>
      <c r="B1041" s="139" t="str">
        <f>IF(ISBLANK(Nomen.complète!Q1041),"-",Nomen.complète!Q1041)</f>
        <v>-</v>
      </c>
      <c r="C1041" s="140" t="str">
        <f>IF(ISBLANK(Nomen.complète!R1041),"-",Nomen.complète!R1041)</f>
        <v>-</v>
      </c>
      <c r="D1041" s="141" t="str">
        <f>IF(ISBLANK(Nomen.complète!S1041),"-",Nomen.complète!S1041)</f>
        <v>-</v>
      </c>
    </row>
    <row r="1042" spans="1:4">
      <c r="A1042" s="138" t="str">
        <f>IF(ISBLANK(Nomen.complète!P1042),"-",Nomen.complète!P1042)</f>
        <v>-</v>
      </c>
      <c r="B1042" s="139" t="str">
        <f>IF(ISBLANK(Nomen.complète!Q1042),"-",Nomen.complète!Q1042)</f>
        <v>-</v>
      </c>
      <c r="C1042" s="140" t="str">
        <f>IF(ISBLANK(Nomen.complète!R1042),"-",Nomen.complète!R1042)</f>
        <v>-</v>
      </c>
      <c r="D1042" s="141" t="str">
        <f>IF(ISBLANK(Nomen.complète!S1042),"-",Nomen.complète!S1042)</f>
        <v>-</v>
      </c>
    </row>
    <row r="1043" spans="1:4">
      <c r="A1043" s="138" t="str">
        <f>IF(ISBLANK(Nomen.complète!P1043),"-",Nomen.complète!P1043)</f>
        <v>-</v>
      </c>
      <c r="B1043" s="139" t="str">
        <f>IF(ISBLANK(Nomen.complète!Q1043),"-",Nomen.complète!Q1043)</f>
        <v>-</v>
      </c>
      <c r="C1043" s="140" t="str">
        <f>IF(ISBLANK(Nomen.complète!R1043),"-",Nomen.complète!R1043)</f>
        <v>-</v>
      </c>
      <c r="D1043" s="141" t="str">
        <f>IF(ISBLANK(Nomen.complète!S1043),"-",Nomen.complète!S1043)</f>
        <v>-</v>
      </c>
    </row>
    <row r="1044" spans="1:4">
      <c r="A1044" s="138" t="str">
        <f>IF(ISBLANK(Nomen.complète!P1044),"-",Nomen.complète!P1044)</f>
        <v>-</v>
      </c>
      <c r="B1044" s="139" t="str">
        <f>IF(ISBLANK(Nomen.complète!Q1044),"-",Nomen.complète!Q1044)</f>
        <v>-</v>
      </c>
      <c r="C1044" s="140" t="str">
        <f>IF(ISBLANK(Nomen.complète!R1044),"-",Nomen.complète!R1044)</f>
        <v>-</v>
      </c>
      <c r="D1044" s="141" t="str">
        <f>IF(ISBLANK(Nomen.complète!S1044),"-",Nomen.complète!S1044)</f>
        <v>-</v>
      </c>
    </row>
    <row r="1045" spans="1:4">
      <c r="A1045" s="138" t="str">
        <f>IF(ISBLANK(Nomen.complète!P1045),"-",Nomen.complète!P1045)</f>
        <v>-</v>
      </c>
      <c r="B1045" s="139" t="str">
        <f>IF(ISBLANK(Nomen.complète!Q1045),"-",Nomen.complète!Q1045)</f>
        <v>-</v>
      </c>
      <c r="C1045" s="140" t="str">
        <f>IF(ISBLANK(Nomen.complète!R1045),"-",Nomen.complète!R1045)</f>
        <v>-</v>
      </c>
      <c r="D1045" s="141" t="str">
        <f>IF(ISBLANK(Nomen.complète!S1045),"-",Nomen.complète!S1045)</f>
        <v>-</v>
      </c>
    </row>
    <row r="1046" spans="1:4">
      <c r="A1046" s="138" t="str">
        <f>IF(ISBLANK(Nomen.complète!P1046),"-",Nomen.complète!P1046)</f>
        <v>-</v>
      </c>
      <c r="B1046" s="139" t="str">
        <f>IF(ISBLANK(Nomen.complète!Q1046),"-",Nomen.complète!Q1046)</f>
        <v>-</v>
      </c>
      <c r="C1046" s="140" t="str">
        <f>IF(ISBLANK(Nomen.complète!R1046),"-",Nomen.complète!R1046)</f>
        <v>-</v>
      </c>
      <c r="D1046" s="141" t="str">
        <f>IF(ISBLANK(Nomen.complète!S1046),"-",Nomen.complète!S1046)</f>
        <v>-</v>
      </c>
    </row>
    <row r="1047" spans="1:4">
      <c r="A1047" s="138" t="str">
        <f>IF(ISBLANK(Nomen.complète!P1047),"-",Nomen.complète!P1047)</f>
        <v>-</v>
      </c>
      <c r="B1047" s="139" t="str">
        <f>IF(ISBLANK(Nomen.complète!Q1047),"-",Nomen.complète!Q1047)</f>
        <v>-</v>
      </c>
      <c r="C1047" s="140" t="str">
        <f>IF(ISBLANK(Nomen.complète!R1047),"-",Nomen.complète!R1047)</f>
        <v>-</v>
      </c>
      <c r="D1047" s="141" t="str">
        <f>IF(ISBLANK(Nomen.complète!S1047),"-",Nomen.complète!S1047)</f>
        <v>-</v>
      </c>
    </row>
    <row r="1048" spans="1:4">
      <c r="A1048" s="138" t="str">
        <f>IF(ISBLANK(Nomen.complète!P1048),"-",Nomen.complète!P1048)</f>
        <v>-</v>
      </c>
      <c r="B1048" s="139" t="str">
        <f>IF(ISBLANK(Nomen.complète!Q1048),"-",Nomen.complète!Q1048)</f>
        <v>-</v>
      </c>
      <c r="C1048" s="140" t="str">
        <f>IF(ISBLANK(Nomen.complète!R1048),"-",Nomen.complète!R1048)</f>
        <v>-</v>
      </c>
      <c r="D1048" s="141" t="str">
        <f>IF(ISBLANK(Nomen.complète!S1048),"-",Nomen.complète!S1048)</f>
        <v>-</v>
      </c>
    </row>
    <row r="1049" spans="1:4">
      <c r="A1049" s="138" t="str">
        <f>IF(ISBLANK(Nomen.complète!P1049),"-",Nomen.complète!P1049)</f>
        <v>-</v>
      </c>
      <c r="B1049" s="139" t="str">
        <f>IF(ISBLANK(Nomen.complète!Q1049),"-",Nomen.complète!Q1049)</f>
        <v>-</v>
      </c>
      <c r="C1049" s="140" t="str">
        <f>IF(ISBLANK(Nomen.complète!R1049),"-",Nomen.complète!R1049)</f>
        <v>-</v>
      </c>
      <c r="D1049" s="141" t="str">
        <f>IF(ISBLANK(Nomen.complète!S1049),"-",Nomen.complète!S1049)</f>
        <v>-</v>
      </c>
    </row>
    <row r="1050" spans="1:4">
      <c r="A1050" s="138" t="str">
        <f>IF(ISBLANK(Nomen.complète!P1050),"-",Nomen.complète!P1050)</f>
        <v>-</v>
      </c>
      <c r="B1050" s="139" t="str">
        <f>IF(ISBLANK(Nomen.complète!Q1050),"-",Nomen.complète!Q1050)</f>
        <v>-</v>
      </c>
      <c r="C1050" s="140" t="str">
        <f>IF(ISBLANK(Nomen.complète!R1050),"-",Nomen.complète!R1050)</f>
        <v>-</v>
      </c>
      <c r="D1050" s="141" t="str">
        <f>IF(ISBLANK(Nomen.complète!S1050),"-",Nomen.complète!S1050)</f>
        <v>-</v>
      </c>
    </row>
    <row r="1051" spans="1:4">
      <c r="A1051" s="138" t="str">
        <f>IF(ISBLANK(Nomen.complète!P1051),"-",Nomen.complète!P1051)</f>
        <v>-</v>
      </c>
      <c r="B1051" s="139" t="str">
        <f>IF(ISBLANK(Nomen.complète!Q1051),"-",Nomen.complète!Q1051)</f>
        <v>-</v>
      </c>
      <c r="C1051" s="140" t="str">
        <f>IF(ISBLANK(Nomen.complète!R1051),"-",Nomen.complète!R1051)</f>
        <v>-</v>
      </c>
      <c r="D1051" s="141" t="str">
        <f>IF(ISBLANK(Nomen.complète!S1051),"-",Nomen.complète!S1051)</f>
        <v>-</v>
      </c>
    </row>
    <row r="1052" spans="1:4">
      <c r="A1052" s="138" t="str">
        <f>IF(ISBLANK(Nomen.complète!P1052),"-",Nomen.complète!P1052)</f>
        <v>-</v>
      </c>
      <c r="B1052" s="139" t="str">
        <f>IF(ISBLANK(Nomen.complète!Q1052),"-",Nomen.complète!Q1052)</f>
        <v>-</v>
      </c>
      <c r="C1052" s="140" t="str">
        <f>IF(ISBLANK(Nomen.complète!R1052),"-",Nomen.complète!R1052)</f>
        <v>-</v>
      </c>
      <c r="D1052" s="141" t="str">
        <f>IF(ISBLANK(Nomen.complète!S1052),"-",Nomen.complète!S1052)</f>
        <v>-</v>
      </c>
    </row>
    <row r="1053" spans="1:4">
      <c r="A1053" s="138" t="str">
        <f>IF(ISBLANK(Nomen.complète!P1053),"-",Nomen.complète!P1053)</f>
        <v>-</v>
      </c>
      <c r="B1053" s="139" t="str">
        <f>IF(ISBLANK(Nomen.complète!Q1053),"-",Nomen.complète!Q1053)</f>
        <v>-</v>
      </c>
      <c r="C1053" s="140" t="str">
        <f>IF(ISBLANK(Nomen.complète!R1053),"-",Nomen.complète!R1053)</f>
        <v>-</v>
      </c>
      <c r="D1053" s="141" t="str">
        <f>IF(ISBLANK(Nomen.complète!S1053),"-",Nomen.complète!S1053)</f>
        <v>-</v>
      </c>
    </row>
    <row r="1054" spans="1:4">
      <c r="A1054" s="138" t="str">
        <f>IF(ISBLANK(Nomen.complète!P1054),"-",Nomen.complète!P1054)</f>
        <v>-</v>
      </c>
      <c r="B1054" s="139" t="str">
        <f>IF(ISBLANK(Nomen.complète!Q1054),"-",Nomen.complète!Q1054)</f>
        <v>-</v>
      </c>
      <c r="C1054" s="140" t="str">
        <f>IF(ISBLANK(Nomen.complète!R1054),"-",Nomen.complète!R1054)</f>
        <v>-</v>
      </c>
      <c r="D1054" s="141" t="str">
        <f>IF(ISBLANK(Nomen.complète!S1054),"-",Nomen.complète!S1054)</f>
        <v>-</v>
      </c>
    </row>
    <row r="1055" spans="1:4">
      <c r="A1055" s="138" t="str">
        <f>IF(ISBLANK(Nomen.complète!P1055),"-",Nomen.complète!P1055)</f>
        <v>-</v>
      </c>
      <c r="B1055" s="139" t="str">
        <f>IF(ISBLANK(Nomen.complète!Q1055),"-",Nomen.complète!Q1055)</f>
        <v>-</v>
      </c>
      <c r="C1055" s="140" t="str">
        <f>IF(ISBLANK(Nomen.complète!R1055),"-",Nomen.complète!R1055)</f>
        <v>-</v>
      </c>
      <c r="D1055" s="141" t="str">
        <f>IF(ISBLANK(Nomen.complète!S1055),"-",Nomen.complète!S1055)</f>
        <v>-</v>
      </c>
    </row>
    <row r="1056" spans="1:4">
      <c r="A1056" s="138" t="str">
        <f>IF(ISBLANK(Nomen.complète!P1056),"-",Nomen.complète!P1056)</f>
        <v>-</v>
      </c>
      <c r="B1056" s="139" t="str">
        <f>IF(ISBLANK(Nomen.complète!Q1056),"-",Nomen.complète!Q1056)</f>
        <v>-</v>
      </c>
      <c r="C1056" s="140" t="str">
        <f>IF(ISBLANK(Nomen.complète!R1056),"-",Nomen.complète!R1056)</f>
        <v>-</v>
      </c>
      <c r="D1056" s="141" t="str">
        <f>IF(ISBLANK(Nomen.complète!S1056),"-",Nomen.complète!S1056)</f>
        <v>-</v>
      </c>
    </row>
    <row r="1057" spans="1:4">
      <c r="A1057" s="138" t="str">
        <f>IF(ISBLANK(Nomen.complète!P1057),"-",Nomen.complète!P1057)</f>
        <v>-</v>
      </c>
      <c r="B1057" s="139" t="str">
        <f>IF(ISBLANK(Nomen.complète!Q1057),"-",Nomen.complète!Q1057)</f>
        <v>-</v>
      </c>
      <c r="C1057" s="140" t="str">
        <f>IF(ISBLANK(Nomen.complète!R1057),"-",Nomen.complète!R1057)</f>
        <v>-</v>
      </c>
      <c r="D1057" s="141" t="str">
        <f>IF(ISBLANK(Nomen.complète!S1057),"-",Nomen.complète!S1057)</f>
        <v>-</v>
      </c>
    </row>
    <row r="1058" spans="1:4">
      <c r="A1058" s="138" t="str">
        <f>IF(ISBLANK(Nomen.complète!P1058),"-",Nomen.complète!P1058)</f>
        <v>-</v>
      </c>
      <c r="B1058" s="139" t="str">
        <f>IF(ISBLANK(Nomen.complète!Q1058),"-",Nomen.complète!Q1058)</f>
        <v>-</v>
      </c>
      <c r="C1058" s="140" t="str">
        <f>IF(ISBLANK(Nomen.complète!R1058),"-",Nomen.complète!R1058)</f>
        <v>-</v>
      </c>
      <c r="D1058" s="141" t="str">
        <f>IF(ISBLANK(Nomen.complète!S1058),"-",Nomen.complète!S1058)</f>
        <v>-</v>
      </c>
    </row>
    <row r="1059" spans="1:4">
      <c r="A1059" s="138" t="str">
        <f>IF(ISBLANK(Nomen.complète!P1059),"-",Nomen.complète!P1059)</f>
        <v>-</v>
      </c>
      <c r="B1059" s="139" t="str">
        <f>IF(ISBLANK(Nomen.complète!Q1059),"-",Nomen.complète!Q1059)</f>
        <v>-</v>
      </c>
      <c r="C1059" s="140" t="str">
        <f>IF(ISBLANK(Nomen.complète!R1059),"-",Nomen.complète!R1059)</f>
        <v>-</v>
      </c>
      <c r="D1059" s="141" t="str">
        <f>IF(ISBLANK(Nomen.complète!S1059),"-",Nomen.complète!S1059)</f>
        <v>-</v>
      </c>
    </row>
    <row r="1060" spans="1:4">
      <c r="A1060" s="138" t="str">
        <f>IF(ISBLANK(Nomen.complète!P1060),"-",Nomen.complète!P1060)</f>
        <v>-</v>
      </c>
      <c r="B1060" s="139" t="str">
        <f>IF(ISBLANK(Nomen.complète!Q1060),"-",Nomen.complète!Q1060)</f>
        <v>-</v>
      </c>
      <c r="C1060" s="140" t="str">
        <f>IF(ISBLANK(Nomen.complète!R1060),"-",Nomen.complète!R1060)</f>
        <v>-</v>
      </c>
      <c r="D1060" s="141" t="str">
        <f>IF(ISBLANK(Nomen.complète!S1060),"-",Nomen.complète!S1060)</f>
        <v>-</v>
      </c>
    </row>
    <row r="1061" spans="1:4">
      <c r="A1061" s="138" t="str">
        <f>IF(ISBLANK(Nomen.complète!P1061),"-",Nomen.complète!P1061)</f>
        <v>-</v>
      </c>
      <c r="B1061" s="139" t="str">
        <f>IF(ISBLANK(Nomen.complète!Q1061),"-",Nomen.complète!Q1061)</f>
        <v>-</v>
      </c>
      <c r="C1061" s="140" t="str">
        <f>IF(ISBLANK(Nomen.complète!R1061),"-",Nomen.complète!R1061)</f>
        <v>-</v>
      </c>
      <c r="D1061" s="141" t="str">
        <f>IF(ISBLANK(Nomen.complète!S1061),"-",Nomen.complète!S1061)</f>
        <v>-</v>
      </c>
    </row>
    <row r="1062" spans="1:4">
      <c r="A1062" s="138" t="str">
        <f>IF(ISBLANK(Nomen.complète!P1062),"-",Nomen.complète!P1062)</f>
        <v>-</v>
      </c>
      <c r="B1062" s="139" t="str">
        <f>IF(ISBLANK(Nomen.complète!Q1062),"-",Nomen.complète!Q1062)</f>
        <v>-</v>
      </c>
      <c r="C1062" s="140" t="str">
        <f>IF(ISBLANK(Nomen.complète!R1062),"-",Nomen.complète!R1062)</f>
        <v>-</v>
      </c>
      <c r="D1062" s="141" t="str">
        <f>IF(ISBLANK(Nomen.complète!S1062),"-",Nomen.complète!S1062)</f>
        <v>-</v>
      </c>
    </row>
    <row r="1063" spans="1:4">
      <c r="A1063" s="138" t="str">
        <f>IF(ISBLANK(Nomen.complète!P1063),"-",Nomen.complète!P1063)</f>
        <v>-</v>
      </c>
      <c r="B1063" s="139" t="str">
        <f>IF(ISBLANK(Nomen.complète!Q1063),"-",Nomen.complète!Q1063)</f>
        <v>-</v>
      </c>
      <c r="C1063" s="140" t="str">
        <f>IF(ISBLANK(Nomen.complète!R1063),"-",Nomen.complète!R1063)</f>
        <v>-</v>
      </c>
      <c r="D1063" s="141" t="str">
        <f>IF(ISBLANK(Nomen.complète!S1063),"-",Nomen.complète!S1063)</f>
        <v>-</v>
      </c>
    </row>
    <row r="1064" spans="1:4">
      <c r="A1064" s="138" t="str">
        <f>IF(ISBLANK(Nomen.complète!P1064),"-",Nomen.complète!P1064)</f>
        <v>-</v>
      </c>
      <c r="B1064" s="139" t="str">
        <f>IF(ISBLANK(Nomen.complète!Q1064),"-",Nomen.complète!Q1064)</f>
        <v>-</v>
      </c>
      <c r="C1064" s="140" t="str">
        <f>IF(ISBLANK(Nomen.complète!R1064),"-",Nomen.complète!R1064)</f>
        <v>-</v>
      </c>
      <c r="D1064" s="141" t="str">
        <f>IF(ISBLANK(Nomen.complète!S1064),"-",Nomen.complète!S1064)</f>
        <v>-</v>
      </c>
    </row>
    <row r="1065" spans="1:4">
      <c r="A1065" s="138" t="str">
        <f>IF(ISBLANK(Nomen.complète!P1065),"-",Nomen.complète!P1065)</f>
        <v>-</v>
      </c>
      <c r="B1065" s="139" t="str">
        <f>IF(ISBLANK(Nomen.complète!Q1065),"-",Nomen.complète!Q1065)</f>
        <v>-</v>
      </c>
      <c r="C1065" s="140" t="str">
        <f>IF(ISBLANK(Nomen.complète!R1065),"-",Nomen.complète!R1065)</f>
        <v>-</v>
      </c>
      <c r="D1065" s="141" t="str">
        <f>IF(ISBLANK(Nomen.complète!S1065),"-",Nomen.complète!S1065)</f>
        <v>-</v>
      </c>
    </row>
    <row r="1066" spans="1:4">
      <c r="A1066" s="138" t="str">
        <f>IF(ISBLANK(Nomen.complète!P1066),"-",Nomen.complète!P1066)</f>
        <v>-</v>
      </c>
      <c r="B1066" s="139" t="str">
        <f>IF(ISBLANK(Nomen.complète!Q1066),"-",Nomen.complète!Q1066)</f>
        <v>-</v>
      </c>
      <c r="C1066" s="140" t="str">
        <f>IF(ISBLANK(Nomen.complète!R1066),"-",Nomen.complète!R1066)</f>
        <v>-</v>
      </c>
      <c r="D1066" s="141" t="str">
        <f>IF(ISBLANK(Nomen.complète!S1066),"-",Nomen.complète!S1066)</f>
        <v>-</v>
      </c>
    </row>
    <row r="1067" spans="1:4">
      <c r="A1067" s="138" t="str">
        <f>IF(ISBLANK(Nomen.complète!P1067),"-",Nomen.complète!P1067)</f>
        <v>-</v>
      </c>
      <c r="B1067" s="139" t="str">
        <f>IF(ISBLANK(Nomen.complète!Q1067),"-",Nomen.complète!Q1067)</f>
        <v>-</v>
      </c>
      <c r="C1067" s="140" t="str">
        <f>IF(ISBLANK(Nomen.complète!R1067),"-",Nomen.complète!R1067)</f>
        <v>-</v>
      </c>
      <c r="D1067" s="141" t="str">
        <f>IF(ISBLANK(Nomen.complète!S1067),"-",Nomen.complète!S1067)</f>
        <v>-</v>
      </c>
    </row>
    <row r="1068" spans="1:4">
      <c r="A1068" s="138" t="str">
        <f>IF(ISBLANK(Nomen.complète!P1068),"-",Nomen.complète!P1068)</f>
        <v>-</v>
      </c>
      <c r="B1068" s="139" t="str">
        <f>IF(ISBLANK(Nomen.complète!Q1068),"-",Nomen.complète!Q1068)</f>
        <v>-</v>
      </c>
      <c r="C1068" s="140" t="str">
        <f>IF(ISBLANK(Nomen.complète!R1068),"-",Nomen.complète!R1068)</f>
        <v>-</v>
      </c>
      <c r="D1068" s="141" t="str">
        <f>IF(ISBLANK(Nomen.complète!S1068),"-",Nomen.complète!S1068)</f>
        <v>-</v>
      </c>
    </row>
    <row r="1069" spans="1:4">
      <c r="A1069" s="138" t="str">
        <f>IF(ISBLANK(Nomen.complète!P1069),"-",Nomen.complète!P1069)</f>
        <v>-</v>
      </c>
      <c r="B1069" s="139" t="str">
        <f>IF(ISBLANK(Nomen.complète!Q1069),"-",Nomen.complète!Q1069)</f>
        <v>-</v>
      </c>
      <c r="C1069" s="140" t="str">
        <f>IF(ISBLANK(Nomen.complète!R1069),"-",Nomen.complète!R1069)</f>
        <v>-</v>
      </c>
      <c r="D1069" s="141" t="str">
        <f>IF(ISBLANK(Nomen.complète!S1069),"-",Nomen.complète!S1069)</f>
        <v>-</v>
      </c>
    </row>
    <row r="1070" spans="1:4">
      <c r="A1070" s="138" t="str">
        <f>IF(ISBLANK(Nomen.complète!P1070),"-",Nomen.complète!P1070)</f>
        <v>-</v>
      </c>
      <c r="B1070" s="139" t="str">
        <f>IF(ISBLANK(Nomen.complète!Q1070),"-",Nomen.complète!Q1070)</f>
        <v>-</v>
      </c>
      <c r="C1070" s="140" t="str">
        <f>IF(ISBLANK(Nomen.complète!R1070),"-",Nomen.complète!R1070)</f>
        <v>-</v>
      </c>
      <c r="D1070" s="141" t="str">
        <f>IF(ISBLANK(Nomen.complète!S1070),"-",Nomen.complète!S1070)</f>
        <v>-</v>
      </c>
    </row>
    <row r="1071" spans="1:4">
      <c r="A1071" s="138" t="str">
        <f>IF(ISBLANK(Nomen.complète!P1071),"-",Nomen.complète!P1071)</f>
        <v>-</v>
      </c>
      <c r="B1071" s="139" t="str">
        <f>IF(ISBLANK(Nomen.complète!Q1071),"-",Nomen.complète!Q1071)</f>
        <v>-</v>
      </c>
      <c r="C1071" s="140" t="str">
        <f>IF(ISBLANK(Nomen.complète!R1071),"-",Nomen.complète!R1071)</f>
        <v>-</v>
      </c>
      <c r="D1071" s="141" t="str">
        <f>IF(ISBLANK(Nomen.complète!S1071),"-",Nomen.complète!S1071)</f>
        <v>-</v>
      </c>
    </row>
    <row r="1072" spans="1:4">
      <c r="A1072" s="138" t="str">
        <f>IF(ISBLANK(Nomen.complète!P1072),"-",Nomen.complète!P1072)</f>
        <v>-</v>
      </c>
      <c r="B1072" s="139" t="str">
        <f>IF(ISBLANK(Nomen.complète!Q1072),"-",Nomen.complète!Q1072)</f>
        <v>-</v>
      </c>
      <c r="C1072" s="140" t="str">
        <f>IF(ISBLANK(Nomen.complète!R1072),"-",Nomen.complète!R1072)</f>
        <v>-</v>
      </c>
      <c r="D1072" s="141" t="str">
        <f>IF(ISBLANK(Nomen.complète!S1072),"-",Nomen.complète!S1072)</f>
        <v>-</v>
      </c>
    </row>
    <row r="1073" spans="1:4">
      <c r="A1073" s="138" t="str">
        <f>IF(ISBLANK(Nomen.complète!P1073),"-",Nomen.complète!P1073)</f>
        <v>-</v>
      </c>
      <c r="B1073" s="139" t="str">
        <f>IF(ISBLANK(Nomen.complète!Q1073),"-",Nomen.complète!Q1073)</f>
        <v>-</v>
      </c>
      <c r="C1073" s="140" t="str">
        <f>IF(ISBLANK(Nomen.complète!R1073),"-",Nomen.complète!R1073)</f>
        <v>-</v>
      </c>
      <c r="D1073" s="141" t="str">
        <f>IF(ISBLANK(Nomen.complète!S1073),"-",Nomen.complète!S1073)</f>
        <v>-</v>
      </c>
    </row>
    <row r="1074" spans="1:4">
      <c r="A1074" s="138" t="str">
        <f>IF(ISBLANK(Nomen.complète!P1074),"-",Nomen.complète!P1074)</f>
        <v>-</v>
      </c>
      <c r="B1074" s="139" t="str">
        <f>IF(ISBLANK(Nomen.complète!Q1074),"-",Nomen.complète!Q1074)</f>
        <v>-</v>
      </c>
      <c r="C1074" s="140" t="str">
        <f>IF(ISBLANK(Nomen.complète!R1074),"-",Nomen.complète!R1074)</f>
        <v>-</v>
      </c>
      <c r="D1074" s="141" t="str">
        <f>IF(ISBLANK(Nomen.complète!S1074),"-",Nomen.complète!S1074)</f>
        <v>-</v>
      </c>
    </row>
    <row r="1075" spans="1:4">
      <c r="A1075" s="138" t="str">
        <f>IF(ISBLANK(Nomen.complète!P1075),"-",Nomen.complète!P1075)</f>
        <v>-</v>
      </c>
      <c r="B1075" s="139" t="str">
        <f>IF(ISBLANK(Nomen.complète!Q1075),"-",Nomen.complète!Q1075)</f>
        <v>-</v>
      </c>
      <c r="C1075" s="140" t="str">
        <f>IF(ISBLANK(Nomen.complète!R1075),"-",Nomen.complète!R1075)</f>
        <v>-</v>
      </c>
      <c r="D1075" s="141" t="str">
        <f>IF(ISBLANK(Nomen.complète!S1075),"-",Nomen.complète!S1075)</f>
        <v>-</v>
      </c>
    </row>
    <row r="1076" spans="1:4">
      <c r="A1076" s="138" t="str">
        <f>IF(ISBLANK(Nomen.complète!P1076),"-",Nomen.complète!P1076)</f>
        <v>-</v>
      </c>
      <c r="B1076" s="139" t="str">
        <f>IF(ISBLANK(Nomen.complète!Q1076),"-",Nomen.complète!Q1076)</f>
        <v>-</v>
      </c>
      <c r="C1076" s="140" t="str">
        <f>IF(ISBLANK(Nomen.complète!R1076),"-",Nomen.complète!R1076)</f>
        <v>-</v>
      </c>
      <c r="D1076" s="141" t="str">
        <f>IF(ISBLANK(Nomen.complète!S1076),"-",Nomen.complète!S1076)</f>
        <v>-</v>
      </c>
    </row>
    <row r="1077" spans="1:4">
      <c r="A1077" s="138" t="str">
        <f>IF(ISBLANK(Nomen.complète!P1077),"-",Nomen.complète!P1077)</f>
        <v>-</v>
      </c>
      <c r="B1077" s="139" t="str">
        <f>IF(ISBLANK(Nomen.complète!Q1077),"-",Nomen.complète!Q1077)</f>
        <v>-</v>
      </c>
      <c r="C1077" s="140" t="str">
        <f>IF(ISBLANK(Nomen.complète!R1077),"-",Nomen.complète!R1077)</f>
        <v>-</v>
      </c>
      <c r="D1077" s="141" t="str">
        <f>IF(ISBLANK(Nomen.complète!S1077),"-",Nomen.complète!S1077)</f>
        <v>-</v>
      </c>
    </row>
    <row r="1078" spans="1:4">
      <c r="A1078" s="138" t="str">
        <f>IF(ISBLANK(Nomen.complète!P1078),"-",Nomen.complète!P1078)</f>
        <v>-</v>
      </c>
      <c r="B1078" s="139" t="str">
        <f>IF(ISBLANK(Nomen.complète!Q1078),"-",Nomen.complète!Q1078)</f>
        <v>-</v>
      </c>
      <c r="C1078" s="140" t="str">
        <f>IF(ISBLANK(Nomen.complète!R1078),"-",Nomen.complète!R1078)</f>
        <v>-</v>
      </c>
      <c r="D1078" s="141" t="str">
        <f>IF(ISBLANK(Nomen.complète!S1078),"-",Nomen.complète!S1078)</f>
        <v>-</v>
      </c>
    </row>
    <row r="1079" spans="1:4">
      <c r="A1079" s="138" t="str">
        <f>IF(ISBLANK(Nomen.complète!P1079),"-",Nomen.complète!P1079)</f>
        <v>-</v>
      </c>
      <c r="B1079" s="139" t="str">
        <f>IF(ISBLANK(Nomen.complète!Q1079),"-",Nomen.complète!Q1079)</f>
        <v>-</v>
      </c>
      <c r="C1079" s="140" t="str">
        <f>IF(ISBLANK(Nomen.complète!R1079),"-",Nomen.complète!R1079)</f>
        <v>-</v>
      </c>
      <c r="D1079" s="141" t="str">
        <f>IF(ISBLANK(Nomen.complète!S1079),"-",Nomen.complète!S1079)</f>
        <v>-</v>
      </c>
    </row>
    <row r="1080" spans="1:4">
      <c r="A1080" s="138" t="str">
        <f>IF(ISBLANK(Nomen.complète!P1080),"-",Nomen.complète!P1080)</f>
        <v>-</v>
      </c>
      <c r="B1080" s="139" t="str">
        <f>IF(ISBLANK(Nomen.complète!Q1080),"-",Nomen.complète!Q1080)</f>
        <v>-</v>
      </c>
      <c r="C1080" s="140" t="str">
        <f>IF(ISBLANK(Nomen.complète!R1080),"-",Nomen.complète!R1080)</f>
        <v>-</v>
      </c>
      <c r="D1080" s="141" t="str">
        <f>IF(ISBLANK(Nomen.complète!S1080),"-",Nomen.complète!S1080)</f>
        <v>-</v>
      </c>
    </row>
    <row r="1081" spans="1:4">
      <c r="A1081" s="138" t="str">
        <f>IF(ISBLANK(Nomen.complète!P1081),"-",Nomen.complète!P1081)</f>
        <v>-</v>
      </c>
      <c r="B1081" s="139" t="str">
        <f>IF(ISBLANK(Nomen.complète!Q1081),"-",Nomen.complète!Q1081)</f>
        <v>-</v>
      </c>
      <c r="C1081" s="140" t="str">
        <f>IF(ISBLANK(Nomen.complète!R1081),"-",Nomen.complète!R1081)</f>
        <v>-</v>
      </c>
      <c r="D1081" s="141" t="str">
        <f>IF(ISBLANK(Nomen.complète!S1081),"-",Nomen.complète!S1081)</f>
        <v>-</v>
      </c>
    </row>
    <row r="1082" spans="1:4">
      <c r="A1082" s="138" t="str">
        <f>IF(ISBLANK(Nomen.complète!P1082),"-",Nomen.complète!P1082)</f>
        <v>-</v>
      </c>
      <c r="B1082" s="139" t="str">
        <f>IF(ISBLANK(Nomen.complète!Q1082),"-",Nomen.complète!Q1082)</f>
        <v>-</v>
      </c>
      <c r="C1082" s="140" t="str">
        <f>IF(ISBLANK(Nomen.complète!R1082),"-",Nomen.complète!R1082)</f>
        <v>-</v>
      </c>
      <c r="D1082" s="141" t="str">
        <f>IF(ISBLANK(Nomen.complète!S1082),"-",Nomen.complète!S1082)</f>
        <v>-</v>
      </c>
    </row>
    <row r="1083" spans="1:4">
      <c r="A1083" s="138" t="str">
        <f>IF(ISBLANK(Nomen.complète!P1083),"-",Nomen.complète!P1083)</f>
        <v>-</v>
      </c>
      <c r="B1083" s="139" t="str">
        <f>IF(ISBLANK(Nomen.complète!Q1083),"-",Nomen.complète!Q1083)</f>
        <v>-</v>
      </c>
      <c r="C1083" s="140" t="str">
        <f>IF(ISBLANK(Nomen.complète!R1083),"-",Nomen.complète!R1083)</f>
        <v>-</v>
      </c>
      <c r="D1083" s="141" t="str">
        <f>IF(ISBLANK(Nomen.complète!S1083),"-",Nomen.complète!S1083)</f>
        <v>-</v>
      </c>
    </row>
    <row r="1084" spans="1:4">
      <c r="A1084" s="138" t="str">
        <f>IF(ISBLANK(Nomen.complète!P1084),"-",Nomen.complète!P1084)</f>
        <v>-</v>
      </c>
      <c r="B1084" s="139" t="str">
        <f>IF(ISBLANK(Nomen.complète!Q1084),"-",Nomen.complète!Q1084)</f>
        <v>-</v>
      </c>
      <c r="C1084" s="140" t="str">
        <f>IF(ISBLANK(Nomen.complète!R1084),"-",Nomen.complète!R1084)</f>
        <v>-</v>
      </c>
      <c r="D1084" s="141" t="str">
        <f>IF(ISBLANK(Nomen.complète!S1084),"-",Nomen.complète!S1084)</f>
        <v>-</v>
      </c>
    </row>
    <row r="1085" spans="1:4">
      <c r="A1085" s="138" t="str">
        <f>IF(ISBLANK(Nomen.complète!P1085),"-",Nomen.complète!P1085)</f>
        <v>-</v>
      </c>
      <c r="B1085" s="139" t="str">
        <f>IF(ISBLANK(Nomen.complète!Q1085),"-",Nomen.complète!Q1085)</f>
        <v>-</v>
      </c>
      <c r="C1085" s="140" t="str">
        <f>IF(ISBLANK(Nomen.complète!R1085),"-",Nomen.complète!R1085)</f>
        <v>-</v>
      </c>
      <c r="D1085" s="141" t="str">
        <f>IF(ISBLANK(Nomen.complète!S1085),"-",Nomen.complète!S1085)</f>
        <v>-</v>
      </c>
    </row>
    <row r="1086" spans="1:4">
      <c r="A1086" s="138" t="str">
        <f>IF(ISBLANK(Nomen.complète!P1086),"-",Nomen.complète!P1086)</f>
        <v>-</v>
      </c>
      <c r="B1086" s="139" t="str">
        <f>IF(ISBLANK(Nomen.complète!Q1086),"-",Nomen.complète!Q1086)</f>
        <v>-</v>
      </c>
      <c r="C1086" s="140" t="str">
        <f>IF(ISBLANK(Nomen.complète!R1086),"-",Nomen.complète!R1086)</f>
        <v>-</v>
      </c>
      <c r="D1086" s="141" t="str">
        <f>IF(ISBLANK(Nomen.complète!S1086),"-",Nomen.complète!S1086)</f>
        <v>-</v>
      </c>
    </row>
    <row r="1087" spans="1:4">
      <c r="A1087" s="138" t="str">
        <f>IF(ISBLANK(Nomen.complète!P1087),"-",Nomen.complète!P1087)</f>
        <v>-</v>
      </c>
      <c r="B1087" s="139" t="str">
        <f>IF(ISBLANK(Nomen.complète!Q1087),"-",Nomen.complète!Q1087)</f>
        <v>-</v>
      </c>
      <c r="C1087" s="140" t="str">
        <f>IF(ISBLANK(Nomen.complète!R1087),"-",Nomen.complète!R1087)</f>
        <v>-</v>
      </c>
      <c r="D1087" s="141" t="str">
        <f>IF(ISBLANK(Nomen.complète!S1087),"-",Nomen.complète!S1087)</f>
        <v>-</v>
      </c>
    </row>
    <row r="1088" spans="1:4">
      <c r="A1088" s="138" t="str">
        <f>IF(ISBLANK(Nomen.complète!P1088),"-",Nomen.complète!P1088)</f>
        <v>-</v>
      </c>
      <c r="B1088" s="139" t="str">
        <f>IF(ISBLANK(Nomen.complète!Q1088),"-",Nomen.complète!Q1088)</f>
        <v>-</v>
      </c>
      <c r="C1088" s="140" t="str">
        <f>IF(ISBLANK(Nomen.complète!R1088),"-",Nomen.complète!R1088)</f>
        <v>-</v>
      </c>
      <c r="D1088" s="141" t="str">
        <f>IF(ISBLANK(Nomen.complète!S1088),"-",Nomen.complète!S1088)</f>
        <v>-</v>
      </c>
    </row>
    <row r="1089" spans="1:4">
      <c r="A1089" s="138" t="str">
        <f>IF(ISBLANK(Nomen.complète!P1089),"-",Nomen.complète!P1089)</f>
        <v>-</v>
      </c>
      <c r="B1089" s="139" t="str">
        <f>IF(ISBLANK(Nomen.complète!Q1089),"-",Nomen.complète!Q1089)</f>
        <v>-</v>
      </c>
      <c r="C1089" s="140" t="str">
        <f>IF(ISBLANK(Nomen.complète!R1089),"-",Nomen.complète!R1089)</f>
        <v>-</v>
      </c>
      <c r="D1089" s="141" t="str">
        <f>IF(ISBLANK(Nomen.complète!S1089),"-",Nomen.complète!S1089)</f>
        <v>-</v>
      </c>
    </row>
    <row r="1090" spans="1:4">
      <c r="A1090" s="138" t="str">
        <f>IF(ISBLANK(Nomen.complète!P1090),"-",Nomen.complète!P1090)</f>
        <v>-</v>
      </c>
      <c r="B1090" s="139" t="str">
        <f>IF(ISBLANK(Nomen.complète!Q1090),"-",Nomen.complète!Q1090)</f>
        <v>-</v>
      </c>
      <c r="C1090" s="140" t="str">
        <f>IF(ISBLANK(Nomen.complète!R1090),"-",Nomen.complète!R1090)</f>
        <v>-</v>
      </c>
      <c r="D1090" s="141" t="str">
        <f>IF(ISBLANK(Nomen.complète!S1090),"-",Nomen.complète!S1090)</f>
        <v>-</v>
      </c>
    </row>
    <row r="1091" spans="1:4">
      <c r="A1091" s="138" t="str">
        <f>IF(ISBLANK(Nomen.complète!P1091),"-",Nomen.complète!P1091)</f>
        <v>-</v>
      </c>
      <c r="B1091" s="139" t="str">
        <f>IF(ISBLANK(Nomen.complète!Q1091),"-",Nomen.complète!Q1091)</f>
        <v>-</v>
      </c>
      <c r="C1091" s="140" t="str">
        <f>IF(ISBLANK(Nomen.complète!R1091),"-",Nomen.complète!R1091)</f>
        <v>-</v>
      </c>
      <c r="D1091" s="141" t="str">
        <f>IF(ISBLANK(Nomen.complète!S1091),"-",Nomen.complète!S1091)</f>
        <v>-</v>
      </c>
    </row>
    <row r="1092" spans="1:4">
      <c r="A1092" s="138" t="str">
        <f>IF(ISBLANK(Nomen.complète!P1092),"-",Nomen.complète!P1092)</f>
        <v>-</v>
      </c>
      <c r="B1092" s="139" t="str">
        <f>IF(ISBLANK(Nomen.complète!Q1092),"-",Nomen.complète!Q1092)</f>
        <v>-</v>
      </c>
      <c r="C1092" s="140" t="str">
        <f>IF(ISBLANK(Nomen.complète!R1092),"-",Nomen.complète!R1092)</f>
        <v>-</v>
      </c>
      <c r="D1092" s="141" t="str">
        <f>IF(ISBLANK(Nomen.complète!S1092),"-",Nomen.complète!S1092)</f>
        <v>-</v>
      </c>
    </row>
    <row r="1093" spans="1:4">
      <c r="A1093" s="138" t="str">
        <f>IF(ISBLANK(Nomen.complète!P1093),"-",Nomen.complète!P1093)</f>
        <v>-</v>
      </c>
      <c r="B1093" s="139" t="str">
        <f>IF(ISBLANK(Nomen.complète!Q1093),"-",Nomen.complète!Q1093)</f>
        <v>-</v>
      </c>
      <c r="C1093" s="140" t="str">
        <f>IF(ISBLANK(Nomen.complète!R1093),"-",Nomen.complète!R1093)</f>
        <v>-</v>
      </c>
      <c r="D1093" s="141" t="str">
        <f>IF(ISBLANK(Nomen.complète!S1093),"-",Nomen.complète!S1093)</f>
        <v>-</v>
      </c>
    </row>
    <row r="1094" spans="1:4">
      <c r="A1094" s="138" t="str">
        <f>IF(ISBLANK(Nomen.complète!P1094),"-",Nomen.complète!P1094)</f>
        <v>-</v>
      </c>
      <c r="B1094" s="139" t="str">
        <f>IF(ISBLANK(Nomen.complète!Q1094),"-",Nomen.complète!Q1094)</f>
        <v>-</v>
      </c>
      <c r="C1094" s="140" t="str">
        <f>IF(ISBLANK(Nomen.complète!R1094),"-",Nomen.complète!R1094)</f>
        <v>-</v>
      </c>
      <c r="D1094" s="141" t="str">
        <f>IF(ISBLANK(Nomen.complète!S1094),"-",Nomen.complète!S1094)</f>
        <v>-</v>
      </c>
    </row>
    <row r="1095" spans="1:4">
      <c r="A1095" s="138" t="str">
        <f>IF(ISBLANK(Nomen.complète!P1095),"-",Nomen.complète!P1095)</f>
        <v>-</v>
      </c>
      <c r="B1095" s="139" t="str">
        <f>IF(ISBLANK(Nomen.complète!Q1095),"-",Nomen.complète!Q1095)</f>
        <v>-</v>
      </c>
      <c r="C1095" s="140" t="str">
        <f>IF(ISBLANK(Nomen.complète!R1095),"-",Nomen.complète!R1095)</f>
        <v>-</v>
      </c>
      <c r="D1095" s="141" t="str">
        <f>IF(ISBLANK(Nomen.complète!S1095),"-",Nomen.complète!S1095)</f>
        <v>-</v>
      </c>
    </row>
    <row r="1096" spans="1:4">
      <c r="A1096" s="138" t="str">
        <f>IF(ISBLANK(Nomen.complète!P1096),"-",Nomen.complète!P1096)</f>
        <v>-</v>
      </c>
      <c r="B1096" s="139" t="str">
        <f>IF(ISBLANK(Nomen.complète!Q1096),"-",Nomen.complète!Q1096)</f>
        <v>-</v>
      </c>
      <c r="C1096" s="140" t="str">
        <f>IF(ISBLANK(Nomen.complète!R1096),"-",Nomen.complète!R1096)</f>
        <v>-</v>
      </c>
      <c r="D1096" s="141" t="str">
        <f>IF(ISBLANK(Nomen.complète!S1096),"-",Nomen.complète!S1096)</f>
        <v>-</v>
      </c>
    </row>
    <row r="1097" spans="1:4">
      <c r="A1097" s="138" t="str">
        <f>IF(ISBLANK(Nomen.complète!P1097),"-",Nomen.complète!P1097)</f>
        <v>-</v>
      </c>
      <c r="B1097" s="139" t="str">
        <f>IF(ISBLANK(Nomen.complète!Q1097),"-",Nomen.complète!Q1097)</f>
        <v>-</v>
      </c>
      <c r="C1097" s="140" t="str">
        <f>IF(ISBLANK(Nomen.complète!R1097),"-",Nomen.complète!R1097)</f>
        <v>-</v>
      </c>
      <c r="D1097" s="141" t="str">
        <f>IF(ISBLANK(Nomen.complète!S1097),"-",Nomen.complète!S1097)</f>
        <v>-</v>
      </c>
    </row>
    <row r="1098" spans="1:4">
      <c r="A1098" s="138" t="str">
        <f>IF(ISBLANK(Nomen.complète!P1098),"-",Nomen.complète!P1098)</f>
        <v>-</v>
      </c>
      <c r="B1098" s="139" t="str">
        <f>IF(ISBLANK(Nomen.complète!Q1098),"-",Nomen.complète!Q1098)</f>
        <v>-</v>
      </c>
      <c r="C1098" s="140" t="str">
        <f>IF(ISBLANK(Nomen.complète!R1098),"-",Nomen.complète!R1098)</f>
        <v>-</v>
      </c>
      <c r="D1098" s="141" t="str">
        <f>IF(ISBLANK(Nomen.complète!S1098),"-",Nomen.complète!S1098)</f>
        <v>-</v>
      </c>
    </row>
    <row r="1099" spans="1:4">
      <c r="A1099" s="138" t="str">
        <f>IF(ISBLANK(Nomen.complète!P1099),"-",Nomen.complète!P1099)</f>
        <v>-</v>
      </c>
      <c r="B1099" s="139" t="str">
        <f>IF(ISBLANK(Nomen.complète!Q1099),"-",Nomen.complète!Q1099)</f>
        <v>-</v>
      </c>
      <c r="C1099" s="140" t="str">
        <f>IF(ISBLANK(Nomen.complète!R1099),"-",Nomen.complète!R1099)</f>
        <v>-</v>
      </c>
      <c r="D1099" s="141" t="str">
        <f>IF(ISBLANK(Nomen.complète!S1099),"-",Nomen.complète!S1099)</f>
        <v>-</v>
      </c>
    </row>
    <row r="1100" spans="1:4">
      <c r="A1100" s="138" t="str">
        <f>IF(ISBLANK(Nomen.complète!P1100),"-",Nomen.complète!P1100)</f>
        <v>-</v>
      </c>
      <c r="B1100" s="139" t="str">
        <f>IF(ISBLANK(Nomen.complète!Q1100),"-",Nomen.complète!Q1100)</f>
        <v>-</v>
      </c>
      <c r="C1100" s="140" t="str">
        <f>IF(ISBLANK(Nomen.complète!R1100),"-",Nomen.complète!R1100)</f>
        <v>-</v>
      </c>
      <c r="D1100" s="141" t="str">
        <f>IF(ISBLANK(Nomen.complète!S1100),"-",Nomen.complète!S1100)</f>
        <v>-</v>
      </c>
    </row>
    <row r="1101" spans="1:4">
      <c r="A1101" s="138" t="str">
        <f>IF(ISBLANK(Nomen.complète!P1101),"-",Nomen.complète!P1101)</f>
        <v>-</v>
      </c>
      <c r="B1101" s="139" t="str">
        <f>IF(ISBLANK(Nomen.complète!Q1101),"-",Nomen.complète!Q1101)</f>
        <v>-</v>
      </c>
      <c r="C1101" s="140" t="str">
        <f>IF(ISBLANK(Nomen.complète!R1101),"-",Nomen.complète!R1101)</f>
        <v>-</v>
      </c>
      <c r="D1101" s="141" t="str">
        <f>IF(ISBLANK(Nomen.complète!S1101),"-",Nomen.complète!S1101)</f>
        <v>-</v>
      </c>
    </row>
    <row r="1102" spans="1:4">
      <c r="A1102" s="138" t="str">
        <f>IF(ISBLANK(Nomen.complète!P1102),"-",Nomen.complète!P1102)</f>
        <v>-</v>
      </c>
      <c r="B1102" s="139" t="str">
        <f>IF(ISBLANK(Nomen.complète!Q1102),"-",Nomen.complète!Q1102)</f>
        <v>-</v>
      </c>
      <c r="C1102" s="140" t="str">
        <f>IF(ISBLANK(Nomen.complète!R1102),"-",Nomen.complète!R1102)</f>
        <v>-</v>
      </c>
      <c r="D1102" s="141" t="str">
        <f>IF(ISBLANK(Nomen.complète!S1102),"-",Nomen.complète!S1102)</f>
        <v>-</v>
      </c>
    </row>
    <row r="1103" spans="1:4">
      <c r="A1103" s="138" t="str">
        <f>IF(ISBLANK(Nomen.complète!P1103),"-",Nomen.complète!P1103)</f>
        <v>-</v>
      </c>
      <c r="B1103" s="139" t="str">
        <f>IF(ISBLANK(Nomen.complète!Q1103),"-",Nomen.complète!Q1103)</f>
        <v>-</v>
      </c>
      <c r="C1103" s="140" t="str">
        <f>IF(ISBLANK(Nomen.complète!R1103),"-",Nomen.complète!R1103)</f>
        <v>-</v>
      </c>
      <c r="D1103" s="141" t="str">
        <f>IF(ISBLANK(Nomen.complète!S1103),"-",Nomen.complète!S1103)</f>
        <v>-</v>
      </c>
    </row>
    <row r="1104" spans="1:4">
      <c r="A1104" s="138" t="str">
        <f>IF(ISBLANK(Nomen.complète!P1104),"-",Nomen.complète!P1104)</f>
        <v>-</v>
      </c>
      <c r="B1104" s="139" t="str">
        <f>IF(ISBLANK(Nomen.complète!Q1104),"-",Nomen.complète!Q1104)</f>
        <v>-</v>
      </c>
      <c r="C1104" s="140" t="str">
        <f>IF(ISBLANK(Nomen.complète!R1104),"-",Nomen.complète!R1104)</f>
        <v>-</v>
      </c>
      <c r="D1104" s="141" t="str">
        <f>IF(ISBLANK(Nomen.complète!S1104),"-",Nomen.complète!S1104)</f>
        <v>-</v>
      </c>
    </row>
    <row r="1105" spans="1:4">
      <c r="A1105" s="138" t="str">
        <f>IF(ISBLANK(Nomen.complète!P1105),"-",Nomen.complète!P1105)</f>
        <v>-</v>
      </c>
      <c r="B1105" s="139" t="str">
        <f>IF(ISBLANK(Nomen.complète!Q1105),"-",Nomen.complète!Q1105)</f>
        <v>-</v>
      </c>
      <c r="C1105" s="140" t="str">
        <f>IF(ISBLANK(Nomen.complète!R1105),"-",Nomen.complète!R1105)</f>
        <v>-</v>
      </c>
      <c r="D1105" s="141" t="str">
        <f>IF(ISBLANK(Nomen.complète!S1105),"-",Nomen.complète!S1105)</f>
        <v>-</v>
      </c>
    </row>
    <row r="1106" spans="1:4">
      <c r="A1106" s="138" t="str">
        <f>IF(ISBLANK(Nomen.complète!P1106),"-",Nomen.complète!P1106)</f>
        <v>-</v>
      </c>
      <c r="B1106" s="139" t="str">
        <f>IF(ISBLANK(Nomen.complète!Q1106),"-",Nomen.complète!Q1106)</f>
        <v>-</v>
      </c>
      <c r="C1106" s="140" t="str">
        <f>IF(ISBLANK(Nomen.complète!R1106),"-",Nomen.complète!R1106)</f>
        <v>-</v>
      </c>
      <c r="D1106" s="141" t="str">
        <f>IF(ISBLANK(Nomen.complète!S1106),"-",Nomen.complète!S1106)</f>
        <v>-</v>
      </c>
    </row>
    <row r="1107" spans="1:4">
      <c r="A1107" s="138" t="str">
        <f>IF(ISBLANK(Nomen.complète!P1107),"-",Nomen.complète!P1107)</f>
        <v>-</v>
      </c>
      <c r="B1107" s="139" t="str">
        <f>IF(ISBLANK(Nomen.complète!Q1107),"-",Nomen.complète!Q1107)</f>
        <v>-</v>
      </c>
      <c r="C1107" s="140" t="str">
        <f>IF(ISBLANK(Nomen.complète!R1107),"-",Nomen.complète!R1107)</f>
        <v>-</v>
      </c>
      <c r="D1107" s="141" t="str">
        <f>IF(ISBLANK(Nomen.complète!S1107),"-",Nomen.complète!S1107)</f>
        <v>-</v>
      </c>
    </row>
    <row r="1108" spans="1:4">
      <c r="A1108" s="138" t="str">
        <f>IF(ISBLANK(Nomen.complète!P1108),"-",Nomen.complète!P1108)</f>
        <v>-</v>
      </c>
      <c r="B1108" s="139" t="str">
        <f>IF(ISBLANK(Nomen.complète!Q1108),"-",Nomen.complète!Q1108)</f>
        <v>-</v>
      </c>
      <c r="C1108" s="140" t="str">
        <f>IF(ISBLANK(Nomen.complète!R1108),"-",Nomen.complète!R1108)</f>
        <v>-</v>
      </c>
      <c r="D1108" s="141" t="str">
        <f>IF(ISBLANK(Nomen.complète!S1108),"-",Nomen.complète!S1108)</f>
        <v>-</v>
      </c>
    </row>
    <row r="1109" spans="1:4">
      <c r="A1109" s="138" t="str">
        <f>IF(ISBLANK(Nomen.complète!P1109),"-",Nomen.complète!P1109)</f>
        <v>-</v>
      </c>
      <c r="B1109" s="139" t="str">
        <f>IF(ISBLANK(Nomen.complète!Q1109),"-",Nomen.complète!Q1109)</f>
        <v>-</v>
      </c>
      <c r="C1109" s="140" t="str">
        <f>IF(ISBLANK(Nomen.complète!R1109),"-",Nomen.complète!R1109)</f>
        <v>-</v>
      </c>
      <c r="D1109" s="141" t="str">
        <f>IF(ISBLANK(Nomen.complète!S1109),"-",Nomen.complète!S1109)</f>
        <v>-</v>
      </c>
    </row>
    <row r="1110" spans="1:4">
      <c r="A1110" s="138" t="str">
        <f>IF(ISBLANK(Nomen.complète!P1110),"-",Nomen.complète!P1110)</f>
        <v>-</v>
      </c>
      <c r="B1110" s="139" t="str">
        <f>IF(ISBLANK(Nomen.complète!Q1110),"-",Nomen.complète!Q1110)</f>
        <v>-</v>
      </c>
      <c r="C1110" s="140" t="str">
        <f>IF(ISBLANK(Nomen.complète!R1110),"-",Nomen.complète!R1110)</f>
        <v>-</v>
      </c>
      <c r="D1110" s="141" t="str">
        <f>IF(ISBLANK(Nomen.complète!S1110),"-",Nomen.complète!S1110)</f>
        <v>-</v>
      </c>
    </row>
    <row r="1111" spans="1:4">
      <c r="A1111" s="138" t="str">
        <f>IF(ISBLANK(Nomen.complète!P1111),"-",Nomen.complète!P1111)</f>
        <v>-</v>
      </c>
      <c r="B1111" s="139" t="str">
        <f>IF(ISBLANK(Nomen.complète!Q1111),"-",Nomen.complète!Q1111)</f>
        <v>-</v>
      </c>
      <c r="C1111" s="140" t="str">
        <f>IF(ISBLANK(Nomen.complète!R1111),"-",Nomen.complète!R1111)</f>
        <v>-</v>
      </c>
      <c r="D1111" s="141" t="str">
        <f>IF(ISBLANK(Nomen.complète!S1111),"-",Nomen.complète!S1111)</f>
        <v>-</v>
      </c>
    </row>
    <row r="1112" spans="1:4">
      <c r="A1112" s="138" t="str">
        <f>IF(ISBLANK(Nomen.complète!P1112),"-",Nomen.complète!P1112)</f>
        <v>-</v>
      </c>
      <c r="B1112" s="139" t="str">
        <f>IF(ISBLANK(Nomen.complète!Q1112),"-",Nomen.complète!Q1112)</f>
        <v>-</v>
      </c>
      <c r="C1112" s="140" t="str">
        <f>IF(ISBLANK(Nomen.complète!R1112),"-",Nomen.complète!R1112)</f>
        <v>-</v>
      </c>
      <c r="D1112" s="141" t="str">
        <f>IF(ISBLANK(Nomen.complète!S1112),"-",Nomen.complète!S1112)</f>
        <v>-</v>
      </c>
    </row>
    <row r="1113" spans="1:4">
      <c r="A1113" s="138" t="str">
        <f>IF(ISBLANK(Nomen.complète!P1113),"-",Nomen.complète!P1113)</f>
        <v>-</v>
      </c>
      <c r="B1113" s="139" t="str">
        <f>IF(ISBLANK(Nomen.complète!Q1113),"-",Nomen.complète!Q1113)</f>
        <v>-</v>
      </c>
      <c r="C1113" s="140" t="str">
        <f>IF(ISBLANK(Nomen.complète!R1113),"-",Nomen.complète!R1113)</f>
        <v>-</v>
      </c>
      <c r="D1113" s="141" t="str">
        <f>IF(ISBLANK(Nomen.complète!S1113),"-",Nomen.complète!S1113)</f>
        <v>-</v>
      </c>
    </row>
    <row r="1114" spans="1:4">
      <c r="A1114" s="138" t="str">
        <f>IF(ISBLANK(Nomen.complète!P1114),"-",Nomen.complète!P1114)</f>
        <v>-</v>
      </c>
      <c r="B1114" s="139" t="str">
        <f>IF(ISBLANK(Nomen.complète!Q1114),"-",Nomen.complète!Q1114)</f>
        <v>-</v>
      </c>
      <c r="C1114" s="140" t="str">
        <f>IF(ISBLANK(Nomen.complète!R1114),"-",Nomen.complète!R1114)</f>
        <v>-</v>
      </c>
      <c r="D1114" s="141" t="str">
        <f>IF(ISBLANK(Nomen.complète!S1114),"-",Nomen.complète!S1114)</f>
        <v>-</v>
      </c>
    </row>
    <row r="1115" spans="1:4">
      <c r="A1115" s="138" t="str">
        <f>IF(ISBLANK(Nomen.complète!P1115),"-",Nomen.complète!P1115)</f>
        <v>-</v>
      </c>
      <c r="B1115" s="139" t="str">
        <f>IF(ISBLANK(Nomen.complète!Q1115),"-",Nomen.complète!Q1115)</f>
        <v>-</v>
      </c>
      <c r="C1115" s="140" t="str">
        <f>IF(ISBLANK(Nomen.complète!R1115),"-",Nomen.complète!R1115)</f>
        <v>-</v>
      </c>
      <c r="D1115" s="141" t="str">
        <f>IF(ISBLANK(Nomen.complète!S1115),"-",Nomen.complète!S1115)</f>
        <v>-</v>
      </c>
    </row>
    <row r="1116" spans="1:4">
      <c r="A1116" s="138" t="str">
        <f>IF(ISBLANK(Nomen.complète!P1116),"-",Nomen.complète!P1116)</f>
        <v>-</v>
      </c>
      <c r="B1116" s="139" t="str">
        <f>IF(ISBLANK(Nomen.complète!Q1116),"-",Nomen.complète!Q1116)</f>
        <v>-</v>
      </c>
      <c r="C1116" s="140" t="str">
        <f>IF(ISBLANK(Nomen.complète!R1116),"-",Nomen.complète!R1116)</f>
        <v>-</v>
      </c>
      <c r="D1116" s="141" t="str">
        <f>IF(ISBLANK(Nomen.complète!S1116),"-",Nomen.complète!S1116)</f>
        <v>-</v>
      </c>
    </row>
    <row r="1117" spans="1:4">
      <c r="A1117" s="138" t="str">
        <f>IF(ISBLANK(Nomen.complète!P1117),"-",Nomen.complète!P1117)</f>
        <v>-</v>
      </c>
      <c r="B1117" s="139" t="str">
        <f>IF(ISBLANK(Nomen.complète!Q1117),"-",Nomen.complète!Q1117)</f>
        <v>-</v>
      </c>
      <c r="C1117" s="140" t="str">
        <f>IF(ISBLANK(Nomen.complète!R1117),"-",Nomen.complète!R1117)</f>
        <v>-</v>
      </c>
      <c r="D1117" s="141" t="str">
        <f>IF(ISBLANK(Nomen.complète!S1117),"-",Nomen.complète!S1117)</f>
        <v>-</v>
      </c>
    </row>
    <row r="1118" spans="1:4">
      <c r="A1118" s="138" t="str">
        <f>IF(ISBLANK(Nomen.complète!P1118),"-",Nomen.complète!P1118)</f>
        <v>-</v>
      </c>
      <c r="B1118" s="139" t="str">
        <f>IF(ISBLANK(Nomen.complète!Q1118),"-",Nomen.complète!Q1118)</f>
        <v>-</v>
      </c>
      <c r="C1118" s="140" t="str">
        <f>IF(ISBLANK(Nomen.complète!R1118),"-",Nomen.complète!R1118)</f>
        <v>-</v>
      </c>
      <c r="D1118" s="141" t="str">
        <f>IF(ISBLANK(Nomen.complète!S1118),"-",Nomen.complète!S1118)</f>
        <v>-</v>
      </c>
    </row>
    <row r="1119" spans="1:4">
      <c r="A1119" s="138" t="str">
        <f>IF(ISBLANK(Nomen.complète!P1119),"-",Nomen.complète!P1119)</f>
        <v>-</v>
      </c>
      <c r="B1119" s="139" t="str">
        <f>IF(ISBLANK(Nomen.complète!Q1119),"-",Nomen.complète!Q1119)</f>
        <v>-</v>
      </c>
      <c r="C1119" s="140" t="str">
        <f>IF(ISBLANK(Nomen.complète!R1119),"-",Nomen.complète!R1119)</f>
        <v>-</v>
      </c>
      <c r="D1119" s="141" t="str">
        <f>IF(ISBLANK(Nomen.complète!S1119),"-",Nomen.complète!S1119)</f>
        <v>-</v>
      </c>
    </row>
    <row r="1120" spans="1:4">
      <c r="A1120" s="138" t="str">
        <f>IF(ISBLANK(Nomen.complète!P1120),"-",Nomen.complète!P1120)</f>
        <v>-</v>
      </c>
      <c r="B1120" s="139" t="str">
        <f>IF(ISBLANK(Nomen.complète!Q1120),"-",Nomen.complète!Q1120)</f>
        <v>-</v>
      </c>
      <c r="C1120" s="140" t="str">
        <f>IF(ISBLANK(Nomen.complète!R1120),"-",Nomen.complète!R1120)</f>
        <v>-</v>
      </c>
      <c r="D1120" s="141" t="str">
        <f>IF(ISBLANK(Nomen.complète!S1120),"-",Nomen.complète!S1120)</f>
        <v>-</v>
      </c>
    </row>
    <row r="1121" spans="1:4">
      <c r="A1121" s="138" t="str">
        <f>IF(ISBLANK(Nomen.complète!P1121),"-",Nomen.complète!P1121)</f>
        <v>-</v>
      </c>
      <c r="B1121" s="139" t="str">
        <f>IF(ISBLANK(Nomen.complète!Q1121),"-",Nomen.complète!Q1121)</f>
        <v>-</v>
      </c>
      <c r="C1121" s="140" t="str">
        <f>IF(ISBLANK(Nomen.complète!R1121),"-",Nomen.complète!R1121)</f>
        <v>-</v>
      </c>
      <c r="D1121" s="141" t="str">
        <f>IF(ISBLANK(Nomen.complète!S1121),"-",Nomen.complète!S1121)</f>
        <v>-</v>
      </c>
    </row>
    <row r="1122" spans="1:4">
      <c r="A1122" s="138" t="str">
        <f>IF(ISBLANK(Nomen.complète!P1122),"-",Nomen.complète!P1122)</f>
        <v>-</v>
      </c>
      <c r="B1122" s="139" t="str">
        <f>IF(ISBLANK(Nomen.complète!Q1122),"-",Nomen.complète!Q1122)</f>
        <v>-</v>
      </c>
      <c r="C1122" s="140" t="str">
        <f>IF(ISBLANK(Nomen.complète!R1122),"-",Nomen.complète!R1122)</f>
        <v>-</v>
      </c>
      <c r="D1122" s="141" t="str">
        <f>IF(ISBLANK(Nomen.complète!S1122),"-",Nomen.complète!S1122)</f>
        <v>-</v>
      </c>
    </row>
    <row r="1123" spans="1:4">
      <c r="A1123" s="138" t="str">
        <f>IF(ISBLANK(Nomen.complète!P1123),"-",Nomen.complète!P1123)</f>
        <v>-</v>
      </c>
      <c r="B1123" s="139" t="str">
        <f>IF(ISBLANK(Nomen.complète!Q1123),"-",Nomen.complète!Q1123)</f>
        <v>-</v>
      </c>
      <c r="C1123" s="140" t="str">
        <f>IF(ISBLANK(Nomen.complète!R1123),"-",Nomen.complète!R1123)</f>
        <v>-</v>
      </c>
      <c r="D1123" s="141" t="str">
        <f>IF(ISBLANK(Nomen.complète!S1123),"-",Nomen.complète!S1123)</f>
        <v>-</v>
      </c>
    </row>
    <row r="1124" spans="1:4">
      <c r="A1124" s="138" t="str">
        <f>IF(ISBLANK(Nomen.complète!P1124),"-",Nomen.complète!P1124)</f>
        <v>-</v>
      </c>
      <c r="B1124" s="139" t="str">
        <f>IF(ISBLANK(Nomen.complète!Q1124),"-",Nomen.complète!Q1124)</f>
        <v>-</v>
      </c>
      <c r="C1124" s="140" t="str">
        <f>IF(ISBLANK(Nomen.complète!R1124),"-",Nomen.complète!R1124)</f>
        <v>-</v>
      </c>
      <c r="D1124" s="141" t="str">
        <f>IF(ISBLANK(Nomen.complète!S1124),"-",Nomen.complète!S1124)</f>
        <v>-</v>
      </c>
    </row>
    <row r="1125" spans="1:4">
      <c r="A1125" s="138" t="str">
        <f>IF(ISBLANK(Nomen.complète!P1125),"-",Nomen.complète!P1125)</f>
        <v>-</v>
      </c>
      <c r="B1125" s="139" t="str">
        <f>IF(ISBLANK(Nomen.complète!Q1125),"-",Nomen.complète!Q1125)</f>
        <v>-</v>
      </c>
      <c r="C1125" s="140" t="str">
        <f>IF(ISBLANK(Nomen.complète!R1125),"-",Nomen.complète!R1125)</f>
        <v>-</v>
      </c>
      <c r="D1125" s="141" t="str">
        <f>IF(ISBLANK(Nomen.complète!S1125),"-",Nomen.complète!S1125)</f>
        <v>-</v>
      </c>
    </row>
    <row r="1126" spans="1:4">
      <c r="A1126" s="138" t="str">
        <f>IF(ISBLANK(Nomen.complète!P1126),"-",Nomen.complète!P1126)</f>
        <v>-</v>
      </c>
      <c r="B1126" s="139" t="str">
        <f>IF(ISBLANK(Nomen.complète!Q1126),"-",Nomen.complète!Q1126)</f>
        <v>-</v>
      </c>
      <c r="C1126" s="140" t="str">
        <f>IF(ISBLANK(Nomen.complète!R1126),"-",Nomen.complète!R1126)</f>
        <v>-</v>
      </c>
      <c r="D1126" s="141" t="str">
        <f>IF(ISBLANK(Nomen.complète!S1126),"-",Nomen.complète!S1126)</f>
        <v>-</v>
      </c>
    </row>
    <row r="1127" spans="1:4">
      <c r="A1127" s="138" t="str">
        <f>IF(ISBLANK(Nomen.complète!P1127),"-",Nomen.complète!P1127)</f>
        <v>-</v>
      </c>
      <c r="B1127" s="139" t="str">
        <f>IF(ISBLANK(Nomen.complète!Q1127),"-",Nomen.complète!Q1127)</f>
        <v>-</v>
      </c>
      <c r="C1127" s="140" t="str">
        <f>IF(ISBLANK(Nomen.complète!R1127),"-",Nomen.complète!R1127)</f>
        <v>-</v>
      </c>
      <c r="D1127" s="141" t="str">
        <f>IF(ISBLANK(Nomen.complète!S1127),"-",Nomen.complète!S1127)</f>
        <v>-</v>
      </c>
    </row>
    <row r="1128" spans="1:4">
      <c r="A1128" s="138" t="str">
        <f>IF(ISBLANK(Nomen.complète!P1128),"-",Nomen.complète!P1128)</f>
        <v>-</v>
      </c>
      <c r="B1128" s="139" t="str">
        <f>IF(ISBLANK(Nomen.complète!Q1128),"-",Nomen.complète!Q1128)</f>
        <v>-</v>
      </c>
      <c r="C1128" s="140" t="str">
        <f>IF(ISBLANK(Nomen.complète!R1128),"-",Nomen.complète!R1128)</f>
        <v>-</v>
      </c>
      <c r="D1128" s="141" t="str">
        <f>IF(ISBLANK(Nomen.complète!S1128),"-",Nomen.complète!S1128)</f>
        <v>-</v>
      </c>
    </row>
    <row r="1129" spans="1:4">
      <c r="A1129" s="138" t="str">
        <f>IF(ISBLANK(Nomen.complète!P1129),"-",Nomen.complète!P1129)</f>
        <v>-</v>
      </c>
      <c r="B1129" s="139" t="str">
        <f>IF(ISBLANK(Nomen.complète!Q1129),"-",Nomen.complète!Q1129)</f>
        <v>-</v>
      </c>
      <c r="C1129" s="140" t="str">
        <f>IF(ISBLANK(Nomen.complète!R1129),"-",Nomen.complète!R1129)</f>
        <v>-</v>
      </c>
      <c r="D1129" s="141" t="str">
        <f>IF(ISBLANK(Nomen.complète!S1129),"-",Nomen.complète!S1129)</f>
        <v>-</v>
      </c>
    </row>
    <row r="1130" spans="1:4">
      <c r="A1130" s="138" t="str">
        <f>IF(ISBLANK(Nomen.complète!P1130),"-",Nomen.complète!P1130)</f>
        <v>-</v>
      </c>
      <c r="B1130" s="139" t="str">
        <f>IF(ISBLANK(Nomen.complète!Q1130),"-",Nomen.complète!Q1130)</f>
        <v>-</v>
      </c>
      <c r="C1130" s="140" t="str">
        <f>IF(ISBLANK(Nomen.complète!R1130),"-",Nomen.complète!R1130)</f>
        <v>-</v>
      </c>
      <c r="D1130" s="141" t="str">
        <f>IF(ISBLANK(Nomen.complète!S1130),"-",Nomen.complète!S1130)</f>
        <v>-</v>
      </c>
    </row>
    <row r="1131" spans="1:4">
      <c r="A1131" s="138" t="str">
        <f>IF(ISBLANK(Nomen.complète!P1131),"-",Nomen.complète!P1131)</f>
        <v>-</v>
      </c>
      <c r="B1131" s="139" t="str">
        <f>IF(ISBLANK(Nomen.complète!Q1131),"-",Nomen.complète!Q1131)</f>
        <v>-</v>
      </c>
      <c r="C1131" s="140" t="str">
        <f>IF(ISBLANK(Nomen.complète!R1131),"-",Nomen.complète!R1131)</f>
        <v>-</v>
      </c>
      <c r="D1131" s="141" t="str">
        <f>IF(ISBLANK(Nomen.complète!S1131),"-",Nomen.complète!S1131)</f>
        <v>-</v>
      </c>
    </row>
    <row r="1132" spans="1:4">
      <c r="A1132" s="138" t="str">
        <f>IF(ISBLANK(Nomen.complète!P1132),"-",Nomen.complète!P1132)</f>
        <v>-</v>
      </c>
      <c r="B1132" s="139" t="str">
        <f>IF(ISBLANK(Nomen.complète!Q1132),"-",Nomen.complète!Q1132)</f>
        <v>-</v>
      </c>
      <c r="C1132" s="140" t="str">
        <f>IF(ISBLANK(Nomen.complète!R1132),"-",Nomen.complète!R1132)</f>
        <v>-</v>
      </c>
      <c r="D1132" s="141" t="str">
        <f>IF(ISBLANK(Nomen.complète!S1132),"-",Nomen.complète!S1132)</f>
        <v>-</v>
      </c>
    </row>
    <row r="1133" spans="1:4">
      <c r="A1133" s="138" t="str">
        <f>IF(ISBLANK(Nomen.complète!P1133),"-",Nomen.complète!P1133)</f>
        <v>-</v>
      </c>
      <c r="B1133" s="139" t="str">
        <f>IF(ISBLANK(Nomen.complète!Q1133),"-",Nomen.complète!Q1133)</f>
        <v>-</v>
      </c>
      <c r="C1133" s="140" t="str">
        <f>IF(ISBLANK(Nomen.complète!R1133),"-",Nomen.complète!R1133)</f>
        <v>-</v>
      </c>
      <c r="D1133" s="141" t="str">
        <f>IF(ISBLANK(Nomen.complète!S1133),"-",Nomen.complète!S1133)</f>
        <v>-</v>
      </c>
    </row>
    <row r="1134" spans="1:4">
      <c r="A1134" s="138" t="str">
        <f>IF(ISBLANK(Nomen.complète!P1134),"-",Nomen.complète!P1134)</f>
        <v>-</v>
      </c>
      <c r="B1134" s="139" t="str">
        <f>IF(ISBLANK(Nomen.complète!Q1134),"-",Nomen.complète!Q1134)</f>
        <v>-</v>
      </c>
      <c r="C1134" s="140" t="str">
        <f>IF(ISBLANK(Nomen.complète!R1134),"-",Nomen.complète!R1134)</f>
        <v>-</v>
      </c>
      <c r="D1134" s="141" t="str">
        <f>IF(ISBLANK(Nomen.complète!S1134),"-",Nomen.complète!S1134)</f>
        <v>-</v>
      </c>
    </row>
    <row r="1135" spans="1:4">
      <c r="A1135" s="138" t="str">
        <f>IF(ISBLANK(Nomen.complète!P1135),"-",Nomen.complète!P1135)</f>
        <v>-</v>
      </c>
      <c r="B1135" s="139" t="str">
        <f>IF(ISBLANK(Nomen.complète!Q1135),"-",Nomen.complète!Q1135)</f>
        <v>-</v>
      </c>
      <c r="C1135" s="140" t="str">
        <f>IF(ISBLANK(Nomen.complète!R1135),"-",Nomen.complète!R1135)</f>
        <v>-</v>
      </c>
      <c r="D1135" s="141" t="str">
        <f>IF(ISBLANK(Nomen.complète!S1135),"-",Nomen.complète!S1135)</f>
        <v>-</v>
      </c>
    </row>
    <row r="1136" spans="1:4">
      <c r="A1136" s="138" t="str">
        <f>IF(ISBLANK(Nomen.complète!P1136),"-",Nomen.complète!P1136)</f>
        <v>-</v>
      </c>
      <c r="B1136" s="139" t="str">
        <f>IF(ISBLANK(Nomen.complète!Q1136),"-",Nomen.complète!Q1136)</f>
        <v>-</v>
      </c>
      <c r="C1136" s="140" t="str">
        <f>IF(ISBLANK(Nomen.complète!R1136),"-",Nomen.complète!R1136)</f>
        <v>-</v>
      </c>
      <c r="D1136" s="141" t="str">
        <f>IF(ISBLANK(Nomen.complète!S1136),"-",Nomen.complète!S1136)</f>
        <v>-</v>
      </c>
    </row>
    <row r="1137" spans="1:4">
      <c r="A1137" s="138" t="str">
        <f>IF(ISBLANK(Nomen.complète!P1137),"-",Nomen.complète!P1137)</f>
        <v>-</v>
      </c>
      <c r="B1137" s="139" t="str">
        <f>IF(ISBLANK(Nomen.complète!Q1137),"-",Nomen.complète!Q1137)</f>
        <v>-</v>
      </c>
      <c r="C1137" s="140" t="str">
        <f>IF(ISBLANK(Nomen.complète!R1137),"-",Nomen.complète!R1137)</f>
        <v>-</v>
      </c>
      <c r="D1137" s="141" t="str">
        <f>IF(ISBLANK(Nomen.complète!S1137),"-",Nomen.complète!S1137)</f>
        <v>-</v>
      </c>
    </row>
    <row r="1138" spans="1:4">
      <c r="A1138" s="138" t="str">
        <f>IF(ISBLANK(Nomen.complète!P1138),"-",Nomen.complète!P1138)</f>
        <v>-</v>
      </c>
      <c r="B1138" s="139" t="str">
        <f>IF(ISBLANK(Nomen.complète!Q1138),"-",Nomen.complète!Q1138)</f>
        <v>-</v>
      </c>
      <c r="C1138" s="140" t="str">
        <f>IF(ISBLANK(Nomen.complète!R1138),"-",Nomen.complète!R1138)</f>
        <v>-</v>
      </c>
      <c r="D1138" s="141" t="str">
        <f>IF(ISBLANK(Nomen.complète!S1138),"-",Nomen.complète!S1138)</f>
        <v>-</v>
      </c>
    </row>
    <row r="1139" spans="1:4">
      <c r="A1139" s="138" t="str">
        <f>IF(ISBLANK(Nomen.complète!P1139),"-",Nomen.complète!P1139)</f>
        <v>-</v>
      </c>
      <c r="B1139" s="139" t="str">
        <f>IF(ISBLANK(Nomen.complète!Q1139),"-",Nomen.complète!Q1139)</f>
        <v>-</v>
      </c>
      <c r="C1139" s="140" t="str">
        <f>IF(ISBLANK(Nomen.complète!R1139),"-",Nomen.complète!R1139)</f>
        <v>-</v>
      </c>
      <c r="D1139" s="141" t="str">
        <f>IF(ISBLANK(Nomen.complète!S1139),"-",Nomen.complète!S1139)</f>
        <v>-</v>
      </c>
    </row>
    <row r="1140" spans="1:4">
      <c r="A1140" s="138" t="str">
        <f>IF(ISBLANK(Nomen.complète!P1140),"-",Nomen.complète!P1140)</f>
        <v>-</v>
      </c>
      <c r="B1140" s="139" t="str">
        <f>IF(ISBLANK(Nomen.complète!Q1140),"-",Nomen.complète!Q1140)</f>
        <v>-</v>
      </c>
      <c r="C1140" s="140" t="str">
        <f>IF(ISBLANK(Nomen.complète!R1140),"-",Nomen.complète!R1140)</f>
        <v>-</v>
      </c>
      <c r="D1140" s="141" t="str">
        <f>IF(ISBLANK(Nomen.complète!S1140),"-",Nomen.complète!S1140)</f>
        <v>-</v>
      </c>
    </row>
    <row r="1141" spans="1:4">
      <c r="A1141" s="138" t="str">
        <f>IF(ISBLANK(Nomen.complète!P1141),"-",Nomen.complète!P1141)</f>
        <v>-</v>
      </c>
      <c r="B1141" s="139" t="str">
        <f>IF(ISBLANK(Nomen.complète!Q1141),"-",Nomen.complète!Q1141)</f>
        <v>-</v>
      </c>
      <c r="C1141" s="140" t="str">
        <f>IF(ISBLANK(Nomen.complète!R1141),"-",Nomen.complète!R1141)</f>
        <v>-</v>
      </c>
      <c r="D1141" s="141" t="str">
        <f>IF(ISBLANK(Nomen.complète!S1141),"-",Nomen.complète!S1141)</f>
        <v>-</v>
      </c>
    </row>
    <row r="1142" spans="1:4">
      <c r="A1142" s="138" t="str">
        <f>IF(ISBLANK(Nomen.complète!P1142),"-",Nomen.complète!P1142)</f>
        <v>-</v>
      </c>
      <c r="B1142" s="139" t="str">
        <f>IF(ISBLANK(Nomen.complète!Q1142),"-",Nomen.complète!Q1142)</f>
        <v>-</v>
      </c>
      <c r="C1142" s="140" t="str">
        <f>IF(ISBLANK(Nomen.complète!R1142),"-",Nomen.complète!R1142)</f>
        <v>-</v>
      </c>
      <c r="D1142" s="141" t="str">
        <f>IF(ISBLANK(Nomen.complète!S1142),"-",Nomen.complète!S1142)</f>
        <v>-</v>
      </c>
    </row>
    <row r="1143" spans="1:4">
      <c r="A1143" s="138" t="str">
        <f>IF(ISBLANK(Nomen.complète!P1143),"-",Nomen.complète!P1143)</f>
        <v>-</v>
      </c>
      <c r="B1143" s="139" t="str">
        <f>IF(ISBLANK(Nomen.complète!Q1143),"-",Nomen.complète!Q1143)</f>
        <v>-</v>
      </c>
      <c r="C1143" s="140" t="str">
        <f>IF(ISBLANK(Nomen.complète!R1143),"-",Nomen.complète!R1143)</f>
        <v>-</v>
      </c>
      <c r="D1143" s="141" t="str">
        <f>IF(ISBLANK(Nomen.complète!S1143),"-",Nomen.complète!S1143)</f>
        <v>-</v>
      </c>
    </row>
    <row r="1144" spans="1:4">
      <c r="A1144" s="138" t="str">
        <f>IF(ISBLANK(Nomen.complète!P1144),"-",Nomen.complète!P1144)</f>
        <v>-</v>
      </c>
      <c r="B1144" s="139" t="str">
        <f>IF(ISBLANK(Nomen.complète!Q1144),"-",Nomen.complète!Q1144)</f>
        <v>-</v>
      </c>
      <c r="C1144" s="140" t="str">
        <f>IF(ISBLANK(Nomen.complète!R1144),"-",Nomen.complète!R1144)</f>
        <v>-</v>
      </c>
      <c r="D1144" s="141" t="str">
        <f>IF(ISBLANK(Nomen.complète!S1144),"-",Nomen.complète!S1144)</f>
        <v>-</v>
      </c>
    </row>
    <row r="1145" spans="1:4">
      <c r="A1145" s="138" t="str">
        <f>IF(ISBLANK(Nomen.complète!P1145),"-",Nomen.complète!P1145)</f>
        <v>-</v>
      </c>
      <c r="B1145" s="139" t="str">
        <f>IF(ISBLANK(Nomen.complète!Q1145),"-",Nomen.complète!Q1145)</f>
        <v>-</v>
      </c>
      <c r="C1145" s="140" t="str">
        <f>IF(ISBLANK(Nomen.complète!R1145),"-",Nomen.complète!R1145)</f>
        <v>-</v>
      </c>
      <c r="D1145" s="141" t="str">
        <f>IF(ISBLANK(Nomen.complète!S1145),"-",Nomen.complète!S1145)</f>
        <v>-</v>
      </c>
    </row>
    <row r="1146" spans="1:4">
      <c r="A1146" s="138" t="str">
        <f>IF(ISBLANK(Nomen.complète!P1146),"-",Nomen.complète!P1146)</f>
        <v>-</v>
      </c>
      <c r="B1146" s="139" t="str">
        <f>IF(ISBLANK(Nomen.complète!Q1146),"-",Nomen.complète!Q1146)</f>
        <v>-</v>
      </c>
      <c r="C1146" s="140" t="str">
        <f>IF(ISBLANK(Nomen.complète!R1146),"-",Nomen.complète!R1146)</f>
        <v>-</v>
      </c>
      <c r="D1146" s="141" t="str">
        <f>IF(ISBLANK(Nomen.complète!S1146),"-",Nomen.complète!S1146)</f>
        <v>-</v>
      </c>
    </row>
    <row r="1147" spans="1:4">
      <c r="A1147" s="138" t="str">
        <f>IF(ISBLANK(Nomen.complète!P1147),"-",Nomen.complète!P1147)</f>
        <v>-</v>
      </c>
      <c r="B1147" s="139" t="str">
        <f>IF(ISBLANK(Nomen.complète!Q1147),"-",Nomen.complète!Q1147)</f>
        <v>-</v>
      </c>
      <c r="C1147" s="140" t="str">
        <f>IF(ISBLANK(Nomen.complète!R1147),"-",Nomen.complète!R1147)</f>
        <v>-</v>
      </c>
      <c r="D1147" s="141" t="str">
        <f>IF(ISBLANK(Nomen.complète!S1147),"-",Nomen.complète!S1147)</f>
        <v>-</v>
      </c>
    </row>
    <row r="1148" spans="1:4">
      <c r="A1148" s="138" t="str">
        <f>IF(ISBLANK(Nomen.complète!P1148),"-",Nomen.complète!P1148)</f>
        <v>-</v>
      </c>
      <c r="B1148" s="139" t="str">
        <f>IF(ISBLANK(Nomen.complète!Q1148),"-",Nomen.complète!Q1148)</f>
        <v>-</v>
      </c>
      <c r="C1148" s="140" t="str">
        <f>IF(ISBLANK(Nomen.complète!R1148),"-",Nomen.complète!R1148)</f>
        <v>-</v>
      </c>
      <c r="D1148" s="141" t="str">
        <f>IF(ISBLANK(Nomen.complète!S1148),"-",Nomen.complète!S1148)</f>
        <v>-</v>
      </c>
    </row>
    <row r="1149" spans="1:4">
      <c r="A1149" s="138" t="str">
        <f>IF(ISBLANK(Nomen.complète!P1149),"-",Nomen.complète!P1149)</f>
        <v>-</v>
      </c>
      <c r="B1149" s="139" t="str">
        <f>IF(ISBLANK(Nomen.complète!Q1149),"-",Nomen.complète!Q1149)</f>
        <v>-</v>
      </c>
      <c r="C1149" s="140" t="str">
        <f>IF(ISBLANK(Nomen.complète!R1149),"-",Nomen.complète!R1149)</f>
        <v>-</v>
      </c>
      <c r="D1149" s="141" t="str">
        <f>IF(ISBLANK(Nomen.complète!S1149),"-",Nomen.complète!S1149)</f>
        <v>-</v>
      </c>
    </row>
    <row r="1150" spans="1:4">
      <c r="A1150" s="138" t="str">
        <f>IF(ISBLANK(Nomen.complète!P1150),"-",Nomen.complète!P1150)</f>
        <v>-</v>
      </c>
      <c r="B1150" s="139" t="str">
        <f>IF(ISBLANK(Nomen.complète!Q1150),"-",Nomen.complète!Q1150)</f>
        <v>-</v>
      </c>
      <c r="C1150" s="140" t="str">
        <f>IF(ISBLANK(Nomen.complète!R1150),"-",Nomen.complète!R1150)</f>
        <v>-</v>
      </c>
      <c r="D1150" s="141" t="str">
        <f>IF(ISBLANK(Nomen.complète!S1150),"-",Nomen.complète!S1150)</f>
        <v>-</v>
      </c>
    </row>
    <row r="1151" spans="1:4">
      <c r="A1151" s="138" t="str">
        <f>IF(ISBLANK(Nomen.complète!P1151),"-",Nomen.complète!P1151)</f>
        <v>-</v>
      </c>
      <c r="B1151" s="139" t="str">
        <f>IF(ISBLANK(Nomen.complète!Q1151),"-",Nomen.complète!Q1151)</f>
        <v>-</v>
      </c>
      <c r="C1151" s="140" t="str">
        <f>IF(ISBLANK(Nomen.complète!R1151),"-",Nomen.complète!R1151)</f>
        <v>-</v>
      </c>
      <c r="D1151" s="141" t="str">
        <f>IF(ISBLANK(Nomen.complète!S1151),"-",Nomen.complète!S1151)</f>
        <v>-</v>
      </c>
    </row>
    <row r="1152" spans="1:4">
      <c r="A1152" s="138" t="str">
        <f>IF(ISBLANK(Nomen.complète!P1152),"-",Nomen.complète!P1152)</f>
        <v>-</v>
      </c>
      <c r="B1152" s="139" t="str">
        <f>IF(ISBLANK(Nomen.complète!Q1152),"-",Nomen.complète!Q1152)</f>
        <v>-</v>
      </c>
      <c r="C1152" s="140" t="str">
        <f>IF(ISBLANK(Nomen.complète!R1152),"-",Nomen.complète!R1152)</f>
        <v>-</v>
      </c>
      <c r="D1152" s="141" t="str">
        <f>IF(ISBLANK(Nomen.complète!S1152),"-",Nomen.complète!S1152)</f>
        <v>-</v>
      </c>
    </row>
    <row r="1153" spans="1:4">
      <c r="A1153" s="138" t="str">
        <f>IF(ISBLANK(Nomen.complète!P1153),"-",Nomen.complète!P1153)</f>
        <v>-</v>
      </c>
      <c r="B1153" s="139" t="str">
        <f>IF(ISBLANK(Nomen.complète!Q1153),"-",Nomen.complète!Q1153)</f>
        <v>-</v>
      </c>
      <c r="C1153" s="140" t="str">
        <f>IF(ISBLANK(Nomen.complète!R1153),"-",Nomen.complète!R1153)</f>
        <v>-</v>
      </c>
      <c r="D1153" s="141" t="str">
        <f>IF(ISBLANK(Nomen.complète!S1153),"-",Nomen.complète!S1153)</f>
        <v>-</v>
      </c>
    </row>
    <row r="1154" spans="1:4">
      <c r="A1154" s="138" t="str">
        <f>IF(ISBLANK(Nomen.complète!P1154),"-",Nomen.complète!P1154)</f>
        <v>-</v>
      </c>
      <c r="B1154" s="139" t="str">
        <f>IF(ISBLANK(Nomen.complète!Q1154),"-",Nomen.complète!Q1154)</f>
        <v>-</v>
      </c>
      <c r="C1154" s="140" t="str">
        <f>IF(ISBLANK(Nomen.complète!R1154),"-",Nomen.complète!R1154)</f>
        <v>-</v>
      </c>
      <c r="D1154" s="141" t="str">
        <f>IF(ISBLANK(Nomen.complète!S1154),"-",Nomen.complète!S1154)</f>
        <v>-</v>
      </c>
    </row>
    <row r="1155" spans="1:4">
      <c r="A1155" s="138" t="str">
        <f>IF(ISBLANK(Nomen.complète!P1155),"-",Nomen.complète!P1155)</f>
        <v>-</v>
      </c>
      <c r="B1155" s="139" t="str">
        <f>IF(ISBLANK(Nomen.complète!Q1155),"-",Nomen.complète!Q1155)</f>
        <v>-</v>
      </c>
      <c r="C1155" s="140" t="str">
        <f>IF(ISBLANK(Nomen.complète!R1155),"-",Nomen.complète!R1155)</f>
        <v>-</v>
      </c>
      <c r="D1155" s="141" t="str">
        <f>IF(ISBLANK(Nomen.complète!S1155),"-",Nomen.complète!S1155)</f>
        <v>-</v>
      </c>
    </row>
    <row r="1156" spans="1:4">
      <c r="A1156" s="138" t="str">
        <f>IF(ISBLANK(Nomen.complète!P1156),"-",Nomen.complète!P1156)</f>
        <v>-</v>
      </c>
      <c r="B1156" s="139" t="str">
        <f>IF(ISBLANK(Nomen.complète!Q1156),"-",Nomen.complète!Q1156)</f>
        <v>-</v>
      </c>
      <c r="C1156" s="140" t="str">
        <f>IF(ISBLANK(Nomen.complète!R1156),"-",Nomen.complète!R1156)</f>
        <v>-</v>
      </c>
      <c r="D1156" s="141" t="str">
        <f>IF(ISBLANK(Nomen.complète!S1156),"-",Nomen.complète!S1156)</f>
        <v>-</v>
      </c>
    </row>
    <row r="1157" spans="1:4">
      <c r="A1157" s="138" t="str">
        <f>IF(ISBLANK(Nomen.complète!P1157),"-",Nomen.complète!P1157)</f>
        <v>-</v>
      </c>
      <c r="B1157" s="139" t="str">
        <f>IF(ISBLANK(Nomen.complète!Q1157),"-",Nomen.complète!Q1157)</f>
        <v>-</v>
      </c>
      <c r="C1157" s="140" t="str">
        <f>IF(ISBLANK(Nomen.complète!R1157),"-",Nomen.complète!R1157)</f>
        <v>-</v>
      </c>
      <c r="D1157" s="141" t="str">
        <f>IF(ISBLANK(Nomen.complète!S1157),"-",Nomen.complète!S1157)</f>
        <v>-</v>
      </c>
    </row>
    <row r="1158" spans="1:4">
      <c r="A1158" s="138" t="str">
        <f>IF(ISBLANK(Nomen.complète!P1158),"-",Nomen.complète!P1158)</f>
        <v>-</v>
      </c>
      <c r="B1158" s="139" t="str">
        <f>IF(ISBLANK(Nomen.complète!Q1158),"-",Nomen.complète!Q1158)</f>
        <v>-</v>
      </c>
      <c r="C1158" s="140" t="str">
        <f>IF(ISBLANK(Nomen.complète!R1158),"-",Nomen.complète!R1158)</f>
        <v>-</v>
      </c>
      <c r="D1158" s="141" t="str">
        <f>IF(ISBLANK(Nomen.complète!S1158),"-",Nomen.complète!S1158)</f>
        <v>-</v>
      </c>
    </row>
    <row r="1159" spans="1:4">
      <c r="A1159" s="138" t="str">
        <f>IF(ISBLANK(Nomen.complète!P1159),"-",Nomen.complète!P1159)</f>
        <v>-</v>
      </c>
      <c r="B1159" s="139" t="str">
        <f>IF(ISBLANK(Nomen.complète!Q1159),"-",Nomen.complète!Q1159)</f>
        <v>-</v>
      </c>
      <c r="C1159" s="140" t="str">
        <f>IF(ISBLANK(Nomen.complète!R1159),"-",Nomen.complète!R1159)</f>
        <v>-</v>
      </c>
      <c r="D1159" s="141" t="str">
        <f>IF(ISBLANK(Nomen.complète!S1159),"-",Nomen.complète!S1159)</f>
        <v>-</v>
      </c>
    </row>
    <row r="1160" spans="1:4">
      <c r="A1160" s="138" t="str">
        <f>IF(ISBLANK(Nomen.complète!P1160),"-",Nomen.complète!P1160)</f>
        <v>-</v>
      </c>
      <c r="B1160" s="139" t="str">
        <f>IF(ISBLANK(Nomen.complète!Q1160),"-",Nomen.complète!Q1160)</f>
        <v>-</v>
      </c>
      <c r="C1160" s="140" t="str">
        <f>IF(ISBLANK(Nomen.complète!R1160),"-",Nomen.complète!R1160)</f>
        <v>-</v>
      </c>
      <c r="D1160" s="141" t="str">
        <f>IF(ISBLANK(Nomen.complète!S1160),"-",Nomen.complète!S1160)</f>
        <v>-</v>
      </c>
    </row>
    <row r="1161" spans="1:4">
      <c r="A1161" s="138" t="str">
        <f>IF(ISBLANK(Nomen.complète!P1161),"-",Nomen.complète!P1161)</f>
        <v>-</v>
      </c>
      <c r="B1161" s="139" t="str">
        <f>IF(ISBLANK(Nomen.complète!Q1161),"-",Nomen.complète!Q1161)</f>
        <v>-</v>
      </c>
      <c r="C1161" s="140" t="str">
        <f>IF(ISBLANK(Nomen.complète!R1161),"-",Nomen.complète!R1161)</f>
        <v>-</v>
      </c>
      <c r="D1161" s="141" t="str">
        <f>IF(ISBLANK(Nomen.complète!S1161),"-",Nomen.complète!S1161)</f>
        <v>-</v>
      </c>
    </row>
    <row r="1162" spans="1:4">
      <c r="A1162" s="138" t="str">
        <f>IF(ISBLANK(Nomen.complète!P1162),"-",Nomen.complète!P1162)</f>
        <v>-</v>
      </c>
      <c r="B1162" s="139" t="str">
        <f>IF(ISBLANK(Nomen.complète!Q1162),"-",Nomen.complète!Q1162)</f>
        <v>-</v>
      </c>
      <c r="C1162" s="140" t="str">
        <f>IF(ISBLANK(Nomen.complète!R1162),"-",Nomen.complète!R1162)</f>
        <v>-</v>
      </c>
      <c r="D1162" s="141" t="str">
        <f>IF(ISBLANK(Nomen.complète!S1162),"-",Nomen.complète!S1162)</f>
        <v>-</v>
      </c>
    </row>
    <row r="1163" spans="1:4">
      <c r="A1163" s="138" t="str">
        <f>IF(ISBLANK(Nomen.complète!P1163),"-",Nomen.complète!P1163)</f>
        <v>-</v>
      </c>
      <c r="B1163" s="139" t="str">
        <f>IF(ISBLANK(Nomen.complète!Q1163),"-",Nomen.complète!Q1163)</f>
        <v>-</v>
      </c>
      <c r="C1163" s="140" t="str">
        <f>IF(ISBLANK(Nomen.complète!R1163),"-",Nomen.complète!R1163)</f>
        <v>-</v>
      </c>
      <c r="D1163" s="141" t="str">
        <f>IF(ISBLANK(Nomen.complète!S1163),"-",Nomen.complète!S1163)</f>
        <v>-</v>
      </c>
    </row>
    <row r="1164" spans="1:4">
      <c r="A1164" s="138" t="str">
        <f>IF(ISBLANK(Nomen.complète!P1164),"-",Nomen.complète!P1164)</f>
        <v>-</v>
      </c>
      <c r="B1164" s="139" t="str">
        <f>IF(ISBLANK(Nomen.complète!Q1164),"-",Nomen.complète!Q1164)</f>
        <v>-</v>
      </c>
      <c r="C1164" s="140" t="str">
        <f>IF(ISBLANK(Nomen.complète!R1164),"-",Nomen.complète!R1164)</f>
        <v>-</v>
      </c>
      <c r="D1164" s="141" t="str">
        <f>IF(ISBLANK(Nomen.complète!S1164),"-",Nomen.complète!S1164)</f>
        <v>-</v>
      </c>
    </row>
    <row r="1165" spans="1:4">
      <c r="A1165" s="138" t="str">
        <f>IF(ISBLANK(Nomen.complète!P1165),"-",Nomen.complète!P1165)</f>
        <v>-</v>
      </c>
      <c r="B1165" s="139" t="str">
        <f>IF(ISBLANK(Nomen.complète!Q1165),"-",Nomen.complète!Q1165)</f>
        <v>-</v>
      </c>
      <c r="C1165" s="140" t="str">
        <f>IF(ISBLANK(Nomen.complète!R1165),"-",Nomen.complète!R1165)</f>
        <v>-</v>
      </c>
      <c r="D1165" s="141" t="str">
        <f>IF(ISBLANK(Nomen.complète!S1165),"-",Nomen.complète!S1165)</f>
        <v>-</v>
      </c>
    </row>
    <row r="1166" spans="1:4">
      <c r="A1166" s="138" t="str">
        <f>IF(ISBLANK(Nomen.complète!P1166),"-",Nomen.complète!P1166)</f>
        <v>-</v>
      </c>
      <c r="B1166" s="139" t="str">
        <f>IF(ISBLANK(Nomen.complète!Q1166),"-",Nomen.complète!Q1166)</f>
        <v>-</v>
      </c>
      <c r="C1166" s="140" t="str">
        <f>IF(ISBLANK(Nomen.complète!R1166),"-",Nomen.complète!R1166)</f>
        <v>-</v>
      </c>
      <c r="D1166" s="141" t="str">
        <f>IF(ISBLANK(Nomen.complète!S1166),"-",Nomen.complète!S1166)</f>
        <v>-</v>
      </c>
    </row>
    <row r="1167" spans="1:4">
      <c r="A1167" s="138" t="str">
        <f>IF(ISBLANK(Nomen.complète!P1167),"-",Nomen.complète!P1167)</f>
        <v>-</v>
      </c>
      <c r="B1167" s="139" t="str">
        <f>IF(ISBLANK(Nomen.complète!Q1167),"-",Nomen.complète!Q1167)</f>
        <v>-</v>
      </c>
      <c r="C1167" s="140" t="str">
        <f>IF(ISBLANK(Nomen.complète!R1167),"-",Nomen.complète!R1167)</f>
        <v>-</v>
      </c>
      <c r="D1167" s="141" t="str">
        <f>IF(ISBLANK(Nomen.complète!S1167),"-",Nomen.complète!S1167)</f>
        <v>-</v>
      </c>
    </row>
    <row r="1168" spans="1:4">
      <c r="A1168" s="138" t="str">
        <f>IF(ISBLANK(Nomen.complète!P1168),"-",Nomen.complète!P1168)</f>
        <v>-</v>
      </c>
      <c r="B1168" s="139" t="str">
        <f>IF(ISBLANK(Nomen.complète!Q1168),"-",Nomen.complète!Q1168)</f>
        <v>-</v>
      </c>
      <c r="C1168" s="140" t="str">
        <f>IF(ISBLANK(Nomen.complète!R1168),"-",Nomen.complète!R1168)</f>
        <v>-</v>
      </c>
      <c r="D1168" s="141" t="str">
        <f>IF(ISBLANK(Nomen.complète!S1168),"-",Nomen.complète!S1168)</f>
        <v>-</v>
      </c>
    </row>
    <row r="1169" spans="1:4">
      <c r="A1169" s="138" t="str">
        <f>IF(ISBLANK(Nomen.complète!P1169),"-",Nomen.complète!P1169)</f>
        <v>-</v>
      </c>
      <c r="B1169" s="139" t="str">
        <f>IF(ISBLANK(Nomen.complète!Q1169),"-",Nomen.complète!Q1169)</f>
        <v>-</v>
      </c>
      <c r="C1169" s="140" t="str">
        <f>IF(ISBLANK(Nomen.complète!R1169),"-",Nomen.complète!R1169)</f>
        <v>-</v>
      </c>
      <c r="D1169" s="141" t="str">
        <f>IF(ISBLANK(Nomen.complète!S1169),"-",Nomen.complète!S1169)</f>
        <v>-</v>
      </c>
    </row>
    <row r="1170" spans="1:4">
      <c r="A1170" s="138" t="str">
        <f>IF(ISBLANK(Nomen.complète!P1170),"-",Nomen.complète!P1170)</f>
        <v>-</v>
      </c>
      <c r="B1170" s="139" t="str">
        <f>IF(ISBLANK(Nomen.complète!Q1170),"-",Nomen.complète!Q1170)</f>
        <v>-</v>
      </c>
      <c r="C1170" s="140" t="str">
        <f>IF(ISBLANK(Nomen.complète!R1170),"-",Nomen.complète!R1170)</f>
        <v>-</v>
      </c>
      <c r="D1170" s="141" t="str">
        <f>IF(ISBLANK(Nomen.complète!S1170),"-",Nomen.complète!S1170)</f>
        <v>-</v>
      </c>
    </row>
    <row r="1171" spans="1:4">
      <c r="A1171" s="138" t="str">
        <f>IF(ISBLANK(Nomen.complète!P1171),"-",Nomen.complète!P1171)</f>
        <v>-</v>
      </c>
      <c r="B1171" s="139" t="str">
        <f>IF(ISBLANK(Nomen.complète!Q1171),"-",Nomen.complète!Q1171)</f>
        <v>-</v>
      </c>
      <c r="C1171" s="140" t="str">
        <f>IF(ISBLANK(Nomen.complète!R1171),"-",Nomen.complète!R1171)</f>
        <v>-</v>
      </c>
      <c r="D1171" s="141" t="str">
        <f>IF(ISBLANK(Nomen.complète!S1171),"-",Nomen.complète!S1171)</f>
        <v>-</v>
      </c>
    </row>
    <row r="1172" spans="1:4">
      <c r="A1172" s="138" t="str">
        <f>IF(ISBLANK(Nomen.complète!P1172),"-",Nomen.complète!P1172)</f>
        <v>-</v>
      </c>
      <c r="B1172" s="139" t="str">
        <f>IF(ISBLANK(Nomen.complète!Q1172),"-",Nomen.complète!Q1172)</f>
        <v>-</v>
      </c>
      <c r="C1172" s="140" t="str">
        <f>IF(ISBLANK(Nomen.complète!R1172),"-",Nomen.complète!R1172)</f>
        <v>-</v>
      </c>
      <c r="D1172" s="141" t="str">
        <f>IF(ISBLANK(Nomen.complète!S1172),"-",Nomen.complète!S1172)</f>
        <v>-</v>
      </c>
    </row>
    <row r="1173" spans="1:4">
      <c r="A1173" s="138" t="str">
        <f>IF(ISBLANK(Nomen.complète!P1173),"-",Nomen.complète!P1173)</f>
        <v>-</v>
      </c>
      <c r="B1173" s="139" t="str">
        <f>IF(ISBLANK(Nomen.complète!Q1173),"-",Nomen.complète!Q1173)</f>
        <v>-</v>
      </c>
      <c r="C1173" s="140" t="str">
        <f>IF(ISBLANK(Nomen.complète!R1173),"-",Nomen.complète!R1173)</f>
        <v>-</v>
      </c>
      <c r="D1173" s="141" t="str">
        <f>IF(ISBLANK(Nomen.complète!S1173),"-",Nomen.complète!S1173)</f>
        <v>-</v>
      </c>
    </row>
    <row r="1174" spans="1:4">
      <c r="A1174" s="138" t="str">
        <f>IF(ISBLANK(Nomen.complète!P1174),"-",Nomen.complète!P1174)</f>
        <v>-</v>
      </c>
      <c r="B1174" s="139" t="str">
        <f>IF(ISBLANK(Nomen.complète!Q1174),"-",Nomen.complète!Q1174)</f>
        <v>-</v>
      </c>
      <c r="C1174" s="140" t="str">
        <f>IF(ISBLANK(Nomen.complète!R1174),"-",Nomen.complète!R1174)</f>
        <v>-</v>
      </c>
      <c r="D1174" s="141" t="str">
        <f>IF(ISBLANK(Nomen.complète!S1174),"-",Nomen.complète!S1174)</f>
        <v>-</v>
      </c>
    </row>
    <row r="1175" spans="1:4">
      <c r="A1175" s="138" t="str">
        <f>IF(ISBLANK(Nomen.complète!P1175),"-",Nomen.complète!P1175)</f>
        <v>-</v>
      </c>
      <c r="B1175" s="139" t="str">
        <f>IF(ISBLANK(Nomen.complète!Q1175),"-",Nomen.complète!Q1175)</f>
        <v>-</v>
      </c>
      <c r="C1175" s="140" t="str">
        <f>IF(ISBLANK(Nomen.complète!R1175),"-",Nomen.complète!R1175)</f>
        <v>-</v>
      </c>
      <c r="D1175" s="141" t="str">
        <f>IF(ISBLANK(Nomen.complète!S1175),"-",Nomen.complète!S1175)</f>
        <v>-</v>
      </c>
    </row>
    <row r="1176" spans="1:4">
      <c r="A1176" s="138" t="str">
        <f>IF(ISBLANK(Nomen.complète!P1176),"-",Nomen.complète!P1176)</f>
        <v>-</v>
      </c>
      <c r="B1176" s="139" t="str">
        <f>IF(ISBLANK(Nomen.complète!Q1176),"-",Nomen.complète!Q1176)</f>
        <v>-</v>
      </c>
      <c r="C1176" s="140" t="str">
        <f>IF(ISBLANK(Nomen.complète!R1176),"-",Nomen.complète!R1176)</f>
        <v>-</v>
      </c>
      <c r="D1176" s="141" t="str">
        <f>IF(ISBLANK(Nomen.complète!S1176),"-",Nomen.complète!S1176)</f>
        <v>-</v>
      </c>
    </row>
    <row r="1177" spans="1:4">
      <c r="A1177" s="138" t="str">
        <f>IF(ISBLANK(Nomen.complète!P1177),"-",Nomen.complète!P1177)</f>
        <v>-</v>
      </c>
      <c r="B1177" s="139" t="str">
        <f>IF(ISBLANK(Nomen.complète!Q1177),"-",Nomen.complète!Q1177)</f>
        <v>-</v>
      </c>
      <c r="C1177" s="140" t="str">
        <f>IF(ISBLANK(Nomen.complète!R1177),"-",Nomen.complète!R1177)</f>
        <v>-</v>
      </c>
      <c r="D1177" s="141" t="str">
        <f>IF(ISBLANK(Nomen.complète!S1177),"-",Nomen.complète!S1177)</f>
        <v>-</v>
      </c>
    </row>
    <row r="1178" spans="1:4">
      <c r="A1178" s="138" t="str">
        <f>IF(ISBLANK(Nomen.complète!P1178),"-",Nomen.complète!P1178)</f>
        <v>-</v>
      </c>
      <c r="B1178" s="139" t="str">
        <f>IF(ISBLANK(Nomen.complète!Q1178),"-",Nomen.complète!Q1178)</f>
        <v>-</v>
      </c>
      <c r="C1178" s="140" t="str">
        <f>IF(ISBLANK(Nomen.complète!R1178),"-",Nomen.complète!R1178)</f>
        <v>-</v>
      </c>
      <c r="D1178" s="141" t="str">
        <f>IF(ISBLANK(Nomen.complète!S1178),"-",Nomen.complète!S1178)</f>
        <v>-</v>
      </c>
    </row>
    <row r="1179" spans="1:4">
      <c r="A1179" s="138" t="str">
        <f>IF(ISBLANK(Nomen.complète!P1179),"-",Nomen.complète!P1179)</f>
        <v>-</v>
      </c>
      <c r="B1179" s="139" t="str">
        <f>IF(ISBLANK(Nomen.complète!Q1179),"-",Nomen.complète!Q1179)</f>
        <v>-</v>
      </c>
      <c r="C1179" s="140" t="str">
        <f>IF(ISBLANK(Nomen.complète!R1179),"-",Nomen.complète!R1179)</f>
        <v>-</v>
      </c>
      <c r="D1179" s="141" t="str">
        <f>IF(ISBLANK(Nomen.complète!S1179),"-",Nomen.complète!S1179)</f>
        <v>-</v>
      </c>
    </row>
    <row r="1180" spans="1:4">
      <c r="A1180" s="138" t="str">
        <f>IF(ISBLANK(Nomen.complète!P1180),"-",Nomen.complète!P1180)</f>
        <v>-</v>
      </c>
      <c r="B1180" s="139" t="str">
        <f>IF(ISBLANK(Nomen.complète!Q1180),"-",Nomen.complète!Q1180)</f>
        <v>-</v>
      </c>
      <c r="C1180" s="140" t="str">
        <f>IF(ISBLANK(Nomen.complète!R1180),"-",Nomen.complète!R1180)</f>
        <v>-</v>
      </c>
      <c r="D1180" s="141" t="str">
        <f>IF(ISBLANK(Nomen.complète!S1180),"-",Nomen.complète!S1180)</f>
        <v>-</v>
      </c>
    </row>
    <row r="1181" spans="1:4">
      <c r="A1181" s="138" t="str">
        <f>IF(ISBLANK(Nomen.complète!P1181),"-",Nomen.complète!P1181)</f>
        <v>-</v>
      </c>
      <c r="B1181" s="139" t="str">
        <f>IF(ISBLANK(Nomen.complète!Q1181),"-",Nomen.complète!Q1181)</f>
        <v>-</v>
      </c>
      <c r="C1181" s="140" t="str">
        <f>IF(ISBLANK(Nomen.complète!R1181),"-",Nomen.complète!R1181)</f>
        <v>-</v>
      </c>
      <c r="D1181" s="141" t="str">
        <f>IF(ISBLANK(Nomen.complète!S1181),"-",Nomen.complète!S1181)</f>
        <v>-</v>
      </c>
    </row>
    <row r="1182" spans="1:4">
      <c r="A1182" s="138" t="str">
        <f>IF(ISBLANK(Nomen.complète!P1182),"-",Nomen.complète!P1182)</f>
        <v>-</v>
      </c>
      <c r="B1182" s="139" t="str">
        <f>IF(ISBLANK(Nomen.complète!Q1182),"-",Nomen.complète!Q1182)</f>
        <v>-</v>
      </c>
      <c r="C1182" s="140" t="str">
        <f>IF(ISBLANK(Nomen.complète!R1182),"-",Nomen.complète!R1182)</f>
        <v>-</v>
      </c>
      <c r="D1182" s="141" t="str">
        <f>IF(ISBLANK(Nomen.complète!S1182),"-",Nomen.complète!S1182)</f>
        <v>-</v>
      </c>
    </row>
    <row r="1183" spans="1:4">
      <c r="A1183" s="138" t="str">
        <f>IF(ISBLANK(Nomen.complète!P1183),"-",Nomen.complète!P1183)</f>
        <v>-</v>
      </c>
      <c r="B1183" s="139" t="str">
        <f>IF(ISBLANK(Nomen.complète!Q1183),"-",Nomen.complète!Q1183)</f>
        <v>-</v>
      </c>
      <c r="C1183" s="140" t="str">
        <f>IF(ISBLANK(Nomen.complète!R1183),"-",Nomen.complète!R1183)</f>
        <v>-</v>
      </c>
      <c r="D1183" s="141" t="str">
        <f>IF(ISBLANK(Nomen.complète!S1183),"-",Nomen.complète!S1183)</f>
        <v>-</v>
      </c>
    </row>
    <row r="1184" spans="1:4">
      <c r="A1184" s="138" t="str">
        <f>IF(ISBLANK(Nomen.complète!P1184),"-",Nomen.complète!P1184)</f>
        <v>-</v>
      </c>
      <c r="B1184" s="139" t="str">
        <f>IF(ISBLANK(Nomen.complète!Q1184),"-",Nomen.complète!Q1184)</f>
        <v>-</v>
      </c>
      <c r="C1184" s="140" t="str">
        <f>IF(ISBLANK(Nomen.complète!R1184),"-",Nomen.complète!R1184)</f>
        <v>-</v>
      </c>
      <c r="D1184" s="141" t="str">
        <f>IF(ISBLANK(Nomen.complète!S1184),"-",Nomen.complète!S1184)</f>
        <v>-</v>
      </c>
    </row>
    <row r="1185" spans="1:4">
      <c r="A1185" s="138" t="str">
        <f>IF(ISBLANK(Nomen.complète!P1185),"-",Nomen.complète!P1185)</f>
        <v>-</v>
      </c>
      <c r="B1185" s="139" t="str">
        <f>IF(ISBLANK(Nomen.complète!Q1185),"-",Nomen.complète!Q1185)</f>
        <v>-</v>
      </c>
      <c r="C1185" s="140" t="str">
        <f>IF(ISBLANK(Nomen.complète!R1185),"-",Nomen.complète!R1185)</f>
        <v>-</v>
      </c>
      <c r="D1185" s="141" t="str">
        <f>IF(ISBLANK(Nomen.complète!S1185),"-",Nomen.complète!S1185)</f>
        <v>-</v>
      </c>
    </row>
    <row r="1186" spans="1:4">
      <c r="A1186" s="138" t="str">
        <f>IF(ISBLANK(Nomen.complète!P1186),"-",Nomen.complète!P1186)</f>
        <v>-</v>
      </c>
      <c r="B1186" s="139" t="str">
        <f>IF(ISBLANK(Nomen.complète!Q1186),"-",Nomen.complète!Q1186)</f>
        <v>-</v>
      </c>
      <c r="C1186" s="140" t="str">
        <f>IF(ISBLANK(Nomen.complète!R1186),"-",Nomen.complète!R1186)</f>
        <v>-</v>
      </c>
      <c r="D1186" s="141" t="str">
        <f>IF(ISBLANK(Nomen.complète!S1186),"-",Nomen.complète!S1186)</f>
        <v>-</v>
      </c>
    </row>
    <row r="1187" spans="1:4">
      <c r="A1187" s="138" t="str">
        <f>IF(ISBLANK(Nomen.complète!P1187),"-",Nomen.complète!P1187)</f>
        <v>-</v>
      </c>
      <c r="B1187" s="139" t="str">
        <f>IF(ISBLANK(Nomen.complète!Q1187),"-",Nomen.complète!Q1187)</f>
        <v>-</v>
      </c>
      <c r="C1187" s="140" t="str">
        <f>IF(ISBLANK(Nomen.complète!R1187),"-",Nomen.complète!R1187)</f>
        <v>-</v>
      </c>
      <c r="D1187" s="141" t="str">
        <f>IF(ISBLANK(Nomen.complète!S1187),"-",Nomen.complète!S1187)</f>
        <v>-</v>
      </c>
    </row>
    <row r="1188" spans="1:4">
      <c r="A1188" s="138" t="str">
        <f>IF(ISBLANK(Nomen.complète!P1188),"-",Nomen.complète!P1188)</f>
        <v>-</v>
      </c>
      <c r="B1188" s="139" t="str">
        <f>IF(ISBLANK(Nomen.complète!Q1188),"-",Nomen.complète!Q1188)</f>
        <v>-</v>
      </c>
      <c r="C1188" s="140" t="str">
        <f>IF(ISBLANK(Nomen.complète!R1188),"-",Nomen.complète!R1188)</f>
        <v>-</v>
      </c>
      <c r="D1188" s="141" t="str">
        <f>IF(ISBLANK(Nomen.complète!S1188),"-",Nomen.complète!S1188)</f>
        <v>-</v>
      </c>
    </row>
    <row r="1189" spans="1:4">
      <c r="A1189" s="138" t="str">
        <f>IF(ISBLANK(Nomen.complète!P1189),"-",Nomen.complète!P1189)</f>
        <v>-</v>
      </c>
      <c r="B1189" s="139" t="str">
        <f>IF(ISBLANK(Nomen.complète!Q1189),"-",Nomen.complète!Q1189)</f>
        <v>-</v>
      </c>
      <c r="C1189" s="140" t="str">
        <f>IF(ISBLANK(Nomen.complète!R1189),"-",Nomen.complète!R1189)</f>
        <v>-</v>
      </c>
      <c r="D1189" s="141" t="str">
        <f>IF(ISBLANK(Nomen.complète!S1189),"-",Nomen.complète!S1189)</f>
        <v>-</v>
      </c>
    </row>
    <row r="1190" spans="1:4">
      <c r="A1190" s="138" t="str">
        <f>IF(ISBLANK(Nomen.complète!P1190),"-",Nomen.complète!P1190)</f>
        <v>-</v>
      </c>
      <c r="B1190" s="139" t="str">
        <f>IF(ISBLANK(Nomen.complète!Q1190),"-",Nomen.complète!Q1190)</f>
        <v>-</v>
      </c>
      <c r="C1190" s="140" t="str">
        <f>IF(ISBLANK(Nomen.complète!R1190),"-",Nomen.complète!R1190)</f>
        <v>-</v>
      </c>
      <c r="D1190" s="141" t="str">
        <f>IF(ISBLANK(Nomen.complète!S1190),"-",Nomen.complète!S1190)</f>
        <v>-</v>
      </c>
    </row>
    <row r="1191" spans="1:4">
      <c r="A1191" s="138" t="str">
        <f>IF(ISBLANK(Nomen.complète!P1191),"-",Nomen.complète!P1191)</f>
        <v>-</v>
      </c>
      <c r="B1191" s="139" t="str">
        <f>IF(ISBLANK(Nomen.complète!Q1191),"-",Nomen.complète!Q1191)</f>
        <v>-</v>
      </c>
      <c r="C1191" s="140" t="str">
        <f>IF(ISBLANK(Nomen.complète!R1191),"-",Nomen.complète!R1191)</f>
        <v>-</v>
      </c>
      <c r="D1191" s="141" t="str">
        <f>IF(ISBLANK(Nomen.complète!S1191),"-",Nomen.complète!S1191)</f>
        <v>-</v>
      </c>
    </row>
    <row r="1192" spans="1:4">
      <c r="A1192" s="138" t="str">
        <f>IF(ISBLANK(Nomen.complète!P1192),"-",Nomen.complète!P1192)</f>
        <v>-</v>
      </c>
      <c r="B1192" s="139" t="str">
        <f>IF(ISBLANK(Nomen.complète!Q1192),"-",Nomen.complète!Q1192)</f>
        <v>-</v>
      </c>
      <c r="C1192" s="140" t="str">
        <f>IF(ISBLANK(Nomen.complète!R1192),"-",Nomen.complète!R1192)</f>
        <v>-</v>
      </c>
      <c r="D1192" s="141" t="str">
        <f>IF(ISBLANK(Nomen.complète!S1192),"-",Nomen.complète!S1192)</f>
        <v>-</v>
      </c>
    </row>
    <row r="1193" spans="1:4">
      <c r="A1193" s="138" t="str">
        <f>IF(ISBLANK(Nomen.complète!P1193),"-",Nomen.complète!P1193)</f>
        <v>-</v>
      </c>
      <c r="B1193" s="139" t="str">
        <f>IF(ISBLANK(Nomen.complète!Q1193),"-",Nomen.complète!Q1193)</f>
        <v>-</v>
      </c>
      <c r="C1193" s="140" t="str">
        <f>IF(ISBLANK(Nomen.complète!R1193),"-",Nomen.complète!R1193)</f>
        <v>-</v>
      </c>
      <c r="D1193" s="141" t="str">
        <f>IF(ISBLANK(Nomen.complète!S1193),"-",Nomen.complète!S1193)</f>
        <v>-</v>
      </c>
    </row>
    <row r="1194" spans="1:4">
      <c r="A1194" s="138" t="str">
        <f>IF(ISBLANK(Nomen.complète!P1194),"-",Nomen.complète!P1194)</f>
        <v>-</v>
      </c>
      <c r="B1194" s="139" t="str">
        <f>IF(ISBLANK(Nomen.complète!Q1194),"-",Nomen.complète!Q1194)</f>
        <v>-</v>
      </c>
      <c r="C1194" s="140" t="str">
        <f>IF(ISBLANK(Nomen.complète!R1194),"-",Nomen.complète!R1194)</f>
        <v>-</v>
      </c>
      <c r="D1194" s="141" t="str">
        <f>IF(ISBLANK(Nomen.complète!S1194),"-",Nomen.complète!S1194)</f>
        <v>-</v>
      </c>
    </row>
    <row r="1195" spans="1:4">
      <c r="A1195" s="138" t="str">
        <f>IF(ISBLANK(Nomen.complète!P1195),"-",Nomen.complète!P1195)</f>
        <v>-</v>
      </c>
      <c r="B1195" s="139" t="str">
        <f>IF(ISBLANK(Nomen.complète!Q1195),"-",Nomen.complète!Q1195)</f>
        <v>-</v>
      </c>
      <c r="C1195" s="140" t="str">
        <f>IF(ISBLANK(Nomen.complète!R1195),"-",Nomen.complète!R1195)</f>
        <v>-</v>
      </c>
      <c r="D1195" s="141" t="str">
        <f>IF(ISBLANK(Nomen.complète!S1195),"-",Nomen.complète!S1195)</f>
        <v>-</v>
      </c>
    </row>
    <row r="1196" spans="1:4">
      <c r="A1196" s="138" t="str">
        <f>IF(ISBLANK(Nomen.complète!P1196),"-",Nomen.complète!P1196)</f>
        <v>-</v>
      </c>
      <c r="B1196" s="139" t="str">
        <f>IF(ISBLANK(Nomen.complète!Q1196),"-",Nomen.complète!Q1196)</f>
        <v>-</v>
      </c>
      <c r="C1196" s="140" t="str">
        <f>IF(ISBLANK(Nomen.complète!R1196),"-",Nomen.complète!R1196)</f>
        <v>-</v>
      </c>
      <c r="D1196" s="141" t="str">
        <f>IF(ISBLANK(Nomen.complète!S1196),"-",Nomen.complète!S1196)</f>
        <v>-</v>
      </c>
    </row>
    <row r="1197" spans="1:4">
      <c r="A1197" s="138" t="str">
        <f>IF(ISBLANK(Nomen.complète!P1197),"-",Nomen.complète!P1197)</f>
        <v>-</v>
      </c>
      <c r="B1197" s="139" t="str">
        <f>IF(ISBLANK(Nomen.complète!Q1197),"-",Nomen.complète!Q1197)</f>
        <v>-</v>
      </c>
      <c r="C1197" s="140" t="str">
        <f>IF(ISBLANK(Nomen.complète!R1197),"-",Nomen.complète!R1197)</f>
        <v>-</v>
      </c>
      <c r="D1197" s="141" t="str">
        <f>IF(ISBLANK(Nomen.complète!S1197),"-",Nomen.complète!S1197)</f>
        <v>-</v>
      </c>
    </row>
    <row r="1198" spans="1:4">
      <c r="A1198" s="138" t="str">
        <f>IF(ISBLANK(Nomen.complète!P1198),"-",Nomen.complète!P1198)</f>
        <v>-</v>
      </c>
      <c r="B1198" s="139" t="str">
        <f>IF(ISBLANK(Nomen.complète!Q1198),"-",Nomen.complète!Q1198)</f>
        <v>-</v>
      </c>
      <c r="C1198" s="140" t="str">
        <f>IF(ISBLANK(Nomen.complète!R1198),"-",Nomen.complète!R1198)</f>
        <v>-</v>
      </c>
      <c r="D1198" s="141" t="str">
        <f>IF(ISBLANK(Nomen.complète!S1198),"-",Nomen.complète!S1198)</f>
        <v>-</v>
      </c>
    </row>
    <row r="1199" spans="1:4">
      <c r="A1199" s="138" t="str">
        <f>IF(ISBLANK(Nomen.complète!P1199),"-",Nomen.complète!P1199)</f>
        <v>-</v>
      </c>
      <c r="B1199" s="139" t="str">
        <f>IF(ISBLANK(Nomen.complète!Q1199),"-",Nomen.complète!Q1199)</f>
        <v>-</v>
      </c>
      <c r="C1199" s="140" t="str">
        <f>IF(ISBLANK(Nomen.complète!R1199),"-",Nomen.complète!R1199)</f>
        <v>-</v>
      </c>
      <c r="D1199" s="141" t="str">
        <f>IF(ISBLANK(Nomen.complète!S1199),"-",Nomen.complète!S1199)</f>
        <v>-</v>
      </c>
    </row>
    <row r="1200" spans="1:4">
      <c r="A1200" s="138" t="str">
        <f>IF(ISBLANK(Nomen.complète!P1200),"-",Nomen.complète!P1200)</f>
        <v>-</v>
      </c>
      <c r="B1200" s="139" t="str">
        <f>IF(ISBLANK(Nomen.complète!Q1200),"-",Nomen.complète!Q1200)</f>
        <v>-</v>
      </c>
      <c r="C1200" s="140" t="str">
        <f>IF(ISBLANK(Nomen.complète!R1200),"-",Nomen.complète!R1200)</f>
        <v>-</v>
      </c>
      <c r="D1200" s="141" t="str">
        <f>IF(ISBLANK(Nomen.complète!S1200),"-",Nomen.complète!S1200)</f>
        <v>-</v>
      </c>
    </row>
    <row r="1201" spans="1:4">
      <c r="A1201" s="138" t="str">
        <f>IF(ISBLANK(Nomen.complète!P1201),"-",Nomen.complète!P1201)</f>
        <v>-</v>
      </c>
      <c r="B1201" s="139" t="str">
        <f>IF(ISBLANK(Nomen.complète!Q1201),"-",Nomen.complète!Q1201)</f>
        <v>-</v>
      </c>
      <c r="C1201" s="140" t="str">
        <f>IF(ISBLANK(Nomen.complète!R1201),"-",Nomen.complète!R1201)</f>
        <v>-</v>
      </c>
      <c r="D1201" s="141" t="str">
        <f>IF(ISBLANK(Nomen.complète!S1201),"-",Nomen.complète!S1201)</f>
        <v>-</v>
      </c>
    </row>
    <row r="1202" spans="1:4">
      <c r="A1202" s="138" t="str">
        <f>IF(ISBLANK(Nomen.complète!P1202),"-",Nomen.complète!P1202)</f>
        <v>-</v>
      </c>
      <c r="B1202" s="139" t="str">
        <f>IF(ISBLANK(Nomen.complète!Q1202),"-",Nomen.complète!Q1202)</f>
        <v>-</v>
      </c>
      <c r="C1202" s="140" t="str">
        <f>IF(ISBLANK(Nomen.complète!R1202),"-",Nomen.complète!R1202)</f>
        <v>-</v>
      </c>
      <c r="D1202" s="141" t="str">
        <f>IF(ISBLANK(Nomen.complète!S1202),"-",Nomen.complète!S1202)</f>
        <v>-</v>
      </c>
    </row>
    <row r="1203" spans="1:4">
      <c r="A1203" s="138" t="str">
        <f>IF(ISBLANK(Nomen.complète!P1203),"-",Nomen.complète!P1203)</f>
        <v>-</v>
      </c>
      <c r="B1203" s="139" t="str">
        <f>IF(ISBLANK(Nomen.complète!Q1203),"-",Nomen.complète!Q1203)</f>
        <v>-</v>
      </c>
      <c r="C1203" s="140" t="str">
        <f>IF(ISBLANK(Nomen.complète!R1203),"-",Nomen.complète!R1203)</f>
        <v>-</v>
      </c>
      <c r="D1203" s="141" t="str">
        <f>IF(ISBLANK(Nomen.complète!S1203),"-",Nomen.complète!S1203)</f>
        <v>-</v>
      </c>
    </row>
    <row r="1204" spans="1:4">
      <c r="A1204" s="138" t="str">
        <f>IF(ISBLANK(Nomen.complète!P1204),"-",Nomen.complète!P1204)</f>
        <v>-</v>
      </c>
      <c r="B1204" s="139" t="str">
        <f>IF(ISBLANK(Nomen.complète!Q1204),"-",Nomen.complète!Q1204)</f>
        <v>-</v>
      </c>
      <c r="C1204" s="140" t="str">
        <f>IF(ISBLANK(Nomen.complète!R1204),"-",Nomen.complète!R1204)</f>
        <v>-</v>
      </c>
      <c r="D1204" s="141" t="str">
        <f>IF(ISBLANK(Nomen.complète!S1204),"-",Nomen.complète!S1204)</f>
        <v>-</v>
      </c>
    </row>
    <row r="1205" spans="1:4">
      <c r="A1205" s="138" t="str">
        <f>IF(ISBLANK(Nomen.complète!P1205),"-",Nomen.complète!P1205)</f>
        <v>-</v>
      </c>
      <c r="B1205" s="139" t="str">
        <f>IF(ISBLANK(Nomen.complète!Q1205),"-",Nomen.complète!Q1205)</f>
        <v>-</v>
      </c>
      <c r="C1205" s="140" t="str">
        <f>IF(ISBLANK(Nomen.complète!R1205),"-",Nomen.complète!R1205)</f>
        <v>-</v>
      </c>
      <c r="D1205" s="141" t="str">
        <f>IF(ISBLANK(Nomen.complète!S1205),"-",Nomen.complète!S1205)</f>
        <v>-</v>
      </c>
    </row>
    <row r="1206" spans="1:4">
      <c r="A1206" s="138" t="str">
        <f>IF(ISBLANK(Nomen.complète!P1206),"-",Nomen.complète!P1206)</f>
        <v>-</v>
      </c>
      <c r="B1206" s="139" t="str">
        <f>IF(ISBLANK(Nomen.complète!Q1206),"-",Nomen.complète!Q1206)</f>
        <v>-</v>
      </c>
      <c r="C1206" s="140" t="str">
        <f>IF(ISBLANK(Nomen.complète!R1206),"-",Nomen.complète!R1206)</f>
        <v>-</v>
      </c>
      <c r="D1206" s="141" t="str">
        <f>IF(ISBLANK(Nomen.complète!S1206),"-",Nomen.complète!S1206)</f>
        <v>-</v>
      </c>
    </row>
    <row r="1207" spans="1:4">
      <c r="A1207" s="138" t="str">
        <f>IF(ISBLANK(Nomen.complète!P1207),"-",Nomen.complète!P1207)</f>
        <v>-</v>
      </c>
      <c r="B1207" s="139" t="str">
        <f>IF(ISBLANK(Nomen.complète!Q1207),"-",Nomen.complète!Q1207)</f>
        <v>-</v>
      </c>
      <c r="C1207" s="140" t="str">
        <f>IF(ISBLANK(Nomen.complète!R1207),"-",Nomen.complète!R1207)</f>
        <v>-</v>
      </c>
      <c r="D1207" s="141" t="str">
        <f>IF(ISBLANK(Nomen.complète!S1207),"-",Nomen.complète!S1207)</f>
        <v>-</v>
      </c>
    </row>
    <row r="1208" spans="1:4">
      <c r="A1208" s="138" t="str">
        <f>IF(ISBLANK(Nomen.complète!P1208),"-",Nomen.complète!P1208)</f>
        <v>-</v>
      </c>
      <c r="B1208" s="139" t="str">
        <f>IF(ISBLANK(Nomen.complète!Q1208),"-",Nomen.complète!Q1208)</f>
        <v>-</v>
      </c>
      <c r="C1208" s="140" t="str">
        <f>IF(ISBLANK(Nomen.complète!R1208),"-",Nomen.complète!R1208)</f>
        <v>-</v>
      </c>
      <c r="D1208" s="141" t="str">
        <f>IF(ISBLANK(Nomen.complète!S1208),"-",Nomen.complète!S1208)</f>
        <v>-</v>
      </c>
    </row>
    <row r="1209" spans="1:4">
      <c r="A1209" s="138" t="str">
        <f>IF(ISBLANK(Nomen.complète!P1209),"-",Nomen.complète!P1209)</f>
        <v>-</v>
      </c>
      <c r="B1209" s="139" t="str">
        <f>IF(ISBLANK(Nomen.complète!Q1209),"-",Nomen.complète!Q1209)</f>
        <v>-</v>
      </c>
      <c r="C1209" s="140" t="str">
        <f>IF(ISBLANK(Nomen.complète!R1209),"-",Nomen.complète!R1209)</f>
        <v>-</v>
      </c>
      <c r="D1209" s="141" t="str">
        <f>IF(ISBLANK(Nomen.complète!S1209),"-",Nomen.complète!S1209)</f>
        <v>-</v>
      </c>
    </row>
    <row r="1210" spans="1:4">
      <c r="A1210" s="138" t="str">
        <f>IF(ISBLANK(Nomen.complète!P1210),"-",Nomen.complète!P1210)</f>
        <v>-</v>
      </c>
      <c r="B1210" s="139" t="str">
        <f>IF(ISBLANK(Nomen.complète!Q1210),"-",Nomen.complète!Q1210)</f>
        <v>-</v>
      </c>
      <c r="C1210" s="140" t="str">
        <f>IF(ISBLANK(Nomen.complète!R1210),"-",Nomen.complète!R1210)</f>
        <v>-</v>
      </c>
      <c r="D1210" s="141" t="str">
        <f>IF(ISBLANK(Nomen.complète!S1210),"-",Nomen.complète!S1210)</f>
        <v>-</v>
      </c>
    </row>
    <row r="1211" spans="1:4">
      <c r="A1211" s="138" t="str">
        <f>IF(ISBLANK(Nomen.complète!P1211),"-",Nomen.complète!P1211)</f>
        <v>-</v>
      </c>
      <c r="B1211" s="139" t="str">
        <f>IF(ISBLANK(Nomen.complète!Q1211),"-",Nomen.complète!Q1211)</f>
        <v>-</v>
      </c>
      <c r="C1211" s="140" t="str">
        <f>IF(ISBLANK(Nomen.complète!R1211),"-",Nomen.complète!R1211)</f>
        <v>-</v>
      </c>
      <c r="D1211" s="141" t="str">
        <f>IF(ISBLANK(Nomen.complète!S1211),"-",Nomen.complète!S1211)</f>
        <v>-</v>
      </c>
    </row>
    <row r="1212" spans="1:4">
      <c r="A1212" s="138" t="str">
        <f>IF(ISBLANK(Nomen.complète!P1212),"-",Nomen.complète!P1212)</f>
        <v>-</v>
      </c>
      <c r="B1212" s="139" t="str">
        <f>IF(ISBLANK(Nomen.complète!Q1212),"-",Nomen.complète!Q1212)</f>
        <v>-</v>
      </c>
      <c r="C1212" s="140" t="str">
        <f>IF(ISBLANK(Nomen.complète!R1212),"-",Nomen.complète!R1212)</f>
        <v>-</v>
      </c>
      <c r="D1212" s="141" t="str">
        <f>IF(ISBLANK(Nomen.complète!S1212),"-",Nomen.complète!S1212)</f>
        <v>-</v>
      </c>
    </row>
    <row r="1213" spans="1:4">
      <c r="A1213" s="138" t="str">
        <f>IF(ISBLANK(Nomen.complète!P1213),"-",Nomen.complète!P1213)</f>
        <v>-</v>
      </c>
      <c r="B1213" s="139" t="str">
        <f>IF(ISBLANK(Nomen.complète!Q1213),"-",Nomen.complète!Q1213)</f>
        <v>-</v>
      </c>
      <c r="C1213" s="140" t="str">
        <f>IF(ISBLANK(Nomen.complète!R1213),"-",Nomen.complète!R1213)</f>
        <v>-</v>
      </c>
      <c r="D1213" s="141" t="str">
        <f>IF(ISBLANK(Nomen.complète!S1213),"-",Nomen.complète!S1213)</f>
        <v>-</v>
      </c>
    </row>
    <row r="1214" spans="1:4">
      <c r="A1214" s="138" t="str">
        <f>IF(ISBLANK(Nomen.complète!P1214),"-",Nomen.complète!P1214)</f>
        <v>-</v>
      </c>
      <c r="B1214" s="139" t="str">
        <f>IF(ISBLANK(Nomen.complète!Q1214),"-",Nomen.complète!Q1214)</f>
        <v>-</v>
      </c>
      <c r="C1214" s="140" t="str">
        <f>IF(ISBLANK(Nomen.complète!R1214),"-",Nomen.complète!R1214)</f>
        <v>-</v>
      </c>
      <c r="D1214" s="141" t="str">
        <f>IF(ISBLANK(Nomen.complète!S1214),"-",Nomen.complète!S1214)</f>
        <v>-</v>
      </c>
    </row>
    <row r="1215" spans="1:4">
      <c r="A1215" s="138" t="str">
        <f>IF(ISBLANK(Nomen.complète!P1215),"-",Nomen.complète!P1215)</f>
        <v>-</v>
      </c>
      <c r="B1215" s="139" t="str">
        <f>IF(ISBLANK(Nomen.complète!Q1215),"-",Nomen.complète!Q1215)</f>
        <v>-</v>
      </c>
      <c r="C1215" s="140" t="str">
        <f>IF(ISBLANK(Nomen.complète!R1215),"-",Nomen.complète!R1215)</f>
        <v>-</v>
      </c>
      <c r="D1215" s="141" t="str">
        <f>IF(ISBLANK(Nomen.complète!S1215),"-",Nomen.complète!S1215)</f>
        <v>-</v>
      </c>
    </row>
    <row r="1216" spans="1:4">
      <c r="A1216" s="138" t="str">
        <f>IF(ISBLANK(Nomen.complète!P1216),"-",Nomen.complète!P1216)</f>
        <v>-</v>
      </c>
      <c r="B1216" s="139" t="str">
        <f>IF(ISBLANK(Nomen.complète!Q1216),"-",Nomen.complète!Q1216)</f>
        <v>-</v>
      </c>
      <c r="C1216" s="140" t="str">
        <f>IF(ISBLANK(Nomen.complète!R1216),"-",Nomen.complète!R1216)</f>
        <v>-</v>
      </c>
      <c r="D1216" s="141" t="str">
        <f>IF(ISBLANK(Nomen.complète!S1216),"-",Nomen.complète!S1216)</f>
        <v>-</v>
      </c>
    </row>
    <row r="1217" spans="1:4">
      <c r="A1217" s="138" t="str">
        <f>IF(ISBLANK(Nomen.complète!P1217),"-",Nomen.complète!P1217)</f>
        <v>-</v>
      </c>
      <c r="B1217" s="139" t="str">
        <f>IF(ISBLANK(Nomen.complète!Q1217),"-",Nomen.complète!Q1217)</f>
        <v>-</v>
      </c>
      <c r="C1217" s="140" t="str">
        <f>IF(ISBLANK(Nomen.complète!R1217),"-",Nomen.complète!R1217)</f>
        <v>-</v>
      </c>
      <c r="D1217" s="141" t="str">
        <f>IF(ISBLANK(Nomen.complète!S1217),"-",Nomen.complète!S1217)</f>
        <v>-</v>
      </c>
    </row>
    <row r="1218" spans="1:4">
      <c r="A1218" s="138" t="str">
        <f>IF(ISBLANK(Nomen.complète!P1218),"-",Nomen.complète!P1218)</f>
        <v>-</v>
      </c>
      <c r="B1218" s="139" t="str">
        <f>IF(ISBLANK(Nomen.complète!Q1218),"-",Nomen.complète!Q1218)</f>
        <v>-</v>
      </c>
      <c r="C1218" s="140" t="str">
        <f>IF(ISBLANK(Nomen.complète!R1218),"-",Nomen.complète!R1218)</f>
        <v>-</v>
      </c>
      <c r="D1218" s="141" t="str">
        <f>IF(ISBLANK(Nomen.complète!S1218),"-",Nomen.complète!S1218)</f>
        <v>-</v>
      </c>
    </row>
    <row r="1219" spans="1:4">
      <c r="A1219" s="138" t="str">
        <f>IF(ISBLANK(Nomen.complète!P1219),"-",Nomen.complète!P1219)</f>
        <v>-</v>
      </c>
      <c r="B1219" s="139" t="str">
        <f>IF(ISBLANK(Nomen.complète!Q1219),"-",Nomen.complète!Q1219)</f>
        <v>-</v>
      </c>
      <c r="C1219" s="140" t="str">
        <f>IF(ISBLANK(Nomen.complète!R1219),"-",Nomen.complète!R1219)</f>
        <v>-</v>
      </c>
      <c r="D1219" s="141" t="str">
        <f>IF(ISBLANK(Nomen.complète!S1219),"-",Nomen.complète!S1219)</f>
        <v>-</v>
      </c>
    </row>
    <row r="1220" spans="1:4">
      <c r="A1220" s="138" t="str">
        <f>IF(ISBLANK(Nomen.complète!P1220),"-",Nomen.complète!P1220)</f>
        <v>-</v>
      </c>
      <c r="B1220" s="139" t="str">
        <f>IF(ISBLANK(Nomen.complète!Q1220),"-",Nomen.complète!Q1220)</f>
        <v>-</v>
      </c>
      <c r="C1220" s="140" t="str">
        <f>IF(ISBLANK(Nomen.complète!R1220),"-",Nomen.complète!R1220)</f>
        <v>-</v>
      </c>
      <c r="D1220" s="141" t="str">
        <f>IF(ISBLANK(Nomen.complète!S1220),"-",Nomen.complète!S1220)</f>
        <v>-</v>
      </c>
    </row>
    <row r="1221" spans="1:4">
      <c r="A1221" s="138" t="str">
        <f>IF(ISBLANK(Nomen.complète!P1221),"-",Nomen.complète!P1221)</f>
        <v>-</v>
      </c>
      <c r="B1221" s="139" t="str">
        <f>IF(ISBLANK(Nomen.complète!Q1221),"-",Nomen.complète!Q1221)</f>
        <v>-</v>
      </c>
      <c r="C1221" s="140" t="str">
        <f>IF(ISBLANK(Nomen.complète!R1221),"-",Nomen.complète!R1221)</f>
        <v>-</v>
      </c>
      <c r="D1221" s="141" t="str">
        <f>IF(ISBLANK(Nomen.complète!S1221),"-",Nomen.complète!S1221)</f>
        <v>-</v>
      </c>
    </row>
    <row r="1222" spans="1:4">
      <c r="A1222" s="138" t="str">
        <f>IF(ISBLANK(Nomen.complète!P1222),"-",Nomen.complète!P1222)</f>
        <v>-</v>
      </c>
      <c r="B1222" s="139" t="str">
        <f>IF(ISBLANK(Nomen.complète!Q1222),"-",Nomen.complète!Q1222)</f>
        <v>-</v>
      </c>
      <c r="C1222" s="140" t="str">
        <f>IF(ISBLANK(Nomen.complète!R1222),"-",Nomen.complète!R1222)</f>
        <v>-</v>
      </c>
      <c r="D1222" s="141" t="str">
        <f>IF(ISBLANK(Nomen.complète!S1222),"-",Nomen.complète!S1222)</f>
        <v>-</v>
      </c>
    </row>
    <row r="1223" spans="1:4">
      <c r="A1223" s="138" t="str">
        <f>IF(ISBLANK(Nomen.complète!P1223),"-",Nomen.complète!P1223)</f>
        <v>-</v>
      </c>
      <c r="B1223" s="139" t="str">
        <f>IF(ISBLANK(Nomen.complète!Q1223),"-",Nomen.complète!Q1223)</f>
        <v>-</v>
      </c>
      <c r="C1223" s="140" t="str">
        <f>IF(ISBLANK(Nomen.complète!R1223),"-",Nomen.complète!R1223)</f>
        <v>-</v>
      </c>
      <c r="D1223" s="141" t="str">
        <f>IF(ISBLANK(Nomen.complète!S1223),"-",Nomen.complète!S1223)</f>
        <v>-</v>
      </c>
    </row>
    <row r="1224" spans="1:4">
      <c r="A1224" s="138" t="str">
        <f>IF(ISBLANK(Nomen.complète!P1224),"-",Nomen.complète!P1224)</f>
        <v>-</v>
      </c>
      <c r="B1224" s="139" t="str">
        <f>IF(ISBLANK(Nomen.complète!Q1224),"-",Nomen.complète!Q1224)</f>
        <v>-</v>
      </c>
      <c r="C1224" s="140" t="str">
        <f>IF(ISBLANK(Nomen.complète!R1224),"-",Nomen.complète!R1224)</f>
        <v>-</v>
      </c>
      <c r="D1224" s="141" t="str">
        <f>IF(ISBLANK(Nomen.complète!S1224),"-",Nomen.complète!S1224)</f>
        <v>-</v>
      </c>
    </row>
    <row r="1225" spans="1:4">
      <c r="A1225" s="138" t="str">
        <f>IF(ISBLANK(Nomen.complète!P1225),"-",Nomen.complète!P1225)</f>
        <v>-</v>
      </c>
      <c r="B1225" s="139" t="str">
        <f>IF(ISBLANK(Nomen.complète!Q1225),"-",Nomen.complète!Q1225)</f>
        <v>-</v>
      </c>
      <c r="C1225" s="140" t="str">
        <f>IF(ISBLANK(Nomen.complète!R1225),"-",Nomen.complète!R1225)</f>
        <v>-</v>
      </c>
      <c r="D1225" s="141" t="str">
        <f>IF(ISBLANK(Nomen.complète!S1225),"-",Nomen.complète!S1225)</f>
        <v>-</v>
      </c>
    </row>
    <row r="1226" spans="1:4">
      <c r="A1226" s="138" t="str">
        <f>IF(ISBLANK(Nomen.complète!P1226),"-",Nomen.complète!P1226)</f>
        <v>-</v>
      </c>
      <c r="B1226" s="139" t="str">
        <f>IF(ISBLANK(Nomen.complète!Q1226),"-",Nomen.complète!Q1226)</f>
        <v>-</v>
      </c>
      <c r="C1226" s="140" t="str">
        <f>IF(ISBLANK(Nomen.complète!R1226),"-",Nomen.complète!R1226)</f>
        <v>-</v>
      </c>
      <c r="D1226" s="141" t="str">
        <f>IF(ISBLANK(Nomen.complète!S1226),"-",Nomen.complète!S1226)</f>
        <v>-</v>
      </c>
    </row>
    <row r="1227" spans="1:4">
      <c r="A1227" s="138" t="str">
        <f>IF(ISBLANK(Nomen.complète!P1227),"-",Nomen.complète!P1227)</f>
        <v>-</v>
      </c>
      <c r="B1227" s="139" t="str">
        <f>IF(ISBLANK(Nomen.complète!Q1227),"-",Nomen.complète!Q1227)</f>
        <v>-</v>
      </c>
      <c r="C1227" s="140" t="str">
        <f>IF(ISBLANK(Nomen.complète!R1227),"-",Nomen.complète!R1227)</f>
        <v>-</v>
      </c>
      <c r="D1227" s="141" t="str">
        <f>IF(ISBLANK(Nomen.complète!S1227),"-",Nomen.complète!S1227)</f>
        <v>-</v>
      </c>
    </row>
    <row r="1228" spans="1:4">
      <c r="A1228" s="138" t="str">
        <f>IF(ISBLANK(Nomen.complète!P1228),"-",Nomen.complète!P1228)</f>
        <v>-</v>
      </c>
      <c r="B1228" s="139" t="str">
        <f>IF(ISBLANK(Nomen.complète!Q1228),"-",Nomen.complète!Q1228)</f>
        <v>-</v>
      </c>
      <c r="C1228" s="140" t="str">
        <f>IF(ISBLANK(Nomen.complète!R1228),"-",Nomen.complète!R1228)</f>
        <v>-</v>
      </c>
      <c r="D1228" s="141" t="str">
        <f>IF(ISBLANK(Nomen.complète!S1228),"-",Nomen.complète!S1228)</f>
        <v>-</v>
      </c>
    </row>
    <row r="1229" spans="1:4">
      <c r="A1229" s="138" t="str">
        <f>IF(ISBLANK(Nomen.complète!P1229),"-",Nomen.complète!P1229)</f>
        <v>-</v>
      </c>
      <c r="B1229" s="139" t="str">
        <f>IF(ISBLANK(Nomen.complète!Q1229),"-",Nomen.complète!Q1229)</f>
        <v>-</v>
      </c>
      <c r="C1229" s="140" t="str">
        <f>IF(ISBLANK(Nomen.complète!R1229),"-",Nomen.complète!R1229)</f>
        <v>-</v>
      </c>
      <c r="D1229" s="141" t="str">
        <f>IF(ISBLANK(Nomen.complète!S1229),"-",Nomen.complète!S1229)</f>
        <v>-</v>
      </c>
    </row>
    <row r="1230" spans="1:4">
      <c r="A1230" s="138" t="str">
        <f>IF(ISBLANK(Nomen.complète!P1230),"-",Nomen.complète!P1230)</f>
        <v>-</v>
      </c>
      <c r="B1230" s="139" t="str">
        <f>IF(ISBLANK(Nomen.complète!Q1230),"-",Nomen.complète!Q1230)</f>
        <v>-</v>
      </c>
      <c r="C1230" s="140" t="str">
        <f>IF(ISBLANK(Nomen.complète!R1230),"-",Nomen.complète!R1230)</f>
        <v>-</v>
      </c>
      <c r="D1230" s="141" t="str">
        <f>IF(ISBLANK(Nomen.complète!S1230),"-",Nomen.complète!S1230)</f>
        <v>-</v>
      </c>
    </row>
    <row r="1231" spans="1:4">
      <c r="A1231" s="138" t="str">
        <f>IF(ISBLANK(Nomen.complète!P1231),"-",Nomen.complète!P1231)</f>
        <v>-</v>
      </c>
      <c r="B1231" s="139" t="str">
        <f>IF(ISBLANK(Nomen.complète!Q1231),"-",Nomen.complète!Q1231)</f>
        <v>-</v>
      </c>
      <c r="C1231" s="140" t="str">
        <f>IF(ISBLANK(Nomen.complète!R1231),"-",Nomen.complète!R1231)</f>
        <v>-</v>
      </c>
      <c r="D1231" s="141" t="str">
        <f>IF(ISBLANK(Nomen.complète!S1231),"-",Nomen.complète!S1231)</f>
        <v>-</v>
      </c>
    </row>
    <row r="1232" spans="1:4">
      <c r="A1232" s="138" t="str">
        <f>IF(ISBLANK(Nomen.complète!P1232),"-",Nomen.complète!P1232)</f>
        <v>-</v>
      </c>
      <c r="B1232" s="139" t="str">
        <f>IF(ISBLANK(Nomen.complète!Q1232),"-",Nomen.complète!Q1232)</f>
        <v>-</v>
      </c>
      <c r="C1232" s="140" t="str">
        <f>IF(ISBLANK(Nomen.complète!R1232),"-",Nomen.complète!R1232)</f>
        <v>-</v>
      </c>
      <c r="D1232" s="141" t="str">
        <f>IF(ISBLANK(Nomen.complète!S1232),"-",Nomen.complète!S1232)</f>
        <v>-</v>
      </c>
    </row>
    <row r="1233" spans="1:4">
      <c r="A1233" s="138" t="str">
        <f>IF(ISBLANK(Nomen.complète!P1233),"-",Nomen.complète!P1233)</f>
        <v>-</v>
      </c>
      <c r="B1233" s="139" t="str">
        <f>IF(ISBLANK(Nomen.complète!Q1233),"-",Nomen.complète!Q1233)</f>
        <v>-</v>
      </c>
      <c r="C1233" s="140" t="str">
        <f>IF(ISBLANK(Nomen.complète!R1233),"-",Nomen.complète!R1233)</f>
        <v>-</v>
      </c>
      <c r="D1233" s="141" t="str">
        <f>IF(ISBLANK(Nomen.complète!S1233),"-",Nomen.complète!S1233)</f>
        <v>-</v>
      </c>
    </row>
    <row r="1234" spans="1:4">
      <c r="A1234" s="138" t="str">
        <f>IF(ISBLANK(Nomen.complète!P1234),"-",Nomen.complète!P1234)</f>
        <v>-</v>
      </c>
      <c r="B1234" s="139" t="str">
        <f>IF(ISBLANK(Nomen.complète!Q1234),"-",Nomen.complète!Q1234)</f>
        <v>-</v>
      </c>
      <c r="C1234" s="140" t="str">
        <f>IF(ISBLANK(Nomen.complète!R1234),"-",Nomen.complète!R1234)</f>
        <v>-</v>
      </c>
      <c r="D1234" s="141" t="str">
        <f>IF(ISBLANK(Nomen.complète!S1234),"-",Nomen.complète!S1234)</f>
        <v>-</v>
      </c>
    </row>
    <row r="1235" spans="1:4">
      <c r="A1235" s="138" t="str">
        <f>IF(ISBLANK(Nomen.complète!P1235),"-",Nomen.complète!P1235)</f>
        <v>-</v>
      </c>
      <c r="B1235" s="139" t="str">
        <f>IF(ISBLANK(Nomen.complète!Q1235),"-",Nomen.complète!Q1235)</f>
        <v>-</v>
      </c>
      <c r="C1235" s="140" t="str">
        <f>IF(ISBLANK(Nomen.complète!R1235),"-",Nomen.complète!R1235)</f>
        <v>-</v>
      </c>
      <c r="D1235" s="141" t="str">
        <f>IF(ISBLANK(Nomen.complète!S1235),"-",Nomen.complète!S1235)</f>
        <v>-</v>
      </c>
    </row>
    <row r="1236" spans="1:4">
      <c r="A1236" s="138" t="str">
        <f>IF(ISBLANK(Nomen.complète!P1236),"-",Nomen.complète!P1236)</f>
        <v>-</v>
      </c>
      <c r="B1236" s="139" t="str">
        <f>IF(ISBLANK(Nomen.complète!Q1236),"-",Nomen.complète!Q1236)</f>
        <v>-</v>
      </c>
      <c r="C1236" s="140" t="str">
        <f>IF(ISBLANK(Nomen.complète!R1236),"-",Nomen.complète!R1236)</f>
        <v>-</v>
      </c>
      <c r="D1236" s="141" t="str">
        <f>IF(ISBLANK(Nomen.complète!S1236),"-",Nomen.complète!S1236)</f>
        <v>-</v>
      </c>
    </row>
    <row r="1237" spans="1:4">
      <c r="A1237" s="138" t="str">
        <f>IF(ISBLANK(Nomen.complète!P1237),"-",Nomen.complète!P1237)</f>
        <v>-</v>
      </c>
      <c r="B1237" s="139" t="str">
        <f>IF(ISBLANK(Nomen.complète!Q1237),"-",Nomen.complète!Q1237)</f>
        <v>-</v>
      </c>
      <c r="C1237" s="140" t="str">
        <f>IF(ISBLANK(Nomen.complète!R1237),"-",Nomen.complète!R1237)</f>
        <v>-</v>
      </c>
      <c r="D1237" s="141" t="str">
        <f>IF(ISBLANK(Nomen.complète!S1237),"-",Nomen.complète!S1237)</f>
        <v>-</v>
      </c>
    </row>
    <row r="1238" spans="1:4">
      <c r="A1238" s="138" t="str">
        <f>IF(ISBLANK(Nomen.complète!P1238),"-",Nomen.complète!P1238)</f>
        <v>-</v>
      </c>
      <c r="B1238" s="139" t="str">
        <f>IF(ISBLANK(Nomen.complète!Q1238),"-",Nomen.complète!Q1238)</f>
        <v>-</v>
      </c>
      <c r="C1238" s="140" t="str">
        <f>IF(ISBLANK(Nomen.complète!R1238),"-",Nomen.complète!R1238)</f>
        <v>-</v>
      </c>
      <c r="D1238" s="141" t="str">
        <f>IF(ISBLANK(Nomen.complète!S1238),"-",Nomen.complète!S1238)</f>
        <v>-</v>
      </c>
    </row>
    <row r="1239" spans="1:4">
      <c r="A1239" s="138" t="str">
        <f>IF(ISBLANK(Nomen.complète!P1239),"-",Nomen.complète!P1239)</f>
        <v>-</v>
      </c>
      <c r="B1239" s="139" t="str">
        <f>IF(ISBLANK(Nomen.complète!Q1239),"-",Nomen.complète!Q1239)</f>
        <v>-</v>
      </c>
      <c r="C1239" s="140" t="str">
        <f>IF(ISBLANK(Nomen.complète!R1239),"-",Nomen.complète!R1239)</f>
        <v>-</v>
      </c>
      <c r="D1239" s="141" t="str">
        <f>IF(ISBLANK(Nomen.complète!S1239),"-",Nomen.complète!S1239)</f>
        <v>-</v>
      </c>
    </row>
    <row r="1240" spans="1:4">
      <c r="A1240" s="138" t="str">
        <f>IF(ISBLANK(Nomen.complète!P1240),"-",Nomen.complète!P1240)</f>
        <v>-</v>
      </c>
      <c r="B1240" s="139" t="str">
        <f>IF(ISBLANK(Nomen.complète!Q1240),"-",Nomen.complète!Q1240)</f>
        <v>-</v>
      </c>
      <c r="C1240" s="140" t="str">
        <f>IF(ISBLANK(Nomen.complète!R1240),"-",Nomen.complète!R1240)</f>
        <v>-</v>
      </c>
      <c r="D1240" s="141" t="str">
        <f>IF(ISBLANK(Nomen.complète!S1240),"-",Nomen.complète!S1240)</f>
        <v>-</v>
      </c>
    </row>
    <row r="1241" spans="1:4">
      <c r="A1241" s="138" t="str">
        <f>IF(ISBLANK(Nomen.complète!P1241),"-",Nomen.complète!P1241)</f>
        <v>-</v>
      </c>
      <c r="B1241" s="139" t="str">
        <f>IF(ISBLANK(Nomen.complète!Q1241),"-",Nomen.complète!Q1241)</f>
        <v>-</v>
      </c>
      <c r="C1241" s="140" t="str">
        <f>IF(ISBLANK(Nomen.complète!R1241),"-",Nomen.complète!R1241)</f>
        <v>-</v>
      </c>
      <c r="D1241" s="141" t="str">
        <f>IF(ISBLANK(Nomen.complète!S1241),"-",Nomen.complète!S1241)</f>
        <v>-</v>
      </c>
    </row>
    <row r="1242" spans="1:4">
      <c r="A1242" s="138" t="str">
        <f>IF(ISBLANK(Nomen.complète!P1242),"-",Nomen.complète!P1242)</f>
        <v>-</v>
      </c>
      <c r="B1242" s="139" t="str">
        <f>IF(ISBLANK(Nomen.complète!Q1242),"-",Nomen.complète!Q1242)</f>
        <v>-</v>
      </c>
      <c r="C1242" s="140" t="str">
        <f>IF(ISBLANK(Nomen.complète!R1242),"-",Nomen.complète!R1242)</f>
        <v>-</v>
      </c>
      <c r="D1242" s="141" t="str">
        <f>IF(ISBLANK(Nomen.complète!S1242),"-",Nomen.complète!S1242)</f>
        <v>-</v>
      </c>
    </row>
    <row r="1243" spans="1:4">
      <c r="A1243" s="138" t="str">
        <f>IF(ISBLANK(Nomen.complète!P1243),"-",Nomen.complète!P1243)</f>
        <v>-</v>
      </c>
      <c r="B1243" s="139" t="str">
        <f>IF(ISBLANK(Nomen.complète!Q1243),"-",Nomen.complète!Q1243)</f>
        <v>-</v>
      </c>
      <c r="C1243" s="140" t="str">
        <f>IF(ISBLANK(Nomen.complète!R1243),"-",Nomen.complète!R1243)</f>
        <v>-</v>
      </c>
      <c r="D1243" s="141" t="str">
        <f>IF(ISBLANK(Nomen.complète!S1243),"-",Nomen.complète!S1243)</f>
        <v>-</v>
      </c>
    </row>
    <row r="1244" spans="1:4">
      <c r="A1244" s="138" t="str">
        <f>IF(ISBLANK(Nomen.complète!P1244),"-",Nomen.complète!P1244)</f>
        <v>-</v>
      </c>
      <c r="B1244" s="139" t="str">
        <f>IF(ISBLANK(Nomen.complète!Q1244),"-",Nomen.complète!Q1244)</f>
        <v>-</v>
      </c>
      <c r="C1244" s="140" t="str">
        <f>IF(ISBLANK(Nomen.complète!R1244),"-",Nomen.complète!R1244)</f>
        <v>-</v>
      </c>
      <c r="D1244" s="141" t="str">
        <f>IF(ISBLANK(Nomen.complète!S1244),"-",Nomen.complète!S1244)</f>
        <v>-</v>
      </c>
    </row>
    <row r="1245" spans="1:4">
      <c r="A1245" s="138" t="str">
        <f>IF(ISBLANK(Nomen.complète!P1245),"-",Nomen.complète!P1245)</f>
        <v>-</v>
      </c>
      <c r="B1245" s="139" t="str">
        <f>IF(ISBLANK(Nomen.complète!Q1245),"-",Nomen.complète!Q1245)</f>
        <v>-</v>
      </c>
      <c r="C1245" s="140" t="str">
        <f>IF(ISBLANK(Nomen.complète!R1245),"-",Nomen.complète!R1245)</f>
        <v>-</v>
      </c>
      <c r="D1245" s="141" t="str">
        <f>IF(ISBLANK(Nomen.complète!S1245),"-",Nomen.complète!S1245)</f>
        <v>-</v>
      </c>
    </row>
    <row r="1246" spans="1:4">
      <c r="A1246" s="138" t="str">
        <f>IF(ISBLANK(Nomen.complète!P1246),"-",Nomen.complète!P1246)</f>
        <v>-</v>
      </c>
      <c r="B1246" s="139" t="str">
        <f>IF(ISBLANK(Nomen.complète!Q1246),"-",Nomen.complète!Q1246)</f>
        <v>-</v>
      </c>
      <c r="C1246" s="140" t="str">
        <f>IF(ISBLANK(Nomen.complète!R1246),"-",Nomen.complète!R1246)</f>
        <v>-</v>
      </c>
      <c r="D1246" s="141" t="str">
        <f>IF(ISBLANK(Nomen.complète!S1246),"-",Nomen.complète!S1246)</f>
        <v>-</v>
      </c>
    </row>
    <row r="1247" spans="1:4">
      <c r="A1247" s="138" t="str">
        <f>IF(ISBLANK(Nomen.complète!P1247),"-",Nomen.complète!P1247)</f>
        <v>-</v>
      </c>
      <c r="B1247" s="139" t="str">
        <f>IF(ISBLANK(Nomen.complète!Q1247),"-",Nomen.complète!Q1247)</f>
        <v>-</v>
      </c>
      <c r="C1247" s="140" t="str">
        <f>IF(ISBLANK(Nomen.complète!R1247),"-",Nomen.complète!R1247)</f>
        <v>-</v>
      </c>
      <c r="D1247" s="141" t="str">
        <f>IF(ISBLANK(Nomen.complète!S1247),"-",Nomen.complète!S1247)</f>
        <v>-</v>
      </c>
    </row>
    <row r="1248" spans="1:4">
      <c r="A1248" s="138" t="str">
        <f>IF(ISBLANK(Nomen.complète!P1248),"-",Nomen.complète!P1248)</f>
        <v>-</v>
      </c>
      <c r="B1248" s="139" t="str">
        <f>IF(ISBLANK(Nomen.complète!Q1248),"-",Nomen.complète!Q1248)</f>
        <v>-</v>
      </c>
      <c r="C1248" s="140" t="str">
        <f>IF(ISBLANK(Nomen.complète!R1248),"-",Nomen.complète!R1248)</f>
        <v>-</v>
      </c>
      <c r="D1248" s="141" t="str">
        <f>IF(ISBLANK(Nomen.complète!S1248),"-",Nomen.complète!S1248)</f>
        <v>-</v>
      </c>
    </row>
    <row r="1249" spans="1:4">
      <c r="A1249" s="138" t="str">
        <f>IF(ISBLANK(Nomen.complète!P1249),"-",Nomen.complète!P1249)</f>
        <v>-</v>
      </c>
      <c r="B1249" s="139" t="str">
        <f>IF(ISBLANK(Nomen.complète!Q1249),"-",Nomen.complète!Q1249)</f>
        <v>-</v>
      </c>
      <c r="C1249" s="140" t="str">
        <f>IF(ISBLANK(Nomen.complète!R1249),"-",Nomen.complète!R1249)</f>
        <v>-</v>
      </c>
      <c r="D1249" s="141" t="str">
        <f>IF(ISBLANK(Nomen.complète!S1249),"-",Nomen.complète!S1249)</f>
        <v>-</v>
      </c>
    </row>
    <row r="1250" spans="1:4">
      <c r="A1250" s="138" t="str">
        <f>IF(ISBLANK(Nomen.complète!P1250),"-",Nomen.complète!P1250)</f>
        <v>-</v>
      </c>
      <c r="B1250" s="139" t="str">
        <f>IF(ISBLANK(Nomen.complète!Q1250),"-",Nomen.complète!Q1250)</f>
        <v>-</v>
      </c>
      <c r="C1250" s="140" t="str">
        <f>IF(ISBLANK(Nomen.complète!R1250),"-",Nomen.complète!R1250)</f>
        <v>-</v>
      </c>
      <c r="D1250" s="141" t="str">
        <f>IF(ISBLANK(Nomen.complète!S1250),"-",Nomen.complète!S1250)</f>
        <v>-</v>
      </c>
    </row>
    <row r="1251" spans="1:4">
      <c r="A1251" s="138" t="str">
        <f>IF(ISBLANK(Nomen.complète!P1251),"-",Nomen.complète!P1251)</f>
        <v>-</v>
      </c>
      <c r="B1251" s="139" t="str">
        <f>IF(ISBLANK(Nomen.complète!Q1251),"-",Nomen.complète!Q1251)</f>
        <v>-</v>
      </c>
      <c r="C1251" s="140" t="str">
        <f>IF(ISBLANK(Nomen.complète!R1251),"-",Nomen.complète!R1251)</f>
        <v>-</v>
      </c>
      <c r="D1251" s="141" t="str">
        <f>IF(ISBLANK(Nomen.complète!S1251),"-",Nomen.complète!S1251)</f>
        <v>-</v>
      </c>
    </row>
    <row r="1252" spans="1:4">
      <c r="A1252" s="138" t="str">
        <f>IF(ISBLANK(Nomen.complète!P1252),"-",Nomen.complète!P1252)</f>
        <v>-</v>
      </c>
      <c r="B1252" s="139" t="str">
        <f>IF(ISBLANK(Nomen.complète!Q1252),"-",Nomen.complète!Q1252)</f>
        <v>-</v>
      </c>
      <c r="C1252" s="140" t="str">
        <f>IF(ISBLANK(Nomen.complète!R1252),"-",Nomen.complète!R1252)</f>
        <v>-</v>
      </c>
      <c r="D1252" s="141" t="str">
        <f>IF(ISBLANK(Nomen.complète!S1252),"-",Nomen.complète!S1252)</f>
        <v>-</v>
      </c>
    </row>
    <row r="1253" spans="1:4">
      <c r="A1253" s="138" t="str">
        <f>IF(ISBLANK(Nomen.complète!P1253),"-",Nomen.complète!P1253)</f>
        <v>-</v>
      </c>
      <c r="B1253" s="139" t="str">
        <f>IF(ISBLANK(Nomen.complète!Q1253),"-",Nomen.complète!Q1253)</f>
        <v>-</v>
      </c>
      <c r="C1253" s="140" t="str">
        <f>IF(ISBLANK(Nomen.complète!R1253),"-",Nomen.complète!R1253)</f>
        <v>-</v>
      </c>
      <c r="D1253" s="141" t="str">
        <f>IF(ISBLANK(Nomen.complète!S1253),"-",Nomen.complète!S1253)</f>
        <v>-</v>
      </c>
    </row>
    <row r="1254" spans="1:4">
      <c r="A1254" s="138" t="str">
        <f>IF(ISBLANK(Nomen.complète!P1254),"-",Nomen.complète!P1254)</f>
        <v>-</v>
      </c>
      <c r="B1254" s="139" t="str">
        <f>IF(ISBLANK(Nomen.complète!Q1254),"-",Nomen.complète!Q1254)</f>
        <v>-</v>
      </c>
      <c r="C1254" s="140" t="str">
        <f>IF(ISBLANK(Nomen.complète!R1254),"-",Nomen.complète!R1254)</f>
        <v>-</v>
      </c>
      <c r="D1254" s="141" t="str">
        <f>IF(ISBLANK(Nomen.complète!S1254),"-",Nomen.complète!S1254)</f>
        <v>-</v>
      </c>
    </row>
    <row r="1255" spans="1:4">
      <c r="A1255" s="138" t="str">
        <f>IF(ISBLANK(Nomen.complète!P1255),"-",Nomen.complète!P1255)</f>
        <v>-</v>
      </c>
      <c r="B1255" s="139" t="str">
        <f>IF(ISBLANK(Nomen.complète!Q1255),"-",Nomen.complète!Q1255)</f>
        <v>-</v>
      </c>
      <c r="C1255" s="140" t="str">
        <f>IF(ISBLANK(Nomen.complète!R1255),"-",Nomen.complète!R1255)</f>
        <v>-</v>
      </c>
      <c r="D1255" s="141" t="str">
        <f>IF(ISBLANK(Nomen.complète!S1255),"-",Nomen.complète!S1255)</f>
        <v>-</v>
      </c>
    </row>
    <row r="1256" spans="1:4">
      <c r="A1256" s="138" t="str">
        <f>IF(ISBLANK(Nomen.complète!P1256),"-",Nomen.complète!P1256)</f>
        <v>-</v>
      </c>
      <c r="B1256" s="139" t="str">
        <f>IF(ISBLANK(Nomen.complète!Q1256),"-",Nomen.complète!Q1256)</f>
        <v>-</v>
      </c>
      <c r="C1256" s="140" t="str">
        <f>IF(ISBLANK(Nomen.complète!R1256),"-",Nomen.complète!R1256)</f>
        <v>-</v>
      </c>
      <c r="D1256" s="141" t="str">
        <f>IF(ISBLANK(Nomen.complète!S1256),"-",Nomen.complète!S1256)</f>
        <v>-</v>
      </c>
    </row>
    <row r="1257" spans="1:4">
      <c r="A1257" s="138" t="str">
        <f>IF(ISBLANK(Nomen.complète!P1257),"-",Nomen.complète!P1257)</f>
        <v>-</v>
      </c>
      <c r="B1257" s="139" t="str">
        <f>IF(ISBLANK(Nomen.complète!Q1257),"-",Nomen.complète!Q1257)</f>
        <v>-</v>
      </c>
      <c r="C1257" s="140" t="str">
        <f>IF(ISBLANK(Nomen.complète!R1257),"-",Nomen.complète!R1257)</f>
        <v>-</v>
      </c>
      <c r="D1257" s="141" t="str">
        <f>IF(ISBLANK(Nomen.complète!S1257),"-",Nomen.complète!S1257)</f>
        <v>-</v>
      </c>
    </row>
    <row r="1258" spans="1:4">
      <c r="A1258" s="138" t="str">
        <f>IF(ISBLANK(Nomen.complète!P1258),"-",Nomen.complète!P1258)</f>
        <v>-</v>
      </c>
      <c r="B1258" s="139" t="str">
        <f>IF(ISBLANK(Nomen.complète!Q1258),"-",Nomen.complète!Q1258)</f>
        <v>-</v>
      </c>
      <c r="C1258" s="140" t="str">
        <f>IF(ISBLANK(Nomen.complète!R1258),"-",Nomen.complète!R1258)</f>
        <v>-</v>
      </c>
      <c r="D1258" s="141" t="str">
        <f>IF(ISBLANK(Nomen.complète!S1258),"-",Nomen.complète!S1258)</f>
        <v>-</v>
      </c>
    </row>
    <row r="1259" spans="1:4">
      <c r="A1259" s="138" t="str">
        <f>IF(ISBLANK(Nomen.complète!P1259),"-",Nomen.complète!P1259)</f>
        <v>-</v>
      </c>
      <c r="B1259" s="139" t="str">
        <f>IF(ISBLANK(Nomen.complète!Q1259),"-",Nomen.complète!Q1259)</f>
        <v>-</v>
      </c>
      <c r="C1259" s="140" t="str">
        <f>IF(ISBLANK(Nomen.complète!R1259),"-",Nomen.complète!R1259)</f>
        <v>-</v>
      </c>
      <c r="D1259" s="141" t="str">
        <f>IF(ISBLANK(Nomen.complète!S1259),"-",Nomen.complète!S1259)</f>
        <v>-</v>
      </c>
    </row>
    <row r="1260" spans="1:4">
      <c r="A1260" s="138" t="str">
        <f>IF(ISBLANK(Nomen.complète!P1260),"-",Nomen.complète!P1260)</f>
        <v>-</v>
      </c>
      <c r="B1260" s="139" t="str">
        <f>IF(ISBLANK(Nomen.complète!Q1260),"-",Nomen.complète!Q1260)</f>
        <v>-</v>
      </c>
      <c r="C1260" s="140" t="str">
        <f>IF(ISBLANK(Nomen.complète!R1260),"-",Nomen.complète!R1260)</f>
        <v>-</v>
      </c>
      <c r="D1260" s="141" t="str">
        <f>IF(ISBLANK(Nomen.complète!S1260),"-",Nomen.complète!S1260)</f>
        <v>-</v>
      </c>
    </row>
    <row r="1261" spans="1:4">
      <c r="A1261" s="138" t="str">
        <f>IF(ISBLANK(Nomen.complète!P1261),"-",Nomen.complète!P1261)</f>
        <v>-</v>
      </c>
      <c r="B1261" s="139" t="str">
        <f>IF(ISBLANK(Nomen.complète!Q1261),"-",Nomen.complète!Q1261)</f>
        <v>-</v>
      </c>
      <c r="C1261" s="140" t="str">
        <f>IF(ISBLANK(Nomen.complète!R1261),"-",Nomen.complète!R1261)</f>
        <v>-</v>
      </c>
      <c r="D1261" s="141" t="str">
        <f>IF(ISBLANK(Nomen.complète!S1261),"-",Nomen.complète!S1261)</f>
        <v>-</v>
      </c>
    </row>
    <row r="1262" spans="1:4">
      <c r="A1262" s="138" t="str">
        <f>IF(ISBLANK(Nomen.complète!P1262),"-",Nomen.complète!P1262)</f>
        <v>-</v>
      </c>
      <c r="B1262" s="139" t="str">
        <f>IF(ISBLANK(Nomen.complète!Q1262),"-",Nomen.complète!Q1262)</f>
        <v>-</v>
      </c>
      <c r="C1262" s="140" t="str">
        <f>IF(ISBLANK(Nomen.complète!R1262),"-",Nomen.complète!R1262)</f>
        <v>-</v>
      </c>
      <c r="D1262" s="141" t="str">
        <f>IF(ISBLANK(Nomen.complète!S1262),"-",Nomen.complète!S1262)</f>
        <v>-</v>
      </c>
    </row>
    <row r="1263" spans="1:4">
      <c r="A1263" s="138" t="str">
        <f>IF(ISBLANK(Nomen.complète!P1263),"-",Nomen.complète!P1263)</f>
        <v>-</v>
      </c>
      <c r="B1263" s="139" t="str">
        <f>IF(ISBLANK(Nomen.complète!Q1263),"-",Nomen.complète!Q1263)</f>
        <v>-</v>
      </c>
      <c r="C1263" s="140" t="str">
        <f>IF(ISBLANK(Nomen.complète!R1263),"-",Nomen.complète!R1263)</f>
        <v>-</v>
      </c>
      <c r="D1263" s="141" t="str">
        <f>IF(ISBLANK(Nomen.complète!S1263),"-",Nomen.complète!S1263)</f>
        <v>-</v>
      </c>
    </row>
    <row r="1264" spans="1:4">
      <c r="A1264" s="138" t="str">
        <f>IF(ISBLANK(Nomen.complète!P1264),"-",Nomen.complète!P1264)</f>
        <v>-</v>
      </c>
      <c r="B1264" s="139" t="str">
        <f>IF(ISBLANK(Nomen.complète!Q1264),"-",Nomen.complète!Q1264)</f>
        <v>-</v>
      </c>
      <c r="C1264" s="140" t="str">
        <f>IF(ISBLANK(Nomen.complète!R1264),"-",Nomen.complète!R1264)</f>
        <v>-</v>
      </c>
      <c r="D1264" s="141" t="str">
        <f>IF(ISBLANK(Nomen.complète!S1264),"-",Nomen.complète!S1264)</f>
        <v>-</v>
      </c>
    </row>
    <row r="1265" spans="1:4">
      <c r="A1265" s="138" t="str">
        <f>IF(ISBLANK(Nomen.complète!P1265),"-",Nomen.complète!P1265)</f>
        <v>-</v>
      </c>
      <c r="B1265" s="139" t="str">
        <f>IF(ISBLANK(Nomen.complète!Q1265),"-",Nomen.complète!Q1265)</f>
        <v>-</v>
      </c>
      <c r="C1265" s="140" t="str">
        <f>IF(ISBLANK(Nomen.complète!R1265),"-",Nomen.complète!R1265)</f>
        <v>-</v>
      </c>
      <c r="D1265" s="141" t="str">
        <f>IF(ISBLANK(Nomen.complète!S1265),"-",Nomen.complète!S1265)</f>
        <v>-</v>
      </c>
    </row>
    <row r="1266" spans="1:4">
      <c r="A1266" s="138" t="str">
        <f>IF(ISBLANK(Nomen.complète!P1266),"-",Nomen.complète!P1266)</f>
        <v>-</v>
      </c>
      <c r="B1266" s="139" t="str">
        <f>IF(ISBLANK(Nomen.complète!Q1266),"-",Nomen.complète!Q1266)</f>
        <v>-</v>
      </c>
      <c r="C1266" s="140" t="str">
        <f>IF(ISBLANK(Nomen.complète!R1266),"-",Nomen.complète!R1266)</f>
        <v>-</v>
      </c>
      <c r="D1266" s="141" t="str">
        <f>IF(ISBLANK(Nomen.complète!S1266),"-",Nomen.complète!S1266)</f>
        <v>-</v>
      </c>
    </row>
    <row r="1267" spans="1:4">
      <c r="A1267" s="138" t="str">
        <f>IF(ISBLANK(Nomen.complète!P1267),"-",Nomen.complète!P1267)</f>
        <v>-</v>
      </c>
      <c r="B1267" s="139" t="str">
        <f>IF(ISBLANK(Nomen.complète!Q1267),"-",Nomen.complète!Q1267)</f>
        <v>-</v>
      </c>
      <c r="C1267" s="140" t="str">
        <f>IF(ISBLANK(Nomen.complète!R1267),"-",Nomen.complète!R1267)</f>
        <v>-</v>
      </c>
      <c r="D1267" s="141" t="str">
        <f>IF(ISBLANK(Nomen.complète!S1267),"-",Nomen.complète!S1267)</f>
        <v>-</v>
      </c>
    </row>
    <row r="1268" spans="1:4">
      <c r="A1268" s="138" t="str">
        <f>IF(ISBLANK(Nomen.complète!P1268),"-",Nomen.complète!P1268)</f>
        <v>-</v>
      </c>
      <c r="B1268" s="139" t="str">
        <f>IF(ISBLANK(Nomen.complète!Q1268),"-",Nomen.complète!Q1268)</f>
        <v>-</v>
      </c>
      <c r="C1268" s="140" t="str">
        <f>IF(ISBLANK(Nomen.complète!R1268),"-",Nomen.complète!R1268)</f>
        <v>-</v>
      </c>
      <c r="D1268" s="141" t="str">
        <f>IF(ISBLANK(Nomen.complète!S1268),"-",Nomen.complète!S1268)</f>
        <v>-</v>
      </c>
    </row>
    <row r="1269" spans="1:4">
      <c r="A1269" s="138" t="str">
        <f>IF(ISBLANK(Nomen.complète!P1269),"-",Nomen.complète!P1269)</f>
        <v>-</v>
      </c>
      <c r="B1269" s="139" t="str">
        <f>IF(ISBLANK(Nomen.complète!Q1269),"-",Nomen.complète!Q1269)</f>
        <v>-</v>
      </c>
      <c r="C1269" s="140" t="str">
        <f>IF(ISBLANK(Nomen.complète!R1269),"-",Nomen.complète!R1269)</f>
        <v>-</v>
      </c>
      <c r="D1269" s="141" t="str">
        <f>IF(ISBLANK(Nomen.complète!S1269),"-",Nomen.complète!S1269)</f>
        <v>-</v>
      </c>
    </row>
    <row r="1270" spans="1:4">
      <c r="A1270" s="138" t="str">
        <f>IF(ISBLANK(Nomen.complète!P1270),"-",Nomen.complète!P1270)</f>
        <v>-</v>
      </c>
      <c r="B1270" s="139" t="str">
        <f>IF(ISBLANK(Nomen.complète!Q1270),"-",Nomen.complète!Q1270)</f>
        <v>-</v>
      </c>
      <c r="C1270" s="140" t="str">
        <f>IF(ISBLANK(Nomen.complète!R1270),"-",Nomen.complète!R1270)</f>
        <v>-</v>
      </c>
      <c r="D1270" s="141" t="str">
        <f>IF(ISBLANK(Nomen.complète!S1270),"-",Nomen.complète!S1270)</f>
        <v>-</v>
      </c>
    </row>
    <row r="1271" spans="1:4">
      <c r="A1271" s="138" t="str">
        <f>IF(ISBLANK(Nomen.complète!P1271),"-",Nomen.complète!P1271)</f>
        <v>-</v>
      </c>
      <c r="B1271" s="139" t="str">
        <f>IF(ISBLANK(Nomen.complète!Q1271),"-",Nomen.complète!Q1271)</f>
        <v>-</v>
      </c>
      <c r="C1271" s="140" t="str">
        <f>IF(ISBLANK(Nomen.complète!R1271),"-",Nomen.complète!R1271)</f>
        <v>-</v>
      </c>
      <c r="D1271" s="141" t="str">
        <f>IF(ISBLANK(Nomen.complète!S1271),"-",Nomen.complète!S1271)</f>
        <v>-</v>
      </c>
    </row>
    <row r="1272" spans="1:4">
      <c r="A1272" s="138" t="str">
        <f>IF(ISBLANK(Nomen.complète!P1272),"-",Nomen.complète!P1272)</f>
        <v>-</v>
      </c>
      <c r="B1272" s="139" t="str">
        <f>IF(ISBLANK(Nomen.complète!Q1272),"-",Nomen.complète!Q1272)</f>
        <v>-</v>
      </c>
      <c r="C1272" s="140" t="str">
        <f>IF(ISBLANK(Nomen.complète!R1272),"-",Nomen.complète!R1272)</f>
        <v>-</v>
      </c>
      <c r="D1272" s="141" t="str">
        <f>IF(ISBLANK(Nomen.complète!S1272),"-",Nomen.complète!S1272)</f>
        <v>-</v>
      </c>
    </row>
    <row r="1273" spans="1:4">
      <c r="A1273" s="138" t="str">
        <f>IF(ISBLANK(Nomen.complète!P1273),"-",Nomen.complète!P1273)</f>
        <v>-</v>
      </c>
      <c r="B1273" s="139" t="str">
        <f>IF(ISBLANK(Nomen.complète!Q1273),"-",Nomen.complète!Q1273)</f>
        <v>-</v>
      </c>
      <c r="C1273" s="140" t="str">
        <f>IF(ISBLANK(Nomen.complète!R1273),"-",Nomen.complète!R1273)</f>
        <v>-</v>
      </c>
      <c r="D1273" s="141" t="str">
        <f>IF(ISBLANK(Nomen.complète!S1273),"-",Nomen.complète!S1273)</f>
        <v>-</v>
      </c>
    </row>
    <row r="1274" spans="1:4">
      <c r="A1274" s="138" t="str">
        <f>IF(ISBLANK(Nomen.complète!P1274),"-",Nomen.complète!P1274)</f>
        <v>-</v>
      </c>
      <c r="B1274" s="139" t="str">
        <f>IF(ISBLANK(Nomen.complète!Q1274),"-",Nomen.complète!Q1274)</f>
        <v>-</v>
      </c>
      <c r="C1274" s="140" t="str">
        <f>IF(ISBLANK(Nomen.complète!R1274),"-",Nomen.complète!R1274)</f>
        <v>-</v>
      </c>
      <c r="D1274" s="141" t="str">
        <f>IF(ISBLANK(Nomen.complète!S1274),"-",Nomen.complète!S1274)</f>
        <v>-</v>
      </c>
    </row>
    <row r="1275" spans="1:4">
      <c r="A1275" s="138" t="str">
        <f>IF(ISBLANK(Nomen.complète!P1275),"-",Nomen.complète!P1275)</f>
        <v>-</v>
      </c>
      <c r="B1275" s="139" t="str">
        <f>IF(ISBLANK(Nomen.complète!Q1275),"-",Nomen.complète!Q1275)</f>
        <v>-</v>
      </c>
      <c r="C1275" s="140" t="str">
        <f>IF(ISBLANK(Nomen.complète!R1275),"-",Nomen.complète!R1275)</f>
        <v>-</v>
      </c>
      <c r="D1275" s="141" t="str">
        <f>IF(ISBLANK(Nomen.complète!S1275),"-",Nomen.complète!S1275)</f>
        <v>-</v>
      </c>
    </row>
    <row r="1276" spans="1:4">
      <c r="A1276" s="138" t="str">
        <f>IF(ISBLANK(Nomen.complète!P1276),"-",Nomen.complète!P1276)</f>
        <v>-</v>
      </c>
      <c r="B1276" s="139" t="str">
        <f>IF(ISBLANK(Nomen.complète!Q1276),"-",Nomen.complète!Q1276)</f>
        <v>-</v>
      </c>
      <c r="C1276" s="140" t="str">
        <f>IF(ISBLANK(Nomen.complète!R1276),"-",Nomen.complète!R1276)</f>
        <v>-</v>
      </c>
      <c r="D1276" s="141" t="str">
        <f>IF(ISBLANK(Nomen.complète!S1276),"-",Nomen.complète!S1276)</f>
        <v>-</v>
      </c>
    </row>
    <row r="1277" spans="1:4">
      <c r="A1277" s="138" t="str">
        <f>IF(ISBLANK(Nomen.complète!P1277),"-",Nomen.complète!P1277)</f>
        <v>-</v>
      </c>
      <c r="B1277" s="139" t="str">
        <f>IF(ISBLANK(Nomen.complète!Q1277),"-",Nomen.complète!Q1277)</f>
        <v>-</v>
      </c>
      <c r="C1277" s="140" t="str">
        <f>IF(ISBLANK(Nomen.complète!R1277),"-",Nomen.complète!R1277)</f>
        <v>-</v>
      </c>
      <c r="D1277" s="141" t="str">
        <f>IF(ISBLANK(Nomen.complète!S1277),"-",Nomen.complète!S1277)</f>
        <v>-</v>
      </c>
    </row>
    <row r="1278" spans="1:4">
      <c r="A1278" s="138" t="str">
        <f>IF(ISBLANK(Nomen.complète!P1278),"-",Nomen.complète!P1278)</f>
        <v>-</v>
      </c>
      <c r="B1278" s="139" t="str">
        <f>IF(ISBLANK(Nomen.complète!Q1278),"-",Nomen.complète!Q1278)</f>
        <v>-</v>
      </c>
      <c r="C1278" s="140" t="str">
        <f>IF(ISBLANK(Nomen.complète!R1278),"-",Nomen.complète!R1278)</f>
        <v>-</v>
      </c>
      <c r="D1278" s="141" t="str">
        <f>IF(ISBLANK(Nomen.complète!S1278),"-",Nomen.complète!S1278)</f>
        <v>-</v>
      </c>
    </row>
    <row r="1279" spans="1:4">
      <c r="A1279" s="138" t="str">
        <f>IF(ISBLANK(Nomen.complète!P1279),"-",Nomen.complète!P1279)</f>
        <v>-</v>
      </c>
      <c r="B1279" s="139" t="str">
        <f>IF(ISBLANK(Nomen.complète!Q1279),"-",Nomen.complète!Q1279)</f>
        <v>-</v>
      </c>
      <c r="C1279" s="140" t="str">
        <f>IF(ISBLANK(Nomen.complète!R1279),"-",Nomen.complète!R1279)</f>
        <v>-</v>
      </c>
      <c r="D1279" s="141" t="str">
        <f>IF(ISBLANK(Nomen.complète!S1279),"-",Nomen.complète!S1279)</f>
        <v>-</v>
      </c>
    </row>
    <row r="1280" spans="1:4">
      <c r="A1280" s="138" t="str">
        <f>IF(ISBLANK(Nomen.complète!P1280),"-",Nomen.complète!P1280)</f>
        <v>-</v>
      </c>
      <c r="B1280" s="139" t="str">
        <f>IF(ISBLANK(Nomen.complète!Q1280),"-",Nomen.complète!Q1280)</f>
        <v>-</v>
      </c>
      <c r="C1280" s="140" t="str">
        <f>IF(ISBLANK(Nomen.complète!R1280),"-",Nomen.complète!R1280)</f>
        <v>-</v>
      </c>
      <c r="D1280" s="141" t="str">
        <f>IF(ISBLANK(Nomen.complète!S1280),"-",Nomen.complète!S1280)</f>
        <v>-</v>
      </c>
    </row>
    <row r="1281" spans="1:4">
      <c r="A1281" s="138" t="str">
        <f>IF(ISBLANK(Nomen.complète!P1281),"-",Nomen.complète!P1281)</f>
        <v>-</v>
      </c>
      <c r="B1281" s="139" t="str">
        <f>IF(ISBLANK(Nomen.complète!Q1281),"-",Nomen.complète!Q1281)</f>
        <v>-</v>
      </c>
      <c r="C1281" s="140" t="str">
        <f>IF(ISBLANK(Nomen.complète!R1281),"-",Nomen.complète!R1281)</f>
        <v>-</v>
      </c>
      <c r="D1281" s="141" t="str">
        <f>IF(ISBLANK(Nomen.complète!S1281),"-",Nomen.complète!S1281)</f>
        <v>-</v>
      </c>
    </row>
    <row r="1282" spans="1:4">
      <c r="A1282" s="138" t="str">
        <f>IF(ISBLANK(Nomen.complète!P1282),"-",Nomen.complète!P1282)</f>
        <v>-</v>
      </c>
      <c r="B1282" s="139" t="str">
        <f>IF(ISBLANK(Nomen.complète!Q1282),"-",Nomen.complète!Q1282)</f>
        <v>-</v>
      </c>
      <c r="C1282" s="140" t="str">
        <f>IF(ISBLANK(Nomen.complète!R1282),"-",Nomen.complète!R1282)</f>
        <v>-</v>
      </c>
      <c r="D1282" s="141" t="str">
        <f>IF(ISBLANK(Nomen.complète!S1282),"-",Nomen.complète!S1282)</f>
        <v>-</v>
      </c>
    </row>
    <row r="1283" spans="1:4">
      <c r="A1283" s="138" t="str">
        <f>IF(ISBLANK(Nomen.complète!P1283),"-",Nomen.complète!P1283)</f>
        <v>-</v>
      </c>
      <c r="B1283" s="139" t="str">
        <f>IF(ISBLANK(Nomen.complète!Q1283),"-",Nomen.complète!Q1283)</f>
        <v>-</v>
      </c>
      <c r="C1283" s="140" t="str">
        <f>IF(ISBLANK(Nomen.complète!R1283),"-",Nomen.complète!R1283)</f>
        <v>-</v>
      </c>
      <c r="D1283" s="141" t="str">
        <f>IF(ISBLANK(Nomen.complète!S1283),"-",Nomen.complète!S1283)</f>
        <v>-</v>
      </c>
    </row>
    <row r="1284" spans="1:4">
      <c r="A1284" s="138" t="str">
        <f>IF(ISBLANK(Nomen.complète!P1284),"-",Nomen.complète!P1284)</f>
        <v>-</v>
      </c>
      <c r="B1284" s="139" t="str">
        <f>IF(ISBLANK(Nomen.complète!Q1284),"-",Nomen.complète!Q1284)</f>
        <v>-</v>
      </c>
      <c r="C1284" s="140" t="str">
        <f>IF(ISBLANK(Nomen.complète!R1284),"-",Nomen.complète!R1284)</f>
        <v>-</v>
      </c>
      <c r="D1284" s="141" t="str">
        <f>IF(ISBLANK(Nomen.complète!S1284),"-",Nomen.complète!S1284)</f>
        <v>-</v>
      </c>
    </row>
    <row r="1285" spans="1:4">
      <c r="A1285" s="138" t="str">
        <f>IF(ISBLANK(Nomen.complète!P1285),"-",Nomen.complète!P1285)</f>
        <v>-</v>
      </c>
      <c r="B1285" s="139" t="str">
        <f>IF(ISBLANK(Nomen.complète!Q1285),"-",Nomen.complète!Q1285)</f>
        <v>-</v>
      </c>
      <c r="C1285" s="140" t="str">
        <f>IF(ISBLANK(Nomen.complète!R1285),"-",Nomen.complète!R1285)</f>
        <v>-</v>
      </c>
      <c r="D1285" s="141" t="str">
        <f>IF(ISBLANK(Nomen.complète!S1285),"-",Nomen.complète!S1285)</f>
        <v>-</v>
      </c>
    </row>
    <row r="1286" spans="1:4">
      <c r="A1286" s="138" t="str">
        <f>IF(ISBLANK(Nomen.complète!P1286),"-",Nomen.complète!P1286)</f>
        <v>-</v>
      </c>
      <c r="B1286" s="139" t="str">
        <f>IF(ISBLANK(Nomen.complète!Q1286),"-",Nomen.complète!Q1286)</f>
        <v>-</v>
      </c>
      <c r="C1286" s="140" t="str">
        <f>IF(ISBLANK(Nomen.complète!R1286),"-",Nomen.complète!R1286)</f>
        <v>-</v>
      </c>
      <c r="D1286" s="141" t="str">
        <f>IF(ISBLANK(Nomen.complète!S1286),"-",Nomen.complète!S1286)</f>
        <v>-</v>
      </c>
    </row>
    <row r="1287" spans="1:4">
      <c r="A1287" s="138" t="str">
        <f>IF(ISBLANK(Nomen.complète!P1287),"-",Nomen.complète!P1287)</f>
        <v>-</v>
      </c>
      <c r="B1287" s="139" t="str">
        <f>IF(ISBLANK(Nomen.complète!Q1287),"-",Nomen.complète!Q1287)</f>
        <v>-</v>
      </c>
      <c r="C1287" s="140" t="str">
        <f>IF(ISBLANK(Nomen.complète!R1287),"-",Nomen.complète!R1287)</f>
        <v>-</v>
      </c>
      <c r="D1287" s="141" t="str">
        <f>IF(ISBLANK(Nomen.complète!S1287),"-",Nomen.complète!S1287)</f>
        <v>-</v>
      </c>
    </row>
    <row r="1288" spans="1:4">
      <c r="A1288" s="138" t="str">
        <f>IF(ISBLANK(Nomen.complète!P1288),"-",Nomen.complète!P1288)</f>
        <v>-</v>
      </c>
      <c r="B1288" s="139" t="str">
        <f>IF(ISBLANK(Nomen.complète!Q1288),"-",Nomen.complète!Q1288)</f>
        <v>-</v>
      </c>
      <c r="C1288" s="140" t="str">
        <f>IF(ISBLANK(Nomen.complète!R1288),"-",Nomen.complète!R1288)</f>
        <v>-</v>
      </c>
      <c r="D1288" s="141" t="str">
        <f>IF(ISBLANK(Nomen.complète!S1288),"-",Nomen.complète!S1288)</f>
        <v>-</v>
      </c>
    </row>
    <row r="1289" spans="1:4">
      <c r="A1289" s="138" t="str">
        <f>IF(ISBLANK(Nomen.complète!P1289),"-",Nomen.complète!P1289)</f>
        <v>-</v>
      </c>
      <c r="B1289" s="139" t="str">
        <f>IF(ISBLANK(Nomen.complète!Q1289),"-",Nomen.complète!Q1289)</f>
        <v>-</v>
      </c>
      <c r="C1289" s="140" t="str">
        <f>IF(ISBLANK(Nomen.complète!R1289),"-",Nomen.complète!R1289)</f>
        <v>-</v>
      </c>
      <c r="D1289" s="141" t="str">
        <f>IF(ISBLANK(Nomen.complète!S1289),"-",Nomen.complète!S1289)</f>
        <v>-</v>
      </c>
    </row>
    <row r="1290" spans="1:4">
      <c r="A1290" s="138" t="str">
        <f>IF(ISBLANK(Nomen.complète!P1290),"-",Nomen.complète!P1290)</f>
        <v>-</v>
      </c>
      <c r="B1290" s="139" t="str">
        <f>IF(ISBLANK(Nomen.complète!Q1290),"-",Nomen.complète!Q1290)</f>
        <v>-</v>
      </c>
      <c r="C1290" s="140" t="str">
        <f>IF(ISBLANK(Nomen.complète!R1290),"-",Nomen.complète!R1290)</f>
        <v>-</v>
      </c>
      <c r="D1290" s="141" t="str">
        <f>IF(ISBLANK(Nomen.complète!S1290),"-",Nomen.complète!S1290)</f>
        <v>-</v>
      </c>
    </row>
    <row r="1291" spans="1:4">
      <c r="A1291" s="138" t="str">
        <f>IF(ISBLANK(Nomen.complète!P1291),"-",Nomen.complète!P1291)</f>
        <v>-</v>
      </c>
      <c r="B1291" s="139" t="str">
        <f>IF(ISBLANK(Nomen.complète!Q1291),"-",Nomen.complète!Q1291)</f>
        <v>-</v>
      </c>
      <c r="C1291" s="140" t="str">
        <f>IF(ISBLANK(Nomen.complète!R1291),"-",Nomen.complète!R1291)</f>
        <v>-</v>
      </c>
      <c r="D1291" s="141" t="str">
        <f>IF(ISBLANK(Nomen.complète!S1291),"-",Nomen.complète!S1291)</f>
        <v>-</v>
      </c>
    </row>
    <row r="1292" spans="1:4">
      <c r="A1292" s="138" t="str">
        <f>IF(ISBLANK(Nomen.complète!P1292),"-",Nomen.complète!P1292)</f>
        <v>-</v>
      </c>
      <c r="B1292" s="139" t="str">
        <f>IF(ISBLANK(Nomen.complète!Q1292),"-",Nomen.complète!Q1292)</f>
        <v>-</v>
      </c>
      <c r="C1292" s="140" t="str">
        <f>IF(ISBLANK(Nomen.complète!R1292),"-",Nomen.complète!R1292)</f>
        <v>-</v>
      </c>
      <c r="D1292" s="141" t="str">
        <f>IF(ISBLANK(Nomen.complète!S1292),"-",Nomen.complète!S1292)</f>
        <v>-</v>
      </c>
    </row>
    <row r="1293" spans="1:4">
      <c r="A1293" s="138" t="str">
        <f>IF(ISBLANK(Nomen.complète!P1293),"-",Nomen.complète!P1293)</f>
        <v>-</v>
      </c>
      <c r="B1293" s="139" t="str">
        <f>IF(ISBLANK(Nomen.complète!Q1293),"-",Nomen.complète!Q1293)</f>
        <v>-</v>
      </c>
      <c r="C1293" s="140" t="str">
        <f>IF(ISBLANK(Nomen.complète!R1293),"-",Nomen.complète!R1293)</f>
        <v>-</v>
      </c>
      <c r="D1293" s="141" t="str">
        <f>IF(ISBLANK(Nomen.complète!S1293),"-",Nomen.complète!S1293)</f>
        <v>-</v>
      </c>
    </row>
    <row r="1294" spans="1:4">
      <c r="A1294" s="138" t="str">
        <f>IF(ISBLANK(Nomen.complète!P1294),"-",Nomen.complète!P1294)</f>
        <v>-</v>
      </c>
      <c r="B1294" s="139" t="str">
        <f>IF(ISBLANK(Nomen.complète!Q1294),"-",Nomen.complète!Q1294)</f>
        <v>-</v>
      </c>
      <c r="C1294" s="140" t="str">
        <f>IF(ISBLANK(Nomen.complète!R1294),"-",Nomen.complète!R1294)</f>
        <v>-</v>
      </c>
      <c r="D1294" s="141" t="str">
        <f>IF(ISBLANK(Nomen.complète!S1294),"-",Nomen.complète!S1294)</f>
        <v>-</v>
      </c>
    </row>
    <row r="1295" spans="1:4">
      <c r="A1295" s="138" t="str">
        <f>IF(ISBLANK(Nomen.complète!P1295),"-",Nomen.complète!P1295)</f>
        <v>-</v>
      </c>
      <c r="B1295" s="139" t="str">
        <f>IF(ISBLANK(Nomen.complète!Q1295),"-",Nomen.complète!Q1295)</f>
        <v>-</v>
      </c>
      <c r="C1295" s="140" t="str">
        <f>IF(ISBLANK(Nomen.complète!R1295),"-",Nomen.complète!R1295)</f>
        <v>-</v>
      </c>
      <c r="D1295" s="141" t="str">
        <f>IF(ISBLANK(Nomen.complète!S1295),"-",Nomen.complète!S1295)</f>
        <v>-</v>
      </c>
    </row>
    <row r="1296" spans="1:4">
      <c r="A1296" s="138" t="str">
        <f>IF(ISBLANK(Nomen.complète!P1296),"-",Nomen.complète!P1296)</f>
        <v>-</v>
      </c>
      <c r="B1296" s="139" t="str">
        <f>IF(ISBLANK(Nomen.complète!Q1296),"-",Nomen.complète!Q1296)</f>
        <v>-</v>
      </c>
      <c r="C1296" s="140" t="str">
        <f>IF(ISBLANK(Nomen.complète!R1296),"-",Nomen.complète!R1296)</f>
        <v>-</v>
      </c>
      <c r="D1296" s="141" t="str">
        <f>IF(ISBLANK(Nomen.complète!S1296),"-",Nomen.complète!S1296)</f>
        <v>-</v>
      </c>
    </row>
    <row r="1297" spans="1:4">
      <c r="A1297" s="138" t="str">
        <f>IF(ISBLANK(Nomen.complète!P1297),"-",Nomen.complète!P1297)</f>
        <v>-</v>
      </c>
      <c r="B1297" s="139" t="str">
        <f>IF(ISBLANK(Nomen.complète!Q1297),"-",Nomen.complète!Q1297)</f>
        <v>-</v>
      </c>
      <c r="C1297" s="140" t="str">
        <f>IF(ISBLANK(Nomen.complète!R1297),"-",Nomen.complète!R1297)</f>
        <v>-</v>
      </c>
      <c r="D1297" s="141" t="str">
        <f>IF(ISBLANK(Nomen.complète!S1297),"-",Nomen.complète!S1297)</f>
        <v>-</v>
      </c>
    </row>
    <row r="1298" spans="1:4">
      <c r="A1298" s="138" t="str">
        <f>IF(ISBLANK(Nomen.complète!P1298),"-",Nomen.complète!P1298)</f>
        <v>-</v>
      </c>
      <c r="B1298" s="139" t="str">
        <f>IF(ISBLANK(Nomen.complète!Q1298),"-",Nomen.complète!Q1298)</f>
        <v>-</v>
      </c>
      <c r="C1298" s="140" t="str">
        <f>IF(ISBLANK(Nomen.complète!R1298),"-",Nomen.complète!R1298)</f>
        <v>-</v>
      </c>
      <c r="D1298" s="141" t="str">
        <f>IF(ISBLANK(Nomen.complète!S1298),"-",Nomen.complète!S1298)</f>
        <v>-</v>
      </c>
    </row>
    <row r="1299" spans="1:4">
      <c r="A1299" s="138" t="str">
        <f>IF(ISBLANK(Nomen.complète!P1299),"-",Nomen.complète!P1299)</f>
        <v>-</v>
      </c>
      <c r="B1299" s="139" t="str">
        <f>IF(ISBLANK(Nomen.complète!Q1299),"-",Nomen.complète!Q1299)</f>
        <v>-</v>
      </c>
      <c r="C1299" s="140" t="str">
        <f>IF(ISBLANK(Nomen.complète!R1299),"-",Nomen.complète!R1299)</f>
        <v>-</v>
      </c>
      <c r="D1299" s="141" t="str">
        <f>IF(ISBLANK(Nomen.complète!S1299),"-",Nomen.complète!S1299)</f>
        <v>-</v>
      </c>
    </row>
    <row r="1300" spans="1:4">
      <c r="A1300" s="138" t="str">
        <f>IF(ISBLANK(Nomen.complète!P1300),"-",Nomen.complète!P1300)</f>
        <v>-</v>
      </c>
      <c r="B1300" s="139" t="str">
        <f>IF(ISBLANK(Nomen.complète!Q1300),"-",Nomen.complète!Q1300)</f>
        <v>-</v>
      </c>
      <c r="C1300" s="140" t="str">
        <f>IF(ISBLANK(Nomen.complète!R1300),"-",Nomen.complète!R1300)</f>
        <v>-</v>
      </c>
      <c r="D1300" s="141" t="str">
        <f>IF(ISBLANK(Nomen.complète!S1300),"-",Nomen.complète!S1300)</f>
        <v>-</v>
      </c>
    </row>
    <row r="1301" spans="1:4">
      <c r="A1301" s="138" t="str">
        <f>IF(ISBLANK(Nomen.complète!P1301),"-",Nomen.complète!P1301)</f>
        <v>-</v>
      </c>
      <c r="B1301" s="139" t="str">
        <f>IF(ISBLANK(Nomen.complète!Q1301),"-",Nomen.complète!Q1301)</f>
        <v>-</v>
      </c>
      <c r="C1301" s="140" t="str">
        <f>IF(ISBLANK(Nomen.complète!R1301),"-",Nomen.complète!R1301)</f>
        <v>-</v>
      </c>
      <c r="D1301" s="141" t="str">
        <f>IF(ISBLANK(Nomen.complète!S1301),"-",Nomen.complète!S1301)</f>
        <v>-</v>
      </c>
    </row>
    <row r="1302" spans="1:4">
      <c r="A1302" s="138" t="str">
        <f>IF(ISBLANK(Nomen.complète!P1302),"-",Nomen.complète!P1302)</f>
        <v>-</v>
      </c>
      <c r="B1302" s="139" t="str">
        <f>IF(ISBLANK(Nomen.complète!Q1302),"-",Nomen.complète!Q1302)</f>
        <v>-</v>
      </c>
      <c r="C1302" s="140" t="str">
        <f>IF(ISBLANK(Nomen.complète!R1302),"-",Nomen.complète!R1302)</f>
        <v>-</v>
      </c>
      <c r="D1302" s="141" t="str">
        <f>IF(ISBLANK(Nomen.complète!S1302),"-",Nomen.complète!S1302)</f>
        <v>-</v>
      </c>
    </row>
    <row r="1303" spans="1:4">
      <c r="A1303" s="138" t="str">
        <f>IF(ISBLANK(Nomen.complète!P1303),"-",Nomen.complète!P1303)</f>
        <v>-</v>
      </c>
      <c r="B1303" s="139" t="str">
        <f>IF(ISBLANK(Nomen.complète!Q1303),"-",Nomen.complète!Q1303)</f>
        <v>-</v>
      </c>
      <c r="C1303" s="140" t="str">
        <f>IF(ISBLANK(Nomen.complète!R1303),"-",Nomen.complète!R1303)</f>
        <v>-</v>
      </c>
      <c r="D1303" s="141" t="str">
        <f>IF(ISBLANK(Nomen.complète!S1303),"-",Nomen.complète!S1303)</f>
        <v>-</v>
      </c>
    </row>
    <row r="1304" spans="1:4">
      <c r="A1304" s="138" t="str">
        <f>IF(ISBLANK(Nomen.complète!P1304),"-",Nomen.complète!P1304)</f>
        <v>-</v>
      </c>
      <c r="B1304" s="139" t="str">
        <f>IF(ISBLANK(Nomen.complète!Q1304),"-",Nomen.complète!Q1304)</f>
        <v>-</v>
      </c>
      <c r="C1304" s="140" t="str">
        <f>IF(ISBLANK(Nomen.complète!R1304),"-",Nomen.complète!R1304)</f>
        <v>-</v>
      </c>
      <c r="D1304" s="141" t="str">
        <f>IF(ISBLANK(Nomen.complète!S1304),"-",Nomen.complète!S1304)</f>
        <v>-</v>
      </c>
    </row>
    <row r="1305" spans="1:4">
      <c r="A1305" s="138" t="str">
        <f>IF(ISBLANK(Nomen.complète!P1305),"-",Nomen.complète!P1305)</f>
        <v>-</v>
      </c>
      <c r="B1305" s="139" t="str">
        <f>IF(ISBLANK(Nomen.complète!Q1305),"-",Nomen.complète!Q1305)</f>
        <v>-</v>
      </c>
      <c r="C1305" s="140" t="str">
        <f>IF(ISBLANK(Nomen.complète!R1305),"-",Nomen.complète!R1305)</f>
        <v>-</v>
      </c>
      <c r="D1305" s="141" t="str">
        <f>IF(ISBLANK(Nomen.complète!S1305),"-",Nomen.complète!S1305)</f>
        <v>-</v>
      </c>
    </row>
    <row r="1306" spans="1:4">
      <c r="A1306" s="138" t="str">
        <f>IF(ISBLANK(Nomen.complète!P1306),"-",Nomen.complète!P1306)</f>
        <v>-</v>
      </c>
      <c r="B1306" s="139" t="str">
        <f>IF(ISBLANK(Nomen.complète!Q1306),"-",Nomen.complète!Q1306)</f>
        <v>-</v>
      </c>
      <c r="C1306" s="140" t="str">
        <f>IF(ISBLANK(Nomen.complète!R1306),"-",Nomen.complète!R1306)</f>
        <v>-</v>
      </c>
      <c r="D1306" s="141" t="str">
        <f>IF(ISBLANK(Nomen.complète!S1306),"-",Nomen.complète!S1306)</f>
        <v>-</v>
      </c>
    </row>
    <row r="1307" spans="1:4">
      <c r="A1307" s="138" t="str">
        <f>IF(ISBLANK(Nomen.complète!P1307),"-",Nomen.complète!P1307)</f>
        <v>-</v>
      </c>
      <c r="B1307" s="139" t="str">
        <f>IF(ISBLANK(Nomen.complète!Q1307),"-",Nomen.complète!Q1307)</f>
        <v>-</v>
      </c>
      <c r="C1307" s="140" t="str">
        <f>IF(ISBLANK(Nomen.complète!R1307),"-",Nomen.complète!R1307)</f>
        <v>-</v>
      </c>
      <c r="D1307" s="141" t="str">
        <f>IF(ISBLANK(Nomen.complète!S1307),"-",Nomen.complète!S1307)</f>
        <v>-</v>
      </c>
    </row>
    <row r="1308" spans="1:4">
      <c r="A1308" s="138" t="str">
        <f>IF(ISBLANK(Nomen.complète!P1308),"-",Nomen.complète!P1308)</f>
        <v>-</v>
      </c>
      <c r="B1308" s="139" t="str">
        <f>IF(ISBLANK(Nomen.complète!Q1308),"-",Nomen.complète!Q1308)</f>
        <v>-</v>
      </c>
      <c r="C1308" s="140" t="str">
        <f>IF(ISBLANK(Nomen.complète!R1308),"-",Nomen.complète!R1308)</f>
        <v>-</v>
      </c>
      <c r="D1308" s="141" t="str">
        <f>IF(ISBLANK(Nomen.complète!S1308),"-",Nomen.complète!S1308)</f>
        <v>-</v>
      </c>
    </row>
    <row r="1309" spans="1:4">
      <c r="A1309" s="138" t="str">
        <f>IF(ISBLANK(Nomen.complète!P1309),"-",Nomen.complète!P1309)</f>
        <v>-</v>
      </c>
      <c r="B1309" s="139" t="str">
        <f>IF(ISBLANK(Nomen.complète!Q1309),"-",Nomen.complète!Q1309)</f>
        <v>-</v>
      </c>
      <c r="C1309" s="140" t="str">
        <f>IF(ISBLANK(Nomen.complète!R1309),"-",Nomen.complète!R1309)</f>
        <v>-</v>
      </c>
      <c r="D1309" s="141" t="str">
        <f>IF(ISBLANK(Nomen.complète!S1309),"-",Nomen.complète!S1309)</f>
        <v>-</v>
      </c>
    </row>
    <row r="1310" spans="1:4">
      <c r="A1310" s="138" t="str">
        <f>IF(ISBLANK(Nomen.complète!P1310),"-",Nomen.complète!P1310)</f>
        <v>-</v>
      </c>
      <c r="B1310" s="139" t="str">
        <f>IF(ISBLANK(Nomen.complète!Q1310),"-",Nomen.complète!Q1310)</f>
        <v>-</v>
      </c>
      <c r="C1310" s="140" t="str">
        <f>IF(ISBLANK(Nomen.complète!R1310),"-",Nomen.complète!R1310)</f>
        <v>-</v>
      </c>
      <c r="D1310" s="141" t="str">
        <f>IF(ISBLANK(Nomen.complète!S1310),"-",Nomen.complète!S1310)</f>
        <v>-</v>
      </c>
    </row>
    <row r="1311" spans="1:4">
      <c r="A1311" s="138" t="str">
        <f>IF(ISBLANK(Nomen.complète!P1311),"-",Nomen.complète!P1311)</f>
        <v>-</v>
      </c>
      <c r="B1311" s="139" t="str">
        <f>IF(ISBLANK(Nomen.complète!Q1311),"-",Nomen.complète!Q1311)</f>
        <v>-</v>
      </c>
      <c r="C1311" s="140" t="str">
        <f>IF(ISBLANK(Nomen.complète!R1311),"-",Nomen.complète!R1311)</f>
        <v>-</v>
      </c>
      <c r="D1311" s="141" t="str">
        <f>IF(ISBLANK(Nomen.complète!S1311),"-",Nomen.complète!S1311)</f>
        <v>-</v>
      </c>
    </row>
    <row r="1312" spans="1:4">
      <c r="A1312" s="138" t="str">
        <f>IF(ISBLANK(Nomen.complète!P1312),"-",Nomen.complète!P1312)</f>
        <v>-</v>
      </c>
      <c r="B1312" s="139" t="str">
        <f>IF(ISBLANK(Nomen.complète!Q1312),"-",Nomen.complète!Q1312)</f>
        <v>-</v>
      </c>
      <c r="C1312" s="140" t="str">
        <f>IF(ISBLANK(Nomen.complète!R1312),"-",Nomen.complète!R1312)</f>
        <v>-</v>
      </c>
      <c r="D1312" s="141" t="str">
        <f>IF(ISBLANK(Nomen.complète!S1312),"-",Nomen.complète!S1312)</f>
        <v>-</v>
      </c>
    </row>
    <row r="1313" spans="1:4">
      <c r="A1313" s="138" t="str">
        <f>IF(ISBLANK(Nomen.complète!P1313),"-",Nomen.complète!P1313)</f>
        <v>-</v>
      </c>
      <c r="B1313" s="139" t="str">
        <f>IF(ISBLANK(Nomen.complète!Q1313),"-",Nomen.complète!Q1313)</f>
        <v>-</v>
      </c>
      <c r="C1313" s="140" t="str">
        <f>IF(ISBLANK(Nomen.complète!R1313),"-",Nomen.complète!R1313)</f>
        <v>-</v>
      </c>
      <c r="D1313" s="141" t="str">
        <f>IF(ISBLANK(Nomen.complète!S1313),"-",Nomen.complète!S1313)</f>
        <v>-</v>
      </c>
    </row>
    <row r="1314" spans="1:4">
      <c r="A1314" s="138" t="str">
        <f>IF(ISBLANK(Nomen.complète!P1314),"-",Nomen.complète!P1314)</f>
        <v>-</v>
      </c>
      <c r="B1314" s="139" t="str">
        <f>IF(ISBLANK(Nomen.complète!Q1314),"-",Nomen.complète!Q1314)</f>
        <v>-</v>
      </c>
      <c r="C1314" s="140" t="str">
        <f>IF(ISBLANK(Nomen.complète!R1314),"-",Nomen.complète!R1314)</f>
        <v>-</v>
      </c>
      <c r="D1314" s="141" t="str">
        <f>IF(ISBLANK(Nomen.complète!S1314),"-",Nomen.complète!S1314)</f>
        <v>-</v>
      </c>
    </row>
    <row r="1315" spans="1:4">
      <c r="A1315" s="138" t="str">
        <f>IF(ISBLANK(Nomen.complète!P1315),"-",Nomen.complète!P1315)</f>
        <v>-</v>
      </c>
      <c r="B1315" s="139" t="str">
        <f>IF(ISBLANK(Nomen.complète!Q1315),"-",Nomen.complète!Q1315)</f>
        <v>-</v>
      </c>
      <c r="C1315" s="140" t="str">
        <f>IF(ISBLANK(Nomen.complète!R1315),"-",Nomen.complète!R1315)</f>
        <v>-</v>
      </c>
      <c r="D1315" s="141" t="str">
        <f>IF(ISBLANK(Nomen.complète!S1315),"-",Nomen.complète!S1315)</f>
        <v>-</v>
      </c>
    </row>
    <row r="1316" spans="1:4">
      <c r="A1316" s="138" t="str">
        <f>IF(ISBLANK(Nomen.complète!P1316),"-",Nomen.complète!P1316)</f>
        <v>-</v>
      </c>
      <c r="B1316" s="139" t="str">
        <f>IF(ISBLANK(Nomen.complète!Q1316),"-",Nomen.complète!Q1316)</f>
        <v>-</v>
      </c>
      <c r="C1316" s="140" t="str">
        <f>IF(ISBLANK(Nomen.complète!R1316),"-",Nomen.complète!R1316)</f>
        <v>-</v>
      </c>
      <c r="D1316" s="141" t="str">
        <f>IF(ISBLANK(Nomen.complète!S1316),"-",Nomen.complète!S1316)</f>
        <v>-</v>
      </c>
    </row>
    <row r="1317" spans="1:4">
      <c r="A1317" s="138" t="str">
        <f>IF(ISBLANK(Nomen.complète!P1317),"-",Nomen.complète!P1317)</f>
        <v>-</v>
      </c>
      <c r="B1317" s="139" t="str">
        <f>IF(ISBLANK(Nomen.complète!Q1317),"-",Nomen.complète!Q1317)</f>
        <v>-</v>
      </c>
      <c r="C1317" s="140" t="str">
        <f>IF(ISBLANK(Nomen.complète!R1317),"-",Nomen.complète!R1317)</f>
        <v>-</v>
      </c>
      <c r="D1317" s="141" t="str">
        <f>IF(ISBLANK(Nomen.complète!S1317),"-",Nomen.complète!S1317)</f>
        <v>-</v>
      </c>
    </row>
    <row r="1318" spans="1:4">
      <c r="A1318" s="138" t="str">
        <f>IF(ISBLANK(Nomen.complète!P1318),"-",Nomen.complète!P1318)</f>
        <v>-</v>
      </c>
      <c r="B1318" s="139" t="str">
        <f>IF(ISBLANK(Nomen.complète!Q1318),"-",Nomen.complète!Q1318)</f>
        <v>-</v>
      </c>
      <c r="C1318" s="140" t="str">
        <f>IF(ISBLANK(Nomen.complète!R1318),"-",Nomen.complète!R1318)</f>
        <v>-</v>
      </c>
      <c r="D1318" s="141" t="str">
        <f>IF(ISBLANK(Nomen.complète!S1318),"-",Nomen.complète!S1318)</f>
        <v>-</v>
      </c>
    </row>
    <row r="1319" spans="1:4">
      <c r="A1319" s="138" t="str">
        <f>IF(ISBLANK(Nomen.complète!P1319),"-",Nomen.complète!P1319)</f>
        <v>-</v>
      </c>
      <c r="B1319" s="139" t="str">
        <f>IF(ISBLANK(Nomen.complète!Q1319),"-",Nomen.complète!Q1319)</f>
        <v>-</v>
      </c>
      <c r="C1319" s="140" t="str">
        <f>IF(ISBLANK(Nomen.complète!R1319),"-",Nomen.complète!R1319)</f>
        <v>-</v>
      </c>
      <c r="D1319" s="141" t="str">
        <f>IF(ISBLANK(Nomen.complète!S1319),"-",Nomen.complète!S1319)</f>
        <v>-</v>
      </c>
    </row>
    <row r="1320" spans="1:4">
      <c r="A1320" s="138" t="str">
        <f>IF(ISBLANK(Nomen.complète!P1320),"-",Nomen.complète!P1320)</f>
        <v>-</v>
      </c>
      <c r="B1320" s="139" t="str">
        <f>IF(ISBLANK(Nomen.complète!Q1320),"-",Nomen.complète!Q1320)</f>
        <v>-</v>
      </c>
      <c r="C1320" s="140" t="str">
        <f>IF(ISBLANK(Nomen.complète!R1320),"-",Nomen.complète!R1320)</f>
        <v>-</v>
      </c>
      <c r="D1320" s="141" t="str">
        <f>IF(ISBLANK(Nomen.complète!S1320),"-",Nomen.complète!S1320)</f>
        <v>-</v>
      </c>
    </row>
    <row r="1321" spans="1:4">
      <c r="A1321" s="138" t="str">
        <f>IF(ISBLANK(Nomen.complète!P1321),"-",Nomen.complète!P1321)</f>
        <v>-</v>
      </c>
      <c r="B1321" s="139" t="str">
        <f>IF(ISBLANK(Nomen.complète!Q1321),"-",Nomen.complète!Q1321)</f>
        <v>-</v>
      </c>
      <c r="C1321" s="140" t="str">
        <f>IF(ISBLANK(Nomen.complète!R1321),"-",Nomen.complète!R1321)</f>
        <v>-</v>
      </c>
      <c r="D1321" s="141" t="str">
        <f>IF(ISBLANK(Nomen.complète!S1321),"-",Nomen.complète!S1321)</f>
        <v>-</v>
      </c>
    </row>
    <row r="1322" spans="1:4">
      <c r="A1322" s="138" t="str">
        <f>IF(ISBLANK(Nomen.complète!P1322),"-",Nomen.complète!P1322)</f>
        <v>-</v>
      </c>
      <c r="B1322" s="139" t="str">
        <f>IF(ISBLANK(Nomen.complète!Q1322),"-",Nomen.complète!Q1322)</f>
        <v>-</v>
      </c>
      <c r="C1322" s="140" t="str">
        <f>IF(ISBLANK(Nomen.complète!R1322),"-",Nomen.complète!R1322)</f>
        <v>-</v>
      </c>
      <c r="D1322" s="141" t="str">
        <f>IF(ISBLANK(Nomen.complète!S1322),"-",Nomen.complète!S1322)</f>
        <v>-</v>
      </c>
    </row>
    <row r="1323" spans="1:4">
      <c r="A1323" s="138" t="str">
        <f>IF(ISBLANK(Nomen.complète!P1323),"-",Nomen.complète!P1323)</f>
        <v>-</v>
      </c>
      <c r="B1323" s="139" t="str">
        <f>IF(ISBLANK(Nomen.complète!Q1323),"-",Nomen.complète!Q1323)</f>
        <v>-</v>
      </c>
      <c r="C1323" s="140" t="str">
        <f>IF(ISBLANK(Nomen.complète!R1323),"-",Nomen.complète!R1323)</f>
        <v>-</v>
      </c>
      <c r="D1323" s="141" t="str">
        <f>IF(ISBLANK(Nomen.complète!S1323),"-",Nomen.complète!S1323)</f>
        <v>-</v>
      </c>
    </row>
    <row r="1324" spans="1:4">
      <c r="A1324" s="138" t="str">
        <f>IF(ISBLANK(Nomen.complète!P1324),"-",Nomen.complète!P1324)</f>
        <v>-</v>
      </c>
      <c r="B1324" s="139" t="str">
        <f>IF(ISBLANK(Nomen.complète!Q1324),"-",Nomen.complète!Q1324)</f>
        <v>-</v>
      </c>
      <c r="C1324" s="140" t="str">
        <f>IF(ISBLANK(Nomen.complète!R1324),"-",Nomen.complète!R1324)</f>
        <v>-</v>
      </c>
      <c r="D1324" s="141" t="str">
        <f>IF(ISBLANK(Nomen.complète!S1324),"-",Nomen.complète!S1324)</f>
        <v>-</v>
      </c>
    </row>
    <row r="1325" spans="1:4">
      <c r="A1325" s="138" t="str">
        <f>IF(ISBLANK(Nomen.complète!P1325),"-",Nomen.complète!P1325)</f>
        <v>-</v>
      </c>
      <c r="B1325" s="139" t="str">
        <f>IF(ISBLANK(Nomen.complète!Q1325),"-",Nomen.complète!Q1325)</f>
        <v>-</v>
      </c>
      <c r="C1325" s="140" t="str">
        <f>IF(ISBLANK(Nomen.complète!R1325),"-",Nomen.complète!R1325)</f>
        <v>-</v>
      </c>
      <c r="D1325" s="141" t="str">
        <f>IF(ISBLANK(Nomen.complète!S1325),"-",Nomen.complète!S1325)</f>
        <v>-</v>
      </c>
    </row>
    <row r="1326" spans="1:4">
      <c r="A1326" s="138" t="str">
        <f>IF(ISBLANK(Nomen.complète!P1326),"-",Nomen.complète!P1326)</f>
        <v>-</v>
      </c>
      <c r="B1326" s="139" t="str">
        <f>IF(ISBLANK(Nomen.complète!Q1326),"-",Nomen.complète!Q1326)</f>
        <v>-</v>
      </c>
      <c r="C1326" s="140" t="str">
        <f>IF(ISBLANK(Nomen.complète!R1326),"-",Nomen.complète!R1326)</f>
        <v>-</v>
      </c>
      <c r="D1326" s="141" t="str">
        <f>IF(ISBLANK(Nomen.complète!S1326),"-",Nomen.complète!S1326)</f>
        <v>-</v>
      </c>
    </row>
    <row r="1327" spans="1:4">
      <c r="A1327" s="138" t="str">
        <f>IF(ISBLANK(Nomen.complète!P1327),"-",Nomen.complète!P1327)</f>
        <v>-</v>
      </c>
      <c r="B1327" s="139" t="str">
        <f>IF(ISBLANK(Nomen.complète!Q1327),"-",Nomen.complète!Q1327)</f>
        <v>-</v>
      </c>
      <c r="C1327" s="140" t="str">
        <f>IF(ISBLANK(Nomen.complète!R1327),"-",Nomen.complète!R1327)</f>
        <v>-</v>
      </c>
      <c r="D1327" s="141" t="str">
        <f>IF(ISBLANK(Nomen.complète!S1327),"-",Nomen.complète!S1327)</f>
        <v>-</v>
      </c>
    </row>
    <row r="1328" spans="1:4">
      <c r="A1328" s="138" t="str">
        <f>IF(ISBLANK(Nomen.complète!P1328),"-",Nomen.complète!P1328)</f>
        <v>-</v>
      </c>
      <c r="B1328" s="139" t="str">
        <f>IF(ISBLANK(Nomen.complète!Q1328),"-",Nomen.complète!Q1328)</f>
        <v>-</v>
      </c>
      <c r="C1328" s="140" t="str">
        <f>IF(ISBLANK(Nomen.complète!R1328),"-",Nomen.complète!R1328)</f>
        <v>-</v>
      </c>
      <c r="D1328" s="141" t="str">
        <f>IF(ISBLANK(Nomen.complète!S1328),"-",Nomen.complète!S1328)</f>
        <v>-</v>
      </c>
    </row>
    <row r="1329" spans="1:4">
      <c r="A1329" s="138" t="str">
        <f>IF(ISBLANK(Nomen.complète!P1329),"-",Nomen.complète!P1329)</f>
        <v>-</v>
      </c>
      <c r="B1329" s="139" t="str">
        <f>IF(ISBLANK(Nomen.complète!Q1329),"-",Nomen.complète!Q1329)</f>
        <v>-</v>
      </c>
      <c r="C1329" s="140" t="str">
        <f>IF(ISBLANK(Nomen.complète!R1329),"-",Nomen.complète!R1329)</f>
        <v>-</v>
      </c>
      <c r="D1329" s="141" t="str">
        <f>IF(ISBLANK(Nomen.complète!S1329),"-",Nomen.complète!S1329)</f>
        <v>-</v>
      </c>
    </row>
    <row r="1330" spans="1:4">
      <c r="A1330" s="138" t="str">
        <f>IF(ISBLANK(Nomen.complète!P1330),"-",Nomen.complète!P1330)</f>
        <v>-</v>
      </c>
      <c r="B1330" s="139" t="str">
        <f>IF(ISBLANK(Nomen.complète!Q1330),"-",Nomen.complète!Q1330)</f>
        <v>-</v>
      </c>
      <c r="C1330" s="140" t="str">
        <f>IF(ISBLANK(Nomen.complète!R1330),"-",Nomen.complète!R1330)</f>
        <v>-</v>
      </c>
      <c r="D1330" s="141" t="str">
        <f>IF(ISBLANK(Nomen.complète!S1330),"-",Nomen.complète!S1330)</f>
        <v>-</v>
      </c>
    </row>
    <row r="1331" spans="1:4">
      <c r="A1331" s="138" t="str">
        <f>IF(ISBLANK(Nomen.complète!P1331),"-",Nomen.complète!P1331)</f>
        <v>-</v>
      </c>
      <c r="B1331" s="139" t="str">
        <f>IF(ISBLANK(Nomen.complète!Q1331),"-",Nomen.complète!Q1331)</f>
        <v>-</v>
      </c>
      <c r="C1331" s="140" t="str">
        <f>IF(ISBLANK(Nomen.complète!R1331),"-",Nomen.complète!R1331)</f>
        <v>-</v>
      </c>
      <c r="D1331" s="141" t="str">
        <f>IF(ISBLANK(Nomen.complète!S1331),"-",Nomen.complète!S1331)</f>
        <v>-</v>
      </c>
    </row>
    <row r="1332" spans="1:4">
      <c r="A1332" s="138" t="str">
        <f>IF(ISBLANK(Nomen.complète!P1332),"-",Nomen.complète!P1332)</f>
        <v>-</v>
      </c>
      <c r="B1332" s="139" t="str">
        <f>IF(ISBLANK(Nomen.complète!Q1332),"-",Nomen.complète!Q1332)</f>
        <v>-</v>
      </c>
      <c r="C1332" s="140" t="str">
        <f>IF(ISBLANK(Nomen.complète!R1332),"-",Nomen.complète!R1332)</f>
        <v>-</v>
      </c>
      <c r="D1332" s="141" t="str">
        <f>IF(ISBLANK(Nomen.complète!S1332),"-",Nomen.complète!S1332)</f>
        <v>-</v>
      </c>
    </row>
    <row r="1333" spans="1:4">
      <c r="A1333" s="138" t="str">
        <f>IF(ISBLANK(Nomen.complète!P1333),"-",Nomen.complète!P1333)</f>
        <v>-</v>
      </c>
      <c r="B1333" s="139" t="str">
        <f>IF(ISBLANK(Nomen.complète!Q1333),"-",Nomen.complète!Q1333)</f>
        <v>-</v>
      </c>
      <c r="C1333" s="140" t="str">
        <f>IF(ISBLANK(Nomen.complète!R1333),"-",Nomen.complète!R1333)</f>
        <v>-</v>
      </c>
      <c r="D1333" s="141" t="str">
        <f>IF(ISBLANK(Nomen.complète!S1333),"-",Nomen.complète!S1333)</f>
        <v>-</v>
      </c>
    </row>
    <row r="1334" spans="1:4">
      <c r="A1334" s="138" t="str">
        <f>IF(ISBLANK(Nomen.complète!P1334),"-",Nomen.complète!P1334)</f>
        <v>-</v>
      </c>
      <c r="B1334" s="139" t="str">
        <f>IF(ISBLANK(Nomen.complète!Q1334),"-",Nomen.complète!Q1334)</f>
        <v>-</v>
      </c>
      <c r="C1334" s="140" t="str">
        <f>IF(ISBLANK(Nomen.complète!R1334),"-",Nomen.complète!R1334)</f>
        <v>-</v>
      </c>
      <c r="D1334" s="141" t="str">
        <f>IF(ISBLANK(Nomen.complète!S1334),"-",Nomen.complète!S1334)</f>
        <v>-</v>
      </c>
    </row>
    <row r="1335" spans="1:4">
      <c r="A1335" s="138" t="str">
        <f>IF(ISBLANK(Nomen.complète!P1335),"-",Nomen.complète!P1335)</f>
        <v>-</v>
      </c>
      <c r="B1335" s="139" t="str">
        <f>IF(ISBLANK(Nomen.complète!Q1335),"-",Nomen.complète!Q1335)</f>
        <v>-</v>
      </c>
      <c r="C1335" s="140" t="str">
        <f>IF(ISBLANK(Nomen.complète!R1335),"-",Nomen.complète!R1335)</f>
        <v>-</v>
      </c>
      <c r="D1335" s="141" t="str">
        <f>IF(ISBLANK(Nomen.complète!S1335),"-",Nomen.complète!S1335)</f>
        <v>-</v>
      </c>
    </row>
    <row r="1336" spans="1:4">
      <c r="A1336" s="138" t="str">
        <f>IF(ISBLANK(Nomen.complète!P1336),"-",Nomen.complète!P1336)</f>
        <v>-</v>
      </c>
      <c r="B1336" s="139" t="str">
        <f>IF(ISBLANK(Nomen.complète!Q1336),"-",Nomen.complète!Q1336)</f>
        <v>-</v>
      </c>
      <c r="C1336" s="140" t="str">
        <f>IF(ISBLANK(Nomen.complète!R1336),"-",Nomen.complète!R1336)</f>
        <v>-</v>
      </c>
      <c r="D1336" s="141" t="str">
        <f>IF(ISBLANK(Nomen.complète!S1336),"-",Nomen.complète!S1336)</f>
        <v>-</v>
      </c>
    </row>
    <row r="1337" spans="1:4">
      <c r="A1337" s="138" t="str">
        <f>IF(ISBLANK(Nomen.complète!P1337),"-",Nomen.complète!P1337)</f>
        <v>-</v>
      </c>
      <c r="B1337" s="139" t="str">
        <f>IF(ISBLANK(Nomen.complète!Q1337),"-",Nomen.complète!Q1337)</f>
        <v>-</v>
      </c>
      <c r="C1337" s="140" t="str">
        <f>IF(ISBLANK(Nomen.complète!R1337),"-",Nomen.complète!R1337)</f>
        <v>-</v>
      </c>
      <c r="D1337" s="141" t="str">
        <f>IF(ISBLANK(Nomen.complète!S1337),"-",Nomen.complète!S1337)</f>
        <v>-</v>
      </c>
    </row>
    <row r="1338" spans="1:4">
      <c r="A1338" s="138" t="str">
        <f>IF(ISBLANK(Nomen.complète!P1338),"-",Nomen.complète!P1338)</f>
        <v>-</v>
      </c>
      <c r="B1338" s="139" t="str">
        <f>IF(ISBLANK(Nomen.complète!Q1338),"-",Nomen.complète!Q1338)</f>
        <v>-</v>
      </c>
      <c r="C1338" s="140" t="str">
        <f>IF(ISBLANK(Nomen.complète!R1338),"-",Nomen.complète!R1338)</f>
        <v>-</v>
      </c>
      <c r="D1338" s="141" t="str">
        <f>IF(ISBLANK(Nomen.complète!S1338),"-",Nomen.complète!S1338)</f>
        <v>-</v>
      </c>
    </row>
    <row r="1339" spans="1:4">
      <c r="A1339" s="138" t="str">
        <f>IF(ISBLANK(Nomen.complète!P1339),"-",Nomen.complète!P1339)</f>
        <v>-</v>
      </c>
      <c r="B1339" s="139" t="str">
        <f>IF(ISBLANK(Nomen.complète!Q1339),"-",Nomen.complète!Q1339)</f>
        <v>-</v>
      </c>
      <c r="C1339" s="140" t="str">
        <f>IF(ISBLANK(Nomen.complète!R1339),"-",Nomen.complète!R1339)</f>
        <v>-</v>
      </c>
      <c r="D1339" s="141" t="str">
        <f>IF(ISBLANK(Nomen.complète!S1339),"-",Nomen.complète!S1339)</f>
        <v>-</v>
      </c>
    </row>
    <row r="1340" spans="1:4">
      <c r="A1340" s="138" t="str">
        <f>IF(ISBLANK(Nomen.complète!P1340),"-",Nomen.complète!P1340)</f>
        <v>-</v>
      </c>
      <c r="B1340" s="139" t="str">
        <f>IF(ISBLANK(Nomen.complète!Q1340),"-",Nomen.complète!Q1340)</f>
        <v>-</v>
      </c>
      <c r="C1340" s="140" t="str">
        <f>IF(ISBLANK(Nomen.complète!R1340),"-",Nomen.complète!R1340)</f>
        <v>-</v>
      </c>
      <c r="D1340" s="141" t="str">
        <f>IF(ISBLANK(Nomen.complète!S1340),"-",Nomen.complète!S1340)</f>
        <v>-</v>
      </c>
    </row>
    <row r="1341" spans="1:4">
      <c r="A1341" s="138" t="str">
        <f>IF(ISBLANK(Nomen.complète!P1341),"-",Nomen.complète!P1341)</f>
        <v>-</v>
      </c>
      <c r="B1341" s="139" t="str">
        <f>IF(ISBLANK(Nomen.complète!Q1341),"-",Nomen.complète!Q1341)</f>
        <v>-</v>
      </c>
      <c r="C1341" s="140" t="str">
        <f>IF(ISBLANK(Nomen.complète!R1341),"-",Nomen.complète!R1341)</f>
        <v>-</v>
      </c>
      <c r="D1341" s="141" t="str">
        <f>IF(ISBLANK(Nomen.complète!S1341),"-",Nomen.complète!S1341)</f>
        <v>-</v>
      </c>
    </row>
    <row r="1342" spans="1:4">
      <c r="A1342" s="138" t="str">
        <f>IF(ISBLANK(Nomen.complète!P1342),"-",Nomen.complète!P1342)</f>
        <v>-</v>
      </c>
      <c r="B1342" s="139" t="str">
        <f>IF(ISBLANK(Nomen.complète!Q1342),"-",Nomen.complète!Q1342)</f>
        <v>-</v>
      </c>
      <c r="C1342" s="140" t="str">
        <f>IF(ISBLANK(Nomen.complète!R1342),"-",Nomen.complète!R1342)</f>
        <v>-</v>
      </c>
      <c r="D1342" s="141" t="str">
        <f>IF(ISBLANK(Nomen.complète!S1342),"-",Nomen.complète!S1342)</f>
        <v>-</v>
      </c>
    </row>
    <row r="1343" spans="1:4">
      <c r="A1343" s="138" t="str">
        <f>IF(ISBLANK(Nomen.complète!P1343),"-",Nomen.complète!P1343)</f>
        <v>-</v>
      </c>
      <c r="B1343" s="139" t="str">
        <f>IF(ISBLANK(Nomen.complète!Q1343),"-",Nomen.complète!Q1343)</f>
        <v>-</v>
      </c>
      <c r="C1343" s="140" t="str">
        <f>IF(ISBLANK(Nomen.complète!R1343),"-",Nomen.complète!R1343)</f>
        <v>-</v>
      </c>
      <c r="D1343" s="141" t="str">
        <f>IF(ISBLANK(Nomen.complète!S1343),"-",Nomen.complète!S1343)</f>
        <v>-</v>
      </c>
    </row>
    <row r="1344" spans="1:4">
      <c r="A1344" s="138" t="str">
        <f>IF(ISBLANK(Nomen.complète!P1344),"-",Nomen.complète!P1344)</f>
        <v>-</v>
      </c>
      <c r="B1344" s="139" t="str">
        <f>IF(ISBLANK(Nomen.complète!Q1344),"-",Nomen.complète!Q1344)</f>
        <v>-</v>
      </c>
      <c r="C1344" s="140" t="str">
        <f>IF(ISBLANK(Nomen.complète!R1344),"-",Nomen.complète!R1344)</f>
        <v>-</v>
      </c>
      <c r="D1344" s="141" t="str">
        <f>IF(ISBLANK(Nomen.complète!S1344),"-",Nomen.complète!S1344)</f>
        <v>-</v>
      </c>
    </row>
    <row r="1345" spans="1:4">
      <c r="A1345" s="138" t="str">
        <f>IF(ISBLANK(Nomen.complète!P1345),"-",Nomen.complète!P1345)</f>
        <v>-</v>
      </c>
      <c r="B1345" s="139" t="str">
        <f>IF(ISBLANK(Nomen.complète!Q1345),"-",Nomen.complète!Q1345)</f>
        <v>-</v>
      </c>
      <c r="C1345" s="140" t="str">
        <f>IF(ISBLANK(Nomen.complète!R1345),"-",Nomen.complète!R1345)</f>
        <v>-</v>
      </c>
      <c r="D1345" s="141" t="str">
        <f>IF(ISBLANK(Nomen.complète!S1345),"-",Nomen.complète!S1345)</f>
        <v>-</v>
      </c>
    </row>
    <row r="1346" spans="1:4">
      <c r="A1346" s="138" t="str">
        <f>IF(ISBLANK(Nomen.complète!P1346),"-",Nomen.complète!P1346)</f>
        <v>-</v>
      </c>
      <c r="B1346" s="139" t="str">
        <f>IF(ISBLANK(Nomen.complète!Q1346),"-",Nomen.complète!Q1346)</f>
        <v>-</v>
      </c>
      <c r="C1346" s="140" t="str">
        <f>IF(ISBLANK(Nomen.complète!R1346),"-",Nomen.complète!R1346)</f>
        <v>-</v>
      </c>
      <c r="D1346" s="141" t="str">
        <f>IF(ISBLANK(Nomen.complète!S1346),"-",Nomen.complète!S1346)</f>
        <v>-</v>
      </c>
    </row>
    <row r="1347" spans="1:4">
      <c r="A1347" s="138" t="str">
        <f>IF(ISBLANK(Nomen.complète!P1347),"-",Nomen.complète!P1347)</f>
        <v>-</v>
      </c>
      <c r="B1347" s="139" t="str">
        <f>IF(ISBLANK(Nomen.complète!Q1347),"-",Nomen.complète!Q1347)</f>
        <v>-</v>
      </c>
      <c r="C1347" s="140" t="str">
        <f>IF(ISBLANK(Nomen.complète!R1347),"-",Nomen.complète!R1347)</f>
        <v>-</v>
      </c>
      <c r="D1347" s="141" t="str">
        <f>IF(ISBLANK(Nomen.complète!S1347),"-",Nomen.complète!S1347)</f>
        <v>-</v>
      </c>
    </row>
    <row r="1348" spans="1:4">
      <c r="A1348" s="138" t="str">
        <f>IF(ISBLANK(Nomen.complète!P1348),"-",Nomen.complète!P1348)</f>
        <v>-</v>
      </c>
      <c r="B1348" s="139" t="str">
        <f>IF(ISBLANK(Nomen.complète!Q1348),"-",Nomen.complète!Q1348)</f>
        <v>-</v>
      </c>
      <c r="C1348" s="140" t="str">
        <f>IF(ISBLANK(Nomen.complète!R1348),"-",Nomen.complète!R1348)</f>
        <v>-</v>
      </c>
      <c r="D1348" s="141" t="str">
        <f>IF(ISBLANK(Nomen.complète!S1348),"-",Nomen.complète!S1348)</f>
        <v>-</v>
      </c>
    </row>
    <row r="1349" spans="1:4">
      <c r="A1349" s="138" t="str">
        <f>IF(ISBLANK(Nomen.complète!P1349),"-",Nomen.complète!P1349)</f>
        <v>-</v>
      </c>
      <c r="B1349" s="139" t="str">
        <f>IF(ISBLANK(Nomen.complète!Q1349),"-",Nomen.complète!Q1349)</f>
        <v>-</v>
      </c>
      <c r="C1349" s="140" t="str">
        <f>IF(ISBLANK(Nomen.complète!R1349),"-",Nomen.complète!R1349)</f>
        <v>-</v>
      </c>
      <c r="D1349" s="141" t="str">
        <f>IF(ISBLANK(Nomen.complète!S1349),"-",Nomen.complète!S1349)</f>
        <v>-</v>
      </c>
    </row>
    <row r="1350" spans="1:4">
      <c r="A1350" s="138" t="str">
        <f>IF(ISBLANK(Nomen.complète!P1350),"-",Nomen.complète!P1350)</f>
        <v>-</v>
      </c>
      <c r="B1350" s="139" t="str">
        <f>IF(ISBLANK(Nomen.complète!Q1350),"-",Nomen.complète!Q1350)</f>
        <v>-</v>
      </c>
      <c r="C1350" s="140" t="str">
        <f>IF(ISBLANK(Nomen.complète!R1350),"-",Nomen.complète!R1350)</f>
        <v>-</v>
      </c>
      <c r="D1350" s="141" t="str">
        <f>IF(ISBLANK(Nomen.complète!S1350),"-",Nomen.complète!S1350)</f>
        <v>-</v>
      </c>
    </row>
    <row r="1351" spans="1:4">
      <c r="A1351" s="138" t="str">
        <f>IF(ISBLANK(Nomen.complète!P1351),"-",Nomen.complète!P1351)</f>
        <v>-</v>
      </c>
      <c r="B1351" s="139" t="str">
        <f>IF(ISBLANK(Nomen.complète!Q1351),"-",Nomen.complète!Q1351)</f>
        <v>-</v>
      </c>
      <c r="C1351" s="140" t="str">
        <f>IF(ISBLANK(Nomen.complète!R1351),"-",Nomen.complète!R1351)</f>
        <v>-</v>
      </c>
      <c r="D1351" s="141" t="str">
        <f>IF(ISBLANK(Nomen.complète!S1351),"-",Nomen.complète!S1351)</f>
        <v>-</v>
      </c>
    </row>
    <row r="1352" spans="1:4">
      <c r="A1352" s="138" t="str">
        <f>IF(ISBLANK(Nomen.complète!P1352),"-",Nomen.complète!P1352)</f>
        <v>-</v>
      </c>
      <c r="B1352" s="139" t="str">
        <f>IF(ISBLANK(Nomen.complète!Q1352),"-",Nomen.complète!Q1352)</f>
        <v>-</v>
      </c>
      <c r="C1352" s="140" t="str">
        <f>IF(ISBLANK(Nomen.complète!R1352),"-",Nomen.complète!R1352)</f>
        <v>-</v>
      </c>
      <c r="D1352" s="141" t="str">
        <f>IF(ISBLANK(Nomen.complète!S1352),"-",Nomen.complète!S1352)</f>
        <v>-</v>
      </c>
    </row>
    <row r="1353" spans="1:4">
      <c r="A1353" s="138" t="str">
        <f>IF(ISBLANK(Nomen.complète!P1353),"-",Nomen.complète!P1353)</f>
        <v>-</v>
      </c>
      <c r="B1353" s="139" t="str">
        <f>IF(ISBLANK(Nomen.complète!Q1353),"-",Nomen.complète!Q1353)</f>
        <v>-</v>
      </c>
      <c r="C1353" s="140" t="str">
        <f>IF(ISBLANK(Nomen.complète!R1353),"-",Nomen.complète!R1353)</f>
        <v>-</v>
      </c>
      <c r="D1353" s="141" t="str">
        <f>IF(ISBLANK(Nomen.complète!S1353),"-",Nomen.complète!S1353)</f>
        <v>-</v>
      </c>
    </row>
    <row r="1354" spans="1:4">
      <c r="A1354" s="138" t="str">
        <f>IF(ISBLANK(Nomen.complète!P1354),"-",Nomen.complète!P1354)</f>
        <v>-</v>
      </c>
      <c r="B1354" s="139" t="str">
        <f>IF(ISBLANK(Nomen.complète!Q1354),"-",Nomen.complète!Q1354)</f>
        <v>-</v>
      </c>
      <c r="C1354" s="140" t="str">
        <f>IF(ISBLANK(Nomen.complète!R1354),"-",Nomen.complète!R1354)</f>
        <v>-</v>
      </c>
      <c r="D1354" s="141" t="str">
        <f>IF(ISBLANK(Nomen.complète!S1354),"-",Nomen.complète!S1354)</f>
        <v>-</v>
      </c>
    </row>
    <row r="1355" spans="1:4">
      <c r="A1355" s="138" t="str">
        <f>IF(ISBLANK(Nomen.complète!P1355),"-",Nomen.complète!P1355)</f>
        <v>-</v>
      </c>
      <c r="B1355" s="139" t="str">
        <f>IF(ISBLANK(Nomen.complète!Q1355),"-",Nomen.complète!Q1355)</f>
        <v>-</v>
      </c>
      <c r="C1355" s="140" t="str">
        <f>IF(ISBLANK(Nomen.complète!R1355),"-",Nomen.complète!R1355)</f>
        <v>-</v>
      </c>
      <c r="D1355" s="141" t="str">
        <f>IF(ISBLANK(Nomen.complète!S1355),"-",Nomen.complète!S1355)</f>
        <v>-</v>
      </c>
    </row>
    <row r="1356" spans="1:4">
      <c r="A1356" s="138" t="str">
        <f>IF(ISBLANK(Nomen.complète!P1356),"-",Nomen.complète!P1356)</f>
        <v>-</v>
      </c>
      <c r="B1356" s="139" t="str">
        <f>IF(ISBLANK(Nomen.complète!Q1356),"-",Nomen.complète!Q1356)</f>
        <v>-</v>
      </c>
      <c r="C1356" s="140" t="str">
        <f>IF(ISBLANK(Nomen.complète!R1356),"-",Nomen.complète!R1356)</f>
        <v>-</v>
      </c>
      <c r="D1356" s="141" t="str">
        <f>IF(ISBLANK(Nomen.complète!S1356),"-",Nomen.complète!S1356)</f>
        <v>-</v>
      </c>
    </row>
    <row r="1357" spans="1:4">
      <c r="A1357" s="138" t="str">
        <f>IF(ISBLANK(Nomen.complète!P1357),"-",Nomen.complète!P1357)</f>
        <v>-</v>
      </c>
      <c r="B1357" s="139" t="str">
        <f>IF(ISBLANK(Nomen.complète!Q1357),"-",Nomen.complète!Q1357)</f>
        <v>-</v>
      </c>
      <c r="C1357" s="140" t="str">
        <f>IF(ISBLANK(Nomen.complète!R1357),"-",Nomen.complète!R1357)</f>
        <v>-</v>
      </c>
      <c r="D1357" s="141" t="str">
        <f>IF(ISBLANK(Nomen.complète!S1357),"-",Nomen.complète!S1357)</f>
        <v>-</v>
      </c>
    </row>
    <row r="1358" spans="1:4">
      <c r="A1358" s="138" t="str">
        <f>IF(ISBLANK(Nomen.complète!P1358),"-",Nomen.complète!P1358)</f>
        <v>-</v>
      </c>
      <c r="B1358" s="139" t="str">
        <f>IF(ISBLANK(Nomen.complète!Q1358),"-",Nomen.complète!Q1358)</f>
        <v>-</v>
      </c>
      <c r="C1358" s="140" t="str">
        <f>IF(ISBLANK(Nomen.complète!R1358),"-",Nomen.complète!R1358)</f>
        <v>-</v>
      </c>
      <c r="D1358" s="141" t="str">
        <f>IF(ISBLANK(Nomen.complète!S1358),"-",Nomen.complète!S1358)</f>
        <v>-</v>
      </c>
    </row>
    <row r="1359" spans="1:4">
      <c r="A1359" s="138" t="str">
        <f>IF(ISBLANK(Nomen.complète!P1359),"-",Nomen.complète!P1359)</f>
        <v>-</v>
      </c>
      <c r="B1359" s="139" t="str">
        <f>IF(ISBLANK(Nomen.complète!Q1359),"-",Nomen.complète!Q1359)</f>
        <v>-</v>
      </c>
      <c r="C1359" s="140" t="str">
        <f>IF(ISBLANK(Nomen.complète!R1359),"-",Nomen.complète!R1359)</f>
        <v>-</v>
      </c>
      <c r="D1359" s="141" t="str">
        <f>IF(ISBLANK(Nomen.complète!S1359),"-",Nomen.complète!S1359)</f>
        <v>-</v>
      </c>
    </row>
    <row r="1360" spans="1:4">
      <c r="A1360" s="138" t="str">
        <f>IF(ISBLANK(Nomen.complète!P1360),"-",Nomen.complète!P1360)</f>
        <v>-</v>
      </c>
      <c r="B1360" s="139" t="str">
        <f>IF(ISBLANK(Nomen.complète!Q1360),"-",Nomen.complète!Q1360)</f>
        <v>-</v>
      </c>
      <c r="C1360" s="140" t="str">
        <f>IF(ISBLANK(Nomen.complète!R1360),"-",Nomen.complète!R1360)</f>
        <v>-</v>
      </c>
      <c r="D1360" s="141" t="str">
        <f>IF(ISBLANK(Nomen.complète!S1360),"-",Nomen.complète!S1360)</f>
        <v>-</v>
      </c>
    </row>
    <row r="1361" spans="1:4">
      <c r="A1361" s="138" t="str">
        <f>IF(ISBLANK(Nomen.complète!P1361),"-",Nomen.complète!P1361)</f>
        <v>-</v>
      </c>
      <c r="B1361" s="139" t="str">
        <f>IF(ISBLANK(Nomen.complète!Q1361),"-",Nomen.complète!Q1361)</f>
        <v>-</v>
      </c>
      <c r="C1361" s="140" t="str">
        <f>IF(ISBLANK(Nomen.complète!R1361),"-",Nomen.complète!R1361)</f>
        <v>-</v>
      </c>
      <c r="D1361" s="141" t="str">
        <f>IF(ISBLANK(Nomen.complète!S1361),"-",Nomen.complète!S1361)</f>
        <v>-</v>
      </c>
    </row>
    <row r="1362" spans="1:4">
      <c r="A1362" s="138" t="str">
        <f>IF(ISBLANK(Nomen.complète!P1362),"-",Nomen.complète!P1362)</f>
        <v>-</v>
      </c>
      <c r="B1362" s="139" t="str">
        <f>IF(ISBLANK(Nomen.complète!Q1362),"-",Nomen.complète!Q1362)</f>
        <v>-</v>
      </c>
      <c r="C1362" s="140" t="str">
        <f>IF(ISBLANK(Nomen.complète!R1362),"-",Nomen.complète!R1362)</f>
        <v>-</v>
      </c>
      <c r="D1362" s="141" t="str">
        <f>IF(ISBLANK(Nomen.complète!S1362),"-",Nomen.complète!S1362)</f>
        <v>-</v>
      </c>
    </row>
    <row r="1363" spans="1:4">
      <c r="A1363" s="138" t="str">
        <f>IF(ISBLANK(Nomen.complète!P1363),"-",Nomen.complète!P1363)</f>
        <v>-</v>
      </c>
      <c r="B1363" s="139" t="str">
        <f>IF(ISBLANK(Nomen.complète!Q1363),"-",Nomen.complète!Q1363)</f>
        <v>-</v>
      </c>
      <c r="C1363" s="140" t="str">
        <f>IF(ISBLANK(Nomen.complète!R1363),"-",Nomen.complète!R1363)</f>
        <v>-</v>
      </c>
      <c r="D1363" s="141" t="str">
        <f>IF(ISBLANK(Nomen.complète!S1363),"-",Nomen.complète!S1363)</f>
        <v>-</v>
      </c>
    </row>
    <row r="1364" spans="1:4">
      <c r="A1364" s="138" t="str">
        <f>IF(ISBLANK(Nomen.complète!P1364),"-",Nomen.complète!P1364)</f>
        <v>-</v>
      </c>
      <c r="B1364" s="139" t="str">
        <f>IF(ISBLANK(Nomen.complète!Q1364),"-",Nomen.complète!Q1364)</f>
        <v>-</v>
      </c>
      <c r="C1364" s="140" t="str">
        <f>IF(ISBLANK(Nomen.complète!R1364),"-",Nomen.complète!R1364)</f>
        <v>-</v>
      </c>
      <c r="D1364" s="141" t="str">
        <f>IF(ISBLANK(Nomen.complète!S1364),"-",Nomen.complète!S1364)</f>
        <v>-</v>
      </c>
    </row>
    <row r="1365" spans="1:4">
      <c r="A1365" s="138" t="str">
        <f>IF(ISBLANK(Nomen.complète!P1365),"-",Nomen.complète!P1365)</f>
        <v>-</v>
      </c>
      <c r="B1365" s="139" t="str">
        <f>IF(ISBLANK(Nomen.complète!Q1365),"-",Nomen.complète!Q1365)</f>
        <v>-</v>
      </c>
      <c r="C1365" s="140" t="str">
        <f>IF(ISBLANK(Nomen.complète!R1365),"-",Nomen.complète!R1365)</f>
        <v>-</v>
      </c>
      <c r="D1365" s="141" t="str">
        <f>IF(ISBLANK(Nomen.complète!S1365),"-",Nomen.complète!S1365)</f>
        <v>-</v>
      </c>
    </row>
    <row r="1366" spans="1:4">
      <c r="A1366" s="138" t="str">
        <f>IF(ISBLANK(Nomen.complète!P1366),"-",Nomen.complète!P1366)</f>
        <v>-</v>
      </c>
      <c r="B1366" s="139" t="str">
        <f>IF(ISBLANK(Nomen.complète!Q1366),"-",Nomen.complète!Q1366)</f>
        <v>-</v>
      </c>
      <c r="C1366" s="140" t="str">
        <f>IF(ISBLANK(Nomen.complète!R1366),"-",Nomen.complète!R1366)</f>
        <v>-</v>
      </c>
      <c r="D1366" s="141" t="str">
        <f>IF(ISBLANK(Nomen.complète!S1366),"-",Nomen.complète!S1366)</f>
        <v>-</v>
      </c>
    </row>
    <row r="1367" spans="1:4">
      <c r="A1367" s="138" t="str">
        <f>IF(ISBLANK(Nomen.complète!P1367),"-",Nomen.complète!P1367)</f>
        <v>-</v>
      </c>
      <c r="B1367" s="139" t="str">
        <f>IF(ISBLANK(Nomen.complète!Q1367),"-",Nomen.complète!Q1367)</f>
        <v>-</v>
      </c>
      <c r="C1367" s="140" t="str">
        <f>IF(ISBLANK(Nomen.complète!R1367),"-",Nomen.complète!R1367)</f>
        <v>-</v>
      </c>
      <c r="D1367" s="141" t="str">
        <f>IF(ISBLANK(Nomen.complète!S1367),"-",Nomen.complète!S1367)</f>
        <v>-</v>
      </c>
    </row>
    <row r="1368" spans="1:4">
      <c r="A1368" s="138" t="str">
        <f>IF(ISBLANK(Nomen.complète!P1368),"-",Nomen.complète!P1368)</f>
        <v>-</v>
      </c>
      <c r="B1368" s="139" t="str">
        <f>IF(ISBLANK(Nomen.complète!Q1368),"-",Nomen.complète!Q1368)</f>
        <v>-</v>
      </c>
      <c r="C1368" s="140" t="str">
        <f>IF(ISBLANK(Nomen.complète!R1368),"-",Nomen.complète!R1368)</f>
        <v>-</v>
      </c>
      <c r="D1368" s="141" t="str">
        <f>IF(ISBLANK(Nomen.complète!S1368),"-",Nomen.complète!S1368)</f>
        <v>-</v>
      </c>
    </row>
    <row r="1369" spans="1:4">
      <c r="A1369" s="138" t="str">
        <f>IF(ISBLANK(Nomen.complète!P1369),"-",Nomen.complète!P1369)</f>
        <v>-</v>
      </c>
      <c r="B1369" s="139" t="str">
        <f>IF(ISBLANK(Nomen.complète!Q1369),"-",Nomen.complète!Q1369)</f>
        <v>-</v>
      </c>
      <c r="C1369" s="140" t="str">
        <f>IF(ISBLANK(Nomen.complète!R1369),"-",Nomen.complète!R1369)</f>
        <v>-</v>
      </c>
      <c r="D1369" s="141" t="str">
        <f>IF(ISBLANK(Nomen.complète!S1369),"-",Nomen.complète!S1369)</f>
        <v>-</v>
      </c>
    </row>
    <row r="1370" spans="1:4">
      <c r="A1370" s="138" t="str">
        <f>IF(ISBLANK(Nomen.complète!P1370),"-",Nomen.complète!P1370)</f>
        <v>-</v>
      </c>
      <c r="B1370" s="139" t="str">
        <f>IF(ISBLANK(Nomen.complète!Q1370),"-",Nomen.complète!Q1370)</f>
        <v>-</v>
      </c>
      <c r="C1370" s="140" t="str">
        <f>IF(ISBLANK(Nomen.complète!R1370),"-",Nomen.complète!R1370)</f>
        <v>-</v>
      </c>
      <c r="D1370" s="141" t="str">
        <f>IF(ISBLANK(Nomen.complète!S1370),"-",Nomen.complète!S1370)</f>
        <v>-</v>
      </c>
    </row>
    <row r="1371" spans="1:4">
      <c r="A1371" s="138" t="str">
        <f>IF(ISBLANK(Nomen.complète!P1371),"-",Nomen.complète!P1371)</f>
        <v>-</v>
      </c>
      <c r="B1371" s="139" t="str">
        <f>IF(ISBLANK(Nomen.complète!Q1371),"-",Nomen.complète!Q1371)</f>
        <v>-</v>
      </c>
      <c r="C1371" s="140" t="str">
        <f>IF(ISBLANK(Nomen.complète!R1371),"-",Nomen.complète!R1371)</f>
        <v>-</v>
      </c>
      <c r="D1371" s="141" t="str">
        <f>IF(ISBLANK(Nomen.complète!S1371),"-",Nomen.complète!S1371)</f>
        <v>-</v>
      </c>
    </row>
    <row r="1372" spans="1:4">
      <c r="A1372" s="138" t="str">
        <f>IF(ISBLANK(Nomen.complète!P1372),"-",Nomen.complète!P1372)</f>
        <v>-</v>
      </c>
      <c r="B1372" s="139" t="str">
        <f>IF(ISBLANK(Nomen.complète!Q1372),"-",Nomen.complète!Q1372)</f>
        <v>-</v>
      </c>
      <c r="C1372" s="140" t="str">
        <f>IF(ISBLANK(Nomen.complète!R1372),"-",Nomen.complète!R1372)</f>
        <v>-</v>
      </c>
      <c r="D1372" s="141" t="str">
        <f>IF(ISBLANK(Nomen.complète!S1372),"-",Nomen.complète!S1372)</f>
        <v>-</v>
      </c>
    </row>
    <row r="1373" spans="1:4">
      <c r="A1373" s="138" t="str">
        <f>IF(ISBLANK(Nomen.complète!P1373),"-",Nomen.complète!P1373)</f>
        <v>-</v>
      </c>
      <c r="B1373" s="139" t="str">
        <f>IF(ISBLANK(Nomen.complète!Q1373),"-",Nomen.complète!Q1373)</f>
        <v>-</v>
      </c>
      <c r="C1373" s="140" t="str">
        <f>IF(ISBLANK(Nomen.complète!R1373),"-",Nomen.complète!R1373)</f>
        <v>-</v>
      </c>
      <c r="D1373" s="141" t="str">
        <f>IF(ISBLANK(Nomen.complète!S1373),"-",Nomen.complète!S1373)</f>
        <v>-</v>
      </c>
    </row>
    <row r="1374" spans="1:4">
      <c r="A1374" s="138" t="str">
        <f>IF(ISBLANK(Nomen.complète!P1374),"-",Nomen.complète!P1374)</f>
        <v>-</v>
      </c>
      <c r="B1374" s="139" t="str">
        <f>IF(ISBLANK(Nomen.complète!Q1374),"-",Nomen.complète!Q1374)</f>
        <v>-</v>
      </c>
      <c r="C1374" s="140" t="str">
        <f>IF(ISBLANK(Nomen.complète!R1374),"-",Nomen.complète!R1374)</f>
        <v>-</v>
      </c>
      <c r="D1374" s="141" t="str">
        <f>IF(ISBLANK(Nomen.complète!S1374),"-",Nomen.complète!S1374)</f>
        <v>-</v>
      </c>
    </row>
    <row r="1375" spans="1:4">
      <c r="A1375" s="138" t="str">
        <f>IF(ISBLANK(Nomen.complète!P1375),"-",Nomen.complète!P1375)</f>
        <v>-</v>
      </c>
      <c r="B1375" s="139" t="str">
        <f>IF(ISBLANK(Nomen.complète!Q1375),"-",Nomen.complète!Q1375)</f>
        <v>-</v>
      </c>
      <c r="C1375" s="140" t="str">
        <f>IF(ISBLANK(Nomen.complète!R1375),"-",Nomen.complète!R1375)</f>
        <v>-</v>
      </c>
      <c r="D1375" s="141" t="str">
        <f>IF(ISBLANK(Nomen.complète!S1375),"-",Nomen.complète!S1375)</f>
        <v>-</v>
      </c>
    </row>
    <row r="1376" spans="1:4">
      <c r="A1376" s="138" t="str">
        <f>IF(ISBLANK(Nomen.complète!P1376),"-",Nomen.complète!P1376)</f>
        <v>-</v>
      </c>
      <c r="B1376" s="139" t="str">
        <f>IF(ISBLANK(Nomen.complète!Q1376),"-",Nomen.complète!Q1376)</f>
        <v>-</v>
      </c>
      <c r="C1376" s="140" t="str">
        <f>IF(ISBLANK(Nomen.complète!R1376),"-",Nomen.complète!R1376)</f>
        <v>-</v>
      </c>
      <c r="D1376" s="141" t="str">
        <f>IF(ISBLANK(Nomen.complète!S1376),"-",Nomen.complète!S1376)</f>
        <v>-</v>
      </c>
    </row>
    <row r="1377" spans="1:4">
      <c r="A1377" s="138" t="str">
        <f>IF(ISBLANK(Nomen.complète!P1377),"-",Nomen.complète!P1377)</f>
        <v>-</v>
      </c>
      <c r="B1377" s="139" t="str">
        <f>IF(ISBLANK(Nomen.complète!Q1377),"-",Nomen.complète!Q1377)</f>
        <v>-</v>
      </c>
      <c r="C1377" s="140" t="str">
        <f>IF(ISBLANK(Nomen.complète!R1377),"-",Nomen.complète!R1377)</f>
        <v>-</v>
      </c>
      <c r="D1377" s="141" t="str">
        <f>IF(ISBLANK(Nomen.complète!S1377),"-",Nomen.complète!S1377)</f>
        <v>-</v>
      </c>
    </row>
    <row r="1378" spans="1:4">
      <c r="A1378" s="138" t="str">
        <f>IF(ISBLANK(Nomen.complète!P1378),"-",Nomen.complète!P1378)</f>
        <v>-</v>
      </c>
      <c r="B1378" s="139" t="str">
        <f>IF(ISBLANK(Nomen.complète!Q1378),"-",Nomen.complète!Q1378)</f>
        <v>-</v>
      </c>
      <c r="C1378" s="140" t="str">
        <f>IF(ISBLANK(Nomen.complète!R1378),"-",Nomen.complète!R1378)</f>
        <v>-</v>
      </c>
      <c r="D1378" s="141" t="str">
        <f>IF(ISBLANK(Nomen.complète!S1378),"-",Nomen.complète!S1378)</f>
        <v>-</v>
      </c>
    </row>
    <row r="1379" spans="1:4">
      <c r="A1379" s="138" t="str">
        <f>IF(ISBLANK(Nomen.complète!P1379),"-",Nomen.complète!P1379)</f>
        <v>-</v>
      </c>
      <c r="B1379" s="139" t="str">
        <f>IF(ISBLANK(Nomen.complète!Q1379),"-",Nomen.complète!Q1379)</f>
        <v>-</v>
      </c>
      <c r="C1379" s="140" t="str">
        <f>IF(ISBLANK(Nomen.complète!R1379),"-",Nomen.complète!R1379)</f>
        <v>-</v>
      </c>
      <c r="D1379" s="141" t="str">
        <f>IF(ISBLANK(Nomen.complète!S1379),"-",Nomen.complète!S1379)</f>
        <v>-</v>
      </c>
    </row>
    <row r="1380" spans="1:4">
      <c r="A1380" s="138" t="str">
        <f>IF(ISBLANK(Nomen.complète!P1380),"-",Nomen.complète!P1380)</f>
        <v>-</v>
      </c>
      <c r="B1380" s="139" t="str">
        <f>IF(ISBLANK(Nomen.complète!Q1380),"-",Nomen.complète!Q1380)</f>
        <v>-</v>
      </c>
      <c r="C1380" s="140" t="str">
        <f>IF(ISBLANK(Nomen.complète!R1380),"-",Nomen.complète!R1380)</f>
        <v>-</v>
      </c>
      <c r="D1380" s="141" t="str">
        <f>IF(ISBLANK(Nomen.complète!S1380),"-",Nomen.complète!S1380)</f>
        <v>-</v>
      </c>
    </row>
    <row r="1381" spans="1:4">
      <c r="A1381" s="138" t="str">
        <f>IF(ISBLANK(Nomen.complète!P1381),"-",Nomen.complète!P1381)</f>
        <v>-</v>
      </c>
      <c r="B1381" s="139" t="str">
        <f>IF(ISBLANK(Nomen.complète!Q1381),"-",Nomen.complète!Q1381)</f>
        <v>-</v>
      </c>
      <c r="C1381" s="140" t="str">
        <f>IF(ISBLANK(Nomen.complète!R1381),"-",Nomen.complète!R1381)</f>
        <v>-</v>
      </c>
      <c r="D1381" s="141" t="str">
        <f>IF(ISBLANK(Nomen.complète!S1381),"-",Nomen.complète!S1381)</f>
        <v>-</v>
      </c>
    </row>
    <row r="1382" spans="1:4">
      <c r="A1382" s="138" t="str">
        <f>IF(ISBLANK(Nomen.complète!P1382),"-",Nomen.complète!P1382)</f>
        <v>-</v>
      </c>
      <c r="B1382" s="139" t="str">
        <f>IF(ISBLANK(Nomen.complète!Q1382),"-",Nomen.complète!Q1382)</f>
        <v>-</v>
      </c>
      <c r="C1382" s="140" t="str">
        <f>IF(ISBLANK(Nomen.complète!R1382),"-",Nomen.complète!R1382)</f>
        <v>-</v>
      </c>
      <c r="D1382" s="141" t="str">
        <f>IF(ISBLANK(Nomen.complète!S1382),"-",Nomen.complète!S1382)</f>
        <v>-</v>
      </c>
    </row>
    <row r="1383" spans="1:4">
      <c r="A1383" s="138" t="str">
        <f>IF(ISBLANK(Nomen.complète!P1383),"-",Nomen.complète!P1383)</f>
        <v>-</v>
      </c>
      <c r="B1383" s="139" t="str">
        <f>IF(ISBLANK(Nomen.complète!Q1383),"-",Nomen.complète!Q1383)</f>
        <v>-</v>
      </c>
      <c r="C1383" s="140" t="str">
        <f>IF(ISBLANK(Nomen.complète!R1383),"-",Nomen.complète!R1383)</f>
        <v>-</v>
      </c>
      <c r="D1383" s="141" t="str">
        <f>IF(ISBLANK(Nomen.complète!S1383),"-",Nomen.complète!S1383)</f>
        <v>-</v>
      </c>
    </row>
    <row r="1384" spans="1:4">
      <c r="A1384" s="138" t="str">
        <f>IF(ISBLANK(Nomen.complète!P1384),"-",Nomen.complète!P1384)</f>
        <v>-</v>
      </c>
      <c r="B1384" s="139" t="str">
        <f>IF(ISBLANK(Nomen.complète!Q1384),"-",Nomen.complète!Q1384)</f>
        <v>-</v>
      </c>
      <c r="C1384" s="140" t="str">
        <f>IF(ISBLANK(Nomen.complète!R1384),"-",Nomen.complète!R1384)</f>
        <v>-</v>
      </c>
      <c r="D1384" s="141" t="str">
        <f>IF(ISBLANK(Nomen.complète!S1384),"-",Nomen.complète!S1384)</f>
        <v>-</v>
      </c>
    </row>
    <row r="1385" spans="1:4">
      <c r="A1385" s="138" t="str">
        <f>IF(ISBLANK(Nomen.complète!P1385),"-",Nomen.complète!P1385)</f>
        <v>-</v>
      </c>
      <c r="B1385" s="139" t="str">
        <f>IF(ISBLANK(Nomen.complète!Q1385),"-",Nomen.complète!Q1385)</f>
        <v>-</v>
      </c>
      <c r="C1385" s="140" t="str">
        <f>IF(ISBLANK(Nomen.complète!R1385),"-",Nomen.complète!R1385)</f>
        <v>-</v>
      </c>
      <c r="D1385" s="141" t="str">
        <f>IF(ISBLANK(Nomen.complète!S1385),"-",Nomen.complète!S1385)</f>
        <v>-</v>
      </c>
    </row>
    <row r="1386" spans="1:4">
      <c r="A1386" s="138" t="str">
        <f>IF(ISBLANK(Nomen.complète!P1386),"-",Nomen.complète!P1386)</f>
        <v>-</v>
      </c>
      <c r="B1386" s="139" t="str">
        <f>IF(ISBLANK(Nomen.complète!Q1386),"-",Nomen.complète!Q1386)</f>
        <v>-</v>
      </c>
      <c r="C1386" s="140" t="str">
        <f>IF(ISBLANK(Nomen.complète!R1386),"-",Nomen.complète!R1386)</f>
        <v>-</v>
      </c>
      <c r="D1386" s="141" t="str">
        <f>IF(ISBLANK(Nomen.complète!S1386),"-",Nomen.complète!S1386)</f>
        <v>-</v>
      </c>
    </row>
    <row r="1387" spans="1:4">
      <c r="A1387" s="138" t="str">
        <f>IF(ISBLANK(Nomen.complète!P1387),"-",Nomen.complète!P1387)</f>
        <v>-</v>
      </c>
      <c r="B1387" s="139" t="str">
        <f>IF(ISBLANK(Nomen.complète!Q1387),"-",Nomen.complète!Q1387)</f>
        <v>-</v>
      </c>
      <c r="C1387" s="140" t="str">
        <f>IF(ISBLANK(Nomen.complète!R1387),"-",Nomen.complète!R1387)</f>
        <v>-</v>
      </c>
      <c r="D1387" s="141" t="str">
        <f>IF(ISBLANK(Nomen.complète!S1387),"-",Nomen.complète!S1387)</f>
        <v>-</v>
      </c>
    </row>
    <row r="1388" spans="1:4">
      <c r="A1388" s="138" t="str">
        <f>IF(ISBLANK(Nomen.complète!P1388),"-",Nomen.complète!P1388)</f>
        <v>-</v>
      </c>
      <c r="B1388" s="139" t="str">
        <f>IF(ISBLANK(Nomen.complète!Q1388),"-",Nomen.complète!Q1388)</f>
        <v>-</v>
      </c>
      <c r="C1388" s="140" t="str">
        <f>IF(ISBLANK(Nomen.complète!R1388),"-",Nomen.complète!R1388)</f>
        <v>-</v>
      </c>
      <c r="D1388" s="141" t="str">
        <f>IF(ISBLANK(Nomen.complète!S1388),"-",Nomen.complète!S1388)</f>
        <v>-</v>
      </c>
    </row>
    <row r="1389" spans="1:4">
      <c r="A1389" s="138" t="str">
        <f>IF(ISBLANK(Nomen.complète!P1389),"-",Nomen.complète!P1389)</f>
        <v>-</v>
      </c>
      <c r="B1389" s="139" t="str">
        <f>IF(ISBLANK(Nomen.complète!Q1389),"-",Nomen.complète!Q1389)</f>
        <v>-</v>
      </c>
      <c r="C1389" s="140" t="str">
        <f>IF(ISBLANK(Nomen.complète!R1389),"-",Nomen.complète!R1389)</f>
        <v>-</v>
      </c>
      <c r="D1389" s="141" t="str">
        <f>IF(ISBLANK(Nomen.complète!S1389),"-",Nomen.complète!S1389)</f>
        <v>-</v>
      </c>
    </row>
    <row r="1390" spans="1:4">
      <c r="A1390" s="138" t="str">
        <f>IF(ISBLANK(Nomen.complète!P1390),"-",Nomen.complète!P1390)</f>
        <v>-</v>
      </c>
      <c r="B1390" s="139" t="str">
        <f>IF(ISBLANK(Nomen.complète!Q1390),"-",Nomen.complète!Q1390)</f>
        <v>-</v>
      </c>
      <c r="C1390" s="140" t="str">
        <f>IF(ISBLANK(Nomen.complète!R1390),"-",Nomen.complète!R1390)</f>
        <v>-</v>
      </c>
      <c r="D1390" s="141" t="str">
        <f>IF(ISBLANK(Nomen.complète!S1390),"-",Nomen.complète!S1390)</f>
        <v>-</v>
      </c>
    </row>
    <row r="1391" spans="1:4">
      <c r="A1391" s="138" t="str">
        <f>IF(ISBLANK(Nomen.complète!P1391),"-",Nomen.complète!P1391)</f>
        <v>-</v>
      </c>
      <c r="B1391" s="139" t="str">
        <f>IF(ISBLANK(Nomen.complète!Q1391),"-",Nomen.complète!Q1391)</f>
        <v>-</v>
      </c>
      <c r="C1391" s="140" t="str">
        <f>IF(ISBLANK(Nomen.complète!R1391),"-",Nomen.complète!R1391)</f>
        <v>-</v>
      </c>
      <c r="D1391" s="141" t="str">
        <f>IF(ISBLANK(Nomen.complète!S1391),"-",Nomen.complète!S1391)</f>
        <v>-</v>
      </c>
    </row>
    <row r="1392" spans="1:4">
      <c r="A1392" s="138" t="str">
        <f>IF(ISBLANK(Nomen.complète!P1392),"-",Nomen.complète!P1392)</f>
        <v>-</v>
      </c>
      <c r="B1392" s="139" t="str">
        <f>IF(ISBLANK(Nomen.complète!Q1392),"-",Nomen.complète!Q1392)</f>
        <v>-</v>
      </c>
      <c r="C1392" s="140" t="str">
        <f>IF(ISBLANK(Nomen.complète!R1392),"-",Nomen.complète!R1392)</f>
        <v>-</v>
      </c>
      <c r="D1392" s="141" t="str">
        <f>IF(ISBLANK(Nomen.complète!S1392),"-",Nomen.complète!S1392)</f>
        <v>-</v>
      </c>
    </row>
    <row r="1393" spans="1:4">
      <c r="A1393" s="138" t="str">
        <f>IF(ISBLANK(Nomen.complète!P1393),"-",Nomen.complète!P1393)</f>
        <v>-</v>
      </c>
      <c r="B1393" s="139" t="str">
        <f>IF(ISBLANK(Nomen.complète!Q1393),"-",Nomen.complète!Q1393)</f>
        <v>-</v>
      </c>
      <c r="C1393" s="140" t="str">
        <f>IF(ISBLANK(Nomen.complète!R1393),"-",Nomen.complète!R1393)</f>
        <v>-</v>
      </c>
      <c r="D1393" s="141" t="str">
        <f>IF(ISBLANK(Nomen.complète!S1393),"-",Nomen.complète!S1393)</f>
        <v>-</v>
      </c>
    </row>
    <row r="1394" spans="1:4">
      <c r="A1394" s="138" t="str">
        <f>IF(ISBLANK(Nomen.complète!P1394),"-",Nomen.complète!P1394)</f>
        <v>-</v>
      </c>
      <c r="B1394" s="139" t="str">
        <f>IF(ISBLANK(Nomen.complète!Q1394),"-",Nomen.complète!Q1394)</f>
        <v>-</v>
      </c>
      <c r="C1394" s="140" t="str">
        <f>IF(ISBLANK(Nomen.complète!R1394),"-",Nomen.complète!R1394)</f>
        <v>-</v>
      </c>
      <c r="D1394" s="141" t="str">
        <f>IF(ISBLANK(Nomen.complète!S1394),"-",Nomen.complète!S1394)</f>
        <v>-</v>
      </c>
    </row>
    <row r="1395" spans="1:4">
      <c r="A1395" s="138" t="str">
        <f>IF(ISBLANK(Nomen.complète!P1395),"-",Nomen.complète!P1395)</f>
        <v>-</v>
      </c>
      <c r="B1395" s="139" t="str">
        <f>IF(ISBLANK(Nomen.complète!Q1395),"-",Nomen.complète!Q1395)</f>
        <v>-</v>
      </c>
      <c r="C1395" s="140" t="str">
        <f>IF(ISBLANK(Nomen.complète!R1395),"-",Nomen.complète!R1395)</f>
        <v>-</v>
      </c>
      <c r="D1395" s="141" t="str">
        <f>IF(ISBLANK(Nomen.complète!S1395),"-",Nomen.complète!S1395)</f>
        <v>-</v>
      </c>
    </row>
    <row r="1396" spans="1:4">
      <c r="A1396" s="138" t="str">
        <f>IF(ISBLANK(Nomen.complète!P1396),"-",Nomen.complète!P1396)</f>
        <v>-</v>
      </c>
      <c r="B1396" s="139" t="str">
        <f>IF(ISBLANK(Nomen.complète!Q1396),"-",Nomen.complète!Q1396)</f>
        <v>-</v>
      </c>
      <c r="C1396" s="140" t="str">
        <f>IF(ISBLANK(Nomen.complète!R1396),"-",Nomen.complète!R1396)</f>
        <v>-</v>
      </c>
      <c r="D1396" s="141" t="str">
        <f>IF(ISBLANK(Nomen.complète!S1396),"-",Nomen.complète!S1396)</f>
        <v>-</v>
      </c>
    </row>
    <row r="1397" spans="1:4">
      <c r="A1397" s="138" t="str">
        <f>IF(ISBLANK(Nomen.complète!P1397),"-",Nomen.complète!P1397)</f>
        <v>-</v>
      </c>
      <c r="B1397" s="139" t="str">
        <f>IF(ISBLANK(Nomen.complète!Q1397),"-",Nomen.complète!Q1397)</f>
        <v>-</v>
      </c>
      <c r="C1397" s="140" t="str">
        <f>IF(ISBLANK(Nomen.complète!R1397),"-",Nomen.complète!R1397)</f>
        <v>-</v>
      </c>
      <c r="D1397" s="141" t="str">
        <f>IF(ISBLANK(Nomen.complète!S1397),"-",Nomen.complète!S1397)</f>
        <v>-</v>
      </c>
    </row>
    <row r="1398" spans="1:4">
      <c r="A1398" s="138" t="str">
        <f>IF(ISBLANK(Nomen.complète!P1398),"-",Nomen.complète!P1398)</f>
        <v>-</v>
      </c>
      <c r="B1398" s="139" t="str">
        <f>IF(ISBLANK(Nomen.complète!Q1398),"-",Nomen.complète!Q1398)</f>
        <v>-</v>
      </c>
      <c r="C1398" s="140" t="str">
        <f>IF(ISBLANK(Nomen.complète!R1398),"-",Nomen.complète!R1398)</f>
        <v>-</v>
      </c>
      <c r="D1398" s="141" t="str">
        <f>IF(ISBLANK(Nomen.complète!S1398),"-",Nomen.complète!S1398)</f>
        <v>-</v>
      </c>
    </row>
    <row r="1399" spans="1:4">
      <c r="A1399" s="138" t="str">
        <f>IF(ISBLANK(Nomen.complète!P1399),"-",Nomen.complète!P1399)</f>
        <v>-</v>
      </c>
      <c r="B1399" s="139" t="str">
        <f>IF(ISBLANK(Nomen.complète!Q1399),"-",Nomen.complète!Q1399)</f>
        <v>-</v>
      </c>
      <c r="C1399" s="140" t="str">
        <f>IF(ISBLANK(Nomen.complète!R1399),"-",Nomen.complète!R1399)</f>
        <v>-</v>
      </c>
      <c r="D1399" s="141" t="str">
        <f>IF(ISBLANK(Nomen.complète!S1399),"-",Nomen.complète!S1399)</f>
        <v>-</v>
      </c>
    </row>
    <row r="1400" spans="1:4">
      <c r="A1400" s="138" t="str">
        <f>IF(ISBLANK(Nomen.complète!P1400),"-",Nomen.complète!P1400)</f>
        <v>-</v>
      </c>
      <c r="B1400" s="139" t="str">
        <f>IF(ISBLANK(Nomen.complète!Q1400),"-",Nomen.complète!Q1400)</f>
        <v>-</v>
      </c>
      <c r="C1400" s="140" t="str">
        <f>IF(ISBLANK(Nomen.complète!R1400),"-",Nomen.complète!R1400)</f>
        <v>-</v>
      </c>
      <c r="D1400" s="141" t="str">
        <f>IF(ISBLANK(Nomen.complète!S1400),"-",Nomen.complète!S1400)</f>
        <v>-</v>
      </c>
    </row>
    <row r="1401" spans="1:4">
      <c r="A1401" s="138" t="str">
        <f>IF(ISBLANK(Nomen.complète!P1401),"-",Nomen.complète!P1401)</f>
        <v>-</v>
      </c>
      <c r="B1401" s="139" t="str">
        <f>IF(ISBLANK(Nomen.complète!Q1401),"-",Nomen.complète!Q1401)</f>
        <v>-</v>
      </c>
      <c r="C1401" s="140" t="str">
        <f>IF(ISBLANK(Nomen.complète!R1401),"-",Nomen.complète!R1401)</f>
        <v>-</v>
      </c>
      <c r="D1401" s="141" t="str">
        <f>IF(ISBLANK(Nomen.complète!S1401),"-",Nomen.complète!S1401)</f>
        <v>-</v>
      </c>
    </row>
    <row r="1402" spans="1:4">
      <c r="A1402" s="138" t="str">
        <f>IF(ISBLANK(Nomen.complète!P1402),"-",Nomen.complète!P1402)</f>
        <v>-</v>
      </c>
      <c r="B1402" s="139" t="str">
        <f>IF(ISBLANK(Nomen.complète!Q1402),"-",Nomen.complète!Q1402)</f>
        <v>-</v>
      </c>
      <c r="C1402" s="140" t="str">
        <f>IF(ISBLANK(Nomen.complète!R1402),"-",Nomen.complète!R1402)</f>
        <v>-</v>
      </c>
      <c r="D1402" s="141" t="str">
        <f>IF(ISBLANK(Nomen.complète!S1402),"-",Nomen.complète!S1402)</f>
        <v>-</v>
      </c>
    </row>
    <row r="1403" spans="1:4">
      <c r="A1403" s="138" t="str">
        <f>IF(ISBLANK(Nomen.complète!P1403),"-",Nomen.complète!P1403)</f>
        <v>-</v>
      </c>
      <c r="B1403" s="139" t="str">
        <f>IF(ISBLANK(Nomen.complète!Q1403),"-",Nomen.complète!Q1403)</f>
        <v>-</v>
      </c>
      <c r="C1403" s="140" t="str">
        <f>IF(ISBLANK(Nomen.complète!R1403),"-",Nomen.complète!R1403)</f>
        <v>-</v>
      </c>
      <c r="D1403" s="141" t="str">
        <f>IF(ISBLANK(Nomen.complète!S1403),"-",Nomen.complète!S1403)</f>
        <v>-</v>
      </c>
    </row>
    <row r="1404" spans="1:4">
      <c r="A1404" s="138" t="str">
        <f>IF(ISBLANK(Nomen.complète!P1404),"-",Nomen.complète!P1404)</f>
        <v>-</v>
      </c>
      <c r="B1404" s="139" t="str">
        <f>IF(ISBLANK(Nomen.complète!Q1404),"-",Nomen.complète!Q1404)</f>
        <v>-</v>
      </c>
      <c r="C1404" s="140" t="str">
        <f>IF(ISBLANK(Nomen.complète!R1404),"-",Nomen.complète!R1404)</f>
        <v>-</v>
      </c>
      <c r="D1404" s="141" t="str">
        <f>IF(ISBLANK(Nomen.complète!S1404),"-",Nomen.complète!S1404)</f>
        <v>-</v>
      </c>
    </row>
    <row r="1405" spans="1:4">
      <c r="A1405" s="138" t="str">
        <f>IF(ISBLANK(Nomen.complète!P1405),"-",Nomen.complète!P1405)</f>
        <v>-</v>
      </c>
      <c r="B1405" s="139" t="str">
        <f>IF(ISBLANK(Nomen.complète!Q1405),"-",Nomen.complète!Q1405)</f>
        <v>-</v>
      </c>
      <c r="C1405" s="140" t="str">
        <f>IF(ISBLANK(Nomen.complète!R1405),"-",Nomen.complète!R1405)</f>
        <v>-</v>
      </c>
      <c r="D1405" s="141" t="str">
        <f>IF(ISBLANK(Nomen.complète!S1405),"-",Nomen.complète!S1405)</f>
        <v>-</v>
      </c>
    </row>
    <row r="1406" spans="1:4">
      <c r="A1406" s="138" t="str">
        <f>IF(ISBLANK(Nomen.complète!P1406),"-",Nomen.complète!P1406)</f>
        <v>-</v>
      </c>
      <c r="B1406" s="139" t="str">
        <f>IF(ISBLANK(Nomen.complète!Q1406),"-",Nomen.complète!Q1406)</f>
        <v>-</v>
      </c>
      <c r="C1406" s="140" t="str">
        <f>IF(ISBLANK(Nomen.complète!R1406),"-",Nomen.complète!R1406)</f>
        <v>-</v>
      </c>
      <c r="D1406" s="141" t="str">
        <f>IF(ISBLANK(Nomen.complète!S1406),"-",Nomen.complète!S1406)</f>
        <v>-</v>
      </c>
    </row>
    <row r="1407" spans="1:4">
      <c r="A1407" s="138" t="str">
        <f>IF(ISBLANK(Nomen.complète!P1407),"-",Nomen.complète!P1407)</f>
        <v>-</v>
      </c>
      <c r="B1407" s="139" t="str">
        <f>IF(ISBLANK(Nomen.complète!Q1407),"-",Nomen.complète!Q1407)</f>
        <v>-</v>
      </c>
      <c r="C1407" s="140" t="str">
        <f>IF(ISBLANK(Nomen.complète!R1407),"-",Nomen.complète!R1407)</f>
        <v>-</v>
      </c>
      <c r="D1407" s="141" t="str">
        <f>IF(ISBLANK(Nomen.complète!S1407),"-",Nomen.complète!S1407)</f>
        <v>-</v>
      </c>
    </row>
    <row r="1408" spans="1:4">
      <c r="A1408" s="138" t="str">
        <f>IF(ISBLANK(Nomen.complète!P1408),"-",Nomen.complète!P1408)</f>
        <v>-</v>
      </c>
      <c r="B1408" s="139" t="str">
        <f>IF(ISBLANK(Nomen.complète!Q1408),"-",Nomen.complète!Q1408)</f>
        <v>-</v>
      </c>
      <c r="C1408" s="140" t="str">
        <f>IF(ISBLANK(Nomen.complète!R1408),"-",Nomen.complète!R1408)</f>
        <v>-</v>
      </c>
      <c r="D1408" s="141" t="str">
        <f>IF(ISBLANK(Nomen.complète!S1408),"-",Nomen.complète!S1408)</f>
        <v>-</v>
      </c>
    </row>
    <row r="1409" spans="1:4">
      <c r="A1409" s="138" t="str">
        <f>IF(ISBLANK(Nomen.complète!P1409),"-",Nomen.complète!P1409)</f>
        <v>-</v>
      </c>
      <c r="B1409" s="139" t="str">
        <f>IF(ISBLANK(Nomen.complète!Q1409),"-",Nomen.complète!Q1409)</f>
        <v>-</v>
      </c>
      <c r="C1409" s="140" t="str">
        <f>IF(ISBLANK(Nomen.complète!R1409),"-",Nomen.complète!R1409)</f>
        <v>-</v>
      </c>
      <c r="D1409" s="141" t="str">
        <f>IF(ISBLANK(Nomen.complète!S1409),"-",Nomen.complète!S1409)</f>
        <v>-</v>
      </c>
    </row>
    <row r="1410" spans="1:4">
      <c r="A1410" s="138" t="str">
        <f>IF(ISBLANK(Nomen.complète!P1410),"-",Nomen.complète!P1410)</f>
        <v>-</v>
      </c>
      <c r="B1410" s="139" t="str">
        <f>IF(ISBLANK(Nomen.complète!Q1410),"-",Nomen.complète!Q1410)</f>
        <v>-</v>
      </c>
      <c r="C1410" s="140" t="str">
        <f>IF(ISBLANK(Nomen.complète!R1410),"-",Nomen.complète!R1410)</f>
        <v>-</v>
      </c>
      <c r="D1410" s="141" t="str">
        <f>IF(ISBLANK(Nomen.complète!S1410),"-",Nomen.complète!S1410)</f>
        <v>-</v>
      </c>
    </row>
    <row r="1411" spans="1:4">
      <c r="A1411" s="138" t="str">
        <f>IF(ISBLANK(Nomen.complète!P1411),"-",Nomen.complète!P1411)</f>
        <v>-</v>
      </c>
      <c r="B1411" s="139" t="str">
        <f>IF(ISBLANK(Nomen.complète!Q1411),"-",Nomen.complète!Q1411)</f>
        <v>-</v>
      </c>
      <c r="C1411" s="140" t="str">
        <f>IF(ISBLANK(Nomen.complète!R1411),"-",Nomen.complète!R1411)</f>
        <v>-</v>
      </c>
      <c r="D1411" s="141" t="str">
        <f>IF(ISBLANK(Nomen.complète!S1411),"-",Nomen.complète!S1411)</f>
        <v>-</v>
      </c>
    </row>
    <row r="1412" spans="1:4">
      <c r="A1412" s="138" t="str">
        <f>IF(ISBLANK(Nomen.complète!P1412),"-",Nomen.complète!P1412)</f>
        <v>-</v>
      </c>
      <c r="B1412" s="139" t="str">
        <f>IF(ISBLANK(Nomen.complète!Q1412),"-",Nomen.complète!Q1412)</f>
        <v>-</v>
      </c>
      <c r="C1412" s="140" t="str">
        <f>IF(ISBLANK(Nomen.complète!R1412),"-",Nomen.complète!R1412)</f>
        <v>-</v>
      </c>
      <c r="D1412" s="141" t="str">
        <f>IF(ISBLANK(Nomen.complète!S1412),"-",Nomen.complète!S1412)</f>
        <v>-</v>
      </c>
    </row>
    <row r="1413" spans="1:4">
      <c r="A1413" s="138" t="str">
        <f>IF(ISBLANK(Nomen.complète!P1413),"-",Nomen.complète!P1413)</f>
        <v>-</v>
      </c>
      <c r="B1413" s="139" t="str">
        <f>IF(ISBLANK(Nomen.complète!Q1413),"-",Nomen.complète!Q1413)</f>
        <v>-</v>
      </c>
      <c r="C1413" s="140" t="str">
        <f>IF(ISBLANK(Nomen.complète!R1413),"-",Nomen.complète!R1413)</f>
        <v>-</v>
      </c>
      <c r="D1413" s="141" t="str">
        <f>IF(ISBLANK(Nomen.complète!S1413),"-",Nomen.complète!S1413)</f>
        <v>-</v>
      </c>
    </row>
    <row r="1414" spans="1:4">
      <c r="A1414" s="138" t="str">
        <f>IF(ISBLANK(Nomen.complète!P1414),"-",Nomen.complète!P1414)</f>
        <v>-</v>
      </c>
      <c r="B1414" s="139" t="str">
        <f>IF(ISBLANK(Nomen.complète!Q1414),"-",Nomen.complète!Q1414)</f>
        <v>-</v>
      </c>
      <c r="C1414" s="140" t="str">
        <f>IF(ISBLANK(Nomen.complète!R1414),"-",Nomen.complète!R1414)</f>
        <v>-</v>
      </c>
      <c r="D1414" s="141" t="str">
        <f>IF(ISBLANK(Nomen.complète!S1414),"-",Nomen.complète!S1414)</f>
        <v>-</v>
      </c>
    </row>
    <row r="1415" spans="1:4">
      <c r="A1415" s="138" t="str">
        <f>IF(ISBLANK(Nomen.complète!P1415),"-",Nomen.complète!P1415)</f>
        <v>-</v>
      </c>
      <c r="B1415" s="139" t="str">
        <f>IF(ISBLANK(Nomen.complète!Q1415),"-",Nomen.complète!Q1415)</f>
        <v>-</v>
      </c>
      <c r="C1415" s="140" t="str">
        <f>IF(ISBLANK(Nomen.complète!R1415),"-",Nomen.complète!R1415)</f>
        <v>-</v>
      </c>
      <c r="D1415" s="141" t="str">
        <f>IF(ISBLANK(Nomen.complète!S1415),"-",Nomen.complète!S1415)</f>
        <v>-</v>
      </c>
    </row>
    <row r="1416" spans="1:4">
      <c r="A1416" s="138" t="str">
        <f>IF(ISBLANK(Nomen.complète!P1416),"-",Nomen.complète!P1416)</f>
        <v>-</v>
      </c>
      <c r="B1416" s="139" t="str">
        <f>IF(ISBLANK(Nomen.complète!Q1416),"-",Nomen.complète!Q1416)</f>
        <v>-</v>
      </c>
      <c r="C1416" s="140" t="str">
        <f>IF(ISBLANK(Nomen.complète!R1416),"-",Nomen.complète!R1416)</f>
        <v>-</v>
      </c>
      <c r="D1416" s="141" t="str">
        <f>IF(ISBLANK(Nomen.complète!S1416),"-",Nomen.complète!S1416)</f>
        <v>-</v>
      </c>
    </row>
    <row r="1417" spans="1:4">
      <c r="A1417" s="138" t="str">
        <f>IF(ISBLANK(Nomen.complète!P1417),"-",Nomen.complète!P1417)</f>
        <v>-</v>
      </c>
      <c r="B1417" s="139" t="str">
        <f>IF(ISBLANK(Nomen.complète!Q1417),"-",Nomen.complète!Q1417)</f>
        <v>-</v>
      </c>
      <c r="C1417" s="140" t="str">
        <f>IF(ISBLANK(Nomen.complète!R1417),"-",Nomen.complète!R1417)</f>
        <v>-</v>
      </c>
      <c r="D1417" s="141" t="str">
        <f>IF(ISBLANK(Nomen.complète!S1417),"-",Nomen.complète!S1417)</f>
        <v>-</v>
      </c>
    </row>
    <row r="1418" spans="1:4">
      <c r="A1418" s="138" t="str">
        <f>IF(ISBLANK(Nomen.complète!P1418),"-",Nomen.complète!P1418)</f>
        <v>-</v>
      </c>
      <c r="B1418" s="139" t="str">
        <f>IF(ISBLANK(Nomen.complète!Q1418),"-",Nomen.complète!Q1418)</f>
        <v>-</v>
      </c>
      <c r="C1418" s="140" t="str">
        <f>IF(ISBLANK(Nomen.complète!R1418),"-",Nomen.complète!R1418)</f>
        <v>-</v>
      </c>
      <c r="D1418" s="141" t="str">
        <f>IF(ISBLANK(Nomen.complète!S1418),"-",Nomen.complète!S1418)</f>
        <v>-</v>
      </c>
    </row>
    <row r="1419" spans="1:4">
      <c r="A1419" s="138" t="str">
        <f>IF(ISBLANK(Nomen.complète!P1419),"-",Nomen.complète!P1419)</f>
        <v>-</v>
      </c>
      <c r="B1419" s="139" t="str">
        <f>IF(ISBLANK(Nomen.complète!Q1419),"-",Nomen.complète!Q1419)</f>
        <v>-</v>
      </c>
      <c r="C1419" s="140" t="str">
        <f>IF(ISBLANK(Nomen.complète!R1419),"-",Nomen.complète!R1419)</f>
        <v>-</v>
      </c>
      <c r="D1419" s="141" t="str">
        <f>IF(ISBLANK(Nomen.complète!S1419),"-",Nomen.complète!S1419)</f>
        <v>-</v>
      </c>
    </row>
    <row r="1420" spans="1:4">
      <c r="A1420" s="138" t="str">
        <f>IF(ISBLANK(Nomen.complète!P1420),"-",Nomen.complète!P1420)</f>
        <v>-</v>
      </c>
      <c r="B1420" s="139" t="str">
        <f>IF(ISBLANK(Nomen.complète!Q1420),"-",Nomen.complète!Q1420)</f>
        <v>-</v>
      </c>
      <c r="C1420" s="140" t="str">
        <f>IF(ISBLANK(Nomen.complète!R1420),"-",Nomen.complète!R1420)</f>
        <v>-</v>
      </c>
      <c r="D1420" s="141" t="str">
        <f>IF(ISBLANK(Nomen.complète!S1420),"-",Nomen.complète!S1420)</f>
        <v>-</v>
      </c>
    </row>
    <row r="1421" spans="1:4">
      <c r="A1421" s="138" t="str">
        <f>IF(ISBLANK(Nomen.complète!P1421),"-",Nomen.complète!P1421)</f>
        <v>-</v>
      </c>
      <c r="B1421" s="139" t="str">
        <f>IF(ISBLANK(Nomen.complète!Q1421),"-",Nomen.complète!Q1421)</f>
        <v>-</v>
      </c>
      <c r="C1421" s="140" t="str">
        <f>IF(ISBLANK(Nomen.complète!R1421),"-",Nomen.complète!R1421)</f>
        <v>-</v>
      </c>
      <c r="D1421" s="141" t="str">
        <f>IF(ISBLANK(Nomen.complète!S1421),"-",Nomen.complète!S1421)</f>
        <v>-</v>
      </c>
    </row>
    <row r="1422" spans="1:4">
      <c r="A1422" s="138" t="str">
        <f>IF(ISBLANK(Nomen.complète!P1422),"-",Nomen.complète!P1422)</f>
        <v>-</v>
      </c>
      <c r="B1422" s="139" t="str">
        <f>IF(ISBLANK(Nomen.complète!Q1422),"-",Nomen.complète!Q1422)</f>
        <v>-</v>
      </c>
      <c r="C1422" s="140" t="str">
        <f>IF(ISBLANK(Nomen.complète!R1422),"-",Nomen.complète!R1422)</f>
        <v>-</v>
      </c>
      <c r="D1422" s="141" t="str">
        <f>IF(ISBLANK(Nomen.complète!S1422),"-",Nomen.complète!S1422)</f>
        <v>-</v>
      </c>
    </row>
    <row r="1423" spans="1:4">
      <c r="A1423" s="138" t="str">
        <f>IF(ISBLANK(Nomen.complète!P1423),"-",Nomen.complète!P1423)</f>
        <v>-</v>
      </c>
      <c r="B1423" s="139" t="str">
        <f>IF(ISBLANK(Nomen.complète!Q1423),"-",Nomen.complète!Q1423)</f>
        <v>-</v>
      </c>
      <c r="C1423" s="140" t="str">
        <f>IF(ISBLANK(Nomen.complète!R1423),"-",Nomen.complète!R1423)</f>
        <v>-</v>
      </c>
      <c r="D1423" s="141" t="str">
        <f>IF(ISBLANK(Nomen.complète!S1423),"-",Nomen.complète!S1423)</f>
        <v>-</v>
      </c>
    </row>
    <row r="1424" spans="1:4">
      <c r="A1424" s="138" t="str">
        <f>IF(ISBLANK(Nomen.complète!P1424),"-",Nomen.complète!P1424)</f>
        <v>-</v>
      </c>
      <c r="B1424" s="139" t="str">
        <f>IF(ISBLANK(Nomen.complète!Q1424),"-",Nomen.complète!Q1424)</f>
        <v>-</v>
      </c>
      <c r="C1424" s="140" t="str">
        <f>IF(ISBLANK(Nomen.complète!R1424),"-",Nomen.complète!R1424)</f>
        <v>-</v>
      </c>
      <c r="D1424" s="141" t="str">
        <f>IF(ISBLANK(Nomen.complète!S1424),"-",Nomen.complète!S1424)</f>
        <v>-</v>
      </c>
    </row>
    <row r="1425" spans="1:4">
      <c r="A1425" s="138" t="str">
        <f>IF(ISBLANK(Nomen.complète!P1425),"-",Nomen.complète!P1425)</f>
        <v>-</v>
      </c>
      <c r="B1425" s="139" t="str">
        <f>IF(ISBLANK(Nomen.complète!Q1425),"-",Nomen.complète!Q1425)</f>
        <v>-</v>
      </c>
      <c r="C1425" s="140" t="str">
        <f>IF(ISBLANK(Nomen.complète!R1425),"-",Nomen.complète!R1425)</f>
        <v>-</v>
      </c>
      <c r="D1425" s="141" t="str">
        <f>IF(ISBLANK(Nomen.complète!S1425),"-",Nomen.complète!S1425)</f>
        <v>-</v>
      </c>
    </row>
    <row r="1426" spans="1:4">
      <c r="A1426" s="138" t="str">
        <f>IF(ISBLANK(Nomen.complète!P1426),"-",Nomen.complète!P1426)</f>
        <v>-</v>
      </c>
      <c r="B1426" s="139" t="str">
        <f>IF(ISBLANK(Nomen.complète!Q1426),"-",Nomen.complète!Q1426)</f>
        <v>-</v>
      </c>
      <c r="C1426" s="140" t="str">
        <f>IF(ISBLANK(Nomen.complète!R1426),"-",Nomen.complète!R1426)</f>
        <v>-</v>
      </c>
      <c r="D1426" s="141" t="str">
        <f>IF(ISBLANK(Nomen.complète!S1426),"-",Nomen.complète!S1426)</f>
        <v>-</v>
      </c>
    </row>
    <row r="1427" spans="1:4">
      <c r="A1427" s="138" t="str">
        <f>IF(ISBLANK(Nomen.complète!P1427),"-",Nomen.complète!P1427)</f>
        <v>-</v>
      </c>
      <c r="B1427" s="139" t="str">
        <f>IF(ISBLANK(Nomen.complète!Q1427),"-",Nomen.complète!Q1427)</f>
        <v>-</v>
      </c>
      <c r="C1427" s="140" t="str">
        <f>IF(ISBLANK(Nomen.complète!R1427),"-",Nomen.complète!R1427)</f>
        <v>-</v>
      </c>
      <c r="D1427" s="141" t="str">
        <f>IF(ISBLANK(Nomen.complète!S1427),"-",Nomen.complète!S1427)</f>
        <v>-</v>
      </c>
    </row>
    <row r="1428" spans="1:4">
      <c r="A1428" s="138" t="str">
        <f>IF(ISBLANK(Nomen.complète!P1428),"-",Nomen.complète!P1428)</f>
        <v>-</v>
      </c>
      <c r="B1428" s="139" t="str">
        <f>IF(ISBLANK(Nomen.complète!Q1428),"-",Nomen.complète!Q1428)</f>
        <v>-</v>
      </c>
      <c r="C1428" s="140" t="str">
        <f>IF(ISBLANK(Nomen.complète!R1428),"-",Nomen.complète!R1428)</f>
        <v>-</v>
      </c>
      <c r="D1428" s="141" t="str">
        <f>IF(ISBLANK(Nomen.complète!S1428),"-",Nomen.complète!S1428)</f>
        <v>-</v>
      </c>
    </row>
    <row r="1429" spans="1:4">
      <c r="A1429" s="138" t="str">
        <f>IF(ISBLANK(Nomen.complète!P1429),"-",Nomen.complète!P1429)</f>
        <v>-</v>
      </c>
      <c r="B1429" s="139" t="str">
        <f>IF(ISBLANK(Nomen.complète!Q1429),"-",Nomen.complète!Q1429)</f>
        <v>-</v>
      </c>
      <c r="C1429" s="140" t="str">
        <f>IF(ISBLANK(Nomen.complète!R1429),"-",Nomen.complète!R1429)</f>
        <v>-</v>
      </c>
      <c r="D1429" s="141" t="str">
        <f>IF(ISBLANK(Nomen.complète!S1429),"-",Nomen.complète!S1429)</f>
        <v>-</v>
      </c>
    </row>
    <row r="1430" spans="1:4">
      <c r="A1430" s="138" t="str">
        <f>IF(ISBLANK(Nomen.complète!P1430),"-",Nomen.complète!P1430)</f>
        <v>-</v>
      </c>
      <c r="B1430" s="139" t="str">
        <f>IF(ISBLANK(Nomen.complète!Q1430),"-",Nomen.complète!Q1430)</f>
        <v>-</v>
      </c>
      <c r="C1430" s="140" t="str">
        <f>IF(ISBLANK(Nomen.complète!R1430),"-",Nomen.complète!R1430)</f>
        <v>-</v>
      </c>
      <c r="D1430" s="141" t="str">
        <f>IF(ISBLANK(Nomen.complète!S1430),"-",Nomen.complète!S1430)</f>
        <v>-</v>
      </c>
    </row>
    <row r="1431" spans="1:4">
      <c r="A1431" s="138" t="str">
        <f>IF(ISBLANK(Nomen.complète!P1431),"-",Nomen.complète!P1431)</f>
        <v>-</v>
      </c>
      <c r="B1431" s="139" t="str">
        <f>IF(ISBLANK(Nomen.complète!Q1431),"-",Nomen.complète!Q1431)</f>
        <v>-</v>
      </c>
      <c r="C1431" s="140" t="str">
        <f>IF(ISBLANK(Nomen.complète!R1431),"-",Nomen.complète!R1431)</f>
        <v>-</v>
      </c>
      <c r="D1431" s="141" t="str">
        <f>IF(ISBLANK(Nomen.complète!S1431),"-",Nomen.complète!S1431)</f>
        <v>-</v>
      </c>
    </row>
    <row r="1432" spans="1:4">
      <c r="A1432" s="138" t="str">
        <f>IF(ISBLANK(Nomen.complète!P1432),"-",Nomen.complète!P1432)</f>
        <v>-</v>
      </c>
      <c r="B1432" s="139" t="str">
        <f>IF(ISBLANK(Nomen.complète!Q1432),"-",Nomen.complète!Q1432)</f>
        <v>-</v>
      </c>
      <c r="C1432" s="140" t="str">
        <f>IF(ISBLANK(Nomen.complète!R1432),"-",Nomen.complète!R1432)</f>
        <v>-</v>
      </c>
      <c r="D1432" s="141" t="str">
        <f>IF(ISBLANK(Nomen.complète!S1432),"-",Nomen.complète!S1432)</f>
        <v>-</v>
      </c>
    </row>
    <row r="1433" spans="1:4">
      <c r="A1433" s="138" t="str">
        <f>IF(ISBLANK(Nomen.complète!P1433),"-",Nomen.complète!P1433)</f>
        <v>-</v>
      </c>
      <c r="B1433" s="139" t="str">
        <f>IF(ISBLANK(Nomen.complète!Q1433),"-",Nomen.complète!Q1433)</f>
        <v>-</v>
      </c>
      <c r="C1433" s="140" t="str">
        <f>IF(ISBLANK(Nomen.complète!R1433),"-",Nomen.complète!R1433)</f>
        <v>-</v>
      </c>
      <c r="D1433" s="141" t="str">
        <f>IF(ISBLANK(Nomen.complète!S1433),"-",Nomen.complète!S1433)</f>
        <v>-</v>
      </c>
    </row>
    <row r="1434" spans="1:4">
      <c r="A1434" s="138" t="str">
        <f>IF(ISBLANK(Nomen.complète!P1434),"-",Nomen.complète!P1434)</f>
        <v>-</v>
      </c>
      <c r="B1434" s="139" t="str">
        <f>IF(ISBLANK(Nomen.complète!Q1434),"-",Nomen.complète!Q1434)</f>
        <v>-</v>
      </c>
      <c r="C1434" s="140" t="str">
        <f>IF(ISBLANK(Nomen.complète!R1434),"-",Nomen.complète!R1434)</f>
        <v>-</v>
      </c>
      <c r="D1434" s="141" t="str">
        <f>IF(ISBLANK(Nomen.complète!S1434),"-",Nomen.complète!S1434)</f>
        <v>-</v>
      </c>
    </row>
    <row r="1435" spans="1:4">
      <c r="A1435" s="138" t="str">
        <f>IF(ISBLANK(Nomen.complète!P1435),"-",Nomen.complète!P1435)</f>
        <v>-</v>
      </c>
      <c r="B1435" s="139" t="str">
        <f>IF(ISBLANK(Nomen.complète!Q1435),"-",Nomen.complète!Q1435)</f>
        <v>-</v>
      </c>
      <c r="C1435" s="140" t="str">
        <f>IF(ISBLANK(Nomen.complète!R1435),"-",Nomen.complète!R1435)</f>
        <v>-</v>
      </c>
      <c r="D1435" s="141" t="str">
        <f>IF(ISBLANK(Nomen.complète!S1435),"-",Nomen.complète!S1435)</f>
        <v>-</v>
      </c>
    </row>
    <row r="1436" spans="1:4">
      <c r="A1436" s="138" t="str">
        <f>IF(ISBLANK(Nomen.complète!P1436),"-",Nomen.complète!P1436)</f>
        <v>-</v>
      </c>
      <c r="B1436" s="139" t="str">
        <f>IF(ISBLANK(Nomen.complète!Q1436),"-",Nomen.complète!Q1436)</f>
        <v>-</v>
      </c>
      <c r="C1436" s="140" t="str">
        <f>IF(ISBLANK(Nomen.complète!R1436),"-",Nomen.complète!R1436)</f>
        <v>-</v>
      </c>
      <c r="D1436" s="141" t="str">
        <f>IF(ISBLANK(Nomen.complète!S1436),"-",Nomen.complète!S1436)</f>
        <v>-</v>
      </c>
    </row>
    <row r="1437" spans="1:4">
      <c r="A1437" s="138" t="str">
        <f>IF(ISBLANK(Nomen.complète!P1437),"-",Nomen.complète!P1437)</f>
        <v>-</v>
      </c>
      <c r="B1437" s="139" t="str">
        <f>IF(ISBLANK(Nomen.complète!Q1437),"-",Nomen.complète!Q1437)</f>
        <v>-</v>
      </c>
      <c r="C1437" s="140" t="str">
        <f>IF(ISBLANK(Nomen.complète!R1437),"-",Nomen.complète!R1437)</f>
        <v>-</v>
      </c>
      <c r="D1437" s="141" t="str">
        <f>IF(ISBLANK(Nomen.complète!S1437),"-",Nomen.complète!S1437)</f>
        <v>-</v>
      </c>
    </row>
    <row r="1438" spans="1:4">
      <c r="A1438" s="138" t="str">
        <f>IF(ISBLANK(Nomen.complète!P1438),"-",Nomen.complète!P1438)</f>
        <v>-</v>
      </c>
      <c r="B1438" s="139" t="str">
        <f>IF(ISBLANK(Nomen.complète!Q1438),"-",Nomen.complète!Q1438)</f>
        <v>-</v>
      </c>
      <c r="C1438" s="140" t="str">
        <f>IF(ISBLANK(Nomen.complète!R1438),"-",Nomen.complète!R1438)</f>
        <v>-</v>
      </c>
      <c r="D1438" s="141" t="str">
        <f>IF(ISBLANK(Nomen.complète!S1438),"-",Nomen.complète!S1438)</f>
        <v>-</v>
      </c>
    </row>
    <row r="1439" spans="1:4">
      <c r="A1439" s="138" t="str">
        <f>IF(ISBLANK(Nomen.complète!P1439),"-",Nomen.complète!P1439)</f>
        <v>-</v>
      </c>
      <c r="B1439" s="139" t="str">
        <f>IF(ISBLANK(Nomen.complète!Q1439),"-",Nomen.complète!Q1439)</f>
        <v>-</v>
      </c>
      <c r="C1439" s="140" t="str">
        <f>IF(ISBLANK(Nomen.complète!R1439),"-",Nomen.complète!R1439)</f>
        <v>-</v>
      </c>
      <c r="D1439" s="141" t="str">
        <f>IF(ISBLANK(Nomen.complète!S1439),"-",Nomen.complète!S1439)</f>
        <v>-</v>
      </c>
    </row>
    <row r="1440" spans="1:4">
      <c r="A1440" s="138" t="str">
        <f>IF(ISBLANK(Nomen.complète!P1440),"-",Nomen.complète!P1440)</f>
        <v>-</v>
      </c>
      <c r="B1440" s="139" t="str">
        <f>IF(ISBLANK(Nomen.complète!Q1440),"-",Nomen.complète!Q1440)</f>
        <v>-</v>
      </c>
      <c r="C1440" s="140" t="str">
        <f>IF(ISBLANK(Nomen.complète!R1440),"-",Nomen.complète!R1440)</f>
        <v>-</v>
      </c>
      <c r="D1440" s="141" t="str">
        <f>IF(ISBLANK(Nomen.complète!S1440),"-",Nomen.complète!S1440)</f>
        <v>-</v>
      </c>
    </row>
    <row r="1441" spans="1:4">
      <c r="A1441" s="138" t="str">
        <f>IF(ISBLANK(Nomen.complète!P1441),"-",Nomen.complète!P1441)</f>
        <v>-</v>
      </c>
      <c r="B1441" s="139" t="str">
        <f>IF(ISBLANK(Nomen.complète!Q1441),"-",Nomen.complète!Q1441)</f>
        <v>-</v>
      </c>
      <c r="C1441" s="140" t="str">
        <f>IF(ISBLANK(Nomen.complète!R1441),"-",Nomen.complète!R1441)</f>
        <v>-</v>
      </c>
      <c r="D1441" s="141" t="str">
        <f>IF(ISBLANK(Nomen.complète!S1441),"-",Nomen.complète!S1441)</f>
        <v>-</v>
      </c>
    </row>
    <row r="1442" spans="1:4">
      <c r="A1442" s="138" t="str">
        <f>IF(ISBLANK(Nomen.complète!P1442),"-",Nomen.complète!P1442)</f>
        <v>-</v>
      </c>
      <c r="B1442" s="139" t="str">
        <f>IF(ISBLANK(Nomen.complète!Q1442),"-",Nomen.complète!Q1442)</f>
        <v>-</v>
      </c>
      <c r="C1442" s="140" t="str">
        <f>IF(ISBLANK(Nomen.complète!R1442),"-",Nomen.complète!R1442)</f>
        <v>-</v>
      </c>
      <c r="D1442" s="141" t="str">
        <f>IF(ISBLANK(Nomen.complète!S1442),"-",Nomen.complète!S1442)</f>
        <v>-</v>
      </c>
    </row>
    <row r="1443" spans="1:4">
      <c r="A1443" s="138" t="str">
        <f>IF(ISBLANK(Nomen.complète!P1443),"-",Nomen.complète!P1443)</f>
        <v>-</v>
      </c>
      <c r="B1443" s="139" t="str">
        <f>IF(ISBLANK(Nomen.complète!Q1443),"-",Nomen.complète!Q1443)</f>
        <v>-</v>
      </c>
      <c r="C1443" s="140" t="str">
        <f>IF(ISBLANK(Nomen.complète!R1443),"-",Nomen.complète!R1443)</f>
        <v>-</v>
      </c>
      <c r="D1443" s="141" t="str">
        <f>IF(ISBLANK(Nomen.complète!S1443),"-",Nomen.complète!S1443)</f>
        <v>-</v>
      </c>
    </row>
    <row r="1444" spans="1:4">
      <c r="A1444" s="138" t="str">
        <f>IF(ISBLANK(Nomen.complète!P1444),"-",Nomen.complète!P1444)</f>
        <v>-</v>
      </c>
      <c r="B1444" s="139" t="str">
        <f>IF(ISBLANK(Nomen.complète!Q1444),"-",Nomen.complète!Q1444)</f>
        <v>-</v>
      </c>
      <c r="C1444" s="140" t="str">
        <f>IF(ISBLANK(Nomen.complète!R1444),"-",Nomen.complète!R1444)</f>
        <v>-</v>
      </c>
      <c r="D1444" s="141" t="str">
        <f>IF(ISBLANK(Nomen.complète!S1444),"-",Nomen.complète!S1444)</f>
        <v>-</v>
      </c>
    </row>
    <row r="1445" spans="1:4">
      <c r="A1445" s="138" t="str">
        <f>IF(ISBLANK(Nomen.complète!P1445),"-",Nomen.complète!P1445)</f>
        <v>-</v>
      </c>
      <c r="B1445" s="139" t="str">
        <f>IF(ISBLANK(Nomen.complète!Q1445),"-",Nomen.complète!Q1445)</f>
        <v>-</v>
      </c>
      <c r="C1445" s="140" t="str">
        <f>IF(ISBLANK(Nomen.complète!R1445),"-",Nomen.complète!R1445)</f>
        <v>-</v>
      </c>
      <c r="D1445" s="141" t="str">
        <f>IF(ISBLANK(Nomen.complète!S1445),"-",Nomen.complète!S1445)</f>
        <v>-</v>
      </c>
    </row>
    <row r="1446" spans="1:4">
      <c r="A1446" s="138" t="str">
        <f>IF(ISBLANK(Nomen.complète!P1446),"-",Nomen.complète!P1446)</f>
        <v>-</v>
      </c>
      <c r="B1446" s="139" t="str">
        <f>IF(ISBLANK(Nomen.complète!Q1446),"-",Nomen.complète!Q1446)</f>
        <v>-</v>
      </c>
      <c r="C1446" s="140" t="str">
        <f>IF(ISBLANK(Nomen.complète!R1446),"-",Nomen.complète!R1446)</f>
        <v>-</v>
      </c>
      <c r="D1446" s="141" t="str">
        <f>IF(ISBLANK(Nomen.complète!S1446),"-",Nomen.complète!S1446)</f>
        <v>-</v>
      </c>
    </row>
    <row r="1447" spans="1:4">
      <c r="A1447" s="138" t="str">
        <f>IF(ISBLANK(Nomen.complète!P1447),"-",Nomen.complète!P1447)</f>
        <v>-</v>
      </c>
      <c r="B1447" s="139" t="str">
        <f>IF(ISBLANK(Nomen.complète!Q1447),"-",Nomen.complète!Q1447)</f>
        <v>-</v>
      </c>
      <c r="C1447" s="140" t="str">
        <f>IF(ISBLANK(Nomen.complète!R1447),"-",Nomen.complète!R1447)</f>
        <v>-</v>
      </c>
      <c r="D1447" s="141" t="str">
        <f>IF(ISBLANK(Nomen.complète!S1447),"-",Nomen.complète!S1447)</f>
        <v>-</v>
      </c>
    </row>
    <row r="1448" spans="1:4">
      <c r="A1448" s="138" t="str">
        <f>IF(ISBLANK(Nomen.complète!P1448),"-",Nomen.complète!P1448)</f>
        <v>-</v>
      </c>
      <c r="B1448" s="139" t="str">
        <f>IF(ISBLANK(Nomen.complète!Q1448),"-",Nomen.complète!Q1448)</f>
        <v>-</v>
      </c>
      <c r="C1448" s="140" t="str">
        <f>IF(ISBLANK(Nomen.complète!R1448),"-",Nomen.complète!R1448)</f>
        <v>-</v>
      </c>
      <c r="D1448" s="141" t="str">
        <f>IF(ISBLANK(Nomen.complète!S1448),"-",Nomen.complète!S1448)</f>
        <v>-</v>
      </c>
    </row>
    <row r="1449" spans="1:4">
      <c r="A1449" s="138" t="str">
        <f>IF(ISBLANK(Nomen.complète!P1449),"-",Nomen.complète!P1449)</f>
        <v>-</v>
      </c>
      <c r="B1449" s="139" t="str">
        <f>IF(ISBLANK(Nomen.complète!Q1449),"-",Nomen.complète!Q1449)</f>
        <v>-</v>
      </c>
      <c r="C1449" s="140" t="str">
        <f>IF(ISBLANK(Nomen.complète!R1449),"-",Nomen.complète!R1449)</f>
        <v>-</v>
      </c>
      <c r="D1449" s="141" t="str">
        <f>IF(ISBLANK(Nomen.complète!S1449),"-",Nomen.complète!S1449)</f>
        <v>-</v>
      </c>
    </row>
    <row r="1450" spans="1:4">
      <c r="A1450" s="138" t="str">
        <f>IF(ISBLANK(Nomen.complète!P1450),"-",Nomen.complète!P1450)</f>
        <v>-</v>
      </c>
      <c r="B1450" s="139" t="str">
        <f>IF(ISBLANK(Nomen.complète!Q1450),"-",Nomen.complète!Q1450)</f>
        <v>-</v>
      </c>
      <c r="C1450" s="140" t="str">
        <f>IF(ISBLANK(Nomen.complète!R1450),"-",Nomen.complète!R1450)</f>
        <v>-</v>
      </c>
      <c r="D1450" s="141" t="str">
        <f>IF(ISBLANK(Nomen.complète!S1450),"-",Nomen.complète!S1450)</f>
        <v>-</v>
      </c>
    </row>
    <row r="1451" spans="1:4">
      <c r="A1451" s="138" t="str">
        <f>IF(ISBLANK(Nomen.complète!P1451),"-",Nomen.complète!P1451)</f>
        <v>-</v>
      </c>
      <c r="B1451" s="139" t="str">
        <f>IF(ISBLANK(Nomen.complète!Q1451),"-",Nomen.complète!Q1451)</f>
        <v>-</v>
      </c>
      <c r="C1451" s="140" t="str">
        <f>IF(ISBLANK(Nomen.complète!R1451),"-",Nomen.complète!R1451)</f>
        <v>-</v>
      </c>
      <c r="D1451" s="141" t="str">
        <f>IF(ISBLANK(Nomen.complète!S1451),"-",Nomen.complète!S1451)</f>
        <v>-</v>
      </c>
    </row>
    <row r="1452" spans="1:4">
      <c r="A1452" s="138" t="str">
        <f>IF(ISBLANK(Nomen.complète!P1452),"-",Nomen.complète!P1452)</f>
        <v>-</v>
      </c>
      <c r="B1452" s="139" t="str">
        <f>IF(ISBLANK(Nomen.complète!Q1452),"-",Nomen.complète!Q1452)</f>
        <v>-</v>
      </c>
      <c r="C1452" s="140" t="str">
        <f>IF(ISBLANK(Nomen.complète!R1452),"-",Nomen.complète!R1452)</f>
        <v>-</v>
      </c>
      <c r="D1452" s="141" t="str">
        <f>IF(ISBLANK(Nomen.complète!S1452),"-",Nomen.complète!S1452)</f>
        <v>-</v>
      </c>
    </row>
    <row r="1453" spans="1:4">
      <c r="A1453" s="138" t="str">
        <f>IF(ISBLANK(Nomen.complète!P1453),"-",Nomen.complète!P1453)</f>
        <v>-</v>
      </c>
      <c r="B1453" s="139" t="str">
        <f>IF(ISBLANK(Nomen.complète!Q1453),"-",Nomen.complète!Q1453)</f>
        <v>-</v>
      </c>
      <c r="C1453" s="140" t="str">
        <f>IF(ISBLANK(Nomen.complète!R1453),"-",Nomen.complète!R1453)</f>
        <v>-</v>
      </c>
      <c r="D1453" s="141" t="str">
        <f>IF(ISBLANK(Nomen.complète!S1453),"-",Nomen.complète!S1453)</f>
        <v>-</v>
      </c>
    </row>
    <row r="1454" spans="1:4">
      <c r="A1454" s="138" t="str">
        <f>IF(ISBLANK(Nomen.complète!P1454),"-",Nomen.complète!P1454)</f>
        <v>-</v>
      </c>
      <c r="B1454" s="139" t="str">
        <f>IF(ISBLANK(Nomen.complète!Q1454),"-",Nomen.complète!Q1454)</f>
        <v>-</v>
      </c>
      <c r="C1454" s="140" t="str">
        <f>IF(ISBLANK(Nomen.complète!R1454),"-",Nomen.complète!R1454)</f>
        <v>-</v>
      </c>
      <c r="D1454" s="141" t="str">
        <f>IF(ISBLANK(Nomen.complète!S1454),"-",Nomen.complète!S1454)</f>
        <v>-</v>
      </c>
    </row>
    <row r="1455" spans="1:4">
      <c r="A1455" s="138" t="str">
        <f>IF(ISBLANK(Nomen.complète!P1455),"-",Nomen.complète!P1455)</f>
        <v>-</v>
      </c>
      <c r="B1455" s="139" t="str">
        <f>IF(ISBLANK(Nomen.complète!Q1455),"-",Nomen.complète!Q1455)</f>
        <v>-</v>
      </c>
      <c r="C1455" s="140" t="str">
        <f>IF(ISBLANK(Nomen.complète!R1455),"-",Nomen.complète!R1455)</f>
        <v>-</v>
      </c>
      <c r="D1455" s="141" t="str">
        <f>IF(ISBLANK(Nomen.complète!S1455),"-",Nomen.complète!S1455)</f>
        <v>-</v>
      </c>
    </row>
    <row r="1456" spans="1:4">
      <c r="A1456" s="138" t="str">
        <f>IF(ISBLANK(Nomen.complète!P1456),"-",Nomen.complète!P1456)</f>
        <v>-</v>
      </c>
      <c r="B1456" s="139" t="str">
        <f>IF(ISBLANK(Nomen.complète!Q1456),"-",Nomen.complète!Q1456)</f>
        <v>-</v>
      </c>
      <c r="C1456" s="140" t="str">
        <f>IF(ISBLANK(Nomen.complète!R1456),"-",Nomen.complète!R1456)</f>
        <v>-</v>
      </c>
      <c r="D1456" s="141" t="str">
        <f>IF(ISBLANK(Nomen.complète!S1456),"-",Nomen.complète!S1456)</f>
        <v>-</v>
      </c>
    </row>
    <row r="1457" spans="1:4">
      <c r="A1457" s="138" t="str">
        <f>IF(ISBLANK(Nomen.complète!P1457),"-",Nomen.complète!P1457)</f>
        <v>-</v>
      </c>
      <c r="B1457" s="139" t="str">
        <f>IF(ISBLANK(Nomen.complète!Q1457),"-",Nomen.complète!Q1457)</f>
        <v>-</v>
      </c>
      <c r="C1457" s="140" t="str">
        <f>IF(ISBLANK(Nomen.complète!R1457),"-",Nomen.complète!R1457)</f>
        <v>-</v>
      </c>
      <c r="D1457" s="141" t="str">
        <f>IF(ISBLANK(Nomen.complète!S1457),"-",Nomen.complète!S1457)</f>
        <v>-</v>
      </c>
    </row>
    <row r="1458" spans="1:4">
      <c r="A1458" s="138" t="str">
        <f>IF(ISBLANK(Nomen.complète!P1458),"-",Nomen.complète!P1458)</f>
        <v>-</v>
      </c>
      <c r="B1458" s="139" t="str">
        <f>IF(ISBLANK(Nomen.complète!Q1458),"-",Nomen.complète!Q1458)</f>
        <v>-</v>
      </c>
      <c r="C1458" s="140" t="str">
        <f>IF(ISBLANK(Nomen.complète!R1458),"-",Nomen.complète!R1458)</f>
        <v>-</v>
      </c>
      <c r="D1458" s="141" t="str">
        <f>IF(ISBLANK(Nomen.complète!S1458),"-",Nomen.complète!S1458)</f>
        <v>-</v>
      </c>
    </row>
    <row r="1459" spans="1:4">
      <c r="A1459" s="138" t="str">
        <f>IF(ISBLANK(Nomen.complète!P1459),"-",Nomen.complète!P1459)</f>
        <v>-</v>
      </c>
      <c r="B1459" s="139" t="str">
        <f>IF(ISBLANK(Nomen.complète!Q1459),"-",Nomen.complète!Q1459)</f>
        <v>-</v>
      </c>
      <c r="C1459" s="140" t="str">
        <f>IF(ISBLANK(Nomen.complète!R1459),"-",Nomen.complète!R1459)</f>
        <v>-</v>
      </c>
      <c r="D1459" s="141" t="str">
        <f>IF(ISBLANK(Nomen.complète!S1459),"-",Nomen.complète!S1459)</f>
        <v>-</v>
      </c>
    </row>
    <row r="1460" spans="1:4">
      <c r="A1460" s="138" t="str">
        <f>IF(ISBLANK(Nomen.complète!P1460),"-",Nomen.complète!P1460)</f>
        <v>-</v>
      </c>
      <c r="B1460" s="139" t="str">
        <f>IF(ISBLANK(Nomen.complète!Q1460),"-",Nomen.complète!Q1460)</f>
        <v>-</v>
      </c>
      <c r="C1460" s="140" t="str">
        <f>IF(ISBLANK(Nomen.complète!R1460),"-",Nomen.complète!R1460)</f>
        <v>-</v>
      </c>
      <c r="D1460" s="141" t="str">
        <f>IF(ISBLANK(Nomen.complète!S1460),"-",Nomen.complète!S1460)</f>
        <v>-</v>
      </c>
    </row>
    <row r="1461" spans="1:4">
      <c r="A1461" s="138" t="str">
        <f>IF(ISBLANK(Nomen.complète!P1461),"-",Nomen.complète!P1461)</f>
        <v>-</v>
      </c>
      <c r="B1461" s="139" t="str">
        <f>IF(ISBLANK(Nomen.complète!Q1461),"-",Nomen.complète!Q1461)</f>
        <v>-</v>
      </c>
      <c r="C1461" s="140" t="str">
        <f>IF(ISBLANK(Nomen.complète!R1461),"-",Nomen.complète!R1461)</f>
        <v>-</v>
      </c>
      <c r="D1461" s="141" t="str">
        <f>IF(ISBLANK(Nomen.complète!S1461),"-",Nomen.complète!S1461)</f>
        <v>-</v>
      </c>
    </row>
    <row r="1462" spans="1:4">
      <c r="A1462" s="138" t="str">
        <f>IF(ISBLANK(Nomen.complète!P1462),"-",Nomen.complète!P1462)</f>
        <v>-</v>
      </c>
      <c r="B1462" s="139" t="str">
        <f>IF(ISBLANK(Nomen.complète!Q1462),"-",Nomen.complète!Q1462)</f>
        <v>-</v>
      </c>
      <c r="C1462" s="140" t="str">
        <f>IF(ISBLANK(Nomen.complète!R1462),"-",Nomen.complète!R1462)</f>
        <v>-</v>
      </c>
      <c r="D1462" s="141" t="str">
        <f>IF(ISBLANK(Nomen.complète!S1462),"-",Nomen.complète!S1462)</f>
        <v>-</v>
      </c>
    </row>
    <row r="1463" spans="1:4">
      <c r="A1463" s="138" t="str">
        <f>IF(ISBLANK(Nomen.complète!P1463),"-",Nomen.complète!P1463)</f>
        <v>-</v>
      </c>
      <c r="B1463" s="139" t="str">
        <f>IF(ISBLANK(Nomen.complète!Q1463),"-",Nomen.complète!Q1463)</f>
        <v>-</v>
      </c>
      <c r="C1463" s="140" t="str">
        <f>IF(ISBLANK(Nomen.complète!R1463),"-",Nomen.complète!R1463)</f>
        <v>-</v>
      </c>
      <c r="D1463" s="141" t="str">
        <f>IF(ISBLANK(Nomen.complète!S1463),"-",Nomen.complète!S1463)</f>
        <v>-</v>
      </c>
    </row>
    <row r="1464" spans="1:4">
      <c r="A1464" s="138" t="str">
        <f>IF(ISBLANK(Nomen.complète!P1464),"-",Nomen.complète!P1464)</f>
        <v>-</v>
      </c>
      <c r="B1464" s="139" t="str">
        <f>IF(ISBLANK(Nomen.complète!Q1464),"-",Nomen.complète!Q1464)</f>
        <v>-</v>
      </c>
      <c r="C1464" s="140" t="str">
        <f>IF(ISBLANK(Nomen.complète!R1464),"-",Nomen.complète!R1464)</f>
        <v>-</v>
      </c>
      <c r="D1464" s="141" t="str">
        <f>IF(ISBLANK(Nomen.complète!S1464),"-",Nomen.complète!S1464)</f>
        <v>-</v>
      </c>
    </row>
    <row r="1465" spans="1:4">
      <c r="A1465" s="138" t="str">
        <f>IF(ISBLANK(Nomen.complète!P1465),"-",Nomen.complète!P1465)</f>
        <v>-</v>
      </c>
      <c r="B1465" s="139" t="str">
        <f>IF(ISBLANK(Nomen.complète!Q1465),"-",Nomen.complète!Q1465)</f>
        <v>-</v>
      </c>
      <c r="C1465" s="140" t="str">
        <f>IF(ISBLANK(Nomen.complète!R1465),"-",Nomen.complète!R1465)</f>
        <v>-</v>
      </c>
      <c r="D1465" s="141" t="str">
        <f>IF(ISBLANK(Nomen.complète!S1465),"-",Nomen.complète!S1465)</f>
        <v>-</v>
      </c>
    </row>
    <row r="1466" spans="1:4">
      <c r="A1466" s="138" t="str">
        <f>IF(ISBLANK(Nomen.complète!P1466),"-",Nomen.complète!P1466)</f>
        <v>-</v>
      </c>
      <c r="B1466" s="139" t="str">
        <f>IF(ISBLANK(Nomen.complète!Q1466),"-",Nomen.complète!Q1466)</f>
        <v>-</v>
      </c>
      <c r="C1466" s="140" t="str">
        <f>IF(ISBLANK(Nomen.complète!R1466),"-",Nomen.complète!R1466)</f>
        <v>-</v>
      </c>
      <c r="D1466" s="141" t="str">
        <f>IF(ISBLANK(Nomen.complète!S1466),"-",Nomen.complète!S1466)</f>
        <v>-</v>
      </c>
    </row>
    <row r="1467" spans="1:4">
      <c r="A1467" s="138" t="str">
        <f>IF(ISBLANK(Nomen.complète!P1467),"-",Nomen.complète!P1467)</f>
        <v>-</v>
      </c>
      <c r="B1467" s="139" t="str">
        <f>IF(ISBLANK(Nomen.complète!Q1467),"-",Nomen.complète!Q1467)</f>
        <v>-</v>
      </c>
      <c r="C1467" s="140" t="str">
        <f>IF(ISBLANK(Nomen.complète!R1467),"-",Nomen.complète!R1467)</f>
        <v>-</v>
      </c>
      <c r="D1467" s="141" t="str">
        <f>IF(ISBLANK(Nomen.complète!S1467),"-",Nomen.complète!S1467)</f>
        <v>-</v>
      </c>
    </row>
    <row r="1468" spans="1:4">
      <c r="A1468" s="138" t="str">
        <f>IF(ISBLANK(Nomen.complète!P1468),"-",Nomen.complète!P1468)</f>
        <v>-</v>
      </c>
      <c r="B1468" s="139" t="str">
        <f>IF(ISBLANK(Nomen.complète!Q1468),"-",Nomen.complète!Q1468)</f>
        <v>-</v>
      </c>
      <c r="C1468" s="140" t="str">
        <f>IF(ISBLANK(Nomen.complète!R1468),"-",Nomen.complète!R1468)</f>
        <v>-</v>
      </c>
      <c r="D1468" s="141" t="str">
        <f>IF(ISBLANK(Nomen.complète!S1468),"-",Nomen.complète!S1468)</f>
        <v>-</v>
      </c>
    </row>
    <row r="1469" spans="1:4">
      <c r="A1469" s="138" t="str">
        <f>IF(ISBLANK(Nomen.complète!P1469),"-",Nomen.complète!P1469)</f>
        <v>-</v>
      </c>
      <c r="B1469" s="139" t="str">
        <f>IF(ISBLANK(Nomen.complète!Q1469),"-",Nomen.complète!Q1469)</f>
        <v>-</v>
      </c>
      <c r="C1469" s="140" t="str">
        <f>IF(ISBLANK(Nomen.complète!R1469),"-",Nomen.complète!R1469)</f>
        <v>-</v>
      </c>
      <c r="D1469" s="141" t="str">
        <f>IF(ISBLANK(Nomen.complète!S1469),"-",Nomen.complète!S1469)</f>
        <v>-</v>
      </c>
    </row>
    <row r="1470" spans="1:4">
      <c r="A1470" s="138" t="str">
        <f>IF(ISBLANK(Nomen.complète!P1470),"-",Nomen.complète!P1470)</f>
        <v>-</v>
      </c>
      <c r="B1470" s="139" t="str">
        <f>IF(ISBLANK(Nomen.complète!Q1470),"-",Nomen.complète!Q1470)</f>
        <v>-</v>
      </c>
      <c r="C1470" s="140" t="str">
        <f>IF(ISBLANK(Nomen.complète!R1470),"-",Nomen.complète!R1470)</f>
        <v>-</v>
      </c>
      <c r="D1470" s="141" t="str">
        <f>IF(ISBLANK(Nomen.complète!S1470),"-",Nomen.complète!S1470)</f>
        <v>-</v>
      </c>
    </row>
    <row r="1471" spans="1:4">
      <c r="A1471" s="138" t="str">
        <f>IF(ISBLANK(Nomen.complète!P1471),"-",Nomen.complète!P1471)</f>
        <v>-</v>
      </c>
      <c r="B1471" s="139" t="str">
        <f>IF(ISBLANK(Nomen.complète!Q1471),"-",Nomen.complète!Q1471)</f>
        <v>-</v>
      </c>
      <c r="C1471" s="140" t="str">
        <f>IF(ISBLANK(Nomen.complète!R1471),"-",Nomen.complète!R1471)</f>
        <v>-</v>
      </c>
      <c r="D1471" s="141" t="str">
        <f>IF(ISBLANK(Nomen.complète!S1471),"-",Nomen.complète!S1471)</f>
        <v>-</v>
      </c>
    </row>
    <row r="1472" spans="1:4">
      <c r="A1472" s="138" t="str">
        <f>IF(ISBLANK(Nomen.complète!P1472),"-",Nomen.complète!P1472)</f>
        <v>-</v>
      </c>
      <c r="B1472" s="139" t="str">
        <f>IF(ISBLANK(Nomen.complète!Q1472),"-",Nomen.complète!Q1472)</f>
        <v>-</v>
      </c>
      <c r="C1472" s="140" t="str">
        <f>IF(ISBLANK(Nomen.complète!R1472),"-",Nomen.complète!R1472)</f>
        <v>-</v>
      </c>
      <c r="D1472" s="141" t="str">
        <f>IF(ISBLANK(Nomen.complète!S1472),"-",Nomen.complète!S1472)</f>
        <v>-</v>
      </c>
    </row>
    <row r="1473" spans="1:4">
      <c r="A1473" s="138" t="str">
        <f>IF(ISBLANK(Nomen.complète!P1473),"-",Nomen.complète!P1473)</f>
        <v>-</v>
      </c>
      <c r="B1473" s="139" t="str">
        <f>IF(ISBLANK(Nomen.complète!Q1473),"-",Nomen.complète!Q1473)</f>
        <v>-</v>
      </c>
      <c r="C1473" s="140" t="str">
        <f>IF(ISBLANK(Nomen.complète!R1473),"-",Nomen.complète!R1473)</f>
        <v>-</v>
      </c>
      <c r="D1473" s="141" t="str">
        <f>IF(ISBLANK(Nomen.complète!S1473),"-",Nomen.complète!S1473)</f>
        <v>-</v>
      </c>
    </row>
    <row r="1474" spans="1:4">
      <c r="A1474" s="138" t="str">
        <f>IF(ISBLANK(Nomen.complète!P1474),"-",Nomen.complète!P1474)</f>
        <v>-</v>
      </c>
      <c r="B1474" s="139" t="str">
        <f>IF(ISBLANK(Nomen.complète!Q1474),"-",Nomen.complète!Q1474)</f>
        <v>-</v>
      </c>
      <c r="C1474" s="140" t="str">
        <f>IF(ISBLANK(Nomen.complète!R1474),"-",Nomen.complète!R1474)</f>
        <v>-</v>
      </c>
      <c r="D1474" s="141" t="str">
        <f>IF(ISBLANK(Nomen.complète!S1474),"-",Nomen.complète!S1474)</f>
        <v>-</v>
      </c>
    </row>
    <row r="1475" spans="1:4">
      <c r="A1475" s="138" t="str">
        <f>IF(ISBLANK(Nomen.complète!P1475),"-",Nomen.complète!P1475)</f>
        <v>-</v>
      </c>
      <c r="B1475" s="139" t="str">
        <f>IF(ISBLANK(Nomen.complète!Q1475),"-",Nomen.complète!Q1475)</f>
        <v>-</v>
      </c>
      <c r="C1475" s="140" t="str">
        <f>IF(ISBLANK(Nomen.complète!R1475),"-",Nomen.complète!R1475)</f>
        <v>-</v>
      </c>
      <c r="D1475" s="141" t="str">
        <f>IF(ISBLANK(Nomen.complète!S1475),"-",Nomen.complète!S1475)</f>
        <v>-</v>
      </c>
    </row>
    <row r="1476" spans="1:4">
      <c r="A1476" s="138" t="str">
        <f>IF(ISBLANK(Nomen.complète!P1476),"-",Nomen.complète!P1476)</f>
        <v>-</v>
      </c>
      <c r="B1476" s="139" t="str">
        <f>IF(ISBLANK(Nomen.complète!Q1476),"-",Nomen.complète!Q1476)</f>
        <v>-</v>
      </c>
      <c r="C1476" s="140" t="str">
        <f>IF(ISBLANK(Nomen.complète!R1476),"-",Nomen.complète!R1476)</f>
        <v>-</v>
      </c>
      <c r="D1476" s="141" t="str">
        <f>IF(ISBLANK(Nomen.complète!S1476),"-",Nomen.complète!S1476)</f>
        <v>-</v>
      </c>
    </row>
    <row r="1477" spans="1:4">
      <c r="A1477" s="138" t="str">
        <f>IF(ISBLANK(Nomen.complète!P1477),"-",Nomen.complète!P1477)</f>
        <v>-</v>
      </c>
      <c r="B1477" s="139" t="str">
        <f>IF(ISBLANK(Nomen.complète!Q1477),"-",Nomen.complète!Q1477)</f>
        <v>-</v>
      </c>
      <c r="C1477" s="140" t="str">
        <f>IF(ISBLANK(Nomen.complète!R1477),"-",Nomen.complète!R1477)</f>
        <v>-</v>
      </c>
      <c r="D1477" s="141" t="str">
        <f>IF(ISBLANK(Nomen.complète!S1477),"-",Nomen.complète!S1477)</f>
        <v>-</v>
      </c>
    </row>
    <row r="1478" spans="1:4">
      <c r="A1478" s="138" t="str">
        <f>IF(ISBLANK(Nomen.complète!P1478),"-",Nomen.complète!P1478)</f>
        <v>-</v>
      </c>
      <c r="B1478" s="139" t="str">
        <f>IF(ISBLANK(Nomen.complète!Q1478),"-",Nomen.complète!Q1478)</f>
        <v>-</v>
      </c>
      <c r="C1478" s="140" t="str">
        <f>IF(ISBLANK(Nomen.complète!R1478),"-",Nomen.complète!R1478)</f>
        <v>-</v>
      </c>
      <c r="D1478" s="141" t="str">
        <f>IF(ISBLANK(Nomen.complète!S1478),"-",Nomen.complète!S1478)</f>
        <v>-</v>
      </c>
    </row>
    <row r="1479" spans="1:4">
      <c r="A1479" s="138" t="str">
        <f>IF(ISBLANK(Nomen.complète!P1479),"-",Nomen.complète!P1479)</f>
        <v>-</v>
      </c>
      <c r="B1479" s="139" t="str">
        <f>IF(ISBLANK(Nomen.complète!Q1479),"-",Nomen.complète!Q1479)</f>
        <v>-</v>
      </c>
      <c r="C1479" s="140" t="str">
        <f>IF(ISBLANK(Nomen.complète!R1479),"-",Nomen.complète!R1479)</f>
        <v>-</v>
      </c>
      <c r="D1479" s="141" t="str">
        <f>IF(ISBLANK(Nomen.complète!S1479),"-",Nomen.complète!S1479)</f>
        <v>-</v>
      </c>
    </row>
    <row r="1480" spans="1:4">
      <c r="A1480" s="138" t="str">
        <f>IF(ISBLANK(Nomen.complète!P1480),"-",Nomen.complète!P1480)</f>
        <v>-</v>
      </c>
      <c r="B1480" s="139" t="str">
        <f>IF(ISBLANK(Nomen.complète!Q1480),"-",Nomen.complète!Q1480)</f>
        <v>-</v>
      </c>
      <c r="C1480" s="140" t="str">
        <f>IF(ISBLANK(Nomen.complète!R1480),"-",Nomen.complète!R1480)</f>
        <v>-</v>
      </c>
      <c r="D1480" s="141" t="str">
        <f>IF(ISBLANK(Nomen.complète!S1480),"-",Nomen.complète!S1480)</f>
        <v>-</v>
      </c>
    </row>
    <row r="1481" spans="1:4">
      <c r="A1481" s="138" t="str">
        <f>IF(ISBLANK(Nomen.complète!P1481),"-",Nomen.complète!P1481)</f>
        <v>-</v>
      </c>
      <c r="B1481" s="139" t="str">
        <f>IF(ISBLANK(Nomen.complète!Q1481),"-",Nomen.complète!Q1481)</f>
        <v>-</v>
      </c>
      <c r="C1481" s="140" t="str">
        <f>IF(ISBLANK(Nomen.complète!R1481),"-",Nomen.complète!R1481)</f>
        <v>-</v>
      </c>
      <c r="D1481" s="141" t="str">
        <f>IF(ISBLANK(Nomen.complète!S1481),"-",Nomen.complète!S1481)</f>
        <v>-</v>
      </c>
    </row>
    <row r="1482" spans="1:4">
      <c r="A1482" s="138" t="str">
        <f>IF(ISBLANK(Nomen.complète!P1482),"-",Nomen.complète!P1482)</f>
        <v>-</v>
      </c>
      <c r="B1482" s="139" t="str">
        <f>IF(ISBLANK(Nomen.complète!Q1482),"-",Nomen.complète!Q1482)</f>
        <v>-</v>
      </c>
      <c r="C1482" s="140" t="str">
        <f>IF(ISBLANK(Nomen.complète!R1482),"-",Nomen.complète!R1482)</f>
        <v>-</v>
      </c>
      <c r="D1482" s="141" t="str">
        <f>IF(ISBLANK(Nomen.complète!S1482),"-",Nomen.complète!S1482)</f>
        <v>-</v>
      </c>
    </row>
    <row r="1483" spans="1:4">
      <c r="A1483" s="138" t="str">
        <f>IF(ISBLANK(Nomen.complète!P1483),"-",Nomen.complète!P1483)</f>
        <v>-</v>
      </c>
      <c r="B1483" s="139" t="str">
        <f>IF(ISBLANK(Nomen.complète!Q1483),"-",Nomen.complète!Q1483)</f>
        <v>-</v>
      </c>
      <c r="C1483" s="140" t="str">
        <f>IF(ISBLANK(Nomen.complète!R1483),"-",Nomen.complète!R1483)</f>
        <v>-</v>
      </c>
      <c r="D1483" s="141" t="str">
        <f>IF(ISBLANK(Nomen.complète!S1483),"-",Nomen.complète!S1483)</f>
        <v>-</v>
      </c>
    </row>
    <row r="1484" spans="1:4">
      <c r="A1484" s="138" t="str">
        <f>IF(ISBLANK(Nomen.complète!P1484),"-",Nomen.complète!P1484)</f>
        <v>-</v>
      </c>
      <c r="B1484" s="139" t="str">
        <f>IF(ISBLANK(Nomen.complète!Q1484),"-",Nomen.complète!Q1484)</f>
        <v>-</v>
      </c>
      <c r="C1484" s="140" t="str">
        <f>IF(ISBLANK(Nomen.complète!R1484),"-",Nomen.complète!R1484)</f>
        <v>-</v>
      </c>
      <c r="D1484" s="141" t="str">
        <f>IF(ISBLANK(Nomen.complète!S1484),"-",Nomen.complète!S1484)</f>
        <v>-</v>
      </c>
    </row>
    <row r="1485" spans="1:4">
      <c r="A1485" s="138" t="str">
        <f>IF(ISBLANK(Nomen.complète!P1485),"-",Nomen.complète!P1485)</f>
        <v>-</v>
      </c>
      <c r="B1485" s="139" t="str">
        <f>IF(ISBLANK(Nomen.complète!Q1485),"-",Nomen.complète!Q1485)</f>
        <v>-</v>
      </c>
      <c r="C1485" s="140" t="str">
        <f>IF(ISBLANK(Nomen.complète!R1485),"-",Nomen.complète!R1485)</f>
        <v>-</v>
      </c>
      <c r="D1485" s="141" t="str">
        <f>IF(ISBLANK(Nomen.complète!S1485),"-",Nomen.complète!S1485)</f>
        <v>-</v>
      </c>
    </row>
    <row r="1486" spans="1:4">
      <c r="A1486" s="138" t="str">
        <f>IF(ISBLANK(Nomen.complète!P1486),"-",Nomen.complète!P1486)</f>
        <v>-</v>
      </c>
      <c r="B1486" s="139" t="str">
        <f>IF(ISBLANK(Nomen.complète!Q1486),"-",Nomen.complète!Q1486)</f>
        <v>-</v>
      </c>
      <c r="C1486" s="140" t="str">
        <f>IF(ISBLANK(Nomen.complète!R1486),"-",Nomen.complète!R1486)</f>
        <v>-</v>
      </c>
      <c r="D1486" s="141" t="str">
        <f>IF(ISBLANK(Nomen.complète!S1486),"-",Nomen.complète!S1486)</f>
        <v>-</v>
      </c>
    </row>
    <row r="1487" spans="1:4">
      <c r="A1487" s="138" t="str">
        <f>IF(ISBLANK(Nomen.complète!P1487),"-",Nomen.complète!P1487)</f>
        <v>-</v>
      </c>
      <c r="B1487" s="139" t="str">
        <f>IF(ISBLANK(Nomen.complète!Q1487),"-",Nomen.complète!Q1487)</f>
        <v>-</v>
      </c>
      <c r="C1487" s="140" t="str">
        <f>IF(ISBLANK(Nomen.complète!R1487),"-",Nomen.complète!R1487)</f>
        <v>-</v>
      </c>
      <c r="D1487" s="141" t="str">
        <f>IF(ISBLANK(Nomen.complète!S1487),"-",Nomen.complète!S1487)</f>
        <v>-</v>
      </c>
    </row>
    <row r="1488" spans="1:4">
      <c r="A1488" s="138" t="str">
        <f>IF(ISBLANK(Nomen.complète!P1488),"-",Nomen.complète!P1488)</f>
        <v>-</v>
      </c>
      <c r="B1488" s="139" t="str">
        <f>IF(ISBLANK(Nomen.complète!Q1488),"-",Nomen.complète!Q1488)</f>
        <v>-</v>
      </c>
      <c r="C1488" s="140" t="str">
        <f>IF(ISBLANK(Nomen.complète!R1488),"-",Nomen.complète!R1488)</f>
        <v>-</v>
      </c>
      <c r="D1488" s="141" t="str">
        <f>IF(ISBLANK(Nomen.complète!S1488),"-",Nomen.complète!S1488)</f>
        <v>-</v>
      </c>
    </row>
    <row r="1489" spans="1:4">
      <c r="A1489" s="138" t="str">
        <f>IF(ISBLANK(Nomen.complète!P1489),"-",Nomen.complète!P1489)</f>
        <v>-</v>
      </c>
      <c r="B1489" s="139" t="str">
        <f>IF(ISBLANK(Nomen.complète!Q1489),"-",Nomen.complète!Q1489)</f>
        <v>-</v>
      </c>
      <c r="C1489" s="140" t="str">
        <f>IF(ISBLANK(Nomen.complète!R1489),"-",Nomen.complète!R1489)</f>
        <v>-</v>
      </c>
      <c r="D1489" s="141" t="str">
        <f>IF(ISBLANK(Nomen.complète!S1489),"-",Nomen.complète!S1489)</f>
        <v>-</v>
      </c>
    </row>
    <row r="1490" spans="1:4">
      <c r="A1490" s="138" t="str">
        <f>IF(ISBLANK(Nomen.complète!P1490),"-",Nomen.complète!P1490)</f>
        <v>-</v>
      </c>
      <c r="B1490" s="139" t="str">
        <f>IF(ISBLANK(Nomen.complète!Q1490),"-",Nomen.complète!Q1490)</f>
        <v>-</v>
      </c>
      <c r="C1490" s="140" t="str">
        <f>IF(ISBLANK(Nomen.complète!R1490),"-",Nomen.complète!R1490)</f>
        <v>-</v>
      </c>
      <c r="D1490" s="141" t="str">
        <f>IF(ISBLANK(Nomen.complète!S1490),"-",Nomen.complète!S1490)</f>
        <v>-</v>
      </c>
    </row>
    <row r="1491" spans="1:4">
      <c r="A1491" s="138" t="str">
        <f>IF(ISBLANK(Nomen.complète!P1491),"-",Nomen.complète!P1491)</f>
        <v>-</v>
      </c>
      <c r="B1491" s="139" t="str">
        <f>IF(ISBLANK(Nomen.complète!Q1491),"-",Nomen.complète!Q1491)</f>
        <v>-</v>
      </c>
      <c r="C1491" s="140" t="str">
        <f>IF(ISBLANK(Nomen.complète!R1491),"-",Nomen.complète!R1491)</f>
        <v>-</v>
      </c>
      <c r="D1491" s="141" t="str">
        <f>IF(ISBLANK(Nomen.complète!S1491),"-",Nomen.complète!S1491)</f>
        <v>-</v>
      </c>
    </row>
    <row r="1492" spans="1:4">
      <c r="A1492" s="138" t="str">
        <f>IF(ISBLANK(Nomen.complète!P1492),"-",Nomen.complète!P1492)</f>
        <v>-</v>
      </c>
      <c r="B1492" s="139" t="str">
        <f>IF(ISBLANK(Nomen.complète!Q1492),"-",Nomen.complète!Q1492)</f>
        <v>-</v>
      </c>
      <c r="C1492" s="140" t="str">
        <f>IF(ISBLANK(Nomen.complète!R1492),"-",Nomen.complète!R1492)</f>
        <v>-</v>
      </c>
      <c r="D1492" s="141" t="str">
        <f>IF(ISBLANK(Nomen.complète!S1492),"-",Nomen.complète!S1492)</f>
        <v>-</v>
      </c>
    </row>
    <row r="1493" spans="1:4">
      <c r="A1493" s="138" t="str">
        <f>IF(ISBLANK(Nomen.complète!P1493),"-",Nomen.complète!P1493)</f>
        <v>-</v>
      </c>
      <c r="B1493" s="139" t="str">
        <f>IF(ISBLANK(Nomen.complète!Q1493),"-",Nomen.complète!Q1493)</f>
        <v>-</v>
      </c>
      <c r="C1493" s="140" t="str">
        <f>IF(ISBLANK(Nomen.complète!R1493),"-",Nomen.complète!R1493)</f>
        <v>-</v>
      </c>
      <c r="D1493" s="141" t="str">
        <f>IF(ISBLANK(Nomen.complète!S1493),"-",Nomen.complète!S1493)</f>
        <v>-</v>
      </c>
    </row>
    <row r="1494" spans="1:4">
      <c r="A1494" s="138" t="str">
        <f>IF(ISBLANK(Nomen.complète!P1494),"-",Nomen.complète!P1494)</f>
        <v>-</v>
      </c>
      <c r="B1494" s="139" t="str">
        <f>IF(ISBLANK(Nomen.complète!Q1494),"-",Nomen.complète!Q1494)</f>
        <v>-</v>
      </c>
      <c r="C1494" s="140" t="str">
        <f>IF(ISBLANK(Nomen.complète!R1494),"-",Nomen.complète!R1494)</f>
        <v>-</v>
      </c>
      <c r="D1494" s="141" t="str">
        <f>IF(ISBLANK(Nomen.complète!S1494),"-",Nomen.complète!S1494)</f>
        <v>-</v>
      </c>
    </row>
    <row r="1495" spans="1:4">
      <c r="A1495" s="138" t="str">
        <f>IF(ISBLANK(Nomen.complète!P1495),"-",Nomen.complète!P1495)</f>
        <v>-</v>
      </c>
      <c r="B1495" s="139" t="str">
        <f>IF(ISBLANK(Nomen.complète!Q1495),"-",Nomen.complète!Q1495)</f>
        <v>-</v>
      </c>
      <c r="C1495" s="140" t="str">
        <f>IF(ISBLANK(Nomen.complète!R1495),"-",Nomen.complète!R1495)</f>
        <v>-</v>
      </c>
      <c r="D1495" s="141" t="str">
        <f>IF(ISBLANK(Nomen.complète!S1495),"-",Nomen.complète!S1495)</f>
        <v>-</v>
      </c>
    </row>
    <row r="1496" spans="1:4">
      <c r="A1496" s="138" t="str">
        <f>IF(ISBLANK(Nomen.complète!P1496),"-",Nomen.complète!P1496)</f>
        <v>-</v>
      </c>
      <c r="B1496" s="139" t="str">
        <f>IF(ISBLANK(Nomen.complète!Q1496),"-",Nomen.complète!Q1496)</f>
        <v>-</v>
      </c>
      <c r="C1496" s="140" t="str">
        <f>IF(ISBLANK(Nomen.complète!R1496),"-",Nomen.complète!R1496)</f>
        <v>-</v>
      </c>
      <c r="D1496" s="141" t="str">
        <f>IF(ISBLANK(Nomen.complète!S1496),"-",Nomen.complète!S1496)</f>
        <v>-</v>
      </c>
    </row>
    <row r="1497" spans="1:4">
      <c r="A1497" s="138" t="str">
        <f>IF(ISBLANK(Nomen.complète!P1497),"-",Nomen.complète!P1497)</f>
        <v>-</v>
      </c>
      <c r="B1497" s="139" t="str">
        <f>IF(ISBLANK(Nomen.complète!Q1497),"-",Nomen.complète!Q1497)</f>
        <v>-</v>
      </c>
      <c r="C1497" s="140" t="str">
        <f>IF(ISBLANK(Nomen.complète!R1497),"-",Nomen.complète!R1497)</f>
        <v>-</v>
      </c>
      <c r="D1497" s="141" t="str">
        <f>IF(ISBLANK(Nomen.complète!S1497),"-",Nomen.complète!S1497)</f>
        <v>-</v>
      </c>
    </row>
    <row r="1498" spans="1:4">
      <c r="A1498" s="138" t="str">
        <f>IF(ISBLANK(Nomen.complète!P1498),"-",Nomen.complète!P1498)</f>
        <v>-</v>
      </c>
      <c r="B1498" s="139" t="str">
        <f>IF(ISBLANK(Nomen.complète!Q1498),"-",Nomen.complète!Q1498)</f>
        <v>-</v>
      </c>
      <c r="C1498" s="140" t="str">
        <f>IF(ISBLANK(Nomen.complète!R1498),"-",Nomen.complète!R1498)</f>
        <v>-</v>
      </c>
      <c r="D1498" s="141" t="str">
        <f>IF(ISBLANK(Nomen.complète!S1498),"-",Nomen.complète!S1498)</f>
        <v>-</v>
      </c>
    </row>
    <row r="1499" spans="1:4">
      <c r="A1499" s="138" t="str">
        <f>IF(ISBLANK(Nomen.complète!P1499),"-",Nomen.complète!P1499)</f>
        <v>-</v>
      </c>
      <c r="B1499" s="139" t="str">
        <f>IF(ISBLANK(Nomen.complète!Q1499),"-",Nomen.complète!Q1499)</f>
        <v>-</v>
      </c>
      <c r="C1499" s="140" t="str">
        <f>IF(ISBLANK(Nomen.complète!R1499),"-",Nomen.complète!R1499)</f>
        <v>-</v>
      </c>
      <c r="D1499" s="141" t="str">
        <f>IF(ISBLANK(Nomen.complète!S1499),"-",Nomen.complète!S1499)</f>
        <v>-</v>
      </c>
    </row>
    <row r="1500" spans="1:4">
      <c r="A1500" s="138" t="str">
        <f>IF(ISBLANK(Nomen.complète!P1500),"-",Nomen.complète!P1500)</f>
        <v>-</v>
      </c>
      <c r="B1500" s="139" t="str">
        <f>IF(ISBLANK(Nomen.complète!Q1500),"-",Nomen.complète!Q1500)</f>
        <v>-</v>
      </c>
      <c r="C1500" s="140" t="str">
        <f>IF(ISBLANK(Nomen.complète!R1500),"-",Nomen.complète!R1500)</f>
        <v>-</v>
      </c>
      <c r="D1500" s="141" t="str">
        <f>IF(ISBLANK(Nomen.complète!S1500),"-",Nomen.complète!S1500)</f>
        <v>-</v>
      </c>
    </row>
    <row r="1501" spans="1:4">
      <c r="A1501" s="138" t="str">
        <f>IF(ISBLANK(Nomen.complète!P1501),"-",Nomen.complète!P1501)</f>
        <v>-</v>
      </c>
      <c r="B1501" s="139" t="str">
        <f>IF(ISBLANK(Nomen.complète!Q1501),"-",Nomen.complète!Q1501)</f>
        <v>-</v>
      </c>
      <c r="C1501" s="140" t="str">
        <f>IF(ISBLANK(Nomen.complète!R1501),"-",Nomen.complète!R1501)</f>
        <v>-</v>
      </c>
      <c r="D1501" s="141" t="str">
        <f>IF(ISBLANK(Nomen.complète!S1501),"-",Nomen.complète!S1501)</f>
        <v>-</v>
      </c>
    </row>
    <row r="1502" spans="1:4">
      <c r="A1502" s="138" t="str">
        <f>IF(ISBLANK(Nomen.complète!P1502),"-",Nomen.complète!P1502)</f>
        <v>-</v>
      </c>
      <c r="B1502" s="139" t="str">
        <f>IF(ISBLANK(Nomen.complète!Q1502),"-",Nomen.complète!Q1502)</f>
        <v>-</v>
      </c>
      <c r="C1502" s="140" t="str">
        <f>IF(ISBLANK(Nomen.complète!R1502),"-",Nomen.complète!R1502)</f>
        <v>-</v>
      </c>
      <c r="D1502" s="141" t="str">
        <f>IF(ISBLANK(Nomen.complète!S1502),"-",Nomen.complète!S1502)</f>
        <v>-</v>
      </c>
    </row>
    <row r="1503" spans="1:4">
      <c r="A1503" s="138" t="str">
        <f>IF(ISBLANK(Nomen.complète!P1503),"-",Nomen.complète!P1503)</f>
        <v>-</v>
      </c>
      <c r="B1503" s="139" t="str">
        <f>IF(ISBLANK(Nomen.complète!Q1503),"-",Nomen.complète!Q1503)</f>
        <v>-</v>
      </c>
      <c r="C1503" s="140" t="str">
        <f>IF(ISBLANK(Nomen.complète!R1503),"-",Nomen.complète!R1503)</f>
        <v>-</v>
      </c>
      <c r="D1503" s="141" t="str">
        <f>IF(ISBLANK(Nomen.complète!S1503),"-",Nomen.complète!S1503)</f>
        <v>-</v>
      </c>
    </row>
    <row r="1504" spans="1:4">
      <c r="A1504" s="138" t="str">
        <f>IF(ISBLANK(Nomen.complète!P1504),"-",Nomen.complète!P1504)</f>
        <v>-</v>
      </c>
      <c r="B1504" s="139" t="str">
        <f>IF(ISBLANK(Nomen.complète!Q1504),"-",Nomen.complète!Q1504)</f>
        <v>-</v>
      </c>
      <c r="C1504" s="140" t="str">
        <f>IF(ISBLANK(Nomen.complète!R1504),"-",Nomen.complète!R1504)</f>
        <v>-</v>
      </c>
      <c r="D1504" s="141" t="str">
        <f>IF(ISBLANK(Nomen.complète!S1504),"-",Nomen.complète!S1504)</f>
        <v>-</v>
      </c>
    </row>
    <row r="1505" spans="1:4">
      <c r="A1505" s="138" t="str">
        <f>IF(ISBLANK(Nomen.complète!P1505),"-",Nomen.complète!P1505)</f>
        <v>-</v>
      </c>
      <c r="B1505" s="139" t="str">
        <f>IF(ISBLANK(Nomen.complète!Q1505),"-",Nomen.complète!Q1505)</f>
        <v>-</v>
      </c>
      <c r="C1505" s="140" t="str">
        <f>IF(ISBLANK(Nomen.complète!R1505),"-",Nomen.complète!R1505)</f>
        <v>-</v>
      </c>
      <c r="D1505" s="141" t="str">
        <f>IF(ISBLANK(Nomen.complète!S1505),"-",Nomen.complète!S1505)</f>
        <v>-</v>
      </c>
    </row>
    <row r="1506" spans="1:4">
      <c r="A1506" s="138" t="str">
        <f>IF(ISBLANK(Nomen.complète!P1506),"-",Nomen.complète!P1506)</f>
        <v>-</v>
      </c>
      <c r="B1506" s="139" t="str">
        <f>IF(ISBLANK(Nomen.complète!Q1506),"-",Nomen.complète!Q1506)</f>
        <v>-</v>
      </c>
      <c r="C1506" s="140" t="str">
        <f>IF(ISBLANK(Nomen.complète!R1506),"-",Nomen.complète!R1506)</f>
        <v>-</v>
      </c>
      <c r="D1506" s="141" t="str">
        <f>IF(ISBLANK(Nomen.complète!S1506),"-",Nomen.complète!S1506)</f>
        <v>-</v>
      </c>
    </row>
    <row r="1507" spans="1:4">
      <c r="A1507" s="138" t="str">
        <f>IF(ISBLANK(Nomen.complète!P1507),"-",Nomen.complète!P1507)</f>
        <v>-</v>
      </c>
      <c r="B1507" s="139" t="str">
        <f>IF(ISBLANK(Nomen.complète!Q1507),"-",Nomen.complète!Q1507)</f>
        <v>-</v>
      </c>
      <c r="C1507" s="140" t="str">
        <f>IF(ISBLANK(Nomen.complète!R1507),"-",Nomen.complète!R1507)</f>
        <v>-</v>
      </c>
      <c r="D1507" s="141" t="str">
        <f>IF(ISBLANK(Nomen.complète!S1507),"-",Nomen.complète!S1507)</f>
        <v>-</v>
      </c>
    </row>
    <row r="1508" spans="1:4">
      <c r="A1508" s="138" t="str">
        <f>IF(ISBLANK(Nomen.complète!P1508),"-",Nomen.complète!P1508)</f>
        <v>-</v>
      </c>
      <c r="B1508" s="139" t="str">
        <f>IF(ISBLANK(Nomen.complète!Q1508),"-",Nomen.complète!Q1508)</f>
        <v>-</v>
      </c>
      <c r="C1508" s="140" t="str">
        <f>IF(ISBLANK(Nomen.complète!R1508),"-",Nomen.complète!R1508)</f>
        <v>-</v>
      </c>
      <c r="D1508" s="141" t="str">
        <f>IF(ISBLANK(Nomen.complète!S1508),"-",Nomen.complète!S1508)</f>
        <v>-</v>
      </c>
    </row>
    <row r="1509" spans="1:4">
      <c r="A1509" s="138" t="str">
        <f>IF(ISBLANK(Nomen.complète!P1509),"-",Nomen.complète!P1509)</f>
        <v>-</v>
      </c>
      <c r="B1509" s="139" t="str">
        <f>IF(ISBLANK(Nomen.complète!Q1509),"-",Nomen.complète!Q1509)</f>
        <v>-</v>
      </c>
      <c r="C1509" s="140" t="str">
        <f>IF(ISBLANK(Nomen.complète!R1509),"-",Nomen.complète!R1509)</f>
        <v>-</v>
      </c>
      <c r="D1509" s="141" t="str">
        <f>IF(ISBLANK(Nomen.complète!S1509),"-",Nomen.complète!S1509)</f>
        <v>-</v>
      </c>
    </row>
    <row r="1510" spans="1:4">
      <c r="A1510" s="138" t="str">
        <f>IF(ISBLANK(Nomen.complète!P1510),"-",Nomen.complète!P1510)</f>
        <v>-</v>
      </c>
      <c r="B1510" s="139" t="str">
        <f>IF(ISBLANK(Nomen.complète!Q1510),"-",Nomen.complète!Q1510)</f>
        <v>-</v>
      </c>
      <c r="C1510" s="140" t="str">
        <f>IF(ISBLANK(Nomen.complète!R1510),"-",Nomen.complète!R1510)</f>
        <v>-</v>
      </c>
      <c r="D1510" s="141" t="str">
        <f>IF(ISBLANK(Nomen.complète!S1510),"-",Nomen.complète!S1510)</f>
        <v>-</v>
      </c>
    </row>
    <row r="1511" spans="1:4">
      <c r="A1511" s="138" t="str">
        <f>IF(ISBLANK(Nomen.complète!P1511),"-",Nomen.complète!P1511)</f>
        <v>-</v>
      </c>
      <c r="B1511" s="139" t="str">
        <f>IF(ISBLANK(Nomen.complète!Q1511),"-",Nomen.complète!Q1511)</f>
        <v>-</v>
      </c>
      <c r="C1511" s="140" t="str">
        <f>IF(ISBLANK(Nomen.complète!R1511),"-",Nomen.complète!R1511)</f>
        <v>-</v>
      </c>
      <c r="D1511" s="141" t="str">
        <f>IF(ISBLANK(Nomen.complète!S1511),"-",Nomen.complète!S1511)</f>
        <v>-</v>
      </c>
    </row>
    <row r="1512" spans="1:4">
      <c r="A1512" s="138" t="str">
        <f>IF(ISBLANK(Nomen.complète!P1512),"-",Nomen.complète!P1512)</f>
        <v>-</v>
      </c>
      <c r="B1512" s="139" t="str">
        <f>IF(ISBLANK(Nomen.complète!Q1512),"-",Nomen.complète!Q1512)</f>
        <v>-</v>
      </c>
      <c r="C1512" s="140" t="str">
        <f>IF(ISBLANK(Nomen.complète!R1512),"-",Nomen.complète!R1512)</f>
        <v>-</v>
      </c>
      <c r="D1512" s="141" t="str">
        <f>IF(ISBLANK(Nomen.complète!S1512),"-",Nomen.complète!S1512)</f>
        <v>-</v>
      </c>
    </row>
    <row r="1513" spans="1:4">
      <c r="A1513" s="138" t="str">
        <f>IF(ISBLANK(Nomen.complète!P1513),"-",Nomen.complète!P1513)</f>
        <v>-</v>
      </c>
      <c r="B1513" s="139" t="str">
        <f>IF(ISBLANK(Nomen.complète!Q1513),"-",Nomen.complète!Q1513)</f>
        <v>-</v>
      </c>
      <c r="C1513" s="140" t="str">
        <f>IF(ISBLANK(Nomen.complète!R1513),"-",Nomen.complète!R1513)</f>
        <v>-</v>
      </c>
      <c r="D1513" s="141" t="str">
        <f>IF(ISBLANK(Nomen.complète!S1513),"-",Nomen.complète!S1513)</f>
        <v>-</v>
      </c>
    </row>
    <row r="1514" spans="1:4">
      <c r="A1514" s="138" t="str">
        <f>IF(ISBLANK(Nomen.complète!P1514),"-",Nomen.complète!P1514)</f>
        <v>-</v>
      </c>
      <c r="B1514" s="139" t="str">
        <f>IF(ISBLANK(Nomen.complète!Q1514),"-",Nomen.complète!Q1514)</f>
        <v>-</v>
      </c>
      <c r="C1514" s="140" t="str">
        <f>IF(ISBLANK(Nomen.complète!R1514),"-",Nomen.complète!R1514)</f>
        <v>-</v>
      </c>
      <c r="D1514" s="141" t="str">
        <f>IF(ISBLANK(Nomen.complète!S1514),"-",Nomen.complète!S1514)</f>
        <v>-</v>
      </c>
    </row>
    <row r="1515" spans="1:4">
      <c r="A1515" s="138" t="str">
        <f>IF(ISBLANK(Nomen.complète!P1515),"-",Nomen.complète!P1515)</f>
        <v>-</v>
      </c>
      <c r="B1515" s="139" t="str">
        <f>IF(ISBLANK(Nomen.complète!Q1515),"-",Nomen.complète!Q1515)</f>
        <v>-</v>
      </c>
      <c r="C1515" s="140" t="str">
        <f>IF(ISBLANK(Nomen.complète!R1515),"-",Nomen.complète!R1515)</f>
        <v>-</v>
      </c>
      <c r="D1515" s="141" t="str">
        <f>IF(ISBLANK(Nomen.complète!S1515),"-",Nomen.complète!S1515)</f>
        <v>-</v>
      </c>
    </row>
    <row r="1516" spans="1:4">
      <c r="A1516" s="138" t="str">
        <f>IF(ISBLANK(Nomen.complète!P1516),"-",Nomen.complète!P1516)</f>
        <v>-</v>
      </c>
      <c r="B1516" s="139" t="str">
        <f>IF(ISBLANK(Nomen.complète!Q1516),"-",Nomen.complète!Q1516)</f>
        <v>-</v>
      </c>
      <c r="C1516" s="140" t="str">
        <f>IF(ISBLANK(Nomen.complète!R1516),"-",Nomen.complète!R1516)</f>
        <v>-</v>
      </c>
      <c r="D1516" s="141" t="str">
        <f>IF(ISBLANK(Nomen.complète!S1516),"-",Nomen.complète!S1516)</f>
        <v>-</v>
      </c>
    </row>
    <row r="1517" spans="1:4">
      <c r="A1517" s="138" t="str">
        <f>IF(ISBLANK(Nomen.complète!P1517),"-",Nomen.complète!P1517)</f>
        <v>-</v>
      </c>
      <c r="B1517" s="139" t="str">
        <f>IF(ISBLANK(Nomen.complète!Q1517),"-",Nomen.complète!Q1517)</f>
        <v>-</v>
      </c>
      <c r="C1517" s="140" t="str">
        <f>IF(ISBLANK(Nomen.complète!R1517),"-",Nomen.complète!R1517)</f>
        <v>-</v>
      </c>
      <c r="D1517" s="141" t="str">
        <f>IF(ISBLANK(Nomen.complète!S1517),"-",Nomen.complète!S1517)</f>
        <v>-</v>
      </c>
    </row>
    <row r="1518" spans="1:4">
      <c r="A1518" s="138" t="str">
        <f>IF(ISBLANK(Nomen.complète!P1518),"-",Nomen.complète!P1518)</f>
        <v>-</v>
      </c>
      <c r="B1518" s="139" t="str">
        <f>IF(ISBLANK(Nomen.complète!Q1518),"-",Nomen.complète!Q1518)</f>
        <v>-</v>
      </c>
      <c r="C1518" s="140" t="str">
        <f>IF(ISBLANK(Nomen.complète!R1518),"-",Nomen.complète!R1518)</f>
        <v>-</v>
      </c>
      <c r="D1518" s="141" t="str">
        <f>IF(ISBLANK(Nomen.complète!S1518),"-",Nomen.complète!S1518)</f>
        <v>-</v>
      </c>
    </row>
    <row r="1519" spans="1:4">
      <c r="A1519" s="138" t="str">
        <f>IF(ISBLANK(Nomen.complète!P1519),"-",Nomen.complète!P1519)</f>
        <v>-</v>
      </c>
      <c r="B1519" s="139" t="str">
        <f>IF(ISBLANK(Nomen.complète!Q1519),"-",Nomen.complète!Q1519)</f>
        <v>-</v>
      </c>
      <c r="C1519" s="140" t="str">
        <f>IF(ISBLANK(Nomen.complète!R1519),"-",Nomen.complète!R1519)</f>
        <v>-</v>
      </c>
      <c r="D1519" s="141" t="str">
        <f>IF(ISBLANK(Nomen.complète!S1519),"-",Nomen.complète!S1519)</f>
        <v>-</v>
      </c>
    </row>
    <row r="1520" spans="1:4">
      <c r="A1520" s="138" t="str">
        <f>IF(ISBLANK(Nomen.complète!P1520),"-",Nomen.complète!P1520)</f>
        <v>-</v>
      </c>
      <c r="B1520" s="139" t="str">
        <f>IF(ISBLANK(Nomen.complète!Q1520),"-",Nomen.complète!Q1520)</f>
        <v>-</v>
      </c>
      <c r="C1520" s="140" t="str">
        <f>IF(ISBLANK(Nomen.complète!R1520),"-",Nomen.complète!R1520)</f>
        <v>-</v>
      </c>
      <c r="D1520" s="141" t="str">
        <f>IF(ISBLANK(Nomen.complète!S1520),"-",Nomen.complète!S1520)</f>
        <v>-</v>
      </c>
    </row>
    <row r="1521" spans="1:4">
      <c r="A1521" s="138" t="str">
        <f>IF(ISBLANK(Nomen.complète!P1521),"-",Nomen.complète!P1521)</f>
        <v>-</v>
      </c>
      <c r="B1521" s="139" t="str">
        <f>IF(ISBLANK(Nomen.complète!Q1521),"-",Nomen.complète!Q1521)</f>
        <v>-</v>
      </c>
      <c r="C1521" s="140" t="str">
        <f>IF(ISBLANK(Nomen.complète!R1521),"-",Nomen.complète!R1521)</f>
        <v>-</v>
      </c>
      <c r="D1521" s="141" t="str">
        <f>IF(ISBLANK(Nomen.complète!S1521),"-",Nomen.complète!S1521)</f>
        <v>-</v>
      </c>
    </row>
    <row r="1522" spans="1:4">
      <c r="A1522" s="138" t="str">
        <f>IF(ISBLANK(Nomen.complète!P1522),"-",Nomen.complète!P1522)</f>
        <v>-</v>
      </c>
      <c r="B1522" s="139" t="str">
        <f>IF(ISBLANK(Nomen.complète!Q1522),"-",Nomen.complète!Q1522)</f>
        <v>-</v>
      </c>
      <c r="C1522" s="140" t="str">
        <f>IF(ISBLANK(Nomen.complète!R1522),"-",Nomen.complète!R1522)</f>
        <v>-</v>
      </c>
      <c r="D1522" s="141" t="str">
        <f>IF(ISBLANK(Nomen.complète!S1522),"-",Nomen.complète!S1522)</f>
        <v>-</v>
      </c>
    </row>
    <row r="1523" spans="1:4">
      <c r="A1523" s="138" t="str">
        <f>IF(ISBLANK(Nomen.complète!P1523),"-",Nomen.complète!P1523)</f>
        <v>-</v>
      </c>
      <c r="B1523" s="139" t="str">
        <f>IF(ISBLANK(Nomen.complète!Q1523),"-",Nomen.complète!Q1523)</f>
        <v>-</v>
      </c>
      <c r="C1523" s="140" t="str">
        <f>IF(ISBLANK(Nomen.complète!R1523),"-",Nomen.complète!R1523)</f>
        <v>-</v>
      </c>
      <c r="D1523" s="141" t="str">
        <f>IF(ISBLANK(Nomen.complète!S1523),"-",Nomen.complète!S1523)</f>
        <v>-</v>
      </c>
    </row>
    <row r="1524" spans="1:4">
      <c r="A1524" s="138" t="str">
        <f>IF(ISBLANK(Nomen.complète!P1524),"-",Nomen.complète!P1524)</f>
        <v>-</v>
      </c>
      <c r="B1524" s="139" t="str">
        <f>IF(ISBLANK(Nomen.complète!Q1524),"-",Nomen.complète!Q1524)</f>
        <v>-</v>
      </c>
      <c r="C1524" s="140" t="str">
        <f>IF(ISBLANK(Nomen.complète!R1524),"-",Nomen.complète!R1524)</f>
        <v>-</v>
      </c>
      <c r="D1524" s="141" t="str">
        <f>IF(ISBLANK(Nomen.complète!S1524),"-",Nomen.complète!S1524)</f>
        <v>-</v>
      </c>
    </row>
    <row r="1525" spans="1:4">
      <c r="A1525" s="138" t="str">
        <f>IF(ISBLANK(Nomen.complète!P1525),"-",Nomen.complète!P1525)</f>
        <v>-</v>
      </c>
      <c r="B1525" s="139" t="str">
        <f>IF(ISBLANK(Nomen.complète!Q1525),"-",Nomen.complète!Q1525)</f>
        <v>-</v>
      </c>
      <c r="C1525" s="140" t="str">
        <f>IF(ISBLANK(Nomen.complète!R1525),"-",Nomen.complète!R1525)</f>
        <v>-</v>
      </c>
      <c r="D1525" s="141" t="str">
        <f>IF(ISBLANK(Nomen.complète!S1525),"-",Nomen.complète!S1525)</f>
        <v>-</v>
      </c>
    </row>
    <row r="1526" spans="1:4">
      <c r="A1526" s="138" t="str">
        <f>IF(ISBLANK(Nomen.complète!P1526),"-",Nomen.complète!P1526)</f>
        <v>-</v>
      </c>
      <c r="B1526" s="139" t="str">
        <f>IF(ISBLANK(Nomen.complète!Q1526),"-",Nomen.complète!Q1526)</f>
        <v>-</v>
      </c>
      <c r="C1526" s="140" t="str">
        <f>IF(ISBLANK(Nomen.complète!R1526),"-",Nomen.complète!R1526)</f>
        <v>-</v>
      </c>
      <c r="D1526" s="141" t="str">
        <f>IF(ISBLANK(Nomen.complète!S1526),"-",Nomen.complète!S1526)</f>
        <v>-</v>
      </c>
    </row>
    <row r="1527" spans="1:4">
      <c r="A1527" s="138" t="str">
        <f>IF(ISBLANK(Nomen.complète!P1527),"-",Nomen.complète!P1527)</f>
        <v>-</v>
      </c>
      <c r="B1527" s="139" t="str">
        <f>IF(ISBLANK(Nomen.complète!Q1527),"-",Nomen.complète!Q1527)</f>
        <v>-</v>
      </c>
      <c r="C1527" s="140" t="str">
        <f>IF(ISBLANK(Nomen.complète!R1527),"-",Nomen.complète!R1527)</f>
        <v>-</v>
      </c>
      <c r="D1527" s="141" t="str">
        <f>IF(ISBLANK(Nomen.complète!S1527),"-",Nomen.complète!S1527)</f>
        <v>-</v>
      </c>
    </row>
    <row r="1528" spans="1:4">
      <c r="A1528" s="138" t="str">
        <f>IF(ISBLANK(Nomen.complète!P1528),"-",Nomen.complète!P1528)</f>
        <v>-</v>
      </c>
      <c r="B1528" s="139" t="str">
        <f>IF(ISBLANK(Nomen.complète!Q1528),"-",Nomen.complète!Q1528)</f>
        <v>-</v>
      </c>
      <c r="C1528" s="140" t="str">
        <f>IF(ISBLANK(Nomen.complète!R1528),"-",Nomen.complète!R1528)</f>
        <v>-</v>
      </c>
      <c r="D1528" s="141" t="str">
        <f>IF(ISBLANK(Nomen.complète!S1528),"-",Nomen.complète!S1528)</f>
        <v>-</v>
      </c>
    </row>
    <row r="1529" spans="1:4">
      <c r="A1529" s="138" t="str">
        <f>IF(ISBLANK(Nomen.complète!P1529),"-",Nomen.complète!P1529)</f>
        <v>-</v>
      </c>
      <c r="B1529" s="139" t="str">
        <f>IF(ISBLANK(Nomen.complète!Q1529),"-",Nomen.complète!Q1529)</f>
        <v>-</v>
      </c>
      <c r="C1529" s="140" t="str">
        <f>IF(ISBLANK(Nomen.complète!R1529),"-",Nomen.complète!R1529)</f>
        <v>-</v>
      </c>
      <c r="D1529" s="141" t="str">
        <f>IF(ISBLANK(Nomen.complète!S1529),"-",Nomen.complète!S1529)</f>
        <v>-</v>
      </c>
    </row>
    <row r="1530" spans="1:4">
      <c r="A1530" s="138" t="str">
        <f>IF(ISBLANK(Nomen.complète!P1530),"-",Nomen.complète!P1530)</f>
        <v>-</v>
      </c>
      <c r="B1530" s="139" t="str">
        <f>IF(ISBLANK(Nomen.complète!Q1530),"-",Nomen.complète!Q1530)</f>
        <v>-</v>
      </c>
      <c r="C1530" s="140" t="str">
        <f>IF(ISBLANK(Nomen.complète!R1530),"-",Nomen.complète!R1530)</f>
        <v>-</v>
      </c>
      <c r="D1530" s="141" t="str">
        <f>IF(ISBLANK(Nomen.complète!S1530),"-",Nomen.complète!S1530)</f>
        <v>-</v>
      </c>
    </row>
    <row r="1531" spans="1:4">
      <c r="A1531" s="138" t="str">
        <f>IF(ISBLANK(Nomen.complète!P1531),"-",Nomen.complète!P1531)</f>
        <v>-</v>
      </c>
      <c r="B1531" s="139" t="str">
        <f>IF(ISBLANK(Nomen.complète!Q1531),"-",Nomen.complète!Q1531)</f>
        <v>-</v>
      </c>
      <c r="C1531" s="140" t="str">
        <f>IF(ISBLANK(Nomen.complète!R1531),"-",Nomen.complète!R1531)</f>
        <v>-</v>
      </c>
      <c r="D1531" s="141" t="str">
        <f>IF(ISBLANK(Nomen.complète!S1531),"-",Nomen.complète!S1531)</f>
        <v>-</v>
      </c>
    </row>
    <row r="1532" spans="1:4">
      <c r="A1532" s="138" t="str">
        <f>IF(ISBLANK(Nomen.complète!P1532),"-",Nomen.complète!P1532)</f>
        <v>-</v>
      </c>
      <c r="B1532" s="139" t="str">
        <f>IF(ISBLANK(Nomen.complète!Q1532),"-",Nomen.complète!Q1532)</f>
        <v>-</v>
      </c>
      <c r="C1532" s="140" t="str">
        <f>IF(ISBLANK(Nomen.complète!R1532),"-",Nomen.complète!R1532)</f>
        <v>-</v>
      </c>
      <c r="D1532" s="141" t="str">
        <f>IF(ISBLANK(Nomen.complète!S1532),"-",Nomen.complète!S1532)</f>
        <v>-</v>
      </c>
    </row>
    <row r="1533" spans="1:4">
      <c r="A1533" s="138" t="str">
        <f>IF(ISBLANK(Nomen.complète!P1533),"-",Nomen.complète!P1533)</f>
        <v>-</v>
      </c>
      <c r="B1533" s="139" t="str">
        <f>IF(ISBLANK(Nomen.complète!Q1533),"-",Nomen.complète!Q1533)</f>
        <v>-</v>
      </c>
      <c r="C1533" s="140" t="str">
        <f>IF(ISBLANK(Nomen.complète!R1533),"-",Nomen.complète!R1533)</f>
        <v>-</v>
      </c>
      <c r="D1533" s="141" t="str">
        <f>IF(ISBLANK(Nomen.complète!S1533),"-",Nomen.complète!S1533)</f>
        <v>-</v>
      </c>
    </row>
    <row r="1534" spans="1:4">
      <c r="A1534" s="138" t="str">
        <f>IF(ISBLANK(Nomen.complète!P1534),"-",Nomen.complète!P1534)</f>
        <v>-</v>
      </c>
      <c r="B1534" s="139" t="str">
        <f>IF(ISBLANK(Nomen.complète!Q1534),"-",Nomen.complète!Q1534)</f>
        <v>-</v>
      </c>
      <c r="C1534" s="140" t="str">
        <f>IF(ISBLANK(Nomen.complète!R1534),"-",Nomen.complète!R1534)</f>
        <v>-</v>
      </c>
      <c r="D1534" s="141" t="str">
        <f>IF(ISBLANK(Nomen.complète!S1534),"-",Nomen.complète!S1534)</f>
        <v>-</v>
      </c>
    </row>
    <row r="1535" spans="1:4">
      <c r="A1535" s="138" t="str">
        <f>IF(ISBLANK(Nomen.complète!P1535),"-",Nomen.complète!P1535)</f>
        <v>-</v>
      </c>
      <c r="B1535" s="139" t="str">
        <f>IF(ISBLANK(Nomen.complète!Q1535),"-",Nomen.complète!Q1535)</f>
        <v>-</v>
      </c>
      <c r="C1535" s="140" t="str">
        <f>IF(ISBLANK(Nomen.complète!R1535),"-",Nomen.complète!R1535)</f>
        <v>-</v>
      </c>
      <c r="D1535" s="141" t="str">
        <f>IF(ISBLANK(Nomen.complète!S1535),"-",Nomen.complète!S1535)</f>
        <v>-</v>
      </c>
    </row>
    <row r="1536" spans="1:4">
      <c r="A1536" s="138" t="str">
        <f>IF(ISBLANK(Nomen.complète!P1536),"-",Nomen.complète!P1536)</f>
        <v>-</v>
      </c>
      <c r="B1536" s="139" t="str">
        <f>IF(ISBLANK(Nomen.complète!Q1536),"-",Nomen.complète!Q1536)</f>
        <v>-</v>
      </c>
      <c r="C1536" s="140" t="str">
        <f>IF(ISBLANK(Nomen.complète!R1536),"-",Nomen.complète!R1536)</f>
        <v>-</v>
      </c>
      <c r="D1536" s="141" t="str">
        <f>IF(ISBLANK(Nomen.complète!S1536),"-",Nomen.complète!S1536)</f>
        <v>-</v>
      </c>
    </row>
    <row r="1537" spans="1:4">
      <c r="A1537" s="138" t="str">
        <f>IF(ISBLANK(Nomen.complète!P1537),"-",Nomen.complète!P1537)</f>
        <v>-</v>
      </c>
      <c r="B1537" s="139" t="str">
        <f>IF(ISBLANK(Nomen.complète!Q1537),"-",Nomen.complète!Q1537)</f>
        <v>-</v>
      </c>
      <c r="C1537" s="140" t="str">
        <f>IF(ISBLANK(Nomen.complète!R1537),"-",Nomen.complète!R1537)</f>
        <v>-</v>
      </c>
      <c r="D1537" s="141" t="str">
        <f>IF(ISBLANK(Nomen.complète!S1537),"-",Nomen.complète!S1537)</f>
        <v>-</v>
      </c>
    </row>
    <row r="1538" spans="1:4">
      <c r="A1538" s="138" t="str">
        <f>IF(ISBLANK(Nomen.complète!P1538),"-",Nomen.complète!P1538)</f>
        <v>-</v>
      </c>
      <c r="B1538" s="139" t="str">
        <f>IF(ISBLANK(Nomen.complète!Q1538),"-",Nomen.complète!Q1538)</f>
        <v>-</v>
      </c>
      <c r="C1538" s="140" t="str">
        <f>IF(ISBLANK(Nomen.complète!R1538),"-",Nomen.complète!R1538)</f>
        <v>-</v>
      </c>
      <c r="D1538" s="141" t="str">
        <f>IF(ISBLANK(Nomen.complète!S1538),"-",Nomen.complète!S1538)</f>
        <v>-</v>
      </c>
    </row>
    <row r="1539" spans="1:4">
      <c r="A1539" s="138" t="str">
        <f>IF(ISBLANK(Nomen.complète!P1539),"-",Nomen.complète!P1539)</f>
        <v>-</v>
      </c>
      <c r="B1539" s="139" t="str">
        <f>IF(ISBLANK(Nomen.complète!Q1539),"-",Nomen.complète!Q1539)</f>
        <v>-</v>
      </c>
      <c r="C1539" s="140" t="str">
        <f>IF(ISBLANK(Nomen.complète!R1539),"-",Nomen.complète!R1539)</f>
        <v>-</v>
      </c>
      <c r="D1539" s="141" t="str">
        <f>IF(ISBLANK(Nomen.complète!S1539),"-",Nomen.complète!S1539)</f>
        <v>-</v>
      </c>
    </row>
    <row r="1540" spans="1:4">
      <c r="A1540" s="138" t="str">
        <f>IF(ISBLANK(Nomen.complète!P1540),"-",Nomen.complète!P1540)</f>
        <v>-</v>
      </c>
      <c r="B1540" s="139" t="str">
        <f>IF(ISBLANK(Nomen.complète!Q1540),"-",Nomen.complète!Q1540)</f>
        <v>-</v>
      </c>
      <c r="C1540" s="140" t="str">
        <f>IF(ISBLANK(Nomen.complète!R1540),"-",Nomen.complète!R1540)</f>
        <v>-</v>
      </c>
      <c r="D1540" s="141" t="str">
        <f>IF(ISBLANK(Nomen.complète!S1540),"-",Nomen.complète!S1540)</f>
        <v>-</v>
      </c>
    </row>
    <row r="1541" spans="1:4">
      <c r="A1541" s="138" t="str">
        <f>IF(ISBLANK(Nomen.complète!P1541),"-",Nomen.complète!P1541)</f>
        <v>-</v>
      </c>
      <c r="B1541" s="139" t="str">
        <f>IF(ISBLANK(Nomen.complète!Q1541),"-",Nomen.complète!Q1541)</f>
        <v>-</v>
      </c>
      <c r="C1541" s="140" t="str">
        <f>IF(ISBLANK(Nomen.complète!R1541),"-",Nomen.complète!R1541)</f>
        <v>-</v>
      </c>
      <c r="D1541" s="141" t="str">
        <f>IF(ISBLANK(Nomen.complète!S1541),"-",Nomen.complète!S1541)</f>
        <v>-</v>
      </c>
    </row>
    <row r="1542" spans="1:4">
      <c r="A1542" s="138" t="str">
        <f>IF(ISBLANK(Nomen.complète!P1542),"-",Nomen.complète!P1542)</f>
        <v>-</v>
      </c>
      <c r="B1542" s="139" t="str">
        <f>IF(ISBLANK(Nomen.complète!Q1542),"-",Nomen.complète!Q1542)</f>
        <v>-</v>
      </c>
      <c r="C1542" s="140" t="str">
        <f>IF(ISBLANK(Nomen.complète!R1542),"-",Nomen.complète!R1542)</f>
        <v>-</v>
      </c>
      <c r="D1542" s="141" t="str">
        <f>IF(ISBLANK(Nomen.complète!S1542),"-",Nomen.complète!S1542)</f>
        <v>-</v>
      </c>
    </row>
    <row r="1543" spans="1:4">
      <c r="A1543" s="138" t="str">
        <f>IF(ISBLANK(Nomen.complète!P1543),"-",Nomen.complète!P1543)</f>
        <v>-</v>
      </c>
      <c r="B1543" s="139" t="str">
        <f>IF(ISBLANK(Nomen.complète!Q1543),"-",Nomen.complète!Q1543)</f>
        <v>-</v>
      </c>
      <c r="C1543" s="140" t="str">
        <f>IF(ISBLANK(Nomen.complète!R1543),"-",Nomen.complète!R1543)</f>
        <v>-</v>
      </c>
      <c r="D1543" s="141" t="str">
        <f>IF(ISBLANK(Nomen.complète!S1543),"-",Nomen.complète!S1543)</f>
        <v>-</v>
      </c>
    </row>
    <row r="1544" spans="1:4">
      <c r="A1544" s="138" t="str">
        <f>IF(ISBLANK(Nomen.complète!P1544),"-",Nomen.complète!P1544)</f>
        <v>-</v>
      </c>
      <c r="B1544" s="139" t="str">
        <f>IF(ISBLANK(Nomen.complète!Q1544),"-",Nomen.complète!Q1544)</f>
        <v>-</v>
      </c>
      <c r="C1544" s="140" t="str">
        <f>IF(ISBLANK(Nomen.complète!R1544),"-",Nomen.complète!R1544)</f>
        <v>-</v>
      </c>
      <c r="D1544" s="141" t="str">
        <f>IF(ISBLANK(Nomen.complète!S1544),"-",Nomen.complète!S1544)</f>
        <v>-</v>
      </c>
    </row>
    <row r="1545" spans="1:4">
      <c r="A1545" s="138" t="str">
        <f>IF(ISBLANK(Nomen.complète!P1545),"-",Nomen.complète!P1545)</f>
        <v>-</v>
      </c>
      <c r="B1545" s="139" t="str">
        <f>IF(ISBLANK(Nomen.complète!Q1545),"-",Nomen.complète!Q1545)</f>
        <v>-</v>
      </c>
      <c r="C1545" s="140" t="str">
        <f>IF(ISBLANK(Nomen.complète!R1545),"-",Nomen.complète!R1545)</f>
        <v>-</v>
      </c>
      <c r="D1545" s="141" t="str">
        <f>IF(ISBLANK(Nomen.complète!S1545),"-",Nomen.complète!S1545)</f>
        <v>-</v>
      </c>
    </row>
    <row r="1546" spans="1:4">
      <c r="A1546" s="138" t="str">
        <f>IF(ISBLANK(Nomen.complète!P1546),"-",Nomen.complète!P1546)</f>
        <v>-</v>
      </c>
      <c r="B1546" s="139" t="str">
        <f>IF(ISBLANK(Nomen.complète!Q1546),"-",Nomen.complète!Q1546)</f>
        <v>-</v>
      </c>
      <c r="C1546" s="140" t="str">
        <f>IF(ISBLANK(Nomen.complète!R1546),"-",Nomen.complète!R1546)</f>
        <v>-</v>
      </c>
      <c r="D1546" s="141" t="str">
        <f>IF(ISBLANK(Nomen.complète!S1546),"-",Nomen.complète!S1546)</f>
        <v>-</v>
      </c>
    </row>
    <row r="1547" spans="1:4">
      <c r="A1547" s="138" t="str">
        <f>IF(ISBLANK(Nomen.complète!P1547),"-",Nomen.complète!P1547)</f>
        <v>-</v>
      </c>
      <c r="B1547" s="139" t="str">
        <f>IF(ISBLANK(Nomen.complète!Q1547),"-",Nomen.complète!Q1547)</f>
        <v>-</v>
      </c>
      <c r="C1547" s="140" t="str">
        <f>IF(ISBLANK(Nomen.complète!R1547),"-",Nomen.complète!R1547)</f>
        <v>-</v>
      </c>
      <c r="D1547" s="141" t="str">
        <f>IF(ISBLANK(Nomen.complète!S1547),"-",Nomen.complète!S1547)</f>
        <v>-</v>
      </c>
    </row>
    <row r="1548" spans="1:4">
      <c r="A1548" s="138" t="str">
        <f>IF(ISBLANK(Nomen.complète!P1548),"-",Nomen.complète!P1548)</f>
        <v>-</v>
      </c>
      <c r="B1548" s="139" t="str">
        <f>IF(ISBLANK(Nomen.complète!Q1548),"-",Nomen.complète!Q1548)</f>
        <v>-</v>
      </c>
      <c r="C1548" s="140" t="str">
        <f>IF(ISBLANK(Nomen.complète!R1548),"-",Nomen.complète!R1548)</f>
        <v>-</v>
      </c>
      <c r="D1548" s="141" t="str">
        <f>IF(ISBLANK(Nomen.complète!S1548),"-",Nomen.complète!S1548)</f>
        <v>-</v>
      </c>
    </row>
    <row r="1549" spans="1:4">
      <c r="A1549" s="138" t="str">
        <f>IF(ISBLANK(Nomen.complète!P1549),"-",Nomen.complète!P1549)</f>
        <v>-</v>
      </c>
      <c r="B1549" s="139" t="str">
        <f>IF(ISBLANK(Nomen.complète!Q1549),"-",Nomen.complète!Q1549)</f>
        <v>-</v>
      </c>
      <c r="C1549" s="140" t="str">
        <f>IF(ISBLANK(Nomen.complète!R1549),"-",Nomen.complète!R1549)</f>
        <v>-</v>
      </c>
      <c r="D1549" s="141" t="str">
        <f>IF(ISBLANK(Nomen.complète!S1549),"-",Nomen.complète!S1549)</f>
        <v>-</v>
      </c>
    </row>
    <row r="1550" spans="1:4">
      <c r="A1550" s="138" t="str">
        <f>IF(ISBLANK(Nomen.complète!P1550),"-",Nomen.complète!P1550)</f>
        <v>-</v>
      </c>
      <c r="B1550" s="139" t="str">
        <f>IF(ISBLANK(Nomen.complète!Q1550),"-",Nomen.complète!Q1550)</f>
        <v>-</v>
      </c>
      <c r="C1550" s="140" t="str">
        <f>IF(ISBLANK(Nomen.complète!R1550),"-",Nomen.complète!R1550)</f>
        <v>-</v>
      </c>
      <c r="D1550" s="141" t="str">
        <f>IF(ISBLANK(Nomen.complète!S1550),"-",Nomen.complète!S1550)</f>
        <v>-</v>
      </c>
    </row>
    <row r="1551" spans="1:4">
      <c r="A1551" s="138" t="str">
        <f>IF(ISBLANK(Nomen.complète!P1551),"-",Nomen.complète!P1551)</f>
        <v>-</v>
      </c>
      <c r="B1551" s="139" t="str">
        <f>IF(ISBLANK(Nomen.complète!Q1551),"-",Nomen.complète!Q1551)</f>
        <v>-</v>
      </c>
      <c r="C1551" s="140" t="str">
        <f>IF(ISBLANK(Nomen.complète!R1551),"-",Nomen.complète!R1551)</f>
        <v>-</v>
      </c>
      <c r="D1551" s="141" t="str">
        <f>IF(ISBLANK(Nomen.complète!S1551),"-",Nomen.complète!S1551)</f>
        <v>-</v>
      </c>
    </row>
    <row r="1552" spans="1:4">
      <c r="A1552" s="138" t="str">
        <f>IF(ISBLANK(Nomen.complète!P1552),"-",Nomen.complète!P1552)</f>
        <v>-</v>
      </c>
      <c r="B1552" s="139" t="str">
        <f>IF(ISBLANK(Nomen.complète!Q1552),"-",Nomen.complète!Q1552)</f>
        <v>-</v>
      </c>
      <c r="C1552" s="140" t="str">
        <f>IF(ISBLANK(Nomen.complète!R1552),"-",Nomen.complète!R1552)</f>
        <v>-</v>
      </c>
      <c r="D1552" s="141" t="str">
        <f>IF(ISBLANK(Nomen.complète!S1552),"-",Nomen.complète!S1552)</f>
        <v>-</v>
      </c>
    </row>
    <row r="1553" spans="1:4">
      <c r="A1553" s="138" t="str">
        <f>IF(ISBLANK(Nomen.complète!P1553),"-",Nomen.complète!P1553)</f>
        <v>-</v>
      </c>
      <c r="B1553" s="139" t="str">
        <f>IF(ISBLANK(Nomen.complète!Q1553),"-",Nomen.complète!Q1553)</f>
        <v>-</v>
      </c>
      <c r="C1553" s="140" t="str">
        <f>IF(ISBLANK(Nomen.complète!R1553),"-",Nomen.complète!R1553)</f>
        <v>-</v>
      </c>
      <c r="D1553" s="141" t="str">
        <f>IF(ISBLANK(Nomen.complète!S1553),"-",Nomen.complète!S1553)</f>
        <v>-</v>
      </c>
    </row>
    <row r="1554" spans="1:4">
      <c r="A1554" s="138" t="str">
        <f>IF(ISBLANK(Nomen.complète!P1554),"-",Nomen.complète!P1554)</f>
        <v>-</v>
      </c>
      <c r="B1554" s="139" t="str">
        <f>IF(ISBLANK(Nomen.complète!Q1554),"-",Nomen.complète!Q1554)</f>
        <v>-</v>
      </c>
      <c r="C1554" s="140" t="str">
        <f>IF(ISBLANK(Nomen.complète!R1554),"-",Nomen.complète!R1554)</f>
        <v>-</v>
      </c>
      <c r="D1554" s="141" t="str">
        <f>IF(ISBLANK(Nomen.complète!S1554),"-",Nomen.complète!S1554)</f>
        <v>-</v>
      </c>
    </row>
    <row r="1555" spans="1:4">
      <c r="A1555" s="138" t="str">
        <f>IF(ISBLANK(Nomen.complète!P1555),"-",Nomen.complète!P1555)</f>
        <v>-</v>
      </c>
      <c r="B1555" s="139" t="str">
        <f>IF(ISBLANK(Nomen.complète!Q1555),"-",Nomen.complète!Q1555)</f>
        <v>-</v>
      </c>
      <c r="C1555" s="140" t="str">
        <f>IF(ISBLANK(Nomen.complète!R1555),"-",Nomen.complète!R1555)</f>
        <v>-</v>
      </c>
      <c r="D1555" s="141" t="str">
        <f>IF(ISBLANK(Nomen.complète!S1555),"-",Nomen.complète!S1555)</f>
        <v>-</v>
      </c>
    </row>
    <row r="1556" spans="1:4">
      <c r="A1556" s="138" t="str">
        <f>IF(ISBLANK(Nomen.complète!P1556),"-",Nomen.complète!P1556)</f>
        <v>-</v>
      </c>
      <c r="B1556" s="139" t="str">
        <f>IF(ISBLANK(Nomen.complète!Q1556),"-",Nomen.complète!Q1556)</f>
        <v>-</v>
      </c>
      <c r="C1556" s="140" t="str">
        <f>IF(ISBLANK(Nomen.complète!R1556),"-",Nomen.complète!R1556)</f>
        <v>-</v>
      </c>
      <c r="D1556" s="141" t="str">
        <f>IF(ISBLANK(Nomen.complète!S1556),"-",Nomen.complète!S1556)</f>
        <v>-</v>
      </c>
    </row>
    <row r="1557" spans="1:4">
      <c r="A1557" s="138" t="str">
        <f>IF(ISBLANK(Nomen.complète!P1557),"-",Nomen.complète!P1557)</f>
        <v>-</v>
      </c>
      <c r="B1557" s="139" t="str">
        <f>IF(ISBLANK(Nomen.complète!Q1557),"-",Nomen.complète!Q1557)</f>
        <v>-</v>
      </c>
      <c r="C1557" s="140" t="str">
        <f>IF(ISBLANK(Nomen.complète!R1557),"-",Nomen.complète!R1557)</f>
        <v>-</v>
      </c>
      <c r="D1557" s="141" t="str">
        <f>IF(ISBLANK(Nomen.complète!S1557),"-",Nomen.complète!S1557)</f>
        <v>-</v>
      </c>
    </row>
    <row r="1558" spans="1:4">
      <c r="A1558" s="138" t="str">
        <f>IF(ISBLANK(Nomen.complète!P1558),"-",Nomen.complète!P1558)</f>
        <v>-</v>
      </c>
      <c r="B1558" s="139" t="str">
        <f>IF(ISBLANK(Nomen.complète!Q1558),"-",Nomen.complète!Q1558)</f>
        <v>-</v>
      </c>
      <c r="C1558" s="140" t="str">
        <f>IF(ISBLANK(Nomen.complète!R1558),"-",Nomen.complète!R1558)</f>
        <v>-</v>
      </c>
      <c r="D1558" s="141" t="str">
        <f>IF(ISBLANK(Nomen.complète!S1558),"-",Nomen.complète!S1558)</f>
        <v>-</v>
      </c>
    </row>
    <row r="1559" spans="1:4">
      <c r="A1559" s="138" t="str">
        <f>IF(ISBLANK(Nomen.complète!P1559),"-",Nomen.complète!P1559)</f>
        <v>-</v>
      </c>
      <c r="B1559" s="139" t="str">
        <f>IF(ISBLANK(Nomen.complète!Q1559),"-",Nomen.complète!Q1559)</f>
        <v>-</v>
      </c>
      <c r="C1559" s="140" t="str">
        <f>IF(ISBLANK(Nomen.complète!R1559),"-",Nomen.complète!R1559)</f>
        <v>-</v>
      </c>
      <c r="D1559" s="141" t="str">
        <f>IF(ISBLANK(Nomen.complète!S1559),"-",Nomen.complète!S1559)</f>
        <v>-</v>
      </c>
    </row>
    <row r="1560" spans="1:4">
      <c r="A1560" s="138" t="str">
        <f>IF(ISBLANK(Nomen.complète!P1560),"-",Nomen.complète!P1560)</f>
        <v>-</v>
      </c>
      <c r="B1560" s="139" t="str">
        <f>IF(ISBLANK(Nomen.complète!Q1560),"-",Nomen.complète!Q1560)</f>
        <v>-</v>
      </c>
      <c r="C1560" s="140" t="str">
        <f>IF(ISBLANK(Nomen.complète!R1560),"-",Nomen.complète!R1560)</f>
        <v>-</v>
      </c>
      <c r="D1560" s="141" t="str">
        <f>IF(ISBLANK(Nomen.complète!S1560),"-",Nomen.complète!S1560)</f>
        <v>-</v>
      </c>
    </row>
    <row r="1561" spans="1:4">
      <c r="A1561" s="138" t="str">
        <f>IF(ISBLANK(Nomen.complète!P1561),"-",Nomen.complète!P1561)</f>
        <v>-</v>
      </c>
      <c r="B1561" s="139" t="str">
        <f>IF(ISBLANK(Nomen.complète!Q1561),"-",Nomen.complète!Q1561)</f>
        <v>-</v>
      </c>
      <c r="C1561" s="140" t="str">
        <f>IF(ISBLANK(Nomen.complète!R1561),"-",Nomen.complète!R1561)</f>
        <v>-</v>
      </c>
      <c r="D1561" s="141" t="str">
        <f>IF(ISBLANK(Nomen.complète!S1561),"-",Nomen.complète!S1561)</f>
        <v>-</v>
      </c>
    </row>
    <row r="1562" spans="1:4">
      <c r="A1562" s="138" t="str">
        <f>IF(ISBLANK(Nomen.complète!P1562),"-",Nomen.complète!P1562)</f>
        <v>-</v>
      </c>
      <c r="B1562" s="139" t="str">
        <f>IF(ISBLANK(Nomen.complète!Q1562),"-",Nomen.complète!Q1562)</f>
        <v>-</v>
      </c>
      <c r="C1562" s="140" t="str">
        <f>IF(ISBLANK(Nomen.complète!R1562),"-",Nomen.complète!R1562)</f>
        <v>-</v>
      </c>
      <c r="D1562" s="141" t="str">
        <f>IF(ISBLANK(Nomen.complète!S1562),"-",Nomen.complète!S1562)</f>
        <v>-</v>
      </c>
    </row>
    <row r="1563" spans="1:4">
      <c r="A1563" s="138" t="str">
        <f>IF(ISBLANK(Nomen.complète!P1563),"-",Nomen.complète!P1563)</f>
        <v>-</v>
      </c>
      <c r="B1563" s="139" t="str">
        <f>IF(ISBLANK(Nomen.complète!Q1563),"-",Nomen.complète!Q1563)</f>
        <v>-</v>
      </c>
      <c r="C1563" s="140" t="str">
        <f>IF(ISBLANK(Nomen.complète!R1563),"-",Nomen.complète!R1563)</f>
        <v>-</v>
      </c>
      <c r="D1563" s="141" t="str">
        <f>IF(ISBLANK(Nomen.complète!S1563),"-",Nomen.complète!S1563)</f>
        <v>-</v>
      </c>
    </row>
    <row r="1564" spans="1:4">
      <c r="A1564" s="138" t="str">
        <f>IF(ISBLANK(Nomen.complète!P1564),"-",Nomen.complète!P1564)</f>
        <v>-</v>
      </c>
      <c r="B1564" s="139" t="str">
        <f>IF(ISBLANK(Nomen.complète!Q1564),"-",Nomen.complète!Q1564)</f>
        <v>-</v>
      </c>
      <c r="C1564" s="140" t="str">
        <f>IF(ISBLANK(Nomen.complète!R1564),"-",Nomen.complète!R1564)</f>
        <v>-</v>
      </c>
      <c r="D1564" s="141" t="str">
        <f>IF(ISBLANK(Nomen.complète!S1564),"-",Nomen.complète!S1564)</f>
        <v>-</v>
      </c>
    </row>
    <row r="1565" spans="1:4">
      <c r="A1565" s="138" t="str">
        <f>IF(ISBLANK(Nomen.complète!P1565),"-",Nomen.complète!P1565)</f>
        <v>-</v>
      </c>
      <c r="B1565" s="139" t="str">
        <f>IF(ISBLANK(Nomen.complète!Q1565),"-",Nomen.complète!Q1565)</f>
        <v>-</v>
      </c>
      <c r="C1565" s="140" t="str">
        <f>IF(ISBLANK(Nomen.complète!R1565),"-",Nomen.complète!R1565)</f>
        <v>-</v>
      </c>
      <c r="D1565" s="141" t="str">
        <f>IF(ISBLANK(Nomen.complète!S1565),"-",Nomen.complète!S1565)</f>
        <v>-</v>
      </c>
    </row>
    <row r="1566" spans="1:4">
      <c r="A1566" s="138" t="str">
        <f>IF(ISBLANK(Nomen.complète!P1566),"-",Nomen.complète!P1566)</f>
        <v>-</v>
      </c>
      <c r="B1566" s="139" t="str">
        <f>IF(ISBLANK(Nomen.complète!Q1566),"-",Nomen.complète!Q1566)</f>
        <v>-</v>
      </c>
      <c r="C1566" s="140" t="str">
        <f>IF(ISBLANK(Nomen.complète!R1566),"-",Nomen.complète!R1566)</f>
        <v>-</v>
      </c>
      <c r="D1566" s="141" t="str">
        <f>IF(ISBLANK(Nomen.complète!S1566),"-",Nomen.complète!S1566)</f>
        <v>-</v>
      </c>
    </row>
    <row r="1567" spans="1:4">
      <c r="A1567" s="138" t="str">
        <f>IF(ISBLANK(Nomen.complète!P1567),"-",Nomen.complète!P1567)</f>
        <v>-</v>
      </c>
      <c r="B1567" s="139" t="str">
        <f>IF(ISBLANK(Nomen.complète!Q1567),"-",Nomen.complète!Q1567)</f>
        <v>-</v>
      </c>
      <c r="C1567" s="140" t="str">
        <f>IF(ISBLANK(Nomen.complète!R1567),"-",Nomen.complète!R1567)</f>
        <v>-</v>
      </c>
      <c r="D1567" s="141" t="str">
        <f>IF(ISBLANK(Nomen.complète!S1567),"-",Nomen.complète!S1567)</f>
        <v>-</v>
      </c>
    </row>
    <row r="1568" spans="1:4">
      <c r="A1568" s="138" t="str">
        <f>IF(ISBLANK(Nomen.complète!P1568),"-",Nomen.complète!P1568)</f>
        <v>-</v>
      </c>
      <c r="B1568" s="139" t="str">
        <f>IF(ISBLANK(Nomen.complète!Q1568),"-",Nomen.complète!Q1568)</f>
        <v>-</v>
      </c>
      <c r="C1568" s="140" t="str">
        <f>IF(ISBLANK(Nomen.complète!R1568),"-",Nomen.complète!R1568)</f>
        <v>-</v>
      </c>
      <c r="D1568" s="141" t="str">
        <f>IF(ISBLANK(Nomen.complète!S1568),"-",Nomen.complète!S1568)</f>
        <v>-</v>
      </c>
    </row>
    <row r="1569" spans="1:4">
      <c r="A1569" s="138" t="str">
        <f>IF(ISBLANK(Nomen.complète!P1569),"-",Nomen.complète!P1569)</f>
        <v>-</v>
      </c>
      <c r="B1569" s="139" t="str">
        <f>IF(ISBLANK(Nomen.complète!Q1569),"-",Nomen.complète!Q1569)</f>
        <v>-</v>
      </c>
      <c r="C1569" s="140" t="str">
        <f>IF(ISBLANK(Nomen.complète!R1569),"-",Nomen.complète!R1569)</f>
        <v>-</v>
      </c>
      <c r="D1569" s="141" t="str">
        <f>IF(ISBLANK(Nomen.complète!S1569),"-",Nomen.complète!S1569)</f>
        <v>-</v>
      </c>
    </row>
    <row r="1570" spans="1:4">
      <c r="A1570" s="138" t="str">
        <f>IF(ISBLANK(Nomen.complète!P1570),"-",Nomen.complète!P1570)</f>
        <v>-</v>
      </c>
      <c r="B1570" s="139" t="str">
        <f>IF(ISBLANK(Nomen.complète!Q1570),"-",Nomen.complète!Q1570)</f>
        <v>-</v>
      </c>
      <c r="C1570" s="140" t="str">
        <f>IF(ISBLANK(Nomen.complète!R1570),"-",Nomen.complète!R1570)</f>
        <v>-</v>
      </c>
      <c r="D1570" s="141" t="str">
        <f>IF(ISBLANK(Nomen.complète!S1570),"-",Nomen.complète!S1570)</f>
        <v>-</v>
      </c>
    </row>
    <row r="1571" spans="1:4">
      <c r="A1571" s="138" t="str">
        <f>IF(ISBLANK(Nomen.complète!P1571),"-",Nomen.complète!P1571)</f>
        <v>-</v>
      </c>
      <c r="B1571" s="139" t="str">
        <f>IF(ISBLANK(Nomen.complète!Q1571),"-",Nomen.complète!Q1571)</f>
        <v>-</v>
      </c>
      <c r="C1571" s="140" t="str">
        <f>IF(ISBLANK(Nomen.complète!R1571),"-",Nomen.complète!R1571)</f>
        <v>-</v>
      </c>
      <c r="D1571" s="141" t="str">
        <f>IF(ISBLANK(Nomen.complète!S1571),"-",Nomen.complète!S1571)</f>
        <v>-</v>
      </c>
    </row>
    <row r="1572" spans="1:4">
      <c r="A1572" s="138" t="str">
        <f>IF(ISBLANK(Nomen.complète!P1572),"-",Nomen.complète!P1572)</f>
        <v>-</v>
      </c>
      <c r="B1572" s="139" t="str">
        <f>IF(ISBLANK(Nomen.complète!Q1572),"-",Nomen.complète!Q1572)</f>
        <v>-</v>
      </c>
      <c r="C1572" s="140" t="str">
        <f>IF(ISBLANK(Nomen.complète!R1572),"-",Nomen.complète!R1572)</f>
        <v>-</v>
      </c>
      <c r="D1572" s="141" t="str">
        <f>IF(ISBLANK(Nomen.complète!S1572),"-",Nomen.complète!S1572)</f>
        <v>-</v>
      </c>
    </row>
    <row r="1573" spans="1:4">
      <c r="A1573" s="138" t="str">
        <f>IF(ISBLANK(Nomen.complète!P1573),"-",Nomen.complète!P1573)</f>
        <v>-</v>
      </c>
      <c r="B1573" s="139" t="str">
        <f>IF(ISBLANK(Nomen.complète!Q1573),"-",Nomen.complète!Q1573)</f>
        <v>-</v>
      </c>
      <c r="C1573" s="140" t="str">
        <f>IF(ISBLANK(Nomen.complète!R1573),"-",Nomen.complète!R1573)</f>
        <v>-</v>
      </c>
      <c r="D1573" s="141" t="str">
        <f>IF(ISBLANK(Nomen.complète!S1573),"-",Nomen.complète!S1573)</f>
        <v>-</v>
      </c>
    </row>
    <row r="1574" spans="1:4">
      <c r="A1574" s="138" t="str">
        <f>IF(ISBLANK(Nomen.complète!P1574),"-",Nomen.complète!P1574)</f>
        <v>-</v>
      </c>
      <c r="B1574" s="139" t="str">
        <f>IF(ISBLANK(Nomen.complète!Q1574),"-",Nomen.complète!Q1574)</f>
        <v>-</v>
      </c>
      <c r="C1574" s="140" t="str">
        <f>IF(ISBLANK(Nomen.complète!R1574),"-",Nomen.complète!R1574)</f>
        <v>-</v>
      </c>
      <c r="D1574" s="141" t="str">
        <f>IF(ISBLANK(Nomen.complète!S1574),"-",Nomen.complète!S1574)</f>
        <v>-</v>
      </c>
    </row>
    <row r="1575" spans="1:4">
      <c r="A1575" s="138" t="str">
        <f>IF(ISBLANK(Nomen.complète!P1575),"-",Nomen.complète!P1575)</f>
        <v>-</v>
      </c>
      <c r="B1575" s="139" t="str">
        <f>IF(ISBLANK(Nomen.complète!Q1575),"-",Nomen.complète!Q1575)</f>
        <v>-</v>
      </c>
      <c r="C1575" s="140" t="str">
        <f>IF(ISBLANK(Nomen.complète!R1575),"-",Nomen.complète!R1575)</f>
        <v>-</v>
      </c>
      <c r="D1575" s="141" t="str">
        <f>IF(ISBLANK(Nomen.complète!S1575),"-",Nomen.complète!S1575)</f>
        <v>-</v>
      </c>
    </row>
    <row r="1576" spans="1:4">
      <c r="A1576" s="138" t="str">
        <f>IF(ISBLANK(Nomen.complète!P1576),"-",Nomen.complète!P1576)</f>
        <v>-</v>
      </c>
      <c r="B1576" s="139" t="str">
        <f>IF(ISBLANK(Nomen.complète!Q1576),"-",Nomen.complète!Q1576)</f>
        <v>-</v>
      </c>
      <c r="C1576" s="140" t="str">
        <f>IF(ISBLANK(Nomen.complète!R1576),"-",Nomen.complète!R1576)</f>
        <v>-</v>
      </c>
      <c r="D1576" s="141" t="str">
        <f>IF(ISBLANK(Nomen.complète!S1576),"-",Nomen.complète!S1576)</f>
        <v>-</v>
      </c>
    </row>
    <row r="1577" spans="1:4">
      <c r="A1577" s="138" t="str">
        <f>IF(ISBLANK(Nomen.complète!P1577),"-",Nomen.complète!P1577)</f>
        <v>-</v>
      </c>
      <c r="B1577" s="139" t="str">
        <f>IF(ISBLANK(Nomen.complète!Q1577),"-",Nomen.complète!Q1577)</f>
        <v>-</v>
      </c>
      <c r="C1577" s="140" t="str">
        <f>IF(ISBLANK(Nomen.complète!R1577),"-",Nomen.complète!R1577)</f>
        <v>-</v>
      </c>
      <c r="D1577" s="141" t="str">
        <f>IF(ISBLANK(Nomen.complète!S1577),"-",Nomen.complète!S1577)</f>
        <v>-</v>
      </c>
    </row>
    <row r="1578" spans="1:4">
      <c r="A1578" s="138" t="str">
        <f>IF(ISBLANK(Nomen.complète!P1578),"-",Nomen.complète!P1578)</f>
        <v>-</v>
      </c>
      <c r="B1578" s="139" t="str">
        <f>IF(ISBLANK(Nomen.complète!Q1578),"-",Nomen.complète!Q1578)</f>
        <v>-</v>
      </c>
      <c r="C1578" s="140" t="str">
        <f>IF(ISBLANK(Nomen.complète!R1578),"-",Nomen.complète!R1578)</f>
        <v>-</v>
      </c>
      <c r="D1578" s="141" t="str">
        <f>IF(ISBLANK(Nomen.complète!S1578),"-",Nomen.complète!S1578)</f>
        <v>-</v>
      </c>
    </row>
    <row r="1579" spans="1:4">
      <c r="A1579" s="138" t="str">
        <f>IF(ISBLANK(Nomen.complète!P1579),"-",Nomen.complète!P1579)</f>
        <v>-</v>
      </c>
      <c r="B1579" s="139" t="str">
        <f>IF(ISBLANK(Nomen.complète!Q1579),"-",Nomen.complète!Q1579)</f>
        <v>-</v>
      </c>
      <c r="C1579" s="140" t="str">
        <f>IF(ISBLANK(Nomen.complète!R1579),"-",Nomen.complète!R1579)</f>
        <v>-</v>
      </c>
      <c r="D1579" s="141" t="str">
        <f>IF(ISBLANK(Nomen.complète!S1579),"-",Nomen.complète!S1579)</f>
        <v>-</v>
      </c>
    </row>
    <row r="1580" spans="1:4">
      <c r="A1580" s="138" t="str">
        <f>IF(ISBLANK(Nomen.complète!P1580),"-",Nomen.complète!P1580)</f>
        <v>-</v>
      </c>
      <c r="B1580" s="139" t="str">
        <f>IF(ISBLANK(Nomen.complète!Q1580),"-",Nomen.complète!Q1580)</f>
        <v>-</v>
      </c>
      <c r="C1580" s="140" t="str">
        <f>IF(ISBLANK(Nomen.complète!R1580),"-",Nomen.complète!R1580)</f>
        <v>-</v>
      </c>
      <c r="D1580" s="141" t="str">
        <f>IF(ISBLANK(Nomen.complète!S1580),"-",Nomen.complète!S1580)</f>
        <v>-</v>
      </c>
    </row>
    <row r="1581" spans="1:4">
      <c r="A1581" s="138" t="str">
        <f>IF(ISBLANK(Nomen.complète!P1581),"-",Nomen.complète!P1581)</f>
        <v>-</v>
      </c>
      <c r="B1581" s="139" t="str">
        <f>IF(ISBLANK(Nomen.complète!Q1581),"-",Nomen.complète!Q1581)</f>
        <v>-</v>
      </c>
      <c r="C1581" s="140" t="str">
        <f>IF(ISBLANK(Nomen.complète!R1581),"-",Nomen.complète!R1581)</f>
        <v>-</v>
      </c>
      <c r="D1581" s="141" t="str">
        <f>IF(ISBLANK(Nomen.complète!S1581),"-",Nomen.complète!S1581)</f>
        <v>-</v>
      </c>
    </row>
    <row r="1582" spans="1:4">
      <c r="A1582" s="138" t="str">
        <f>IF(ISBLANK(Nomen.complète!P1582),"-",Nomen.complète!P1582)</f>
        <v>-</v>
      </c>
      <c r="B1582" s="139" t="str">
        <f>IF(ISBLANK(Nomen.complète!Q1582),"-",Nomen.complète!Q1582)</f>
        <v>-</v>
      </c>
      <c r="C1582" s="140" t="str">
        <f>IF(ISBLANK(Nomen.complète!R1582),"-",Nomen.complète!R1582)</f>
        <v>-</v>
      </c>
      <c r="D1582" s="141" t="str">
        <f>IF(ISBLANK(Nomen.complète!S1582),"-",Nomen.complète!S1582)</f>
        <v>-</v>
      </c>
    </row>
    <row r="1583" spans="1:4">
      <c r="A1583" s="138" t="str">
        <f>IF(ISBLANK(Nomen.complète!P1583),"-",Nomen.complète!P1583)</f>
        <v>-</v>
      </c>
      <c r="B1583" s="139" t="str">
        <f>IF(ISBLANK(Nomen.complète!Q1583),"-",Nomen.complète!Q1583)</f>
        <v>-</v>
      </c>
      <c r="C1583" s="140" t="str">
        <f>IF(ISBLANK(Nomen.complète!R1583),"-",Nomen.complète!R1583)</f>
        <v>-</v>
      </c>
      <c r="D1583" s="141" t="str">
        <f>IF(ISBLANK(Nomen.complète!S1583),"-",Nomen.complète!S1583)</f>
        <v>-</v>
      </c>
    </row>
    <row r="1584" spans="1:4">
      <c r="A1584" s="138" t="str">
        <f>IF(ISBLANK(Nomen.complète!P1584),"-",Nomen.complète!P1584)</f>
        <v>-</v>
      </c>
      <c r="B1584" s="139" t="str">
        <f>IF(ISBLANK(Nomen.complète!Q1584),"-",Nomen.complète!Q1584)</f>
        <v>-</v>
      </c>
      <c r="C1584" s="140" t="str">
        <f>IF(ISBLANK(Nomen.complète!R1584),"-",Nomen.complète!R1584)</f>
        <v>-</v>
      </c>
      <c r="D1584" s="141" t="str">
        <f>IF(ISBLANK(Nomen.complète!S1584),"-",Nomen.complète!S1584)</f>
        <v>-</v>
      </c>
    </row>
    <row r="1585" spans="1:4">
      <c r="A1585" s="138" t="str">
        <f>IF(ISBLANK(Nomen.complète!P1585),"-",Nomen.complète!P1585)</f>
        <v>-</v>
      </c>
      <c r="B1585" s="139" t="str">
        <f>IF(ISBLANK(Nomen.complète!Q1585),"-",Nomen.complète!Q1585)</f>
        <v>-</v>
      </c>
      <c r="C1585" s="140" t="str">
        <f>IF(ISBLANK(Nomen.complète!R1585),"-",Nomen.complète!R1585)</f>
        <v>-</v>
      </c>
      <c r="D1585" s="141" t="str">
        <f>IF(ISBLANK(Nomen.complète!S1585),"-",Nomen.complète!S1585)</f>
        <v>-</v>
      </c>
    </row>
    <row r="1586" spans="1:4">
      <c r="A1586" s="138" t="str">
        <f>IF(ISBLANK(Nomen.complète!P1586),"-",Nomen.complète!P1586)</f>
        <v>-</v>
      </c>
      <c r="B1586" s="139" t="str">
        <f>IF(ISBLANK(Nomen.complète!Q1586),"-",Nomen.complète!Q1586)</f>
        <v>-</v>
      </c>
      <c r="C1586" s="140" t="str">
        <f>IF(ISBLANK(Nomen.complète!R1586),"-",Nomen.complète!R1586)</f>
        <v>-</v>
      </c>
      <c r="D1586" s="141" t="str">
        <f>IF(ISBLANK(Nomen.complète!S1586),"-",Nomen.complète!S1586)</f>
        <v>-</v>
      </c>
    </row>
    <row r="1587" spans="1:4">
      <c r="A1587" s="138" t="str">
        <f>IF(ISBLANK(Nomen.complète!P1587),"-",Nomen.complète!P1587)</f>
        <v>-</v>
      </c>
      <c r="B1587" s="139" t="str">
        <f>IF(ISBLANK(Nomen.complète!Q1587),"-",Nomen.complète!Q1587)</f>
        <v>-</v>
      </c>
      <c r="C1587" s="140" t="str">
        <f>IF(ISBLANK(Nomen.complète!R1587),"-",Nomen.complète!R1587)</f>
        <v>-</v>
      </c>
      <c r="D1587" s="141" t="str">
        <f>IF(ISBLANK(Nomen.complète!S1587),"-",Nomen.complète!S1587)</f>
        <v>-</v>
      </c>
    </row>
    <row r="1588" spans="1:4">
      <c r="A1588" s="138" t="str">
        <f>IF(ISBLANK(Nomen.complète!P1588),"-",Nomen.complète!P1588)</f>
        <v>-</v>
      </c>
      <c r="B1588" s="139" t="str">
        <f>IF(ISBLANK(Nomen.complète!Q1588),"-",Nomen.complète!Q1588)</f>
        <v>-</v>
      </c>
      <c r="C1588" s="140" t="str">
        <f>IF(ISBLANK(Nomen.complète!R1588),"-",Nomen.complète!R1588)</f>
        <v>-</v>
      </c>
      <c r="D1588" s="141" t="str">
        <f>IF(ISBLANK(Nomen.complète!S1588),"-",Nomen.complète!S1588)</f>
        <v>-</v>
      </c>
    </row>
    <row r="1589" spans="1:4">
      <c r="A1589" s="138" t="str">
        <f>IF(ISBLANK(Nomen.complète!P1589),"-",Nomen.complète!P1589)</f>
        <v>-</v>
      </c>
      <c r="B1589" s="139" t="str">
        <f>IF(ISBLANK(Nomen.complète!Q1589),"-",Nomen.complète!Q1589)</f>
        <v>-</v>
      </c>
      <c r="C1589" s="140" t="str">
        <f>IF(ISBLANK(Nomen.complète!R1589),"-",Nomen.complète!R1589)</f>
        <v>-</v>
      </c>
      <c r="D1589" s="141" t="str">
        <f>IF(ISBLANK(Nomen.complète!S1589),"-",Nomen.complète!S1589)</f>
        <v>-</v>
      </c>
    </row>
    <row r="1590" spans="1:4">
      <c r="A1590" s="138" t="str">
        <f>IF(ISBLANK(Nomen.complète!P1590),"-",Nomen.complète!P1590)</f>
        <v>-</v>
      </c>
      <c r="B1590" s="139" t="str">
        <f>IF(ISBLANK(Nomen.complète!Q1590),"-",Nomen.complète!Q1590)</f>
        <v>-</v>
      </c>
      <c r="C1590" s="140" t="str">
        <f>IF(ISBLANK(Nomen.complète!R1590),"-",Nomen.complète!R1590)</f>
        <v>-</v>
      </c>
      <c r="D1590" s="141" t="str">
        <f>IF(ISBLANK(Nomen.complète!S1590),"-",Nomen.complète!S1590)</f>
        <v>-</v>
      </c>
    </row>
    <row r="1591" spans="1:4">
      <c r="A1591" s="138" t="str">
        <f>IF(ISBLANK(Nomen.complète!P1591),"-",Nomen.complète!P1591)</f>
        <v>-</v>
      </c>
      <c r="B1591" s="139" t="str">
        <f>IF(ISBLANK(Nomen.complète!Q1591),"-",Nomen.complète!Q1591)</f>
        <v>-</v>
      </c>
      <c r="C1591" s="140" t="str">
        <f>IF(ISBLANK(Nomen.complète!R1591),"-",Nomen.complète!R1591)</f>
        <v>-</v>
      </c>
      <c r="D1591" s="141" t="str">
        <f>IF(ISBLANK(Nomen.complète!S1591),"-",Nomen.complète!S1591)</f>
        <v>-</v>
      </c>
    </row>
    <row r="1592" spans="1:4">
      <c r="A1592" s="138" t="str">
        <f>IF(ISBLANK(Nomen.complète!P1592),"-",Nomen.complète!P1592)</f>
        <v>-</v>
      </c>
      <c r="B1592" s="139" t="str">
        <f>IF(ISBLANK(Nomen.complète!Q1592),"-",Nomen.complète!Q1592)</f>
        <v>-</v>
      </c>
      <c r="C1592" s="140" t="str">
        <f>IF(ISBLANK(Nomen.complète!R1592),"-",Nomen.complète!R1592)</f>
        <v>-</v>
      </c>
      <c r="D1592" s="141" t="str">
        <f>IF(ISBLANK(Nomen.complète!S1592),"-",Nomen.complète!S1592)</f>
        <v>-</v>
      </c>
    </row>
    <row r="1593" spans="1:4">
      <c r="A1593" s="138" t="str">
        <f>IF(ISBLANK(Nomen.complète!P1593),"-",Nomen.complète!P1593)</f>
        <v>-</v>
      </c>
      <c r="B1593" s="139" t="str">
        <f>IF(ISBLANK(Nomen.complète!Q1593),"-",Nomen.complète!Q1593)</f>
        <v>-</v>
      </c>
      <c r="C1593" s="140" t="str">
        <f>IF(ISBLANK(Nomen.complète!R1593),"-",Nomen.complète!R1593)</f>
        <v>-</v>
      </c>
      <c r="D1593" s="141" t="str">
        <f>IF(ISBLANK(Nomen.complète!S1593),"-",Nomen.complète!S1593)</f>
        <v>-</v>
      </c>
    </row>
    <row r="1594" spans="1:4">
      <c r="A1594" s="138" t="str">
        <f>IF(ISBLANK(Nomen.complète!P1594),"-",Nomen.complète!P1594)</f>
        <v>-</v>
      </c>
      <c r="B1594" s="139" t="str">
        <f>IF(ISBLANK(Nomen.complète!Q1594),"-",Nomen.complète!Q1594)</f>
        <v>-</v>
      </c>
      <c r="C1594" s="140" t="str">
        <f>IF(ISBLANK(Nomen.complète!R1594),"-",Nomen.complète!R1594)</f>
        <v>-</v>
      </c>
      <c r="D1594" s="141" t="str">
        <f>IF(ISBLANK(Nomen.complète!S1594),"-",Nomen.complète!S1594)</f>
        <v>-</v>
      </c>
    </row>
    <row r="1595" spans="1:4">
      <c r="A1595" s="138" t="str">
        <f>IF(ISBLANK(Nomen.complète!P1595),"-",Nomen.complète!P1595)</f>
        <v>-</v>
      </c>
      <c r="B1595" s="139" t="str">
        <f>IF(ISBLANK(Nomen.complète!Q1595),"-",Nomen.complète!Q1595)</f>
        <v>-</v>
      </c>
      <c r="C1595" s="140" t="str">
        <f>IF(ISBLANK(Nomen.complète!R1595),"-",Nomen.complète!R1595)</f>
        <v>-</v>
      </c>
      <c r="D1595" s="141" t="str">
        <f>IF(ISBLANK(Nomen.complète!S1595),"-",Nomen.complète!S1595)</f>
        <v>-</v>
      </c>
    </row>
    <row r="1596" spans="1:4">
      <c r="A1596" s="138" t="str">
        <f>IF(ISBLANK(Nomen.complète!P1596),"-",Nomen.complète!P1596)</f>
        <v>-</v>
      </c>
      <c r="B1596" s="139" t="str">
        <f>IF(ISBLANK(Nomen.complète!Q1596),"-",Nomen.complète!Q1596)</f>
        <v>-</v>
      </c>
      <c r="C1596" s="140" t="str">
        <f>IF(ISBLANK(Nomen.complète!R1596),"-",Nomen.complète!R1596)</f>
        <v>-</v>
      </c>
      <c r="D1596" s="141" t="str">
        <f>IF(ISBLANK(Nomen.complète!S1596),"-",Nomen.complète!S1596)</f>
        <v>-</v>
      </c>
    </row>
    <row r="1597" spans="1:4">
      <c r="A1597" s="138" t="str">
        <f>IF(ISBLANK(Nomen.complète!P1597),"-",Nomen.complète!P1597)</f>
        <v>-</v>
      </c>
      <c r="B1597" s="139" t="str">
        <f>IF(ISBLANK(Nomen.complète!Q1597),"-",Nomen.complète!Q1597)</f>
        <v>-</v>
      </c>
      <c r="C1597" s="140" t="str">
        <f>IF(ISBLANK(Nomen.complète!R1597),"-",Nomen.complète!R1597)</f>
        <v>-</v>
      </c>
      <c r="D1597" s="141" t="str">
        <f>IF(ISBLANK(Nomen.complète!S1597),"-",Nomen.complète!S1597)</f>
        <v>-</v>
      </c>
    </row>
    <row r="1598" spans="1:4">
      <c r="A1598" s="138" t="str">
        <f>IF(ISBLANK(Nomen.complète!P1598),"-",Nomen.complète!P1598)</f>
        <v>-</v>
      </c>
      <c r="B1598" s="139" t="str">
        <f>IF(ISBLANK(Nomen.complète!Q1598),"-",Nomen.complète!Q1598)</f>
        <v>-</v>
      </c>
      <c r="C1598" s="140" t="str">
        <f>IF(ISBLANK(Nomen.complète!R1598),"-",Nomen.complète!R1598)</f>
        <v>-</v>
      </c>
      <c r="D1598" s="141" t="str">
        <f>IF(ISBLANK(Nomen.complète!S1598),"-",Nomen.complète!S1598)</f>
        <v>-</v>
      </c>
    </row>
    <row r="1599" spans="1:4">
      <c r="A1599" s="138" t="str">
        <f>IF(ISBLANK(Nomen.complète!P1599),"-",Nomen.complète!P1599)</f>
        <v>-</v>
      </c>
      <c r="B1599" s="139" t="str">
        <f>IF(ISBLANK(Nomen.complète!Q1599),"-",Nomen.complète!Q1599)</f>
        <v>-</v>
      </c>
      <c r="C1599" s="140" t="str">
        <f>IF(ISBLANK(Nomen.complète!R1599),"-",Nomen.complète!R1599)</f>
        <v>-</v>
      </c>
      <c r="D1599" s="141" t="str">
        <f>IF(ISBLANK(Nomen.complète!S1599),"-",Nomen.complète!S1599)</f>
        <v>-</v>
      </c>
    </row>
    <row r="1600" spans="1:4">
      <c r="A1600" s="138" t="str">
        <f>IF(ISBLANK(Nomen.complète!P1600),"-",Nomen.complète!P1600)</f>
        <v>-</v>
      </c>
      <c r="B1600" s="139" t="str">
        <f>IF(ISBLANK(Nomen.complète!Q1600),"-",Nomen.complète!Q1600)</f>
        <v>-</v>
      </c>
      <c r="C1600" s="140" t="str">
        <f>IF(ISBLANK(Nomen.complète!R1600),"-",Nomen.complète!R1600)</f>
        <v>-</v>
      </c>
      <c r="D1600" s="141" t="str">
        <f>IF(ISBLANK(Nomen.complète!S1600),"-",Nomen.complète!S1600)</f>
        <v>-</v>
      </c>
    </row>
    <row r="1601" spans="1:4">
      <c r="A1601" s="138" t="str">
        <f>IF(ISBLANK(Nomen.complète!P1601),"-",Nomen.complète!P1601)</f>
        <v>-</v>
      </c>
      <c r="B1601" s="139" t="str">
        <f>IF(ISBLANK(Nomen.complète!Q1601),"-",Nomen.complète!Q1601)</f>
        <v>-</v>
      </c>
      <c r="C1601" s="140" t="str">
        <f>IF(ISBLANK(Nomen.complète!R1601),"-",Nomen.complète!R1601)</f>
        <v>-</v>
      </c>
      <c r="D1601" s="141" t="str">
        <f>IF(ISBLANK(Nomen.complète!S1601),"-",Nomen.complète!S1601)</f>
        <v>-</v>
      </c>
    </row>
    <row r="1602" spans="1:4">
      <c r="A1602" s="138" t="str">
        <f>IF(ISBLANK(Nomen.complète!P1602),"-",Nomen.complète!P1602)</f>
        <v>-</v>
      </c>
      <c r="B1602" s="139" t="str">
        <f>IF(ISBLANK(Nomen.complète!Q1602),"-",Nomen.complète!Q1602)</f>
        <v>-</v>
      </c>
      <c r="C1602" s="140" t="str">
        <f>IF(ISBLANK(Nomen.complète!R1602),"-",Nomen.complète!R1602)</f>
        <v>-</v>
      </c>
      <c r="D1602" s="141" t="str">
        <f>IF(ISBLANK(Nomen.complète!S1602),"-",Nomen.complète!S1602)</f>
        <v>-</v>
      </c>
    </row>
    <row r="1603" spans="1:4">
      <c r="A1603" s="138" t="str">
        <f>IF(ISBLANK(Nomen.complète!P1603),"-",Nomen.complète!P1603)</f>
        <v>-</v>
      </c>
      <c r="B1603" s="139" t="str">
        <f>IF(ISBLANK(Nomen.complète!Q1603),"-",Nomen.complète!Q1603)</f>
        <v>-</v>
      </c>
      <c r="C1603" s="140" t="str">
        <f>IF(ISBLANK(Nomen.complète!R1603),"-",Nomen.complète!R1603)</f>
        <v>-</v>
      </c>
      <c r="D1603" s="141" t="str">
        <f>IF(ISBLANK(Nomen.complète!S1603),"-",Nomen.complète!S1603)</f>
        <v>-</v>
      </c>
    </row>
    <row r="1604" spans="1:4">
      <c r="A1604" s="138" t="str">
        <f>IF(ISBLANK(Nomen.complète!P1604),"-",Nomen.complète!P1604)</f>
        <v>-</v>
      </c>
      <c r="B1604" s="139" t="str">
        <f>IF(ISBLANK(Nomen.complète!Q1604),"-",Nomen.complète!Q1604)</f>
        <v>-</v>
      </c>
      <c r="C1604" s="140" t="str">
        <f>IF(ISBLANK(Nomen.complète!R1604),"-",Nomen.complète!R1604)</f>
        <v>-</v>
      </c>
      <c r="D1604" s="141" t="str">
        <f>IF(ISBLANK(Nomen.complète!S1604),"-",Nomen.complète!S1604)</f>
        <v>-</v>
      </c>
    </row>
    <row r="1605" spans="1:4">
      <c r="A1605" s="138" t="str">
        <f>IF(ISBLANK(Nomen.complète!P1605),"-",Nomen.complète!P1605)</f>
        <v>-</v>
      </c>
      <c r="B1605" s="139" t="str">
        <f>IF(ISBLANK(Nomen.complète!Q1605),"-",Nomen.complète!Q1605)</f>
        <v>-</v>
      </c>
      <c r="C1605" s="140" t="str">
        <f>IF(ISBLANK(Nomen.complète!R1605),"-",Nomen.complète!R1605)</f>
        <v>-</v>
      </c>
      <c r="D1605" s="141" t="str">
        <f>IF(ISBLANK(Nomen.complète!S1605),"-",Nomen.complète!S1605)</f>
        <v>-</v>
      </c>
    </row>
    <row r="1606" spans="1:4">
      <c r="A1606" s="138" t="str">
        <f>IF(ISBLANK(Nomen.complète!P1606),"-",Nomen.complète!P1606)</f>
        <v>-</v>
      </c>
      <c r="B1606" s="139" t="str">
        <f>IF(ISBLANK(Nomen.complète!Q1606),"-",Nomen.complète!Q1606)</f>
        <v>-</v>
      </c>
      <c r="C1606" s="140" t="str">
        <f>IF(ISBLANK(Nomen.complète!R1606),"-",Nomen.complète!R1606)</f>
        <v>-</v>
      </c>
      <c r="D1606" s="141" t="str">
        <f>IF(ISBLANK(Nomen.complète!S1606),"-",Nomen.complète!S1606)</f>
        <v>-</v>
      </c>
    </row>
    <row r="1607" spans="1:4">
      <c r="A1607" s="138" t="str">
        <f>IF(ISBLANK(Nomen.complète!P1607),"-",Nomen.complète!P1607)</f>
        <v>-</v>
      </c>
      <c r="B1607" s="139" t="str">
        <f>IF(ISBLANK(Nomen.complète!Q1607),"-",Nomen.complète!Q1607)</f>
        <v>-</v>
      </c>
      <c r="C1607" s="140" t="str">
        <f>IF(ISBLANK(Nomen.complète!R1607),"-",Nomen.complète!R1607)</f>
        <v>-</v>
      </c>
      <c r="D1607" s="141" t="str">
        <f>IF(ISBLANK(Nomen.complète!S1607),"-",Nomen.complète!S1607)</f>
        <v>-</v>
      </c>
    </row>
    <row r="1608" spans="1:4">
      <c r="A1608" s="138" t="str">
        <f>IF(ISBLANK(Nomen.complète!P1608),"-",Nomen.complète!P1608)</f>
        <v>-</v>
      </c>
      <c r="B1608" s="139" t="str">
        <f>IF(ISBLANK(Nomen.complète!Q1608),"-",Nomen.complète!Q1608)</f>
        <v>-</v>
      </c>
      <c r="C1608" s="140" t="str">
        <f>IF(ISBLANK(Nomen.complète!R1608),"-",Nomen.complète!R1608)</f>
        <v>-</v>
      </c>
      <c r="D1608" s="141" t="str">
        <f>IF(ISBLANK(Nomen.complète!S1608),"-",Nomen.complète!S1608)</f>
        <v>-</v>
      </c>
    </row>
    <row r="1609" spans="1:4">
      <c r="A1609" s="138" t="str">
        <f>IF(ISBLANK(Nomen.complète!P1609),"-",Nomen.complète!P1609)</f>
        <v>-</v>
      </c>
      <c r="B1609" s="139" t="str">
        <f>IF(ISBLANK(Nomen.complète!Q1609),"-",Nomen.complète!Q1609)</f>
        <v>-</v>
      </c>
      <c r="C1609" s="140" t="str">
        <f>IF(ISBLANK(Nomen.complète!R1609),"-",Nomen.complète!R1609)</f>
        <v>-</v>
      </c>
      <c r="D1609" s="141" t="str">
        <f>IF(ISBLANK(Nomen.complète!S1609),"-",Nomen.complète!S1609)</f>
        <v>-</v>
      </c>
    </row>
    <row r="1610" spans="1:4">
      <c r="A1610" s="138" t="str">
        <f>IF(ISBLANK(Nomen.complète!P1610),"-",Nomen.complète!P1610)</f>
        <v>-</v>
      </c>
      <c r="B1610" s="139" t="str">
        <f>IF(ISBLANK(Nomen.complète!Q1610),"-",Nomen.complète!Q1610)</f>
        <v>-</v>
      </c>
      <c r="C1610" s="140" t="str">
        <f>IF(ISBLANK(Nomen.complète!R1610),"-",Nomen.complète!R1610)</f>
        <v>-</v>
      </c>
      <c r="D1610" s="141" t="str">
        <f>IF(ISBLANK(Nomen.complète!S1610),"-",Nomen.complète!S1610)</f>
        <v>-</v>
      </c>
    </row>
    <row r="1611" spans="1:4">
      <c r="A1611" s="138" t="str">
        <f>IF(ISBLANK(Nomen.complète!P1611),"-",Nomen.complète!P1611)</f>
        <v>-</v>
      </c>
      <c r="B1611" s="139" t="str">
        <f>IF(ISBLANK(Nomen.complète!Q1611),"-",Nomen.complète!Q1611)</f>
        <v>-</v>
      </c>
      <c r="C1611" s="140" t="str">
        <f>IF(ISBLANK(Nomen.complète!R1611),"-",Nomen.complète!R1611)</f>
        <v>-</v>
      </c>
      <c r="D1611" s="141" t="str">
        <f>IF(ISBLANK(Nomen.complète!S1611),"-",Nomen.complète!S1611)</f>
        <v>-</v>
      </c>
    </row>
    <row r="1612" spans="1:4">
      <c r="A1612" s="138" t="str">
        <f>IF(ISBLANK(Nomen.complète!P1612),"-",Nomen.complète!P1612)</f>
        <v>-</v>
      </c>
      <c r="B1612" s="139" t="str">
        <f>IF(ISBLANK(Nomen.complète!Q1612),"-",Nomen.complète!Q1612)</f>
        <v>-</v>
      </c>
      <c r="C1612" s="140" t="str">
        <f>IF(ISBLANK(Nomen.complète!R1612),"-",Nomen.complète!R1612)</f>
        <v>-</v>
      </c>
      <c r="D1612" s="141" t="str">
        <f>IF(ISBLANK(Nomen.complète!S1612),"-",Nomen.complète!S1612)</f>
        <v>-</v>
      </c>
    </row>
    <row r="1613" spans="1:4">
      <c r="A1613" s="138" t="str">
        <f>IF(ISBLANK(Nomen.complète!P1613),"-",Nomen.complète!P1613)</f>
        <v>-</v>
      </c>
      <c r="B1613" s="139" t="str">
        <f>IF(ISBLANK(Nomen.complète!Q1613),"-",Nomen.complète!Q1613)</f>
        <v>-</v>
      </c>
      <c r="C1613" s="140" t="str">
        <f>IF(ISBLANK(Nomen.complète!R1613),"-",Nomen.complète!R1613)</f>
        <v>-</v>
      </c>
      <c r="D1613" s="141" t="str">
        <f>IF(ISBLANK(Nomen.complète!S1613),"-",Nomen.complète!S1613)</f>
        <v>-</v>
      </c>
    </row>
    <row r="1614" spans="1:4">
      <c r="A1614" s="138" t="str">
        <f>IF(ISBLANK(Nomen.complète!P1614),"-",Nomen.complète!P1614)</f>
        <v>-</v>
      </c>
      <c r="B1614" s="139" t="str">
        <f>IF(ISBLANK(Nomen.complète!Q1614),"-",Nomen.complète!Q1614)</f>
        <v>-</v>
      </c>
      <c r="C1614" s="140" t="str">
        <f>IF(ISBLANK(Nomen.complète!R1614),"-",Nomen.complète!R1614)</f>
        <v>-</v>
      </c>
      <c r="D1614" s="141" t="str">
        <f>IF(ISBLANK(Nomen.complète!S1614),"-",Nomen.complète!S1614)</f>
        <v>-</v>
      </c>
    </row>
    <row r="1615" spans="1:4">
      <c r="A1615" s="138" t="str">
        <f>IF(ISBLANK(Nomen.complète!P1615),"-",Nomen.complète!P1615)</f>
        <v>-</v>
      </c>
      <c r="B1615" s="139" t="str">
        <f>IF(ISBLANK(Nomen.complète!Q1615),"-",Nomen.complète!Q1615)</f>
        <v>-</v>
      </c>
      <c r="C1615" s="140" t="str">
        <f>IF(ISBLANK(Nomen.complète!R1615),"-",Nomen.complète!R1615)</f>
        <v>-</v>
      </c>
      <c r="D1615" s="141" t="str">
        <f>IF(ISBLANK(Nomen.complète!S1615),"-",Nomen.complète!S1615)</f>
        <v>-</v>
      </c>
    </row>
    <row r="1616" spans="1:4">
      <c r="A1616" s="138" t="str">
        <f>IF(ISBLANK(Nomen.complète!P1616),"-",Nomen.complète!P1616)</f>
        <v>-</v>
      </c>
      <c r="B1616" s="139" t="str">
        <f>IF(ISBLANK(Nomen.complète!Q1616),"-",Nomen.complète!Q1616)</f>
        <v>-</v>
      </c>
      <c r="C1616" s="140" t="str">
        <f>IF(ISBLANK(Nomen.complète!R1616),"-",Nomen.complète!R1616)</f>
        <v>-</v>
      </c>
      <c r="D1616" s="141" t="str">
        <f>IF(ISBLANK(Nomen.complète!S1616),"-",Nomen.complète!S1616)</f>
        <v>-</v>
      </c>
    </row>
    <row r="1617" spans="1:4">
      <c r="A1617" s="138" t="str">
        <f>IF(ISBLANK(Nomen.complète!P1617),"-",Nomen.complète!P1617)</f>
        <v>-</v>
      </c>
      <c r="B1617" s="139" t="str">
        <f>IF(ISBLANK(Nomen.complète!Q1617),"-",Nomen.complète!Q1617)</f>
        <v>-</v>
      </c>
      <c r="C1617" s="140" t="str">
        <f>IF(ISBLANK(Nomen.complète!R1617),"-",Nomen.complète!R1617)</f>
        <v>-</v>
      </c>
      <c r="D1617" s="141" t="str">
        <f>IF(ISBLANK(Nomen.complète!S1617),"-",Nomen.complète!S1617)</f>
        <v>-</v>
      </c>
    </row>
    <row r="1618" spans="1:4">
      <c r="A1618" s="138" t="str">
        <f>IF(ISBLANK(Nomen.complète!P1618),"-",Nomen.complète!P1618)</f>
        <v>-</v>
      </c>
      <c r="B1618" s="139" t="str">
        <f>IF(ISBLANK(Nomen.complète!Q1618),"-",Nomen.complète!Q1618)</f>
        <v>-</v>
      </c>
      <c r="C1618" s="140" t="str">
        <f>IF(ISBLANK(Nomen.complète!R1618),"-",Nomen.complète!R1618)</f>
        <v>-</v>
      </c>
      <c r="D1618" s="141" t="str">
        <f>IF(ISBLANK(Nomen.complète!S1618),"-",Nomen.complète!S1618)</f>
        <v>-</v>
      </c>
    </row>
    <row r="1619" spans="1:4">
      <c r="A1619" s="138" t="str">
        <f>IF(ISBLANK(Nomen.complète!P1619),"-",Nomen.complète!P1619)</f>
        <v>-</v>
      </c>
      <c r="B1619" s="139" t="str">
        <f>IF(ISBLANK(Nomen.complète!Q1619),"-",Nomen.complète!Q1619)</f>
        <v>-</v>
      </c>
      <c r="C1619" s="140" t="str">
        <f>IF(ISBLANK(Nomen.complète!R1619),"-",Nomen.complète!R1619)</f>
        <v>-</v>
      </c>
      <c r="D1619" s="141" t="str">
        <f>IF(ISBLANK(Nomen.complète!S1619),"-",Nomen.complète!S1619)</f>
        <v>-</v>
      </c>
    </row>
    <row r="1620" spans="1:4">
      <c r="A1620" s="138" t="str">
        <f>IF(ISBLANK(Nomen.complète!P1620),"-",Nomen.complète!P1620)</f>
        <v>-</v>
      </c>
      <c r="B1620" s="139" t="str">
        <f>IF(ISBLANK(Nomen.complète!Q1620),"-",Nomen.complète!Q1620)</f>
        <v>-</v>
      </c>
      <c r="C1620" s="140" t="str">
        <f>IF(ISBLANK(Nomen.complète!R1620),"-",Nomen.complète!R1620)</f>
        <v>-</v>
      </c>
      <c r="D1620" s="141" t="str">
        <f>IF(ISBLANK(Nomen.complète!S1620),"-",Nomen.complète!S1620)</f>
        <v>-</v>
      </c>
    </row>
    <row r="1621" spans="1:4">
      <c r="A1621" s="138" t="str">
        <f>IF(ISBLANK(Nomen.complète!P1621),"-",Nomen.complète!P1621)</f>
        <v>-</v>
      </c>
      <c r="B1621" s="139" t="str">
        <f>IF(ISBLANK(Nomen.complète!Q1621),"-",Nomen.complète!Q1621)</f>
        <v>-</v>
      </c>
      <c r="C1621" s="140" t="str">
        <f>IF(ISBLANK(Nomen.complète!R1621),"-",Nomen.complète!R1621)</f>
        <v>-</v>
      </c>
      <c r="D1621" s="141" t="str">
        <f>IF(ISBLANK(Nomen.complète!S1621),"-",Nomen.complète!S1621)</f>
        <v>-</v>
      </c>
    </row>
    <row r="1622" spans="1:4">
      <c r="A1622" s="138" t="str">
        <f>IF(ISBLANK(Nomen.complète!P1622),"-",Nomen.complète!P1622)</f>
        <v>-</v>
      </c>
      <c r="B1622" s="139" t="str">
        <f>IF(ISBLANK(Nomen.complète!Q1622),"-",Nomen.complète!Q1622)</f>
        <v>-</v>
      </c>
      <c r="C1622" s="140" t="str">
        <f>IF(ISBLANK(Nomen.complète!R1622),"-",Nomen.complète!R1622)</f>
        <v>-</v>
      </c>
      <c r="D1622" s="141" t="str">
        <f>IF(ISBLANK(Nomen.complète!S1622),"-",Nomen.complète!S1622)</f>
        <v>-</v>
      </c>
    </row>
    <row r="1623" spans="1:4">
      <c r="A1623" s="138" t="str">
        <f>IF(ISBLANK(Nomen.complète!P1623),"-",Nomen.complète!P1623)</f>
        <v>-</v>
      </c>
      <c r="B1623" s="139" t="str">
        <f>IF(ISBLANK(Nomen.complète!Q1623),"-",Nomen.complète!Q1623)</f>
        <v>-</v>
      </c>
      <c r="C1623" s="140" t="str">
        <f>IF(ISBLANK(Nomen.complète!R1623),"-",Nomen.complète!R1623)</f>
        <v>-</v>
      </c>
      <c r="D1623" s="141" t="str">
        <f>IF(ISBLANK(Nomen.complète!S1623),"-",Nomen.complète!S1623)</f>
        <v>-</v>
      </c>
    </row>
    <row r="1624" spans="1:4">
      <c r="A1624" s="138" t="str">
        <f>IF(ISBLANK(Nomen.complète!P1624),"-",Nomen.complète!P1624)</f>
        <v>-</v>
      </c>
      <c r="B1624" s="139" t="str">
        <f>IF(ISBLANK(Nomen.complète!Q1624),"-",Nomen.complète!Q1624)</f>
        <v>-</v>
      </c>
      <c r="C1624" s="140" t="str">
        <f>IF(ISBLANK(Nomen.complète!R1624),"-",Nomen.complète!R1624)</f>
        <v>-</v>
      </c>
      <c r="D1624" s="141" t="str">
        <f>IF(ISBLANK(Nomen.complète!S1624),"-",Nomen.complète!S1624)</f>
        <v>-</v>
      </c>
    </row>
    <row r="1625" spans="1:4">
      <c r="A1625" s="138" t="str">
        <f>IF(ISBLANK(Nomen.complète!P1625),"-",Nomen.complète!P1625)</f>
        <v>-</v>
      </c>
      <c r="B1625" s="139" t="str">
        <f>IF(ISBLANK(Nomen.complète!Q1625),"-",Nomen.complète!Q1625)</f>
        <v>-</v>
      </c>
      <c r="C1625" s="140" t="str">
        <f>IF(ISBLANK(Nomen.complète!R1625),"-",Nomen.complète!R1625)</f>
        <v>-</v>
      </c>
      <c r="D1625" s="141" t="str">
        <f>IF(ISBLANK(Nomen.complète!S1625),"-",Nomen.complète!S1625)</f>
        <v>-</v>
      </c>
    </row>
    <row r="1626" spans="1:4">
      <c r="A1626" s="138" t="str">
        <f>IF(ISBLANK(Nomen.complète!P1626),"-",Nomen.complète!P1626)</f>
        <v>-</v>
      </c>
      <c r="B1626" s="139" t="str">
        <f>IF(ISBLANK(Nomen.complète!Q1626),"-",Nomen.complète!Q1626)</f>
        <v>-</v>
      </c>
      <c r="C1626" s="140" t="str">
        <f>IF(ISBLANK(Nomen.complète!R1626),"-",Nomen.complète!R1626)</f>
        <v>-</v>
      </c>
      <c r="D1626" s="141" t="str">
        <f>IF(ISBLANK(Nomen.complète!S1626),"-",Nomen.complète!S1626)</f>
        <v>-</v>
      </c>
    </row>
    <row r="1627" spans="1:4">
      <c r="A1627" s="138" t="str">
        <f>IF(ISBLANK(Nomen.complète!P1627),"-",Nomen.complète!P1627)</f>
        <v>-</v>
      </c>
      <c r="B1627" s="139" t="str">
        <f>IF(ISBLANK(Nomen.complète!Q1627),"-",Nomen.complète!Q1627)</f>
        <v>-</v>
      </c>
      <c r="C1627" s="140" t="str">
        <f>IF(ISBLANK(Nomen.complète!R1627),"-",Nomen.complète!R1627)</f>
        <v>-</v>
      </c>
      <c r="D1627" s="141" t="str">
        <f>IF(ISBLANK(Nomen.complète!S1627),"-",Nomen.complète!S1627)</f>
        <v>-</v>
      </c>
    </row>
    <row r="1628" spans="1:4">
      <c r="A1628" s="138" t="str">
        <f>IF(ISBLANK(Nomen.complète!P1628),"-",Nomen.complète!P1628)</f>
        <v>-</v>
      </c>
      <c r="B1628" s="139" t="str">
        <f>IF(ISBLANK(Nomen.complète!Q1628),"-",Nomen.complète!Q1628)</f>
        <v>-</v>
      </c>
      <c r="C1628" s="140" t="str">
        <f>IF(ISBLANK(Nomen.complète!R1628),"-",Nomen.complète!R1628)</f>
        <v>-</v>
      </c>
      <c r="D1628" s="141" t="str">
        <f>IF(ISBLANK(Nomen.complète!S1628),"-",Nomen.complète!S1628)</f>
        <v>-</v>
      </c>
    </row>
    <row r="1629" spans="1:4">
      <c r="A1629" s="138" t="str">
        <f>IF(ISBLANK(Nomen.complète!P1629),"-",Nomen.complète!P1629)</f>
        <v>-</v>
      </c>
      <c r="B1629" s="139" t="str">
        <f>IF(ISBLANK(Nomen.complète!Q1629),"-",Nomen.complète!Q1629)</f>
        <v>-</v>
      </c>
      <c r="C1629" s="140" t="str">
        <f>IF(ISBLANK(Nomen.complète!R1629),"-",Nomen.complète!R1629)</f>
        <v>-</v>
      </c>
      <c r="D1629" s="141" t="str">
        <f>IF(ISBLANK(Nomen.complète!S1629),"-",Nomen.complète!S1629)</f>
        <v>-</v>
      </c>
    </row>
    <row r="1630" spans="1:4">
      <c r="A1630" s="138" t="str">
        <f>IF(ISBLANK(Nomen.complète!P1630),"-",Nomen.complète!P1630)</f>
        <v>-</v>
      </c>
      <c r="B1630" s="139" t="str">
        <f>IF(ISBLANK(Nomen.complète!Q1630),"-",Nomen.complète!Q1630)</f>
        <v>-</v>
      </c>
      <c r="C1630" s="140" t="str">
        <f>IF(ISBLANK(Nomen.complète!R1630),"-",Nomen.complète!R1630)</f>
        <v>-</v>
      </c>
      <c r="D1630" s="141" t="str">
        <f>IF(ISBLANK(Nomen.complète!S1630),"-",Nomen.complète!S1630)</f>
        <v>-</v>
      </c>
    </row>
    <row r="1631" spans="1:4">
      <c r="A1631" s="138" t="str">
        <f>IF(ISBLANK(Nomen.complète!P1631),"-",Nomen.complète!P1631)</f>
        <v>-</v>
      </c>
      <c r="B1631" s="139" t="str">
        <f>IF(ISBLANK(Nomen.complète!Q1631),"-",Nomen.complète!Q1631)</f>
        <v>-</v>
      </c>
      <c r="C1631" s="140" t="str">
        <f>IF(ISBLANK(Nomen.complète!R1631),"-",Nomen.complète!R1631)</f>
        <v>-</v>
      </c>
      <c r="D1631" s="141" t="str">
        <f>IF(ISBLANK(Nomen.complète!S1631),"-",Nomen.complète!S1631)</f>
        <v>-</v>
      </c>
    </row>
    <row r="1632" spans="1:4">
      <c r="A1632" s="138" t="str">
        <f>IF(ISBLANK(Nomen.complète!P1632),"-",Nomen.complète!P1632)</f>
        <v>-</v>
      </c>
      <c r="B1632" s="139" t="str">
        <f>IF(ISBLANK(Nomen.complète!Q1632),"-",Nomen.complète!Q1632)</f>
        <v>-</v>
      </c>
      <c r="C1632" s="140" t="str">
        <f>IF(ISBLANK(Nomen.complète!R1632),"-",Nomen.complète!R1632)</f>
        <v>-</v>
      </c>
      <c r="D1632" s="141" t="str">
        <f>IF(ISBLANK(Nomen.complète!S1632),"-",Nomen.complète!S1632)</f>
        <v>-</v>
      </c>
    </row>
    <row r="1633" spans="1:4">
      <c r="A1633" s="138" t="str">
        <f>IF(ISBLANK(Nomen.complète!P1633),"-",Nomen.complète!P1633)</f>
        <v>-</v>
      </c>
      <c r="B1633" s="139" t="str">
        <f>IF(ISBLANK(Nomen.complète!Q1633),"-",Nomen.complète!Q1633)</f>
        <v>-</v>
      </c>
      <c r="C1633" s="140" t="str">
        <f>IF(ISBLANK(Nomen.complète!R1633),"-",Nomen.complète!R1633)</f>
        <v>-</v>
      </c>
      <c r="D1633" s="141" t="str">
        <f>IF(ISBLANK(Nomen.complète!S1633),"-",Nomen.complète!S1633)</f>
        <v>-</v>
      </c>
    </row>
    <row r="1634" spans="1:4">
      <c r="A1634" s="138" t="str">
        <f>IF(ISBLANK(Nomen.complète!P1634),"-",Nomen.complète!P1634)</f>
        <v>-</v>
      </c>
      <c r="B1634" s="139" t="str">
        <f>IF(ISBLANK(Nomen.complète!Q1634),"-",Nomen.complète!Q1634)</f>
        <v>-</v>
      </c>
      <c r="C1634" s="140" t="str">
        <f>IF(ISBLANK(Nomen.complète!R1634),"-",Nomen.complète!R1634)</f>
        <v>-</v>
      </c>
      <c r="D1634" s="141" t="str">
        <f>IF(ISBLANK(Nomen.complète!S1634),"-",Nomen.complète!S1634)</f>
        <v>-</v>
      </c>
    </row>
    <row r="1635" spans="1:4">
      <c r="A1635" s="138" t="str">
        <f>IF(ISBLANK(Nomen.complète!P1635),"-",Nomen.complète!P1635)</f>
        <v>-</v>
      </c>
      <c r="B1635" s="139" t="str">
        <f>IF(ISBLANK(Nomen.complète!Q1635),"-",Nomen.complète!Q1635)</f>
        <v>-</v>
      </c>
      <c r="C1635" s="140" t="str">
        <f>IF(ISBLANK(Nomen.complète!R1635),"-",Nomen.complète!R1635)</f>
        <v>-</v>
      </c>
      <c r="D1635" s="141" t="str">
        <f>IF(ISBLANK(Nomen.complète!S1635),"-",Nomen.complète!S1635)</f>
        <v>-</v>
      </c>
    </row>
    <row r="1636" spans="1:4">
      <c r="A1636" s="138" t="str">
        <f>IF(ISBLANK(Nomen.complète!P1636),"-",Nomen.complète!P1636)</f>
        <v>-</v>
      </c>
      <c r="B1636" s="139" t="str">
        <f>IF(ISBLANK(Nomen.complète!Q1636),"-",Nomen.complète!Q1636)</f>
        <v>-</v>
      </c>
      <c r="C1636" s="140" t="str">
        <f>IF(ISBLANK(Nomen.complète!R1636),"-",Nomen.complète!R1636)</f>
        <v>-</v>
      </c>
      <c r="D1636" s="141" t="str">
        <f>IF(ISBLANK(Nomen.complète!S1636),"-",Nomen.complète!S1636)</f>
        <v>-</v>
      </c>
    </row>
    <row r="1637" spans="1:4">
      <c r="A1637" s="138" t="str">
        <f>IF(ISBLANK(Nomen.complète!P1637),"-",Nomen.complète!P1637)</f>
        <v>-</v>
      </c>
      <c r="B1637" s="139" t="str">
        <f>IF(ISBLANK(Nomen.complète!Q1637),"-",Nomen.complète!Q1637)</f>
        <v>-</v>
      </c>
      <c r="C1637" s="140" t="str">
        <f>IF(ISBLANK(Nomen.complète!R1637),"-",Nomen.complète!R1637)</f>
        <v>-</v>
      </c>
      <c r="D1637" s="141" t="str">
        <f>IF(ISBLANK(Nomen.complète!S1637),"-",Nomen.complète!S1637)</f>
        <v>-</v>
      </c>
    </row>
    <row r="1638" spans="1:4">
      <c r="A1638" s="138" t="str">
        <f>IF(ISBLANK(Nomen.complète!P1638),"-",Nomen.complète!P1638)</f>
        <v>-</v>
      </c>
      <c r="B1638" s="139" t="str">
        <f>IF(ISBLANK(Nomen.complète!Q1638),"-",Nomen.complète!Q1638)</f>
        <v>-</v>
      </c>
      <c r="C1638" s="140" t="str">
        <f>IF(ISBLANK(Nomen.complète!R1638),"-",Nomen.complète!R1638)</f>
        <v>-</v>
      </c>
      <c r="D1638" s="141" t="str">
        <f>IF(ISBLANK(Nomen.complète!S1638),"-",Nomen.complète!S1638)</f>
        <v>-</v>
      </c>
    </row>
    <row r="1639" spans="1:4">
      <c r="A1639" s="138" t="str">
        <f>IF(ISBLANK(Nomen.complète!P1639),"-",Nomen.complète!P1639)</f>
        <v>-</v>
      </c>
      <c r="B1639" s="139" t="str">
        <f>IF(ISBLANK(Nomen.complète!Q1639),"-",Nomen.complète!Q1639)</f>
        <v>-</v>
      </c>
      <c r="C1639" s="140" t="str">
        <f>IF(ISBLANK(Nomen.complète!R1639),"-",Nomen.complète!R1639)</f>
        <v>-</v>
      </c>
      <c r="D1639" s="141" t="str">
        <f>IF(ISBLANK(Nomen.complète!S1639),"-",Nomen.complète!S1639)</f>
        <v>-</v>
      </c>
    </row>
    <row r="1640" spans="1:4">
      <c r="A1640" s="138" t="str">
        <f>IF(ISBLANK(Nomen.complète!P1640),"-",Nomen.complète!P1640)</f>
        <v>-</v>
      </c>
      <c r="B1640" s="139" t="str">
        <f>IF(ISBLANK(Nomen.complète!Q1640),"-",Nomen.complète!Q1640)</f>
        <v>-</v>
      </c>
      <c r="C1640" s="140" t="str">
        <f>IF(ISBLANK(Nomen.complète!R1640),"-",Nomen.complète!R1640)</f>
        <v>-</v>
      </c>
      <c r="D1640" s="141" t="str">
        <f>IF(ISBLANK(Nomen.complète!S1640),"-",Nomen.complète!S1640)</f>
        <v>-</v>
      </c>
    </row>
    <row r="1641" spans="1:4">
      <c r="A1641" s="138" t="str">
        <f>IF(ISBLANK(Nomen.complète!P1641),"-",Nomen.complète!P1641)</f>
        <v>-</v>
      </c>
      <c r="B1641" s="139" t="str">
        <f>IF(ISBLANK(Nomen.complète!Q1641),"-",Nomen.complète!Q1641)</f>
        <v>-</v>
      </c>
      <c r="C1641" s="140" t="str">
        <f>IF(ISBLANK(Nomen.complète!R1641),"-",Nomen.complète!R1641)</f>
        <v>-</v>
      </c>
      <c r="D1641" s="141" t="str">
        <f>IF(ISBLANK(Nomen.complète!S1641),"-",Nomen.complète!S1641)</f>
        <v>-</v>
      </c>
    </row>
    <row r="1642" spans="1:4">
      <c r="A1642" s="138" t="str">
        <f>IF(ISBLANK(Nomen.complète!P1642),"-",Nomen.complète!P1642)</f>
        <v>-</v>
      </c>
      <c r="B1642" s="139" t="str">
        <f>IF(ISBLANK(Nomen.complète!Q1642),"-",Nomen.complète!Q1642)</f>
        <v>-</v>
      </c>
      <c r="C1642" s="140" t="str">
        <f>IF(ISBLANK(Nomen.complète!R1642),"-",Nomen.complète!R1642)</f>
        <v>-</v>
      </c>
      <c r="D1642" s="141" t="str">
        <f>IF(ISBLANK(Nomen.complète!S1642),"-",Nomen.complète!S1642)</f>
        <v>-</v>
      </c>
    </row>
    <row r="1643" spans="1:4">
      <c r="A1643" s="138" t="str">
        <f>IF(ISBLANK(Nomen.complète!P1643),"-",Nomen.complète!P1643)</f>
        <v>-</v>
      </c>
      <c r="B1643" s="139" t="str">
        <f>IF(ISBLANK(Nomen.complète!Q1643),"-",Nomen.complète!Q1643)</f>
        <v>-</v>
      </c>
      <c r="C1643" s="140" t="str">
        <f>IF(ISBLANK(Nomen.complète!R1643),"-",Nomen.complète!R1643)</f>
        <v>-</v>
      </c>
      <c r="D1643" s="141" t="str">
        <f>IF(ISBLANK(Nomen.complète!S1643),"-",Nomen.complète!S1643)</f>
        <v>-</v>
      </c>
    </row>
    <row r="1644" spans="1:4">
      <c r="A1644" s="138" t="str">
        <f>IF(ISBLANK(Nomen.complète!P1644),"-",Nomen.complète!P1644)</f>
        <v>-</v>
      </c>
      <c r="B1644" s="139" t="str">
        <f>IF(ISBLANK(Nomen.complète!Q1644),"-",Nomen.complète!Q1644)</f>
        <v>-</v>
      </c>
      <c r="C1644" s="140" t="str">
        <f>IF(ISBLANK(Nomen.complète!R1644),"-",Nomen.complète!R1644)</f>
        <v>-</v>
      </c>
      <c r="D1644" s="141" t="str">
        <f>IF(ISBLANK(Nomen.complète!S1644),"-",Nomen.complète!S1644)</f>
        <v>-</v>
      </c>
    </row>
    <row r="1645" spans="1:4">
      <c r="A1645" s="138" t="str">
        <f>IF(ISBLANK(Nomen.complète!P1645),"-",Nomen.complète!P1645)</f>
        <v>-</v>
      </c>
      <c r="B1645" s="139" t="str">
        <f>IF(ISBLANK(Nomen.complète!Q1645),"-",Nomen.complète!Q1645)</f>
        <v>-</v>
      </c>
      <c r="C1645" s="140" t="str">
        <f>IF(ISBLANK(Nomen.complète!R1645),"-",Nomen.complète!R1645)</f>
        <v>-</v>
      </c>
      <c r="D1645" s="141" t="str">
        <f>IF(ISBLANK(Nomen.complète!S1645),"-",Nomen.complète!S1645)</f>
        <v>-</v>
      </c>
    </row>
    <row r="1646" spans="1:4">
      <c r="A1646" s="138" t="str">
        <f>IF(ISBLANK(Nomen.complète!P1646),"-",Nomen.complète!P1646)</f>
        <v>-</v>
      </c>
      <c r="B1646" s="139" t="str">
        <f>IF(ISBLANK(Nomen.complète!Q1646),"-",Nomen.complète!Q1646)</f>
        <v>-</v>
      </c>
      <c r="C1646" s="140" t="str">
        <f>IF(ISBLANK(Nomen.complète!R1646),"-",Nomen.complète!R1646)</f>
        <v>-</v>
      </c>
      <c r="D1646" s="141" t="str">
        <f>IF(ISBLANK(Nomen.complète!S1646),"-",Nomen.complète!S1646)</f>
        <v>-</v>
      </c>
    </row>
    <row r="1647" spans="1:4">
      <c r="A1647" s="138" t="str">
        <f>IF(ISBLANK(Nomen.complète!P1647),"-",Nomen.complète!P1647)</f>
        <v>-</v>
      </c>
      <c r="B1647" s="139" t="str">
        <f>IF(ISBLANK(Nomen.complète!Q1647),"-",Nomen.complète!Q1647)</f>
        <v>-</v>
      </c>
      <c r="C1647" s="140" t="str">
        <f>IF(ISBLANK(Nomen.complète!R1647),"-",Nomen.complète!R1647)</f>
        <v>-</v>
      </c>
      <c r="D1647" s="141" t="str">
        <f>IF(ISBLANK(Nomen.complète!S1647),"-",Nomen.complète!S1647)</f>
        <v>-</v>
      </c>
    </row>
    <row r="1648" spans="1:4">
      <c r="A1648" s="138" t="str">
        <f>IF(ISBLANK(Nomen.complète!P1648),"-",Nomen.complète!P1648)</f>
        <v>-</v>
      </c>
      <c r="B1648" s="139" t="str">
        <f>IF(ISBLANK(Nomen.complète!Q1648),"-",Nomen.complète!Q1648)</f>
        <v>-</v>
      </c>
      <c r="C1648" s="140" t="str">
        <f>IF(ISBLANK(Nomen.complète!R1648),"-",Nomen.complète!R1648)</f>
        <v>-</v>
      </c>
      <c r="D1648" s="141" t="str">
        <f>IF(ISBLANK(Nomen.complète!S1648),"-",Nomen.complète!S1648)</f>
        <v>-</v>
      </c>
    </row>
    <row r="1649" spans="1:4">
      <c r="A1649" s="138" t="str">
        <f>IF(ISBLANK(Nomen.complète!P1649),"-",Nomen.complète!P1649)</f>
        <v>-</v>
      </c>
      <c r="B1649" s="139" t="str">
        <f>IF(ISBLANK(Nomen.complète!Q1649),"-",Nomen.complète!Q1649)</f>
        <v>-</v>
      </c>
      <c r="C1649" s="140" t="str">
        <f>IF(ISBLANK(Nomen.complète!R1649),"-",Nomen.complète!R1649)</f>
        <v>-</v>
      </c>
      <c r="D1649" s="141" t="str">
        <f>IF(ISBLANK(Nomen.complète!S1649),"-",Nomen.complète!S1649)</f>
        <v>-</v>
      </c>
    </row>
    <row r="1650" spans="1:4">
      <c r="A1650" s="138" t="str">
        <f>IF(ISBLANK(Nomen.complète!P1650),"-",Nomen.complète!P1650)</f>
        <v>-</v>
      </c>
      <c r="B1650" s="139" t="str">
        <f>IF(ISBLANK(Nomen.complète!Q1650),"-",Nomen.complète!Q1650)</f>
        <v>-</v>
      </c>
      <c r="C1650" s="140" t="str">
        <f>IF(ISBLANK(Nomen.complète!R1650),"-",Nomen.complète!R1650)</f>
        <v>-</v>
      </c>
      <c r="D1650" s="141" t="str">
        <f>IF(ISBLANK(Nomen.complète!S1650),"-",Nomen.complète!S1650)</f>
        <v>-</v>
      </c>
    </row>
    <row r="1651" spans="1:4">
      <c r="A1651" s="138" t="str">
        <f>IF(ISBLANK(Nomen.complète!P1651),"-",Nomen.complète!P1651)</f>
        <v>-</v>
      </c>
      <c r="B1651" s="139" t="str">
        <f>IF(ISBLANK(Nomen.complète!Q1651),"-",Nomen.complète!Q1651)</f>
        <v>-</v>
      </c>
      <c r="C1651" s="140" t="str">
        <f>IF(ISBLANK(Nomen.complète!R1651),"-",Nomen.complète!R1651)</f>
        <v>-</v>
      </c>
      <c r="D1651" s="141" t="str">
        <f>IF(ISBLANK(Nomen.complète!S1651),"-",Nomen.complète!S1651)</f>
        <v>-</v>
      </c>
    </row>
    <row r="1652" spans="1:4">
      <c r="A1652" s="138" t="str">
        <f>IF(ISBLANK(Nomen.complète!P1652),"-",Nomen.complète!P1652)</f>
        <v>-</v>
      </c>
      <c r="B1652" s="139" t="str">
        <f>IF(ISBLANK(Nomen.complète!Q1652),"-",Nomen.complète!Q1652)</f>
        <v>-</v>
      </c>
      <c r="C1652" s="140" t="str">
        <f>IF(ISBLANK(Nomen.complète!R1652),"-",Nomen.complète!R1652)</f>
        <v>-</v>
      </c>
      <c r="D1652" s="141" t="str">
        <f>IF(ISBLANK(Nomen.complète!S1652),"-",Nomen.complète!S1652)</f>
        <v>-</v>
      </c>
    </row>
    <row r="1653" spans="1:4">
      <c r="A1653" s="138" t="str">
        <f>IF(ISBLANK(Nomen.complète!P1653),"-",Nomen.complète!P1653)</f>
        <v>-</v>
      </c>
      <c r="B1653" s="139" t="str">
        <f>IF(ISBLANK(Nomen.complète!Q1653),"-",Nomen.complète!Q1653)</f>
        <v>-</v>
      </c>
      <c r="C1653" s="140" t="str">
        <f>IF(ISBLANK(Nomen.complète!R1653),"-",Nomen.complète!R1653)</f>
        <v>-</v>
      </c>
      <c r="D1653" s="141" t="str">
        <f>IF(ISBLANK(Nomen.complète!S1653),"-",Nomen.complète!S1653)</f>
        <v>-</v>
      </c>
    </row>
    <row r="1654" spans="1:4">
      <c r="A1654" s="138" t="str">
        <f>IF(ISBLANK(Nomen.complète!P1654),"-",Nomen.complète!P1654)</f>
        <v>-</v>
      </c>
      <c r="B1654" s="139" t="str">
        <f>IF(ISBLANK(Nomen.complète!Q1654),"-",Nomen.complète!Q1654)</f>
        <v>-</v>
      </c>
      <c r="C1654" s="140" t="str">
        <f>IF(ISBLANK(Nomen.complète!R1654),"-",Nomen.complète!R1654)</f>
        <v>-</v>
      </c>
      <c r="D1654" s="141" t="str">
        <f>IF(ISBLANK(Nomen.complète!S1654),"-",Nomen.complète!S1654)</f>
        <v>-</v>
      </c>
    </row>
    <row r="1655" spans="1:4">
      <c r="A1655" s="138" t="str">
        <f>IF(ISBLANK(Nomen.complète!P1655),"-",Nomen.complète!P1655)</f>
        <v>-</v>
      </c>
      <c r="B1655" s="139" t="str">
        <f>IF(ISBLANK(Nomen.complète!Q1655),"-",Nomen.complète!Q1655)</f>
        <v>-</v>
      </c>
      <c r="C1655" s="140" t="str">
        <f>IF(ISBLANK(Nomen.complète!R1655),"-",Nomen.complète!R1655)</f>
        <v>-</v>
      </c>
      <c r="D1655" s="141" t="str">
        <f>IF(ISBLANK(Nomen.complète!S1655),"-",Nomen.complète!S1655)</f>
        <v>-</v>
      </c>
    </row>
    <row r="1656" spans="1:4">
      <c r="A1656" s="138" t="str">
        <f>IF(ISBLANK(Nomen.complète!P1656),"-",Nomen.complète!P1656)</f>
        <v>-</v>
      </c>
      <c r="B1656" s="139" t="str">
        <f>IF(ISBLANK(Nomen.complète!Q1656),"-",Nomen.complète!Q1656)</f>
        <v>-</v>
      </c>
      <c r="C1656" s="140" t="str">
        <f>IF(ISBLANK(Nomen.complète!R1656),"-",Nomen.complète!R1656)</f>
        <v>-</v>
      </c>
      <c r="D1656" s="141" t="str">
        <f>IF(ISBLANK(Nomen.complète!S1656),"-",Nomen.complète!S1656)</f>
        <v>-</v>
      </c>
    </row>
    <row r="1657" spans="1:4">
      <c r="A1657" s="138" t="str">
        <f>IF(ISBLANK(Nomen.complète!P1657),"-",Nomen.complète!P1657)</f>
        <v>-</v>
      </c>
      <c r="B1657" s="139" t="str">
        <f>IF(ISBLANK(Nomen.complète!Q1657),"-",Nomen.complète!Q1657)</f>
        <v>-</v>
      </c>
      <c r="C1657" s="140" t="str">
        <f>IF(ISBLANK(Nomen.complète!R1657),"-",Nomen.complète!R1657)</f>
        <v>-</v>
      </c>
      <c r="D1657" s="141" t="str">
        <f>IF(ISBLANK(Nomen.complète!S1657),"-",Nomen.complète!S1657)</f>
        <v>-</v>
      </c>
    </row>
    <row r="1658" spans="1:4">
      <c r="A1658" s="138" t="str">
        <f>IF(ISBLANK(Nomen.complète!P1658),"-",Nomen.complète!P1658)</f>
        <v>-</v>
      </c>
      <c r="B1658" s="139" t="str">
        <f>IF(ISBLANK(Nomen.complète!Q1658),"-",Nomen.complète!Q1658)</f>
        <v>-</v>
      </c>
      <c r="C1658" s="140" t="str">
        <f>IF(ISBLANK(Nomen.complète!R1658),"-",Nomen.complète!R1658)</f>
        <v>-</v>
      </c>
      <c r="D1658" s="141" t="str">
        <f>IF(ISBLANK(Nomen.complète!S1658),"-",Nomen.complète!S1658)</f>
        <v>-</v>
      </c>
    </row>
    <row r="1659" spans="1:4">
      <c r="A1659" s="138" t="str">
        <f>IF(ISBLANK(Nomen.complète!P1659),"-",Nomen.complète!P1659)</f>
        <v>-</v>
      </c>
      <c r="B1659" s="139" t="str">
        <f>IF(ISBLANK(Nomen.complète!Q1659),"-",Nomen.complète!Q1659)</f>
        <v>-</v>
      </c>
      <c r="C1659" s="140" t="str">
        <f>IF(ISBLANK(Nomen.complète!R1659),"-",Nomen.complète!R1659)</f>
        <v>-</v>
      </c>
      <c r="D1659" s="141" t="str">
        <f>IF(ISBLANK(Nomen.complète!S1659),"-",Nomen.complète!S1659)</f>
        <v>-</v>
      </c>
    </row>
    <row r="1660" spans="1:4">
      <c r="A1660" s="138" t="str">
        <f>IF(ISBLANK(Nomen.complète!P1660),"-",Nomen.complète!P1660)</f>
        <v>-</v>
      </c>
      <c r="B1660" s="139" t="str">
        <f>IF(ISBLANK(Nomen.complète!Q1660),"-",Nomen.complète!Q1660)</f>
        <v>-</v>
      </c>
      <c r="C1660" s="140" t="str">
        <f>IF(ISBLANK(Nomen.complète!R1660),"-",Nomen.complète!R1660)</f>
        <v>-</v>
      </c>
      <c r="D1660" s="141" t="str">
        <f>IF(ISBLANK(Nomen.complète!S1660),"-",Nomen.complète!S1660)</f>
        <v>-</v>
      </c>
    </row>
    <row r="1661" spans="1:4">
      <c r="A1661" s="138" t="str">
        <f>IF(ISBLANK(Nomen.complète!P1661),"-",Nomen.complète!P1661)</f>
        <v>-</v>
      </c>
      <c r="B1661" s="139" t="str">
        <f>IF(ISBLANK(Nomen.complète!Q1661),"-",Nomen.complète!Q1661)</f>
        <v>-</v>
      </c>
      <c r="C1661" s="140" t="str">
        <f>IF(ISBLANK(Nomen.complète!R1661),"-",Nomen.complète!R1661)</f>
        <v>-</v>
      </c>
      <c r="D1661" s="141" t="str">
        <f>IF(ISBLANK(Nomen.complète!S1661),"-",Nomen.complète!S1661)</f>
        <v>-</v>
      </c>
    </row>
    <row r="1662" spans="1:4">
      <c r="A1662" s="138" t="str">
        <f>IF(ISBLANK(Nomen.complète!P1662),"-",Nomen.complète!P1662)</f>
        <v>-</v>
      </c>
      <c r="B1662" s="139" t="str">
        <f>IF(ISBLANK(Nomen.complète!Q1662),"-",Nomen.complète!Q1662)</f>
        <v>-</v>
      </c>
      <c r="C1662" s="140" t="str">
        <f>IF(ISBLANK(Nomen.complète!R1662),"-",Nomen.complète!R1662)</f>
        <v>-</v>
      </c>
      <c r="D1662" s="141" t="str">
        <f>IF(ISBLANK(Nomen.complète!S1662),"-",Nomen.complète!S1662)</f>
        <v>-</v>
      </c>
    </row>
    <row r="1663" spans="1:4">
      <c r="A1663" s="138" t="str">
        <f>IF(ISBLANK(Nomen.complète!P1663),"-",Nomen.complète!P1663)</f>
        <v>-</v>
      </c>
      <c r="B1663" s="139" t="str">
        <f>IF(ISBLANK(Nomen.complète!Q1663),"-",Nomen.complète!Q1663)</f>
        <v>-</v>
      </c>
      <c r="C1663" s="140" t="str">
        <f>IF(ISBLANK(Nomen.complète!R1663),"-",Nomen.complète!R1663)</f>
        <v>-</v>
      </c>
      <c r="D1663" s="141" t="str">
        <f>IF(ISBLANK(Nomen.complète!S1663),"-",Nomen.complète!S1663)</f>
        <v>-</v>
      </c>
    </row>
    <row r="1664" spans="1:4">
      <c r="A1664" s="138" t="str">
        <f>IF(ISBLANK(Nomen.complète!P1664),"-",Nomen.complète!P1664)</f>
        <v>-</v>
      </c>
      <c r="B1664" s="139" t="str">
        <f>IF(ISBLANK(Nomen.complète!Q1664),"-",Nomen.complète!Q1664)</f>
        <v>-</v>
      </c>
      <c r="C1664" s="140" t="str">
        <f>IF(ISBLANK(Nomen.complète!R1664),"-",Nomen.complète!R1664)</f>
        <v>-</v>
      </c>
      <c r="D1664" s="141" t="str">
        <f>IF(ISBLANK(Nomen.complète!S1664),"-",Nomen.complète!S1664)</f>
        <v>-</v>
      </c>
    </row>
    <row r="1665" spans="1:4">
      <c r="A1665" s="138" t="str">
        <f>IF(ISBLANK(Nomen.complète!P1665),"-",Nomen.complète!P1665)</f>
        <v>-</v>
      </c>
      <c r="B1665" s="139" t="str">
        <f>IF(ISBLANK(Nomen.complète!Q1665),"-",Nomen.complète!Q1665)</f>
        <v>-</v>
      </c>
      <c r="C1665" s="140" t="str">
        <f>IF(ISBLANK(Nomen.complète!R1665),"-",Nomen.complète!R1665)</f>
        <v>-</v>
      </c>
      <c r="D1665" s="141" t="str">
        <f>IF(ISBLANK(Nomen.complète!S1665),"-",Nomen.complète!S1665)</f>
        <v>-</v>
      </c>
    </row>
    <row r="1666" spans="1:4">
      <c r="A1666" s="138" t="str">
        <f>IF(ISBLANK(Nomen.complète!P1666),"-",Nomen.complète!P1666)</f>
        <v>-</v>
      </c>
      <c r="B1666" s="139" t="str">
        <f>IF(ISBLANK(Nomen.complète!Q1666),"-",Nomen.complète!Q1666)</f>
        <v>-</v>
      </c>
      <c r="C1666" s="140" t="str">
        <f>IF(ISBLANK(Nomen.complète!R1666),"-",Nomen.complète!R1666)</f>
        <v>-</v>
      </c>
      <c r="D1666" s="141" t="str">
        <f>IF(ISBLANK(Nomen.complète!S1666),"-",Nomen.complète!S1666)</f>
        <v>-</v>
      </c>
    </row>
    <row r="1667" spans="1:4">
      <c r="A1667" s="138" t="str">
        <f>IF(ISBLANK(Nomen.complète!P1667),"-",Nomen.complète!P1667)</f>
        <v>-</v>
      </c>
      <c r="B1667" s="139" t="str">
        <f>IF(ISBLANK(Nomen.complète!Q1667),"-",Nomen.complète!Q1667)</f>
        <v>-</v>
      </c>
      <c r="C1667" s="140" t="str">
        <f>IF(ISBLANK(Nomen.complète!R1667),"-",Nomen.complète!R1667)</f>
        <v>-</v>
      </c>
      <c r="D1667" s="141" t="str">
        <f>IF(ISBLANK(Nomen.complète!S1667),"-",Nomen.complète!S1667)</f>
        <v>-</v>
      </c>
    </row>
    <row r="1668" spans="1:4">
      <c r="A1668" s="138" t="str">
        <f>IF(ISBLANK(Nomen.complète!P1668),"-",Nomen.complète!P1668)</f>
        <v>-</v>
      </c>
      <c r="B1668" s="139" t="str">
        <f>IF(ISBLANK(Nomen.complète!Q1668),"-",Nomen.complète!Q1668)</f>
        <v>-</v>
      </c>
      <c r="C1668" s="140" t="str">
        <f>IF(ISBLANK(Nomen.complète!R1668),"-",Nomen.complète!R1668)</f>
        <v>-</v>
      </c>
      <c r="D1668" s="141" t="str">
        <f>IF(ISBLANK(Nomen.complète!S1668),"-",Nomen.complète!S1668)</f>
        <v>-</v>
      </c>
    </row>
    <row r="1669" spans="1:4">
      <c r="A1669" s="138" t="str">
        <f>IF(ISBLANK(Nomen.complète!P1669),"-",Nomen.complète!P1669)</f>
        <v>-</v>
      </c>
      <c r="B1669" s="139" t="str">
        <f>IF(ISBLANK(Nomen.complète!Q1669),"-",Nomen.complète!Q1669)</f>
        <v>-</v>
      </c>
      <c r="C1669" s="140" t="str">
        <f>IF(ISBLANK(Nomen.complète!R1669),"-",Nomen.complète!R1669)</f>
        <v>-</v>
      </c>
      <c r="D1669" s="141" t="str">
        <f>IF(ISBLANK(Nomen.complète!S1669),"-",Nomen.complète!S1669)</f>
        <v>-</v>
      </c>
    </row>
    <row r="1670" spans="1:4">
      <c r="A1670" s="138" t="str">
        <f>IF(ISBLANK(Nomen.complète!P1670),"-",Nomen.complète!P1670)</f>
        <v>-</v>
      </c>
      <c r="B1670" s="139" t="str">
        <f>IF(ISBLANK(Nomen.complète!Q1670),"-",Nomen.complète!Q1670)</f>
        <v>-</v>
      </c>
      <c r="C1670" s="140" t="str">
        <f>IF(ISBLANK(Nomen.complète!R1670),"-",Nomen.complète!R1670)</f>
        <v>-</v>
      </c>
      <c r="D1670" s="141" t="str">
        <f>IF(ISBLANK(Nomen.complète!S1670),"-",Nomen.complète!S1670)</f>
        <v>-</v>
      </c>
    </row>
    <row r="1671" spans="1:4">
      <c r="A1671" s="138" t="str">
        <f>IF(ISBLANK(Nomen.complète!P1671),"-",Nomen.complète!P1671)</f>
        <v>-</v>
      </c>
      <c r="B1671" s="139" t="str">
        <f>IF(ISBLANK(Nomen.complète!Q1671),"-",Nomen.complète!Q1671)</f>
        <v>-</v>
      </c>
      <c r="C1671" s="140" t="str">
        <f>IF(ISBLANK(Nomen.complète!R1671),"-",Nomen.complète!R1671)</f>
        <v>-</v>
      </c>
      <c r="D1671" s="141" t="str">
        <f>IF(ISBLANK(Nomen.complète!S1671),"-",Nomen.complète!S1671)</f>
        <v>-</v>
      </c>
    </row>
    <row r="1672" spans="1:4">
      <c r="A1672" s="138" t="str">
        <f>IF(ISBLANK(Nomen.complète!P1672),"-",Nomen.complète!P1672)</f>
        <v>-</v>
      </c>
      <c r="B1672" s="139" t="str">
        <f>IF(ISBLANK(Nomen.complète!Q1672),"-",Nomen.complète!Q1672)</f>
        <v>-</v>
      </c>
      <c r="C1672" s="140" t="str">
        <f>IF(ISBLANK(Nomen.complète!R1672),"-",Nomen.complète!R1672)</f>
        <v>-</v>
      </c>
      <c r="D1672" s="141" t="str">
        <f>IF(ISBLANK(Nomen.complète!S1672),"-",Nomen.complète!S1672)</f>
        <v>-</v>
      </c>
    </row>
    <row r="1673" spans="1:4">
      <c r="A1673" s="138" t="str">
        <f>IF(ISBLANK(Nomen.complète!P1673),"-",Nomen.complète!P1673)</f>
        <v>-</v>
      </c>
      <c r="B1673" s="139" t="str">
        <f>IF(ISBLANK(Nomen.complète!Q1673),"-",Nomen.complète!Q1673)</f>
        <v>-</v>
      </c>
      <c r="C1673" s="140" t="str">
        <f>IF(ISBLANK(Nomen.complète!R1673),"-",Nomen.complète!R1673)</f>
        <v>-</v>
      </c>
      <c r="D1673" s="141" t="str">
        <f>IF(ISBLANK(Nomen.complète!S1673),"-",Nomen.complète!S1673)</f>
        <v>-</v>
      </c>
    </row>
    <row r="1674" spans="1:4">
      <c r="A1674" s="138" t="str">
        <f>IF(ISBLANK(Nomen.complète!P1674),"-",Nomen.complète!P1674)</f>
        <v>-</v>
      </c>
      <c r="B1674" s="139" t="str">
        <f>IF(ISBLANK(Nomen.complète!Q1674),"-",Nomen.complète!Q1674)</f>
        <v>-</v>
      </c>
      <c r="C1674" s="140" t="str">
        <f>IF(ISBLANK(Nomen.complète!R1674),"-",Nomen.complète!R1674)</f>
        <v>-</v>
      </c>
      <c r="D1674" s="141" t="str">
        <f>IF(ISBLANK(Nomen.complète!S1674),"-",Nomen.complète!S1674)</f>
        <v>-</v>
      </c>
    </row>
    <row r="1675" spans="1:4">
      <c r="A1675" s="138" t="str">
        <f>IF(ISBLANK(Nomen.complète!P1675),"-",Nomen.complète!P1675)</f>
        <v>-</v>
      </c>
      <c r="B1675" s="139" t="str">
        <f>IF(ISBLANK(Nomen.complète!Q1675),"-",Nomen.complète!Q1675)</f>
        <v>-</v>
      </c>
      <c r="C1675" s="140" t="str">
        <f>IF(ISBLANK(Nomen.complète!R1675),"-",Nomen.complète!R1675)</f>
        <v>-</v>
      </c>
      <c r="D1675" s="141" t="str">
        <f>IF(ISBLANK(Nomen.complète!S1675),"-",Nomen.complète!S1675)</f>
        <v>-</v>
      </c>
    </row>
    <row r="1676" spans="1:4">
      <c r="A1676" s="138" t="str">
        <f>IF(ISBLANK(Nomen.complète!P1676),"-",Nomen.complète!P1676)</f>
        <v>-</v>
      </c>
      <c r="B1676" s="139" t="str">
        <f>IF(ISBLANK(Nomen.complète!Q1676),"-",Nomen.complète!Q1676)</f>
        <v>-</v>
      </c>
      <c r="C1676" s="140" t="str">
        <f>IF(ISBLANK(Nomen.complète!R1676),"-",Nomen.complète!R1676)</f>
        <v>-</v>
      </c>
      <c r="D1676" s="141" t="str">
        <f>IF(ISBLANK(Nomen.complète!S1676),"-",Nomen.complète!S1676)</f>
        <v>-</v>
      </c>
    </row>
    <row r="1677" spans="1:4">
      <c r="A1677" s="138" t="str">
        <f>IF(ISBLANK(Nomen.complète!P1677),"-",Nomen.complète!P1677)</f>
        <v>-</v>
      </c>
      <c r="B1677" s="139" t="str">
        <f>IF(ISBLANK(Nomen.complète!Q1677),"-",Nomen.complète!Q1677)</f>
        <v>-</v>
      </c>
      <c r="C1677" s="140" t="str">
        <f>IF(ISBLANK(Nomen.complète!R1677),"-",Nomen.complète!R1677)</f>
        <v>-</v>
      </c>
      <c r="D1677" s="141" t="str">
        <f>IF(ISBLANK(Nomen.complète!S1677),"-",Nomen.complète!S1677)</f>
        <v>-</v>
      </c>
    </row>
    <row r="1678" spans="1:4">
      <c r="A1678" s="138" t="str">
        <f>IF(ISBLANK(Nomen.complète!P1678),"-",Nomen.complète!P1678)</f>
        <v>-</v>
      </c>
      <c r="B1678" s="139" t="str">
        <f>IF(ISBLANK(Nomen.complète!Q1678),"-",Nomen.complète!Q1678)</f>
        <v>-</v>
      </c>
      <c r="C1678" s="140" t="str">
        <f>IF(ISBLANK(Nomen.complète!R1678),"-",Nomen.complète!R1678)</f>
        <v>-</v>
      </c>
      <c r="D1678" s="141" t="str">
        <f>IF(ISBLANK(Nomen.complète!S1678),"-",Nomen.complète!S1678)</f>
        <v>-</v>
      </c>
    </row>
    <row r="1679" spans="1:4">
      <c r="A1679" s="138" t="str">
        <f>IF(ISBLANK(Nomen.complète!P1679),"-",Nomen.complète!P1679)</f>
        <v>-</v>
      </c>
      <c r="B1679" s="139" t="str">
        <f>IF(ISBLANK(Nomen.complète!Q1679),"-",Nomen.complète!Q1679)</f>
        <v>-</v>
      </c>
      <c r="C1679" s="140" t="str">
        <f>IF(ISBLANK(Nomen.complète!R1679),"-",Nomen.complète!R1679)</f>
        <v>-</v>
      </c>
      <c r="D1679" s="141" t="str">
        <f>IF(ISBLANK(Nomen.complète!S1679),"-",Nomen.complète!S1679)</f>
        <v>-</v>
      </c>
    </row>
    <row r="1680" spans="1:4">
      <c r="A1680" s="138" t="str">
        <f>IF(ISBLANK(Nomen.complète!P1680),"-",Nomen.complète!P1680)</f>
        <v>-</v>
      </c>
      <c r="B1680" s="139" t="str">
        <f>IF(ISBLANK(Nomen.complète!Q1680),"-",Nomen.complète!Q1680)</f>
        <v>-</v>
      </c>
      <c r="C1680" s="140" t="str">
        <f>IF(ISBLANK(Nomen.complète!R1680),"-",Nomen.complète!R1680)</f>
        <v>-</v>
      </c>
      <c r="D1680" s="141" t="str">
        <f>IF(ISBLANK(Nomen.complète!S1680),"-",Nomen.complète!S1680)</f>
        <v>-</v>
      </c>
    </row>
    <row r="1681" spans="1:4">
      <c r="A1681" s="138" t="str">
        <f>IF(ISBLANK(Nomen.complète!P1681),"-",Nomen.complète!P1681)</f>
        <v>-</v>
      </c>
      <c r="B1681" s="139" t="str">
        <f>IF(ISBLANK(Nomen.complète!Q1681),"-",Nomen.complète!Q1681)</f>
        <v>-</v>
      </c>
      <c r="C1681" s="140" t="str">
        <f>IF(ISBLANK(Nomen.complète!R1681),"-",Nomen.complète!R1681)</f>
        <v>-</v>
      </c>
      <c r="D1681" s="141" t="str">
        <f>IF(ISBLANK(Nomen.complète!S1681),"-",Nomen.complète!S1681)</f>
        <v>-</v>
      </c>
    </row>
    <row r="1682" spans="1:4">
      <c r="A1682" s="138" t="str">
        <f>IF(ISBLANK(Nomen.complète!P1682),"-",Nomen.complète!P1682)</f>
        <v>-</v>
      </c>
      <c r="B1682" s="139" t="str">
        <f>IF(ISBLANK(Nomen.complète!Q1682),"-",Nomen.complète!Q1682)</f>
        <v>-</v>
      </c>
      <c r="C1682" s="140" t="str">
        <f>IF(ISBLANK(Nomen.complète!R1682),"-",Nomen.complète!R1682)</f>
        <v>-</v>
      </c>
      <c r="D1682" s="141" t="str">
        <f>IF(ISBLANK(Nomen.complète!S1682),"-",Nomen.complète!S1682)</f>
        <v>-</v>
      </c>
    </row>
    <row r="1683" spans="1:4">
      <c r="A1683" s="138" t="str">
        <f>IF(ISBLANK(Nomen.complète!P1683),"-",Nomen.complète!P1683)</f>
        <v>-</v>
      </c>
      <c r="B1683" s="139" t="str">
        <f>IF(ISBLANK(Nomen.complète!Q1683),"-",Nomen.complète!Q1683)</f>
        <v>-</v>
      </c>
      <c r="C1683" s="140" t="str">
        <f>IF(ISBLANK(Nomen.complète!R1683),"-",Nomen.complète!R1683)</f>
        <v>-</v>
      </c>
      <c r="D1683" s="141" t="str">
        <f>IF(ISBLANK(Nomen.complète!S1683),"-",Nomen.complète!S1683)</f>
        <v>-</v>
      </c>
    </row>
    <row r="1684" spans="1:4">
      <c r="A1684" s="138" t="str">
        <f>IF(ISBLANK(Nomen.complète!P1684),"-",Nomen.complète!P1684)</f>
        <v>-</v>
      </c>
      <c r="B1684" s="139" t="str">
        <f>IF(ISBLANK(Nomen.complète!Q1684),"-",Nomen.complète!Q1684)</f>
        <v>-</v>
      </c>
      <c r="C1684" s="140" t="str">
        <f>IF(ISBLANK(Nomen.complète!R1684),"-",Nomen.complète!R1684)</f>
        <v>-</v>
      </c>
      <c r="D1684" s="141" t="str">
        <f>IF(ISBLANK(Nomen.complète!S1684),"-",Nomen.complète!S1684)</f>
        <v>-</v>
      </c>
    </row>
    <row r="1685" spans="1:4">
      <c r="A1685" s="138" t="str">
        <f>IF(ISBLANK(Nomen.complète!P1685),"-",Nomen.complète!P1685)</f>
        <v>-</v>
      </c>
      <c r="B1685" s="139" t="str">
        <f>IF(ISBLANK(Nomen.complète!Q1685),"-",Nomen.complète!Q1685)</f>
        <v>-</v>
      </c>
      <c r="C1685" s="140" t="str">
        <f>IF(ISBLANK(Nomen.complète!R1685),"-",Nomen.complète!R1685)</f>
        <v>-</v>
      </c>
      <c r="D1685" s="141" t="str">
        <f>IF(ISBLANK(Nomen.complète!S1685),"-",Nomen.complète!S1685)</f>
        <v>-</v>
      </c>
    </row>
    <row r="1686" spans="1:4">
      <c r="A1686" s="138" t="str">
        <f>IF(ISBLANK(Nomen.complète!P1686),"-",Nomen.complète!P1686)</f>
        <v>-</v>
      </c>
      <c r="B1686" s="139" t="str">
        <f>IF(ISBLANK(Nomen.complète!Q1686),"-",Nomen.complète!Q1686)</f>
        <v>-</v>
      </c>
      <c r="C1686" s="140" t="str">
        <f>IF(ISBLANK(Nomen.complète!R1686),"-",Nomen.complète!R1686)</f>
        <v>-</v>
      </c>
      <c r="D1686" s="141" t="str">
        <f>IF(ISBLANK(Nomen.complète!S1686),"-",Nomen.complète!S1686)</f>
        <v>-</v>
      </c>
    </row>
    <row r="1687" spans="1:4">
      <c r="A1687" s="138" t="str">
        <f>IF(ISBLANK(Nomen.complète!P1687),"-",Nomen.complète!P1687)</f>
        <v>-</v>
      </c>
      <c r="B1687" s="139" t="str">
        <f>IF(ISBLANK(Nomen.complète!Q1687),"-",Nomen.complète!Q1687)</f>
        <v>-</v>
      </c>
      <c r="C1687" s="140" t="str">
        <f>IF(ISBLANK(Nomen.complète!R1687),"-",Nomen.complète!R1687)</f>
        <v>-</v>
      </c>
      <c r="D1687" s="141" t="str">
        <f>IF(ISBLANK(Nomen.complète!S1687),"-",Nomen.complète!S1687)</f>
        <v>-</v>
      </c>
    </row>
    <row r="1688" spans="1:4">
      <c r="A1688" s="138" t="str">
        <f>IF(ISBLANK(Nomen.complète!P1688),"-",Nomen.complète!P1688)</f>
        <v>-</v>
      </c>
      <c r="B1688" s="139" t="str">
        <f>IF(ISBLANK(Nomen.complète!Q1688),"-",Nomen.complète!Q1688)</f>
        <v>-</v>
      </c>
      <c r="C1688" s="140" t="str">
        <f>IF(ISBLANK(Nomen.complète!R1688),"-",Nomen.complète!R1688)</f>
        <v>-</v>
      </c>
      <c r="D1688" s="141" t="str">
        <f>IF(ISBLANK(Nomen.complète!S1688),"-",Nomen.complète!S1688)</f>
        <v>-</v>
      </c>
    </row>
    <row r="1689" spans="1:4">
      <c r="A1689" s="138" t="str">
        <f>IF(ISBLANK(Nomen.complète!P1689),"-",Nomen.complète!P1689)</f>
        <v>-</v>
      </c>
      <c r="B1689" s="139" t="str">
        <f>IF(ISBLANK(Nomen.complète!Q1689),"-",Nomen.complète!Q1689)</f>
        <v>-</v>
      </c>
      <c r="C1689" s="140" t="str">
        <f>IF(ISBLANK(Nomen.complète!R1689),"-",Nomen.complète!R1689)</f>
        <v>-</v>
      </c>
      <c r="D1689" s="141" t="str">
        <f>IF(ISBLANK(Nomen.complète!S1689),"-",Nomen.complète!S1689)</f>
        <v>-</v>
      </c>
    </row>
    <row r="1690" spans="1:4">
      <c r="A1690" s="138" t="str">
        <f>IF(ISBLANK(Nomen.complète!P1690),"-",Nomen.complète!P1690)</f>
        <v>-</v>
      </c>
      <c r="B1690" s="139" t="str">
        <f>IF(ISBLANK(Nomen.complète!Q1690),"-",Nomen.complète!Q1690)</f>
        <v>-</v>
      </c>
      <c r="C1690" s="140" t="str">
        <f>IF(ISBLANK(Nomen.complète!R1690),"-",Nomen.complète!R1690)</f>
        <v>-</v>
      </c>
      <c r="D1690" s="141" t="str">
        <f>IF(ISBLANK(Nomen.complète!S1690),"-",Nomen.complète!S1690)</f>
        <v>-</v>
      </c>
    </row>
    <row r="1691" spans="1:4">
      <c r="A1691" s="138" t="str">
        <f>IF(ISBLANK(Nomen.complète!P1691),"-",Nomen.complète!P1691)</f>
        <v>-</v>
      </c>
      <c r="B1691" s="139" t="str">
        <f>IF(ISBLANK(Nomen.complète!Q1691),"-",Nomen.complète!Q1691)</f>
        <v>-</v>
      </c>
      <c r="C1691" s="140" t="str">
        <f>IF(ISBLANK(Nomen.complète!R1691),"-",Nomen.complète!R1691)</f>
        <v>-</v>
      </c>
      <c r="D1691" s="141" t="str">
        <f>IF(ISBLANK(Nomen.complète!S1691),"-",Nomen.complète!S1691)</f>
        <v>-</v>
      </c>
    </row>
    <row r="1692" spans="1:4">
      <c r="A1692" s="138" t="str">
        <f>IF(ISBLANK(Nomen.complète!P1692),"-",Nomen.complète!P1692)</f>
        <v>-</v>
      </c>
      <c r="B1692" s="139" t="str">
        <f>IF(ISBLANK(Nomen.complète!Q1692),"-",Nomen.complète!Q1692)</f>
        <v>-</v>
      </c>
      <c r="C1692" s="140" t="str">
        <f>IF(ISBLANK(Nomen.complète!R1692),"-",Nomen.complète!R1692)</f>
        <v>-</v>
      </c>
      <c r="D1692" s="141" t="str">
        <f>IF(ISBLANK(Nomen.complète!S1692),"-",Nomen.complète!S1692)</f>
        <v>-</v>
      </c>
    </row>
    <row r="1693" spans="1:4">
      <c r="A1693" s="138" t="str">
        <f>IF(ISBLANK(Nomen.complète!P1693),"-",Nomen.complète!P1693)</f>
        <v>-</v>
      </c>
      <c r="B1693" s="139" t="str">
        <f>IF(ISBLANK(Nomen.complète!Q1693),"-",Nomen.complète!Q1693)</f>
        <v>-</v>
      </c>
      <c r="C1693" s="140" t="str">
        <f>IF(ISBLANK(Nomen.complète!R1693),"-",Nomen.complète!R1693)</f>
        <v>-</v>
      </c>
      <c r="D1693" s="141" t="str">
        <f>IF(ISBLANK(Nomen.complète!S1693),"-",Nomen.complète!S1693)</f>
        <v>-</v>
      </c>
    </row>
    <row r="1694" spans="1:4">
      <c r="A1694" s="138" t="str">
        <f>IF(ISBLANK(Nomen.complète!P1694),"-",Nomen.complète!P1694)</f>
        <v>-</v>
      </c>
      <c r="B1694" s="139" t="str">
        <f>IF(ISBLANK(Nomen.complète!Q1694),"-",Nomen.complète!Q1694)</f>
        <v>-</v>
      </c>
      <c r="C1694" s="140" t="str">
        <f>IF(ISBLANK(Nomen.complète!R1694),"-",Nomen.complète!R1694)</f>
        <v>-</v>
      </c>
      <c r="D1694" s="141" t="str">
        <f>IF(ISBLANK(Nomen.complète!S1694),"-",Nomen.complète!S1694)</f>
        <v>-</v>
      </c>
    </row>
    <row r="1695" spans="1:4">
      <c r="A1695" s="138" t="str">
        <f>IF(ISBLANK(Nomen.complète!P1695),"-",Nomen.complète!P1695)</f>
        <v>-</v>
      </c>
      <c r="B1695" s="139" t="str">
        <f>IF(ISBLANK(Nomen.complète!Q1695),"-",Nomen.complète!Q1695)</f>
        <v>-</v>
      </c>
      <c r="C1695" s="140" t="str">
        <f>IF(ISBLANK(Nomen.complète!R1695),"-",Nomen.complète!R1695)</f>
        <v>-</v>
      </c>
      <c r="D1695" s="141" t="str">
        <f>IF(ISBLANK(Nomen.complète!S1695),"-",Nomen.complète!S1695)</f>
        <v>-</v>
      </c>
    </row>
    <row r="1696" spans="1:4">
      <c r="A1696" s="138" t="str">
        <f>IF(ISBLANK(Nomen.complète!P1696),"-",Nomen.complète!P1696)</f>
        <v>-</v>
      </c>
      <c r="B1696" s="139" t="str">
        <f>IF(ISBLANK(Nomen.complète!Q1696),"-",Nomen.complète!Q1696)</f>
        <v>-</v>
      </c>
      <c r="C1696" s="140" t="str">
        <f>IF(ISBLANK(Nomen.complète!R1696),"-",Nomen.complète!R1696)</f>
        <v>-</v>
      </c>
      <c r="D1696" s="141" t="str">
        <f>IF(ISBLANK(Nomen.complète!S1696),"-",Nomen.complète!S1696)</f>
        <v>-</v>
      </c>
    </row>
    <row r="1697" spans="1:4">
      <c r="A1697" s="138" t="str">
        <f>IF(ISBLANK(Nomen.complète!P1697),"-",Nomen.complète!P1697)</f>
        <v>-</v>
      </c>
      <c r="B1697" s="139" t="str">
        <f>IF(ISBLANK(Nomen.complète!Q1697),"-",Nomen.complète!Q1697)</f>
        <v>-</v>
      </c>
      <c r="C1697" s="140" t="str">
        <f>IF(ISBLANK(Nomen.complète!R1697),"-",Nomen.complète!R1697)</f>
        <v>-</v>
      </c>
      <c r="D1697" s="141" t="str">
        <f>IF(ISBLANK(Nomen.complète!S1697),"-",Nomen.complète!S1697)</f>
        <v>-</v>
      </c>
    </row>
    <row r="1698" spans="1:4">
      <c r="A1698" s="138" t="str">
        <f>IF(ISBLANK(Nomen.complète!P1698),"-",Nomen.complète!P1698)</f>
        <v>-</v>
      </c>
      <c r="B1698" s="139" t="str">
        <f>IF(ISBLANK(Nomen.complète!Q1698),"-",Nomen.complète!Q1698)</f>
        <v>-</v>
      </c>
      <c r="C1698" s="140" t="str">
        <f>IF(ISBLANK(Nomen.complète!R1698),"-",Nomen.complète!R1698)</f>
        <v>-</v>
      </c>
      <c r="D1698" s="141" t="str">
        <f>IF(ISBLANK(Nomen.complète!S1698),"-",Nomen.complète!S1698)</f>
        <v>-</v>
      </c>
    </row>
    <row r="1699" spans="1:4">
      <c r="A1699" s="138" t="str">
        <f>IF(ISBLANK(Nomen.complète!P1699),"-",Nomen.complète!P1699)</f>
        <v>-</v>
      </c>
      <c r="B1699" s="139" t="str">
        <f>IF(ISBLANK(Nomen.complète!Q1699),"-",Nomen.complète!Q1699)</f>
        <v>-</v>
      </c>
      <c r="C1699" s="140" t="str">
        <f>IF(ISBLANK(Nomen.complète!R1699),"-",Nomen.complète!R1699)</f>
        <v>-</v>
      </c>
      <c r="D1699" s="141" t="str">
        <f>IF(ISBLANK(Nomen.complète!S1699),"-",Nomen.complète!S1699)</f>
        <v>-</v>
      </c>
    </row>
    <row r="1700" spans="1:4">
      <c r="A1700" s="138" t="str">
        <f>IF(ISBLANK(Nomen.complète!P1700),"-",Nomen.complète!P1700)</f>
        <v>-</v>
      </c>
      <c r="B1700" s="139" t="str">
        <f>IF(ISBLANK(Nomen.complète!Q1700),"-",Nomen.complète!Q1700)</f>
        <v>-</v>
      </c>
      <c r="C1700" s="140" t="str">
        <f>IF(ISBLANK(Nomen.complète!R1700),"-",Nomen.complète!R1700)</f>
        <v>-</v>
      </c>
      <c r="D1700" s="141" t="str">
        <f>IF(ISBLANK(Nomen.complète!S1700),"-",Nomen.complète!S1700)</f>
        <v>-</v>
      </c>
    </row>
    <row r="1701" spans="1:4">
      <c r="A1701" s="138" t="str">
        <f>IF(ISBLANK(Nomen.complète!P1701),"-",Nomen.complète!P1701)</f>
        <v>-</v>
      </c>
      <c r="B1701" s="139" t="str">
        <f>IF(ISBLANK(Nomen.complète!Q1701),"-",Nomen.complète!Q1701)</f>
        <v>-</v>
      </c>
      <c r="C1701" s="140" t="str">
        <f>IF(ISBLANK(Nomen.complète!R1701),"-",Nomen.complète!R1701)</f>
        <v>-</v>
      </c>
      <c r="D1701" s="141" t="str">
        <f>IF(ISBLANK(Nomen.complète!S1701),"-",Nomen.complète!S1701)</f>
        <v>-</v>
      </c>
    </row>
    <row r="1702" spans="1:4">
      <c r="A1702" s="138" t="str">
        <f>IF(ISBLANK(Nomen.complète!P1702),"-",Nomen.complète!P1702)</f>
        <v>-</v>
      </c>
      <c r="B1702" s="139" t="str">
        <f>IF(ISBLANK(Nomen.complète!Q1702),"-",Nomen.complète!Q1702)</f>
        <v>-</v>
      </c>
      <c r="C1702" s="140" t="str">
        <f>IF(ISBLANK(Nomen.complète!R1702),"-",Nomen.complète!R1702)</f>
        <v>-</v>
      </c>
      <c r="D1702" s="141" t="str">
        <f>IF(ISBLANK(Nomen.complète!S1702),"-",Nomen.complète!S1702)</f>
        <v>-</v>
      </c>
    </row>
    <row r="1703" spans="1:4">
      <c r="A1703" s="138" t="str">
        <f>IF(ISBLANK(Nomen.complète!P1703),"-",Nomen.complète!P1703)</f>
        <v>-</v>
      </c>
      <c r="B1703" s="139" t="str">
        <f>IF(ISBLANK(Nomen.complète!Q1703),"-",Nomen.complète!Q1703)</f>
        <v>-</v>
      </c>
      <c r="C1703" s="140" t="str">
        <f>IF(ISBLANK(Nomen.complète!R1703),"-",Nomen.complète!R1703)</f>
        <v>-</v>
      </c>
      <c r="D1703" s="141" t="str">
        <f>IF(ISBLANK(Nomen.complète!S1703),"-",Nomen.complète!S1703)</f>
        <v>-</v>
      </c>
    </row>
    <row r="1704" spans="1:4">
      <c r="A1704" s="138" t="str">
        <f>IF(ISBLANK(Nomen.complète!P1704),"-",Nomen.complète!P1704)</f>
        <v>-</v>
      </c>
      <c r="B1704" s="139" t="str">
        <f>IF(ISBLANK(Nomen.complète!Q1704),"-",Nomen.complète!Q1704)</f>
        <v>-</v>
      </c>
      <c r="C1704" s="140" t="str">
        <f>IF(ISBLANK(Nomen.complète!R1704),"-",Nomen.complète!R1704)</f>
        <v>-</v>
      </c>
      <c r="D1704" s="141" t="str">
        <f>IF(ISBLANK(Nomen.complète!S1704),"-",Nomen.complète!S1704)</f>
        <v>-</v>
      </c>
    </row>
    <row r="1705" spans="1:4">
      <c r="A1705" s="138" t="str">
        <f>IF(ISBLANK(Nomen.complète!P1705),"-",Nomen.complète!P1705)</f>
        <v>-</v>
      </c>
      <c r="B1705" s="139" t="str">
        <f>IF(ISBLANK(Nomen.complète!Q1705),"-",Nomen.complète!Q1705)</f>
        <v>-</v>
      </c>
      <c r="C1705" s="140" t="str">
        <f>IF(ISBLANK(Nomen.complète!R1705),"-",Nomen.complète!R1705)</f>
        <v>-</v>
      </c>
      <c r="D1705" s="141" t="str">
        <f>IF(ISBLANK(Nomen.complète!S1705),"-",Nomen.complète!S1705)</f>
        <v>-</v>
      </c>
    </row>
    <row r="1706" spans="1:4">
      <c r="A1706" s="138" t="str">
        <f>IF(ISBLANK(Nomen.complète!P1706),"-",Nomen.complète!P1706)</f>
        <v>-</v>
      </c>
      <c r="B1706" s="139" t="str">
        <f>IF(ISBLANK(Nomen.complète!Q1706),"-",Nomen.complète!Q1706)</f>
        <v>-</v>
      </c>
      <c r="C1706" s="140" t="str">
        <f>IF(ISBLANK(Nomen.complète!R1706),"-",Nomen.complète!R1706)</f>
        <v>-</v>
      </c>
      <c r="D1706" s="141" t="str">
        <f>IF(ISBLANK(Nomen.complète!S1706),"-",Nomen.complète!S1706)</f>
        <v>-</v>
      </c>
    </row>
    <row r="1707" spans="1:4">
      <c r="A1707" s="138" t="str">
        <f>IF(ISBLANK(Nomen.complète!P1707),"-",Nomen.complète!P1707)</f>
        <v>-</v>
      </c>
      <c r="B1707" s="139" t="str">
        <f>IF(ISBLANK(Nomen.complète!Q1707),"-",Nomen.complète!Q1707)</f>
        <v>-</v>
      </c>
      <c r="C1707" s="140" t="str">
        <f>IF(ISBLANK(Nomen.complète!R1707),"-",Nomen.complète!R1707)</f>
        <v>-</v>
      </c>
      <c r="D1707" s="141" t="str">
        <f>IF(ISBLANK(Nomen.complète!S1707),"-",Nomen.complète!S1707)</f>
        <v>-</v>
      </c>
    </row>
    <row r="1708" spans="1:4">
      <c r="A1708" s="138" t="str">
        <f>IF(ISBLANK(Nomen.complète!P1708),"-",Nomen.complète!P1708)</f>
        <v>-</v>
      </c>
      <c r="B1708" s="139" t="str">
        <f>IF(ISBLANK(Nomen.complète!Q1708),"-",Nomen.complète!Q1708)</f>
        <v>-</v>
      </c>
      <c r="C1708" s="140" t="str">
        <f>IF(ISBLANK(Nomen.complète!R1708),"-",Nomen.complète!R1708)</f>
        <v>-</v>
      </c>
      <c r="D1708" s="141" t="str">
        <f>IF(ISBLANK(Nomen.complète!S1708),"-",Nomen.complète!S1708)</f>
        <v>-</v>
      </c>
    </row>
    <row r="1709" spans="1:4">
      <c r="A1709" s="138" t="str">
        <f>IF(ISBLANK(Nomen.complète!P1709),"-",Nomen.complète!P1709)</f>
        <v>-</v>
      </c>
      <c r="B1709" s="139" t="str">
        <f>IF(ISBLANK(Nomen.complète!Q1709),"-",Nomen.complète!Q1709)</f>
        <v>-</v>
      </c>
      <c r="C1709" s="140" t="str">
        <f>IF(ISBLANK(Nomen.complète!R1709),"-",Nomen.complète!R1709)</f>
        <v>-</v>
      </c>
      <c r="D1709" s="141" t="str">
        <f>IF(ISBLANK(Nomen.complète!S1709),"-",Nomen.complète!S1709)</f>
        <v>-</v>
      </c>
    </row>
    <row r="1710" spans="1:4">
      <c r="A1710" s="138" t="str">
        <f>IF(ISBLANK(Nomen.complète!P1710),"-",Nomen.complète!P1710)</f>
        <v>-</v>
      </c>
      <c r="B1710" s="139" t="str">
        <f>IF(ISBLANK(Nomen.complète!Q1710),"-",Nomen.complète!Q1710)</f>
        <v>-</v>
      </c>
      <c r="C1710" s="140" t="str">
        <f>IF(ISBLANK(Nomen.complète!R1710),"-",Nomen.complète!R1710)</f>
        <v>-</v>
      </c>
      <c r="D1710" s="141" t="str">
        <f>IF(ISBLANK(Nomen.complète!S1710),"-",Nomen.complète!S1710)</f>
        <v>-</v>
      </c>
    </row>
    <row r="1711" spans="1:4">
      <c r="A1711" s="138" t="str">
        <f>IF(ISBLANK(Nomen.complète!P1711),"-",Nomen.complète!P1711)</f>
        <v>-</v>
      </c>
      <c r="B1711" s="139" t="str">
        <f>IF(ISBLANK(Nomen.complète!Q1711),"-",Nomen.complète!Q1711)</f>
        <v>-</v>
      </c>
      <c r="C1711" s="140" t="str">
        <f>IF(ISBLANK(Nomen.complète!R1711),"-",Nomen.complète!R1711)</f>
        <v>-</v>
      </c>
      <c r="D1711" s="141" t="str">
        <f>IF(ISBLANK(Nomen.complète!S1711),"-",Nomen.complète!S1711)</f>
        <v>-</v>
      </c>
    </row>
    <row r="1712" spans="1:4">
      <c r="A1712" s="138" t="str">
        <f>IF(ISBLANK(Nomen.complète!P1712),"-",Nomen.complète!P1712)</f>
        <v>-</v>
      </c>
      <c r="B1712" s="139" t="str">
        <f>IF(ISBLANK(Nomen.complète!Q1712),"-",Nomen.complète!Q1712)</f>
        <v>-</v>
      </c>
      <c r="C1712" s="140" t="str">
        <f>IF(ISBLANK(Nomen.complète!R1712),"-",Nomen.complète!R1712)</f>
        <v>-</v>
      </c>
      <c r="D1712" s="141" t="str">
        <f>IF(ISBLANK(Nomen.complète!S1712),"-",Nomen.complète!S1712)</f>
        <v>-</v>
      </c>
    </row>
    <row r="1713" spans="1:4">
      <c r="A1713" s="138" t="str">
        <f>IF(ISBLANK(Nomen.complète!P1713),"-",Nomen.complète!P1713)</f>
        <v>-</v>
      </c>
      <c r="B1713" s="139" t="str">
        <f>IF(ISBLANK(Nomen.complète!Q1713),"-",Nomen.complète!Q1713)</f>
        <v>-</v>
      </c>
      <c r="C1713" s="140" t="str">
        <f>IF(ISBLANK(Nomen.complète!R1713),"-",Nomen.complète!R1713)</f>
        <v>-</v>
      </c>
      <c r="D1713" s="141" t="str">
        <f>IF(ISBLANK(Nomen.complète!S1713),"-",Nomen.complète!S1713)</f>
        <v>-</v>
      </c>
    </row>
    <row r="1714" spans="1:4">
      <c r="A1714" s="138" t="str">
        <f>IF(ISBLANK(Nomen.complète!P1714),"-",Nomen.complète!P1714)</f>
        <v>-</v>
      </c>
      <c r="B1714" s="139" t="str">
        <f>IF(ISBLANK(Nomen.complète!Q1714),"-",Nomen.complète!Q1714)</f>
        <v>-</v>
      </c>
      <c r="C1714" s="140" t="str">
        <f>IF(ISBLANK(Nomen.complète!R1714),"-",Nomen.complète!R1714)</f>
        <v>-</v>
      </c>
      <c r="D1714" s="141" t="str">
        <f>IF(ISBLANK(Nomen.complète!S1714),"-",Nomen.complète!S1714)</f>
        <v>-</v>
      </c>
    </row>
    <row r="1715" spans="1:4">
      <c r="A1715" s="138" t="str">
        <f>IF(ISBLANK(Nomen.complète!P1715),"-",Nomen.complète!P1715)</f>
        <v>-</v>
      </c>
      <c r="B1715" s="139" t="str">
        <f>IF(ISBLANK(Nomen.complète!Q1715),"-",Nomen.complète!Q1715)</f>
        <v>-</v>
      </c>
      <c r="C1715" s="140" t="str">
        <f>IF(ISBLANK(Nomen.complète!R1715),"-",Nomen.complète!R1715)</f>
        <v>-</v>
      </c>
      <c r="D1715" s="141" t="str">
        <f>IF(ISBLANK(Nomen.complète!S1715),"-",Nomen.complète!S1715)</f>
        <v>-</v>
      </c>
    </row>
    <row r="1716" spans="1:4">
      <c r="A1716" s="138" t="str">
        <f>IF(ISBLANK(Nomen.complète!P1716),"-",Nomen.complète!P1716)</f>
        <v>-</v>
      </c>
      <c r="B1716" s="139" t="str">
        <f>IF(ISBLANK(Nomen.complète!Q1716),"-",Nomen.complète!Q1716)</f>
        <v>-</v>
      </c>
      <c r="C1716" s="140" t="str">
        <f>IF(ISBLANK(Nomen.complète!R1716),"-",Nomen.complète!R1716)</f>
        <v>-</v>
      </c>
      <c r="D1716" s="141" t="str">
        <f>IF(ISBLANK(Nomen.complète!S1716),"-",Nomen.complète!S1716)</f>
        <v>-</v>
      </c>
    </row>
    <row r="1717" spans="1:4">
      <c r="A1717" s="138" t="str">
        <f>IF(ISBLANK(Nomen.complète!P1717),"-",Nomen.complète!P1717)</f>
        <v>-</v>
      </c>
      <c r="B1717" s="139" t="str">
        <f>IF(ISBLANK(Nomen.complète!Q1717),"-",Nomen.complète!Q1717)</f>
        <v>-</v>
      </c>
      <c r="C1717" s="140" t="str">
        <f>IF(ISBLANK(Nomen.complète!R1717),"-",Nomen.complète!R1717)</f>
        <v>-</v>
      </c>
      <c r="D1717" s="141" t="str">
        <f>IF(ISBLANK(Nomen.complète!S1717),"-",Nomen.complète!S1717)</f>
        <v>-</v>
      </c>
    </row>
    <row r="1718" spans="1:4">
      <c r="A1718" s="138" t="str">
        <f>IF(ISBLANK(Nomen.complète!P1718),"-",Nomen.complète!P1718)</f>
        <v>-</v>
      </c>
      <c r="B1718" s="139" t="str">
        <f>IF(ISBLANK(Nomen.complète!Q1718),"-",Nomen.complète!Q1718)</f>
        <v>-</v>
      </c>
      <c r="C1718" s="140" t="str">
        <f>IF(ISBLANK(Nomen.complète!R1718),"-",Nomen.complète!R1718)</f>
        <v>-</v>
      </c>
      <c r="D1718" s="141" t="str">
        <f>IF(ISBLANK(Nomen.complète!S1718),"-",Nomen.complète!S1718)</f>
        <v>-</v>
      </c>
    </row>
    <row r="1719" spans="1:4">
      <c r="A1719" s="138" t="str">
        <f>IF(ISBLANK(Nomen.complète!P1719),"-",Nomen.complète!P1719)</f>
        <v>-</v>
      </c>
      <c r="B1719" s="139" t="str">
        <f>IF(ISBLANK(Nomen.complète!Q1719),"-",Nomen.complète!Q1719)</f>
        <v>-</v>
      </c>
      <c r="C1719" s="140" t="str">
        <f>IF(ISBLANK(Nomen.complète!R1719),"-",Nomen.complète!R1719)</f>
        <v>-</v>
      </c>
      <c r="D1719" s="141" t="str">
        <f>IF(ISBLANK(Nomen.complète!S1719),"-",Nomen.complète!S1719)</f>
        <v>-</v>
      </c>
    </row>
    <row r="1720" spans="1:4">
      <c r="A1720" s="138" t="str">
        <f>IF(ISBLANK(Nomen.complète!P1720),"-",Nomen.complète!P1720)</f>
        <v>-</v>
      </c>
      <c r="B1720" s="139" t="str">
        <f>IF(ISBLANK(Nomen.complète!Q1720),"-",Nomen.complète!Q1720)</f>
        <v>-</v>
      </c>
      <c r="C1720" s="140" t="str">
        <f>IF(ISBLANK(Nomen.complète!R1720),"-",Nomen.complète!R1720)</f>
        <v>-</v>
      </c>
      <c r="D1720" s="141" t="str">
        <f>IF(ISBLANK(Nomen.complète!S1720),"-",Nomen.complète!S1720)</f>
        <v>-</v>
      </c>
    </row>
    <row r="1721" spans="1:4">
      <c r="A1721" s="138" t="str">
        <f>IF(ISBLANK(Nomen.complète!P1721),"-",Nomen.complète!P1721)</f>
        <v>-</v>
      </c>
      <c r="B1721" s="139" t="str">
        <f>IF(ISBLANK(Nomen.complète!Q1721),"-",Nomen.complète!Q1721)</f>
        <v>-</v>
      </c>
      <c r="C1721" s="140" t="str">
        <f>IF(ISBLANK(Nomen.complète!R1721),"-",Nomen.complète!R1721)</f>
        <v>-</v>
      </c>
      <c r="D1721" s="141" t="str">
        <f>IF(ISBLANK(Nomen.complète!S1721),"-",Nomen.complète!S1721)</f>
        <v>-</v>
      </c>
    </row>
    <row r="1722" spans="1:4">
      <c r="A1722" s="138" t="str">
        <f>IF(ISBLANK(Nomen.complète!P1722),"-",Nomen.complète!P1722)</f>
        <v>-</v>
      </c>
      <c r="B1722" s="139" t="str">
        <f>IF(ISBLANK(Nomen.complète!Q1722),"-",Nomen.complète!Q1722)</f>
        <v>-</v>
      </c>
      <c r="C1722" s="140" t="str">
        <f>IF(ISBLANK(Nomen.complète!R1722),"-",Nomen.complète!R1722)</f>
        <v>-</v>
      </c>
      <c r="D1722" s="141" t="str">
        <f>IF(ISBLANK(Nomen.complète!S1722),"-",Nomen.complète!S1722)</f>
        <v>-</v>
      </c>
    </row>
    <row r="1723" spans="1:4">
      <c r="A1723" s="138" t="str">
        <f>IF(ISBLANK(Nomen.complète!P1723),"-",Nomen.complète!P1723)</f>
        <v>-</v>
      </c>
      <c r="B1723" s="139" t="str">
        <f>IF(ISBLANK(Nomen.complète!Q1723),"-",Nomen.complète!Q1723)</f>
        <v>-</v>
      </c>
      <c r="C1723" s="140" t="str">
        <f>IF(ISBLANK(Nomen.complète!R1723),"-",Nomen.complète!R1723)</f>
        <v>-</v>
      </c>
      <c r="D1723" s="141" t="str">
        <f>IF(ISBLANK(Nomen.complète!S1723),"-",Nomen.complète!S1723)</f>
        <v>-</v>
      </c>
    </row>
    <row r="1724" spans="1:4">
      <c r="A1724" s="138" t="str">
        <f>IF(ISBLANK(Nomen.complète!P1724),"-",Nomen.complète!P1724)</f>
        <v>-</v>
      </c>
      <c r="B1724" s="139" t="str">
        <f>IF(ISBLANK(Nomen.complète!Q1724),"-",Nomen.complète!Q1724)</f>
        <v>-</v>
      </c>
      <c r="C1724" s="140" t="str">
        <f>IF(ISBLANK(Nomen.complète!R1724),"-",Nomen.complète!R1724)</f>
        <v>-</v>
      </c>
      <c r="D1724" s="141" t="str">
        <f>IF(ISBLANK(Nomen.complète!S1724),"-",Nomen.complète!S1724)</f>
        <v>-</v>
      </c>
    </row>
    <row r="1725" spans="1:4">
      <c r="A1725" s="138" t="str">
        <f>IF(ISBLANK(Nomen.complète!P1725),"-",Nomen.complète!P1725)</f>
        <v>-</v>
      </c>
      <c r="B1725" s="139" t="str">
        <f>IF(ISBLANK(Nomen.complète!Q1725),"-",Nomen.complète!Q1725)</f>
        <v>-</v>
      </c>
      <c r="C1725" s="140" t="str">
        <f>IF(ISBLANK(Nomen.complète!R1725),"-",Nomen.complète!R1725)</f>
        <v>-</v>
      </c>
      <c r="D1725" s="141" t="str">
        <f>IF(ISBLANK(Nomen.complète!S1725),"-",Nomen.complète!S1725)</f>
        <v>-</v>
      </c>
    </row>
    <row r="1726" spans="1:4">
      <c r="A1726" s="138" t="str">
        <f>IF(ISBLANK(Nomen.complète!P1726),"-",Nomen.complète!P1726)</f>
        <v>-</v>
      </c>
      <c r="B1726" s="139" t="str">
        <f>IF(ISBLANK(Nomen.complète!Q1726),"-",Nomen.complète!Q1726)</f>
        <v>-</v>
      </c>
      <c r="C1726" s="140" t="str">
        <f>IF(ISBLANK(Nomen.complète!R1726),"-",Nomen.complète!R1726)</f>
        <v>-</v>
      </c>
      <c r="D1726" s="141" t="str">
        <f>IF(ISBLANK(Nomen.complète!S1726),"-",Nomen.complète!S1726)</f>
        <v>-</v>
      </c>
    </row>
    <row r="1727" spans="1:4">
      <c r="A1727" s="138" t="str">
        <f>IF(ISBLANK(Nomen.complète!P1727),"-",Nomen.complète!P1727)</f>
        <v>-</v>
      </c>
      <c r="B1727" s="139" t="str">
        <f>IF(ISBLANK(Nomen.complète!Q1727),"-",Nomen.complète!Q1727)</f>
        <v>-</v>
      </c>
      <c r="C1727" s="140" t="str">
        <f>IF(ISBLANK(Nomen.complète!R1727),"-",Nomen.complète!R1727)</f>
        <v>-</v>
      </c>
      <c r="D1727" s="141" t="str">
        <f>IF(ISBLANK(Nomen.complète!S1727),"-",Nomen.complète!S1727)</f>
        <v>-</v>
      </c>
    </row>
    <row r="1728" spans="1:4">
      <c r="A1728" s="138" t="str">
        <f>IF(ISBLANK(Nomen.complète!P1728),"-",Nomen.complète!P1728)</f>
        <v>-</v>
      </c>
      <c r="B1728" s="139" t="str">
        <f>IF(ISBLANK(Nomen.complète!Q1728),"-",Nomen.complète!Q1728)</f>
        <v>-</v>
      </c>
      <c r="C1728" s="140" t="str">
        <f>IF(ISBLANK(Nomen.complète!R1728),"-",Nomen.complète!R1728)</f>
        <v>-</v>
      </c>
      <c r="D1728" s="141" t="str">
        <f>IF(ISBLANK(Nomen.complète!S1728),"-",Nomen.complète!S1728)</f>
        <v>-</v>
      </c>
    </row>
    <row r="1729" spans="1:4">
      <c r="A1729" s="138" t="str">
        <f>IF(ISBLANK(Nomen.complète!P1729),"-",Nomen.complète!P1729)</f>
        <v>-</v>
      </c>
      <c r="B1729" s="139" t="str">
        <f>IF(ISBLANK(Nomen.complète!Q1729),"-",Nomen.complète!Q1729)</f>
        <v>-</v>
      </c>
      <c r="C1729" s="140" t="str">
        <f>IF(ISBLANK(Nomen.complète!R1729),"-",Nomen.complète!R1729)</f>
        <v>-</v>
      </c>
      <c r="D1729" s="141" t="str">
        <f>IF(ISBLANK(Nomen.complète!S1729),"-",Nomen.complète!S1729)</f>
        <v>-</v>
      </c>
    </row>
    <row r="1730" spans="1:4">
      <c r="A1730" s="138" t="str">
        <f>IF(ISBLANK(Nomen.complète!P1730),"-",Nomen.complète!P1730)</f>
        <v>-</v>
      </c>
      <c r="B1730" s="139" t="str">
        <f>IF(ISBLANK(Nomen.complète!Q1730),"-",Nomen.complète!Q1730)</f>
        <v>-</v>
      </c>
      <c r="C1730" s="140" t="str">
        <f>IF(ISBLANK(Nomen.complète!R1730),"-",Nomen.complète!R1730)</f>
        <v>-</v>
      </c>
      <c r="D1730" s="141" t="str">
        <f>IF(ISBLANK(Nomen.complète!S1730),"-",Nomen.complète!S1730)</f>
        <v>-</v>
      </c>
    </row>
    <row r="1731" spans="1:4">
      <c r="A1731" s="138" t="str">
        <f>IF(ISBLANK(Nomen.complète!P1731),"-",Nomen.complète!P1731)</f>
        <v>-</v>
      </c>
      <c r="B1731" s="139" t="str">
        <f>IF(ISBLANK(Nomen.complète!Q1731),"-",Nomen.complète!Q1731)</f>
        <v>-</v>
      </c>
      <c r="C1731" s="140" t="str">
        <f>IF(ISBLANK(Nomen.complète!R1731),"-",Nomen.complète!R1731)</f>
        <v>-</v>
      </c>
      <c r="D1731" s="141" t="str">
        <f>IF(ISBLANK(Nomen.complète!S1731),"-",Nomen.complète!S1731)</f>
        <v>-</v>
      </c>
    </row>
    <row r="1732" spans="1:4">
      <c r="A1732" s="138" t="str">
        <f>IF(ISBLANK(Nomen.complète!P1732),"-",Nomen.complète!P1732)</f>
        <v>-</v>
      </c>
      <c r="B1732" s="139" t="str">
        <f>IF(ISBLANK(Nomen.complète!Q1732),"-",Nomen.complète!Q1732)</f>
        <v>-</v>
      </c>
      <c r="C1732" s="140" t="str">
        <f>IF(ISBLANK(Nomen.complète!R1732),"-",Nomen.complète!R1732)</f>
        <v>-</v>
      </c>
      <c r="D1732" s="141" t="str">
        <f>IF(ISBLANK(Nomen.complète!S1732),"-",Nomen.complète!S1732)</f>
        <v>-</v>
      </c>
    </row>
    <row r="1733" spans="1:4">
      <c r="A1733" s="138" t="str">
        <f>IF(ISBLANK(Nomen.complète!P1733),"-",Nomen.complète!P1733)</f>
        <v>-</v>
      </c>
      <c r="B1733" s="139" t="str">
        <f>IF(ISBLANK(Nomen.complète!Q1733),"-",Nomen.complète!Q1733)</f>
        <v>-</v>
      </c>
      <c r="C1733" s="140" t="str">
        <f>IF(ISBLANK(Nomen.complète!R1733),"-",Nomen.complète!R1733)</f>
        <v>-</v>
      </c>
      <c r="D1733" s="141" t="str">
        <f>IF(ISBLANK(Nomen.complète!S1733),"-",Nomen.complète!S1733)</f>
        <v>-</v>
      </c>
    </row>
    <row r="1734" spans="1:4">
      <c r="A1734" s="138" t="str">
        <f>IF(ISBLANK(Nomen.complète!P1734),"-",Nomen.complète!P1734)</f>
        <v>-</v>
      </c>
      <c r="B1734" s="139" t="str">
        <f>IF(ISBLANK(Nomen.complète!Q1734),"-",Nomen.complète!Q1734)</f>
        <v>-</v>
      </c>
      <c r="C1734" s="140" t="str">
        <f>IF(ISBLANK(Nomen.complète!R1734),"-",Nomen.complète!R1734)</f>
        <v>-</v>
      </c>
      <c r="D1734" s="141" t="str">
        <f>IF(ISBLANK(Nomen.complète!S1734),"-",Nomen.complète!S1734)</f>
        <v>-</v>
      </c>
    </row>
    <row r="1735" spans="1:4">
      <c r="A1735" s="138" t="str">
        <f>IF(ISBLANK(Nomen.complète!P1735),"-",Nomen.complète!P1735)</f>
        <v>-</v>
      </c>
      <c r="B1735" s="139" t="str">
        <f>IF(ISBLANK(Nomen.complète!Q1735),"-",Nomen.complète!Q1735)</f>
        <v>-</v>
      </c>
      <c r="C1735" s="140" t="str">
        <f>IF(ISBLANK(Nomen.complète!R1735),"-",Nomen.complète!R1735)</f>
        <v>-</v>
      </c>
      <c r="D1735" s="141" t="str">
        <f>IF(ISBLANK(Nomen.complète!S1735),"-",Nomen.complète!S1735)</f>
        <v>-</v>
      </c>
    </row>
    <row r="1736" spans="1:4">
      <c r="A1736" s="138" t="str">
        <f>IF(ISBLANK(Nomen.complète!P1736),"-",Nomen.complète!P1736)</f>
        <v>-</v>
      </c>
      <c r="B1736" s="139" t="str">
        <f>IF(ISBLANK(Nomen.complète!Q1736),"-",Nomen.complète!Q1736)</f>
        <v>-</v>
      </c>
      <c r="C1736" s="140" t="str">
        <f>IF(ISBLANK(Nomen.complète!R1736),"-",Nomen.complète!R1736)</f>
        <v>-</v>
      </c>
      <c r="D1736" s="141" t="str">
        <f>IF(ISBLANK(Nomen.complète!S1736),"-",Nomen.complète!S1736)</f>
        <v>-</v>
      </c>
    </row>
    <row r="1737" spans="1:4">
      <c r="A1737" s="138" t="str">
        <f>IF(ISBLANK(Nomen.complète!P1737),"-",Nomen.complète!P1737)</f>
        <v>-</v>
      </c>
      <c r="B1737" s="139" t="str">
        <f>IF(ISBLANK(Nomen.complète!Q1737),"-",Nomen.complète!Q1737)</f>
        <v>-</v>
      </c>
      <c r="C1737" s="140" t="str">
        <f>IF(ISBLANK(Nomen.complète!R1737),"-",Nomen.complète!R1737)</f>
        <v>-</v>
      </c>
      <c r="D1737" s="141" t="str">
        <f>IF(ISBLANK(Nomen.complète!S1737),"-",Nomen.complète!S1737)</f>
        <v>-</v>
      </c>
    </row>
    <row r="1738" spans="1:4">
      <c r="A1738" s="138" t="str">
        <f>IF(ISBLANK(Nomen.complète!P1738),"-",Nomen.complète!P1738)</f>
        <v>-</v>
      </c>
      <c r="B1738" s="139" t="str">
        <f>IF(ISBLANK(Nomen.complète!Q1738),"-",Nomen.complète!Q1738)</f>
        <v>-</v>
      </c>
      <c r="C1738" s="140" t="str">
        <f>IF(ISBLANK(Nomen.complète!R1738),"-",Nomen.complète!R1738)</f>
        <v>-</v>
      </c>
      <c r="D1738" s="141" t="str">
        <f>IF(ISBLANK(Nomen.complète!S1738),"-",Nomen.complète!S1738)</f>
        <v>-</v>
      </c>
    </row>
    <row r="1739" spans="1:4">
      <c r="A1739" s="138" t="str">
        <f>IF(ISBLANK(Nomen.complète!P1739),"-",Nomen.complète!P1739)</f>
        <v>-</v>
      </c>
      <c r="B1739" s="139" t="str">
        <f>IF(ISBLANK(Nomen.complète!Q1739),"-",Nomen.complète!Q1739)</f>
        <v>-</v>
      </c>
      <c r="C1739" s="140" t="str">
        <f>IF(ISBLANK(Nomen.complète!R1739),"-",Nomen.complète!R1739)</f>
        <v>-</v>
      </c>
      <c r="D1739" s="141" t="str">
        <f>IF(ISBLANK(Nomen.complète!S1739),"-",Nomen.complète!S1739)</f>
        <v>-</v>
      </c>
    </row>
    <row r="1740" spans="1:4">
      <c r="A1740" s="138" t="str">
        <f>IF(ISBLANK(Nomen.complète!P1740),"-",Nomen.complète!P1740)</f>
        <v>-</v>
      </c>
      <c r="B1740" s="139" t="str">
        <f>IF(ISBLANK(Nomen.complète!Q1740),"-",Nomen.complète!Q1740)</f>
        <v>-</v>
      </c>
      <c r="C1740" s="140" t="str">
        <f>IF(ISBLANK(Nomen.complète!R1740),"-",Nomen.complète!R1740)</f>
        <v>-</v>
      </c>
      <c r="D1740" s="141" t="str">
        <f>IF(ISBLANK(Nomen.complète!S1740),"-",Nomen.complète!S1740)</f>
        <v>-</v>
      </c>
    </row>
    <row r="1741" spans="1:4">
      <c r="A1741" s="138" t="str">
        <f>IF(ISBLANK(Nomen.complète!P1741),"-",Nomen.complète!P1741)</f>
        <v>-</v>
      </c>
      <c r="B1741" s="139" t="str">
        <f>IF(ISBLANK(Nomen.complète!Q1741),"-",Nomen.complète!Q1741)</f>
        <v>-</v>
      </c>
      <c r="C1741" s="140" t="str">
        <f>IF(ISBLANK(Nomen.complète!R1741),"-",Nomen.complète!R1741)</f>
        <v>-</v>
      </c>
      <c r="D1741" s="141" t="str">
        <f>IF(ISBLANK(Nomen.complète!S1741),"-",Nomen.complète!S1741)</f>
        <v>-</v>
      </c>
    </row>
    <row r="1742" spans="1:4">
      <c r="A1742" s="138" t="str">
        <f>IF(ISBLANK(Nomen.complète!P1742),"-",Nomen.complète!P1742)</f>
        <v>-</v>
      </c>
      <c r="B1742" s="139" t="str">
        <f>IF(ISBLANK(Nomen.complète!Q1742),"-",Nomen.complète!Q1742)</f>
        <v>-</v>
      </c>
      <c r="C1742" s="140" t="str">
        <f>IF(ISBLANK(Nomen.complète!R1742),"-",Nomen.complète!R1742)</f>
        <v>-</v>
      </c>
      <c r="D1742" s="141" t="str">
        <f>IF(ISBLANK(Nomen.complète!S1742),"-",Nomen.complète!S1742)</f>
        <v>-</v>
      </c>
    </row>
    <row r="1743" spans="1:4">
      <c r="A1743" s="138" t="str">
        <f>IF(ISBLANK(Nomen.complète!P1743),"-",Nomen.complète!P1743)</f>
        <v>-</v>
      </c>
      <c r="B1743" s="139" t="str">
        <f>IF(ISBLANK(Nomen.complète!Q1743),"-",Nomen.complète!Q1743)</f>
        <v>-</v>
      </c>
      <c r="C1743" s="140" t="str">
        <f>IF(ISBLANK(Nomen.complète!R1743),"-",Nomen.complète!R1743)</f>
        <v>-</v>
      </c>
      <c r="D1743" s="141" t="str">
        <f>IF(ISBLANK(Nomen.complète!S1743),"-",Nomen.complète!S1743)</f>
        <v>-</v>
      </c>
    </row>
    <row r="1744" spans="1:4">
      <c r="A1744" s="138" t="str">
        <f>IF(ISBLANK(Nomen.complète!P1744),"-",Nomen.complète!P1744)</f>
        <v>-</v>
      </c>
      <c r="B1744" s="139" t="str">
        <f>IF(ISBLANK(Nomen.complète!Q1744),"-",Nomen.complète!Q1744)</f>
        <v>-</v>
      </c>
      <c r="C1744" s="140" t="str">
        <f>IF(ISBLANK(Nomen.complète!R1744),"-",Nomen.complète!R1744)</f>
        <v>-</v>
      </c>
      <c r="D1744" s="141" t="str">
        <f>IF(ISBLANK(Nomen.complète!S1744),"-",Nomen.complète!S1744)</f>
        <v>-</v>
      </c>
    </row>
    <row r="1745" spans="1:4">
      <c r="A1745" s="138" t="str">
        <f>IF(ISBLANK(Nomen.complète!P1745),"-",Nomen.complète!P1745)</f>
        <v>-</v>
      </c>
      <c r="B1745" s="139" t="str">
        <f>IF(ISBLANK(Nomen.complète!Q1745),"-",Nomen.complète!Q1745)</f>
        <v>-</v>
      </c>
      <c r="C1745" s="140" t="str">
        <f>IF(ISBLANK(Nomen.complète!R1745),"-",Nomen.complète!R1745)</f>
        <v>-</v>
      </c>
      <c r="D1745" s="141" t="str">
        <f>IF(ISBLANK(Nomen.complète!S1745),"-",Nomen.complète!S1745)</f>
        <v>-</v>
      </c>
    </row>
    <row r="1746" spans="1:4">
      <c r="A1746" s="138" t="str">
        <f>IF(ISBLANK(Nomen.complète!P1746),"-",Nomen.complète!P1746)</f>
        <v>-</v>
      </c>
      <c r="B1746" s="139" t="str">
        <f>IF(ISBLANK(Nomen.complète!Q1746),"-",Nomen.complète!Q1746)</f>
        <v>-</v>
      </c>
      <c r="C1746" s="140" t="str">
        <f>IF(ISBLANK(Nomen.complète!R1746),"-",Nomen.complète!R1746)</f>
        <v>-</v>
      </c>
      <c r="D1746" s="141" t="str">
        <f>IF(ISBLANK(Nomen.complète!S1746),"-",Nomen.complète!S1746)</f>
        <v>-</v>
      </c>
    </row>
    <row r="1747" spans="1:4">
      <c r="A1747" s="138" t="str">
        <f>IF(ISBLANK(Nomen.complète!P1747),"-",Nomen.complète!P1747)</f>
        <v>-</v>
      </c>
      <c r="B1747" s="139" t="str">
        <f>IF(ISBLANK(Nomen.complète!Q1747),"-",Nomen.complète!Q1747)</f>
        <v>-</v>
      </c>
      <c r="C1747" s="140" t="str">
        <f>IF(ISBLANK(Nomen.complète!R1747),"-",Nomen.complète!R1747)</f>
        <v>-</v>
      </c>
      <c r="D1747" s="141" t="str">
        <f>IF(ISBLANK(Nomen.complète!S1747),"-",Nomen.complète!S1747)</f>
        <v>-</v>
      </c>
    </row>
    <row r="1748" spans="1:4">
      <c r="A1748" s="138" t="str">
        <f>IF(ISBLANK(Nomen.complète!P1748),"-",Nomen.complète!P1748)</f>
        <v>-</v>
      </c>
      <c r="B1748" s="139" t="str">
        <f>IF(ISBLANK(Nomen.complète!Q1748),"-",Nomen.complète!Q1748)</f>
        <v>-</v>
      </c>
      <c r="C1748" s="140" t="str">
        <f>IF(ISBLANK(Nomen.complète!R1748),"-",Nomen.complète!R1748)</f>
        <v>-</v>
      </c>
      <c r="D1748" s="141" t="str">
        <f>IF(ISBLANK(Nomen.complète!S1748),"-",Nomen.complète!S1748)</f>
        <v>-</v>
      </c>
    </row>
    <row r="1749" spans="1:4">
      <c r="A1749" s="138" t="str">
        <f>IF(ISBLANK(Nomen.complète!P1749),"-",Nomen.complète!P1749)</f>
        <v>-</v>
      </c>
      <c r="B1749" s="139" t="str">
        <f>IF(ISBLANK(Nomen.complète!Q1749),"-",Nomen.complète!Q1749)</f>
        <v>-</v>
      </c>
      <c r="C1749" s="140" t="str">
        <f>IF(ISBLANK(Nomen.complète!R1749),"-",Nomen.complète!R1749)</f>
        <v>-</v>
      </c>
      <c r="D1749" s="141" t="str">
        <f>IF(ISBLANK(Nomen.complète!S1749),"-",Nomen.complète!S1749)</f>
        <v>-</v>
      </c>
    </row>
    <row r="1750" spans="1:4">
      <c r="A1750" s="138" t="str">
        <f>IF(ISBLANK(Nomen.complète!P1750),"-",Nomen.complète!P1750)</f>
        <v>-</v>
      </c>
      <c r="B1750" s="139" t="str">
        <f>IF(ISBLANK(Nomen.complète!Q1750),"-",Nomen.complète!Q1750)</f>
        <v>-</v>
      </c>
      <c r="C1750" s="140" t="str">
        <f>IF(ISBLANK(Nomen.complète!R1750),"-",Nomen.complète!R1750)</f>
        <v>-</v>
      </c>
      <c r="D1750" s="141" t="str">
        <f>IF(ISBLANK(Nomen.complète!S1750),"-",Nomen.complète!S1750)</f>
        <v>-</v>
      </c>
    </row>
    <row r="1751" spans="1:4">
      <c r="A1751" s="138" t="str">
        <f>IF(ISBLANK(Nomen.complète!P1751),"-",Nomen.complète!P1751)</f>
        <v>-</v>
      </c>
      <c r="B1751" s="139" t="str">
        <f>IF(ISBLANK(Nomen.complète!Q1751),"-",Nomen.complète!Q1751)</f>
        <v>-</v>
      </c>
      <c r="C1751" s="140" t="str">
        <f>IF(ISBLANK(Nomen.complète!R1751),"-",Nomen.complète!R1751)</f>
        <v>-</v>
      </c>
      <c r="D1751" s="141" t="str">
        <f>IF(ISBLANK(Nomen.complète!S1751),"-",Nomen.complète!S1751)</f>
        <v>-</v>
      </c>
    </row>
    <row r="1752" spans="1:4">
      <c r="A1752" s="138" t="str">
        <f>IF(ISBLANK(Nomen.complète!P1752),"-",Nomen.complète!P1752)</f>
        <v>-</v>
      </c>
      <c r="B1752" s="139" t="str">
        <f>IF(ISBLANK(Nomen.complète!Q1752),"-",Nomen.complète!Q1752)</f>
        <v>-</v>
      </c>
      <c r="C1752" s="140" t="str">
        <f>IF(ISBLANK(Nomen.complète!R1752),"-",Nomen.complète!R1752)</f>
        <v>-</v>
      </c>
      <c r="D1752" s="141" t="str">
        <f>IF(ISBLANK(Nomen.complète!S1752),"-",Nomen.complète!S1752)</f>
        <v>-</v>
      </c>
    </row>
    <row r="1753" spans="1:4">
      <c r="A1753" s="138" t="str">
        <f>IF(ISBLANK(Nomen.complète!P1753),"-",Nomen.complète!P1753)</f>
        <v>-</v>
      </c>
      <c r="B1753" s="139" t="str">
        <f>IF(ISBLANK(Nomen.complète!Q1753),"-",Nomen.complète!Q1753)</f>
        <v>-</v>
      </c>
      <c r="C1753" s="140" t="str">
        <f>IF(ISBLANK(Nomen.complète!R1753),"-",Nomen.complète!R1753)</f>
        <v>-</v>
      </c>
      <c r="D1753" s="141" t="str">
        <f>IF(ISBLANK(Nomen.complète!S1753),"-",Nomen.complète!S1753)</f>
        <v>-</v>
      </c>
    </row>
    <row r="1754" spans="1:4">
      <c r="A1754" s="138" t="str">
        <f>IF(ISBLANK(Nomen.complète!P1754),"-",Nomen.complète!P1754)</f>
        <v>-</v>
      </c>
      <c r="B1754" s="139" t="str">
        <f>IF(ISBLANK(Nomen.complète!Q1754),"-",Nomen.complète!Q1754)</f>
        <v>-</v>
      </c>
      <c r="C1754" s="140" t="str">
        <f>IF(ISBLANK(Nomen.complète!R1754),"-",Nomen.complète!R1754)</f>
        <v>-</v>
      </c>
      <c r="D1754" s="141" t="str">
        <f>IF(ISBLANK(Nomen.complète!S1754),"-",Nomen.complète!S1754)</f>
        <v>-</v>
      </c>
    </row>
    <row r="1755" spans="1:4">
      <c r="A1755" s="138" t="str">
        <f>IF(ISBLANK(Nomen.complète!P1755),"-",Nomen.complète!P1755)</f>
        <v>-</v>
      </c>
      <c r="B1755" s="139" t="str">
        <f>IF(ISBLANK(Nomen.complète!Q1755),"-",Nomen.complète!Q1755)</f>
        <v>-</v>
      </c>
      <c r="C1755" s="140" t="str">
        <f>IF(ISBLANK(Nomen.complète!R1755),"-",Nomen.complète!R1755)</f>
        <v>-</v>
      </c>
      <c r="D1755" s="141" t="str">
        <f>IF(ISBLANK(Nomen.complète!S1755),"-",Nomen.complète!S1755)</f>
        <v>-</v>
      </c>
    </row>
    <row r="1756" spans="1:4">
      <c r="A1756" s="138" t="str">
        <f>IF(ISBLANK(Nomen.complète!P1756),"-",Nomen.complète!P1756)</f>
        <v>-</v>
      </c>
      <c r="B1756" s="139" t="str">
        <f>IF(ISBLANK(Nomen.complète!Q1756),"-",Nomen.complète!Q1756)</f>
        <v>-</v>
      </c>
      <c r="C1756" s="140" t="str">
        <f>IF(ISBLANK(Nomen.complète!R1756),"-",Nomen.complète!R1756)</f>
        <v>-</v>
      </c>
      <c r="D1756" s="141" t="str">
        <f>IF(ISBLANK(Nomen.complète!S1756),"-",Nomen.complète!S1756)</f>
        <v>-</v>
      </c>
    </row>
    <row r="1757" spans="1:4">
      <c r="A1757" s="138" t="str">
        <f>IF(ISBLANK(Nomen.complète!P1757),"-",Nomen.complète!P1757)</f>
        <v>-</v>
      </c>
      <c r="B1757" s="139" t="str">
        <f>IF(ISBLANK(Nomen.complète!Q1757),"-",Nomen.complète!Q1757)</f>
        <v>-</v>
      </c>
      <c r="C1757" s="140" t="str">
        <f>IF(ISBLANK(Nomen.complète!R1757),"-",Nomen.complète!R1757)</f>
        <v>-</v>
      </c>
      <c r="D1757" s="141" t="str">
        <f>IF(ISBLANK(Nomen.complète!S1757),"-",Nomen.complète!S1757)</f>
        <v>-</v>
      </c>
    </row>
    <row r="1758" spans="1:4">
      <c r="A1758" s="138" t="str">
        <f>IF(ISBLANK(Nomen.complète!P1758),"-",Nomen.complète!P1758)</f>
        <v>-</v>
      </c>
      <c r="B1758" s="139" t="str">
        <f>IF(ISBLANK(Nomen.complète!Q1758),"-",Nomen.complète!Q1758)</f>
        <v>-</v>
      </c>
      <c r="C1758" s="140" t="str">
        <f>IF(ISBLANK(Nomen.complète!R1758),"-",Nomen.complète!R1758)</f>
        <v>-</v>
      </c>
      <c r="D1758" s="141" t="str">
        <f>IF(ISBLANK(Nomen.complète!S1758),"-",Nomen.complète!S1758)</f>
        <v>-</v>
      </c>
    </row>
    <row r="1759" spans="1:4">
      <c r="A1759" s="138" t="str">
        <f>IF(ISBLANK(Nomen.complète!P1759),"-",Nomen.complète!P1759)</f>
        <v>-</v>
      </c>
      <c r="B1759" s="139" t="str">
        <f>IF(ISBLANK(Nomen.complète!Q1759),"-",Nomen.complète!Q1759)</f>
        <v>-</v>
      </c>
      <c r="C1759" s="140" t="str">
        <f>IF(ISBLANK(Nomen.complète!R1759),"-",Nomen.complète!R1759)</f>
        <v>-</v>
      </c>
      <c r="D1759" s="141" t="str">
        <f>IF(ISBLANK(Nomen.complète!S1759),"-",Nomen.complète!S1759)</f>
        <v>-</v>
      </c>
    </row>
    <row r="1760" spans="1:4">
      <c r="A1760" s="138" t="str">
        <f>IF(ISBLANK(Nomen.complète!P1760),"-",Nomen.complète!P1760)</f>
        <v>-</v>
      </c>
      <c r="B1760" s="139" t="str">
        <f>IF(ISBLANK(Nomen.complète!Q1760),"-",Nomen.complète!Q1760)</f>
        <v>-</v>
      </c>
      <c r="C1760" s="140" t="str">
        <f>IF(ISBLANK(Nomen.complète!R1760),"-",Nomen.complète!R1760)</f>
        <v>-</v>
      </c>
      <c r="D1760" s="141" t="str">
        <f>IF(ISBLANK(Nomen.complète!S1760),"-",Nomen.complète!S1760)</f>
        <v>-</v>
      </c>
    </row>
    <row r="1761" spans="1:4">
      <c r="A1761" s="138" t="str">
        <f>IF(ISBLANK(Nomen.complète!P1761),"-",Nomen.complète!P1761)</f>
        <v>-</v>
      </c>
      <c r="B1761" s="139" t="str">
        <f>IF(ISBLANK(Nomen.complète!Q1761),"-",Nomen.complète!Q1761)</f>
        <v>-</v>
      </c>
      <c r="C1761" s="140" t="str">
        <f>IF(ISBLANK(Nomen.complète!R1761),"-",Nomen.complète!R1761)</f>
        <v>-</v>
      </c>
      <c r="D1761" s="141" t="str">
        <f>IF(ISBLANK(Nomen.complète!S1761),"-",Nomen.complète!S1761)</f>
        <v>-</v>
      </c>
    </row>
    <row r="1762" spans="1:4">
      <c r="A1762" s="138" t="str">
        <f>IF(ISBLANK(Nomen.complète!P1762),"-",Nomen.complète!P1762)</f>
        <v>-</v>
      </c>
      <c r="B1762" s="139" t="str">
        <f>IF(ISBLANK(Nomen.complète!Q1762),"-",Nomen.complète!Q1762)</f>
        <v>-</v>
      </c>
      <c r="C1762" s="140" t="str">
        <f>IF(ISBLANK(Nomen.complète!R1762),"-",Nomen.complète!R1762)</f>
        <v>-</v>
      </c>
      <c r="D1762" s="141" t="str">
        <f>IF(ISBLANK(Nomen.complète!S1762),"-",Nomen.complète!S1762)</f>
        <v>-</v>
      </c>
    </row>
    <row r="1763" spans="1:4">
      <c r="A1763" s="138" t="str">
        <f>IF(ISBLANK(Nomen.complète!P1763),"-",Nomen.complète!P1763)</f>
        <v>-</v>
      </c>
      <c r="B1763" s="139" t="str">
        <f>IF(ISBLANK(Nomen.complète!Q1763),"-",Nomen.complète!Q1763)</f>
        <v>-</v>
      </c>
      <c r="C1763" s="140" t="str">
        <f>IF(ISBLANK(Nomen.complète!R1763),"-",Nomen.complète!R1763)</f>
        <v>-</v>
      </c>
      <c r="D1763" s="141" t="str">
        <f>IF(ISBLANK(Nomen.complète!S1763),"-",Nomen.complète!S1763)</f>
        <v>-</v>
      </c>
    </row>
    <row r="1764" spans="1:4">
      <c r="A1764" s="138" t="str">
        <f>IF(ISBLANK(Nomen.complète!P1764),"-",Nomen.complète!P1764)</f>
        <v>-</v>
      </c>
      <c r="B1764" s="139" t="str">
        <f>IF(ISBLANK(Nomen.complète!Q1764),"-",Nomen.complète!Q1764)</f>
        <v>-</v>
      </c>
      <c r="C1764" s="140" t="str">
        <f>IF(ISBLANK(Nomen.complète!R1764),"-",Nomen.complète!R1764)</f>
        <v>-</v>
      </c>
      <c r="D1764" s="141" t="str">
        <f>IF(ISBLANK(Nomen.complète!S1764),"-",Nomen.complète!S1764)</f>
        <v>-</v>
      </c>
    </row>
    <row r="1765" spans="1:4">
      <c r="A1765" s="138" t="str">
        <f>IF(ISBLANK(Nomen.complète!P1765),"-",Nomen.complète!P1765)</f>
        <v>-</v>
      </c>
      <c r="B1765" s="139" t="str">
        <f>IF(ISBLANK(Nomen.complète!Q1765),"-",Nomen.complète!Q1765)</f>
        <v>-</v>
      </c>
      <c r="C1765" s="140" t="str">
        <f>IF(ISBLANK(Nomen.complète!R1765),"-",Nomen.complète!R1765)</f>
        <v>-</v>
      </c>
      <c r="D1765" s="141" t="str">
        <f>IF(ISBLANK(Nomen.complète!S1765),"-",Nomen.complète!S1765)</f>
        <v>-</v>
      </c>
    </row>
    <row r="1766" spans="1:4">
      <c r="A1766" s="138" t="str">
        <f>IF(ISBLANK(Nomen.complète!P1766),"-",Nomen.complète!P1766)</f>
        <v>-</v>
      </c>
      <c r="B1766" s="139" t="str">
        <f>IF(ISBLANK(Nomen.complète!Q1766),"-",Nomen.complète!Q1766)</f>
        <v>-</v>
      </c>
      <c r="C1766" s="140" t="str">
        <f>IF(ISBLANK(Nomen.complète!R1766),"-",Nomen.complète!R1766)</f>
        <v>-</v>
      </c>
      <c r="D1766" s="141" t="str">
        <f>IF(ISBLANK(Nomen.complète!S1766),"-",Nomen.complète!S1766)</f>
        <v>-</v>
      </c>
    </row>
    <row r="1767" spans="1:4">
      <c r="A1767" s="138" t="str">
        <f>IF(ISBLANK(Nomen.complète!P1767),"-",Nomen.complète!P1767)</f>
        <v>-</v>
      </c>
      <c r="B1767" s="139" t="str">
        <f>IF(ISBLANK(Nomen.complète!Q1767),"-",Nomen.complète!Q1767)</f>
        <v>-</v>
      </c>
      <c r="C1767" s="140" t="str">
        <f>IF(ISBLANK(Nomen.complète!R1767),"-",Nomen.complète!R1767)</f>
        <v>-</v>
      </c>
      <c r="D1767" s="141" t="str">
        <f>IF(ISBLANK(Nomen.complète!S1767),"-",Nomen.complète!S1767)</f>
        <v>-</v>
      </c>
    </row>
    <row r="1768" spans="1:4">
      <c r="A1768" s="138" t="str">
        <f>IF(ISBLANK(Nomen.complète!P1768),"-",Nomen.complète!P1768)</f>
        <v>-</v>
      </c>
      <c r="B1768" s="139" t="str">
        <f>IF(ISBLANK(Nomen.complète!Q1768),"-",Nomen.complète!Q1768)</f>
        <v>-</v>
      </c>
      <c r="C1768" s="140" t="str">
        <f>IF(ISBLANK(Nomen.complète!R1768),"-",Nomen.complète!R1768)</f>
        <v>-</v>
      </c>
      <c r="D1768" s="141" t="str">
        <f>IF(ISBLANK(Nomen.complète!S1768),"-",Nomen.complète!S1768)</f>
        <v>-</v>
      </c>
    </row>
    <row r="1769" spans="1:4">
      <c r="A1769" s="138" t="str">
        <f>IF(ISBLANK(Nomen.complète!P1769),"-",Nomen.complète!P1769)</f>
        <v>-</v>
      </c>
      <c r="B1769" s="139" t="str">
        <f>IF(ISBLANK(Nomen.complète!Q1769),"-",Nomen.complète!Q1769)</f>
        <v>-</v>
      </c>
      <c r="C1769" s="140" t="str">
        <f>IF(ISBLANK(Nomen.complète!R1769),"-",Nomen.complète!R1769)</f>
        <v>-</v>
      </c>
      <c r="D1769" s="141" t="str">
        <f>IF(ISBLANK(Nomen.complète!S1769),"-",Nomen.complète!S1769)</f>
        <v>-</v>
      </c>
    </row>
    <row r="1770" spans="1:4">
      <c r="A1770" s="138" t="str">
        <f>IF(ISBLANK(Nomen.complète!P1770),"-",Nomen.complète!P1770)</f>
        <v>-</v>
      </c>
      <c r="B1770" s="139" t="str">
        <f>IF(ISBLANK(Nomen.complète!Q1770),"-",Nomen.complète!Q1770)</f>
        <v>-</v>
      </c>
      <c r="C1770" s="140" t="str">
        <f>IF(ISBLANK(Nomen.complète!R1770),"-",Nomen.complète!R1770)</f>
        <v>-</v>
      </c>
      <c r="D1770" s="141" t="str">
        <f>IF(ISBLANK(Nomen.complète!S1770),"-",Nomen.complète!S1770)</f>
        <v>-</v>
      </c>
    </row>
    <row r="1771" spans="1:4">
      <c r="A1771" s="138" t="str">
        <f>IF(ISBLANK(Nomen.complète!P1771),"-",Nomen.complète!P1771)</f>
        <v>-</v>
      </c>
      <c r="B1771" s="139" t="str">
        <f>IF(ISBLANK(Nomen.complète!Q1771),"-",Nomen.complète!Q1771)</f>
        <v>-</v>
      </c>
      <c r="C1771" s="140" t="str">
        <f>IF(ISBLANK(Nomen.complète!R1771),"-",Nomen.complète!R1771)</f>
        <v>-</v>
      </c>
      <c r="D1771" s="141" t="str">
        <f>IF(ISBLANK(Nomen.complète!S1771),"-",Nomen.complète!S1771)</f>
        <v>-</v>
      </c>
    </row>
    <row r="1772" spans="1:4">
      <c r="A1772" s="138" t="str">
        <f>IF(ISBLANK(Nomen.complète!P1772),"-",Nomen.complète!P1772)</f>
        <v>-</v>
      </c>
      <c r="B1772" s="139" t="str">
        <f>IF(ISBLANK(Nomen.complète!Q1772),"-",Nomen.complète!Q1772)</f>
        <v>-</v>
      </c>
      <c r="C1772" s="140" t="str">
        <f>IF(ISBLANK(Nomen.complète!R1772),"-",Nomen.complète!R1772)</f>
        <v>-</v>
      </c>
      <c r="D1772" s="141" t="str">
        <f>IF(ISBLANK(Nomen.complète!S1772),"-",Nomen.complète!S1772)</f>
        <v>-</v>
      </c>
    </row>
    <row r="1773" spans="1:4">
      <c r="A1773" s="138" t="str">
        <f>IF(ISBLANK(Nomen.complète!P1773),"-",Nomen.complète!P1773)</f>
        <v>-</v>
      </c>
      <c r="B1773" s="139" t="str">
        <f>IF(ISBLANK(Nomen.complète!Q1773),"-",Nomen.complète!Q1773)</f>
        <v>-</v>
      </c>
      <c r="C1773" s="140" t="str">
        <f>IF(ISBLANK(Nomen.complète!R1773),"-",Nomen.complète!R1773)</f>
        <v>-</v>
      </c>
      <c r="D1773" s="141" t="str">
        <f>IF(ISBLANK(Nomen.complète!S1773),"-",Nomen.complète!S1773)</f>
        <v>-</v>
      </c>
    </row>
    <row r="1774" spans="1:4">
      <c r="A1774" s="138" t="str">
        <f>IF(ISBLANK(Nomen.complète!P1774),"-",Nomen.complète!P1774)</f>
        <v>-</v>
      </c>
      <c r="B1774" s="139" t="str">
        <f>IF(ISBLANK(Nomen.complète!Q1774),"-",Nomen.complète!Q1774)</f>
        <v>-</v>
      </c>
      <c r="C1774" s="140" t="str">
        <f>IF(ISBLANK(Nomen.complète!R1774),"-",Nomen.complète!R1774)</f>
        <v>-</v>
      </c>
      <c r="D1774" s="141" t="str">
        <f>IF(ISBLANK(Nomen.complète!S1774),"-",Nomen.complète!S1774)</f>
        <v>-</v>
      </c>
    </row>
    <row r="1775" spans="1:4">
      <c r="A1775" s="138" t="str">
        <f>IF(ISBLANK(Nomen.complète!P1775),"-",Nomen.complète!P1775)</f>
        <v>-</v>
      </c>
      <c r="B1775" s="139" t="str">
        <f>IF(ISBLANK(Nomen.complète!Q1775),"-",Nomen.complète!Q1775)</f>
        <v>-</v>
      </c>
      <c r="C1775" s="140" t="str">
        <f>IF(ISBLANK(Nomen.complète!R1775),"-",Nomen.complète!R1775)</f>
        <v>-</v>
      </c>
      <c r="D1775" s="141" t="str">
        <f>IF(ISBLANK(Nomen.complète!S1775),"-",Nomen.complète!S1775)</f>
        <v>-</v>
      </c>
    </row>
    <row r="1776" spans="1:4">
      <c r="A1776" s="138" t="str">
        <f>IF(ISBLANK(Nomen.complète!P1776),"-",Nomen.complète!P1776)</f>
        <v>-</v>
      </c>
      <c r="B1776" s="139" t="str">
        <f>IF(ISBLANK(Nomen.complète!Q1776),"-",Nomen.complète!Q1776)</f>
        <v>-</v>
      </c>
      <c r="C1776" s="140" t="str">
        <f>IF(ISBLANK(Nomen.complète!R1776),"-",Nomen.complète!R1776)</f>
        <v>-</v>
      </c>
      <c r="D1776" s="141" t="str">
        <f>IF(ISBLANK(Nomen.complète!S1776),"-",Nomen.complète!S1776)</f>
        <v>-</v>
      </c>
    </row>
    <row r="1777" spans="1:4">
      <c r="A1777" s="138" t="str">
        <f>IF(ISBLANK(Nomen.complète!P1777),"-",Nomen.complète!P1777)</f>
        <v>-</v>
      </c>
      <c r="B1777" s="139" t="str">
        <f>IF(ISBLANK(Nomen.complète!Q1777),"-",Nomen.complète!Q1777)</f>
        <v>-</v>
      </c>
      <c r="C1777" s="140" t="str">
        <f>IF(ISBLANK(Nomen.complète!R1777),"-",Nomen.complète!R1777)</f>
        <v>-</v>
      </c>
      <c r="D1777" s="141" t="str">
        <f>IF(ISBLANK(Nomen.complète!S1777),"-",Nomen.complète!S1777)</f>
        <v>-</v>
      </c>
    </row>
    <row r="1778" spans="1:4">
      <c r="A1778" s="138" t="str">
        <f>IF(ISBLANK(Nomen.complète!P1778),"-",Nomen.complète!P1778)</f>
        <v>-</v>
      </c>
      <c r="B1778" s="139" t="str">
        <f>IF(ISBLANK(Nomen.complète!Q1778),"-",Nomen.complète!Q1778)</f>
        <v>-</v>
      </c>
      <c r="C1778" s="140" t="str">
        <f>IF(ISBLANK(Nomen.complète!R1778),"-",Nomen.complète!R1778)</f>
        <v>-</v>
      </c>
      <c r="D1778" s="141" t="str">
        <f>IF(ISBLANK(Nomen.complète!S1778),"-",Nomen.complète!S1778)</f>
        <v>-</v>
      </c>
    </row>
    <row r="1779" spans="1:4">
      <c r="A1779" s="138" t="str">
        <f>IF(ISBLANK(Nomen.complète!P1779),"-",Nomen.complète!P1779)</f>
        <v>-</v>
      </c>
      <c r="B1779" s="139" t="str">
        <f>IF(ISBLANK(Nomen.complète!Q1779),"-",Nomen.complète!Q1779)</f>
        <v>-</v>
      </c>
      <c r="C1779" s="140" t="str">
        <f>IF(ISBLANK(Nomen.complète!R1779),"-",Nomen.complète!R1779)</f>
        <v>-</v>
      </c>
      <c r="D1779" s="141" t="str">
        <f>IF(ISBLANK(Nomen.complète!S1779),"-",Nomen.complète!S1779)</f>
        <v>-</v>
      </c>
    </row>
    <row r="1780" spans="1:4">
      <c r="A1780" s="138" t="str">
        <f>IF(ISBLANK(Nomen.complète!P1780),"-",Nomen.complète!P1780)</f>
        <v>-</v>
      </c>
      <c r="B1780" s="139" t="str">
        <f>IF(ISBLANK(Nomen.complète!Q1780),"-",Nomen.complète!Q1780)</f>
        <v>-</v>
      </c>
      <c r="C1780" s="140" t="str">
        <f>IF(ISBLANK(Nomen.complète!R1780),"-",Nomen.complète!R1780)</f>
        <v>-</v>
      </c>
      <c r="D1780" s="141" t="str">
        <f>IF(ISBLANK(Nomen.complète!S1780),"-",Nomen.complète!S1780)</f>
        <v>-</v>
      </c>
    </row>
    <row r="1781" spans="1:4">
      <c r="A1781" s="138" t="str">
        <f>IF(ISBLANK(Nomen.complète!P1781),"-",Nomen.complète!P1781)</f>
        <v>-</v>
      </c>
      <c r="B1781" s="139" t="str">
        <f>IF(ISBLANK(Nomen.complète!Q1781),"-",Nomen.complète!Q1781)</f>
        <v>-</v>
      </c>
      <c r="C1781" s="140" t="str">
        <f>IF(ISBLANK(Nomen.complète!R1781),"-",Nomen.complète!R1781)</f>
        <v>-</v>
      </c>
      <c r="D1781" s="141" t="str">
        <f>IF(ISBLANK(Nomen.complète!S1781),"-",Nomen.complète!S1781)</f>
        <v>-</v>
      </c>
    </row>
    <row r="1782" spans="1:4">
      <c r="A1782" s="138" t="str">
        <f>IF(ISBLANK(Nomen.complète!P1782),"-",Nomen.complète!P1782)</f>
        <v>-</v>
      </c>
      <c r="B1782" s="139" t="str">
        <f>IF(ISBLANK(Nomen.complète!Q1782),"-",Nomen.complète!Q1782)</f>
        <v>-</v>
      </c>
      <c r="C1782" s="140" t="str">
        <f>IF(ISBLANK(Nomen.complète!R1782),"-",Nomen.complète!R1782)</f>
        <v>-</v>
      </c>
      <c r="D1782" s="141" t="str">
        <f>IF(ISBLANK(Nomen.complète!S1782),"-",Nomen.complète!S1782)</f>
        <v>-</v>
      </c>
    </row>
    <row r="1783" spans="1:4">
      <c r="A1783" s="138" t="str">
        <f>IF(ISBLANK(Nomen.complète!P1783),"-",Nomen.complète!P1783)</f>
        <v>-</v>
      </c>
      <c r="B1783" s="139" t="str">
        <f>IF(ISBLANK(Nomen.complète!Q1783),"-",Nomen.complète!Q1783)</f>
        <v>-</v>
      </c>
      <c r="C1783" s="140" t="str">
        <f>IF(ISBLANK(Nomen.complète!R1783),"-",Nomen.complète!R1783)</f>
        <v>-</v>
      </c>
      <c r="D1783" s="141" t="str">
        <f>IF(ISBLANK(Nomen.complète!S1783),"-",Nomen.complète!S1783)</f>
        <v>-</v>
      </c>
    </row>
    <row r="1784" spans="1:4">
      <c r="A1784" s="138" t="str">
        <f>IF(ISBLANK(Nomen.complète!P1784),"-",Nomen.complète!P1784)</f>
        <v>-</v>
      </c>
      <c r="B1784" s="139" t="str">
        <f>IF(ISBLANK(Nomen.complète!Q1784),"-",Nomen.complète!Q1784)</f>
        <v>-</v>
      </c>
      <c r="C1784" s="140" t="str">
        <f>IF(ISBLANK(Nomen.complète!R1784),"-",Nomen.complète!R1784)</f>
        <v>-</v>
      </c>
      <c r="D1784" s="141" t="str">
        <f>IF(ISBLANK(Nomen.complète!S1784),"-",Nomen.complète!S1784)</f>
        <v>-</v>
      </c>
    </row>
    <row r="1785" spans="1:4">
      <c r="A1785" s="138" t="str">
        <f>IF(ISBLANK(Nomen.complète!P1785),"-",Nomen.complète!P1785)</f>
        <v>-</v>
      </c>
      <c r="B1785" s="139" t="str">
        <f>IF(ISBLANK(Nomen.complète!Q1785),"-",Nomen.complète!Q1785)</f>
        <v>-</v>
      </c>
      <c r="C1785" s="140" t="str">
        <f>IF(ISBLANK(Nomen.complète!R1785),"-",Nomen.complète!R1785)</f>
        <v>-</v>
      </c>
      <c r="D1785" s="141" t="str">
        <f>IF(ISBLANK(Nomen.complète!S1785),"-",Nomen.complète!S1785)</f>
        <v>-</v>
      </c>
    </row>
    <row r="1786" spans="1:4">
      <c r="A1786" s="138" t="str">
        <f>IF(ISBLANK(Nomen.complète!P1786),"-",Nomen.complète!P1786)</f>
        <v>-</v>
      </c>
      <c r="B1786" s="139" t="str">
        <f>IF(ISBLANK(Nomen.complète!Q1786),"-",Nomen.complète!Q1786)</f>
        <v>-</v>
      </c>
      <c r="C1786" s="140" t="str">
        <f>IF(ISBLANK(Nomen.complète!R1786),"-",Nomen.complète!R1786)</f>
        <v>-</v>
      </c>
      <c r="D1786" s="141" t="str">
        <f>IF(ISBLANK(Nomen.complète!S1786),"-",Nomen.complète!S1786)</f>
        <v>-</v>
      </c>
    </row>
    <row r="1787" spans="1:4">
      <c r="A1787" s="138" t="str">
        <f>IF(ISBLANK(Nomen.complète!P1787),"-",Nomen.complète!P1787)</f>
        <v>-</v>
      </c>
      <c r="B1787" s="139" t="str">
        <f>IF(ISBLANK(Nomen.complète!Q1787),"-",Nomen.complète!Q1787)</f>
        <v>-</v>
      </c>
      <c r="C1787" s="140" t="str">
        <f>IF(ISBLANK(Nomen.complète!R1787),"-",Nomen.complète!R1787)</f>
        <v>-</v>
      </c>
      <c r="D1787" s="141" t="str">
        <f>IF(ISBLANK(Nomen.complète!S1787),"-",Nomen.complète!S1787)</f>
        <v>-</v>
      </c>
    </row>
    <row r="1788" spans="1:4">
      <c r="A1788" s="138" t="str">
        <f>IF(ISBLANK(Nomen.complète!P1788),"-",Nomen.complète!P1788)</f>
        <v>-</v>
      </c>
      <c r="B1788" s="139" t="str">
        <f>IF(ISBLANK(Nomen.complète!Q1788),"-",Nomen.complète!Q1788)</f>
        <v>-</v>
      </c>
      <c r="C1788" s="140" t="str">
        <f>IF(ISBLANK(Nomen.complète!R1788),"-",Nomen.complète!R1788)</f>
        <v>-</v>
      </c>
      <c r="D1788" s="141" t="str">
        <f>IF(ISBLANK(Nomen.complète!S1788),"-",Nomen.complète!S1788)</f>
        <v>-</v>
      </c>
    </row>
    <row r="1789" spans="1:4">
      <c r="A1789" s="138" t="str">
        <f>IF(ISBLANK(Nomen.complète!P1789),"-",Nomen.complète!P1789)</f>
        <v>-</v>
      </c>
      <c r="B1789" s="139" t="str">
        <f>IF(ISBLANK(Nomen.complète!Q1789),"-",Nomen.complète!Q1789)</f>
        <v>-</v>
      </c>
      <c r="C1789" s="140" t="str">
        <f>IF(ISBLANK(Nomen.complète!R1789),"-",Nomen.complète!R1789)</f>
        <v>-</v>
      </c>
      <c r="D1789" s="141" t="str">
        <f>IF(ISBLANK(Nomen.complète!S1789),"-",Nomen.complète!S1789)</f>
        <v>-</v>
      </c>
    </row>
    <row r="1790" spans="1:4">
      <c r="A1790" s="138" t="str">
        <f>IF(ISBLANK(Nomen.complète!P1790),"-",Nomen.complète!P1790)</f>
        <v>-</v>
      </c>
      <c r="B1790" s="139" t="str">
        <f>IF(ISBLANK(Nomen.complète!Q1790),"-",Nomen.complète!Q1790)</f>
        <v>-</v>
      </c>
      <c r="C1790" s="140" t="str">
        <f>IF(ISBLANK(Nomen.complète!R1790),"-",Nomen.complète!R1790)</f>
        <v>-</v>
      </c>
      <c r="D1790" s="141" t="str">
        <f>IF(ISBLANK(Nomen.complète!S1790),"-",Nomen.complète!S1790)</f>
        <v>-</v>
      </c>
    </row>
    <row r="1791" spans="1:4">
      <c r="A1791" s="138" t="str">
        <f>IF(ISBLANK(Nomen.complète!P1791),"-",Nomen.complète!P1791)</f>
        <v>-</v>
      </c>
      <c r="B1791" s="139" t="str">
        <f>IF(ISBLANK(Nomen.complète!Q1791),"-",Nomen.complète!Q1791)</f>
        <v>-</v>
      </c>
      <c r="C1791" s="140" t="str">
        <f>IF(ISBLANK(Nomen.complète!R1791),"-",Nomen.complète!R1791)</f>
        <v>-</v>
      </c>
      <c r="D1791" s="141" t="str">
        <f>IF(ISBLANK(Nomen.complète!S1791),"-",Nomen.complète!S1791)</f>
        <v>-</v>
      </c>
    </row>
    <row r="1792" spans="1:4">
      <c r="A1792" s="138" t="str">
        <f>IF(ISBLANK(Nomen.complète!P1792),"-",Nomen.complète!P1792)</f>
        <v>-</v>
      </c>
      <c r="B1792" s="139" t="str">
        <f>IF(ISBLANK(Nomen.complète!Q1792),"-",Nomen.complète!Q1792)</f>
        <v>-</v>
      </c>
      <c r="C1792" s="140" t="str">
        <f>IF(ISBLANK(Nomen.complète!R1792),"-",Nomen.complète!R1792)</f>
        <v>-</v>
      </c>
      <c r="D1792" s="141" t="str">
        <f>IF(ISBLANK(Nomen.complète!S1792),"-",Nomen.complète!S1792)</f>
        <v>-</v>
      </c>
    </row>
    <row r="1793" spans="1:4">
      <c r="A1793" s="138" t="str">
        <f>IF(ISBLANK(Nomen.complète!P1793),"-",Nomen.complète!P1793)</f>
        <v>-</v>
      </c>
      <c r="B1793" s="139" t="str">
        <f>IF(ISBLANK(Nomen.complète!Q1793),"-",Nomen.complète!Q1793)</f>
        <v>-</v>
      </c>
      <c r="C1793" s="140" t="str">
        <f>IF(ISBLANK(Nomen.complète!R1793),"-",Nomen.complète!R1793)</f>
        <v>-</v>
      </c>
      <c r="D1793" s="141" t="str">
        <f>IF(ISBLANK(Nomen.complète!S1793),"-",Nomen.complète!S1793)</f>
        <v>-</v>
      </c>
    </row>
    <row r="1794" spans="1:4">
      <c r="A1794" s="138" t="str">
        <f>IF(ISBLANK(Nomen.complète!P1794),"-",Nomen.complète!P1794)</f>
        <v>-</v>
      </c>
      <c r="B1794" s="139" t="str">
        <f>IF(ISBLANK(Nomen.complète!Q1794),"-",Nomen.complète!Q1794)</f>
        <v>-</v>
      </c>
      <c r="C1794" s="140" t="str">
        <f>IF(ISBLANK(Nomen.complète!R1794),"-",Nomen.complète!R1794)</f>
        <v>-</v>
      </c>
      <c r="D1794" s="141" t="str">
        <f>IF(ISBLANK(Nomen.complète!S1794),"-",Nomen.complète!S1794)</f>
        <v>-</v>
      </c>
    </row>
    <row r="1795" spans="1:4">
      <c r="A1795" s="138" t="str">
        <f>IF(ISBLANK(Nomen.complète!P1795),"-",Nomen.complète!P1795)</f>
        <v>-</v>
      </c>
      <c r="B1795" s="139" t="str">
        <f>IF(ISBLANK(Nomen.complète!Q1795),"-",Nomen.complète!Q1795)</f>
        <v>-</v>
      </c>
      <c r="C1795" s="140" t="str">
        <f>IF(ISBLANK(Nomen.complète!R1795),"-",Nomen.complète!R1795)</f>
        <v>-</v>
      </c>
      <c r="D1795" s="141" t="str">
        <f>IF(ISBLANK(Nomen.complète!S1795),"-",Nomen.complète!S1795)</f>
        <v>-</v>
      </c>
    </row>
    <row r="1796" spans="1:4">
      <c r="A1796" s="138" t="str">
        <f>IF(ISBLANK(Nomen.complète!P1796),"-",Nomen.complète!P1796)</f>
        <v>-</v>
      </c>
      <c r="B1796" s="139" t="str">
        <f>IF(ISBLANK(Nomen.complète!Q1796),"-",Nomen.complète!Q1796)</f>
        <v>-</v>
      </c>
      <c r="C1796" s="140" t="str">
        <f>IF(ISBLANK(Nomen.complète!R1796),"-",Nomen.complète!R1796)</f>
        <v>-</v>
      </c>
      <c r="D1796" s="141" t="str">
        <f>IF(ISBLANK(Nomen.complète!S1796),"-",Nomen.complète!S1796)</f>
        <v>-</v>
      </c>
    </row>
    <row r="1797" spans="1:4">
      <c r="A1797" s="138" t="str">
        <f>IF(ISBLANK(Nomen.complète!P1797),"-",Nomen.complète!P1797)</f>
        <v>-</v>
      </c>
      <c r="B1797" s="139" t="str">
        <f>IF(ISBLANK(Nomen.complète!Q1797),"-",Nomen.complète!Q1797)</f>
        <v>-</v>
      </c>
      <c r="C1797" s="140" t="str">
        <f>IF(ISBLANK(Nomen.complète!R1797),"-",Nomen.complète!R1797)</f>
        <v>-</v>
      </c>
      <c r="D1797" s="141" t="str">
        <f>IF(ISBLANK(Nomen.complète!S1797),"-",Nomen.complète!S1797)</f>
        <v>-</v>
      </c>
    </row>
    <row r="1798" spans="1:4">
      <c r="A1798" s="138" t="str">
        <f>IF(ISBLANK(Nomen.complète!P1798),"-",Nomen.complète!P1798)</f>
        <v>-</v>
      </c>
      <c r="B1798" s="139" t="str">
        <f>IF(ISBLANK(Nomen.complète!Q1798),"-",Nomen.complète!Q1798)</f>
        <v>-</v>
      </c>
      <c r="C1798" s="140" t="str">
        <f>IF(ISBLANK(Nomen.complète!R1798),"-",Nomen.complète!R1798)</f>
        <v>-</v>
      </c>
      <c r="D1798" s="141" t="str">
        <f>IF(ISBLANK(Nomen.complète!S1798),"-",Nomen.complète!S1798)</f>
        <v>-</v>
      </c>
    </row>
    <row r="1799" spans="1:4">
      <c r="A1799" s="138" t="str">
        <f>IF(ISBLANK(Nomen.complète!P1799),"-",Nomen.complète!P1799)</f>
        <v>-</v>
      </c>
      <c r="B1799" s="139" t="str">
        <f>IF(ISBLANK(Nomen.complète!Q1799),"-",Nomen.complète!Q1799)</f>
        <v>-</v>
      </c>
      <c r="C1799" s="140" t="str">
        <f>IF(ISBLANK(Nomen.complète!R1799),"-",Nomen.complète!R1799)</f>
        <v>-</v>
      </c>
      <c r="D1799" s="141" t="str">
        <f>IF(ISBLANK(Nomen.complète!S1799),"-",Nomen.complète!S1799)</f>
        <v>-</v>
      </c>
    </row>
    <row r="1800" spans="1:4">
      <c r="A1800" s="138" t="str">
        <f>IF(ISBLANK(Nomen.complète!P1800),"-",Nomen.complète!P1800)</f>
        <v>-</v>
      </c>
      <c r="B1800" s="139" t="str">
        <f>IF(ISBLANK(Nomen.complète!Q1800),"-",Nomen.complète!Q1800)</f>
        <v>-</v>
      </c>
      <c r="C1800" s="140" t="str">
        <f>IF(ISBLANK(Nomen.complète!R1800),"-",Nomen.complète!R1800)</f>
        <v>-</v>
      </c>
      <c r="D1800" s="141" t="str">
        <f>IF(ISBLANK(Nomen.complète!S1800),"-",Nomen.complète!S1800)</f>
        <v>-</v>
      </c>
    </row>
    <row r="1801" spans="1:4">
      <c r="A1801" s="138" t="str">
        <f>IF(ISBLANK(Nomen.complète!P1801),"-",Nomen.complète!P1801)</f>
        <v>-</v>
      </c>
      <c r="B1801" s="139" t="str">
        <f>IF(ISBLANK(Nomen.complète!Q1801),"-",Nomen.complète!Q1801)</f>
        <v>-</v>
      </c>
      <c r="C1801" s="140" t="str">
        <f>IF(ISBLANK(Nomen.complète!R1801),"-",Nomen.complète!R1801)</f>
        <v>-</v>
      </c>
      <c r="D1801" s="141" t="str">
        <f>IF(ISBLANK(Nomen.complète!S1801),"-",Nomen.complète!S1801)</f>
        <v>-</v>
      </c>
    </row>
    <row r="1802" spans="1:4">
      <c r="A1802" s="138" t="str">
        <f>IF(ISBLANK(Nomen.complète!P1802),"-",Nomen.complète!P1802)</f>
        <v>-</v>
      </c>
      <c r="B1802" s="139" t="str">
        <f>IF(ISBLANK(Nomen.complète!Q1802),"-",Nomen.complète!Q1802)</f>
        <v>-</v>
      </c>
      <c r="C1802" s="140" t="str">
        <f>IF(ISBLANK(Nomen.complète!R1802),"-",Nomen.complète!R1802)</f>
        <v>-</v>
      </c>
      <c r="D1802" s="141" t="str">
        <f>IF(ISBLANK(Nomen.complète!S1802),"-",Nomen.complète!S1802)</f>
        <v>-</v>
      </c>
    </row>
    <row r="1803" spans="1:4">
      <c r="A1803" s="138" t="str">
        <f>IF(ISBLANK(Nomen.complète!P1803),"-",Nomen.complète!P1803)</f>
        <v>-</v>
      </c>
      <c r="B1803" s="139" t="str">
        <f>IF(ISBLANK(Nomen.complète!Q1803),"-",Nomen.complète!Q1803)</f>
        <v>-</v>
      </c>
      <c r="C1803" s="140" t="str">
        <f>IF(ISBLANK(Nomen.complète!R1803),"-",Nomen.complète!R1803)</f>
        <v>-</v>
      </c>
      <c r="D1803" s="141" t="str">
        <f>IF(ISBLANK(Nomen.complète!S1803),"-",Nomen.complète!S1803)</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heetViews>
  <sheetFormatPr baseColWidth="10" defaultColWidth="11.453125" defaultRowHeight="12.5"/>
  <cols>
    <col min="1" max="1" width="14.26953125" style="45" customWidth="1"/>
    <col min="2" max="2" width="53.54296875" style="45" customWidth="1"/>
    <col min="3" max="16384" width="11.453125" style="45"/>
  </cols>
  <sheetData>
    <row r="1" spans="1:3" ht="13">
      <c r="A1" s="67" t="s">
        <v>178</v>
      </c>
      <c r="B1" s="68"/>
      <c r="C1" s="69"/>
    </row>
    <row r="2" spans="1:3" ht="13.5" thickBot="1">
      <c r="A2" s="68"/>
      <c r="B2" s="70"/>
      <c r="C2" s="67"/>
    </row>
    <row r="3" spans="1:3" ht="13">
      <c r="A3" s="84" t="s">
        <v>3351</v>
      </c>
      <c r="B3" s="73" t="s">
        <v>1639</v>
      </c>
      <c r="C3" s="67"/>
    </row>
    <row r="4" spans="1:3">
      <c r="A4" s="85"/>
      <c r="B4" s="86"/>
      <c r="C4" s="77"/>
    </row>
    <row r="5" spans="1:3">
      <c r="A5" s="87"/>
      <c r="B5" s="88"/>
      <c r="C5" s="77"/>
    </row>
    <row r="6" spans="1:3">
      <c r="A6" s="87"/>
      <c r="B6" s="88"/>
      <c r="C6" s="77"/>
    </row>
    <row r="7" spans="1:3">
      <c r="A7" s="87"/>
      <c r="B7" s="88"/>
      <c r="C7" s="77"/>
    </row>
    <row r="8" spans="1:3">
      <c r="A8" s="87"/>
      <c r="B8" s="88"/>
      <c r="C8" s="77"/>
    </row>
    <row r="9" spans="1:3">
      <c r="A9" s="87"/>
      <c r="B9" s="88"/>
      <c r="C9" s="77"/>
    </row>
    <row r="10" spans="1:3">
      <c r="A10" s="87"/>
      <c r="B10" s="88"/>
      <c r="C10" s="77"/>
    </row>
    <row r="11" spans="1:3">
      <c r="A11" s="87"/>
      <c r="B11" s="88"/>
      <c r="C11" s="77"/>
    </row>
    <row r="12" spans="1:3">
      <c r="A12" s="87"/>
      <c r="B12" s="88"/>
      <c r="C12" s="77"/>
    </row>
    <row r="13" spans="1:3">
      <c r="A13" s="87"/>
      <c r="B13" s="88"/>
      <c r="C13" s="77"/>
    </row>
    <row r="14" spans="1:3">
      <c r="A14" s="87"/>
      <c r="B14" s="88"/>
      <c r="C14" s="77"/>
    </row>
    <row r="15" spans="1:3">
      <c r="A15" s="87"/>
      <c r="B15" s="88"/>
      <c r="C15" s="77"/>
    </row>
    <row r="16" spans="1:3">
      <c r="A16" s="87"/>
      <c r="B16" s="88"/>
      <c r="C16" s="77"/>
    </row>
    <row r="17" spans="1:3">
      <c r="A17" s="87"/>
      <c r="B17" s="88"/>
      <c r="C17" s="77"/>
    </row>
    <row r="18" spans="1:3">
      <c r="A18" s="87"/>
      <c r="B18" s="88"/>
      <c r="C18" s="77"/>
    </row>
    <row r="19" spans="1:3">
      <c r="A19" s="87"/>
      <c r="B19" s="88"/>
      <c r="C19" s="77"/>
    </row>
    <row r="20" spans="1:3">
      <c r="A20" s="87"/>
      <c r="B20" s="88"/>
      <c r="C20" s="77"/>
    </row>
    <row r="21" spans="1:3">
      <c r="A21" s="87"/>
      <c r="B21" s="88"/>
      <c r="C21" s="77"/>
    </row>
    <row r="22" spans="1:3">
      <c r="A22" s="87"/>
      <c r="B22" s="88"/>
      <c r="C22" s="77"/>
    </row>
    <row r="23" spans="1:3" ht="13" thickBot="1">
      <c r="A23" s="89"/>
      <c r="B23" s="90"/>
      <c r="C23" s="77"/>
    </row>
    <row r="24" spans="1:3">
      <c r="A24" s="77"/>
      <c r="B24" s="77"/>
      <c r="C24" s="77"/>
    </row>
  </sheetData>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6" customWidth="1"/>
    <col min="2" max="2" width="61.54296875" style="45" customWidth="1"/>
    <col min="3" max="16384" width="11.453125" style="45"/>
  </cols>
  <sheetData>
    <row r="1" spans="1:2" ht="13">
      <c r="A1" s="21" t="s">
        <v>1640</v>
      </c>
      <c r="B1" s="13"/>
    </row>
    <row r="2" spans="1:2" ht="13">
      <c r="A2" s="22"/>
      <c r="B2" s="13"/>
    </row>
    <row r="3" spans="1:2" ht="13.5" thickBot="1">
      <c r="A3" s="15" t="s">
        <v>3351</v>
      </c>
      <c r="B3" s="16" t="s">
        <v>1639</v>
      </c>
    </row>
    <row r="4" spans="1:2">
      <c r="A4" s="17">
        <f>IF(ISBLANK(Nomen.complète!T4),"-",Nomen.complète!T4)</f>
        <v>2</v>
      </c>
      <c r="B4" s="18" t="str">
        <f>IF(ISBLANK(Nomen.complète!U4),"-",Nomen.complète!U4)</f>
        <v>Examen interne à l'école</v>
      </c>
    </row>
    <row r="5" spans="1:2">
      <c r="A5" s="17" t="str">
        <f>IF(ISBLANK(Nomen.complète!T5),"-",Nomen.complète!T5)</f>
        <v>-</v>
      </c>
      <c r="B5" s="18" t="str">
        <f>IF(ISBLANK(Nomen.complète!U5),"-",Nomen.complète!U5)</f>
        <v>-</v>
      </c>
    </row>
    <row r="6" spans="1:2">
      <c r="A6" s="17" t="str">
        <f>IF(ISBLANK(Nomen.complète!T6),"-",Nomen.complète!T6)</f>
        <v>-</v>
      </c>
      <c r="B6" s="18" t="str">
        <f>IF(ISBLANK(Nomen.complète!U6),"-",Nomen.complète!U6)</f>
        <v>-</v>
      </c>
    </row>
    <row r="7" spans="1:2">
      <c r="A7" s="17" t="str">
        <f>IF(ISBLANK(Nomen.complète!T7),"-",Nomen.complète!T7)</f>
        <v>-</v>
      </c>
      <c r="B7" s="18" t="str">
        <f>IF(ISBLANK(Nomen.complète!U7),"-",Nomen.complète!U7)</f>
        <v>-</v>
      </c>
    </row>
    <row r="8" spans="1:2">
      <c r="A8" s="17" t="str">
        <f>IF(ISBLANK(Nomen.complète!T8),"-",Nomen.complète!T8)</f>
        <v>-</v>
      </c>
      <c r="B8" s="18" t="str">
        <f>IF(ISBLANK(Nomen.complète!U8),"-",Nomen.complète!U8)</f>
        <v>-</v>
      </c>
    </row>
    <row r="9" spans="1:2">
      <c r="A9" s="17" t="str">
        <f>IF(ISBLANK(Nomen.complète!T9),"-",Nomen.complète!T9)</f>
        <v>-</v>
      </c>
      <c r="B9" s="18" t="str">
        <f>IF(ISBLANK(Nomen.complète!U9),"-",Nomen.complète!U9)</f>
        <v>-</v>
      </c>
    </row>
    <row r="10" spans="1:2">
      <c r="A10" s="17" t="str">
        <f>IF(ISBLANK(Nomen.complète!T10),"-",Nomen.complète!T10)</f>
        <v>-</v>
      </c>
      <c r="B10" s="18" t="str">
        <f>IF(ISBLANK(Nomen.complète!U10),"-",Nomen.complète!U10)</f>
        <v>-</v>
      </c>
    </row>
    <row r="11" spans="1:2">
      <c r="A11" s="17" t="str">
        <f>IF(ISBLANK(Nomen.complète!T11),"-",Nomen.complète!T11)</f>
        <v>-</v>
      </c>
      <c r="B11" s="18" t="str">
        <f>IF(ISBLANK(Nomen.complète!U11),"-",Nomen.complète!U11)</f>
        <v>-</v>
      </c>
    </row>
    <row r="12" spans="1:2">
      <c r="A12" s="17" t="str">
        <f>IF(ISBLANK(Nomen.complète!T12),"-",Nomen.complète!T12)</f>
        <v>-</v>
      </c>
      <c r="B12" s="18" t="str">
        <f>IF(ISBLANK(Nomen.complète!U12),"-",Nomen.complète!U12)</f>
        <v>-</v>
      </c>
    </row>
    <row r="13" spans="1:2">
      <c r="A13" s="17" t="str">
        <f>IF(ISBLANK(Nomen.complète!T13),"-",Nomen.complète!T13)</f>
        <v>-</v>
      </c>
      <c r="B13" s="18" t="str">
        <f>IF(ISBLANK(Nomen.complète!U13),"-",Nomen.complète!U13)</f>
        <v>-</v>
      </c>
    </row>
    <row r="14" spans="1:2">
      <c r="A14" s="17" t="str">
        <f>IF(ISBLANK(Nomen.complète!T14),"-",Nomen.complète!T14)</f>
        <v>-</v>
      </c>
      <c r="B14" s="18" t="str">
        <f>IF(ISBLANK(Nomen.complète!U14),"-",Nomen.complète!U14)</f>
        <v>-</v>
      </c>
    </row>
    <row r="15" spans="1:2">
      <c r="A15" s="17" t="str">
        <f>IF(ISBLANK(Nomen.complète!T15),"-",Nomen.complète!T15)</f>
        <v>-</v>
      </c>
      <c r="B15" s="18" t="str">
        <f>IF(ISBLANK(Nomen.complète!U15),"-",Nomen.complète!U15)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6" customWidth="1"/>
    <col min="2" max="2" width="61.54296875" style="45" customWidth="1"/>
    <col min="3" max="16384" width="11.453125" style="45"/>
  </cols>
  <sheetData>
    <row r="1" spans="1:2" ht="13">
      <c r="A1" s="21" t="s">
        <v>2212</v>
      </c>
      <c r="B1" s="13"/>
    </row>
    <row r="2" spans="1:2" ht="13">
      <c r="A2" s="22"/>
      <c r="B2" s="13"/>
    </row>
    <row r="3" spans="1:2" ht="13.5" thickBot="1">
      <c r="A3" s="15" t="s">
        <v>3351</v>
      </c>
      <c r="B3" s="16" t="s">
        <v>2218</v>
      </c>
    </row>
    <row r="4" spans="1:2">
      <c r="A4" s="17">
        <f>IF(ISBLANK(Nomen.complète!V4),"-",Nomen.complète!V4)</f>
        <v>0</v>
      </c>
      <c r="B4" s="18" t="str">
        <f>IF(ISBLANK(Nomen.complète!W4),"-",Nomen.complète!W4)</f>
        <v>Non réussi</v>
      </c>
    </row>
    <row r="5" spans="1:2">
      <c r="A5" s="17">
        <f>IF(ISBLANK(Nomen.complète!V5),"-",Nomen.complète!V5)</f>
        <v>1</v>
      </c>
      <c r="B5" s="18" t="str">
        <f>IF(ISBLANK(Nomen.complète!W5),"-",Nomen.complète!W5)</f>
        <v>Réussi</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6" customWidth="1"/>
    <col min="2" max="2" width="61.54296875" style="45" customWidth="1"/>
    <col min="3" max="16384" width="11.453125" style="45"/>
  </cols>
  <sheetData>
    <row r="1" spans="1:2" ht="13">
      <c r="A1" s="158" t="s">
        <v>3555</v>
      </c>
      <c r="B1" s="13"/>
    </row>
    <row r="2" spans="1:2" ht="13">
      <c r="A2" s="22"/>
      <c r="B2" s="13"/>
    </row>
    <row r="3" spans="1:2" ht="13.5" thickBot="1">
      <c r="A3" s="15" t="s">
        <v>3351</v>
      </c>
      <c r="B3" s="159" t="s">
        <v>3554</v>
      </c>
    </row>
    <row r="4" spans="1:2">
      <c r="A4" s="17">
        <f>IF(ISBLANK(Nomen.complète!X4),"-",Nomen.complète!X4)</f>
        <v>12</v>
      </c>
      <c r="B4" s="163" t="str">
        <f>IF(ISBLANK(Nomen.complète!Y4),"-",Nomen.complète!Y4)</f>
        <v>Deutsch-Französich</v>
      </c>
    </row>
    <row r="5" spans="1:2">
      <c r="A5" s="17">
        <f>IF(ISBLANK(Nomen.complète!X5),"-",Nomen.complète!X5)</f>
        <v>13</v>
      </c>
      <c r="B5" s="18" t="str">
        <f>IF(ISBLANK(Nomen.complète!Y5),"-",Nomen.complète!Y5)</f>
        <v>Deutsch-Italienisch</v>
      </c>
    </row>
    <row r="6" spans="1:2">
      <c r="A6" s="160">
        <f>IF(ISBLANK(Nomen.complète!X6),"-",Nomen.complète!X6)</f>
        <v>14</v>
      </c>
      <c r="B6" s="164" t="str">
        <f>IF(ISBLANK(Nomen.complète!Y6),"-",Nomen.complète!Y6)</f>
        <v>Deutsch-Rätoromanisch</v>
      </c>
    </row>
    <row r="7" spans="1:2">
      <c r="A7" s="160">
        <f>IF(ISBLANK(Nomen.complète!X7),"-",Nomen.complète!X7)</f>
        <v>15</v>
      </c>
      <c r="B7" s="164" t="str">
        <f>IF(ISBLANK(Nomen.complète!Y7),"-",Nomen.complète!Y7)</f>
        <v>Deutsch-Englisch</v>
      </c>
    </row>
    <row r="8" spans="1:2">
      <c r="A8" s="160">
        <f>IF(ISBLANK(Nomen.complète!X8),"-",Nomen.complète!X8)</f>
        <v>21</v>
      </c>
      <c r="B8" s="164" t="str">
        <f>IF(ISBLANK(Nomen.complète!Y8),"-",Nomen.complète!Y8)</f>
        <v>Français-Allemand</v>
      </c>
    </row>
    <row r="9" spans="1:2">
      <c r="A9" s="160">
        <f>IF(ISBLANK(Nomen.complète!X9),"-",Nomen.complète!X9)</f>
        <v>23</v>
      </c>
      <c r="B9" s="164" t="str">
        <f>IF(ISBLANK(Nomen.complète!Y9),"-",Nomen.complète!Y9)</f>
        <v>Français-Italien</v>
      </c>
    </row>
    <row r="10" spans="1:2">
      <c r="A10" s="160">
        <f>IF(ISBLANK(Nomen.complète!X10),"-",Nomen.complète!X10)</f>
        <v>25</v>
      </c>
      <c r="B10" s="164" t="str">
        <f>IF(ISBLANK(Nomen.complète!Y10),"-",Nomen.complète!Y10)</f>
        <v>Français-Anglais</v>
      </c>
    </row>
    <row r="11" spans="1:2">
      <c r="A11" s="160">
        <f>IF(ISBLANK(Nomen.complète!X11),"-",Nomen.complète!X11)</f>
        <v>31</v>
      </c>
      <c r="B11" s="164" t="str">
        <f>IF(ISBLANK(Nomen.complète!Y11),"-",Nomen.complète!Y11)</f>
        <v>Italiano-Tedesco</v>
      </c>
    </row>
    <row r="12" spans="1:2">
      <c r="A12" s="160">
        <f>IF(ISBLANK(Nomen.complète!X12),"-",Nomen.complète!X12)</f>
        <v>32</v>
      </c>
      <c r="B12" s="164" t="str">
        <f>IF(ISBLANK(Nomen.complète!Y12),"-",Nomen.complète!Y12)</f>
        <v>Italiano-Francese</v>
      </c>
    </row>
    <row r="13" spans="1:2">
      <c r="A13" s="160">
        <f>IF(ISBLANK(Nomen.complète!X13),"-",Nomen.complète!X13)</f>
        <v>35</v>
      </c>
      <c r="B13" s="164" t="str">
        <f>IF(ISBLANK(Nomen.complète!Y13),"-",Nomen.complète!Y13)</f>
        <v>Italiano-Inglese</v>
      </c>
    </row>
    <row r="14" spans="1:2">
      <c r="A14" s="160">
        <f>IF(ISBLANK(Nomen.complète!X14),"-",Nomen.complète!X14)</f>
        <v>41</v>
      </c>
      <c r="B14" s="164" t="str">
        <f>IF(ISBLANK(Nomen.complète!Y14),"-",Nomen.complète!Y14)</f>
        <v>Rumantsch-Tudestg</v>
      </c>
    </row>
    <row r="15" spans="1:2">
      <c r="A15" s="160" t="str">
        <f>IF(ISBLANK(Nomen.complète!X15),"-",Nomen.complète!X15)</f>
        <v>-</v>
      </c>
      <c r="B15" s="164" t="str">
        <f>IF(ISBLANK(Nomen.complète!Y15),"-",Nomen.complète!Y15)</f>
        <v>-</v>
      </c>
    </row>
    <row r="16" spans="1:2">
      <c r="A16" s="160" t="str">
        <f>IF(ISBLANK(Nomen.complète!X16),"-",Nomen.complète!X16)</f>
        <v>-</v>
      </c>
      <c r="B16" s="164" t="str">
        <f>IF(ISBLANK(Nomen.complète!Y16),"-",Nomen.complète!Y16)</f>
        <v>-</v>
      </c>
    </row>
    <row r="17" spans="1:2">
      <c r="A17" s="160" t="str">
        <f>IF(ISBLANK(Nomen.complète!X17),"-",Nomen.complète!X17)</f>
        <v>-</v>
      </c>
      <c r="B17" s="164" t="str">
        <f>IF(ISBLANK(Nomen.complète!Y17),"-",Nomen.complète!Y17)</f>
        <v>-</v>
      </c>
    </row>
    <row r="18" spans="1:2">
      <c r="A18" s="160" t="str">
        <f>IF(ISBLANK(Nomen.complète!X18),"-",Nomen.complète!X18)</f>
        <v>-</v>
      </c>
      <c r="B18" s="164" t="str">
        <f>IF(ISBLANK(Nomen.complète!Y18),"-",Nomen.complète!Y18)</f>
        <v>-</v>
      </c>
    </row>
    <row r="19" spans="1:2">
      <c r="A19" s="160" t="str">
        <f>IF(ISBLANK(Nomen.complète!X19),"-",Nomen.complète!X19)</f>
        <v>-</v>
      </c>
      <c r="B19" s="164" t="str">
        <f>IF(ISBLANK(Nomen.complète!Y19),"-",Nomen.complète!Y19)</f>
        <v>-</v>
      </c>
    </row>
    <row r="20" spans="1:2">
      <c r="A20" s="160" t="str">
        <f>IF(ISBLANK(Nomen.complète!X20),"-",Nomen.complète!X20)</f>
        <v>-</v>
      </c>
      <c r="B20" s="164" t="str">
        <f>IF(ISBLANK(Nomen.complète!Y20),"-",Nomen.complète!Y20)</f>
        <v>-</v>
      </c>
    </row>
    <row r="21" spans="1:2">
      <c r="A21" s="160" t="str">
        <f>IF(ISBLANK(Nomen.complète!X21),"-",Nomen.complète!X21)</f>
        <v>-</v>
      </c>
      <c r="B21" s="164" t="str">
        <f>IF(ISBLANK(Nomen.complète!Y21),"-",Nomen.complète!Y21)</f>
        <v>-</v>
      </c>
    </row>
    <row r="22" spans="1:2">
      <c r="A22" s="160" t="str">
        <f>IF(ISBLANK(Nomen.complète!X22),"-",Nomen.complète!X22)</f>
        <v>-</v>
      </c>
      <c r="B22" s="164" t="str">
        <f>IF(ISBLANK(Nomen.complète!Y22),"-",Nomen.complète!Y22)</f>
        <v>-</v>
      </c>
    </row>
    <row r="23" spans="1:2">
      <c r="A23" s="160" t="str">
        <f>IF(ISBLANK(Nomen.complète!X23),"-",Nomen.complète!X23)</f>
        <v>-</v>
      </c>
      <c r="B23" s="164" t="str">
        <f>IF(ISBLANK(Nomen.complète!Y23),"-",Nomen.complète!Y23)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803"/>
  <sheetViews>
    <sheetView showGridLines="0" workbookViewId="0">
      <pane ySplit="3" topLeftCell="A4" activePane="bottomLeft" state="frozen"/>
      <selection activeCell="H27" sqref="H27"/>
      <selection pane="bottomLeft"/>
    </sheetView>
  </sheetViews>
  <sheetFormatPr baseColWidth="10" defaultColWidth="11.453125" defaultRowHeight="12.5"/>
  <cols>
    <col min="1" max="1" width="6.453125" style="45" customWidth="1"/>
    <col min="2" max="2" width="18.81640625" style="45" customWidth="1"/>
    <col min="3" max="3" width="4.81640625" style="45" customWidth="1"/>
    <col min="4" max="4" width="8.81640625" style="189" customWidth="1"/>
    <col min="5" max="5" width="38.1796875" style="189" customWidth="1"/>
    <col min="6" max="6" width="11.453125" style="45"/>
    <col min="7" max="7" width="17.81640625" style="45" customWidth="1"/>
    <col min="8" max="8" width="11.453125" style="189"/>
    <col min="9" max="9" width="10.81640625" style="189" customWidth="1"/>
    <col min="10" max="10" width="29.7265625" style="189" bestFit="1" customWidth="1"/>
    <col min="11" max="12" width="11.453125" style="45"/>
    <col min="13" max="13" width="66.26953125" style="45" customWidth="1"/>
    <col min="14" max="14" width="9.7265625" style="218" customWidth="1"/>
    <col min="15" max="15" width="88.54296875" style="218" customWidth="1"/>
    <col min="16" max="16" width="9.7265625" style="187" customWidth="1"/>
    <col min="17" max="17" width="87.81640625" style="187" customWidth="1"/>
    <col min="18" max="18" width="8.54296875" style="188" bestFit="1" customWidth="1"/>
    <col min="19" max="19" width="9.1796875" style="188" bestFit="1" customWidth="1"/>
    <col min="20" max="20" width="11.453125" style="189"/>
    <col min="21" max="21" width="42.1796875" style="189" customWidth="1"/>
    <col min="22" max="22" width="11.453125" style="207"/>
    <col min="23" max="23" width="24.1796875" style="207" customWidth="1"/>
    <col min="24" max="24" width="11.453125" style="189"/>
    <col min="25" max="25" width="50" style="189" customWidth="1"/>
    <col min="26" max="16384" width="11.453125" style="45"/>
  </cols>
  <sheetData>
    <row r="1" spans="1:25" ht="13">
      <c r="A1" s="118" t="s">
        <v>3385</v>
      </c>
      <c r="B1" s="118"/>
      <c r="C1" s="118"/>
      <c r="D1" s="183" t="s">
        <v>3389</v>
      </c>
      <c r="E1" s="183"/>
      <c r="F1" s="118" t="s">
        <v>3387</v>
      </c>
      <c r="G1" s="118"/>
      <c r="H1" s="183" t="s">
        <v>1644</v>
      </c>
      <c r="I1" s="183"/>
      <c r="J1" s="183"/>
      <c r="K1" s="158" t="s">
        <v>3391</v>
      </c>
      <c r="L1" s="119"/>
      <c r="M1" s="91"/>
      <c r="N1" s="184" t="s">
        <v>2943</v>
      </c>
      <c r="O1" s="185"/>
      <c r="P1" s="186" t="s">
        <v>2944</v>
      </c>
      <c r="T1" s="184" t="s">
        <v>2211</v>
      </c>
      <c r="V1" s="162" t="s">
        <v>2212</v>
      </c>
      <c r="W1" s="190"/>
      <c r="X1" s="184" t="s">
        <v>3555</v>
      </c>
    </row>
    <row r="2" spans="1:25" ht="13">
      <c r="A2" s="118"/>
      <c r="B2" s="118"/>
      <c r="C2" s="118"/>
      <c r="D2" s="183"/>
      <c r="E2" s="183"/>
      <c r="F2" s="118"/>
      <c r="G2" s="118"/>
      <c r="H2" s="183"/>
      <c r="I2" s="183"/>
      <c r="J2" s="183"/>
      <c r="K2" s="158"/>
      <c r="L2" s="119"/>
      <c r="M2" s="91"/>
      <c r="N2" s="184"/>
      <c r="O2" s="185"/>
      <c r="V2" s="167"/>
      <c r="W2" s="190"/>
    </row>
    <row r="3" spans="1:25" ht="13.5" thickBot="1">
      <c r="A3" s="127" t="s">
        <v>3351</v>
      </c>
      <c r="B3" s="159" t="s">
        <v>3386</v>
      </c>
      <c r="C3" s="191"/>
      <c r="D3" s="168" t="s">
        <v>3351</v>
      </c>
      <c r="E3" s="192" t="s">
        <v>1632</v>
      </c>
      <c r="F3" s="127" t="s">
        <v>3351</v>
      </c>
      <c r="G3" s="159" t="s">
        <v>3388</v>
      </c>
      <c r="H3" s="161" t="s">
        <v>3351</v>
      </c>
      <c r="I3" s="192" t="s">
        <v>1645</v>
      </c>
      <c r="J3" s="192" t="s">
        <v>1646</v>
      </c>
      <c r="K3" s="193" t="s">
        <v>1633</v>
      </c>
      <c r="L3" s="127" t="s">
        <v>3351</v>
      </c>
      <c r="M3" s="92" t="s">
        <v>3392</v>
      </c>
      <c r="N3" s="169" t="s">
        <v>3351</v>
      </c>
      <c r="O3" s="170" t="s">
        <v>2945</v>
      </c>
      <c r="P3" s="151" t="s">
        <v>3351</v>
      </c>
      <c r="Q3" s="152" t="s">
        <v>2945</v>
      </c>
      <c r="R3" s="153" t="s">
        <v>2946</v>
      </c>
      <c r="S3" s="154" t="s">
        <v>2947</v>
      </c>
      <c r="T3" s="161" t="s">
        <v>3351</v>
      </c>
      <c r="U3" s="192" t="s">
        <v>2209</v>
      </c>
      <c r="V3" s="171" t="s">
        <v>3351</v>
      </c>
      <c r="W3" s="194" t="s">
        <v>2215</v>
      </c>
      <c r="X3" s="161" t="s">
        <v>3351</v>
      </c>
      <c r="Y3" s="192" t="s">
        <v>3554</v>
      </c>
    </row>
    <row r="4" spans="1:25">
      <c r="A4" s="17">
        <v>1</v>
      </c>
      <c r="B4" s="18" t="s">
        <v>3360</v>
      </c>
      <c r="C4" s="18" t="s">
        <v>3420</v>
      </c>
      <c r="D4" s="28" t="s">
        <v>3361</v>
      </c>
      <c r="E4" s="195" t="s">
        <v>156</v>
      </c>
      <c r="F4" s="17">
        <v>1</v>
      </c>
      <c r="G4" s="18" t="s">
        <v>3352</v>
      </c>
      <c r="H4" s="121">
        <v>8207</v>
      </c>
      <c r="I4" s="196"/>
      <c r="J4" s="197" t="s">
        <v>1628</v>
      </c>
      <c r="K4" s="91" t="s">
        <v>1642</v>
      </c>
      <c r="L4" s="17">
        <v>70944127</v>
      </c>
      <c r="M4" s="93" t="s">
        <v>4027</v>
      </c>
      <c r="N4" s="198">
        <v>0</v>
      </c>
      <c r="O4" s="199" t="s">
        <v>149</v>
      </c>
      <c r="P4" s="200">
        <v>0</v>
      </c>
      <c r="Q4" s="201" t="s">
        <v>149</v>
      </c>
      <c r="R4" s="144">
        <v>0</v>
      </c>
      <c r="S4" s="145">
        <v>0</v>
      </c>
      <c r="T4" s="202">
        <v>2</v>
      </c>
      <c r="U4" s="195" t="s">
        <v>2210</v>
      </c>
      <c r="V4" s="133">
        <v>0</v>
      </c>
      <c r="W4" s="203" t="s">
        <v>2213</v>
      </c>
      <c r="X4" s="202">
        <v>12</v>
      </c>
      <c r="Y4" s="195" t="s">
        <v>3547</v>
      </c>
    </row>
    <row r="5" spans="1:25">
      <c r="A5" s="17">
        <v>2</v>
      </c>
      <c r="B5" s="18" t="s">
        <v>3395</v>
      </c>
      <c r="C5" s="18" t="s">
        <v>3421</v>
      </c>
      <c r="D5" s="172" t="s">
        <v>3447</v>
      </c>
      <c r="E5" s="195" t="s">
        <v>1627</v>
      </c>
      <c r="F5" s="17">
        <v>2</v>
      </c>
      <c r="G5" s="18" t="s">
        <v>3353</v>
      </c>
      <c r="H5" s="27">
        <v>8212</v>
      </c>
      <c r="I5" s="204"/>
      <c r="J5" s="195" t="s">
        <v>1630</v>
      </c>
      <c r="K5" s="91" t="s">
        <v>1642</v>
      </c>
      <c r="L5" s="17">
        <v>65345254</v>
      </c>
      <c r="M5" s="93" t="s">
        <v>4028</v>
      </c>
      <c r="N5" s="198">
        <v>10365000</v>
      </c>
      <c r="O5" s="205" t="s">
        <v>4187</v>
      </c>
      <c r="P5" s="200">
        <v>10365000</v>
      </c>
      <c r="Q5" s="201" t="s">
        <v>4187</v>
      </c>
      <c r="R5" s="144">
        <v>15</v>
      </c>
      <c r="S5" s="145">
        <v>65</v>
      </c>
      <c r="T5" s="202"/>
      <c r="U5" s="195"/>
      <c r="V5" s="133">
        <v>1</v>
      </c>
      <c r="W5" s="203" t="s">
        <v>2214</v>
      </c>
      <c r="X5" s="202">
        <v>13</v>
      </c>
      <c r="Y5" s="195" t="s">
        <v>3556</v>
      </c>
    </row>
    <row r="6" spans="1:25">
      <c r="A6" s="17">
        <v>3</v>
      </c>
      <c r="B6" s="18" t="s">
        <v>3396</v>
      </c>
      <c r="C6" s="18" t="s">
        <v>3422</v>
      </c>
      <c r="D6" s="28" t="s">
        <v>1636</v>
      </c>
      <c r="E6" s="195" t="s">
        <v>1637</v>
      </c>
      <c r="H6" s="202">
        <v>8218</v>
      </c>
      <c r="I6" s="204"/>
      <c r="J6" s="195" t="s">
        <v>1631</v>
      </c>
      <c r="K6" s="91" t="s">
        <v>1642</v>
      </c>
      <c r="L6" s="206">
        <v>72770371</v>
      </c>
      <c r="M6" s="93" t="s">
        <v>4188</v>
      </c>
      <c r="N6" s="198">
        <v>10373000</v>
      </c>
      <c r="O6" s="205" t="s">
        <v>4068</v>
      </c>
      <c r="P6" s="200">
        <v>10373000</v>
      </c>
      <c r="Q6" s="201" t="s">
        <v>4068</v>
      </c>
      <c r="R6" s="144">
        <v>15</v>
      </c>
      <c r="S6" s="145">
        <v>65</v>
      </c>
      <c r="T6" s="202"/>
      <c r="U6" s="195"/>
      <c r="X6" s="202">
        <v>14</v>
      </c>
      <c r="Y6" s="195" t="s">
        <v>3548</v>
      </c>
    </row>
    <row r="7" spans="1:25">
      <c r="A7" s="17">
        <v>4</v>
      </c>
      <c r="B7" s="18" t="s">
        <v>3362</v>
      </c>
      <c r="C7" s="18" t="s">
        <v>3423</v>
      </c>
      <c r="D7" s="27"/>
      <c r="E7" s="195"/>
      <c r="H7" s="27">
        <v>8222</v>
      </c>
      <c r="I7" s="204"/>
      <c r="J7" s="195" t="s">
        <v>3359</v>
      </c>
      <c r="K7" s="91" t="s">
        <v>1642</v>
      </c>
      <c r="L7" s="206">
        <v>50497540</v>
      </c>
      <c r="M7" s="93" t="s">
        <v>4029</v>
      </c>
      <c r="N7" s="208">
        <v>10326000</v>
      </c>
      <c r="O7" s="205" t="s">
        <v>3477</v>
      </c>
      <c r="P7" s="200">
        <v>10326000</v>
      </c>
      <c r="Q7" s="201" t="s">
        <v>3477</v>
      </c>
      <c r="R7" s="144">
        <v>15</v>
      </c>
      <c r="S7" s="145">
        <v>65</v>
      </c>
      <c r="T7" s="202"/>
      <c r="U7" s="195"/>
      <c r="X7" s="202">
        <v>15</v>
      </c>
      <c r="Y7" s="195" t="s">
        <v>3549</v>
      </c>
    </row>
    <row r="8" spans="1:25">
      <c r="A8" s="17">
        <v>5</v>
      </c>
      <c r="B8" s="18" t="s">
        <v>3397</v>
      </c>
      <c r="C8" s="18" t="s">
        <v>3424</v>
      </c>
      <c r="D8" s="27"/>
      <c r="E8" s="195"/>
      <c r="H8" s="27">
        <v>8229</v>
      </c>
      <c r="I8" s="204"/>
      <c r="J8" s="195" t="s">
        <v>1629</v>
      </c>
      <c r="K8" s="91" t="s">
        <v>1642</v>
      </c>
      <c r="L8" s="17">
        <v>51218907</v>
      </c>
      <c r="M8" s="93" t="s">
        <v>4030</v>
      </c>
      <c r="N8" s="208">
        <v>10325000</v>
      </c>
      <c r="O8" s="205" t="s">
        <v>3478</v>
      </c>
      <c r="P8" s="200">
        <v>10325000</v>
      </c>
      <c r="Q8" s="201" t="s">
        <v>3478</v>
      </c>
      <c r="R8" s="144">
        <v>15</v>
      </c>
      <c r="S8" s="145">
        <v>65</v>
      </c>
      <c r="T8" s="202"/>
      <c r="U8" s="195"/>
      <c r="X8" s="202">
        <v>21</v>
      </c>
      <c r="Y8" s="195" t="s">
        <v>3550</v>
      </c>
    </row>
    <row r="9" spans="1:25">
      <c r="A9" s="17">
        <v>6</v>
      </c>
      <c r="B9" s="18" t="s">
        <v>3398</v>
      </c>
      <c r="C9" s="18" t="s">
        <v>3425</v>
      </c>
      <c r="D9" s="27"/>
      <c r="E9" s="195"/>
      <c r="H9" s="202">
        <v>4551</v>
      </c>
      <c r="I9" s="204">
        <v>15442</v>
      </c>
      <c r="J9" s="195" t="s">
        <v>1647</v>
      </c>
      <c r="K9" s="91" t="s">
        <v>1642</v>
      </c>
      <c r="L9" s="17">
        <v>52386193</v>
      </c>
      <c r="M9" s="93" t="s">
        <v>4031</v>
      </c>
      <c r="N9" s="198">
        <v>10321500</v>
      </c>
      <c r="O9" s="205" t="s">
        <v>3479</v>
      </c>
      <c r="P9" s="200">
        <v>10321500</v>
      </c>
      <c r="Q9" s="201" t="s">
        <v>3479</v>
      </c>
      <c r="R9" s="144">
        <v>15</v>
      </c>
      <c r="S9" s="145">
        <v>65</v>
      </c>
      <c r="T9" s="202"/>
      <c r="U9" s="195"/>
      <c r="X9" s="202">
        <v>23</v>
      </c>
      <c r="Y9" s="195" t="s">
        <v>3558</v>
      </c>
    </row>
    <row r="10" spans="1:25">
      <c r="A10" s="17">
        <v>7</v>
      </c>
      <c r="B10" s="18" t="s">
        <v>3399</v>
      </c>
      <c r="C10" s="18" t="s">
        <v>3426</v>
      </c>
      <c r="D10" s="27"/>
      <c r="E10" s="195"/>
      <c r="H10" s="202">
        <v>4001</v>
      </c>
      <c r="I10" s="204">
        <v>15385</v>
      </c>
      <c r="J10" s="195" t="s">
        <v>1648</v>
      </c>
      <c r="K10" s="91" t="s">
        <v>1642</v>
      </c>
      <c r="L10" s="17">
        <v>52382094</v>
      </c>
      <c r="M10" s="93" t="s">
        <v>4032</v>
      </c>
      <c r="N10" s="198">
        <v>10327000</v>
      </c>
      <c r="O10" s="205" t="s">
        <v>3480</v>
      </c>
      <c r="P10" s="200">
        <v>10327000</v>
      </c>
      <c r="Q10" s="201" t="s">
        <v>3480</v>
      </c>
      <c r="R10" s="144">
        <v>15</v>
      </c>
      <c r="S10" s="145">
        <v>65</v>
      </c>
      <c r="T10" s="202"/>
      <c r="U10" s="195"/>
      <c r="X10" s="202">
        <v>25</v>
      </c>
      <c r="Y10" s="195" t="s">
        <v>3551</v>
      </c>
    </row>
    <row r="11" spans="1:25">
      <c r="A11" s="17">
        <v>8</v>
      </c>
      <c r="B11" s="18" t="s">
        <v>3400</v>
      </c>
      <c r="C11" s="18" t="s">
        <v>3427</v>
      </c>
      <c r="D11" s="27"/>
      <c r="E11" s="195"/>
      <c r="H11" s="202">
        <v>301</v>
      </c>
      <c r="I11" s="204">
        <v>14995</v>
      </c>
      <c r="J11" s="195" t="s">
        <v>1649</v>
      </c>
      <c r="K11" s="91" t="s">
        <v>1642</v>
      </c>
      <c r="L11" s="17">
        <v>41293495</v>
      </c>
      <c r="M11" s="93" t="s">
        <v>4033</v>
      </c>
      <c r="N11" s="198">
        <v>10328000</v>
      </c>
      <c r="O11" s="205" t="s">
        <v>3481</v>
      </c>
      <c r="P11" s="200">
        <v>10328000</v>
      </c>
      <c r="Q11" s="201" t="s">
        <v>3481</v>
      </c>
      <c r="R11" s="144">
        <v>15</v>
      </c>
      <c r="S11" s="145">
        <v>65</v>
      </c>
      <c r="T11" s="202"/>
      <c r="U11" s="195"/>
      <c r="X11" s="202">
        <v>31</v>
      </c>
      <c r="Y11" s="195" t="s">
        <v>3552</v>
      </c>
    </row>
    <row r="12" spans="1:25">
      <c r="A12" s="17">
        <v>9</v>
      </c>
      <c r="B12" s="18" t="s">
        <v>3401</v>
      </c>
      <c r="C12" s="18" t="s">
        <v>3428</v>
      </c>
      <c r="D12" s="27"/>
      <c r="E12" s="195"/>
      <c r="H12" s="202">
        <v>4271</v>
      </c>
      <c r="I12" s="204">
        <v>11738</v>
      </c>
      <c r="J12" s="195" t="s">
        <v>1650</v>
      </c>
      <c r="K12" s="91" t="s">
        <v>1642</v>
      </c>
      <c r="L12" s="17">
        <v>52547492</v>
      </c>
      <c r="M12" s="93" t="s">
        <v>4189</v>
      </c>
      <c r="N12" s="198">
        <v>10324000</v>
      </c>
      <c r="O12" s="205" t="s">
        <v>3482</v>
      </c>
      <c r="P12" s="200">
        <v>10324000</v>
      </c>
      <c r="Q12" s="201" t="s">
        <v>3482</v>
      </c>
      <c r="R12" s="144">
        <v>15</v>
      </c>
      <c r="S12" s="145">
        <v>65</v>
      </c>
      <c r="T12" s="202"/>
      <c r="U12" s="195"/>
      <c r="X12" s="202">
        <v>32</v>
      </c>
      <c r="Y12" s="195" t="s">
        <v>3660</v>
      </c>
    </row>
    <row r="13" spans="1:25">
      <c r="A13" s="17">
        <v>10</v>
      </c>
      <c r="B13" s="18" t="s">
        <v>3402</v>
      </c>
      <c r="C13" s="18" t="s">
        <v>3429</v>
      </c>
      <c r="D13" s="27"/>
      <c r="E13" s="195"/>
      <c r="H13" s="202"/>
      <c r="I13" s="204">
        <v>16284</v>
      </c>
      <c r="J13" s="195" t="s">
        <v>3697</v>
      </c>
      <c r="K13" s="91" t="s">
        <v>1642</v>
      </c>
      <c r="L13" s="17">
        <v>63499736</v>
      </c>
      <c r="M13" s="93" t="s">
        <v>4034</v>
      </c>
      <c r="N13" s="198">
        <v>10322000</v>
      </c>
      <c r="O13" s="205" t="s">
        <v>3483</v>
      </c>
      <c r="P13" s="200">
        <v>10322000</v>
      </c>
      <c r="Q13" s="201" t="s">
        <v>3483</v>
      </c>
      <c r="R13" s="144">
        <v>15</v>
      </c>
      <c r="S13" s="145">
        <v>65</v>
      </c>
      <c r="T13" s="202"/>
      <c r="U13" s="195"/>
      <c r="X13" s="202">
        <v>35</v>
      </c>
      <c r="Y13" s="195" t="s">
        <v>3661</v>
      </c>
    </row>
    <row r="14" spans="1:25">
      <c r="A14" s="17">
        <v>11</v>
      </c>
      <c r="B14" s="18" t="s">
        <v>3403</v>
      </c>
      <c r="C14" s="18" t="s">
        <v>3430</v>
      </c>
      <c r="D14" s="27"/>
      <c r="E14" s="195"/>
      <c r="H14" s="202">
        <v>321</v>
      </c>
      <c r="I14" s="204">
        <v>15007</v>
      </c>
      <c r="J14" s="195" t="s">
        <v>1651</v>
      </c>
      <c r="K14" s="91" t="s">
        <v>1642</v>
      </c>
      <c r="L14" s="17">
        <v>77855786</v>
      </c>
      <c r="M14" s="93" t="s">
        <v>4035</v>
      </c>
      <c r="N14" s="198">
        <v>10322200</v>
      </c>
      <c r="O14" s="205" t="s">
        <v>3484</v>
      </c>
      <c r="P14" s="200">
        <v>10322200</v>
      </c>
      <c r="Q14" s="201" t="s">
        <v>3484</v>
      </c>
      <c r="R14" s="144">
        <v>15</v>
      </c>
      <c r="S14" s="145">
        <v>65</v>
      </c>
      <c r="T14" s="202"/>
      <c r="U14" s="195"/>
      <c r="X14" s="202">
        <v>41</v>
      </c>
      <c r="Y14" s="195" t="s">
        <v>3553</v>
      </c>
    </row>
    <row r="15" spans="1:25">
      <c r="A15" s="17">
        <v>12</v>
      </c>
      <c r="B15" s="18" t="s">
        <v>3404</v>
      </c>
      <c r="C15" s="18" t="s">
        <v>3431</v>
      </c>
      <c r="D15" s="27"/>
      <c r="E15" s="195"/>
      <c r="H15" s="202"/>
      <c r="I15" s="204">
        <v>11740</v>
      </c>
      <c r="J15" s="195" t="s">
        <v>1652</v>
      </c>
      <c r="K15" s="91" t="s">
        <v>1642</v>
      </c>
      <c r="L15" s="17">
        <v>41256053</v>
      </c>
      <c r="M15" s="93" t="s">
        <v>4036</v>
      </c>
      <c r="N15" s="198">
        <v>10322100</v>
      </c>
      <c r="O15" s="205" t="s">
        <v>3485</v>
      </c>
      <c r="P15" s="200">
        <v>10322100</v>
      </c>
      <c r="Q15" s="201" t="s">
        <v>3485</v>
      </c>
      <c r="R15" s="144">
        <v>15</v>
      </c>
      <c r="S15" s="145">
        <v>65</v>
      </c>
      <c r="T15" s="202"/>
      <c r="U15" s="195"/>
      <c r="X15" s="209"/>
    </row>
    <row r="16" spans="1:25">
      <c r="A16" s="17">
        <v>13</v>
      </c>
      <c r="B16" s="18" t="s">
        <v>3405</v>
      </c>
      <c r="C16" s="18" t="s">
        <v>3432</v>
      </c>
      <c r="D16" s="27"/>
      <c r="E16" s="195"/>
      <c r="H16" s="202">
        <v>4221</v>
      </c>
      <c r="I16" s="204">
        <v>11741</v>
      </c>
      <c r="J16" s="195" t="s">
        <v>1653</v>
      </c>
      <c r="K16" s="91" t="s">
        <v>1642</v>
      </c>
      <c r="L16" s="17">
        <v>65345563</v>
      </c>
      <c r="M16" s="93" t="s">
        <v>4190</v>
      </c>
      <c r="N16" s="198">
        <v>10323500</v>
      </c>
      <c r="O16" s="205" t="s">
        <v>3486</v>
      </c>
      <c r="P16" s="200">
        <v>10323500</v>
      </c>
      <c r="Q16" s="201" t="s">
        <v>3486</v>
      </c>
      <c r="R16" s="144">
        <v>15</v>
      </c>
      <c r="S16" s="145">
        <v>65</v>
      </c>
      <c r="X16" s="209"/>
    </row>
    <row r="17" spans="1:24">
      <c r="A17" s="17">
        <v>14</v>
      </c>
      <c r="B17" s="18" t="s">
        <v>3406</v>
      </c>
      <c r="C17" s="18" t="s">
        <v>3433</v>
      </c>
      <c r="D17" s="27"/>
      <c r="E17" s="195"/>
      <c r="H17" s="202">
        <v>5621</v>
      </c>
      <c r="I17" s="204">
        <v>14781</v>
      </c>
      <c r="J17" s="195" t="s">
        <v>1654</v>
      </c>
      <c r="K17" s="91" t="s">
        <v>1642</v>
      </c>
      <c r="L17" s="17">
        <v>41461461</v>
      </c>
      <c r="M17" s="93" t="s">
        <v>4096</v>
      </c>
      <c r="N17" s="208">
        <v>10327500</v>
      </c>
      <c r="O17" s="205" t="s">
        <v>3487</v>
      </c>
      <c r="P17" s="200">
        <v>10327500</v>
      </c>
      <c r="Q17" s="201" t="s">
        <v>3487</v>
      </c>
      <c r="R17" s="144">
        <v>15</v>
      </c>
      <c r="S17" s="145">
        <v>65</v>
      </c>
      <c r="X17" s="209"/>
    </row>
    <row r="18" spans="1:24">
      <c r="A18" s="17">
        <v>15</v>
      </c>
      <c r="B18" s="18" t="s">
        <v>3407</v>
      </c>
      <c r="C18" s="18" t="s">
        <v>3434</v>
      </c>
      <c r="D18" s="27"/>
      <c r="E18" s="195"/>
      <c r="H18" s="202">
        <v>5048</v>
      </c>
      <c r="I18" s="204">
        <v>14492</v>
      </c>
      <c r="J18" s="195" t="s">
        <v>1655</v>
      </c>
      <c r="K18" s="91" t="s">
        <v>1642</v>
      </c>
      <c r="L18" s="17">
        <v>52363463</v>
      </c>
      <c r="M18" s="93" t="s">
        <v>4037</v>
      </c>
      <c r="N18" s="208">
        <v>10323000</v>
      </c>
      <c r="O18" s="205" t="s">
        <v>3488</v>
      </c>
      <c r="P18" s="200">
        <v>10323000</v>
      </c>
      <c r="Q18" s="201" t="s">
        <v>3488</v>
      </c>
      <c r="R18" s="144">
        <v>15</v>
      </c>
      <c r="S18" s="145">
        <v>65</v>
      </c>
      <c r="X18" s="209"/>
    </row>
    <row r="19" spans="1:24">
      <c r="A19" s="17">
        <v>16</v>
      </c>
      <c r="B19" s="18" t="s">
        <v>3408</v>
      </c>
      <c r="C19" s="18" t="s">
        <v>3435</v>
      </c>
      <c r="D19" s="27"/>
      <c r="E19" s="195"/>
      <c r="H19" s="202">
        <v>561</v>
      </c>
      <c r="I19" s="204">
        <v>15137</v>
      </c>
      <c r="J19" s="195" t="s">
        <v>1656</v>
      </c>
      <c r="K19" s="91" t="s">
        <v>1642</v>
      </c>
      <c r="L19" s="17">
        <v>88787405</v>
      </c>
      <c r="M19" s="93" t="s">
        <v>4038</v>
      </c>
      <c r="N19" s="208">
        <v>10323300</v>
      </c>
      <c r="O19" s="205" t="s">
        <v>3489</v>
      </c>
      <c r="P19" s="200">
        <v>10323300</v>
      </c>
      <c r="Q19" s="201" t="s">
        <v>3489</v>
      </c>
      <c r="R19" s="144">
        <v>15</v>
      </c>
      <c r="S19" s="145">
        <v>65</v>
      </c>
      <c r="X19" s="209"/>
    </row>
    <row r="20" spans="1:24">
      <c r="A20" s="17">
        <v>17</v>
      </c>
      <c r="B20" s="18" t="s">
        <v>3409</v>
      </c>
      <c r="C20" s="18" t="s">
        <v>3436</v>
      </c>
      <c r="D20" s="27"/>
      <c r="E20" s="195"/>
      <c r="H20" s="202">
        <v>1051</v>
      </c>
      <c r="I20" s="204">
        <v>15538</v>
      </c>
      <c r="J20" s="195" t="s">
        <v>1657</v>
      </c>
      <c r="K20" s="91" t="s">
        <v>1642</v>
      </c>
      <c r="L20" s="17">
        <v>53377640</v>
      </c>
      <c r="M20" s="93" t="s">
        <v>4039</v>
      </c>
      <c r="N20" s="208">
        <v>10323200</v>
      </c>
      <c r="O20" s="205" t="s">
        <v>3490</v>
      </c>
      <c r="P20" s="200">
        <v>10323200</v>
      </c>
      <c r="Q20" s="201" t="s">
        <v>3490</v>
      </c>
      <c r="R20" s="144">
        <v>15</v>
      </c>
      <c r="S20" s="145">
        <v>65</v>
      </c>
      <c r="X20" s="209"/>
    </row>
    <row r="21" spans="1:24">
      <c r="A21" s="17">
        <v>18</v>
      </c>
      <c r="B21" s="18" t="s">
        <v>3410</v>
      </c>
      <c r="C21" s="18" t="s">
        <v>3437</v>
      </c>
      <c r="H21" s="202"/>
      <c r="I21" s="204">
        <v>16221</v>
      </c>
      <c r="J21" s="195" t="s">
        <v>1658</v>
      </c>
      <c r="K21" s="91" t="s">
        <v>1642</v>
      </c>
      <c r="L21" s="17">
        <v>53158994</v>
      </c>
      <c r="M21" s="93" t="s">
        <v>4040</v>
      </c>
      <c r="N21" s="208">
        <v>10323100</v>
      </c>
      <c r="O21" s="205" t="s">
        <v>3491</v>
      </c>
      <c r="P21" s="210">
        <v>10323100</v>
      </c>
      <c r="Q21" s="201" t="s">
        <v>3491</v>
      </c>
      <c r="R21" s="144">
        <v>15</v>
      </c>
      <c r="S21" s="145">
        <v>65</v>
      </c>
      <c r="X21" s="209"/>
    </row>
    <row r="22" spans="1:24">
      <c r="A22" s="17">
        <v>19</v>
      </c>
      <c r="B22" s="18" t="s">
        <v>3411</v>
      </c>
      <c r="C22" s="18" t="s">
        <v>3438</v>
      </c>
      <c r="H22" s="202">
        <v>131</v>
      </c>
      <c r="I22" s="204">
        <v>11745</v>
      </c>
      <c r="J22" s="195" t="s">
        <v>1659</v>
      </c>
      <c r="K22" s="91" t="s">
        <v>1642</v>
      </c>
      <c r="L22" s="17">
        <v>52547115</v>
      </c>
      <c r="M22" s="93" t="s">
        <v>4069</v>
      </c>
      <c r="N22" s="208">
        <v>10371000</v>
      </c>
      <c r="O22" s="205" t="s">
        <v>150</v>
      </c>
      <c r="P22" s="200">
        <v>10371000</v>
      </c>
      <c r="Q22" s="201" t="s">
        <v>150</v>
      </c>
      <c r="R22" s="144">
        <v>14</v>
      </c>
      <c r="S22" s="145">
        <v>65</v>
      </c>
      <c r="X22" s="209"/>
    </row>
    <row r="23" spans="1:24">
      <c r="A23" s="17">
        <v>20</v>
      </c>
      <c r="B23" s="18" t="s">
        <v>3412</v>
      </c>
      <c r="C23" s="18" t="s">
        <v>3439</v>
      </c>
      <c r="H23" s="202">
        <v>2421</v>
      </c>
      <c r="I23" s="204">
        <v>13711</v>
      </c>
      <c r="J23" s="195" t="s">
        <v>1660</v>
      </c>
      <c r="K23" s="91" t="s">
        <v>1642</v>
      </c>
      <c r="L23" s="17">
        <v>52877609</v>
      </c>
      <c r="M23" s="93" t="s">
        <v>4151</v>
      </c>
      <c r="N23" s="208">
        <v>10343100</v>
      </c>
      <c r="O23" s="205" t="s">
        <v>3518</v>
      </c>
      <c r="P23" s="200">
        <v>10343100</v>
      </c>
      <c r="Q23" s="201" t="s">
        <v>3518</v>
      </c>
      <c r="R23" s="144">
        <v>15</v>
      </c>
      <c r="S23" s="145">
        <v>65</v>
      </c>
      <c r="X23" s="209"/>
    </row>
    <row r="24" spans="1:24">
      <c r="A24" s="17">
        <v>21</v>
      </c>
      <c r="B24" s="18" t="s">
        <v>3363</v>
      </c>
      <c r="C24" s="18" t="s">
        <v>3440</v>
      </c>
      <c r="H24" s="202">
        <v>401</v>
      </c>
      <c r="I24" s="204">
        <v>15058</v>
      </c>
      <c r="J24" s="195" t="s">
        <v>1661</v>
      </c>
      <c r="K24" s="91" t="s">
        <v>1642</v>
      </c>
      <c r="L24" s="17">
        <v>52547026</v>
      </c>
      <c r="M24" s="93" t="s">
        <v>4041</v>
      </c>
      <c r="N24" s="208">
        <v>10342102</v>
      </c>
      <c r="O24" s="205" t="s">
        <v>3519</v>
      </c>
      <c r="P24" s="200">
        <v>10342102</v>
      </c>
      <c r="Q24" s="201" t="s">
        <v>3519</v>
      </c>
      <c r="R24" s="144">
        <v>15</v>
      </c>
      <c r="S24" s="145">
        <v>65</v>
      </c>
    </row>
    <row r="25" spans="1:24">
      <c r="A25" s="17">
        <v>22</v>
      </c>
      <c r="B25" s="18" t="s">
        <v>3413</v>
      </c>
      <c r="C25" s="18" t="s">
        <v>3441</v>
      </c>
      <c r="H25" s="202">
        <v>731</v>
      </c>
      <c r="I25" s="204">
        <v>15237</v>
      </c>
      <c r="J25" s="195" t="s">
        <v>1662</v>
      </c>
      <c r="K25" s="91" t="s">
        <v>1642</v>
      </c>
      <c r="L25" s="17">
        <v>52547031</v>
      </c>
      <c r="M25" s="93" t="s">
        <v>4042</v>
      </c>
      <c r="N25" s="208">
        <v>10342101</v>
      </c>
      <c r="O25" s="205" t="s">
        <v>3520</v>
      </c>
      <c r="P25" s="200">
        <v>10342101</v>
      </c>
      <c r="Q25" s="201" t="s">
        <v>3520</v>
      </c>
      <c r="R25" s="144">
        <v>15</v>
      </c>
      <c r="S25" s="145">
        <v>65</v>
      </c>
    </row>
    <row r="26" spans="1:24">
      <c r="A26" s="17">
        <v>23</v>
      </c>
      <c r="B26" s="18" t="s">
        <v>3414</v>
      </c>
      <c r="C26" s="18" t="s">
        <v>3442</v>
      </c>
      <c r="H26" s="202">
        <v>2761</v>
      </c>
      <c r="I26" s="204">
        <v>13824</v>
      </c>
      <c r="J26" s="195" t="s">
        <v>1663</v>
      </c>
      <c r="K26" s="91" t="s">
        <v>1642</v>
      </c>
      <c r="L26" s="17">
        <v>52877572</v>
      </c>
      <c r="M26" s="93" t="s">
        <v>4043</v>
      </c>
      <c r="N26" s="208">
        <v>10345100</v>
      </c>
      <c r="O26" s="211" t="s">
        <v>3521</v>
      </c>
      <c r="P26" s="200">
        <v>10345100</v>
      </c>
      <c r="Q26" s="201" t="s">
        <v>3521</v>
      </c>
      <c r="R26" s="144">
        <v>15</v>
      </c>
      <c r="S26" s="145">
        <v>65</v>
      </c>
    </row>
    <row r="27" spans="1:24">
      <c r="A27" s="17">
        <v>24</v>
      </c>
      <c r="B27" s="18" t="s">
        <v>3415</v>
      </c>
      <c r="C27" s="18" t="s">
        <v>3443</v>
      </c>
      <c r="H27" s="202">
        <v>1021</v>
      </c>
      <c r="I27" s="204">
        <v>15539</v>
      </c>
      <c r="J27" s="195" t="s">
        <v>1664</v>
      </c>
      <c r="K27" s="91" t="s">
        <v>1642</v>
      </c>
      <c r="L27" s="17">
        <v>52340508</v>
      </c>
      <c r="M27" s="93" t="s">
        <v>4044</v>
      </c>
      <c r="N27" s="208">
        <v>10346101</v>
      </c>
      <c r="O27" s="205" t="s">
        <v>3522</v>
      </c>
      <c r="P27" s="200">
        <v>10346101</v>
      </c>
      <c r="Q27" s="201" t="s">
        <v>3522</v>
      </c>
      <c r="R27" s="144">
        <v>15</v>
      </c>
      <c r="S27" s="145">
        <v>65</v>
      </c>
    </row>
    <row r="28" spans="1:24">
      <c r="A28" s="17">
        <v>25</v>
      </c>
      <c r="B28" s="18" t="s">
        <v>3416</v>
      </c>
      <c r="C28" s="18" t="s">
        <v>3444</v>
      </c>
      <c r="H28" s="202">
        <v>241</v>
      </c>
      <c r="I28" s="204">
        <v>14365</v>
      </c>
      <c r="J28" s="195" t="s">
        <v>1665</v>
      </c>
      <c r="K28" s="91" t="s">
        <v>1642</v>
      </c>
      <c r="L28" s="17">
        <v>65344360</v>
      </c>
      <c r="M28" s="93" t="s">
        <v>4045</v>
      </c>
      <c r="N28" s="208">
        <v>10346102</v>
      </c>
      <c r="O28" s="205" t="s">
        <v>3523</v>
      </c>
      <c r="P28" s="200">
        <v>10346102</v>
      </c>
      <c r="Q28" s="201" t="s">
        <v>3523</v>
      </c>
      <c r="R28" s="144">
        <v>15</v>
      </c>
      <c r="S28" s="145">
        <v>65</v>
      </c>
    </row>
    <row r="29" spans="1:24">
      <c r="A29" s="17">
        <v>26</v>
      </c>
      <c r="B29" s="18" t="s">
        <v>3349</v>
      </c>
      <c r="C29" s="18" t="s">
        <v>3445</v>
      </c>
      <c r="H29" s="202"/>
      <c r="I29" s="204">
        <v>11327</v>
      </c>
      <c r="J29" s="195" t="s">
        <v>1666</v>
      </c>
      <c r="K29" s="91" t="s">
        <v>1642</v>
      </c>
      <c r="L29" s="17">
        <v>52330232</v>
      </c>
      <c r="M29" s="93" t="s">
        <v>4046</v>
      </c>
      <c r="N29" s="208">
        <v>10341100</v>
      </c>
      <c r="O29" s="205" t="s">
        <v>3524</v>
      </c>
      <c r="P29" s="200">
        <v>10341100</v>
      </c>
      <c r="Q29" s="201" t="s">
        <v>3524</v>
      </c>
      <c r="R29" s="144">
        <v>15</v>
      </c>
      <c r="S29" s="145">
        <v>65</v>
      </c>
    </row>
    <row r="30" spans="1:24">
      <c r="A30" s="17">
        <v>27</v>
      </c>
      <c r="B30" s="18" t="s">
        <v>3350</v>
      </c>
      <c r="C30" s="18" t="s">
        <v>3446</v>
      </c>
      <c r="H30" s="202">
        <v>2511</v>
      </c>
      <c r="I30" s="204">
        <v>15508</v>
      </c>
      <c r="J30" s="195" t="s">
        <v>1667</v>
      </c>
      <c r="K30" s="91" t="s">
        <v>1642</v>
      </c>
      <c r="L30" s="17">
        <v>65344355</v>
      </c>
      <c r="M30" s="93" t="s">
        <v>4047</v>
      </c>
      <c r="N30" s="208">
        <v>10341101</v>
      </c>
      <c r="O30" s="205" t="s">
        <v>3525</v>
      </c>
      <c r="P30" s="200">
        <v>10341101</v>
      </c>
      <c r="Q30" s="201" t="s">
        <v>3525</v>
      </c>
      <c r="R30" s="144">
        <v>15</v>
      </c>
      <c r="S30" s="145">
        <v>65</v>
      </c>
    </row>
    <row r="31" spans="1:24">
      <c r="A31" s="17"/>
      <c r="B31" s="18"/>
      <c r="C31" s="18"/>
      <c r="H31" s="202">
        <v>562</v>
      </c>
      <c r="I31" s="204">
        <v>15138</v>
      </c>
      <c r="J31" s="195" t="s">
        <v>1668</v>
      </c>
      <c r="K31" s="91" t="s">
        <v>1642</v>
      </c>
      <c r="L31" s="17">
        <v>66658529</v>
      </c>
      <c r="M31" s="93" t="s">
        <v>4048</v>
      </c>
      <c r="N31" s="208">
        <v>10353100</v>
      </c>
      <c r="O31" s="205" t="s">
        <v>3526</v>
      </c>
      <c r="P31" s="200">
        <v>10353100</v>
      </c>
      <c r="Q31" s="201" t="s">
        <v>3526</v>
      </c>
      <c r="R31" s="144">
        <v>17</v>
      </c>
      <c r="S31" s="145">
        <v>65</v>
      </c>
    </row>
    <row r="32" spans="1:24">
      <c r="A32" s="17"/>
      <c r="B32" s="18"/>
      <c r="C32" s="18"/>
      <c r="H32" s="202"/>
      <c r="I32" s="204">
        <v>10686</v>
      </c>
      <c r="J32" s="195" t="s">
        <v>1669</v>
      </c>
      <c r="K32" s="91" t="s">
        <v>1642</v>
      </c>
      <c r="L32" s="17">
        <v>52382089</v>
      </c>
      <c r="M32" s="93" t="s">
        <v>4049</v>
      </c>
      <c r="N32" s="208">
        <v>10352102</v>
      </c>
      <c r="O32" s="205" t="s">
        <v>3527</v>
      </c>
      <c r="P32" s="200">
        <v>10352102</v>
      </c>
      <c r="Q32" s="201" t="s">
        <v>3527</v>
      </c>
      <c r="R32" s="144">
        <v>17</v>
      </c>
      <c r="S32" s="145">
        <v>65</v>
      </c>
    </row>
    <row r="33" spans="8:19">
      <c r="H33" s="202"/>
      <c r="I33" s="204">
        <v>11749</v>
      </c>
      <c r="J33" s="195" t="s">
        <v>1670</v>
      </c>
      <c r="K33" s="91" t="s">
        <v>1642</v>
      </c>
      <c r="L33" s="17">
        <v>52386167</v>
      </c>
      <c r="M33" s="93" t="s">
        <v>4050</v>
      </c>
      <c r="N33" s="208">
        <v>10352101</v>
      </c>
      <c r="O33" s="211" t="s">
        <v>3528</v>
      </c>
      <c r="P33" s="200">
        <v>10352101</v>
      </c>
      <c r="Q33" s="201" t="s">
        <v>3528</v>
      </c>
      <c r="R33" s="144">
        <v>17</v>
      </c>
      <c r="S33" s="145">
        <v>65</v>
      </c>
    </row>
    <row r="34" spans="8:19">
      <c r="H34" s="202"/>
      <c r="I34" s="204">
        <v>11727</v>
      </c>
      <c r="J34" s="195" t="s">
        <v>1671</v>
      </c>
      <c r="K34" s="91" t="s">
        <v>1642</v>
      </c>
      <c r="L34" s="17">
        <v>52511889</v>
      </c>
      <c r="M34" s="93" t="s">
        <v>4051</v>
      </c>
      <c r="N34" s="208">
        <v>10355100</v>
      </c>
      <c r="O34" s="205" t="s">
        <v>3529</v>
      </c>
      <c r="P34" s="200">
        <v>10355100</v>
      </c>
      <c r="Q34" s="201" t="s">
        <v>3529</v>
      </c>
      <c r="R34" s="144">
        <v>17</v>
      </c>
      <c r="S34" s="145">
        <v>65</v>
      </c>
    </row>
    <row r="35" spans="8:19">
      <c r="H35" s="202"/>
      <c r="I35" s="204">
        <v>11348</v>
      </c>
      <c r="J35" s="195" t="s">
        <v>1672</v>
      </c>
      <c r="K35" s="91" t="s">
        <v>1642</v>
      </c>
      <c r="L35" s="17">
        <v>65350893</v>
      </c>
      <c r="M35" s="93" t="s">
        <v>4052</v>
      </c>
      <c r="N35" s="208">
        <v>10356101</v>
      </c>
      <c r="O35" s="205" t="s">
        <v>3530</v>
      </c>
      <c r="P35" s="200">
        <v>10356101</v>
      </c>
      <c r="Q35" s="201" t="s">
        <v>3530</v>
      </c>
      <c r="R35" s="144">
        <v>17</v>
      </c>
      <c r="S35" s="145">
        <v>65</v>
      </c>
    </row>
    <row r="36" spans="8:19">
      <c r="H36" s="202">
        <v>1</v>
      </c>
      <c r="I36" s="204">
        <v>13256</v>
      </c>
      <c r="J36" s="195" t="s">
        <v>1673</v>
      </c>
      <c r="K36" s="91" t="s">
        <v>1642</v>
      </c>
      <c r="L36" s="17">
        <v>54495968</v>
      </c>
      <c r="M36" s="93" t="s">
        <v>4053</v>
      </c>
      <c r="N36" s="208">
        <v>10356102</v>
      </c>
      <c r="O36" s="205" t="s">
        <v>3531</v>
      </c>
      <c r="P36" s="200">
        <v>10356102</v>
      </c>
      <c r="Q36" s="201" t="s">
        <v>3531</v>
      </c>
      <c r="R36" s="144">
        <v>17</v>
      </c>
      <c r="S36" s="145">
        <v>65</v>
      </c>
    </row>
    <row r="37" spans="8:19">
      <c r="H37" s="202">
        <v>4711</v>
      </c>
      <c r="I37" s="204">
        <v>15433</v>
      </c>
      <c r="J37" s="195" t="s">
        <v>1674</v>
      </c>
      <c r="K37" s="91" t="s">
        <v>1642</v>
      </c>
      <c r="L37" s="17">
        <v>72911585</v>
      </c>
      <c r="M37" s="93" t="s">
        <v>4054</v>
      </c>
      <c r="N37" s="208">
        <v>10351100</v>
      </c>
      <c r="O37" s="205" t="s">
        <v>3532</v>
      </c>
      <c r="P37" s="200">
        <v>10351100</v>
      </c>
      <c r="Q37" s="201" t="s">
        <v>3532</v>
      </c>
      <c r="R37" s="144">
        <v>17</v>
      </c>
      <c r="S37" s="145">
        <v>65</v>
      </c>
    </row>
    <row r="38" spans="8:19">
      <c r="H38" s="202"/>
      <c r="I38" s="204">
        <v>16169</v>
      </c>
      <c r="J38" s="195" t="s">
        <v>3698</v>
      </c>
      <c r="K38" s="91" t="s">
        <v>1642</v>
      </c>
      <c r="L38" s="17">
        <v>52527365</v>
      </c>
      <c r="M38" s="93" t="s">
        <v>4152</v>
      </c>
      <c r="N38" s="208">
        <v>10351101</v>
      </c>
      <c r="O38" s="205" t="s">
        <v>3533</v>
      </c>
      <c r="P38" s="200">
        <v>10351101</v>
      </c>
      <c r="Q38" s="201" t="s">
        <v>3533</v>
      </c>
      <c r="R38" s="144">
        <v>17</v>
      </c>
      <c r="S38" s="145">
        <v>65</v>
      </c>
    </row>
    <row r="39" spans="8:19">
      <c r="H39" s="202">
        <v>2</v>
      </c>
      <c r="I39" s="204">
        <v>11742</v>
      </c>
      <c r="J39" s="195" t="s">
        <v>1675</v>
      </c>
      <c r="K39" s="91" t="s">
        <v>1642</v>
      </c>
      <c r="L39" s="17">
        <v>40438471</v>
      </c>
      <c r="M39" s="93" t="s">
        <v>4191</v>
      </c>
      <c r="N39" s="208">
        <v>10335000</v>
      </c>
      <c r="O39" s="205" t="s">
        <v>3492</v>
      </c>
      <c r="P39" s="200">
        <v>10335000</v>
      </c>
      <c r="Q39" s="201" t="s">
        <v>3492</v>
      </c>
      <c r="R39" s="144">
        <v>18</v>
      </c>
      <c r="S39" s="145">
        <v>65</v>
      </c>
    </row>
    <row r="40" spans="8:19">
      <c r="H40" s="202"/>
      <c r="I40" s="204">
        <v>16454</v>
      </c>
      <c r="J40" s="195" t="s">
        <v>3699</v>
      </c>
      <c r="K40" s="91" t="s">
        <v>1642</v>
      </c>
      <c r="L40" s="17">
        <v>53512124</v>
      </c>
      <c r="M40" s="93" t="s">
        <v>4070</v>
      </c>
      <c r="N40" s="208">
        <v>10334000</v>
      </c>
      <c r="O40" s="205" t="s">
        <v>3493</v>
      </c>
      <c r="P40" s="200">
        <v>10334000</v>
      </c>
      <c r="Q40" s="201" t="s">
        <v>3493</v>
      </c>
      <c r="R40" s="144">
        <v>18</v>
      </c>
      <c r="S40" s="145">
        <v>65</v>
      </c>
    </row>
    <row r="41" spans="8:19">
      <c r="H41" s="202">
        <v>951</v>
      </c>
      <c r="I41" s="204">
        <v>15346</v>
      </c>
      <c r="J41" s="195" t="s">
        <v>1676</v>
      </c>
      <c r="K41" s="91" t="s">
        <v>1642</v>
      </c>
      <c r="L41" s="17">
        <v>83129738</v>
      </c>
      <c r="M41" s="93" t="s">
        <v>4071</v>
      </c>
      <c r="N41" s="208">
        <v>10336000</v>
      </c>
      <c r="O41" s="211" t="s">
        <v>3494</v>
      </c>
      <c r="P41" s="200">
        <v>10336000</v>
      </c>
      <c r="Q41" s="212" t="s">
        <v>3494</v>
      </c>
      <c r="R41" s="144">
        <v>18</v>
      </c>
      <c r="S41" s="145">
        <v>65</v>
      </c>
    </row>
    <row r="42" spans="8:19">
      <c r="H42" s="202">
        <v>6101</v>
      </c>
      <c r="I42" s="204">
        <v>11720</v>
      </c>
      <c r="J42" s="195" t="s">
        <v>1677</v>
      </c>
      <c r="K42" s="91" t="s">
        <v>1642</v>
      </c>
      <c r="L42" s="17">
        <v>85736574</v>
      </c>
      <c r="M42" s="93" t="s">
        <v>4055</v>
      </c>
      <c r="N42" s="208">
        <v>10337000</v>
      </c>
      <c r="O42" s="205" t="s">
        <v>3495</v>
      </c>
      <c r="P42" s="200">
        <v>10337000</v>
      </c>
      <c r="Q42" s="201" t="s">
        <v>3495</v>
      </c>
      <c r="R42" s="144">
        <v>18</v>
      </c>
      <c r="S42" s="145">
        <v>65</v>
      </c>
    </row>
    <row r="43" spans="8:19">
      <c r="H43" s="202"/>
      <c r="I43" s="204">
        <v>11274</v>
      </c>
      <c r="J43" s="195" t="s">
        <v>1678</v>
      </c>
      <c r="K43" s="91" t="s">
        <v>1642</v>
      </c>
      <c r="L43" s="17">
        <v>61990260</v>
      </c>
      <c r="M43" s="93" t="s">
        <v>4056</v>
      </c>
      <c r="N43" s="208">
        <v>10333000</v>
      </c>
      <c r="O43" s="205" t="s">
        <v>3496</v>
      </c>
      <c r="P43" s="213">
        <v>10333000</v>
      </c>
      <c r="Q43" s="214" t="s">
        <v>3496</v>
      </c>
      <c r="R43" s="215">
        <v>18</v>
      </c>
      <c r="S43" s="216">
        <v>65</v>
      </c>
    </row>
    <row r="44" spans="8:19">
      <c r="H44" s="202">
        <v>5742</v>
      </c>
      <c r="I44" s="204">
        <v>14783</v>
      </c>
      <c r="J44" s="195" t="s">
        <v>1679</v>
      </c>
      <c r="K44" s="91" t="s">
        <v>1642</v>
      </c>
      <c r="L44" s="17">
        <v>42187354</v>
      </c>
      <c r="M44" s="93" t="s">
        <v>4057</v>
      </c>
      <c r="N44" s="208">
        <v>10333100</v>
      </c>
      <c r="O44" s="205" t="s">
        <v>3497</v>
      </c>
      <c r="P44" s="213">
        <v>10333100</v>
      </c>
      <c r="Q44" s="214" t="s">
        <v>3497</v>
      </c>
      <c r="R44" s="215">
        <v>18</v>
      </c>
      <c r="S44" s="216">
        <v>65</v>
      </c>
    </row>
    <row r="45" spans="8:19">
      <c r="H45" s="202">
        <v>5141</v>
      </c>
      <c r="I45" s="204">
        <v>11722</v>
      </c>
      <c r="J45" s="195" t="s">
        <v>1680</v>
      </c>
      <c r="K45" s="91" t="s">
        <v>1642</v>
      </c>
      <c r="L45" s="17">
        <v>53879031</v>
      </c>
      <c r="M45" s="93" t="s">
        <v>4058</v>
      </c>
      <c r="N45" s="208">
        <v>10331000</v>
      </c>
      <c r="O45" s="205" t="s">
        <v>3498</v>
      </c>
      <c r="P45" s="213">
        <v>10331000</v>
      </c>
      <c r="Q45" s="214" t="s">
        <v>3498</v>
      </c>
      <c r="R45" s="215">
        <v>18</v>
      </c>
      <c r="S45" s="216">
        <v>65</v>
      </c>
    </row>
    <row r="46" spans="8:19">
      <c r="H46" s="202"/>
      <c r="I46" s="204">
        <v>11723</v>
      </c>
      <c r="J46" s="195" t="s">
        <v>1681</v>
      </c>
      <c r="K46" s="91" t="s">
        <v>1642</v>
      </c>
      <c r="L46" s="17">
        <v>52547419</v>
      </c>
      <c r="M46" s="93" t="s">
        <v>4059</v>
      </c>
      <c r="N46" s="208">
        <v>10331100</v>
      </c>
      <c r="O46" s="205" t="s">
        <v>3499</v>
      </c>
      <c r="P46" s="213">
        <v>10331100</v>
      </c>
      <c r="Q46" s="214" t="s">
        <v>3499</v>
      </c>
      <c r="R46" s="215">
        <v>18</v>
      </c>
      <c r="S46" s="216">
        <v>65</v>
      </c>
    </row>
    <row r="47" spans="8:19">
      <c r="H47" s="202"/>
      <c r="I47" s="204">
        <v>11724</v>
      </c>
      <c r="J47" s="195" t="s">
        <v>1682</v>
      </c>
      <c r="K47" s="91" t="s">
        <v>1642</v>
      </c>
      <c r="L47" s="17">
        <v>68944672</v>
      </c>
      <c r="M47" s="93" t="s">
        <v>4060</v>
      </c>
      <c r="N47" s="208">
        <v>10338000</v>
      </c>
      <c r="O47" s="205" t="s">
        <v>3500</v>
      </c>
      <c r="P47" s="213">
        <v>10338000</v>
      </c>
      <c r="Q47" s="214" t="s">
        <v>3500</v>
      </c>
      <c r="R47" s="215">
        <v>18</v>
      </c>
      <c r="S47" s="216">
        <v>65</v>
      </c>
    </row>
    <row r="48" spans="8:19">
      <c r="H48" s="202">
        <v>5401</v>
      </c>
      <c r="I48" s="204">
        <v>14540</v>
      </c>
      <c r="J48" s="195" t="s">
        <v>1683</v>
      </c>
      <c r="K48" s="91" t="s">
        <v>1642</v>
      </c>
      <c r="L48" s="17">
        <v>65214662</v>
      </c>
      <c r="M48" s="93" t="s">
        <v>4061</v>
      </c>
      <c r="N48" s="208">
        <v>10336500</v>
      </c>
      <c r="O48" s="205" t="s">
        <v>3501</v>
      </c>
      <c r="P48" s="213">
        <v>10336500</v>
      </c>
      <c r="Q48" s="214" t="s">
        <v>3501</v>
      </c>
      <c r="R48" s="215">
        <v>18</v>
      </c>
      <c r="S48" s="216">
        <v>65</v>
      </c>
    </row>
    <row r="49" spans="8:19">
      <c r="H49" s="202">
        <v>6601</v>
      </c>
      <c r="I49" s="204">
        <v>11726</v>
      </c>
      <c r="J49" s="195" t="s">
        <v>1684</v>
      </c>
      <c r="K49" s="91" t="s">
        <v>1642</v>
      </c>
      <c r="L49" s="17">
        <v>84825065</v>
      </c>
      <c r="M49" s="93" t="s">
        <v>4192</v>
      </c>
      <c r="N49" s="208">
        <v>10332000</v>
      </c>
      <c r="O49" s="205" t="s">
        <v>3502</v>
      </c>
      <c r="P49" s="213">
        <v>10332000</v>
      </c>
      <c r="Q49" s="214" t="s">
        <v>3502</v>
      </c>
      <c r="R49" s="215">
        <v>18</v>
      </c>
      <c r="S49" s="216">
        <v>65</v>
      </c>
    </row>
    <row r="50" spans="8:19">
      <c r="H50" s="202">
        <v>5061</v>
      </c>
      <c r="I50" s="204">
        <v>11719</v>
      </c>
      <c r="J50" s="195" t="s">
        <v>1685</v>
      </c>
      <c r="K50" s="91" t="s">
        <v>1642</v>
      </c>
      <c r="L50" s="17">
        <v>52547581</v>
      </c>
      <c r="M50" s="93" t="s">
        <v>4062</v>
      </c>
      <c r="N50" s="208">
        <v>10332200</v>
      </c>
      <c r="O50" s="205" t="s">
        <v>3503</v>
      </c>
      <c r="P50" s="213">
        <v>10332200</v>
      </c>
      <c r="Q50" s="214" t="s">
        <v>3503</v>
      </c>
      <c r="R50" s="215">
        <v>18</v>
      </c>
      <c r="S50" s="216">
        <v>65</v>
      </c>
    </row>
    <row r="51" spans="8:19">
      <c r="H51" s="202">
        <v>1121</v>
      </c>
      <c r="I51" s="204">
        <v>15537</v>
      </c>
      <c r="J51" s="195" t="s">
        <v>1686</v>
      </c>
      <c r="K51" s="91" t="s">
        <v>1642</v>
      </c>
      <c r="L51" s="17">
        <v>60341834</v>
      </c>
      <c r="M51" s="93" t="s">
        <v>4063</v>
      </c>
      <c r="N51" s="208">
        <v>10332100</v>
      </c>
      <c r="O51" s="205" t="s">
        <v>3504</v>
      </c>
      <c r="P51" s="213">
        <v>10332100</v>
      </c>
      <c r="Q51" s="214" t="s">
        <v>3504</v>
      </c>
      <c r="R51" s="215">
        <v>18</v>
      </c>
      <c r="S51" s="216">
        <v>65</v>
      </c>
    </row>
    <row r="52" spans="8:19">
      <c r="H52" s="202"/>
      <c r="I52" s="204">
        <v>11729</v>
      </c>
      <c r="J52" s="195" t="s">
        <v>1687</v>
      </c>
      <c r="K52" s="91" t="s">
        <v>1642</v>
      </c>
      <c r="L52" s="17">
        <v>12678826</v>
      </c>
      <c r="M52" s="93" t="s">
        <v>4064</v>
      </c>
      <c r="N52" s="208">
        <v>10319900</v>
      </c>
      <c r="O52" s="205" t="s">
        <v>3464</v>
      </c>
      <c r="P52" s="213">
        <v>10319900</v>
      </c>
      <c r="Q52" s="214" t="s">
        <v>3464</v>
      </c>
      <c r="R52" s="215">
        <v>14</v>
      </c>
      <c r="S52" s="216">
        <v>65</v>
      </c>
    </row>
    <row r="53" spans="8:19">
      <c r="H53" s="202">
        <v>6102</v>
      </c>
      <c r="I53" s="204">
        <v>11730</v>
      </c>
      <c r="J53" s="195" t="s">
        <v>1688</v>
      </c>
      <c r="K53" s="91" t="s">
        <v>1642</v>
      </c>
      <c r="L53" s="17">
        <v>52548124</v>
      </c>
      <c r="M53" s="93" t="s">
        <v>4065</v>
      </c>
      <c r="N53" s="208">
        <v>10364100</v>
      </c>
      <c r="O53" s="205" t="s">
        <v>3559</v>
      </c>
      <c r="P53" s="213">
        <v>10364100</v>
      </c>
      <c r="Q53" s="214" t="s">
        <v>3559</v>
      </c>
      <c r="R53" s="215">
        <v>15</v>
      </c>
      <c r="S53" s="216">
        <v>65</v>
      </c>
    </row>
    <row r="54" spans="8:19">
      <c r="H54" s="202"/>
      <c r="I54" s="204">
        <v>16455</v>
      </c>
      <c r="J54" s="195" t="s">
        <v>3700</v>
      </c>
      <c r="K54" s="91" t="s">
        <v>1642</v>
      </c>
      <c r="L54" s="17">
        <v>42175013</v>
      </c>
      <c r="M54" s="93" t="s">
        <v>4066</v>
      </c>
      <c r="N54" s="208">
        <v>10364000</v>
      </c>
      <c r="O54" s="205" t="s">
        <v>3465</v>
      </c>
      <c r="P54" s="213">
        <v>10364000</v>
      </c>
      <c r="Q54" s="214" t="s">
        <v>3465</v>
      </c>
      <c r="R54" s="215">
        <v>15</v>
      </c>
      <c r="S54" s="216">
        <v>65</v>
      </c>
    </row>
    <row r="55" spans="8:19">
      <c r="H55" s="202"/>
      <c r="I55" s="204">
        <v>11103</v>
      </c>
      <c r="J55" s="195" t="s">
        <v>1689</v>
      </c>
      <c r="K55" s="91" t="s">
        <v>1642</v>
      </c>
      <c r="L55" s="17">
        <v>88005925</v>
      </c>
      <c r="M55" s="93" t="s">
        <v>4072</v>
      </c>
      <c r="N55" s="208">
        <v>10374000</v>
      </c>
      <c r="O55" s="205" t="s">
        <v>4097</v>
      </c>
      <c r="P55" s="213">
        <v>10374000</v>
      </c>
      <c r="Q55" s="214" t="s">
        <v>4097</v>
      </c>
      <c r="R55" s="215">
        <v>15</v>
      </c>
      <c r="S55" s="216">
        <v>65</v>
      </c>
    </row>
    <row r="56" spans="8:19">
      <c r="H56" s="202">
        <v>3542</v>
      </c>
      <c r="I56" s="204">
        <v>16062</v>
      </c>
      <c r="J56" s="195" t="s">
        <v>3507</v>
      </c>
      <c r="K56" s="91" t="s">
        <v>1642</v>
      </c>
      <c r="L56" s="17">
        <v>72820713</v>
      </c>
      <c r="M56" s="93" t="s">
        <v>4067</v>
      </c>
      <c r="N56" s="208">
        <v>10317000</v>
      </c>
      <c r="O56" s="205" t="s">
        <v>151</v>
      </c>
      <c r="P56" s="213">
        <v>10317000</v>
      </c>
      <c r="Q56" s="214" t="s">
        <v>151</v>
      </c>
      <c r="R56" s="215">
        <v>14</v>
      </c>
      <c r="S56" s="216">
        <v>65</v>
      </c>
    </row>
    <row r="57" spans="8:19">
      <c r="H57" s="202">
        <v>402</v>
      </c>
      <c r="I57" s="204">
        <v>15059</v>
      </c>
      <c r="J57" s="195" t="s">
        <v>1690</v>
      </c>
      <c r="K57" s="91"/>
      <c r="L57" s="17"/>
      <c r="M57" s="93"/>
      <c r="N57" s="208">
        <v>10314000</v>
      </c>
      <c r="O57" s="205" t="s">
        <v>152</v>
      </c>
      <c r="P57" s="213">
        <v>10314000</v>
      </c>
      <c r="Q57" s="214" t="s">
        <v>152</v>
      </c>
      <c r="R57" s="215">
        <v>14</v>
      </c>
      <c r="S57" s="216">
        <v>65</v>
      </c>
    </row>
    <row r="58" spans="8:19">
      <c r="H58" s="202">
        <v>5851</v>
      </c>
      <c r="I58" s="204">
        <v>14782</v>
      </c>
      <c r="J58" s="195" t="s">
        <v>1691</v>
      </c>
      <c r="K58" s="91"/>
      <c r="L58" s="17"/>
      <c r="M58" s="93"/>
      <c r="N58" s="208">
        <v>10315000</v>
      </c>
      <c r="O58" s="205" t="s">
        <v>153</v>
      </c>
      <c r="P58" s="213">
        <v>10315000</v>
      </c>
      <c r="Q58" s="214" t="s">
        <v>153</v>
      </c>
      <c r="R58" s="215">
        <v>14</v>
      </c>
      <c r="S58" s="216">
        <v>65</v>
      </c>
    </row>
    <row r="59" spans="8:19">
      <c r="H59" s="202">
        <v>6771</v>
      </c>
      <c r="I59" s="204">
        <v>13318</v>
      </c>
      <c r="J59" s="195" t="s">
        <v>1692</v>
      </c>
      <c r="K59" s="91"/>
      <c r="L59" s="17"/>
      <c r="M59" s="93"/>
      <c r="N59" s="208">
        <v>10311000</v>
      </c>
      <c r="O59" s="205" t="s">
        <v>154</v>
      </c>
      <c r="P59" s="213">
        <v>10311000</v>
      </c>
      <c r="Q59" s="214" t="s">
        <v>154</v>
      </c>
      <c r="R59" s="215">
        <v>14</v>
      </c>
      <c r="S59" s="216">
        <v>65</v>
      </c>
    </row>
    <row r="60" spans="8:19">
      <c r="H60" s="202"/>
      <c r="I60" s="204">
        <v>16312</v>
      </c>
      <c r="J60" s="195" t="s">
        <v>3701</v>
      </c>
      <c r="K60" s="91"/>
      <c r="L60" s="17"/>
      <c r="M60" s="93"/>
      <c r="N60" s="208">
        <v>10318000</v>
      </c>
      <c r="O60" s="205" t="s">
        <v>155</v>
      </c>
      <c r="P60" s="213">
        <v>10318000</v>
      </c>
      <c r="Q60" s="214" t="s">
        <v>155</v>
      </c>
      <c r="R60" s="215">
        <v>14</v>
      </c>
      <c r="S60" s="216">
        <v>65</v>
      </c>
    </row>
    <row r="61" spans="8:19">
      <c r="H61" s="202">
        <v>630</v>
      </c>
      <c r="I61" s="204">
        <v>15192</v>
      </c>
      <c r="J61" s="195" t="s">
        <v>1693</v>
      </c>
      <c r="K61" s="91"/>
      <c r="L61" s="17"/>
      <c r="M61" s="93"/>
      <c r="N61" s="208">
        <v>10316000</v>
      </c>
      <c r="O61" s="205" t="s">
        <v>1978</v>
      </c>
      <c r="P61" s="213">
        <v>10316000</v>
      </c>
      <c r="Q61" s="214" t="s">
        <v>1978</v>
      </c>
      <c r="R61" s="215">
        <v>14</v>
      </c>
      <c r="S61" s="216">
        <v>65</v>
      </c>
    </row>
    <row r="62" spans="8:19">
      <c r="H62" s="202">
        <v>2762</v>
      </c>
      <c r="I62" s="204">
        <v>13825</v>
      </c>
      <c r="J62" s="195" t="s">
        <v>1694</v>
      </c>
      <c r="K62" s="91"/>
      <c r="L62" s="17"/>
      <c r="M62" s="93"/>
      <c r="N62" s="208">
        <v>10313000</v>
      </c>
      <c r="O62" s="205" t="s">
        <v>3505</v>
      </c>
      <c r="P62" s="213">
        <v>10313000</v>
      </c>
      <c r="Q62" s="214" t="s">
        <v>3505</v>
      </c>
      <c r="R62" s="215">
        <v>14</v>
      </c>
      <c r="S62" s="216">
        <v>65</v>
      </c>
    </row>
    <row r="63" spans="8:19">
      <c r="H63" s="202"/>
      <c r="I63" s="204">
        <v>10198</v>
      </c>
      <c r="J63" s="195" t="s">
        <v>1695</v>
      </c>
      <c r="K63" s="91"/>
      <c r="L63" s="17"/>
      <c r="M63" s="93"/>
      <c r="N63" s="208">
        <v>10312000</v>
      </c>
      <c r="O63" s="205" t="s">
        <v>1979</v>
      </c>
      <c r="P63" s="213">
        <v>10312000</v>
      </c>
      <c r="Q63" s="214" t="s">
        <v>1979</v>
      </c>
      <c r="R63" s="215">
        <v>14</v>
      </c>
      <c r="S63" s="216">
        <v>65</v>
      </c>
    </row>
    <row r="64" spans="8:19">
      <c r="H64" s="202">
        <v>1401</v>
      </c>
      <c r="I64" s="204">
        <v>11753</v>
      </c>
      <c r="J64" s="195" t="s">
        <v>1696</v>
      </c>
      <c r="K64" s="91"/>
      <c r="L64" s="17"/>
      <c r="M64" s="93"/>
      <c r="N64" s="208">
        <v>0</v>
      </c>
      <c r="O64" s="205" t="s">
        <v>83</v>
      </c>
      <c r="P64" s="213">
        <v>0</v>
      </c>
      <c r="Q64" s="214" t="s">
        <v>83</v>
      </c>
      <c r="R64" s="215">
        <v>0</v>
      </c>
      <c r="S64" s="216">
        <v>0</v>
      </c>
    </row>
    <row r="65" spans="8:19">
      <c r="H65" s="202">
        <v>1361</v>
      </c>
      <c r="I65" s="204">
        <v>11778</v>
      </c>
      <c r="J65" s="195" t="s">
        <v>1697</v>
      </c>
      <c r="K65" s="91"/>
      <c r="L65" s="17"/>
      <c r="M65" s="93"/>
      <c r="N65" s="208">
        <v>44050000</v>
      </c>
      <c r="O65" s="205" t="s">
        <v>3151</v>
      </c>
      <c r="P65" s="213">
        <v>44050000</v>
      </c>
      <c r="Q65" s="214" t="s">
        <v>3151</v>
      </c>
      <c r="R65" s="215">
        <v>14</v>
      </c>
      <c r="S65" s="216">
        <v>65</v>
      </c>
    </row>
    <row r="66" spans="8:19">
      <c r="H66" s="202"/>
      <c r="I66" s="204">
        <v>10108</v>
      </c>
      <c r="J66" s="195" t="s">
        <v>3662</v>
      </c>
      <c r="K66" s="91"/>
      <c r="L66" s="17"/>
      <c r="M66" s="93"/>
      <c r="N66" s="208">
        <v>0</v>
      </c>
      <c r="O66" s="205" t="s">
        <v>157</v>
      </c>
      <c r="P66" s="213">
        <v>0</v>
      </c>
      <c r="Q66" s="214" t="s">
        <v>157</v>
      </c>
      <c r="R66" s="215">
        <v>0</v>
      </c>
      <c r="S66" s="216">
        <v>0</v>
      </c>
    </row>
    <row r="67" spans="8:19">
      <c r="H67" s="202"/>
      <c r="I67" s="204">
        <v>11750</v>
      </c>
      <c r="J67" s="195" t="s">
        <v>1698</v>
      </c>
      <c r="K67" s="91"/>
      <c r="L67" s="17"/>
      <c r="M67" s="93"/>
      <c r="N67" s="208">
        <v>84073000</v>
      </c>
      <c r="O67" s="205" t="s">
        <v>4007</v>
      </c>
      <c r="P67" s="213">
        <v>84073000</v>
      </c>
      <c r="Q67" s="214" t="s">
        <v>4007</v>
      </c>
      <c r="R67" s="215">
        <v>18</v>
      </c>
      <c r="S67" s="216">
        <v>65</v>
      </c>
    </row>
    <row r="68" spans="8:19">
      <c r="H68" s="202">
        <v>1122</v>
      </c>
      <c r="I68" s="204">
        <v>15540</v>
      </c>
      <c r="J68" s="195" t="s">
        <v>1699</v>
      </c>
      <c r="K68" s="91"/>
      <c r="L68" s="17"/>
      <c r="M68" s="93"/>
      <c r="N68" s="208">
        <v>62160000</v>
      </c>
      <c r="O68" s="205" t="s">
        <v>4193</v>
      </c>
      <c r="P68" s="213">
        <v>62160000</v>
      </c>
      <c r="Q68" s="214" t="s">
        <v>4193</v>
      </c>
      <c r="R68" s="215">
        <v>18</v>
      </c>
      <c r="S68" s="216">
        <v>65</v>
      </c>
    </row>
    <row r="69" spans="8:19">
      <c r="H69" s="202"/>
      <c r="I69" s="204">
        <v>11772</v>
      </c>
      <c r="J69" s="195" t="s">
        <v>1700</v>
      </c>
      <c r="K69" s="91"/>
      <c r="L69" s="17"/>
      <c r="M69" s="93"/>
      <c r="N69" s="208">
        <v>84131000</v>
      </c>
      <c r="O69" s="205" t="s">
        <v>4073</v>
      </c>
      <c r="P69" s="213">
        <v>84131000</v>
      </c>
      <c r="Q69" s="214" t="s">
        <v>4073</v>
      </c>
      <c r="R69" s="215">
        <v>18</v>
      </c>
      <c r="S69" s="216">
        <v>65</v>
      </c>
    </row>
    <row r="70" spans="8:19">
      <c r="H70" s="202">
        <v>1201</v>
      </c>
      <c r="I70" s="204">
        <v>11773</v>
      </c>
      <c r="J70" s="195" t="s">
        <v>1701</v>
      </c>
      <c r="K70" s="91"/>
      <c r="L70" s="17"/>
      <c r="M70" s="93"/>
      <c r="N70" s="208">
        <v>84060000</v>
      </c>
      <c r="O70" s="205" t="s">
        <v>3562</v>
      </c>
      <c r="P70" s="213">
        <v>84060000</v>
      </c>
      <c r="Q70" s="214" t="s">
        <v>3562</v>
      </c>
      <c r="R70" s="215">
        <v>19</v>
      </c>
      <c r="S70" s="216">
        <v>65</v>
      </c>
    </row>
    <row r="71" spans="8:19">
      <c r="H71" s="202"/>
      <c r="I71" s="204">
        <v>16329</v>
      </c>
      <c r="J71" s="195" t="s">
        <v>3702</v>
      </c>
      <c r="K71" s="91"/>
      <c r="L71" s="17"/>
      <c r="M71" s="93"/>
      <c r="N71" s="208">
        <v>84458000</v>
      </c>
      <c r="O71" s="205" t="s">
        <v>3506</v>
      </c>
      <c r="P71" s="213">
        <v>84458000</v>
      </c>
      <c r="Q71" s="214" t="s">
        <v>3506</v>
      </c>
      <c r="R71" s="215">
        <v>18</v>
      </c>
      <c r="S71" s="216">
        <v>65</v>
      </c>
    </row>
    <row r="72" spans="8:19">
      <c r="H72" s="202">
        <v>1341</v>
      </c>
      <c r="I72" s="204">
        <v>11774</v>
      </c>
      <c r="J72" s="195" t="s">
        <v>1702</v>
      </c>
      <c r="K72" s="91"/>
      <c r="L72" s="17"/>
      <c r="M72" s="93"/>
      <c r="N72" s="208">
        <v>84459000</v>
      </c>
      <c r="O72" s="205" t="s">
        <v>1323</v>
      </c>
      <c r="P72" s="213">
        <v>84459000</v>
      </c>
      <c r="Q72" s="214" t="s">
        <v>1323</v>
      </c>
      <c r="R72" s="215">
        <v>18</v>
      </c>
      <c r="S72" s="216">
        <v>65</v>
      </c>
    </row>
    <row r="73" spans="8:19">
      <c r="H73" s="202"/>
      <c r="I73" s="204">
        <v>11775</v>
      </c>
      <c r="J73" s="195" t="s">
        <v>1703</v>
      </c>
      <c r="K73" s="91"/>
      <c r="L73" s="17"/>
      <c r="M73" s="93"/>
      <c r="N73" s="208">
        <v>74600000</v>
      </c>
      <c r="O73" s="205" t="s">
        <v>4074</v>
      </c>
      <c r="P73" s="213">
        <v>74600000</v>
      </c>
      <c r="Q73" s="214" t="s">
        <v>4074</v>
      </c>
      <c r="R73" s="215">
        <v>18</v>
      </c>
      <c r="S73" s="216">
        <v>65</v>
      </c>
    </row>
    <row r="74" spans="8:19">
      <c r="H74" s="202"/>
      <c r="I74" s="204">
        <v>11785</v>
      </c>
      <c r="J74" s="195" t="s">
        <v>1704</v>
      </c>
      <c r="K74" s="91"/>
      <c r="L74" s="17"/>
      <c r="M74" s="93"/>
      <c r="N74" s="208">
        <v>73012000</v>
      </c>
      <c r="O74" s="205" t="s">
        <v>4098</v>
      </c>
      <c r="P74" s="213">
        <v>73012000</v>
      </c>
      <c r="Q74" s="214" t="s">
        <v>4098</v>
      </c>
      <c r="R74" s="215">
        <v>18</v>
      </c>
      <c r="S74" s="216">
        <v>65</v>
      </c>
    </row>
    <row r="75" spans="8:19">
      <c r="H75" s="202">
        <v>211</v>
      </c>
      <c r="I75" s="204">
        <v>11777</v>
      </c>
      <c r="J75" s="195" t="s">
        <v>1705</v>
      </c>
      <c r="K75" s="91"/>
      <c r="L75" s="17"/>
      <c r="M75" s="93"/>
      <c r="N75" s="208">
        <v>55042000</v>
      </c>
      <c r="O75" s="205" t="s">
        <v>4099</v>
      </c>
      <c r="P75" s="213">
        <v>55042000</v>
      </c>
      <c r="Q75" s="214" t="s">
        <v>4099</v>
      </c>
      <c r="R75" s="215">
        <v>18</v>
      </c>
      <c r="S75" s="216">
        <v>65</v>
      </c>
    </row>
    <row r="76" spans="8:19">
      <c r="H76" s="202"/>
      <c r="I76" s="204">
        <v>11769</v>
      </c>
      <c r="J76" s="195" t="s">
        <v>1706</v>
      </c>
      <c r="K76" s="91"/>
      <c r="L76" s="17"/>
      <c r="M76" s="93"/>
      <c r="N76" s="208">
        <v>93851000</v>
      </c>
      <c r="O76" s="205" t="s">
        <v>3563</v>
      </c>
      <c r="P76" s="213">
        <v>93851000</v>
      </c>
      <c r="Q76" s="214" t="s">
        <v>3563</v>
      </c>
      <c r="R76" s="215">
        <v>18</v>
      </c>
      <c r="S76" s="216">
        <v>65</v>
      </c>
    </row>
    <row r="77" spans="8:19">
      <c r="H77" s="202">
        <v>1123</v>
      </c>
      <c r="I77" s="204">
        <v>16131</v>
      </c>
      <c r="J77" s="195" t="s">
        <v>1707</v>
      </c>
      <c r="K77" s="91"/>
      <c r="L77" s="17"/>
      <c r="M77" s="93"/>
      <c r="N77" s="208">
        <v>55040000</v>
      </c>
      <c r="O77" s="205" t="s">
        <v>3564</v>
      </c>
      <c r="P77" s="213">
        <v>55040000</v>
      </c>
      <c r="Q77" s="214" t="s">
        <v>3564</v>
      </c>
      <c r="R77" s="215">
        <v>18</v>
      </c>
      <c r="S77" s="216">
        <v>65</v>
      </c>
    </row>
    <row r="78" spans="8:19">
      <c r="H78" s="202">
        <v>4641</v>
      </c>
      <c r="I78" s="204">
        <v>15398</v>
      </c>
      <c r="J78" s="195" t="s">
        <v>1708</v>
      </c>
      <c r="K78" s="91"/>
      <c r="L78" s="17"/>
      <c r="M78" s="93"/>
      <c r="N78" s="208">
        <v>73010000</v>
      </c>
      <c r="O78" s="205" t="s">
        <v>4008</v>
      </c>
      <c r="P78" s="213">
        <v>73010000</v>
      </c>
      <c r="Q78" s="214" t="s">
        <v>4008</v>
      </c>
      <c r="R78" s="215">
        <v>19</v>
      </c>
      <c r="S78" s="216">
        <v>65</v>
      </c>
    </row>
    <row r="79" spans="8:19">
      <c r="H79" s="202">
        <v>5237</v>
      </c>
      <c r="I79" s="204">
        <v>14519</v>
      </c>
      <c r="J79" s="195" t="s">
        <v>100</v>
      </c>
      <c r="K79" s="91"/>
      <c r="L79" s="17"/>
      <c r="M79" s="93"/>
      <c r="N79" s="208">
        <v>84170000</v>
      </c>
      <c r="O79" s="205" t="s">
        <v>3565</v>
      </c>
      <c r="P79" s="213">
        <v>84170000</v>
      </c>
      <c r="Q79" s="214" t="s">
        <v>3565</v>
      </c>
      <c r="R79" s="215">
        <v>18</v>
      </c>
      <c r="S79" s="216">
        <v>65</v>
      </c>
    </row>
    <row r="80" spans="8:19">
      <c r="H80" s="202"/>
      <c r="I80" s="204">
        <v>16456</v>
      </c>
      <c r="J80" s="195" t="s">
        <v>3703</v>
      </c>
      <c r="K80" s="91"/>
      <c r="L80" s="17"/>
      <c r="M80" s="93"/>
      <c r="N80" s="208">
        <v>86825000</v>
      </c>
      <c r="O80" s="205" t="s">
        <v>4153</v>
      </c>
      <c r="P80" s="213">
        <v>86825000</v>
      </c>
      <c r="Q80" s="214" t="s">
        <v>4153</v>
      </c>
      <c r="R80" s="215">
        <v>18</v>
      </c>
      <c r="S80" s="216">
        <v>65</v>
      </c>
    </row>
    <row r="81" spans="8:19">
      <c r="H81" s="202">
        <v>3251</v>
      </c>
      <c r="I81" s="204">
        <v>14399</v>
      </c>
      <c r="J81" s="195" t="s">
        <v>101</v>
      </c>
      <c r="K81" s="91"/>
      <c r="L81" s="17"/>
      <c r="M81" s="93"/>
      <c r="N81" s="208">
        <v>85090000</v>
      </c>
      <c r="O81" s="205" t="s">
        <v>3566</v>
      </c>
      <c r="P81" s="213">
        <v>85090000</v>
      </c>
      <c r="Q81" s="214" t="s">
        <v>3566</v>
      </c>
      <c r="R81" s="215">
        <v>19</v>
      </c>
      <c r="S81" s="216">
        <v>65</v>
      </c>
    </row>
    <row r="82" spans="8:19">
      <c r="H82" s="202"/>
      <c r="I82" s="204">
        <v>11781</v>
      </c>
      <c r="J82" s="195" t="s">
        <v>102</v>
      </c>
      <c r="K82" s="91"/>
      <c r="L82" s="17"/>
      <c r="M82" s="93"/>
      <c r="N82" s="208">
        <v>71070000</v>
      </c>
      <c r="O82" s="205" t="s">
        <v>1324</v>
      </c>
      <c r="P82" s="213">
        <v>71070000</v>
      </c>
      <c r="Q82" s="217" t="s">
        <v>1324</v>
      </c>
      <c r="R82" s="215">
        <v>18</v>
      </c>
      <c r="S82" s="216">
        <v>65</v>
      </c>
    </row>
    <row r="83" spans="8:19">
      <c r="H83" s="202"/>
      <c r="I83" s="204">
        <v>10010</v>
      </c>
      <c r="J83" s="195" t="s">
        <v>103</v>
      </c>
      <c r="K83" s="91"/>
      <c r="L83" s="17"/>
      <c r="M83" s="93"/>
      <c r="N83" s="208">
        <v>93582000</v>
      </c>
      <c r="O83" s="205" t="s">
        <v>4154</v>
      </c>
      <c r="P83" s="213">
        <v>93582000</v>
      </c>
      <c r="Q83" s="214" t="s">
        <v>4154</v>
      </c>
      <c r="R83" s="215">
        <v>18</v>
      </c>
      <c r="S83" s="216">
        <v>65</v>
      </c>
    </row>
    <row r="84" spans="8:19">
      <c r="H84" s="202"/>
      <c r="I84" s="204">
        <v>10001</v>
      </c>
      <c r="J84" s="195" t="s">
        <v>104</v>
      </c>
      <c r="K84" s="91"/>
      <c r="L84" s="17"/>
      <c r="M84" s="93"/>
      <c r="N84" s="208">
        <v>76030000</v>
      </c>
      <c r="O84" s="205" t="s">
        <v>4075</v>
      </c>
      <c r="P84" s="213">
        <v>76030000</v>
      </c>
      <c r="Q84" s="217" t="s">
        <v>4075</v>
      </c>
      <c r="R84" s="215">
        <v>19</v>
      </c>
      <c r="S84" s="216">
        <v>65</v>
      </c>
    </row>
    <row r="85" spans="8:19">
      <c r="H85" s="202">
        <v>3311</v>
      </c>
      <c r="I85" s="204">
        <v>14419</v>
      </c>
      <c r="J85" s="195" t="s">
        <v>105</v>
      </c>
      <c r="K85" s="91"/>
      <c r="L85" s="17"/>
      <c r="M85" s="93"/>
      <c r="N85" s="208">
        <v>66776000</v>
      </c>
      <c r="O85" s="205" t="s">
        <v>4100</v>
      </c>
      <c r="P85" s="213">
        <v>66776000</v>
      </c>
      <c r="Q85" s="214" t="s">
        <v>4100</v>
      </c>
      <c r="R85" s="215">
        <v>17</v>
      </c>
      <c r="S85" s="216">
        <v>65</v>
      </c>
    </row>
    <row r="86" spans="8:19">
      <c r="H86" s="202"/>
      <c r="I86" s="204">
        <v>11782</v>
      </c>
      <c r="J86" s="195" t="s">
        <v>106</v>
      </c>
      <c r="K86" s="91"/>
      <c r="L86" s="17"/>
      <c r="M86" s="93"/>
      <c r="N86" s="208">
        <v>73992000</v>
      </c>
      <c r="O86" s="205" t="s">
        <v>4194</v>
      </c>
      <c r="P86" s="213">
        <v>73992000</v>
      </c>
      <c r="Q86" s="214" t="s">
        <v>4194</v>
      </c>
      <c r="R86" s="215">
        <v>18</v>
      </c>
      <c r="S86" s="216">
        <v>65</v>
      </c>
    </row>
    <row r="87" spans="8:19">
      <c r="H87" s="202">
        <v>4881</v>
      </c>
      <c r="I87" s="204">
        <v>15436</v>
      </c>
      <c r="J87" s="195" t="s">
        <v>107</v>
      </c>
      <c r="K87" s="91"/>
      <c r="L87" s="17"/>
      <c r="M87" s="93"/>
      <c r="N87" s="208">
        <v>66701000</v>
      </c>
      <c r="O87" s="205" t="s">
        <v>4195</v>
      </c>
      <c r="P87" s="213">
        <v>66701000</v>
      </c>
      <c r="Q87" s="217" t="s">
        <v>4195</v>
      </c>
      <c r="R87" s="215">
        <v>18</v>
      </c>
      <c r="S87" s="216">
        <v>65</v>
      </c>
    </row>
    <row r="88" spans="8:19">
      <c r="H88" s="202"/>
      <c r="I88" s="204">
        <v>11026</v>
      </c>
      <c r="J88" s="195" t="s">
        <v>108</v>
      </c>
      <c r="K88" s="91"/>
      <c r="L88" s="17"/>
      <c r="M88" s="93"/>
      <c r="N88" s="208">
        <v>96132000</v>
      </c>
      <c r="O88" s="205" t="s">
        <v>4155</v>
      </c>
      <c r="P88" s="213">
        <v>96132000</v>
      </c>
      <c r="Q88" s="214" t="s">
        <v>4155</v>
      </c>
      <c r="R88" s="215">
        <v>18</v>
      </c>
      <c r="S88" s="216">
        <v>65</v>
      </c>
    </row>
    <row r="89" spans="8:19">
      <c r="H89" s="202">
        <v>4191</v>
      </c>
      <c r="I89" s="204">
        <v>11783</v>
      </c>
      <c r="J89" s="195" t="s">
        <v>109</v>
      </c>
      <c r="K89" s="91"/>
      <c r="L89" s="17"/>
      <c r="M89" s="93"/>
      <c r="N89" s="208">
        <v>96520000</v>
      </c>
      <c r="O89" s="205" t="s">
        <v>3567</v>
      </c>
      <c r="P89" s="213">
        <v>96520000</v>
      </c>
      <c r="Q89" s="217" t="s">
        <v>3567</v>
      </c>
      <c r="R89" s="215">
        <v>19</v>
      </c>
      <c r="S89" s="216">
        <v>65</v>
      </c>
    </row>
    <row r="90" spans="8:19">
      <c r="H90" s="202">
        <v>4461</v>
      </c>
      <c r="I90" s="204">
        <v>15451</v>
      </c>
      <c r="J90" s="195" t="s">
        <v>110</v>
      </c>
      <c r="K90" s="91"/>
      <c r="L90" s="17"/>
      <c r="M90" s="93"/>
      <c r="N90" s="208">
        <v>96130001</v>
      </c>
      <c r="O90" s="205" t="s">
        <v>3568</v>
      </c>
      <c r="P90" s="213">
        <v>96130001</v>
      </c>
      <c r="Q90" s="214" t="s">
        <v>3568</v>
      </c>
      <c r="R90" s="215">
        <v>18</v>
      </c>
      <c r="S90" s="216">
        <v>65</v>
      </c>
    </row>
    <row r="91" spans="8:19">
      <c r="H91" s="202">
        <v>921</v>
      </c>
      <c r="I91" s="204">
        <v>15320</v>
      </c>
      <c r="J91" s="195" t="s">
        <v>111</v>
      </c>
      <c r="K91" s="91"/>
      <c r="L91" s="17"/>
      <c r="M91" s="93"/>
      <c r="N91" s="208">
        <v>85185002</v>
      </c>
      <c r="O91" s="205" t="s">
        <v>3569</v>
      </c>
      <c r="P91" s="213">
        <v>85185002</v>
      </c>
      <c r="Q91" s="217" t="s">
        <v>3569</v>
      </c>
      <c r="R91" s="215">
        <v>19</v>
      </c>
      <c r="S91" s="216">
        <v>65</v>
      </c>
    </row>
    <row r="92" spans="8:19">
      <c r="H92" s="202">
        <v>3701</v>
      </c>
      <c r="I92" s="204">
        <v>16048</v>
      </c>
      <c r="J92" s="195" t="s">
        <v>112</v>
      </c>
      <c r="K92" s="91"/>
      <c r="L92" s="17"/>
      <c r="M92" s="93"/>
      <c r="N92" s="208">
        <v>96130002</v>
      </c>
      <c r="O92" s="205" t="s">
        <v>3570</v>
      </c>
      <c r="P92" s="213">
        <v>96130002</v>
      </c>
      <c r="Q92" s="214" t="s">
        <v>3570</v>
      </c>
      <c r="R92" s="215">
        <v>18</v>
      </c>
      <c r="S92" s="216">
        <v>65</v>
      </c>
    </row>
    <row r="93" spans="8:19">
      <c r="H93" s="202">
        <v>291</v>
      </c>
      <c r="I93" s="204">
        <v>16621</v>
      </c>
      <c r="J93" s="195" t="s">
        <v>113</v>
      </c>
      <c r="K93" s="91"/>
      <c r="L93" s="17"/>
      <c r="M93" s="93"/>
      <c r="N93" s="208">
        <v>85185001</v>
      </c>
      <c r="O93" s="205" t="s">
        <v>3571</v>
      </c>
      <c r="P93" s="213">
        <v>85185001</v>
      </c>
      <c r="Q93" s="217" t="s">
        <v>3571</v>
      </c>
      <c r="R93" s="215">
        <v>19</v>
      </c>
      <c r="S93" s="216">
        <v>65</v>
      </c>
    </row>
    <row r="94" spans="8:19">
      <c r="H94" s="202">
        <v>1202</v>
      </c>
      <c r="I94" s="204">
        <v>11784</v>
      </c>
      <c r="J94" s="195" t="s">
        <v>114</v>
      </c>
      <c r="K94" s="91"/>
      <c r="L94" s="17"/>
      <c r="M94" s="93"/>
      <c r="N94" s="208">
        <v>96130003</v>
      </c>
      <c r="O94" s="205" t="s">
        <v>3687</v>
      </c>
      <c r="P94" s="213">
        <v>96130003</v>
      </c>
      <c r="Q94" s="214" t="s">
        <v>3687</v>
      </c>
      <c r="R94" s="215">
        <v>18</v>
      </c>
      <c r="S94" s="216">
        <v>65</v>
      </c>
    </row>
    <row r="95" spans="8:19">
      <c r="H95" s="202"/>
      <c r="I95" s="204">
        <v>16523</v>
      </c>
      <c r="J95" s="195" t="s">
        <v>3704</v>
      </c>
      <c r="K95" s="91"/>
      <c r="L95" s="17"/>
      <c r="M95" s="93"/>
      <c r="N95" s="208">
        <v>96120000</v>
      </c>
      <c r="O95" s="205" t="s">
        <v>3572</v>
      </c>
      <c r="P95" s="213">
        <v>96120000</v>
      </c>
      <c r="Q95" s="214" t="s">
        <v>3572</v>
      </c>
      <c r="R95" s="215">
        <v>19</v>
      </c>
      <c r="S95" s="216">
        <v>65</v>
      </c>
    </row>
    <row r="96" spans="8:19">
      <c r="H96" s="202"/>
      <c r="I96" s="204">
        <v>11761</v>
      </c>
      <c r="J96" s="195" t="s">
        <v>115</v>
      </c>
      <c r="K96" s="91"/>
      <c r="L96" s="17"/>
      <c r="M96" s="93"/>
      <c r="N96" s="208">
        <v>85260000</v>
      </c>
      <c r="O96" s="205" t="s">
        <v>3573</v>
      </c>
      <c r="P96" s="213">
        <v>85260000</v>
      </c>
      <c r="Q96" s="214" t="s">
        <v>3573</v>
      </c>
      <c r="R96" s="215">
        <v>19</v>
      </c>
      <c r="S96" s="216">
        <v>65</v>
      </c>
    </row>
    <row r="97" spans="8:19">
      <c r="H97" s="202"/>
      <c r="I97" s="204">
        <v>10204</v>
      </c>
      <c r="J97" s="195" t="s">
        <v>116</v>
      </c>
      <c r="K97" s="91"/>
      <c r="L97" s="17"/>
      <c r="M97" s="93"/>
      <c r="N97" s="208">
        <v>85185000</v>
      </c>
      <c r="O97" s="205" t="s">
        <v>3574</v>
      </c>
      <c r="P97" s="213">
        <v>85185000</v>
      </c>
      <c r="Q97" s="217" t="s">
        <v>3574</v>
      </c>
      <c r="R97" s="215">
        <v>19</v>
      </c>
      <c r="S97" s="216">
        <v>65</v>
      </c>
    </row>
    <row r="98" spans="8:19">
      <c r="H98" s="202">
        <v>3441</v>
      </c>
      <c r="I98" s="204">
        <v>14464</v>
      </c>
      <c r="J98" s="195" t="s">
        <v>117</v>
      </c>
      <c r="K98" s="91"/>
      <c r="L98" s="17"/>
      <c r="M98" s="93"/>
      <c r="N98" s="208">
        <v>85155000</v>
      </c>
      <c r="O98" s="205" t="s">
        <v>3688</v>
      </c>
      <c r="P98" s="213">
        <v>85155000</v>
      </c>
      <c r="Q98" s="214" t="s">
        <v>3688</v>
      </c>
      <c r="R98" s="215">
        <v>18</v>
      </c>
      <c r="S98" s="216">
        <v>65</v>
      </c>
    </row>
    <row r="99" spans="8:19">
      <c r="H99" s="202"/>
      <c r="I99" s="204">
        <v>11759</v>
      </c>
      <c r="J99" s="195" t="s">
        <v>118</v>
      </c>
      <c r="K99" s="91"/>
      <c r="L99" s="17"/>
      <c r="M99" s="93"/>
      <c r="N99" s="208">
        <v>93051000</v>
      </c>
      <c r="O99" s="205" t="s">
        <v>3575</v>
      </c>
      <c r="P99" s="213">
        <v>93051000</v>
      </c>
      <c r="Q99" s="214" t="s">
        <v>3575</v>
      </c>
      <c r="R99" s="215">
        <v>18</v>
      </c>
      <c r="S99" s="216">
        <v>65</v>
      </c>
    </row>
    <row r="100" spans="8:19">
      <c r="H100" s="202"/>
      <c r="I100" s="204">
        <v>11261</v>
      </c>
      <c r="J100" s="195" t="s">
        <v>119</v>
      </c>
      <c r="K100" s="91"/>
      <c r="L100" s="17"/>
      <c r="M100" s="93"/>
      <c r="N100" s="208">
        <v>93051001</v>
      </c>
      <c r="O100" s="205" t="s">
        <v>3576</v>
      </c>
      <c r="P100" s="213">
        <v>93051001</v>
      </c>
      <c r="Q100" s="214" t="s">
        <v>3576</v>
      </c>
      <c r="R100" s="215">
        <v>18</v>
      </c>
      <c r="S100" s="216">
        <v>65</v>
      </c>
    </row>
    <row r="101" spans="8:19">
      <c r="H101" s="202"/>
      <c r="I101" s="204">
        <v>16383</v>
      </c>
      <c r="J101" s="195" t="s">
        <v>3705</v>
      </c>
      <c r="K101" s="91"/>
      <c r="L101" s="17"/>
      <c r="M101" s="93"/>
      <c r="N101" s="208">
        <v>93051002</v>
      </c>
      <c r="O101" s="205" t="s">
        <v>3577</v>
      </c>
      <c r="P101" s="213">
        <v>93051002</v>
      </c>
      <c r="Q101" s="214" t="s">
        <v>3577</v>
      </c>
      <c r="R101" s="215">
        <v>18</v>
      </c>
      <c r="S101" s="216">
        <v>65</v>
      </c>
    </row>
    <row r="102" spans="8:19">
      <c r="H102" s="202">
        <v>6602</v>
      </c>
      <c r="I102" s="204">
        <v>11776</v>
      </c>
      <c r="J102" s="195" t="s">
        <v>120</v>
      </c>
      <c r="K102" s="91"/>
      <c r="L102" s="17"/>
      <c r="M102" s="93"/>
      <c r="N102" s="208">
        <v>93051005</v>
      </c>
      <c r="O102" s="205" t="s">
        <v>3578</v>
      </c>
      <c r="P102" s="213">
        <v>93051005</v>
      </c>
      <c r="Q102" s="214" t="s">
        <v>3578</v>
      </c>
      <c r="R102" s="215">
        <v>18</v>
      </c>
      <c r="S102" s="216">
        <v>65</v>
      </c>
    </row>
    <row r="103" spans="8:19">
      <c r="H103" s="202">
        <v>6252</v>
      </c>
      <c r="I103" s="204">
        <v>14962</v>
      </c>
      <c r="J103" s="195" t="s">
        <v>121</v>
      </c>
      <c r="K103" s="91"/>
      <c r="L103" s="17"/>
      <c r="M103" s="93"/>
      <c r="N103" s="208">
        <v>93051003</v>
      </c>
      <c r="O103" s="205" t="s">
        <v>3579</v>
      </c>
      <c r="P103" s="213">
        <v>93051003</v>
      </c>
      <c r="Q103" s="214" t="s">
        <v>3579</v>
      </c>
      <c r="R103" s="215">
        <v>18</v>
      </c>
      <c r="S103" s="216">
        <v>65</v>
      </c>
    </row>
    <row r="104" spans="8:19">
      <c r="H104" s="202">
        <v>2841</v>
      </c>
      <c r="I104" s="204">
        <v>13780</v>
      </c>
      <c r="J104" s="195" t="s">
        <v>122</v>
      </c>
      <c r="K104" s="91"/>
      <c r="L104" s="17"/>
      <c r="M104" s="93"/>
      <c r="N104" s="208">
        <v>93051006</v>
      </c>
      <c r="O104" s="205" t="s">
        <v>3580</v>
      </c>
      <c r="P104" s="213">
        <v>93051006</v>
      </c>
      <c r="Q104" s="214" t="s">
        <v>3580</v>
      </c>
      <c r="R104" s="215">
        <v>18</v>
      </c>
      <c r="S104" s="216">
        <v>65</v>
      </c>
    </row>
    <row r="105" spans="8:19">
      <c r="H105" s="202"/>
      <c r="I105" s="204">
        <v>11754</v>
      </c>
      <c r="J105" s="195" t="s">
        <v>123</v>
      </c>
      <c r="K105" s="91"/>
      <c r="L105" s="17"/>
      <c r="M105" s="93"/>
      <c r="N105" s="208">
        <v>93051004</v>
      </c>
      <c r="O105" s="205" t="s">
        <v>3581</v>
      </c>
      <c r="P105" s="213">
        <v>93051004</v>
      </c>
      <c r="Q105" s="214" t="s">
        <v>3581</v>
      </c>
      <c r="R105" s="215">
        <v>18</v>
      </c>
      <c r="S105" s="216">
        <v>65</v>
      </c>
    </row>
    <row r="106" spans="8:19">
      <c r="H106" s="202">
        <v>3101</v>
      </c>
      <c r="I106" s="204">
        <v>14097</v>
      </c>
      <c r="J106" s="195" t="s">
        <v>124</v>
      </c>
      <c r="K106" s="91"/>
      <c r="L106" s="17"/>
      <c r="M106" s="93"/>
      <c r="N106" s="208">
        <v>77710000</v>
      </c>
      <c r="O106" s="205" t="s">
        <v>3582</v>
      </c>
      <c r="P106" s="213">
        <v>77710000</v>
      </c>
      <c r="Q106" s="214" t="s">
        <v>3582</v>
      </c>
      <c r="R106" s="215">
        <v>19</v>
      </c>
      <c r="S106" s="216">
        <v>65</v>
      </c>
    </row>
    <row r="107" spans="8:19">
      <c r="H107" s="202"/>
      <c r="I107" s="204">
        <v>11755</v>
      </c>
      <c r="J107" s="195" t="s">
        <v>125</v>
      </c>
      <c r="K107" s="91"/>
      <c r="L107" s="17"/>
      <c r="M107" s="93"/>
      <c r="N107" s="208">
        <v>85448000</v>
      </c>
      <c r="O107" s="205" t="s">
        <v>4076</v>
      </c>
      <c r="P107" s="213">
        <v>85448000</v>
      </c>
      <c r="Q107" s="217" t="s">
        <v>4076</v>
      </c>
      <c r="R107" s="215">
        <v>18</v>
      </c>
      <c r="S107" s="216">
        <v>65</v>
      </c>
    </row>
    <row r="108" spans="8:19">
      <c r="H108" s="202"/>
      <c r="I108" s="204">
        <v>11756</v>
      </c>
      <c r="J108" s="195" t="s">
        <v>126</v>
      </c>
      <c r="K108" s="91"/>
      <c r="L108" s="17"/>
      <c r="M108" s="93"/>
      <c r="N108" s="208">
        <v>94051000</v>
      </c>
      <c r="O108" s="205" t="s">
        <v>3583</v>
      </c>
      <c r="P108" s="213">
        <v>94051000</v>
      </c>
      <c r="Q108" s="214" t="s">
        <v>3583</v>
      </c>
      <c r="R108" s="215">
        <v>18</v>
      </c>
      <c r="S108" s="216">
        <v>65</v>
      </c>
    </row>
    <row r="109" spans="8:19">
      <c r="H109" s="202">
        <v>5143</v>
      </c>
      <c r="I109" s="204">
        <v>11757</v>
      </c>
      <c r="J109" s="195" t="s">
        <v>127</v>
      </c>
      <c r="K109" s="91"/>
      <c r="L109" s="17"/>
      <c r="M109" s="93"/>
      <c r="N109" s="208">
        <v>94052000</v>
      </c>
      <c r="O109" s="205" t="s">
        <v>4196</v>
      </c>
      <c r="P109" s="213">
        <v>94052000</v>
      </c>
      <c r="Q109" s="214" t="s">
        <v>4196</v>
      </c>
      <c r="R109" s="215">
        <v>18</v>
      </c>
      <c r="S109" s="216">
        <v>65</v>
      </c>
    </row>
    <row r="110" spans="8:19">
      <c r="H110" s="202">
        <v>6261</v>
      </c>
      <c r="I110" s="204">
        <v>11758</v>
      </c>
      <c r="J110" s="195" t="s">
        <v>128</v>
      </c>
      <c r="K110" s="91"/>
      <c r="L110" s="17"/>
      <c r="M110" s="93"/>
      <c r="N110" s="208">
        <v>78971000</v>
      </c>
      <c r="O110" s="205" t="s">
        <v>3584</v>
      </c>
      <c r="P110" s="213">
        <v>78971000</v>
      </c>
      <c r="Q110" s="217" t="s">
        <v>3584</v>
      </c>
      <c r="R110" s="215">
        <v>18</v>
      </c>
      <c r="S110" s="216">
        <v>65</v>
      </c>
    </row>
    <row r="111" spans="8:19">
      <c r="H111" s="202">
        <v>5001</v>
      </c>
      <c r="I111" s="204">
        <v>11768</v>
      </c>
      <c r="J111" s="195" t="s">
        <v>129</v>
      </c>
      <c r="K111" s="91"/>
      <c r="L111" s="17"/>
      <c r="M111" s="93"/>
      <c r="N111" s="208">
        <v>78977000</v>
      </c>
      <c r="O111" s="205" t="s">
        <v>4197</v>
      </c>
      <c r="P111" s="213">
        <v>78977000</v>
      </c>
      <c r="Q111" s="214" t="s">
        <v>4197</v>
      </c>
      <c r="R111" s="215">
        <v>18</v>
      </c>
      <c r="S111" s="216">
        <v>65</v>
      </c>
    </row>
    <row r="112" spans="8:19">
      <c r="H112" s="202">
        <v>2881</v>
      </c>
      <c r="I112" s="204">
        <v>13809</v>
      </c>
      <c r="J112" s="195" t="s">
        <v>130</v>
      </c>
      <c r="K112" s="91"/>
      <c r="L112" s="17"/>
      <c r="M112" s="93"/>
      <c r="N112" s="208">
        <v>73993000</v>
      </c>
      <c r="O112" s="205" t="s">
        <v>4198</v>
      </c>
      <c r="P112" s="213">
        <v>73993000</v>
      </c>
      <c r="Q112" s="214" t="s">
        <v>4198</v>
      </c>
      <c r="R112" s="215">
        <v>18</v>
      </c>
      <c r="S112" s="216">
        <v>65</v>
      </c>
    </row>
    <row r="113" spans="8:19">
      <c r="H113" s="202">
        <v>4401</v>
      </c>
      <c r="I113" s="204">
        <v>15456</v>
      </c>
      <c r="J113" s="195" t="s">
        <v>131</v>
      </c>
      <c r="K113" s="91"/>
      <c r="L113" s="17"/>
      <c r="M113" s="93"/>
      <c r="N113" s="208">
        <v>61250000</v>
      </c>
      <c r="O113" s="205" t="s">
        <v>1325</v>
      </c>
      <c r="P113" s="213">
        <v>61250000</v>
      </c>
      <c r="Q113" s="214" t="s">
        <v>1325</v>
      </c>
      <c r="R113" s="215">
        <v>18</v>
      </c>
      <c r="S113" s="216">
        <v>65</v>
      </c>
    </row>
    <row r="114" spans="8:19">
      <c r="H114" s="202">
        <v>381</v>
      </c>
      <c r="I114" s="204">
        <v>15044</v>
      </c>
      <c r="J114" s="195" t="s">
        <v>132</v>
      </c>
      <c r="K114" s="91"/>
      <c r="L114" s="17"/>
      <c r="M114" s="93"/>
      <c r="N114" s="208">
        <v>85140000</v>
      </c>
      <c r="O114" s="205" t="s">
        <v>3585</v>
      </c>
      <c r="P114" s="213">
        <v>85140000</v>
      </c>
      <c r="Q114" s="217" t="s">
        <v>3585</v>
      </c>
      <c r="R114" s="215">
        <v>18</v>
      </c>
      <c r="S114" s="216">
        <v>65</v>
      </c>
    </row>
    <row r="115" spans="8:19">
      <c r="H115" s="202"/>
      <c r="I115" s="204">
        <v>11762</v>
      </c>
      <c r="J115" s="195" t="s">
        <v>133</v>
      </c>
      <c r="K115" s="91"/>
      <c r="L115" s="17"/>
      <c r="M115" s="93"/>
      <c r="N115" s="208">
        <v>96530000</v>
      </c>
      <c r="O115" s="205" t="s">
        <v>3586</v>
      </c>
      <c r="P115" s="213">
        <v>96530000</v>
      </c>
      <c r="Q115" s="214" t="s">
        <v>3586</v>
      </c>
      <c r="R115" s="215">
        <v>19</v>
      </c>
      <c r="S115" s="216">
        <v>65</v>
      </c>
    </row>
    <row r="116" spans="8:19">
      <c r="H116" s="202"/>
      <c r="I116" s="204">
        <v>10182</v>
      </c>
      <c r="J116" s="195" t="s">
        <v>134</v>
      </c>
      <c r="K116" s="91"/>
      <c r="L116" s="17"/>
      <c r="M116" s="93"/>
      <c r="N116" s="208">
        <v>94732000</v>
      </c>
      <c r="O116" s="205" t="s">
        <v>4156</v>
      </c>
      <c r="P116" s="213">
        <v>94732000</v>
      </c>
      <c r="Q116" s="214" t="s">
        <v>4156</v>
      </c>
      <c r="R116" s="215">
        <v>18</v>
      </c>
      <c r="S116" s="216">
        <v>65</v>
      </c>
    </row>
    <row r="117" spans="8:19">
      <c r="H117" s="202">
        <v>6021</v>
      </c>
      <c r="I117" s="204">
        <v>11763</v>
      </c>
      <c r="J117" s="195" t="s">
        <v>135</v>
      </c>
      <c r="K117" s="91"/>
      <c r="L117" s="17"/>
      <c r="M117" s="93"/>
      <c r="N117" s="208">
        <v>94730002</v>
      </c>
      <c r="O117" s="205" t="s">
        <v>4101</v>
      </c>
      <c r="P117" s="213">
        <v>94730002</v>
      </c>
      <c r="Q117" s="214" t="s">
        <v>4101</v>
      </c>
      <c r="R117" s="215">
        <v>18</v>
      </c>
      <c r="S117" s="216">
        <v>65</v>
      </c>
    </row>
    <row r="118" spans="8:19">
      <c r="H118" s="202"/>
      <c r="I118" s="204">
        <v>16198</v>
      </c>
      <c r="J118" s="195" t="s">
        <v>3706</v>
      </c>
      <c r="K118" s="91"/>
      <c r="L118" s="17"/>
      <c r="M118" s="93"/>
      <c r="N118" s="208">
        <v>94730003</v>
      </c>
      <c r="O118" s="205" t="s">
        <v>4102</v>
      </c>
      <c r="P118" s="213">
        <v>94730003</v>
      </c>
      <c r="Q118" s="214" t="s">
        <v>4102</v>
      </c>
      <c r="R118" s="215">
        <v>18</v>
      </c>
      <c r="S118" s="216">
        <v>65</v>
      </c>
    </row>
    <row r="119" spans="8:19">
      <c r="H119" s="202">
        <v>2821</v>
      </c>
      <c r="I119" s="204">
        <v>13766</v>
      </c>
      <c r="J119" s="195" t="s">
        <v>136</v>
      </c>
      <c r="K119" s="91"/>
      <c r="L119" s="17"/>
      <c r="M119" s="93"/>
      <c r="N119" s="208">
        <v>94730001</v>
      </c>
      <c r="O119" s="205" t="s">
        <v>4103</v>
      </c>
      <c r="P119" s="213">
        <v>94730001</v>
      </c>
      <c r="Q119" s="214" t="s">
        <v>4103</v>
      </c>
      <c r="R119" s="215">
        <v>18</v>
      </c>
      <c r="S119" s="216">
        <v>65</v>
      </c>
    </row>
    <row r="120" spans="8:19">
      <c r="H120" s="202">
        <v>4222</v>
      </c>
      <c r="I120" s="204">
        <v>11764</v>
      </c>
      <c r="J120" s="195" t="s">
        <v>137</v>
      </c>
      <c r="K120" s="91"/>
      <c r="L120" s="17"/>
      <c r="M120" s="93"/>
      <c r="N120" s="208">
        <v>94730005</v>
      </c>
      <c r="O120" s="205" t="s">
        <v>4104</v>
      </c>
      <c r="P120" s="213">
        <v>94730005</v>
      </c>
      <c r="Q120" s="214" t="s">
        <v>4104</v>
      </c>
      <c r="R120" s="215">
        <v>18</v>
      </c>
      <c r="S120" s="216">
        <v>65</v>
      </c>
    </row>
    <row r="121" spans="8:19">
      <c r="H121" s="202">
        <v>2763</v>
      </c>
      <c r="I121" s="204">
        <v>13826</v>
      </c>
      <c r="J121" s="195" t="s">
        <v>138</v>
      </c>
      <c r="K121" s="91"/>
      <c r="L121" s="17"/>
      <c r="M121" s="93"/>
      <c r="N121" s="208">
        <v>94730004</v>
      </c>
      <c r="O121" s="205" t="s">
        <v>4105</v>
      </c>
      <c r="P121" s="213">
        <v>94730004</v>
      </c>
      <c r="Q121" s="214" t="s">
        <v>4105</v>
      </c>
      <c r="R121" s="215">
        <v>18</v>
      </c>
      <c r="S121" s="216">
        <v>65</v>
      </c>
    </row>
    <row r="122" spans="8:19">
      <c r="H122" s="202">
        <v>5701</v>
      </c>
      <c r="I122" s="204">
        <v>14779</v>
      </c>
      <c r="J122" s="195" t="s">
        <v>139</v>
      </c>
      <c r="K122" s="91"/>
      <c r="L122" s="17"/>
      <c r="M122" s="93"/>
      <c r="N122" s="208">
        <v>85405000</v>
      </c>
      <c r="O122" s="205" t="s">
        <v>1326</v>
      </c>
      <c r="P122" s="213">
        <v>85405000</v>
      </c>
      <c r="Q122" s="214" t="s">
        <v>1326</v>
      </c>
      <c r="R122" s="215">
        <v>18</v>
      </c>
      <c r="S122" s="216">
        <v>65</v>
      </c>
    </row>
    <row r="123" spans="8:19">
      <c r="H123" s="202">
        <v>5743</v>
      </c>
      <c r="I123" s="204">
        <v>14778</v>
      </c>
      <c r="J123" s="195" t="s">
        <v>140</v>
      </c>
      <c r="K123" s="91"/>
      <c r="L123" s="17"/>
      <c r="M123" s="93"/>
      <c r="N123" s="208">
        <v>86200000</v>
      </c>
      <c r="O123" s="205" t="s">
        <v>1327</v>
      </c>
      <c r="P123" s="213">
        <v>86200000</v>
      </c>
      <c r="Q123" s="214" t="s">
        <v>1327</v>
      </c>
      <c r="R123" s="215">
        <v>18</v>
      </c>
      <c r="S123" s="216">
        <v>65</v>
      </c>
    </row>
    <row r="124" spans="8:19">
      <c r="H124" s="202"/>
      <c r="I124" s="204">
        <v>10685</v>
      </c>
      <c r="J124" s="195" t="s">
        <v>141</v>
      </c>
      <c r="K124" s="91"/>
      <c r="L124" s="17"/>
      <c r="M124" s="93"/>
      <c r="N124" s="208">
        <v>76020000</v>
      </c>
      <c r="O124" s="205" t="s">
        <v>4077</v>
      </c>
      <c r="P124" s="213">
        <v>76020000</v>
      </c>
      <c r="Q124" s="214" t="s">
        <v>4077</v>
      </c>
      <c r="R124" s="215">
        <v>19</v>
      </c>
      <c r="S124" s="216">
        <v>65</v>
      </c>
    </row>
    <row r="125" spans="8:19">
      <c r="H125" s="202">
        <v>4061</v>
      </c>
      <c r="I125" s="204">
        <v>13668</v>
      </c>
      <c r="J125" s="195" t="s">
        <v>142</v>
      </c>
      <c r="K125" s="91"/>
      <c r="L125" s="17"/>
      <c r="M125" s="93"/>
      <c r="N125" s="208">
        <v>76010000</v>
      </c>
      <c r="O125" s="205" t="s">
        <v>4078</v>
      </c>
      <c r="P125" s="213">
        <v>76010000</v>
      </c>
      <c r="Q125" s="214" t="s">
        <v>4078</v>
      </c>
      <c r="R125" s="215">
        <v>18</v>
      </c>
      <c r="S125" s="216">
        <v>65</v>
      </c>
    </row>
    <row r="126" spans="8:19">
      <c r="H126" s="202">
        <v>602</v>
      </c>
      <c r="I126" s="204">
        <v>15167</v>
      </c>
      <c r="J126" s="195" t="s">
        <v>143</v>
      </c>
      <c r="K126" s="91"/>
      <c r="L126" s="17"/>
      <c r="M126" s="93"/>
      <c r="N126" s="208">
        <v>76040000</v>
      </c>
      <c r="O126" s="205" t="s">
        <v>4079</v>
      </c>
      <c r="P126" s="213">
        <v>76040000</v>
      </c>
      <c r="Q126" s="214" t="s">
        <v>4079</v>
      </c>
      <c r="R126" s="215">
        <v>19</v>
      </c>
      <c r="S126" s="216">
        <v>65</v>
      </c>
    </row>
    <row r="127" spans="8:19">
      <c r="H127" s="202"/>
      <c r="I127" s="204">
        <v>11320</v>
      </c>
      <c r="J127" s="195" t="s">
        <v>144</v>
      </c>
      <c r="K127" s="91"/>
      <c r="L127" s="17"/>
      <c r="M127" s="93"/>
      <c r="N127" s="208">
        <v>75206000</v>
      </c>
      <c r="O127" s="205" t="s">
        <v>4009</v>
      </c>
      <c r="P127" s="213">
        <v>75206000</v>
      </c>
      <c r="Q127" s="217" t="s">
        <v>4009</v>
      </c>
      <c r="R127" s="215">
        <v>18</v>
      </c>
      <c r="S127" s="216">
        <v>65</v>
      </c>
    </row>
    <row r="128" spans="8:19">
      <c r="H128" s="202">
        <v>5144</v>
      </c>
      <c r="I128" s="204">
        <v>11703</v>
      </c>
      <c r="J128" s="195" t="s">
        <v>145</v>
      </c>
      <c r="K128" s="91"/>
      <c r="L128" s="17"/>
      <c r="M128" s="93"/>
      <c r="N128" s="208">
        <v>77580000</v>
      </c>
      <c r="O128" s="205" t="s">
        <v>3587</v>
      </c>
      <c r="P128" s="213">
        <v>77580000</v>
      </c>
      <c r="Q128" s="214" t="s">
        <v>3587</v>
      </c>
      <c r="R128" s="215">
        <v>19</v>
      </c>
      <c r="S128" s="216">
        <v>65</v>
      </c>
    </row>
    <row r="129" spans="8:19">
      <c r="H129" s="202">
        <v>3921</v>
      </c>
      <c r="I129" s="204">
        <v>16060</v>
      </c>
      <c r="J129" s="195" t="s">
        <v>146</v>
      </c>
      <c r="K129" s="91"/>
      <c r="L129" s="17"/>
      <c r="M129" s="93"/>
      <c r="N129" s="208">
        <v>95570000</v>
      </c>
      <c r="O129" s="205" t="s">
        <v>4199</v>
      </c>
      <c r="P129" s="213">
        <v>95570000</v>
      </c>
      <c r="Q129" s="214" t="s">
        <v>4199</v>
      </c>
      <c r="R129" s="215">
        <v>19</v>
      </c>
      <c r="S129" s="216">
        <v>65</v>
      </c>
    </row>
    <row r="130" spans="8:19">
      <c r="H130" s="202"/>
      <c r="I130" s="204">
        <v>11658</v>
      </c>
      <c r="J130" s="195" t="s">
        <v>147</v>
      </c>
      <c r="K130" s="91"/>
      <c r="L130" s="17"/>
      <c r="M130" s="93"/>
      <c r="N130" s="208">
        <v>95370000</v>
      </c>
      <c r="O130" s="205" t="s">
        <v>4200</v>
      </c>
      <c r="P130" s="213">
        <v>95370000</v>
      </c>
      <c r="Q130" s="214" t="s">
        <v>4200</v>
      </c>
      <c r="R130" s="215">
        <v>19</v>
      </c>
      <c r="S130" s="216">
        <v>65</v>
      </c>
    </row>
    <row r="131" spans="8:19">
      <c r="H131" s="202"/>
      <c r="I131" s="204">
        <v>11725</v>
      </c>
      <c r="J131" s="195" t="s">
        <v>148</v>
      </c>
      <c r="K131" s="91"/>
      <c r="L131" s="17"/>
      <c r="M131" s="93"/>
      <c r="N131" s="208">
        <v>95121000</v>
      </c>
      <c r="O131" s="205" t="s">
        <v>4010</v>
      </c>
      <c r="P131" s="213">
        <v>95121000</v>
      </c>
      <c r="Q131" s="214" t="s">
        <v>4010</v>
      </c>
      <c r="R131" s="215">
        <v>19</v>
      </c>
      <c r="S131" s="216">
        <v>65</v>
      </c>
    </row>
    <row r="132" spans="8:19">
      <c r="H132" s="202"/>
      <c r="I132" s="204">
        <v>16185</v>
      </c>
      <c r="J132" s="195" t="s">
        <v>3707</v>
      </c>
      <c r="K132" s="91"/>
      <c r="L132" s="17"/>
      <c r="M132" s="93"/>
      <c r="N132" s="208">
        <v>95580000</v>
      </c>
      <c r="O132" s="205" t="s">
        <v>3588</v>
      </c>
      <c r="P132" s="213">
        <v>95580000</v>
      </c>
      <c r="Q132" s="214" t="s">
        <v>3588</v>
      </c>
      <c r="R132" s="215">
        <v>19</v>
      </c>
      <c r="S132" s="216">
        <v>65</v>
      </c>
    </row>
    <row r="133" spans="8:19">
      <c r="H133" s="202">
        <v>1362</v>
      </c>
      <c r="I133" s="204">
        <v>11670</v>
      </c>
      <c r="J133" s="195" t="s">
        <v>398</v>
      </c>
      <c r="K133" s="91"/>
      <c r="L133" s="17"/>
      <c r="M133" s="93"/>
      <c r="N133" s="208">
        <v>95500000</v>
      </c>
      <c r="O133" s="205" t="s">
        <v>3589</v>
      </c>
      <c r="P133" s="213">
        <v>95500000</v>
      </c>
      <c r="Q133" s="214" t="s">
        <v>3589</v>
      </c>
      <c r="R133" s="215">
        <v>19</v>
      </c>
      <c r="S133" s="216">
        <v>65</v>
      </c>
    </row>
    <row r="134" spans="8:19">
      <c r="H134" s="202"/>
      <c r="I134" s="204">
        <v>11368</v>
      </c>
      <c r="J134" s="195" t="s">
        <v>399</v>
      </c>
      <c r="K134" s="91"/>
      <c r="L134" s="17"/>
      <c r="M134" s="93"/>
      <c r="N134" s="208">
        <v>95440000</v>
      </c>
      <c r="O134" s="205" t="s">
        <v>4011</v>
      </c>
      <c r="P134" s="213">
        <v>95440000</v>
      </c>
      <c r="Q134" s="214" t="s">
        <v>4011</v>
      </c>
      <c r="R134" s="215">
        <v>19</v>
      </c>
      <c r="S134" s="216">
        <v>65</v>
      </c>
    </row>
    <row r="135" spans="8:19">
      <c r="H135" s="202"/>
      <c r="I135" s="204">
        <v>11671</v>
      </c>
      <c r="J135" s="195" t="s">
        <v>400</v>
      </c>
      <c r="K135" s="91"/>
      <c r="L135" s="17"/>
      <c r="M135" s="93"/>
      <c r="N135" s="208">
        <v>95760000</v>
      </c>
      <c r="O135" s="205" t="s">
        <v>4201</v>
      </c>
      <c r="P135" s="213">
        <v>95760000</v>
      </c>
      <c r="Q135" s="214" t="s">
        <v>4201</v>
      </c>
      <c r="R135" s="215">
        <v>19</v>
      </c>
      <c r="S135" s="216">
        <v>65</v>
      </c>
    </row>
    <row r="136" spans="8:19">
      <c r="H136" s="202">
        <v>5702</v>
      </c>
      <c r="I136" s="204">
        <v>15652</v>
      </c>
      <c r="J136" s="195" t="s">
        <v>3467</v>
      </c>
      <c r="K136" s="91"/>
      <c r="L136" s="17"/>
      <c r="M136" s="93"/>
      <c r="N136" s="208">
        <v>95280000</v>
      </c>
      <c r="O136" s="205" t="s">
        <v>3590</v>
      </c>
      <c r="P136" s="213">
        <v>95280000</v>
      </c>
      <c r="Q136" s="214" t="s">
        <v>3590</v>
      </c>
      <c r="R136" s="215">
        <v>19</v>
      </c>
      <c r="S136" s="216">
        <v>65</v>
      </c>
    </row>
    <row r="137" spans="8:19">
      <c r="H137" s="202"/>
      <c r="I137" s="204">
        <v>11672</v>
      </c>
      <c r="J137" s="195" t="s">
        <v>401</v>
      </c>
      <c r="K137" s="91"/>
      <c r="L137" s="17"/>
      <c r="M137" s="93"/>
      <c r="N137" s="208">
        <v>95310000</v>
      </c>
      <c r="O137" s="205" t="s">
        <v>3591</v>
      </c>
      <c r="P137" s="213">
        <v>95310000</v>
      </c>
      <c r="Q137" s="214" t="s">
        <v>3591</v>
      </c>
      <c r="R137" s="215">
        <v>19</v>
      </c>
      <c r="S137" s="216">
        <v>65</v>
      </c>
    </row>
    <row r="138" spans="8:19">
      <c r="H138" s="202"/>
      <c r="I138" s="204">
        <v>16570</v>
      </c>
      <c r="J138" s="195" t="s">
        <v>3708</v>
      </c>
      <c r="K138" s="91"/>
      <c r="L138" s="17"/>
      <c r="M138" s="93"/>
      <c r="N138" s="208">
        <v>95180000</v>
      </c>
      <c r="O138" s="205" t="s">
        <v>3592</v>
      </c>
      <c r="P138" s="213">
        <v>95180000</v>
      </c>
      <c r="Q138" s="214" t="s">
        <v>3592</v>
      </c>
      <c r="R138" s="215">
        <v>19</v>
      </c>
      <c r="S138" s="216">
        <v>65</v>
      </c>
    </row>
    <row r="139" spans="8:19">
      <c r="H139" s="202">
        <v>5091</v>
      </c>
      <c r="I139" s="204">
        <v>11673</v>
      </c>
      <c r="J139" s="195" t="s">
        <v>402</v>
      </c>
      <c r="K139" s="91"/>
      <c r="L139" s="17"/>
      <c r="M139" s="93"/>
      <c r="N139" s="208">
        <v>95811000</v>
      </c>
      <c r="O139" s="205" t="s">
        <v>4157</v>
      </c>
      <c r="P139" s="213">
        <v>95811000</v>
      </c>
      <c r="Q139" s="214" t="s">
        <v>4157</v>
      </c>
      <c r="R139" s="215">
        <v>19</v>
      </c>
      <c r="S139" s="216">
        <v>65</v>
      </c>
    </row>
    <row r="140" spans="8:19">
      <c r="H140" s="202">
        <v>5511</v>
      </c>
      <c r="I140" s="204">
        <v>16613</v>
      </c>
      <c r="J140" s="195" t="s">
        <v>403</v>
      </c>
      <c r="K140" s="91"/>
      <c r="L140" s="17"/>
      <c r="M140" s="93"/>
      <c r="N140" s="208">
        <v>95621000</v>
      </c>
      <c r="O140" s="205" t="s">
        <v>3593</v>
      </c>
      <c r="P140" s="213">
        <v>95621000</v>
      </c>
      <c r="Q140" s="214" t="s">
        <v>3593</v>
      </c>
      <c r="R140" s="215">
        <v>19</v>
      </c>
      <c r="S140" s="216">
        <v>65</v>
      </c>
    </row>
    <row r="141" spans="8:19">
      <c r="H141" s="202"/>
      <c r="I141" s="204">
        <v>11684</v>
      </c>
      <c r="J141" s="195" t="s">
        <v>404</v>
      </c>
      <c r="K141" s="91"/>
      <c r="L141" s="17"/>
      <c r="M141" s="93"/>
      <c r="N141" s="208">
        <v>95832000</v>
      </c>
      <c r="O141" s="205" t="s">
        <v>4202</v>
      </c>
      <c r="P141" s="213">
        <v>95832000</v>
      </c>
      <c r="Q141" s="214" t="s">
        <v>4202</v>
      </c>
      <c r="R141" s="215">
        <v>19</v>
      </c>
      <c r="S141" s="216">
        <v>65</v>
      </c>
    </row>
    <row r="142" spans="8:19">
      <c r="H142" s="202"/>
      <c r="I142" s="204">
        <v>10973</v>
      </c>
      <c r="J142" s="195" t="s">
        <v>405</v>
      </c>
      <c r="K142" s="91"/>
      <c r="L142" s="17"/>
      <c r="M142" s="93"/>
      <c r="N142" s="208">
        <v>95390000</v>
      </c>
      <c r="O142" s="205" t="s">
        <v>4106</v>
      </c>
      <c r="P142" s="213">
        <v>95390000</v>
      </c>
      <c r="Q142" s="214" t="s">
        <v>4106</v>
      </c>
      <c r="R142" s="215">
        <v>19</v>
      </c>
      <c r="S142" s="216">
        <v>65</v>
      </c>
    </row>
    <row r="143" spans="8:19">
      <c r="H143" s="202">
        <v>2321</v>
      </c>
      <c r="I143" s="204">
        <v>11676</v>
      </c>
      <c r="J143" s="195" t="s">
        <v>406</v>
      </c>
      <c r="K143" s="91"/>
      <c r="L143" s="17"/>
      <c r="M143" s="93"/>
      <c r="N143" s="208">
        <v>95230000</v>
      </c>
      <c r="O143" s="205" t="s">
        <v>3594</v>
      </c>
      <c r="P143" s="213">
        <v>95230000</v>
      </c>
      <c r="Q143" s="217" t="s">
        <v>3594</v>
      </c>
      <c r="R143" s="215">
        <v>19</v>
      </c>
      <c r="S143" s="216">
        <v>65</v>
      </c>
    </row>
    <row r="144" spans="8:19">
      <c r="H144" s="202"/>
      <c r="I144" s="204">
        <v>11668</v>
      </c>
      <c r="J144" s="195" t="s">
        <v>407</v>
      </c>
      <c r="K144" s="91"/>
      <c r="L144" s="17"/>
      <c r="M144" s="93"/>
      <c r="N144" s="208">
        <v>95260000</v>
      </c>
      <c r="O144" s="205" t="s">
        <v>3595</v>
      </c>
      <c r="P144" s="213">
        <v>95260000</v>
      </c>
      <c r="Q144" s="214" t="s">
        <v>3595</v>
      </c>
      <c r="R144" s="215">
        <v>19</v>
      </c>
      <c r="S144" s="216">
        <v>65</v>
      </c>
    </row>
    <row r="145" spans="8:19">
      <c r="H145" s="202">
        <v>1203</v>
      </c>
      <c r="I145" s="204">
        <v>11678</v>
      </c>
      <c r="J145" s="195" t="s">
        <v>408</v>
      </c>
      <c r="K145" s="91"/>
      <c r="L145" s="17"/>
      <c r="M145" s="93"/>
      <c r="N145" s="208">
        <v>95737000</v>
      </c>
      <c r="O145" s="205" t="s">
        <v>4080</v>
      </c>
      <c r="P145" s="213">
        <v>95737000</v>
      </c>
      <c r="Q145" s="214" t="s">
        <v>4080</v>
      </c>
      <c r="R145" s="215">
        <v>19</v>
      </c>
      <c r="S145" s="216">
        <v>65</v>
      </c>
    </row>
    <row r="146" spans="8:19">
      <c r="H146" s="202">
        <v>971</v>
      </c>
      <c r="I146" s="204">
        <v>15356</v>
      </c>
      <c r="J146" s="195" t="s">
        <v>409</v>
      </c>
      <c r="K146" s="91"/>
      <c r="L146" s="17"/>
      <c r="M146" s="93"/>
      <c r="N146" s="208">
        <v>95750000</v>
      </c>
      <c r="O146" s="205" t="s">
        <v>3596</v>
      </c>
      <c r="P146" s="213">
        <v>95750000</v>
      </c>
      <c r="Q146" s="214" t="s">
        <v>3596</v>
      </c>
      <c r="R146" s="215">
        <v>19</v>
      </c>
      <c r="S146" s="216">
        <v>65</v>
      </c>
    </row>
    <row r="147" spans="8:19">
      <c r="H147" s="202">
        <v>3231</v>
      </c>
      <c r="I147" s="204">
        <v>14391</v>
      </c>
      <c r="J147" s="195" t="s">
        <v>410</v>
      </c>
      <c r="K147" s="91"/>
      <c r="L147" s="17"/>
      <c r="M147" s="93"/>
      <c r="N147" s="208">
        <v>95150000</v>
      </c>
      <c r="O147" s="205" t="s">
        <v>3597</v>
      </c>
      <c r="P147" s="213">
        <v>95150000</v>
      </c>
      <c r="Q147" s="214" t="s">
        <v>3597</v>
      </c>
      <c r="R147" s="215">
        <v>19</v>
      </c>
      <c r="S147" s="216">
        <v>65</v>
      </c>
    </row>
    <row r="148" spans="8:19">
      <c r="H148" s="202"/>
      <c r="I148" s="204">
        <v>11179</v>
      </c>
      <c r="J148" s="195" t="s">
        <v>411</v>
      </c>
      <c r="K148" s="91"/>
      <c r="L148" s="17"/>
      <c r="M148" s="93"/>
      <c r="N148" s="208">
        <v>95640000</v>
      </c>
      <c r="O148" s="205" t="s">
        <v>4203</v>
      </c>
      <c r="P148" s="213">
        <v>95640000</v>
      </c>
      <c r="Q148" s="217" t="s">
        <v>4203</v>
      </c>
      <c r="R148" s="215">
        <v>19</v>
      </c>
      <c r="S148" s="216">
        <v>65</v>
      </c>
    </row>
    <row r="149" spans="8:19">
      <c r="H149" s="202">
        <v>5422</v>
      </c>
      <c r="I149" s="204">
        <v>16600</v>
      </c>
      <c r="J149" s="195" t="s">
        <v>412</v>
      </c>
      <c r="K149" s="91"/>
      <c r="L149" s="17"/>
      <c r="M149" s="93"/>
      <c r="N149" s="208">
        <v>95330000</v>
      </c>
      <c r="O149" s="205" t="s">
        <v>3598</v>
      </c>
      <c r="P149" s="213">
        <v>95330000</v>
      </c>
      <c r="Q149" s="214" t="s">
        <v>3598</v>
      </c>
      <c r="R149" s="215">
        <v>19</v>
      </c>
      <c r="S149" s="216">
        <v>65</v>
      </c>
    </row>
    <row r="150" spans="8:19">
      <c r="H150" s="202"/>
      <c r="I150" s="204">
        <v>11680</v>
      </c>
      <c r="J150" s="195" t="s">
        <v>413</v>
      </c>
      <c r="K150" s="91"/>
      <c r="L150" s="17"/>
      <c r="M150" s="93"/>
      <c r="N150" s="208">
        <v>95220000</v>
      </c>
      <c r="O150" s="205" t="s">
        <v>3599</v>
      </c>
      <c r="P150" s="213">
        <v>95220000</v>
      </c>
      <c r="Q150" s="214" t="s">
        <v>3599</v>
      </c>
      <c r="R150" s="215">
        <v>19</v>
      </c>
      <c r="S150" s="216">
        <v>65</v>
      </c>
    </row>
    <row r="151" spans="8:19">
      <c r="H151" s="202">
        <v>4091</v>
      </c>
      <c r="I151" s="204">
        <v>11681</v>
      </c>
      <c r="J151" s="195" t="s">
        <v>414</v>
      </c>
      <c r="K151" s="91"/>
      <c r="L151" s="17"/>
      <c r="M151" s="93"/>
      <c r="N151" s="208">
        <v>95321000</v>
      </c>
      <c r="O151" s="205" t="s">
        <v>4204</v>
      </c>
      <c r="P151" s="213">
        <v>95321000</v>
      </c>
      <c r="Q151" s="214" t="s">
        <v>4204</v>
      </c>
      <c r="R151" s="215">
        <v>19</v>
      </c>
      <c r="S151" s="216">
        <v>65</v>
      </c>
    </row>
    <row r="152" spans="8:19">
      <c r="H152" s="202"/>
      <c r="I152" s="204">
        <v>11305</v>
      </c>
      <c r="J152" s="195" t="s">
        <v>415</v>
      </c>
      <c r="K152" s="91"/>
      <c r="L152" s="17"/>
      <c r="M152" s="93"/>
      <c r="N152" s="208">
        <v>95930000</v>
      </c>
      <c r="O152" s="205" t="s">
        <v>4012</v>
      </c>
      <c r="P152" s="213">
        <v>95930000</v>
      </c>
      <c r="Q152" s="214" t="s">
        <v>4012</v>
      </c>
      <c r="R152" s="215">
        <v>19</v>
      </c>
      <c r="S152" s="216">
        <v>65</v>
      </c>
    </row>
    <row r="153" spans="8:19">
      <c r="H153" s="202">
        <v>2822</v>
      </c>
      <c r="I153" s="204">
        <v>13767</v>
      </c>
      <c r="J153" s="195" t="s">
        <v>416</v>
      </c>
      <c r="K153" s="91"/>
      <c r="L153" s="17"/>
      <c r="M153" s="93"/>
      <c r="N153" s="208">
        <v>95834000</v>
      </c>
      <c r="O153" s="205" t="s">
        <v>4158</v>
      </c>
      <c r="P153" s="213">
        <v>95834000</v>
      </c>
      <c r="Q153" s="214" t="s">
        <v>4158</v>
      </c>
      <c r="R153" s="215">
        <v>19</v>
      </c>
      <c r="S153" s="216">
        <v>65</v>
      </c>
    </row>
    <row r="154" spans="8:19">
      <c r="H154" s="202"/>
      <c r="I154" s="204">
        <v>11682</v>
      </c>
      <c r="J154" s="195" t="s">
        <v>417</v>
      </c>
      <c r="K154" s="91"/>
      <c r="L154" s="17"/>
      <c r="M154" s="93"/>
      <c r="N154" s="208">
        <v>95831000</v>
      </c>
      <c r="O154" s="205" t="s">
        <v>4013</v>
      </c>
      <c r="P154" s="213">
        <v>95831000</v>
      </c>
      <c r="Q154" s="214" t="s">
        <v>4013</v>
      </c>
      <c r="R154" s="215">
        <v>19</v>
      </c>
      <c r="S154" s="216">
        <v>65</v>
      </c>
    </row>
    <row r="155" spans="8:19">
      <c r="H155" s="202"/>
      <c r="I155" s="204">
        <v>11660</v>
      </c>
      <c r="J155" s="195" t="s">
        <v>418</v>
      </c>
      <c r="K155" s="91"/>
      <c r="L155" s="17"/>
      <c r="M155" s="93"/>
      <c r="N155" s="208">
        <v>95603000</v>
      </c>
      <c r="O155" s="205" t="s">
        <v>3689</v>
      </c>
      <c r="P155" s="213">
        <v>95603000</v>
      </c>
      <c r="Q155" s="214" t="s">
        <v>3689</v>
      </c>
      <c r="R155" s="215">
        <v>19</v>
      </c>
      <c r="S155" s="216">
        <v>65</v>
      </c>
    </row>
    <row r="156" spans="8:19">
      <c r="H156" s="202"/>
      <c r="I156" s="204">
        <v>11677</v>
      </c>
      <c r="J156" s="195" t="s">
        <v>419</v>
      </c>
      <c r="K156" s="91"/>
      <c r="L156" s="17"/>
      <c r="M156" s="93"/>
      <c r="N156" s="208">
        <v>95833000</v>
      </c>
      <c r="O156" s="205" t="s">
        <v>4014</v>
      </c>
      <c r="P156" s="213">
        <v>95833000</v>
      </c>
      <c r="Q156" s="214" t="s">
        <v>4014</v>
      </c>
      <c r="R156" s="215">
        <v>19</v>
      </c>
      <c r="S156" s="216">
        <v>65</v>
      </c>
    </row>
    <row r="157" spans="8:19">
      <c r="H157" s="202">
        <v>6191</v>
      </c>
      <c r="I157" s="204">
        <v>11675</v>
      </c>
      <c r="J157" s="195" t="s">
        <v>420</v>
      </c>
      <c r="K157" s="91"/>
      <c r="L157" s="17"/>
      <c r="M157" s="93"/>
      <c r="N157" s="208">
        <v>95201000</v>
      </c>
      <c r="O157" s="205" t="s">
        <v>3600</v>
      </c>
      <c r="P157" s="213">
        <v>95201000</v>
      </c>
      <c r="Q157" s="214" t="s">
        <v>3600</v>
      </c>
      <c r="R157" s="215">
        <v>19</v>
      </c>
      <c r="S157" s="216">
        <v>65</v>
      </c>
    </row>
    <row r="158" spans="8:19">
      <c r="H158" s="202"/>
      <c r="I158" s="204">
        <v>11653</v>
      </c>
      <c r="J158" s="195" t="s">
        <v>421</v>
      </c>
      <c r="K158" s="91"/>
      <c r="L158" s="17"/>
      <c r="M158" s="93"/>
      <c r="N158" s="208">
        <v>95690000</v>
      </c>
      <c r="O158" s="205" t="s">
        <v>4205</v>
      </c>
      <c r="P158" s="213">
        <v>95690000</v>
      </c>
      <c r="Q158" s="214" t="s">
        <v>4205</v>
      </c>
      <c r="R158" s="215">
        <v>19</v>
      </c>
      <c r="S158" s="216">
        <v>65</v>
      </c>
    </row>
    <row r="159" spans="8:19">
      <c r="H159" s="202"/>
      <c r="I159" s="204">
        <v>16269</v>
      </c>
      <c r="J159" s="195" t="s">
        <v>3709</v>
      </c>
      <c r="K159" s="91"/>
      <c r="L159" s="17"/>
      <c r="M159" s="93"/>
      <c r="N159" s="208">
        <v>95290000</v>
      </c>
      <c r="O159" s="205" t="s">
        <v>4107</v>
      </c>
      <c r="P159" s="213">
        <v>95290000</v>
      </c>
      <c r="Q159" s="214" t="s">
        <v>4107</v>
      </c>
      <c r="R159" s="215">
        <v>19</v>
      </c>
      <c r="S159" s="216">
        <v>65</v>
      </c>
    </row>
    <row r="160" spans="8:19">
      <c r="H160" s="202"/>
      <c r="I160" s="204">
        <v>10227</v>
      </c>
      <c r="J160" s="195" t="s">
        <v>422</v>
      </c>
      <c r="K160" s="91"/>
      <c r="L160" s="17"/>
      <c r="M160" s="93"/>
      <c r="N160" s="208">
        <v>95910000</v>
      </c>
      <c r="O160" s="205" t="s">
        <v>4206</v>
      </c>
      <c r="P160" s="213">
        <v>95910000</v>
      </c>
      <c r="Q160" s="214" t="s">
        <v>4206</v>
      </c>
      <c r="R160" s="215">
        <v>19</v>
      </c>
      <c r="S160" s="216">
        <v>65</v>
      </c>
    </row>
    <row r="161" spans="8:19">
      <c r="H161" s="202"/>
      <c r="I161" s="204">
        <v>16298</v>
      </c>
      <c r="J161" s="195" t="s">
        <v>3710</v>
      </c>
      <c r="K161" s="91"/>
      <c r="L161" s="17"/>
      <c r="M161" s="93"/>
      <c r="N161" s="208">
        <v>95820000</v>
      </c>
      <c r="O161" s="205" t="s">
        <v>4207</v>
      </c>
      <c r="P161" s="213">
        <v>95820000</v>
      </c>
      <c r="Q161" s="214" t="s">
        <v>4207</v>
      </c>
      <c r="R161" s="215">
        <v>18</v>
      </c>
      <c r="S161" s="216">
        <v>65</v>
      </c>
    </row>
    <row r="162" spans="8:19">
      <c r="H162" s="202">
        <v>322</v>
      </c>
      <c r="I162" s="204">
        <v>15008</v>
      </c>
      <c r="J162" s="195" t="s">
        <v>423</v>
      </c>
      <c r="K162" s="91"/>
      <c r="L162" s="17"/>
      <c r="M162" s="93"/>
      <c r="N162" s="208">
        <v>95041000</v>
      </c>
      <c r="O162" s="205" t="s">
        <v>4015</v>
      </c>
      <c r="P162" s="213">
        <v>95041000</v>
      </c>
      <c r="Q162" s="214" t="s">
        <v>4015</v>
      </c>
      <c r="R162" s="215">
        <v>19</v>
      </c>
      <c r="S162" s="216">
        <v>65</v>
      </c>
    </row>
    <row r="163" spans="8:19">
      <c r="H163" s="202"/>
      <c r="I163" s="204">
        <v>11655</v>
      </c>
      <c r="J163" s="195" t="s">
        <v>424</v>
      </c>
      <c r="K163" s="91"/>
      <c r="L163" s="17"/>
      <c r="M163" s="93"/>
      <c r="N163" s="208">
        <v>95781001</v>
      </c>
      <c r="O163" s="205" t="s">
        <v>4108</v>
      </c>
      <c r="P163" s="213">
        <v>95781001</v>
      </c>
      <c r="Q163" s="214" t="s">
        <v>4108</v>
      </c>
      <c r="R163" s="215">
        <v>19</v>
      </c>
      <c r="S163" s="216">
        <v>65</v>
      </c>
    </row>
    <row r="164" spans="8:19">
      <c r="H164" s="202"/>
      <c r="I164" s="204">
        <v>11656</v>
      </c>
      <c r="J164" s="195" t="s">
        <v>425</v>
      </c>
      <c r="K164" s="91"/>
      <c r="L164" s="17"/>
      <c r="M164" s="93"/>
      <c r="N164" s="208">
        <v>95400000</v>
      </c>
      <c r="O164" s="205" t="s">
        <v>4016</v>
      </c>
      <c r="P164" s="213">
        <v>95400000</v>
      </c>
      <c r="Q164" s="214" t="s">
        <v>4016</v>
      </c>
      <c r="R164" s="215">
        <v>19</v>
      </c>
      <c r="S164" s="216">
        <v>65</v>
      </c>
    </row>
    <row r="165" spans="8:19">
      <c r="H165" s="202">
        <v>2173</v>
      </c>
      <c r="I165" s="204">
        <v>11657</v>
      </c>
      <c r="J165" s="195" t="s">
        <v>426</v>
      </c>
      <c r="K165" s="91"/>
      <c r="L165" s="17"/>
      <c r="M165" s="93"/>
      <c r="N165" s="208">
        <v>95320000</v>
      </c>
      <c r="O165" s="205" t="s">
        <v>4208</v>
      </c>
      <c r="P165" s="213">
        <v>95320000</v>
      </c>
      <c r="Q165" s="214" t="s">
        <v>4208</v>
      </c>
      <c r="R165" s="215">
        <v>19</v>
      </c>
      <c r="S165" s="216">
        <v>65</v>
      </c>
    </row>
    <row r="166" spans="8:19">
      <c r="H166" s="202"/>
      <c r="I166" s="204">
        <v>11667</v>
      </c>
      <c r="J166" s="195" t="s">
        <v>427</v>
      </c>
      <c r="K166" s="91"/>
      <c r="L166" s="17"/>
      <c r="M166" s="93"/>
      <c r="N166" s="208">
        <v>95770000</v>
      </c>
      <c r="O166" s="205" t="s">
        <v>4209</v>
      </c>
      <c r="P166" s="213">
        <v>95770000</v>
      </c>
      <c r="Q166" s="214" t="s">
        <v>4209</v>
      </c>
      <c r="R166" s="215">
        <v>19</v>
      </c>
      <c r="S166" s="216">
        <v>65</v>
      </c>
    </row>
    <row r="167" spans="8:19">
      <c r="H167" s="202">
        <v>4223</v>
      </c>
      <c r="I167" s="204">
        <v>11659</v>
      </c>
      <c r="J167" s="195" t="s">
        <v>428</v>
      </c>
      <c r="K167" s="91"/>
      <c r="L167" s="17"/>
      <c r="M167" s="93"/>
      <c r="N167" s="208">
        <v>95941000</v>
      </c>
      <c r="O167" s="205" t="s">
        <v>4081</v>
      </c>
      <c r="P167" s="213">
        <v>95941000</v>
      </c>
      <c r="Q167" s="214" t="s">
        <v>4081</v>
      </c>
      <c r="R167" s="215">
        <v>19</v>
      </c>
      <c r="S167" s="216">
        <v>65</v>
      </c>
    </row>
    <row r="168" spans="8:19">
      <c r="H168" s="202"/>
      <c r="I168" s="204">
        <v>11652</v>
      </c>
      <c r="J168" s="195" t="s">
        <v>429</v>
      </c>
      <c r="K168" s="91"/>
      <c r="L168" s="17"/>
      <c r="M168" s="93"/>
      <c r="N168" s="208">
        <v>95730000</v>
      </c>
      <c r="O168" s="205" t="s">
        <v>3601</v>
      </c>
      <c r="P168" s="213">
        <v>95730000</v>
      </c>
      <c r="Q168" s="214" t="s">
        <v>3601</v>
      </c>
      <c r="R168" s="215">
        <v>19</v>
      </c>
      <c r="S168" s="216">
        <v>65</v>
      </c>
    </row>
    <row r="169" spans="8:19">
      <c r="H169" s="202">
        <v>5324</v>
      </c>
      <c r="I169" s="204">
        <v>14940</v>
      </c>
      <c r="J169" s="195" t="s">
        <v>430</v>
      </c>
      <c r="K169" s="91"/>
      <c r="L169" s="17"/>
      <c r="M169" s="93"/>
      <c r="N169" s="208">
        <v>95240000</v>
      </c>
      <c r="O169" s="205" t="s">
        <v>3602</v>
      </c>
      <c r="P169" s="213">
        <v>95240000</v>
      </c>
      <c r="Q169" s="214" t="s">
        <v>3602</v>
      </c>
      <c r="R169" s="215">
        <v>19</v>
      </c>
      <c r="S169" s="216">
        <v>65</v>
      </c>
    </row>
    <row r="170" spans="8:19">
      <c r="H170" s="202">
        <v>5451</v>
      </c>
      <c r="I170" s="204">
        <v>15487</v>
      </c>
      <c r="J170" s="195" t="s">
        <v>431</v>
      </c>
      <c r="K170" s="91"/>
      <c r="L170" s="17"/>
      <c r="M170" s="93"/>
      <c r="N170" s="208">
        <v>95541000</v>
      </c>
      <c r="O170" s="205" t="s">
        <v>4210</v>
      </c>
      <c r="P170" s="213">
        <v>95541000</v>
      </c>
      <c r="Q170" s="214" t="s">
        <v>4210</v>
      </c>
      <c r="R170" s="215">
        <v>19</v>
      </c>
      <c r="S170" s="216">
        <v>65</v>
      </c>
    </row>
    <row r="171" spans="8:19">
      <c r="H171" s="202">
        <v>3681</v>
      </c>
      <c r="I171" s="204">
        <v>15984</v>
      </c>
      <c r="J171" s="195" t="s">
        <v>432</v>
      </c>
      <c r="K171" s="91"/>
      <c r="L171" s="17"/>
      <c r="M171" s="93"/>
      <c r="N171" s="208">
        <v>95553000</v>
      </c>
      <c r="O171" s="205" t="s">
        <v>3690</v>
      </c>
      <c r="P171" s="213">
        <v>95553000</v>
      </c>
      <c r="Q171" s="214" t="s">
        <v>3690</v>
      </c>
      <c r="R171" s="215">
        <v>19</v>
      </c>
      <c r="S171" s="216">
        <v>65</v>
      </c>
    </row>
    <row r="172" spans="8:19">
      <c r="H172" s="202">
        <v>2174</v>
      </c>
      <c r="I172" s="204">
        <v>14143</v>
      </c>
      <c r="J172" s="195" t="s">
        <v>433</v>
      </c>
      <c r="K172" s="91"/>
      <c r="L172" s="17"/>
      <c r="M172" s="93"/>
      <c r="N172" s="208">
        <v>95131000</v>
      </c>
      <c r="O172" s="205" t="s">
        <v>3603</v>
      </c>
      <c r="P172" s="213">
        <v>95131000</v>
      </c>
      <c r="Q172" s="214" t="s">
        <v>3603</v>
      </c>
      <c r="R172" s="215">
        <v>19</v>
      </c>
      <c r="S172" s="216">
        <v>65</v>
      </c>
    </row>
    <row r="173" spans="8:19">
      <c r="H173" s="202"/>
      <c r="I173" s="204">
        <v>11662</v>
      </c>
      <c r="J173" s="195" t="s">
        <v>434</v>
      </c>
      <c r="K173" s="91"/>
      <c r="L173" s="17"/>
      <c r="M173" s="93"/>
      <c r="N173" s="208">
        <v>95132000</v>
      </c>
      <c r="O173" s="205" t="s">
        <v>4017</v>
      </c>
      <c r="P173" s="213">
        <v>95132000</v>
      </c>
      <c r="Q173" s="214" t="s">
        <v>4017</v>
      </c>
      <c r="R173" s="215">
        <v>19</v>
      </c>
      <c r="S173" s="216">
        <v>65</v>
      </c>
    </row>
    <row r="174" spans="8:19">
      <c r="H174" s="202"/>
      <c r="I174" s="204">
        <v>11663</v>
      </c>
      <c r="J174" s="195" t="s">
        <v>435</v>
      </c>
      <c r="K174" s="91"/>
      <c r="L174" s="17"/>
      <c r="M174" s="93"/>
      <c r="N174" s="208">
        <v>95870000</v>
      </c>
      <c r="O174" s="205" t="s">
        <v>3604</v>
      </c>
      <c r="P174" s="213">
        <v>95870000</v>
      </c>
      <c r="Q174" s="217" t="s">
        <v>3604</v>
      </c>
      <c r="R174" s="215">
        <v>19</v>
      </c>
      <c r="S174" s="216">
        <v>65</v>
      </c>
    </row>
    <row r="175" spans="8:19">
      <c r="H175" s="202">
        <v>6603</v>
      </c>
      <c r="I175" s="204">
        <v>11664</v>
      </c>
      <c r="J175" s="195" t="s">
        <v>436</v>
      </c>
      <c r="K175" s="91"/>
      <c r="L175" s="17"/>
      <c r="M175" s="93"/>
      <c r="N175" s="208">
        <v>95170000</v>
      </c>
      <c r="O175" s="205" t="s">
        <v>3605</v>
      </c>
      <c r="P175" s="213">
        <v>95170000</v>
      </c>
      <c r="Q175" s="214" t="s">
        <v>3605</v>
      </c>
      <c r="R175" s="215">
        <v>19</v>
      </c>
      <c r="S175" s="216">
        <v>65</v>
      </c>
    </row>
    <row r="176" spans="8:19">
      <c r="H176" s="202">
        <v>6604</v>
      </c>
      <c r="I176" s="204">
        <v>11665</v>
      </c>
      <c r="J176" s="195" t="s">
        <v>437</v>
      </c>
      <c r="K176" s="91"/>
      <c r="L176" s="17"/>
      <c r="M176" s="93"/>
      <c r="N176" s="208">
        <v>95172000</v>
      </c>
      <c r="O176" s="205" t="s">
        <v>3691</v>
      </c>
      <c r="P176" s="213">
        <v>95172000</v>
      </c>
      <c r="Q176" s="214" t="s">
        <v>3691</v>
      </c>
      <c r="R176" s="215">
        <v>19</v>
      </c>
      <c r="S176" s="216">
        <v>65</v>
      </c>
    </row>
    <row r="177" spans="8:19">
      <c r="H177" s="202">
        <v>6082</v>
      </c>
      <c r="I177" s="204">
        <v>11666</v>
      </c>
      <c r="J177" s="195" t="s">
        <v>438</v>
      </c>
      <c r="K177" s="91"/>
      <c r="L177" s="17"/>
      <c r="M177" s="93"/>
      <c r="N177" s="208">
        <v>95650000</v>
      </c>
      <c r="O177" s="205" t="s">
        <v>4109</v>
      </c>
      <c r="P177" s="213">
        <v>95650000</v>
      </c>
      <c r="Q177" s="214" t="s">
        <v>4109</v>
      </c>
      <c r="R177" s="215">
        <v>19</v>
      </c>
      <c r="S177" s="216">
        <v>65</v>
      </c>
    </row>
    <row r="178" spans="8:19">
      <c r="H178" s="202"/>
      <c r="I178" s="204">
        <v>11686</v>
      </c>
      <c r="J178" s="195" t="s">
        <v>439</v>
      </c>
      <c r="K178" s="91"/>
      <c r="L178" s="17"/>
      <c r="M178" s="93"/>
      <c r="N178" s="208">
        <v>95620000</v>
      </c>
      <c r="O178" s="205" t="s">
        <v>3606</v>
      </c>
      <c r="P178" s="213">
        <v>95620000</v>
      </c>
      <c r="Q178" s="214" t="s">
        <v>3606</v>
      </c>
      <c r="R178" s="215">
        <v>19</v>
      </c>
      <c r="S178" s="216">
        <v>65</v>
      </c>
    </row>
    <row r="179" spans="8:19">
      <c r="H179" s="202">
        <v>1701</v>
      </c>
      <c r="I179" s="204">
        <v>11711</v>
      </c>
      <c r="J179" s="195" t="s">
        <v>440</v>
      </c>
      <c r="K179" s="91"/>
      <c r="L179" s="17"/>
      <c r="M179" s="93"/>
      <c r="N179" s="208">
        <v>95590000</v>
      </c>
      <c r="O179" s="205" t="s">
        <v>3607</v>
      </c>
      <c r="P179" s="213">
        <v>95590000</v>
      </c>
      <c r="Q179" s="214" t="s">
        <v>3607</v>
      </c>
      <c r="R179" s="215">
        <v>19</v>
      </c>
      <c r="S179" s="216">
        <v>65</v>
      </c>
    </row>
    <row r="180" spans="8:19">
      <c r="H180" s="202">
        <v>51</v>
      </c>
      <c r="I180" s="204">
        <v>11683</v>
      </c>
      <c r="J180" s="195" t="s">
        <v>441</v>
      </c>
      <c r="K180" s="91"/>
      <c r="L180" s="17"/>
      <c r="M180" s="93"/>
      <c r="N180" s="208">
        <v>95741000</v>
      </c>
      <c r="O180" s="205" t="s">
        <v>4211</v>
      </c>
      <c r="P180" s="213">
        <v>95741000</v>
      </c>
      <c r="Q180" s="214" t="s">
        <v>4211</v>
      </c>
      <c r="R180" s="215">
        <v>19</v>
      </c>
      <c r="S180" s="216">
        <v>65</v>
      </c>
    </row>
    <row r="181" spans="8:19">
      <c r="H181" s="202">
        <v>81</v>
      </c>
      <c r="I181" s="204">
        <v>11704</v>
      </c>
      <c r="J181" s="195" t="s">
        <v>442</v>
      </c>
      <c r="K181" s="91"/>
      <c r="L181" s="17"/>
      <c r="M181" s="93"/>
      <c r="N181" s="208">
        <v>95810000</v>
      </c>
      <c r="O181" s="205" t="s">
        <v>4212</v>
      </c>
      <c r="P181" s="213">
        <v>95810000</v>
      </c>
      <c r="Q181" s="214" t="s">
        <v>4212</v>
      </c>
      <c r="R181" s="215">
        <v>18</v>
      </c>
      <c r="S181" s="216">
        <v>65</v>
      </c>
    </row>
    <row r="182" spans="8:19">
      <c r="H182" s="202">
        <v>3291</v>
      </c>
      <c r="I182" s="204">
        <v>14411</v>
      </c>
      <c r="J182" s="195" t="s">
        <v>443</v>
      </c>
      <c r="K182" s="91"/>
      <c r="L182" s="17"/>
      <c r="M182" s="93"/>
      <c r="N182" s="208">
        <v>95450000</v>
      </c>
      <c r="O182" s="205" t="s">
        <v>4018</v>
      </c>
      <c r="P182" s="213">
        <v>95450000</v>
      </c>
      <c r="Q182" s="214" t="s">
        <v>4018</v>
      </c>
      <c r="R182" s="215">
        <v>19</v>
      </c>
      <c r="S182" s="216">
        <v>65</v>
      </c>
    </row>
    <row r="183" spans="8:19">
      <c r="H183" s="202"/>
      <c r="I183" s="204">
        <v>14920</v>
      </c>
      <c r="J183" s="195" t="s">
        <v>444</v>
      </c>
      <c r="K183" s="91"/>
      <c r="L183" s="17"/>
      <c r="M183" s="93"/>
      <c r="N183" s="208">
        <v>95552000</v>
      </c>
      <c r="O183" s="205" t="s">
        <v>4213</v>
      </c>
      <c r="P183" s="213">
        <v>95552000</v>
      </c>
      <c r="Q183" s="214" t="s">
        <v>4213</v>
      </c>
      <c r="R183" s="215">
        <v>19</v>
      </c>
      <c r="S183" s="216">
        <v>65</v>
      </c>
    </row>
    <row r="184" spans="8:19">
      <c r="H184" s="202">
        <v>4021</v>
      </c>
      <c r="I184" s="204">
        <v>16655</v>
      </c>
      <c r="J184" s="195" t="s">
        <v>445</v>
      </c>
      <c r="K184" s="91"/>
      <c r="L184" s="17"/>
      <c r="M184" s="93"/>
      <c r="N184" s="208">
        <v>95950000</v>
      </c>
      <c r="O184" s="205" t="s">
        <v>4214</v>
      </c>
      <c r="P184" s="213">
        <v>95950000</v>
      </c>
      <c r="Q184" s="214" t="s">
        <v>4214</v>
      </c>
      <c r="R184" s="215">
        <v>19</v>
      </c>
      <c r="S184" s="216">
        <v>65</v>
      </c>
    </row>
    <row r="185" spans="8:19">
      <c r="H185" s="202"/>
      <c r="I185" s="204">
        <v>11705</v>
      </c>
      <c r="J185" s="195" t="s">
        <v>446</v>
      </c>
      <c r="K185" s="91"/>
      <c r="L185" s="17"/>
      <c r="M185" s="93"/>
      <c r="N185" s="208">
        <v>95563000</v>
      </c>
      <c r="O185" s="205" t="s">
        <v>4215</v>
      </c>
      <c r="P185" s="213">
        <v>95563000</v>
      </c>
      <c r="Q185" s="214" t="s">
        <v>4215</v>
      </c>
      <c r="R185" s="215">
        <v>19</v>
      </c>
      <c r="S185" s="216">
        <v>65</v>
      </c>
    </row>
    <row r="186" spans="8:19">
      <c r="H186" s="202"/>
      <c r="I186" s="204">
        <v>11706</v>
      </c>
      <c r="J186" s="195" t="s">
        <v>447</v>
      </c>
      <c r="K186" s="91"/>
      <c r="L186" s="17"/>
      <c r="M186" s="93"/>
      <c r="N186" s="208">
        <v>95470000</v>
      </c>
      <c r="O186" s="205" t="s">
        <v>4159</v>
      </c>
      <c r="P186" s="213">
        <v>95470000</v>
      </c>
      <c r="Q186" s="214" t="s">
        <v>4159</v>
      </c>
      <c r="R186" s="215">
        <v>19</v>
      </c>
      <c r="S186" s="216">
        <v>65</v>
      </c>
    </row>
    <row r="187" spans="8:19">
      <c r="H187" s="202">
        <v>5242</v>
      </c>
      <c r="I187" s="204">
        <v>11707</v>
      </c>
      <c r="J187" s="195" t="s">
        <v>448</v>
      </c>
      <c r="K187" s="91"/>
      <c r="L187" s="17"/>
      <c r="M187" s="93"/>
      <c r="N187" s="208">
        <v>95890200</v>
      </c>
      <c r="O187" s="205" t="s">
        <v>3692</v>
      </c>
      <c r="P187" s="213">
        <v>95890200</v>
      </c>
      <c r="Q187" s="214" t="s">
        <v>3692</v>
      </c>
      <c r="R187" s="215">
        <v>19</v>
      </c>
      <c r="S187" s="216">
        <v>65</v>
      </c>
    </row>
    <row r="188" spans="8:19">
      <c r="H188" s="202">
        <v>3232</v>
      </c>
      <c r="I188" s="204">
        <v>14392</v>
      </c>
      <c r="J188" s="195" t="s">
        <v>449</v>
      </c>
      <c r="K188" s="91"/>
      <c r="L188" s="17"/>
      <c r="M188" s="93"/>
      <c r="N188" s="208">
        <v>95561000</v>
      </c>
      <c r="O188" s="205" t="s">
        <v>4110</v>
      </c>
      <c r="P188" s="213">
        <v>95561000</v>
      </c>
      <c r="Q188" s="214" t="s">
        <v>4110</v>
      </c>
      <c r="R188" s="215">
        <v>19</v>
      </c>
      <c r="S188" s="216">
        <v>65</v>
      </c>
    </row>
    <row r="189" spans="8:19">
      <c r="H189" s="202">
        <v>5744</v>
      </c>
      <c r="I189" s="204">
        <v>14785</v>
      </c>
      <c r="J189" s="195" t="s">
        <v>450</v>
      </c>
      <c r="K189" s="91"/>
      <c r="L189" s="17"/>
      <c r="M189" s="93"/>
      <c r="N189" s="208">
        <v>95562000</v>
      </c>
      <c r="O189" s="205" t="s">
        <v>4160</v>
      </c>
      <c r="P189" s="213">
        <v>95562000</v>
      </c>
      <c r="Q189" s="214" t="s">
        <v>4160</v>
      </c>
      <c r="R189" s="215">
        <v>19</v>
      </c>
      <c r="S189" s="216">
        <v>65</v>
      </c>
    </row>
    <row r="190" spans="8:19">
      <c r="H190" s="202">
        <v>5423</v>
      </c>
      <c r="I190" s="204">
        <v>14784</v>
      </c>
      <c r="J190" s="195" t="s">
        <v>451</v>
      </c>
      <c r="K190" s="91"/>
      <c r="L190" s="17"/>
      <c r="M190" s="93"/>
      <c r="N190" s="208">
        <v>95210000</v>
      </c>
      <c r="O190" s="205" t="s">
        <v>3608</v>
      </c>
      <c r="P190" s="213">
        <v>95210000</v>
      </c>
      <c r="Q190" s="214" t="s">
        <v>3608</v>
      </c>
      <c r="R190" s="215">
        <v>19</v>
      </c>
      <c r="S190" s="216">
        <v>65</v>
      </c>
    </row>
    <row r="191" spans="8:19">
      <c r="H191" s="202"/>
      <c r="I191" s="204">
        <v>10500</v>
      </c>
      <c r="J191" s="195" t="s">
        <v>452</v>
      </c>
      <c r="K191" s="91"/>
      <c r="L191" s="17"/>
      <c r="M191" s="93"/>
      <c r="N191" s="208">
        <v>95740000</v>
      </c>
      <c r="O191" s="205" t="s">
        <v>3609</v>
      </c>
      <c r="P191" s="213">
        <v>95740000</v>
      </c>
      <c r="Q191" s="214" t="s">
        <v>3609</v>
      </c>
      <c r="R191" s="215">
        <v>19</v>
      </c>
      <c r="S191" s="216">
        <v>65</v>
      </c>
    </row>
    <row r="192" spans="8:19">
      <c r="H192" s="202">
        <v>1023</v>
      </c>
      <c r="I192" s="204">
        <v>15536</v>
      </c>
      <c r="J192" s="195" t="s">
        <v>453</v>
      </c>
      <c r="K192" s="91"/>
      <c r="L192" s="17"/>
      <c r="M192" s="93"/>
      <c r="N192" s="208">
        <v>95141000</v>
      </c>
      <c r="O192" s="205" t="s">
        <v>4161</v>
      </c>
      <c r="P192" s="213">
        <v>95141000</v>
      </c>
      <c r="Q192" s="214" t="s">
        <v>4161</v>
      </c>
      <c r="R192" s="215">
        <v>19</v>
      </c>
      <c r="S192" s="216">
        <v>65</v>
      </c>
    </row>
    <row r="193" spans="8:19">
      <c r="H193" s="202">
        <v>2541</v>
      </c>
      <c r="I193" s="204">
        <v>11702</v>
      </c>
      <c r="J193" s="195" t="s">
        <v>454</v>
      </c>
      <c r="K193" s="91"/>
      <c r="L193" s="17"/>
      <c r="M193" s="93"/>
      <c r="N193" s="208">
        <v>95142000</v>
      </c>
      <c r="O193" s="205" t="s">
        <v>3693</v>
      </c>
      <c r="P193" s="213">
        <v>95142000</v>
      </c>
      <c r="Q193" s="214" t="s">
        <v>3693</v>
      </c>
      <c r="R193" s="215">
        <v>19</v>
      </c>
      <c r="S193" s="216">
        <v>65</v>
      </c>
    </row>
    <row r="194" spans="8:19">
      <c r="H194" s="202"/>
      <c r="I194" s="204">
        <v>11712</v>
      </c>
      <c r="J194" s="195" t="s">
        <v>455</v>
      </c>
      <c r="K194" s="91"/>
      <c r="L194" s="17"/>
      <c r="M194" s="93"/>
      <c r="N194" s="208">
        <v>95340000</v>
      </c>
      <c r="O194" s="205" t="s">
        <v>3610</v>
      </c>
      <c r="P194" s="213">
        <v>95340000</v>
      </c>
      <c r="Q194" s="214" t="s">
        <v>3610</v>
      </c>
      <c r="R194" s="215">
        <v>19</v>
      </c>
      <c r="S194" s="216">
        <v>65</v>
      </c>
    </row>
    <row r="195" spans="8:19">
      <c r="H195" s="202">
        <v>2422</v>
      </c>
      <c r="I195" s="204">
        <v>13712</v>
      </c>
      <c r="J195" s="195" t="s">
        <v>456</v>
      </c>
      <c r="K195" s="91"/>
      <c r="L195" s="17"/>
      <c r="M195" s="93"/>
      <c r="N195" s="208">
        <v>95700000</v>
      </c>
      <c r="O195" s="205" t="s">
        <v>4019</v>
      </c>
      <c r="P195" s="213">
        <v>95700000</v>
      </c>
      <c r="Q195" s="214" t="s">
        <v>4019</v>
      </c>
      <c r="R195" s="215">
        <v>19</v>
      </c>
      <c r="S195" s="216">
        <v>65</v>
      </c>
    </row>
    <row r="196" spans="8:19">
      <c r="H196" s="202"/>
      <c r="I196" s="204">
        <v>11713</v>
      </c>
      <c r="J196" s="195" t="s">
        <v>457</v>
      </c>
      <c r="K196" s="91"/>
      <c r="L196" s="17"/>
      <c r="M196" s="93"/>
      <c r="N196" s="208">
        <v>95300000</v>
      </c>
      <c r="O196" s="205" t="s">
        <v>3611</v>
      </c>
      <c r="P196" s="213">
        <v>95300000</v>
      </c>
      <c r="Q196" s="214" t="s">
        <v>3611</v>
      </c>
      <c r="R196" s="215">
        <v>19</v>
      </c>
      <c r="S196" s="216">
        <v>65</v>
      </c>
    </row>
    <row r="197" spans="8:19">
      <c r="H197" s="202">
        <v>6281</v>
      </c>
      <c r="I197" s="204">
        <v>11714</v>
      </c>
      <c r="J197" s="195" t="s">
        <v>458</v>
      </c>
      <c r="K197" s="91"/>
      <c r="L197" s="17"/>
      <c r="M197" s="93"/>
      <c r="N197" s="208">
        <v>95600000</v>
      </c>
      <c r="O197" s="205" t="s">
        <v>3612</v>
      </c>
      <c r="P197" s="213">
        <v>95600000</v>
      </c>
      <c r="Q197" s="214" t="s">
        <v>3612</v>
      </c>
      <c r="R197" s="215">
        <v>19</v>
      </c>
      <c r="S197" s="216">
        <v>65</v>
      </c>
    </row>
    <row r="198" spans="8:19">
      <c r="H198" s="202"/>
      <c r="I198" s="204">
        <v>16330</v>
      </c>
      <c r="J198" s="195" t="s">
        <v>3711</v>
      </c>
      <c r="K198" s="91"/>
      <c r="L198" s="17"/>
      <c r="M198" s="93"/>
      <c r="N198" s="208">
        <v>90070000</v>
      </c>
      <c r="O198" s="205" t="s">
        <v>4216</v>
      </c>
      <c r="P198" s="213">
        <v>90070000</v>
      </c>
      <c r="Q198" s="214" t="s">
        <v>4216</v>
      </c>
      <c r="R198" s="215">
        <v>19</v>
      </c>
      <c r="S198" s="216">
        <v>65</v>
      </c>
    </row>
    <row r="199" spans="8:19">
      <c r="H199" s="202"/>
      <c r="I199" s="204">
        <v>10499</v>
      </c>
      <c r="J199" s="195" t="s">
        <v>459</v>
      </c>
      <c r="K199" s="91"/>
      <c r="L199" s="17"/>
      <c r="M199" s="93"/>
      <c r="N199" s="208">
        <v>95884200</v>
      </c>
      <c r="O199" s="205" t="s">
        <v>4162</v>
      </c>
      <c r="P199" s="213">
        <v>95884200</v>
      </c>
      <c r="Q199" s="214" t="s">
        <v>4162</v>
      </c>
      <c r="R199" s="215">
        <v>19</v>
      </c>
      <c r="S199" s="216">
        <v>65</v>
      </c>
    </row>
    <row r="200" spans="8:19">
      <c r="H200" s="202">
        <v>323</v>
      </c>
      <c r="I200" s="204">
        <v>15009</v>
      </c>
      <c r="J200" s="195" t="s">
        <v>460</v>
      </c>
      <c r="K200" s="91"/>
      <c r="L200" s="17"/>
      <c r="M200" s="93"/>
      <c r="N200" s="208">
        <v>95790000</v>
      </c>
      <c r="O200" s="205" t="s">
        <v>4217</v>
      </c>
      <c r="P200" s="213">
        <v>95790000</v>
      </c>
      <c r="Q200" s="214" t="s">
        <v>4217</v>
      </c>
      <c r="R200" s="215">
        <v>19</v>
      </c>
      <c r="S200" s="216">
        <v>65</v>
      </c>
    </row>
    <row r="201" spans="8:19">
      <c r="H201" s="202"/>
      <c r="I201" s="204">
        <v>11717</v>
      </c>
      <c r="J201" s="195" t="s">
        <v>461</v>
      </c>
      <c r="K201" s="91"/>
      <c r="L201" s="17"/>
      <c r="M201" s="93"/>
      <c r="N201" s="208">
        <v>95160000</v>
      </c>
      <c r="O201" s="205" t="s">
        <v>3613</v>
      </c>
      <c r="P201" s="213">
        <v>95160000</v>
      </c>
      <c r="Q201" s="214" t="s">
        <v>3613</v>
      </c>
      <c r="R201" s="215">
        <v>19</v>
      </c>
      <c r="S201" s="216">
        <v>65</v>
      </c>
    </row>
    <row r="202" spans="8:19">
      <c r="H202" s="202"/>
      <c r="I202" s="204">
        <v>11694</v>
      </c>
      <c r="J202" s="195" t="s">
        <v>462</v>
      </c>
      <c r="K202" s="91"/>
      <c r="L202" s="17"/>
      <c r="M202" s="93"/>
      <c r="N202" s="208">
        <v>95250000</v>
      </c>
      <c r="O202" s="205" t="s">
        <v>3614</v>
      </c>
      <c r="P202" s="213">
        <v>95250000</v>
      </c>
      <c r="Q202" s="217" t="s">
        <v>3614</v>
      </c>
      <c r="R202" s="215">
        <v>19</v>
      </c>
      <c r="S202" s="216">
        <v>65</v>
      </c>
    </row>
    <row r="203" spans="8:19">
      <c r="H203" s="202">
        <v>6605</v>
      </c>
      <c r="I203" s="204">
        <v>11692</v>
      </c>
      <c r="J203" s="195" t="s">
        <v>463</v>
      </c>
      <c r="K203" s="91"/>
      <c r="L203" s="17"/>
      <c r="M203" s="93"/>
      <c r="N203" s="208">
        <v>95602000</v>
      </c>
      <c r="O203" s="205" t="s">
        <v>4111</v>
      </c>
      <c r="P203" s="213">
        <v>95602000</v>
      </c>
      <c r="Q203" s="214" t="s">
        <v>4111</v>
      </c>
      <c r="R203" s="215">
        <v>19</v>
      </c>
      <c r="S203" s="216">
        <v>65</v>
      </c>
    </row>
    <row r="204" spans="8:19">
      <c r="H204" s="202">
        <v>302</v>
      </c>
      <c r="I204" s="204">
        <v>14996</v>
      </c>
      <c r="J204" s="195" t="s">
        <v>464</v>
      </c>
      <c r="K204" s="91"/>
      <c r="L204" s="17"/>
      <c r="M204" s="93"/>
      <c r="N204" s="208">
        <v>95325000</v>
      </c>
      <c r="O204" s="205" t="s">
        <v>4020</v>
      </c>
      <c r="P204" s="213">
        <v>95325000</v>
      </c>
      <c r="Q204" s="217" t="s">
        <v>4020</v>
      </c>
      <c r="R204" s="215">
        <v>19</v>
      </c>
      <c r="S204" s="216">
        <v>65</v>
      </c>
    </row>
    <row r="205" spans="8:19">
      <c r="H205" s="202">
        <v>2931</v>
      </c>
      <c r="I205" s="204">
        <v>11688</v>
      </c>
      <c r="J205" s="195" t="s">
        <v>465</v>
      </c>
      <c r="K205" s="91"/>
      <c r="L205" s="17"/>
      <c r="M205" s="93"/>
      <c r="N205" s="208">
        <v>95893200</v>
      </c>
      <c r="O205" s="205" t="s">
        <v>3694</v>
      </c>
      <c r="P205" s="213">
        <v>95893200</v>
      </c>
      <c r="Q205" s="214" t="s">
        <v>3694</v>
      </c>
      <c r="R205" s="215">
        <v>19</v>
      </c>
      <c r="S205" s="216">
        <v>65</v>
      </c>
    </row>
    <row r="206" spans="8:19">
      <c r="H206" s="202"/>
      <c r="I206" s="204">
        <v>16271</v>
      </c>
      <c r="J206" s="195" t="s">
        <v>3712</v>
      </c>
      <c r="K206" s="91"/>
      <c r="L206" s="17"/>
      <c r="M206" s="93"/>
      <c r="N206" s="208">
        <v>95110000</v>
      </c>
      <c r="O206" s="205" t="s">
        <v>3615</v>
      </c>
      <c r="P206" s="213">
        <v>95110000</v>
      </c>
      <c r="Q206" s="214" t="s">
        <v>3615</v>
      </c>
      <c r="R206" s="215">
        <v>19</v>
      </c>
      <c r="S206" s="216">
        <v>65</v>
      </c>
    </row>
    <row r="207" spans="8:19">
      <c r="H207" s="202"/>
      <c r="I207" s="204">
        <v>11691</v>
      </c>
      <c r="J207" s="195" t="s">
        <v>466</v>
      </c>
      <c r="K207" s="91"/>
      <c r="L207" s="17"/>
      <c r="M207" s="93"/>
      <c r="N207" s="208">
        <v>95115000</v>
      </c>
      <c r="O207" s="205" t="s">
        <v>4021</v>
      </c>
      <c r="P207" s="213">
        <v>95115000</v>
      </c>
      <c r="Q207" s="214" t="s">
        <v>4021</v>
      </c>
      <c r="R207" s="215">
        <v>19</v>
      </c>
      <c r="S207" s="216">
        <v>65</v>
      </c>
    </row>
    <row r="208" spans="8:19">
      <c r="H208" s="202">
        <v>2162</v>
      </c>
      <c r="I208" s="204">
        <v>14479</v>
      </c>
      <c r="J208" s="195" t="s">
        <v>467</v>
      </c>
      <c r="K208" s="91"/>
      <c r="L208" s="17"/>
      <c r="M208" s="93"/>
      <c r="N208" s="208">
        <v>95670000</v>
      </c>
      <c r="O208" s="205" t="s">
        <v>4112</v>
      </c>
      <c r="P208" s="213">
        <v>95670000</v>
      </c>
      <c r="Q208" s="214" t="s">
        <v>4112</v>
      </c>
      <c r="R208" s="215">
        <v>18</v>
      </c>
      <c r="S208" s="216">
        <v>65</v>
      </c>
    </row>
    <row r="209" spans="8:19">
      <c r="H209" s="202"/>
      <c r="I209" s="204">
        <v>13261</v>
      </c>
      <c r="J209" s="195" t="s">
        <v>468</v>
      </c>
      <c r="K209" s="91"/>
      <c r="L209" s="17"/>
      <c r="M209" s="93"/>
      <c r="N209" s="208">
        <v>95270000</v>
      </c>
      <c r="O209" s="205" t="s">
        <v>4218</v>
      </c>
      <c r="P209" s="213">
        <v>95270000</v>
      </c>
      <c r="Q209" s="214" t="s">
        <v>4218</v>
      </c>
      <c r="R209" s="215">
        <v>19</v>
      </c>
      <c r="S209" s="216">
        <v>65</v>
      </c>
    </row>
    <row r="210" spans="8:19">
      <c r="H210" s="202"/>
      <c r="I210" s="204">
        <v>11701</v>
      </c>
      <c r="J210" s="195" t="s">
        <v>469</v>
      </c>
      <c r="K210" s="91"/>
      <c r="L210" s="17"/>
      <c r="M210" s="93"/>
      <c r="N210" s="208">
        <v>95480000</v>
      </c>
      <c r="O210" s="205" t="s">
        <v>4163</v>
      </c>
      <c r="P210" s="213">
        <v>95480000</v>
      </c>
      <c r="Q210" s="214" t="s">
        <v>4163</v>
      </c>
      <c r="R210" s="215">
        <v>19</v>
      </c>
      <c r="S210" s="216">
        <v>65</v>
      </c>
    </row>
    <row r="211" spans="8:19">
      <c r="H211" s="202">
        <v>4536</v>
      </c>
      <c r="I211" s="204">
        <v>15468</v>
      </c>
      <c r="J211" s="195" t="s">
        <v>470</v>
      </c>
      <c r="K211" s="91"/>
      <c r="L211" s="17"/>
      <c r="M211" s="93"/>
      <c r="N211" s="208">
        <v>95420000</v>
      </c>
      <c r="O211" s="205" t="s">
        <v>3616</v>
      </c>
      <c r="P211" s="213">
        <v>95420000</v>
      </c>
      <c r="Q211" s="214" t="s">
        <v>3616</v>
      </c>
      <c r="R211" s="215">
        <v>19</v>
      </c>
      <c r="S211" s="216">
        <v>65</v>
      </c>
    </row>
    <row r="212" spans="8:19">
      <c r="H212" s="202">
        <v>2701</v>
      </c>
      <c r="I212" s="204">
        <v>11693</v>
      </c>
      <c r="J212" s="195" t="s">
        <v>471</v>
      </c>
      <c r="K212" s="91"/>
      <c r="L212" s="17"/>
      <c r="M212" s="93"/>
      <c r="N212" s="208">
        <v>95900000</v>
      </c>
      <c r="O212" s="205" t="s">
        <v>4022</v>
      </c>
      <c r="P212" s="213">
        <v>95900000</v>
      </c>
      <c r="Q212" s="214" t="s">
        <v>4022</v>
      </c>
      <c r="R212" s="215">
        <v>19</v>
      </c>
      <c r="S212" s="216">
        <v>65</v>
      </c>
    </row>
    <row r="213" spans="8:19">
      <c r="H213" s="202">
        <v>6807</v>
      </c>
      <c r="I213" s="204">
        <v>14970</v>
      </c>
      <c r="J213" s="195" t="s">
        <v>472</v>
      </c>
      <c r="K213" s="91"/>
      <c r="L213" s="17"/>
      <c r="M213" s="93"/>
      <c r="N213" s="208">
        <v>95920000</v>
      </c>
      <c r="O213" s="205" t="s">
        <v>4023</v>
      </c>
      <c r="P213" s="213">
        <v>95920000</v>
      </c>
      <c r="Q213" s="214" t="s">
        <v>4023</v>
      </c>
      <c r="R213" s="215">
        <v>19</v>
      </c>
      <c r="S213" s="216">
        <v>65</v>
      </c>
    </row>
    <row r="214" spans="8:19">
      <c r="H214" s="202">
        <v>6812</v>
      </c>
      <c r="I214" s="204">
        <v>16654</v>
      </c>
      <c r="J214" s="195" t="s">
        <v>4165</v>
      </c>
      <c r="K214" s="91"/>
      <c r="L214" s="17"/>
      <c r="M214" s="93"/>
      <c r="N214" s="208">
        <v>95502000</v>
      </c>
      <c r="O214" s="205" t="s">
        <v>4164</v>
      </c>
      <c r="P214" s="213">
        <v>95502000</v>
      </c>
      <c r="Q214" s="214" t="s">
        <v>4164</v>
      </c>
      <c r="R214" s="215">
        <v>19</v>
      </c>
      <c r="S214" s="216">
        <v>65</v>
      </c>
    </row>
    <row r="215" spans="8:19">
      <c r="H215" s="202"/>
      <c r="I215" s="204">
        <v>10982</v>
      </c>
      <c r="J215" s="195" t="s">
        <v>473</v>
      </c>
      <c r="K215" s="91"/>
      <c r="L215" s="17"/>
      <c r="M215" s="93"/>
      <c r="N215" s="208">
        <v>95540000</v>
      </c>
      <c r="O215" s="205" t="s">
        <v>4113</v>
      </c>
      <c r="P215" s="213">
        <v>95540000</v>
      </c>
      <c r="Q215" s="214" t="s">
        <v>4113</v>
      </c>
      <c r="R215" s="215">
        <v>19</v>
      </c>
      <c r="S215" s="216">
        <v>65</v>
      </c>
    </row>
    <row r="216" spans="8:19">
      <c r="H216" s="202">
        <v>52</v>
      </c>
      <c r="I216" s="204">
        <v>11685</v>
      </c>
      <c r="J216" s="195" t="s">
        <v>474</v>
      </c>
      <c r="K216" s="91"/>
      <c r="L216" s="17"/>
      <c r="M216" s="93"/>
      <c r="N216" s="208">
        <v>95510000</v>
      </c>
      <c r="O216" s="205" t="s">
        <v>3617</v>
      </c>
      <c r="P216" s="213">
        <v>95510000</v>
      </c>
      <c r="Q216" s="214" t="s">
        <v>3617</v>
      </c>
      <c r="R216" s="215">
        <v>19</v>
      </c>
      <c r="S216" s="216">
        <v>65</v>
      </c>
    </row>
    <row r="217" spans="8:19">
      <c r="H217" s="202">
        <v>5703</v>
      </c>
      <c r="I217" s="204">
        <v>14788</v>
      </c>
      <c r="J217" s="195" t="s">
        <v>475</v>
      </c>
      <c r="K217" s="91"/>
      <c r="L217" s="17"/>
      <c r="M217" s="93"/>
      <c r="N217" s="208">
        <v>95512000</v>
      </c>
      <c r="O217" s="205" t="s">
        <v>4114</v>
      </c>
      <c r="P217" s="213">
        <v>95512000</v>
      </c>
      <c r="Q217" s="214" t="s">
        <v>4114</v>
      </c>
      <c r="R217" s="215">
        <v>19</v>
      </c>
      <c r="S217" s="216">
        <v>65</v>
      </c>
    </row>
    <row r="218" spans="8:19">
      <c r="H218" s="202"/>
      <c r="I218" s="204">
        <v>11697</v>
      </c>
      <c r="J218" s="195" t="s">
        <v>476</v>
      </c>
      <c r="K218" s="91"/>
      <c r="L218" s="17"/>
      <c r="M218" s="93"/>
      <c r="N218" s="208">
        <v>95430000</v>
      </c>
      <c r="O218" s="205" t="s">
        <v>3695</v>
      </c>
      <c r="P218" s="213">
        <v>95430000</v>
      </c>
      <c r="Q218" s="214" t="s">
        <v>3695</v>
      </c>
      <c r="R218" s="215">
        <v>19</v>
      </c>
      <c r="S218" s="216">
        <v>65</v>
      </c>
    </row>
    <row r="219" spans="8:19">
      <c r="H219" s="202">
        <v>5745</v>
      </c>
      <c r="I219" s="204">
        <v>14787</v>
      </c>
      <c r="J219" s="195" t="s">
        <v>477</v>
      </c>
      <c r="K219" s="91"/>
      <c r="L219" s="17"/>
      <c r="M219" s="93"/>
      <c r="N219" s="208">
        <v>95460000</v>
      </c>
      <c r="O219" s="205" t="s">
        <v>4082</v>
      </c>
      <c r="P219" s="213">
        <v>95460000</v>
      </c>
      <c r="Q219" s="214" t="s">
        <v>4082</v>
      </c>
      <c r="R219" s="215">
        <v>19</v>
      </c>
      <c r="S219" s="216">
        <v>65</v>
      </c>
    </row>
    <row r="220" spans="8:19">
      <c r="H220" s="202">
        <v>297</v>
      </c>
      <c r="I220" s="204">
        <v>15653</v>
      </c>
      <c r="J220" s="195" t="s">
        <v>478</v>
      </c>
      <c r="K220" s="91"/>
      <c r="L220" s="17"/>
      <c r="M220" s="93"/>
      <c r="N220" s="208">
        <v>95380000</v>
      </c>
      <c r="O220" s="205" t="s">
        <v>3618</v>
      </c>
      <c r="P220" s="213">
        <v>95380000</v>
      </c>
      <c r="Q220" s="217" t="s">
        <v>3618</v>
      </c>
      <c r="R220" s="215">
        <v>19</v>
      </c>
      <c r="S220" s="216">
        <v>65</v>
      </c>
    </row>
    <row r="221" spans="8:19">
      <c r="H221" s="202">
        <v>5746</v>
      </c>
      <c r="I221" s="204">
        <v>14786</v>
      </c>
      <c r="J221" s="195" t="s">
        <v>479</v>
      </c>
      <c r="K221" s="91"/>
      <c r="L221" s="17"/>
      <c r="M221" s="93"/>
      <c r="N221" s="208">
        <v>95940000</v>
      </c>
      <c r="O221" s="205" t="s">
        <v>4083</v>
      </c>
      <c r="P221" s="213">
        <v>95940000</v>
      </c>
      <c r="Q221" s="217" t="s">
        <v>4083</v>
      </c>
      <c r="R221" s="215">
        <v>19</v>
      </c>
      <c r="S221" s="216">
        <v>65</v>
      </c>
    </row>
    <row r="222" spans="8:19">
      <c r="H222" s="202">
        <v>571</v>
      </c>
      <c r="I222" s="204">
        <v>15144</v>
      </c>
      <c r="J222" s="195" t="s">
        <v>480</v>
      </c>
      <c r="K222" s="91"/>
      <c r="L222" s="17"/>
      <c r="M222" s="93"/>
      <c r="N222" s="208">
        <v>73070000</v>
      </c>
      <c r="O222" s="205" t="s">
        <v>3619</v>
      </c>
      <c r="P222" s="213">
        <v>73070000</v>
      </c>
      <c r="Q222" s="214" t="s">
        <v>3619</v>
      </c>
      <c r="R222" s="215">
        <v>19</v>
      </c>
      <c r="S222" s="216">
        <v>65</v>
      </c>
    </row>
    <row r="223" spans="8:19">
      <c r="H223" s="202">
        <v>1501</v>
      </c>
      <c r="I223" s="204">
        <v>11792</v>
      </c>
      <c r="J223" s="195" t="s">
        <v>481</v>
      </c>
      <c r="K223" s="91"/>
      <c r="L223" s="17"/>
      <c r="M223" s="93"/>
      <c r="N223" s="208">
        <v>77830000</v>
      </c>
      <c r="O223" s="205" t="s">
        <v>4219</v>
      </c>
      <c r="P223" s="213">
        <v>77830000</v>
      </c>
      <c r="Q223" s="214" t="s">
        <v>4219</v>
      </c>
      <c r="R223" s="215">
        <v>19</v>
      </c>
      <c r="S223" s="216">
        <v>65</v>
      </c>
    </row>
    <row r="224" spans="8:19">
      <c r="H224" s="202">
        <v>5148</v>
      </c>
      <c r="I224" s="204">
        <v>11902</v>
      </c>
      <c r="J224" s="195" t="s">
        <v>482</v>
      </c>
      <c r="K224" s="91"/>
      <c r="L224" s="17"/>
      <c r="M224" s="93"/>
      <c r="N224" s="208">
        <v>73651000</v>
      </c>
      <c r="O224" s="205" t="s">
        <v>4115</v>
      </c>
      <c r="P224" s="213">
        <v>73651000</v>
      </c>
      <c r="Q224" s="214" t="s">
        <v>4115</v>
      </c>
      <c r="R224" s="215">
        <v>18</v>
      </c>
      <c r="S224" s="216">
        <v>65</v>
      </c>
    </row>
    <row r="225" spans="8:19">
      <c r="H225" s="202"/>
      <c r="I225" s="204">
        <v>11770</v>
      </c>
      <c r="J225" s="195" t="s">
        <v>483</v>
      </c>
      <c r="K225" s="91"/>
      <c r="L225" s="17"/>
      <c r="M225" s="93"/>
      <c r="N225" s="208">
        <v>73651001</v>
      </c>
      <c r="O225" s="205" t="s">
        <v>4116</v>
      </c>
      <c r="P225" s="213">
        <v>73651001</v>
      </c>
      <c r="Q225" s="214" t="s">
        <v>4116</v>
      </c>
      <c r="R225" s="215">
        <v>18</v>
      </c>
      <c r="S225" s="216">
        <v>65</v>
      </c>
    </row>
    <row r="226" spans="8:19">
      <c r="H226" s="202">
        <v>5063</v>
      </c>
      <c r="I226" s="204">
        <v>11872</v>
      </c>
      <c r="J226" s="195" t="s">
        <v>484</v>
      </c>
      <c r="K226" s="91"/>
      <c r="L226" s="17"/>
      <c r="M226" s="93"/>
      <c r="N226" s="208">
        <v>73651002</v>
      </c>
      <c r="O226" s="205" t="s">
        <v>4117</v>
      </c>
      <c r="P226" s="213">
        <v>73651002</v>
      </c>
      <c r="Q226" s="214" t="s">
        <v>4117</v>
      </c>
      <c r="R226" s="215">
        <v>18</v>
      </c>
      <c r="S226" s="216">
        <v>65</v>
      </c>
    </row>
    <row r="227" spans="8:19">
      <c r="H227" s="202">
        <v>2951</v>
      </c>
      <c r="I227" s="204">
        <v>11873</v>
      </c>
      <c r="J227" s="195" t="s">
        <v>485</v>
      </c>
      <c r="K227" s="91"/>
      <c r="L227" s="17"/>
      <c r="M227" s="93"/>
      <c r="N227" s="208">
        <v>73651003</v>
      </c>
      <c r="O227" s="205" t="s">
        <v>4118</v>
      </c>
      <c r="P227" s="213">
        <v>73651003</v>
      </c>
      <c r="Q227" s="214" t="s">
        <v>4118</v>
      </c>
      <c r="R227" s="215">
        <v>18</v>
      </c>
      <c r="S227" s="216">
        <v>65</v>
      </c>
    </row>
    <row r="228" spans="8:19">
      <c r="H228" s="202">
        <v>5704</v>
      </c>
      <c r="I228" s="204">
        <v>14761</v>
      </c>
      <c r="J228" s="195" t="s">
        <v>486</v>
      </c>
      <c r="K228" s="91"/>
      <c r="L228" s="17"/>
      <c r="M228" s="93"/>
      <c r="N228" s="208">
        <v>73651004</v>
      </c>
      <c r="O228" s="205" t="s">
        <v>4119</v>
      </c>
      <c r="P228" s="213">
        <v>73651004</v>
      </c>
      <c r="Q228" s="214" t="s">
        <v>4119</v>
      </c>
      <c r="R228" s="215">
        <v>18</v>
      </c>
      <c r="S228" s="216">
        <v>65</v>
      </c>
    </row>
    <row r="229" spans="8:19">
      <c r="H229" s="202">
        <v>4224</v>
      </c>
      <c r="I229" s="204">
        <v>11875</v>
      </c>
      <c r="J229" s="195" t="s">
        <v>487</v>
      </c>
      <c r="K229" s="91"/>
      <c r="L229" s="17"/>
      <c r="M229" s="93"/>
      <c r="N229" s="208">
        <v>94740000</v>
      </c>
      <c r="O229" s="205" t="s">
        <v>4220</v>
      </c>
      <c r="P229" s="213">
        <v>94740000</v>
      </c>
      <c r="Q229" s="217" t="s">
        <v>4220</v>
      </c>
      <c r="R229" s="215">
        <v>18</v>
      </c>
      <c r="S229" s="216">
        <v>65</v>
      </c>
    </row>
    <row r="230" spans="8:19">
      <c r="H230" s="202">
        <v>2612</v>
      </c>
      <c r="I230" s="204">
        <v>11876</v>
      </c>
      <c r="J230" s="195" t="s">
        <v>488</v>
      </c>
      <c r="K230" s="91"/>
      <c r="L230" s="17"/>
      <c r="M230" s="93"/>
      <c r="N230" s="208">
        <v>60140000</v>
      </c>
      <c r="O230" s="205" t="s">
        <v>3620</v>
      </c>
      <c r="P230" s="213">
        <v>60140000</v>
      </c>
      <c r="Q230" s="214" t="s">
        <v>3620</v>
      </c>
      <c r="R230" s="215">
        <v>19</v>
      </c>
      <c r="S230" s="216">
        <v>65</v>
      </c>
    </row>
    <row r="231" spans="8:19">
      <c r="H231" s="202">
        <v>4131</v>
      </c>
      <c r="I231" s="204">
        <v>11886</v>
      </c>
      <c r="J231" s="195" t="s">
        <v>489</v>
      </c>
      <c r="K231" s="91"/>
      <c r="L231" s="17"/>
      <c r="M231" s="93"/>
      <c r="N231" s="208">
        <v>73140000</v>
      </c>
      <c r="O231" s="205" t="s">
        <v>4084</v>
      </c>
      <c r="P231" s="213">
        <v>73140000</v>
      </c>
      <c r="Q231" s="214" t="s">
        <v>4084</v>
      </c>
      <c r="R231" s="215">
        <v>18</v>
      </c>
      <c r="S231" s="216">
        <v>65</v>
      </c>
    </row>
    <row r="232" spans="8:19">
      <c r="H232" s="202"/>
      <c r="I232" s="204">
        <v>16541</v>
      </c>
      <c r="J232" s="195" t="s">
        <v>3713</v>
      </c>
      <c r="K232" s="91"/>
      <c r="L232" s="17"/>
      <c r="M232" s="93"/>
      <c r="N232" s="208">
        <v>86541000</v>
      </c>
      <c r="O232" s="205" t="s">
        <v>3621</v>
      </c>
      <c r="P232" s="213">
        <v>86541000</v>
      </c>
      <c r="Q232" s="217" t="s">
        <v>3621</v>
      </c>
      <c r="R232" s="215">
        <v>18</v>
      </c>
      <c r="S232" s="216">
        <v>65</v>
      </c>
    </row>
    <row r="233" spans="8:19">
      <c r="H233" s="202">
        <v>2175</v>
      </c>
      <c r="I233" s="204">
        <v>15676</v>
      </c>
      <c r="J233" s="195" t="s">
        <v>490</v>
      </c>
      <c r="K233" s="91"/>
      <c r="L233" s="17"/>
      <c r="M233" s="93"/>
      <c r="N233" s="208">
        <v>86542000</v>
      </c>
      <c r="O233" s="205" t="s">
        <v>4120</v>
      </c>
      <c r="P233" s="213">
        <v>86542000</v>
      </c>
      <c r="Q233" s="214" t="s">
        <v>4120</v>
      </c>
      <c r="R233" s="215">
        <v>18</v>
      </c>
      <c r="S233" s="216">
        <v>65</v>
      </c>
    </row>
    <row r="234" spans="8:19">
      <c r="H234" s="202">
        <v>2542</v>
      </c>
      <c r="I234" s="204">
        <v>11878</v>
      </c>
      <c r="J234" s="195" t="s">
        <v>491</v>
      </c>
      <c r="K234" s="91"/>
      <c r="L234" s="17"/>
      <c r="M234" s="93"/>
      <c r="N234" s="208">
        <v>86152000</v>
      </c>
      <c r="O234" s="205" t="s">
        <v>4085</v>
      </c>
      <c r="P234" s="213">
        <v>86152000</v>
      </c>
      <c r="Q234" s="214" t="s">
        <v>4085</v>
      </c>
      <c r="R234" s="215">
        <v>18</v>
      </c>
      <c r="S234" s="216">
        <v>65</v>
      </c>
    </row>
    <row r="235" spans="8:19">
      <c r="H235" s="202"/>
      <c r="I235" s="204">
        <v>11870</v>
      </c>
      <c r="J235" s="195" t="s">
        <v>492</v>
      </c>
      <c r="K235" s="91"/>
      <c r="L235" s="17"/>
      <c r="M235" s="93"/>
      <c r="N235" s="208">
        <v>86791000</v>
      </c>
      <c r="O235" s="205" t="s">
        <v>4121</v>
      </c>
      <c r="P235" s="213">
        <v>86791000</v>
      </c>
      <c r="Q235" s="214" t="s">
        <v>4121</v>
      </c>
      <c r="R235" s="215">
        <v>18</v>
      </c>
      <c r="S235" s="216">
        <v>65</v>
      </c>
    </row>
    <row r="236" spans="8:19">
      <c r="H236" s="202">
        <v>6606</v>
      </c>
      <c r="I236" s="204">
        <v>11880</v>
      </c>
      <c r="J236" s="195" t="s">
        <v>493</v>
      </c>
      <c r="K236" s="91"/>
      <c r="L236" s="17"/>
      <c r="M236" s="93"/>
      <c r="N236" s="208">
        <v>93360000</v>
      </c>
      <c r="O236" s="205" t="s">
        <v>3622</v>
      </c>
      <c r="P236" s="213">
        <v>93360000</v>
      </c>
      <c r="Q236" s="214" t="s">
        <v>3622</v>
      </c>
      <c r="R236" s="215">
        <v>19</v>
      </c>
      <c r="S236" s="216">
        <v>65</v>
      </c>
    </row>
    <row r="237" spans="8:19">
      <c r="H237" s="202">
        <v>4022</v>
      </c>
      <c r="I237" s="204">
        <v>11881</v>
      </c>
      <c r="J237" s="195" t="s">
        <v>494</v>
      </c>
      <c r="K237" s="91"/>
      <c r="L237" s="17"/>
      <c r="M237" s="93"/>
      <c r="N237" s="208">
        <v>87100000</v>
      </c>
      <c r="O237" s="205" t="s">
        <v>1328</v>
      </c>
      <c r="P237" s="213">
        <v>87100000</v>
      </c>
      <c r="Q237" s="214" t="s">
        <v>1328</v>
      </c>
      <c r="R237" s="215">
        <v>18</v>
      </c>
      <c r="S237" s="216">
        <v>65</v>
      </c>
    </row>
    <row r="238" spans="8:19">
      <c r="H238" s="202">
        <v>5002</v>
      </c>
      <c r="I238" s="204">
        <v>16078</v>
      </c>
      <c r="J238" s="195" t="s">
        <v>495</v>
      </c>
      <c r="K238" s="91"/>
      <c r="L238" s="17"/>
      <c r="M238" s="93"/>
      <c r="N238" s="208">
        <v>93382000</v>
      </c>
      <c r="O238" s="205" t="s">
        <v>4122</v>
      </c>
      <c r="P238" s="213">
        <v>93382000</v>
      </c>
      <c r="Q238" s="214" t="s">
        <v>4122</v>
      </c>
      <c r="R238" s="215">
        <v>18</v>
      </c>
      <c r="S238" s="216">
        <v>65</v>
      </c>
    </row>
    <row r="239" spans="8:19">
      <c r="H239" s="202">
        <v>732</v>
      </c>
      <c r="I239" s="204">
        <v>15238</v>
      </c>
      <c r="J239" s="195" t="s">
        <v>496</v>
      </c>
      <c r="K239" s="91"/>
      <c r="L239" s="17"/>
      <c r="M239" s="93"/>
      <c r="N239" s="208">
        <v>86362000</v>
      </c>
      <c r="O239" s="205" t="s">
        <v>4221</v>
      </c>
      <c r="P239" s="213">
        <v>86362000</v>
      </c>
      <c r="Q239" s="214" t="s">
        <v>4221</v>
      </c>
      <c r="R239" s="215">
        <v>18</v>
      </c>
      <c r="S239" s="216">
        <v>65</v>
      </c>
    </row>
    <row r="240" spans="8:19">
      <c r="H240" s="202">
        <v>6052</v>
      </c>
      <c r="I240" s="204">
        <v>11883</v>
      </c>
      <c r="J240" s="195" t="s">
        <v>497</v>
      </c>
      <c r="K240" s="91"/>
      <c r="L240" s="17"/>
      <c r="M240" s="93"/>
      <c r="N240" s="208">
        <v>86361000</v>
      </c>
      <c r="O240" s="205" t="s">
        <v>3623</v>
      </c>
      <c r="P240" s="213">
        <v>86361000</v>
      </c>
      <c r="Q240" s="214" t="s">
        <v>3623</v>
      </c>
      <c r="R240" s="215">
        <v>18</v>
      </c>
      <c r="S240" s="216">
        <v>65</v>
      </c>
    </row>
    <row r="241" spans="8:19">
      <c r="H241" s="202">
        <v>2053</v>
      </c>
      <c r="I241" s="204">
        <v>15675</v>
      </c>
      <c r="J241" s="195" t="s">
        <v>3513</v>
      </c>
      <c r="K241" s="91"/>
      <c r="L241" s="17"/>
      <c r="M241" s="93"/>
      <c r="N241" s="208">
        <v>80211000</v>
      </c>
      <c r="O241" s="205" t="s">
        <v>4123</v>
      </c>
      <c r="P241" s="213">
        <v>80211000</v>
      </c>
      <c r="Q241" s="214" t="s">
        <v>4123</v>
      </c>
      <c r="R241" s="215">
        <v>18</v>
      </c>
      <c r="S241" s="216">
        <v>65</v>
      </c>
    </row>
    <row r="242" spans="8:19">
      <c r="H242" s="202">
        <v>5581</v>
      </c>
      <c r="I242" s="204">
        <v>14760</v>
      </c>
      <c r="J242" s="195" t="s">
        <v>498</v>
      </c>
      <c r="K242" s="91"/>
      <c r="L242" s="17"/>
      <c r="M242" s="93"/>
      <c r="N242" s="208">
        <v>93901000</v>
      </c>
      <c r="O242" s="205" t="s">
        <v>3624</v>
      </c>
      <c r="P242" s="213">
        <v>93901000</v>
      </c>
      <c r="Q242" s="214" t="s">
        <v>3624</v>
      </c>
      <c r="R242" s="215">
        <v>18</v>
      </c>
      <c r="S242" s="216">
        <v>65</v>
      </c>
    </row>
    <row r="243" spans="8:19">
      <c r="H243" s="202">
        <v>5902</v>
      </c>
      <c r="I243" s="204">
        <v>14759</v>
      </c>
      <c r="J243" s="195" t="s">
        <v>499</v>
      </c>
      <c r="K243" s="91"/>
      <c r="L243" s="17"/>
      <c r="M243" s="93"/>
      <c r="N243" s="208">
        <v>93902000</v>
      </c>
      <c r="O243" s="205" t="s">
        <v>4166</v>
      </c>
      <c r="P243" s="213">
        <v>93902000</v>
      </c>
      <c r="Q243" s="214" t="s">
        <v>4166</v>
      </c>
      <c r="R243" s="215">
        <v>18</v>
      </c>
      <c r="S243" s="216">
        <v>65</v>
      </c>
    </row>
    <row r="244" spans="8:19">
      <c r="H244" s="202">
        <v>861</v>
      </c>
      <c r="I244" s="204">
        <v>15498</v>
      </c>
      <c r="J244" s="195" t="s">
        <v>500</v>
      </c>
      <c r="K244" s="91"/>
      <c r="L244" s="17"/>
      <c r="M244" s="93"/>
      <c r="N244" s="208">
        <v>93901001</v>
      </c>
      <c r="O244" s="205" t="s">
        <v>3625</v>
      </c>
      <c r="P244" s="213">
        <v>93901001</v>
      </c>
      <c r="Q244" s="217" t="s">
        <v>3625</v>
      </c>
      <c r="R244" s="215">
        <v>18</v>
      </c>
      <c r="S244" s="216">
        <v>65</v>
      </c>
    </row>
    <row r="245" spans="8:19">
      <c r="H245" s="202"/>
      <c r="I245" s="204">
        <v>11108</v>
      </c>
      <c r="J245" s="195" t="s">
        <v>501</v>
      </c>
      <c r="K245" s="91"/>
      <c r="L245" s="17"/>
      <c r="M245" s="93"/>
      <c r="N245" s="208">
        <v>93901003</v>
      </c>
      <c r="O245" s="205" t="s">
        <v>3626</v>
      </c>
      <c r="P245" s="213">
        <v>93901003</v>
      </c>
      <c r="Q245" s="214" t="s">
        <v>3626</v>
      </c>
      <c r="R245" s="215">
        <v>18</v>
      </c>
      <c r="S245" s="216">
        <v>65</v>
      </c>
    </row>
    <row r="246" spans="8:19">
      <c r="H246" s="202">
        <v>681</v>
      </c>
      <c r="I246" s="204">
        <v>15206</v>
      </c>
      <c r="J246" s="195" t="s">
        <v>502</v>
      </c>
      <c r="K246" s="91"/>
      <c r="L246" s="17"/>
      <c r="M246" s="93"/>
      <c r="N246" s="208">
        <v>93901004</v>
      </c>
      <c r="O246" s="205" t="s">
        <v>4024</v>
      </c>
      <c r="P246" s="213">
        <v>93901004</v>
      </c>
      <c r="Q246" s="214" t="s">
        <v>4024</v>
      </c>
      <c r="R246" s="215">
        <v>18</v>
      </c>
      <c r="S246" s="216">
        <v>65</v>
      </c>
    </row>
    <row r="247" spans="8:19">
      <c r="H247" s="202"/>
      <c r="I247" s="204">
        <v>11184</v>
      </c>
      <c r="J247" s="195" t="s">
        <v>503</v>
      </c>
      <c r="K247" s="91"/>
      <c r="L247" s="17"/>
      <c r="M247" s="93"/>
      <c r="N247" s="208">
        <v>93901002</v>
      </c>
      <c r="O247" s="205" t="s">
        <v>3627</v>
      </c>
      <c r="P247" s="213">
        <v>93901002</v>
      </c>
      <c r="Q247" s="217" t="s">
        <v>3627</v>
      </c>
      <c r="R247" s="215">
        <v>18</v>
      </c>
      <c r="S247" s="216">
        <v>65</v>
      </c>
    </row>
    <row r="248" spans="8:19">
      <c r="H248" s="202">
        <v>3312</v>
      </c>
      <c r="I248" s="204">
        <v>14420</v>
      </c>
      <c r="J248" s="195" t="s">
        <v>504</v>
      </c>
      <c r="K248" s="91"/>
      <c r="L248" s="17"/>
      <c r="M248" s="93"/>
      <c r="N248" s="208">
        <v>93271000</v>
      </c>
      <c r="O248" s="205" t="s">
        <v>3628</v>
      </c>
      <c r="P248" s="213">
        <v>93271000</v>
      </c>
      <c r="Q248" s="214" t="s">
        <v>3628</v>
      </c>
      <c r="R248" s="215">
        <v>18</v>
      </c>
      <c r="S248" s="216">
        <v>65</v>
      </c>
    </row>
    <row r="249" spans="8:19">
      <c r="H249" s="202">
        <v>22</v>
      </c>
      <c r="I249" s="204">
        <v>11862</v>
      </c>
      <c r="J249" s="195" t="s">
        <v>505</v>
      </c>
      <c r="K249" s="91"/>
      <c r="L249" s="17"/>
      <c r="M249" s="93"/>
      <c r="N249" s="208">
        <v>93272000</v>
      </c>
      <c r="O249" s="205" t="s">
        <v>4167</v>
      </c>
      <c r="P249" s="213">
        <v>93272000</v>
      </c>
      <c r="Q249" s="214" t="s">
        <v>4167</v>
      </c>
      <c r="R249" s="215">
        <v>18</v>
      </c>
      <c r="S249" s="216">
        <v>65</v>
      </c>
    </row>
    <row r="250" spans="8:19">
      <c r="H250" s="202">
        <v>2882</v>
      </c>
      <c r="I250" s="204">
        <v>13810</v>
      </c>
      <c r="J250" s="195" t="s">
        <v>506</v>
      </c>
      <c r="K250" s="91"/>
      <c r="L250" s="17"/>
      <c r="M250" s="93"/>
      <c r="N250" s="208">
        <v>93271001</v>
      </c>
      <c r="O250" s="205" t="s">
        <v>4124</v>
      </c>
      <c r="P250" s="213">
        <v>93271001</v>
      </c>
      <c r="Q250" s="214" t="s">
        <v>4124</v>
      </c>
      <c r="R250" s="215">
        <v>18</v>
      </c>
      <c r="S250" s="216">
        <v>65</v>
      </c>
    </row>
    <row r="251" spans="8:19">
      <c r="H251" s="202"/>
      <c r="I251" s="204">
        <v>11860</v>
      </c>
      <c r="J251" s="195" t="s">
        <v>507</v>
      </c>
      <c r="K251" s="91"/>
      <c r="L251" s="17"/>
      <c r="M251" s="93"/>
      <c r="N251" s="208">
        <v>93271003</v>
      </c>
      <c r="O251" s="205" t="s">
        <v>4125</v>
      </c>
      <c r="P251" s="213">
        <v>93271003</v>
      </c>
      <c r="Q251" s="214" t="s">
        <v>4125</v>
      </c>
      <c r="R251" s="215">
        <v>18</v>
      </c>
      <c r="S251" s="216">
        <v>65</v>
      </c>
    </row>
    <row r="252" spans="8:19">
      <c r="H252" s="202">
        <v>5512</v>
      </c>
      <c r="I252" s="204">
        <v>14552</v>
      </c>
      <c r="J252" s="195" t="s">
        <v>508</v>
      </c>
      <c r="K252" s="91"/>
      <c r="L252" s="17"/>
      <c r="M252" s="93"/>
      <c r="N252" s="208">
        <v>93271002</v>
      </c>
      <c r="O252" s="205" t="s">
        <v>4126</v>
      </c>
      <c r="P252" s="213">
        <v>93271002</v>
      </c>
      <c r="Q252" s="217" t="s">
        <v>4126</v>
      </c>
      <c r="R252" s="215">
        <v>18</v>
      </c>
      <c r="S252" s="216">
        <v>65</v>
      </c>
    </row>
    <row r="253" spans="8:19">
      <c r="H253" s="202">
        <v>3211</v>
      </c>
      <c r="I253" s="204">
        <v>14382</v>
      </c>
      <c r="J253" s="195" t="s">
        <v>509</v>
      </c>
      <c r="K253" s="91"/>
      <c r="L253" s="17"/>
      <c r="M253" s="93"/>
      <c r="N253" s="208">
        <v>84210000</v>
      </c>
      <c r="O253" s="205" t="s">
        <v>4127</v>
      </c>
      <c r="P253" s="213">
        <v>84210000</v>
      </c>
      <c r="Q253" s="217" t="s">
        <v>4127</v>
      </c>
      <c r="R253" s="215">
        <v>18</v>
      </c>
      <c r="S253" s="216">
        <v>65</v>
      </c>
    </row>
    <row r="254" spans="8:19">
      <c r="H254" s="202">
        <v>4891</v>
      </c>
      <c r="I254" s="204">
        <v>15461</v>
      </c>
      <c r="J254" s="195" t="s">
        <v>510</v>
      </c>
      <c r="K254" s="91"/>
      <c r="L254" s="17"/>
      <c r="M254" s="93"/>
      <c r="N254" s="208">
        <v>94710000</v>
      </c>
      <c r="O254" s="205" t="s">
        <v>3629</v>
      </c>
      <c r="P254" s="213">
        <v>94710000</v>
      </c>
      <c r="Q254" s="214" t="s">
        <v>3629</v>
      </c>
      <c r="R254" s="215">
        <v>18</v>
      </c>
      <c r="S254" s="216">
        <v>65</v>
      </c>
    </row>
    <row r="255" spans="8:19">
      <c r="H255" s="202">
        <v>23</v>
      </c>
      <c r="I255" s="204">
        <v>11855</v>
      </c>
      <c r="J255" s="195" t="s">
        <v>511</v>
      </c>
      <c r="K255" s="91"/>
      <c r="L255" s="17"/>
      <c r="M255" s="93"/>
      <c r="N255" s="208">
        <v>94712000</v>
      </c>
      <c r="O255" s="205" t="s">
        <v>4128</v>
      </c>
      <c r="P255" s="213">
        <v>94712000</v>
      </c>
      <c r="Q255" s="214" t="s">
        <v>4128</v>
      </c>
      <c r="R255" s="215">
        <v>18</v>
      </c>
      <c r="S255" s="216">
        <v>65</v>
      </c>
    </row>
    <row r="256" spans="8:19">
      <c r="H256" s="202">
        <v>4023</v>
      </c>
      <c r="I256" s="204">
        <v>11856</v>
      </c>
      <c r="J256" s="195" t="s">
        <v>512</v>
      </c>
      <c r="K256" s="91"/>
      <c r="L256" s="17"/>
      <c r="M256" s="93"/>
      <c r="N256" s="208">
        <v>84479000</v>
      </c>
      <c r="O256" s="205" t="s">
        <v>4086</v>
      </c>
      <c r="P256" s="213">
        <v>84479000</v>
      </c>
      <c r="Q256" s="214" t="s">
        <v>4086</v>
      </c>
      <c r="R256" s="215">
        <v>19</v>
      </c>
      <c r="S256" s="216">
        <v>65</v>
      </c>
    </row>
    <row r="257" spans="8:19">
      <c r="H257" s="202"/>
      <c r="I257" s="204">
        <v>16375</v>
      </c>
      <c r="J257" s="195" t="s">
        <v>3714</v>
      </c>
      <c r="K257" s="91"/>
      <c r="L257" s="17"/>
      <c r="M257" s="93"/>
      <c r="N257" s="208">
        <v>90260000</v>
      </c>
      <c r="O257" s="205" t="s">
        <v>4129</v>
      </c>
      <c r="P257" s="213">
        <v>90260000</v>
      </c>
      <c r="Q257" s="214" t="s">
        <v>4129</v>
      </c>
      <c r="R257" s="215">
        <v>18</v>
      </c>
      <c r="S257" s="216">
        <v>65</v>
      </c>
    </row>
    <row r="258" spans="8:19">
      <c r="H258" s="202">
        <v>3544</v>
      </c>
      <c r="I258" s="204">
        <v>16085</v>
      </c>
      <c r="J258" s="195" t="s">
        <v>3544</v>
      </c>
      <c r="K258" s="91"/>
      <c r="L258" s="17"/>
      <c r="M258" s="93"/>
      <c r="N258" s="208">
        <v>93701000</v>
      </c>
      <c r="O258" s="205" t="s">
        <v>4130</v>
      </c>
      <c r="P258" s="213">
        <v>93701000</v>
      </c>
      <c r="Q258" s="214" t="s">
        <v>4130</v>
      </c>
      <c r="R258" s="215">
        <v>18</v>
      </c>
      <c r="S258" s="216">
        <v>65</v>
      </c>
    </row>
    <row r="259" spans="8:19">
      <c r="H259" s="202"/>
      <c r="I259" s="204">
        <v>10005</v>
      </c>
      <c r="J259" s="195" t="s">
        <v>513</v>
      </c>
      <c r="K259" s="91"/>
      <c r="L259" s="17"/>
      <c r="M259" s="93"/>
      <c r="N259" s="208">
        <v>93701002</v>
      </c>
      <c r="O259" s="205" t="s">
        <v>4131</v>
      </c>
      <c r="P259" s="213">
        <v>93701002</v>
      </c>
      <c r="Q259" s="217" t="s">
        <v>4131</v>
      </c>
      <c r="R259" s="215">
        <v>18</v>
      </c>
      <c r="S259" s="216">
        <v>65</v>
      </c>
    </row>
    <row r="260" spans="8:19">
      <c r="H260" s="202">
        <v>4062</v>
      </c>
      <c r="I260" s="204">
        <v>11857</v>
      </c>
      <c r="J260" s="195" t="s">
        <v>514</v>
      </c>
      <c r="K260" s="91"/>
      <c r="L260" s="17"/>
      <c r="M260" s="93"/>
      <c r="N260" s="208">
        <v>93701003</v>
      </c>
      <c r="O260" s="205" t="s">
        <v>4132</v>
      </c>
      <c r="P260" s="213">
        <v>93701003</v>
      </c>
      <c r="Q260" s="214" t="s">
        <v>4132</v>
      </c>
      <c r="R260" s="215">
        <v>18</v>
      </c>
      <c r="S260" s="216">
        <v>65</v>
      </c>
    </row>
    <row r="261" spans="8:19">
      <c r="H261" s="202">
        <v>2932</v>
      </c>
      <c r="I261" s="204">
        <v>15604</v>
      </c>
      <c r="J261" s="195" t="s">
        <v>515</v>
      </c>
      <c r="K261" s="91"/>
      <c r="L261" s="17"/>
      <c r="M261" s="93"/>
      <c r="N261" s="208">
        <v>93701001</v>
      </c>
      <c r="O261" s="205" t="s">
        <v>4133</v>
      </c>
      <c r="P261" s="213">
        <v>93701001</v>
      </c>
      <c r="Q261" s="214" t="s">
        <v>4133</v>
      </c>
      <c r="R261" s="215">
        <v>18</v>
      </c>
      <c r="S261" s="216">
        <v>65</v>
      </c>
    </row>
    <row r="262" spans="8:19">
      <c r="H262" s="202">
        <v>972</v>
      </c>
      <c r="I262" s="204">
        <v>15357</v>
      </c>
      <c r="J262" s="195" t="s">
        <v>516</v>
      </c>
      <c r="K262" s="91"/>
      <c r="L262" s="17"/>
      <c r="M262" s="93"/>
      <c r="N262" s="208">
        <v>74251000</v>
      </c>
      <c r="O262" s="205" t="s">
        <v>4087</v>
      </c>
      <c r="P262" s="213">
        <v>74251000</v>
      </c>
      <c r="Q262" s="217" t="s">
        <v>4087</v>
      </c>
      <c r="R262" s="215">
        <v>18</v>
      </c>
      <c r="S262" s="216">
        <v>65</v>
      </c>
    </row>
    <row r="263" spans="8:19">
      <c r="H263" s="202"/>
      <c r="I263" s="204">
        <v>11859</v>
      </c>
      <c r="J263" s="195" t="s">
        <v>517</v>
      </c>
      <c r="K263" s="91"/>
      <c r="L263" s="17"/>
      <c r="M263" s="93"/>
      <c r="N263" s="208">
        <v>65902000</v>
      </c>
      <c r="O263" s="205" t="s">
        <v>4168</v>
      </c>
      <c r="P263" s="213">
        <v>65902000</v>
      </c>
      <c r="Q263" s="214" t="s">
        <v>4168</v>
      </c>
      <c r="R263" s="215">
        <v>18</v>
      </c>
      <c r="S263" s="216">
        <v>65</v>
      </c>
    </row>
    <row r="264" spans="8:19">
      <c r="H264" s="202">
        <v>4801</v>
      </c>
      <c r="I264" s="204">
        <v>15399</v>
      </c>
      <c r="J264" s="195" t="s">
        <v>518</v>
      </c>
      <c r="K264" s="91"/>
      <c r="L264" s="17"/>
      <c r="M264" s="93"/>
      <c r="N264" s="208">
        <v>85350000</v>
      </c>
      <c r="O264" s="205" t="s">
        <v>1329</v>
      </c>
      <c r="P264" s="213">
        <v>85350000</v>
      </c>
      <c r="Q264" s="217" t="s">
        <v>1329</v>
      </c>
      <c r="R264" s="215">
        <v>18</v>
      </c>
      <c r="S264" s="216">
        <v>65</v>
      </c>
    </row>
    <row r="265" spans="8:19">
      <c r="H265" s="202">
        <v>351</v>
      </c>
      <c r="I265" s="204">
        <v>15029</v>
      </c>
      <c r="J265" s="195" t="s">
        <v>519</v>
      </c>
      <c r="K265" s="91"/>
      <c r="L265" s="17"/>
      <c r="M265" s="93"/>
      <c r="N265" s="208">
        <v>86556000</v>
      </c>
      <c r="O265" s="205" t="s">
        <v>3534</v>
      </c>
      <c r="P265" s="213">
        <v>86556000</v>
      </c>
      <c r="Q265" s="217" t="s">
        <v>3534</v>
      </c>
      <c r="R265" s="215">
        <v>18</v>
      </c>
      <c r="S265" s="216">
        <v>65</v>
      </c>
    </row>
    <row r="266" spans="8:19">
      <c r="H266" s="202">
        <v>3233</v>
      </c>
      <c r="I266" s="204">
        <v>14393</v>
      </c>
      <c r="J266" s="195" t="s">
        <v>520</v>
      </c>
      <c r="K266" s="91"/>
      <c r="L266" s="17"/>
      <c r="M266" s="93"/>
      <c r="N266" s="208">
        <v>94010000</v>
      </c>
      <c r="O266" s="205" t="s">
        <v>4169</v>
      </c>
      <c r="P266" s="213">
        <v>94010000</v>
      </c>
      <c r="Q266" s="214" t="s">
        <v>4169</v>
      </c>
      <c r="R266" s="215">
        <v>0</v>
      </c>
      <c r="S266" s="216">
        <v>65</v>
      </c>
    </row>
    <row r="267" spans="8:19">
      <c r="H267" s="202">
        <v>6607</v>
      </c>
      <c r="I267" s="204">
        <v>11853</v>
      </c>
      <c r="J267" s="195" t="s">
        <v>521</v>
      </c>
      <c r="K267" s="91"/>
      <c r="L267" s="17"/>
      <c r="M267" s="93"/>
      <c r="N267" s="208">
        <v>94782000</v>
      </c>
      <c r="O267" s="205" t="s">
        <v>4134</v>
      </c>
      <c r="P267" s="213">
        <v>94782000</v>
      </c>
      <c r="Q267" s="214" t="s">
        <v>4134</v>
      </c>
      <c r="R267" s="215">
        <v>18</v>
      </c>
      <c r="S267" s="216">
        <v>65</v>
      </c>
    </row>
    <row r="268" spans="8:19">
      <c r="H268" s="202"/>
      <c r="I268" s="204">
        <v>16137</v>
      </c>
      <c r="J268" s="195" t="s">
        <v>3715</v>
      </c>
      <c r="K268" s="91"/>
      <c r="L268" s="17"/>
      <c r="M268" s="93"/>
      <c r="N268" s="208">
        <v>77340000</v>
      </c>
      <c r="O268" s="205" t="s">
        <v>4170</v>
      </c>
      <c r="P268" s="213">
        <v>77340000</v>
      </c>
      <c r="Q268" s="214" t="s">
        <v>4170</v>
      </c>
      <c r="R268" s="215">
        <v>19</v>
      </c>
      <c r="S268" s="216">
        <v>65</v>
      </c>
    </row>
    <row r="269" spans="8:19">
      <c r="H269" s="202">
        <v>5424</v>
      </c>
      <c r="I269" s="204">
        <v>14763</v>
      </c>
      <c r="J269" s="195" t="s">
        <v>522</v>
      </c>
      <c r="K269" s="91"/>
      <c r="L269" s="17"/>
      <c r="M269" s="93"/>
      <c r="N269" s="208">
        <v>86451000</v>
      </c>
      <c r="O269" s="205" t="s">
        <v>3696</v>
      </c>
      <c r="P269" s="213">
        <v>86451000</v>
      </c>
      <c r="Q269" s="217" t="s">
        <v>3696</v>
      </c>
      <c r="R269" s="215">
        <v>18</v>
      </c>
      <c r="S269" s="216">
        <v>65</v>
      </c>
    </row>
    <row r="270" spans="8:19">
      <c r="H270" s="202">
        <v>1081</v>
      </c>
      <c r="I270" s="204">
        <v>15663</v>
      </c>
      <c r="J270" s="195" t="s">
        <v>523</v>
      </c>
      <c r="K270" s="91"/>
      <c r="L270" s="17"/>
      <c r="M270" s="93"/>
      <c r="N270" s="208">
        <v>84380000</v>
      </c>
      <c r="O270" s="205" t="s">
        <v>1330</v>
      </c>
      <c r="P270" s="213">
        <v>84380000</v>
      </c>
      <c r="Q270" s="214" t="s">
        <v>1330</v>
      </c>
      <c r="R270" s="215">
        <v>18</v>
      </c>
      <c r="S270" s="216">
        <v>65</v>
      </c>
    </row>
    <row r="271" spans="8:19">
      <c r="H271" s="202"/>
      <c r="I271" s="204">
        <v>11865</v>
      </c>
      <c r="J271" s="195" t="s">
        <v>524</v>
      </c>
      <c r="K271" s="91"/>
      <c r="L271" s="17"/>
      <c r="M271" s="93"/>
      <c r="N271" s="208">
        <v>94061000</v>
      </c>
      <c r="O271" s="205" t="s">
        <v>3630</v>
      </c>
      <c r="P271" s="213">
        <v>94061000</v>
      </c>
      <c r="Q271" s="217" t="s">
        <v>3630</v>
      </c>
      <c r="R271" s="215">
        <v>18</v>
      </c>
      <c r="S271" s="216">
        <v>65</v>
      </c>
    </row>
    <row r="272" spans="8:19">
      <c r="H272" s="202"/>
      <c r="I272" s="204">
        <v>11866</v>
      </c>
      <c r="J272" s="195" t="s">
        <v>525</v>
      </c>
      <c r="K272" s="91"/>
      <c r="L272" s="17"/>
      <c r="M272" s="93"/>
      <c r="N272" s="208">
        <v>94062000</v>
      </c>
      <c r="O272" s="211" t="s">
        <v>4222</v>
      </c>
      <c r="P272" s="213">
        <v>94062000</v>
      </c>
      <c r="Q272" s="217" t="s">
        <v>4222</v>
      </c>
      <c r="R272" s="215">
        <v>18</v>
      </c>
      <c r="S272" s="216">
        <v>65</v>
      </c>
    </row>
    <row r="273" spans="8:19">
      <c r="H273" s="202"/>
      <c r="I273" s="204">
        <v>11867</v>
      </c>
      <c r="J273" s="195" t="s">
        <v>526</v>
      </c>
      <c r="K273" s="91"/>
      <c r="L273" s="17"/>
      <c r="M273" s="93"/>
      <c r="N273" s="208">
        <v>84454000</v>
      </c>
      <c r="O273" s="205" t="s">
        <v>1331</v>
      </c>
      <c r="P273" s="213">
        <v>84454000</v>
      </c>
      <c r="Q273" s="214" t="s">
        <v>1331</v>
      </c>
      <c r="R273" s="215">
        <v>18</v>
      </c>
      <c r="S273" s="216">
        <v>65</v>
      </c>
    </row>
    <row r="274" spans="8:19">
      <c r="H274" s="202">
        <v>4226</v>
      </c>
      <c r="I274" s="204">
        <v>11888</v>
      </c>
      <c r="J274" s="195" t="s">
        <v>527</v>
      </c>
      <c r="K274" s="91"/>
      <c r="L274" s="17"/>
      <c r="M274" s="93"/>
      <c r="N274" s="208">
        <v>93991000</v>
      </c>
      <c r="O274" s="205" t="s">
        <v>3631</v>
      </c>
      <c r="P274" s="213">
        <v>93991000</v>
      </c>
      <c r="Q274" s="214" t="s">
        <v>3631</v>
      </c>
      <c r="R274" s="215">
        <v>18</v>
      </c>
      <c r="S274" s="216">
        <v>65</v>
      </c>
    </row>
    <row r="275" spans="8:19">
      <c r="H275" s="202"/>
      <c r="I275" s="204">
        <v>11854</v>
      </c>
      <c r="J275" s="195" t="s">
        <v>528</v>
      </c>
      <c r="K275" s="91"/>
      <c r="L275" s="17"/>
      <c r="M275" s="93"/>
      <c r="N275" s="208">
        <v>85422000</v>
      </c>
      <c r="O275" s="205" t="s">
        <v>4025</v>
      </c>
      <c r="P275" s="213">
        <v>85422000</v>
      </c>
      <c r="Q275" s="217" t="s">
        <v>4025</v>
      </c>
      <c r="R275" s="215">
        <v>18</v>
      </c>
      <c r="S275" s="216">
        <v>65</v>
      </c>
    </row>
    <row r="276" spans="8:19">
      <c r="H276" s="202"/>
      <c r="I276" s="204">
        <v>11879</v>
      </c>
      <c r="J276" s="195" t="s">
        <v>529</v>
      </c>
      <c r="K276" s="91"/>
      <c r="L276" s="17"/>
      <c r="M276" s="93"/>
      <c r="N276" s="208">
        <v>84470000</v>
      </c>
      <c r="O276" s="205" t="s">
        <v>3632</v>
      </c>
      <c r="P276" s="213">
        <v>84470000</v>
      </c>
      <c r="Q276" s="214" t="s">
        <v>3632</v>
      </c>
      <c r="R276" s="215">
        <v>19</v>
      </c>
      <c r="S276" s="216">
        <v>65</v>
      </c>
    </row>
    <row r="277" spans="8:19">
      <c r="H277" s="202"/>
      <c r="I277" s="204">
        <v>11905</v>
      </c>
      <c r="J277" s="195" t="s">
        <v>530</v>
      </c>
      <c r="K277" s="91"/>
      <c r="L277" s="17"/>
      <c r="M277" s="93"/>
      <c r="N277" s="208">
        <v>84472000</v>
      </c>
      <c r="O277" s="205" t="s">
        <v>4171</v>
      </c>
      <c r="P277" s="213">
        <v>84472000</v>
      </c>
      <c r="Q277" s="214" t="s">
        <v>4171</v>
      </c>
      <c r="R277" s="215">
        <v>18</v>
      </c>
      <c r="S277" s="216">
        <v>65</v>
      </c>
    </row>
    <row r="278" spans="8:19">
      <c r="H278" s="202">
        <v>973</v>
      </c>
      <c r="I278" s="204">
        <v>15477</v>
      </c>
      <c r="J278" s="195" t="s">
        <v>531</v>
      </c>
      <c r="K278" s="91"/>
      <c r="L278" s="17"/>
      <c r="M278" s="93"/>
      <c r="N278" s="208">
        <v>85310000</v>
      </c>
      <c r="O278" s="205" t="s">
        <v>4135</v>
      </c>
      <c r="P278" s="213">
        <v>85310000</v>
      </c>
      <c r="Q278" s="214" t="s">
        <v>4135</v>
      </c>
      <c r="R278" s="215">
        <v>18</v>
      </c>
      <c r="S278" s="216">
        <v>65</v>
      </c>
    </row>
    <row r="279" spans="8:19">
      <c r="H279" s="202">
        <v>5471</v>
      </c>
      <c r="I279" s="204">
        <v>14755</v>
      </c>
      <c r="J279" s="195" t="s">
        <v>532</v>
      </c>
      <c r="K279" s="91"/>
      <c r="L279" s="17"/>
      <c r="M279" s="93"/>
      <c r="N279" s="208">
        <v>79060000</v>
      </c>
      <c r="O279" s="205" t="s">
        <v>3633</v>
      </c>
      <c r="P279" s="213">
        <v>79060000</v>
      </c>
      <c r="Q279" s="214" t="s">
        <v>3633</v>
      </c>
      <c r="R279" s="215">
        <v>19</v>
      </c>
      <c r="S279" s="216">
        <v>65</v>
      </c>
    </row>
    <row r="280" spans="8:19">
      <c r="H280" s="202">
        <v>2702</v>
      </c>
      <c r="I280" s="204">
        <v>11907</v>
      </c>
      <c r="J280" s="195" t="s">
        <v>533</v>
      </c>
      <c r="K280" s="91"/>
      <c r="L280" s="17"/>
      <c r="M280" s="93"/>
      <c r="N280" s="208">
        <v>79062000</v>
      </c>
      <c r="O280" s="205" t="s">
        <v>4223</v>
      </c>
      <c r="P280" s="213">
        <v>79062000</v>
      </c>
      <c r="Q280" s="214" t="s">
        <v>4223</v>
      </c>
      <c r="R280" s="215">
        <v>18</v>
      </c>
      <c r="S280" s="216">
        <v>65</v>
      </c>
    </row>
    <row r="281" spans="8:19">
      <c r="H281" s="202">
        <v>2543</v>
      </c>
      <c r="I281" s="204">
        <v>11908</v>
      </c>
      <c r="J281" s="195" t="s">
        <v>534</v>
      </c>
      <c r="K281" s="91"/>
      <c r="L281" s="17"/>
      <c r="M281" s="93"/>
      <c r="N281" s="208">
        <v>94700000</v>
      </c>
      <c r="O281" s="205" t="s">
        <v>3634</v>
      </c>
      <c r="P281" s="213">
        <v>94700000</v>
      </c>
      <c r="Q281" s="214" t="s">
        <v>3634</v>
      </c>
      <c r="R281" s="215">
        <v>18</v>
      </c>
      <c r="S281" s="216">
        <v>65</v>
      </c>
    </row>
    <row r="282" spans="8:19">
      <c r="H282" s="202">
        <v>6205</v>
      </c>
      <c r="I282" s="204">
        <v>15649</v>
      </c>
      <c r="J282" s="195" t="s">
        <v>3468</v>
      </c>
      <c r="K282" s="91"/>
      <c r="L282" s="17"/>
      <c r="M282" s="93"/>
      <c r="N282" s="208">
        <v>94702000</v>
      </c>
      <c r="O282" s="205" t="s">
        <v>4172</v>
      </c>
      <c r="P282" s="213">
        <v>94702000</v>
      </c>
      <c r="Q282" s="214" t="s">
        <v>4172</v>
      </c>
      <c r="R282" s="215">
        <v>18</v>
      </c>
      <c r="S282" s="216">
        <v>65</v>
      </c>
    </row>
    <row r="283" spans="8:19">
      <c r="H283" s="202">
        <v>4716</v>
      </c>
      <c r="I283" s="204">
        <v>15434</v>
      </c>
      <c r="J283" s="195" t="s">
        <v>535</v>
      </c>
      <c r="K283" s="91"/>
      <c r="L283" s="17"/>
      <c r="M283" s="93"/>
      <c r="N283" s="208">
        <v>94700007</v>
      </c>
      <c r="O283" s="205" t="s">
        <v>3635</v>
      </c>
      <c r="P283" s="213">
        <v>94700007</v>
      </c>
      <c r="Q283" s="217" t="s">
        <v>3635</v>
      </c>
      <c r="R283" s="215">
        <v>18</v>
      </c>
      <c r="S283" s="216">
        <v>65</v>
      </c>
    </row>
    <row r="284" spans="8:19">
      <c r="H284" s="202">
        <v>4227</v>
      </c>
      <c r="I284" s="204">
        <v>11910</v>
      </c>
      <c r="J284" s="195" t="s">
        <v>536</v>
      </c>
      <c r="K284" s="91"/>
      <c r="L284" s="17"/>
      <c r="M284" s="93"/>
      <c r="N284" s="208">
        <v>94700001</v>
      </c>
      <c r="O284" s="205" t="s">
        <v>3636</v>
      </c>
      <c r="P284" s="213">
        <v>94700001</v>
      </c>
      <c r="Q284" s="214" t="s">
        <v>3636</v>
      </c>
      <c r="R284" s="215">
        <v>18</v>
      </c>
      <c r="S284" s="216">
        <v>65</v>
      </c>
    </row>
    <row r="285" spans="8:19">
      <c r="H285" s="202"/>
      <c r="I285" s="204">
        <v>10974</v>
      </c>
      <c r="J285" s="195" t="s">
        <v>537</v>
      </c>
      <c r="K285" s="91"/>
      <c r="L285" s="17"/>
      <c r="M285" s="93"/>
      <c r="N285" s="208">
        <v>94700005</v>
      </c>
      <c r="O285" s="205" t="s">
        <v>3637</v>
      </c>
      <c r="P285" s="213">
        <v>94700005</v>
      </c>
      <c r="Q285" s="214" t="s">
        <v>3637</v>
      </c>
      <c r="R285" s="215">
        <v>18</v>
      </c>
      <c r="S285" s="216">
        <v>65</v>
      </c>
    </row>
    <row r="286" spans="8:19">
      <c r="H286" s="202"/>
      <c r="I286" s="204">
        <v>11920</v>
      </c>
      <c r="J286" s="195" t="s">
        <v>538</v>
      </c>
      <c r="K286" s="91"/>
      <c r="L286" s="17"/>
      <c r="M286" s="93"/>
      <c r="N286" s="208">
        <v>94700006</v>
      </c>
      <c r="O286" s="205" t="s">
        <v>3638</v>
      </c>
      <c r="P286" s="213">
        <v>94700006</v>
      </c>
      <c r="Q286" s="214" t="s">
        <v>3638</v>
      </c>
      <c r="R286" s="215">
        <v>18</v>
      </c>
      <c r="S286" s="216">
        <v>65</v>
      </c>
    </row>
    <row r="287" spans="8:19">
      <c r="H287" s="202">
        <v>3781</v>
      </c>
      <c r="I287" s="204">
        <v>16001</v>
      </c>
      <c r="J287" s="195" t="s">
        <v>539</v>
      </c>
      <c r="K287" s="91"/>
      <c r="L287" s="17"/>
      <c r="M287" s="93"/>
      <c r="N287" s="208">
        <v>94700003</v>
      </c>
      <c r="O287" s="205" t="s">
        <v>3639</v>
      </c>
      <c r="P287" s="213">
        <v>94700003</v>
      </c>
      <c r="Q287" s="214" t="s">
        <v>3639</v>
      </c>
      <c r="R287" s="215">
        <v>18</v>
      </c>
      <c r="S287" s="216">
        <v>65</v>
      </c>
    </row>
    <row r="288" spans="8:19">
      <c r="H288" s="202"/>
      <c r="I288" s="204">
        <v>16521</v>
      </c>
      <c r="J288" s="195" t="s">
        <v>3716</v>
      </c>
      <c r="K288" s="91"/>
      <c r="L288" s="17"/>
      <c r="M288" s="93"/>
      <c r="N288" s="208">
        <v>82200000</v>
      </c>
      <c r="O288" s="205" t="s">
        <v>3640</v>
      </c>
      <c r="P288" s="213">
        <v>82200000</v>
      </c>
      <c r="Q288" s="214" t="s">
        <v>3640</v>
      </c>
      <c r="R288" s="215">
        <v>19</v>
      </c>
      <c r="S288" s="216">
        <v>65</v>
      </c>
    </row>
    <row r="289" spans="8:19">
      <c r="H289" s="202">
        <v>5402</v>
      </c>
      <c r="I289" s="204">
        <v>14541</v>
      </c>
      <c r="J289" s="195" t="s">
        <v>540</v>
      </c>
      <c r="K289" s="91"/>
      <c r="L289" s="17"/>
      <c r="M289" s="93"/>
      <c r="N289" s="208">
        <v>82202000</v>
      </c>
      <c r="O289" s="205" t="s">
        <v>4136</v>
      </c>
      <c r="P289" s="213">
        <v>82202000</v>
      </c>
      <c r="Q289" s="217" t="s">
        <v>4136</v>
      </c>
      <c r="R289" s="215">
        <v>18</v>
      </c>
      <c r="S289" s="216">
        <v>65</v>
      </c>
    </row>
    <row r="290" spans="8:19">
      <c r="H290" s="202">
        <v>5281</v>
      </c>
      <c r="I290" s="204">
        <v>11904</v>
      </c>
      <c r="J290" s="195" t="s">
        <v>541</v>
      </c>
      <c r="K290" s="91"/>
      <c r="L290" s="17"/>
      <c r="M290" s="93"/>
      <c r="N290" s="208">
        <v>94561000</v>
      </c>
      <c r="O290" s="205" t="s">
        <v>3641</v>
      </c>
      <c r="P290" s="213">
        <v>94561000</v>
      </c>
      <c r="Q290" s="214" t="s">
        <v>3641</v>
      </c>
      <c r="R290" s="215">
        <v>18</v>
      </c>
      <c r="S290" s="216">
        <v>65</v>
      </c>
    </row>
    <row r="291" spans="8:19">
      <c r="H291" s="202">
        <v>2513</v>
      </c>
      <c r="I291" s="204">
        <v>13722</v>
      </c>
      <c r="J291" s="195" t="s">
        <v>542</v>
      </c>
      <c r="K291" s="91"/>
      <c r="L291" s="17"/>
      <c r="M291" s="93"/>
      <c r="N291" s="208">
        <v>94561002</v>
      </c>
      <c r="O291" s="205" t="s">
        <v>3642</v>
      </c>
      <c r="P291" s="213">
        <v>94561002</v>
      </c>
      <c r="Q291" s="214" t="s">
        <v>3642</v>
      </c>
      <c r="R291" s="215">
        <v>18</v>
      </c>
      <c r="S291" s="216">
        <v>65</v>
      </c>
    </row>
    <row r="292" spans="8:19">
      <c r="H292" s="202"/>
      <c r="I292" s="204">
        <v>11914</v>
      </c>
      <c r="J292" s="195" t="s">
        <v>543</v>
      </c>
      <c r="K292" s="91"/>
      <c r="L292" s="17"/>
      <c r="M292" s="93"/>
      <c r="N292" s="208">
        <v>94561001</v>
      </c>
      <c r="O292" s="205" t="s">
        <v>4137</v>
      </c>
      <c r="P292" s="213">
        <v>94561001</v>
      </c>
      <c r="Q292" s="214" t="s">
        <v>4137</v>
      </c>
      <c r="R292" s="215">
        <v>18</v>
      </c>
      <c r="S292" s="216">
        <v>65</v>
      </c>
    </row>
    <row r="293" spans="8:19">
      <c r="H293" s="202"/>
      <c r="I293" s="204">
        <v>11915</v>
      </c>
      <c r="J293" s="195" t="s">
        <v>544</v>
      </c>
      <c r="K293" s="91"/>
      <c r="L293" s="17"/>
      <c r="M293" s="93"/>
      <c r="N293" s="208">
        <v>85452000</v>
      </c>
      <c r="O293" s="205" t="s">
        <v>1332</v>
      </c>
      <c r="P293" s="213">
        <v>85452000</v>
      </c>
      <c r="Q293" s="214" t="s">
        <v>1332</v>
      </c>
      <c r="R293" s="215">
        <v>18</v>
      </c>
      <c r="S293" s="216">
        <v>65</v>
      </c>
    </row>
    <row r="294" spans="8:19">
      <c r="H294" s="202">
        <v>4002</v>
      </c>
      <c r="I294" s="204">
        <v>11916</v>
      </c>
      <c r="J294" s="195" t="s">
        <v>545</v>
      </c>
      <c r="K294" s="91"/>
      <c r="L294" s="17"/>
      <c r="M294" s="93"/>
      <c r="N294" s="208">
        <v>85330000</v>
      </c>
      <c r="O294" s="205" t="s">
        <v>4138</v>
      </c>
      <c r="P294" s="213">
        <v>85330000</v>
      </c>
      <c r="Q294" s="217" t="s">
        <v>4138</v>
      </c>
      <c r="R294" s="215">
        <v>18</v>
      </c>
      <c r="S294" s="216">
        <v>65</v>
      </c>
    </row>
    <row r="295" spans="8:19">
      <c r="H295" s="202"/>
      <c r="I295" s="204">
        <v>11917</v>
      </c>
      <c r="J295" s="195" t="s">
        <v>1573</v>
      </c>
      <c r="K295" s="91"/>
      <c r="L295" s="17"/>
      <c r="M295" s="93"/>
      <c r="N295" s="208">
        <v>86880000</v>
      </c>
      <c r="O295" s="205" t="s">
        <v>3540</v>
      </c>
      <c r="P295" s="213">
        <v>86880000</v>
      </c>
      <c r="Q295" s="214" t="s">
        <v>3540</v>
      </c>
      <c r="R295" s="215">
        <v>18</v>
      </c>
      <c r="S295" s="216">
        <v>65</v>
      </c>
    </row>
    <row r="296" spans="8:19">
      <c r="H296" s="202">
        <v>4721</v>
      </c>
      <c r="I296" s="204">
        <v>15443</v>
      </c>
      <c r="J296" s="195" t="s">
        <v>1574</v>
      </c>
      <c r="K296" s="91"/>
      <c r="L296" s="17"/>
      <c r="M296" s="93"/>
      <c r="N296" s="208">
        <v>86156000</v>
      </c>
      <c r="O296" s="205" t="s">
        <v>1333</v>
      </c>
      <c r="P296" s="213">
        <v>86156000</v>
      </c>
      <c r="Q296" s="214" t="s">
        <v>1333</v>
      </c>
      <c r="R296" s="215">
        <v>18</v>
      </c>
      <c r="S296" s="216">
        <v>65</v>
      </c>
    </row>
    <row r="297" spans="8:19">
      <c r="H297" s="202"/>
      <c r="I297" s="204">
        <v>16364</v>
      </c>
      <c r="J297" s="195" t="s">
        <v>3717</v>
      </c>
      <c r="K297" s="91"/>
      <c r="L297" s="17"/>
      <c r="M297" s="93"/>
      <c r="N297" s="208">
        <v>84710000</v>
      </c>
      <c r="O297" s="205" t="s">
        <v>3643</v>
      </c>
      <c r="P297" s="213">
        <v>84710000</v>
      </c>
      <c r="Q297" s="214" t="s">
        <v>3643</v>
      </c>
      <c r="R297" s="215">
        <v>19</v>
      </c>
      <c r="S297" s="216">
        <v>65</v>
      </c>
    </row>
    <row r="298" spans="8:19">
      <c r="H298" s="202"/>
      <c r="I298" s="204">
        <v>11918</v>
      </c>
      <c r="J298" s="195" t="s">
        <v>1575</v>
      </c>
      <c r="K298" s="91"/>
      <c r="L298" s="17"/>
      <c r="M298" s="93"/>
      <c r="N298" s="208">
        <v>84712000</v>
      </c>
      <c r="O298" s="205" t="s">
        <v>4173</v>
      </c>
      <c r="P298" s="213">
        <v>84712000</v>
      </c>
      <c r="Q298" s="214" t="s">
        <v>4173</v>
      </c>
      <c r="R298" s="215">
        <v>18</v>
      </c>
      <c r="S298" s="216">
        <v>65</v>
      </c>
    </row>
    <row r="299" spans="8:19">
      <c r="H299" s="202"/>
      <c r="I299" s="204">
        <v>11919</v>
      </c>
      <c r="J299" s="195" t="s">
        <v>1576</v>
      </c>
      <c r="K299" s="91"/>
      <c r="L299" s="17"/>
      <c r="M299" s="93"/>
      <c r="N299" s="208">
        <v>63180000</v>
      </c>
      <c r="O299" s="205" t="s">
        <v>4139</v>
      </c>
      <c r="P299" s="213">
        <v>63180000</v>
      </c>
      <c r="Q299" s="214" t="s">
        <v>4139</v>
      </c>
      <c r="R299" s="215">
        <v>18</v>
      </c>
      <c r="S299" s="216">
        <v>65</v>
      </c>
    </row>
    <row r="300" spans="8:19">
      <c r="H300" s="202"/>
      <c r="I300" s="204">
        <v>11183</v>
      </c>
      <c r="J300" s="195" t="s">
        <v>1577</v>
      </c>
      <c r="K300" s="91"/>
      <c r="L300" s="17"/>
      <c r="M300" s="93"/>
      <c r="N300" s="208">
        <v>78960000</v>
      </c>
      <c r="O300" s="205" t="s">
        <v>3644</v>
      </c>
      <c r="P300" s="213">
        <v>78960000</v>
      </c>
      <c r="Q300" s="214" t="s">
        <v>3644</v>
      </c>
      <c r="R300" s="215">
        <v>19</v>
      </c>
      <c r="S300" s="216">
        <v>65</v>
      </c>
    </row>
    <row r="301" spans="8:19">
      <c r="H301" s="202"/>
      <c r="I301" s="204">
        <v>11896</v>
      </c>
      <c r="J301" s="195" t="s">
        <v>1578</v>
      </c>
      <c r="K301" s="91"/>
      <c r="L301" s="17"/>
      <c r="M301" s="93"/>
      <c r="N301" s="208">
        <v>71080000</v>
      </c>
      <c r="O301" s="205" t="s">
        <v>4224</v>
      </c>
      <c r="P301" s="213">
        <v>71080000</v>
      </c>
      <c r="Q301" s="214" t="s">
        <v>4224</v>
      </c>
      <c r="R301" s="215">
        <v>18</v>
      </c>
      <c r="S301" s="216">
        <v>65</v>
      </c>
    </row>
    <row r="302" spans="8:19">
      <c r="H302" s="202">
        <v>2764</v>
      </c>
      <c r="I302" s="204">
        <v>13827</v>
      </c>
      <c r="J302" s="195" t="s">
        <v>1579</v>
      </c>
      <c r="K302" s="91"/>
      <c r="L302" s="17"/>
      <c r="M302" s="93"/>
      <c r="N302" s="208">
        <v>84490000</v>
      </c>
      <c r="O302" s="205" t="s">
        <v>3645</v>
      </c>
      <c r="P302" s="210">
        <v>84490000</v>
      </c>
      <c r="Q302" s="201" t="s">
        <v>3645</v>
      </c>
      <c r="R302" s="144">
        <v>18</v>
      </c>
      <c r="S302" s="145">
        <v>65</v>
      </c>
    </row>
    <row r="303" spans="8:19">
      <c r="H303" s="202">
        <v>371</v>
      </c>
      <c r="I303" s="204">
        <v>15042</v>
      </c>
      <c r="J303" s="195" t="s">
        <v>1580</v>
      </c>
      <c r="K303" s="91"/>
      <c r="L303" s="17"/>
      <c r="M303" s="93"/>
      <c r="N303" s="208">
        <v>84492000</v>
      </c>
      <c r="O303" s="205" t="s">
        <v>4088</v>
      </c>
      <c r="P303" s="210">
        <v>84492000</v>
      </c>
      <c r="Q303" s="201" t="s">
        <v>4088</v>
      </c>
      <c r="R303" s="144">
        <v>18</v>
      </c>
      <c r="S303" s="145">
        <v>65</v>
      </c>
    </row>
    <row r="304" spans="8:19">
      <c r="H304" s="202"/>
      <c r="I304" s="204">
        <v>11382</v>
      </c>
      <c r="J304" s="195" t="s">
        <v>1581</v>
      </c>
      <c r="K304" s="91"/>
      <c r="L304" s="17"/>
      <c r="M304" s="93"/>
      <c r="N304" s="208">
        <v>62161000</v>
      </c>
      <c r="O304" s="205" t="s">
        <v>4225</v>
      </c>
      <c r="P304" s="210">
        <v>62161000</v>
      </c>
      <c r="Q304" s="201" t="s">
        <v>4225</v>
      </c>
      <c r="R304" s="144">
        <v>18</v>
      </c>
      <c r="S304" s="145">
        <v>65</v>
      </c>
    </row>
    <row r="305" spans="8:19">
      <c r="H305" s="202">
        <v>2445</v>
      </c>
      <c r="I305" s="204">
        <v>11911</v>
      </c>
      <c r="J305" s="195" t="s">
        <v>1582</v>
      </c>
      <c r="K305" s="91"/>
      <c r="L305" s="17"/>
      <c r="M305" s="93"/>
      <c r="N305" s="208">
        <v>86150000</v>
      </c>
      <c r="O305" s="205" t="s">
        <v>1334</v>
      </c>
      <c r="P305" s="210">
        <v>86150000</v>
      </c>
      <c r="Q305" s="201" t="s">
        <v>1334</v>
      </c>
      <c r="R305" s="144">
        <v>18</v>
      </c>
      <c r="S305" s="145">
        <v>65</v>
      </c>
    </row>
    <row r="306" spans="8:19">
      <c r="H306" s="202">
        <v>603</v>
      </c>
      <c r="I306" s="204">
        <v>15168</v>
      </c>
      <c r="J306" s="195" t="s">
        <v>1583</v>
      </c>
      <c r="K306" s="91"/>
      <c r="L306" s="17"/>
      <c r="M306" s="93"/>
      <c r="N306" s="208">
        <v>93680000</v>
      </c>
      <c r="O306" s="205" t="s">
        <v>3646</v>
      </c>
      <c r="P306" s="210">
        <v>93680000</v>
      </c>
      <c r="Q306" s="201" t="s">
        <v>3646</v>
      </c>
      <c r="R306" s="144">
        <v>19</v>
      </c>
      <c r="S306" s="145">
        <v>65</v>
      </c>
    </row>
    <row r="307" spans="8:19">
      <c r="H307" s="202"/>
      <c r="I307" s="204">
        <v>11889</v>
      </c>
      <c r="J307" s="195" t="s">
        <v>1584</v>
      </c>
      <c r="K307" s="91"/>
      <c r="L307" s="17"/>
      <c r="M307" s="93"/>
      <c r="N307" s="208">
        <v>65901001</v>
      </c>
      <c r="O307" s="205" t="s">
        <v>4140</v>
      </c>
      <c r="P307" s="210">
        <v>65901001</v>
      </c>
      <c r="Q307" s="201" t="s">
        <v>4140</v>
      </c>
      <c r="R307" s="144">
        <v>18</v>
      </c>
      <c r="S307" s="145">
        <v>65</v>
      </c>
    </row>
    <row r="308" spans="8:19">
      <c r="H308" s="202"/>
      <c r="I308" s="204">
        <v>11890</v>
      </c>
      <c r="J308" s="195" t="s">
        <v>1585</v>
      </c>
      <c r="K308" s="91"/>
      <c r="L308" s="17"/>
      <c r="M308" s="93"/>
      <c r="N308" s="208">
        <v>65901003</v>
      </c>
      <c r="O308" s="205" t="s">
        <v>4141</v>
      </c>
      <c r="P308" s="210">
        <v>65901003</v>
      </c>
      <c r="Q308" s="201" t="s">
        <v>4141</v>
      </c>
      <c r="R308" s="144">
        <v>18</v>
      </c>
      <c r="S308" s="145">
        <v>65</v>
      </c>
    </row>
    <row r="309" spans="8:19">
      <c r="H309" s="202">
        <v>2063</v>
      </c>
      <c r="I309" s="204">
        <v>14103</v>
      </c>
      <c r="J309" s="195" t="s">
        <v>1586</v>
      </c>
      <c r="K309" s="91"/>
      <c r="L309" s="17"/>
      <c r="M309" s="93"/>
      <c r="N309" s="208">
        <v>93951000</v>
      </c>
      <c r="O309" s="205" t="s">
        <v>3647</v>
      </c>
      <c r="P309" s="210">
        <v>93951000</v>
      </c>
      <c r="Q309" s="201" t="s">
        <v>3647</v>
      </c>
      <c r="R309" s="144">
        <v>18</v>
      </c>
      <c r="S309" s="145">
        <v>65</v>
      </c>
    </row>
    <row r="310" spans="8:19">
      <c r="H310" s="202"/>
      <c r="I310" s="204">
        <v>11891</v>
      </c>
      <c r="J310" s="195" t="s">
        <v>1587</v>
      </c>
      <c r="K310" s="91"/>
      <c r="L310" s="17"/>
      <c r="M310" s="93"/>
      <c r="N310" s="208">
        <v>93680001</v>
      </c>
      <c r="O310" s="205" t="s">
        <v>3648</v>
      </c>
      <c r="P310" s="210">
        <v>93680001</v>
      </c>
      <c r="Q310" s="201" t="s">
        <v>3648</v>
      </c>
      <c r="R310" s="144">
        <v>18</v>
      </c>
      <c r="S310" s="145">
        <v>65</v>
      </c>
    </row>
    <row r="311" spans="8:19">
      <c r="H311" s="202">
        <v>6054</v>
      </c>
      <c r="I311" s="204">
        <v>11892</v>
      </c>
      <c r="J311" s="195" t="s">
        <v>1588</v>
      </c>
      <c r="K311" s="91"/>
      <c r="L311" s="17"/>
      <c r="M311" s="93"/>
      <c r="N311" s="208">
        <v>65901002</v>
      </c>
      <c r="O311" s="205" t="s">
        <v>4142</v>
      </c>
      <c r="P311" s="210">
        <v>65901002</v>
      </c>
      <c r="Q311" s="201" t="s">
        <v>4142</v>
      </c>
      <c r="R311" s="144">
        <v>18</v>
      </c>
      <c r="S311" s="145">
        <v>65</v>
      </c>
    </row>
    <row r="312" spans="8:19">
      <c r="H312" s="202">
        <v>2765</v>
      </c>
      <c r="I312" s="204">
        <v>13828</v>
      </c>
      <c r="J312" s="195" t="s">
        <v>1589</v>
      </c>
      <c r="K312" s="91"/>
      <c r="L312" s="17"/>
      <c r="M312" s="93"/>
      <c r="N312" s="208">
        <v>71450000</v>
      </c>
      <c r="O312" s="205" t="s">
        <v>3466</v>
      </c>
      <c r="P312" s="210">
        <v>71450000</v>
      </c>
      <c r="Q312" s="201" t="s">
        <v>3466</v>
      </c>
      <c r="R312" s="144">
        <v>18</v>
      </c>
      <c r="S312" s="145">
        <v>65</v>
      </c>
    </row>
    <row r="313" spans="8:19">
      <c r="H313" s="202">
        <v>5151</v>
      </c>
      <c r="I313" s="204">
        <v>14939</v>
      </c>
      <c r="J313" s="195" t="s">
        <v>1590</v>
      </c>
      <c r="K313" s="91"/>
      <c r="L313" s="17"/>
      <c r="M313" s="93"/>
      <c r="N313" s="208">
        <v>84240000</v>
      </c>
      <c r="O313" s="205" t="s">
        <v>1335</v>
      </c>
      <c r="P313" s="210">
        <v>84240000</v>
      </c>
      <c r="Q313" s="201" t="s">
        <v>1335</v>
      </c>
      <c r="R313" s="144">
        <v>18</v>
      </c>
      <c r="S313" s="145">
        <v>65</v>
      </c>
    </row>
    <row r="314" spans="8:19">
      <c r="H314" s="202"/>
      <c r="I314" s="204">
        <v>16425</v>
      </c>
      <c r="J314" s="195" t="s">
        <v>3718</v>
      </c>
      <c r="K314" s="91"/>
      <c r="L314" s="17"/>
      <c r="M314" s="93"/>
      <c r="N314" s="208">
        <v>93535000</v>
      </c>
      <c r="O314" s="205" t="s">
        <v>4143</v>
      </c>
      <c r="P314" s="210">
        <v>93535000</v>
      </c>
      <c r="Q314" s="201" t="s">
        <v>4143</v>
      </c>
      <c r="R314" s="144">
        <v>19</v>
      </c>
      <c r="S314" s="145">
        <v>65</v>
      </c>
    </row>
    <row r="315" spans="8:19">
      <c r="H315" s="202"/>
      <c r="I315" s="204">
        <v>11353</v>
      </c>
      <c r="J315" s="195" t="s">
        <v>1591</v>
      </c>
      <c r="K315" s="91"/>
      <c r="L315" s="17"/>
      <c r="M315" s="93"/>
      <c r="N315" s="208">
        <v>93530000</v>
      </c>
      <c r="O315" s="205" t="s">
        <v>4174</v>
      </c>
      <c r="P315" s="210">
        <v>93530000</v>
      </c>
      <c r="Q315" s="201" t="s">
        <v>4174</v>
      </c>
      <c r="R315" s="144">
        <v>19</v>
      </c>
      <c r="S315" s="145">
        <v>65</v>
      </c>
    </row>
    <row r="316" spans="8:19">
      <c r="H316" s="202">
        <v>5903</v>
      </c>
      <c r="I316" s="204">
        <v>14756</v>
      </c>
      <c r="J316" s="195" t="s">
        <v>1592</v>
      </c>
      <c r="K316" s="91"/>
      <c r="L316" s="17"/>
      <c r="M316" s="93"/>
      <c r="N316" s="208">
        <v>93536002</v>
      </c>
      <c r="O316" s="205" t="s">
        <v>4175</v>
      </c>
      <c r="P316" s="210">
        <v>93536002</v>
      </c>
      <c r="Q316" s="201" t="s">
        <v>4175</v>
      </c>
      <c r="R316" s="144">
        <v>18</v>
      </c>
      <c r="S316" s="145">
        <v>65</v>
      </c>
    </row>
    <row r="317" spans="8:19">
      <c r="H317" s="202"/>
      <c r="I317" s="204">
        <v>11887</v>
      </c>
      <c r="J317" s="195" t="s">
        <v>1593</v>
      </c>
      <c r="K317" s="91"/>
      <c r="L317" s="17"/>
      <c r="M317" s="93"/>
      <c r="N317" s="208">
        <v>93536003</v>
      </c>
      <c r="O317" s="205" t="s">
        <v>4176</v>
      </c>
      <c r="P317" s="210">
        <v>93536003</v>
      </c>
      <c r="Q317" s="201" t="s">
        <v>4176</v>
      </c>
      <c r="R317" s="144">
        <v>18</v>
      </c>
      <c r="S317" s="145">
        <v>65</v>
      </c>
    </row>
    <row r="318" spans="8:19">
      <c r="H318" s="202"/>
      <c r="I318" s="204">
        <v>11897</v>
      </c>
      <c r="J318" s="195" t="s">
        <v>1594</v>
      </c>
      <c r="K318" s="91"/>
      <c r="L318" s="17"/>
      <c r="M318" s="93"/>
      <c r="N318" s="208">
        <v>93536001</v>
      </c>
      <c r="O318" s="205" t="s">
        <v>4177</v>
      </c>
      <c r="P318" s="210">
        <v>93536001</v>
      </c>
      <c r="Q318" s="201" t="s">
        <v>4177</v>
      </c>
      <c r="R318" s="144">
        <v>18</v>
      </c>
      <c r="S318" s="145">
        <v>65</v>
      </c>
    </row>
    <row r="319" spans="8:19">
      <c r="H319" s="202"/>
      <c r="I319" s="204">
        <v>11898</v>
      </c>
      <c r="J319" s="195" t="s">
        <v>1595</v>
      </c>
      <c r="K319" s="91"/>
      <c r="L319" s="17"/>
      <c r="M319" s="93"/>
      <c r="N319" s="208">
        <v>94800000</v>
      </c>
      <c r="O319" s="205" t="s">
        <v>4178</v>
      </c>
      <c r="P319" s="210">
        <v>94800000</v>
      </c>
      <c r="Q319" s="201" t="s">
        <v>4178</v>
      </c>
      <c r="R319" s="144">
        <v>18</v>
      </c>
      <c r="S319" s="145">
        <v>65</v>
      </c>
    </row>
    <row r="320" spans="8:19">
      <c r="H320" s="202">
        <v>242</v>
      </c>
      <c r="I320" s="204">
        <v>13690</v>
      </c>
      <c r="J320" s="195" t="s">
        <v>1596</v>
      </c>
      <c r="K320" s="91"/>
      <c r="L320" s="17"/>
      <c r="M320" s="93"/>
      <c r="N320" s="208">
        <v>93620001</v>
      </c>
      <c r="O320" s="205" t="s">
        <v>3649</v>
      </c>
      <c r="P320" s="210">
        <v>93620001</v>
      </c>
      <c r="Q320" s="201" t="s">
        <v>3649</v>
      </c>
      <c r="R320" s="144">
        <v>18</v>
      </c>
      <c r="S320" s="145">
        <v>65</v>
      </c>
    </row>
    <row r="321" spans="8:19">
      <c r="H321" s="202">
        <v>4024</v>
      </c>
      <c r="I321" s="204">
        <v>11899</v>
      </c>
      <c r="J321" s="195" t="s">
        <v>1597</v>
      </c>
      <c r="K321" s="91"/>
      <c r="L321" s="17"/>
      <c r="M321" s="93"/>
      <c r="N321" s="208">
        <v>93620002</v>
      </c>
      <c r="O321" s="205" t="s">
        <v>3650</v>
      </c>
      <c r="P321" s="210">
        <v>93620002</v>
      </c>
      <c r="Q321" s="201" t="s">
        <v>3650</v>
      </c>
      <c r="R321" s="144">
        <v>18</v>
      </c>
      <c r="S321" s="145">
        <v>65</v>
      </c>
    </row>
    <row r="322" spans="8:19">
      <c r="H322" s="202"/>
      <c r="I322" s="204">
        <v>11900</v>
      </c>
      <c r="J322" s="195" t="s">
        <v>1598</v>
      </c>
      <c r="K322" s="91"/>
      <c r="L322" s="17"/>
      <c r="M322" s="93"/>
      <c r="N322" s="208">
        <v>93620003</v>
      </c>
      <c r="O322" s="205" t="s">
        <v>3651</v>
      </c>
      <c r="P322" s="210">
        <v>93620003</v>
      </c>
      <c r="Q322" s="201" t="s">
        <v>3651</v>
      </c>
      <c r="R322" s="144">
        <v>18</v>
      </c>
      <c r="S322" s="145">
        <v>65</v>
      </c>
    </row>
    <row r="323" spans="8:19">
      <c r="H323" s="202">
        <v>4092</v>
      </c>
      <c r="I323" s="204">
        <v>11901</v>
      </c>
      <c r="J323" s="195" t="s">
        <v>1599</v>
      </c>
      <c r="K323" s="91"/>
      <c r="L323" s="17"/>
      <c r="M323" s="93"/>
      <c r="N323" s="208">
        <v>93622001</v>
      </c>
      <c r="O323" s="205" t="s">
        <v>4179</v>
      </c>
      <c r="P323" s="210">
        <v>93622001</v>
      </c>
      <c r="Q323" s="201" t="s">
        <v>4179</v>
      </c>
      <c r="R323" s="144">
        <v>18</v>
      </c>
      <c r="S323" s="145">
        <v>65</v>
      </c>
    </row>
    <row r="324" spans="8:19">
      <c r="H324" s="202"/>
      <c r="I324" s="204">
        <v>16468</v>
      </c>
      <c r="J324" s="195" t="s">
        <v>3719</v>
      </c>
      <c r="K324" s="91"/>
      <c r="L324" s="17"/>
      <c r="M324" s="93"/>
      <c r="N324" s="208">
        <v>93622002</v>
      </c>
      <c r="O324" s="205" t="s">
        <v>4180</v>
      </c>
      <c r="P324" s="210">
        <v>93622002</v>
      </c>
      <c r="Q324" s="201" t="s">
        <v>4180</v>
      </c>
      <c r="R324" s="144">
        <v>18</v>
      </c>
      <c r="S324" s="145">
        <v>65</v>
      </c>
    </row>
    <row r="325" spans="8:19">
      <c r="H325" s="202">
        <v>4093</v>
      </c>
      <c r="I325" s="204">
        <v>11837</v>
      </c>
      <c r="J325" s="195" t="s">
        <v>1600</v>
      </c>
      <c r="K325" s="91"/>
      <c r="L325" s="17"/>
      <c r="M325" s="93"/>
      <c r="N325" s="208">
        <v>93622003</v>
      </c>
      <c r="O325" s="205" t="s">
        <v>4181</v>
      </c>
      <c r="P325" s="210">
        <v>93622003</v>
      </c>
      <c r="Q325" s="201" t="s">
        <v>4181</v>
      </c>
      <c r="R325" s="144">
        <v>18</v>
      </c>
      <c r="S325" s="145">
        <v>65</v>
      </c>
    </row>
    <row r="326" spans="8:19">
      <c r="H326" s="202">
        <v>4132</v>
      </c>
      <c r="I326" s="204">
        <v>11913</v>
      </c>
      <c r="J326" s="195" t="s">
        <v>1601</v>
      </c>
      <c r="K326" s="91"/>
      <c r="L326" s="17"/>
      <c r="M326" s="93"/>
      <c r="N326" s="208">
        <v>94772000</v>
      </c>
      <c r="O326" s="205" t="s">
        <v>4226</v>
      </c>
      <c r="P326" s="210">
        <v>94772000</v>
      </c>
      <c r="Q326" s="201" t="s">
        <v>4226</v>
      </c>
      <c r="R326" s="144">
        <v>18</v>
      </c>
      <c r="S326" s="145">
        <v>65</v>
      </c>
    </row>
    <row r="327" spans="8:19">
      <c r="H327" s="202">
        <v>2766</v>
      </c>
      <c r="I327" s="204">
        <v>13829</v>
      </c>
      <c r="J327" s="195" t="s">
        <v>1602</v>
      </c>
      <c r="K327" s="91"/>
      <c r="L327" s="17"/>
      <c r="M327" s="93"/>
      <c r="N327" s="208">
        <v>84260000</v>
      </c>
      <c r="O327" s="205" t="s">
        <v>3652</v>
      </c>
      <c r="P327" s="210">
        <v>84260000</v>
      </c>
      <c r="Q327" s="201" t="s">
        <v>3652</v>
      </c>
      <c r="R327" s="144">
        <v>18</v>
      </c>
      <c r="S327" s="145">
        <v>65</v>
      </c>
    </row>
    <row r="328" spans="8:19">
      <c r="H328" s="202">
        <v>4901</v>
      </c>
      <c r="I328" s="204">
        <v>15438</v>
      </c>
      <c r="J328" s="195" t="s">
        <v>1603</v>
      </c>
      <c r="K328" s="91"/>
      <c r="L328" s="17"/>
      <c r="M328" s="93"/>
      <c r="N328" s="208">
        <v>84262000</v>
      </c>
      <c r="O328" s="205" t="s">
        <v>4144</v>
      </c>
      <c r="P328" s="210">
        <v>84262000</v>
      </c>
      <c r="Q328" s="201" t="s">
        <v>4144</v>
      </c>
      <c r="R328" s="144">
        <v>18</v>
      </c>
      <c r="S328" s="145">
        <v>65</v>
      </c>
    </row>
    <row r="329" spans="8:19">
      <c r="H329" s="202">
        <v>4471</v>
      </c>
      <c r="I329" s="204">
        <v>15449</v>
      </c>
      <c r="J329" s="195" t="s">
        <v>1604</v>
      </c>
      <c r="K329" s="91"/>
      <c r="L329" s="17"/>
      <c r="M329" s="93"/>
      <c r="N329" s="208">
        <v>84780000</v>
      </c>
      <c r="O329" s="205" t="s">
        <v>4182</v>
      </c>
      <c r="P329" s="210">
        <v>84780000</v>
      </c>
      <c r="Q329" s="201" t="s">
        <v>4182</v>
      </c>
      <c r="R329" s="144">
        <v>18</v>
      </c>
      <c r="S329" s="145">
        <v>65</v>
      </c>
    </row>
    <row r="330" spans="8:19">
      <c r="H330" s="202"/>
      <c r="I330" s="204">
        <v>11805</v>
      </c>
      <c r="J330" s="195" t="s">
        <v>1605</v>
      </c>
      <c r="K330" s="91"/>
      <c r="L330" s="17"/>
      <c r="M330" s="93"/>
      <c r="N330" s="208">
        <v>84750000</v>
      </c>
      <c r="O330" s="205" t="s">
        <v>3653</v>
      </c>
      <c r="P330" s="210">
        <v>84750000</v>
      </c>
      <c r="Q330" s="201" t="s">
        <v>3653</v>
      </c>
      <c r="R330" s="144">
        <v>18</v>
      </c>
      <c r="S330" s="145">
        <v>65</v>
      </c>
    </row>
    <row r="331" spans="8:19">
      <c r="H331" s="202">
        <v>5154</v>
      </c>
      <c r="I331" s="204">
        <v>11806</v>
      </c>
      <c r="J331" s="195" t="s">
        <v>1606</v>
      </c>
      <c r="K331" s="91"/>
      <c r="L331" s="17"/>
      <c r="M331" s="93"/>
      <c r="N331" s="208">
        <v>84752000</v>
      </c>
      <c r="O331" s="205" t="s">
        <v>4145</v>
      </c>
      <c r="P331" s="210">
        <v>84752000</v>
      </c>
      <c r="Q331" s="201" t="s">
        <v>4145</v>
      </c>
      <c r="R331" s="144">
        <v>18</v>
      </c>
      <c r="S331" s="145">
        <v>65</v>
      </c>
    </row>
    <row r="332" spans="8:19">
      <c r="H332" s="202">
        <v>6172</v>
      </c>
      <c r="I332" s="204">
        <v>11807</v>
      </c>
      <c r="J332" s="195" t="s">
        <v>1607</v>
      </c>
      <c r="K332" s="91"/>
      <c r="L332" s="17"/>
      <c r="M332" s="93"/>
      <c r="N332" s="208">
        <v>94692000</v>
      </c>
      <c r="O332" s="205" t="s">
        <v>4183</v>
      </c>
      <c r="P332" s="210">
        <v>94692000</v>
      </c>
      <c r="Q332" s="201" t="s">
        <v>4183</v>
      </c>
      <c r="R332" s="144">
        <v>18</v>
      </c>
      <c r="S332" s="145">
        <v>65</v>
      </c>
    </row>
    <row r="333" spans="8:19">
      <c r="H333" s="202">
        <v>6173</v>
      </c>
      <c r="I333" s="204">
        <v>11808</v>
      </c>
      <c r="J333" s="195" t="s">
        <v>1608</v>
      </c>
      <c r="K333" s="91"/>
      <c r="L333" s="17"/>
      <c r="M333" s="93"/>
      <c r="N333" s="208">
        <v>59410000</v>
      </c>
      <c r="O333" s="205" t="s">
        <v>3654</v>
      </c>
      <c r="P333" s="210">
        <v>59410000</v>
      </c>
      <c r="Q333" s="201" t="s">
        <v>3654</v>
      </c>
      <c r="R333" s="144">
        <v>18</v>
      </c>
      <c r="S333" s="145">
        <v>65</v>
      </c>
    </row>
    <row r="334" spans="8:19">
      <c r="H334" s="202"/>
      <c r="I334" s="204">
        <v>10044</v>
      </c>
      <c r="J334" s="195" t="s">
        <v>1609</v>
      </c>
      <c r="K334" s="91"/>
      <c r="L334" s="17"/>
      <c r="M334" s="93"/>
      <c r="N334" s="208">
        <v>59412000</v>
      </c>
      <c r="O334" s="205" t="s">
        <v>4184</v>
      </c>
      <c r="P334" s="210">
        <v>59412000</v>
      </c>
      <c r="Q334" s="201" t="s">
        <v>4184</v>
      </c>
      <c r="R334" s="144">
        <v>18</v>
      </c>
      <c r="S334" s="145">
        <v>65</v>
      </c>
    </row>
    <row r="335" spans="8:19">
      <c r="H335" s="202">
        <v>5425</v>
      </c>
      <c r="I335" s="204">
        <v>14757</v>
      </c>
      <c r="J335" s="195" t="s">
        <v>1610</v>
      </c>
      <c r="K335" s="91"/>
      <c r="L335" s="17"/>
      <c r="M335" s="93"/>
      <c r="N335" s="208">
        <v>93852000</v>
      </c>
      <c r="O335" s="205" t="s">
        <v>4185</v>
      </c>
      <c r="P335" s="210">
        <v>93852000</v>
      </c>
      <c r="Q335" s="201" t="s">
        <v>4185</v>
      </c>
      <c r="R335" s="144">
        <v>18</v>
      </c>
      <c r="S335" s="145">
        <v>65</v>
      </c>
    </row>
    <row r="336" spans="8:19">
      <c r="H336" s="202">
        <v>6192</v>
      </c>
      <c r="I336" s="204">
        <v>11818</v>
      </c>
      <c r="J336" s="195" t="s">
        <v>1611</v>
      </c>
      <c r="K336" s="91"/>
      <c r="L336" s="17"/>
      <c r="M336" s="93"/>
      <c r="N336" s="208">
        <v>93362000</v>
      </c>
      <c r="O336" s="205" t="s">
        <v>4186</v>
      </c>
      <c r="P336" s="210">
        <v>93362000</v>
      </c>
      <c r="Q336" s="201" t="s">
        <v>4186</v>
      </c>
      <c r="R336" s="144">
        <v>18</v>
      </c>
      <c r="S336" s="145">
        <v>65</v>
      </c>
    </row>
    <row r="337" spans="8:19">
      <c r="H337" s="202">
        <v>2781</v>
      </c>
      <c r="I337" s="204">
        <v>13839</v>
      </c>
      <c r="J337" s="195" t="s">
        <v>1612</v>
      </c>
      <c r="K337" s="91"/>
      <c r="L337" s="17"/>
      <c r="M337" s="93"/>
      <c r="N337" s="208">
        <v>94762000</v>
      </c>
      <c r="O337" s="205" t="s">
        <v>4146</v>
      </c>
      <c r="P337" s="210">
        <v>94762000</v>
      </c>
      <c r="Q337" s="201" t="s">
        <v>4146</v>
      </c>
      <c r="R337" s="144">
        <v>18</v>
      </c>
      <c r="S337" s="145">
        <v>65</v>
      </c>
    </row>
    <row r="338" spans="8:19">
      <c r="H338" s="202">
        <v>324</v>
      </c>
      <c r="I338" s="204">
        <v>15010</v>
      </c>
      <c r="J338" s="195" t="s">
        <v>1613</v>
      </c>
      <c r="K338" s="91"/>
      <c r="L338" s="17"/>
      <c r="M338" s="93"/>
      <c r="N338" s="208">
        <v>71650000</v>
      </c>
      <c r="O338" s="205" t="s">
        <v>1336</v>
      </c>
      <c r="P338" s="210">
        <v>71650000</v>
      </c>
      <c r="Q338" s="201" t="s">
        <v>1336</v>
      </c>
      <c r="R338" s="144">
        <v>18</v>
      </c>
      <c r="S338" s="145">
        <v>65</v>
      </c>
    </row>
    <row r="339" spans="8:19">
      <c r="H339" s="202"/>
      <c r="I339" s="204">
        <v>11241</v>
      </c>
      <c r="J339" s="195" t="s">
        <v>1614</v>
      </c>
      <c r="K339" s="91"/>
      <c r="L339" s="17"/>
      <c r="M339" s="93"/>
      <c r="N339" s="208">
        <v>94465000</v>
      </c>
      <c r="O339" s="205" t="s">
        <v>3655</v>
      </c>
      <c r="P339" s="210">
        <v>94465000</v>
      </c>
      <c r="Q339" s="201" t="s">
        <v>3655</v>
      </c>
      <c r="R339" s="144">
        <v>19</v>
      </c>
      <c r="S339" s="145">
        <v>65</v>
      </c>
    </row>
    <row r="340" spans="8:19">
      <c r="H340" s="202"/>
      <c r="I340" s="204">
        <v>10683</v>
      </c>
      <c r="J340" s="195" t="s">
        <v>1615</v>
      </c>
      <c r="K340" s="91"/>
      <c r="L340" s="17"/>
      <c r="M340" s="93"/>
      <c r="N340" s="208">
        <v>85490000</v>
      </c>
      <c r="O340" s="205" t="s">
        <v>3656</v>
      </c>
      <c r="P340" s="210">
        <v>85490000</v>
      </c>
      <c r="Q340" s="201" t="s">
        <v>3656</v>
      </c>
      <c r="R340" s="144">
        <v>19</v>
      </c>
      <c r="S340" s="145">
        <v>65</v>
      </c>
    </row>
    <row r="341" spans="8:19">
      <c r="H341" s="202">
        <v>5049</v>
      </c>
      <c r="I341" s="204">
        <v>14918</v>
      </c>
      <c r="J341" s="195" t="s">
        <v>1616</v>
      </c>
      <c r="K341" s="91"/>
      <c r="L341" s="17"/>
      <c r="M341" s="93"/>
      <c r="N341" s="208">
        <v>94091002</v>
      </c>
      <c r="O341" s="205" t="s">
        <v>3657</v>
      </c>
      <c r="P341" s="210">
        <v>94091002</v>
      </c>
      <c r="Q341" s="201" t="s">
        <v>3657</v>
      </c>
      <c r="R341" s="144">
        <v>18</v>
      </c>
      <c r="S341" s="145">
        <v>65</v>
      </c>
    </row>
    <row r="342" spans="8:19">
      <c r="H342" s="202"/>
      <c r="I342" s="204">
        <v>11802</v>
      </c>
      <c r="J342" s="195" t="s">
        <v>1617</v>
      </c>
      <c r="K342" s="91"/>
      <c r="L342" s="17"/>
      <c r="M342" s="93"/>
      <c r="N342" s="208">
        <v>94091001</v>
      </c>
      <c r="O342" s="205" t="s">
        <v>3658</v>
      </c>
      <c r="P342" s="210">
        <v>94091001</v>
      </c>
      <c r="Q342" s="201" t="s">
        <v>3658</v>
      </c>
      <c r="R342" s="144">
        <v>18</v>
      </c>
      <c r="S342" s="145">
        <v>65</v>
      </c>
    </row>
    <row r="343" spans="8:19">
      <c r="H343" s="202"/>
      <c r="I343" s="204">
        <v>11812</v>
      </c>
      <c r="J343" s="195" t="s">
        <v>1618</v>
      </c>
      <c r="K343" s="91"/>
      <c r="L343" s="17"/>
      <c r="M343" s="93"/>
      <c r="N343" s="208">
        <v>84030000</v>
      </c>
      <c r="O343" s="205" t="s">
        <v>1337</v>
      </c>
      <c r="P343" s="210">
        <v>84030000</v>
      </c>
      <c r="Q343" s="201" t="s">
        <v>1337</v>
      </c>
      <c r="R343" s="144">
        <v>18</v>
      </c>
      <c r="S343" s="145">
        <v>65</v>
      </c>
    </row>
    <row r="344" spans="8:19">
      <c r="H344" s="202"/>
      <c r="I344" s="204">
        <v>11813</v>
      </c>
      <c r="J344" s="195" t="s">
        <v>1619</v>
      </c>
      <c r="K344" s="91"/>
      <c r="L344" s="17"/>
      <c r="M344" s="93"/>
      <c r="N344" s="208">
        <v>84035000</v>
      </c>
      <c r="O344" s="205" t="s">
        <v>4026</v>
      </c>
      <c r="P344" s="210">
        <v>84035000</v>
      </c>
      <c r="Q344" s="201" t="s">
        <v>4026</v>
      </c>
      <c r="R344" s="144">
        <v>18</v>
      </c>
      <c r="S344" s="145">
        <v>65</v>
      </c>
    </row>
    <row r="345" spans="8:19">
      <c r="H345" s="202">
        <v>5892</v>
      </c>
      <c r="I345" s="204">
        <v>16618</v>
      </c>
      <c r="J345" s="195" t="s">
        <v>4090</v>
      </c>
      <c r="K345" s="91"/>
      <c r="L345" s="17"/>
      <c r="M345" s="93"/>
      <c r="N345" s="208">
        <v>84070000</v>
      </c>
      <c r="O345" s="205" t="s">
        <v>3541</v>
      </c>
      <c r="P345" s="210">
        <v>84070000</v>
      </c>
      <c r="Q345" s="201" t="s">
        <v>3541</v>
      </c>
      <c r="R345" s="144">
        <v>18</v>
      </c>
      <c r="S345" s="145">
        <v>65</v>
      </c>
    </row>
    <row r="346" spans="8:19">
      <c r="H346" s="202">
        <v>922</v>
      </c>
      <c r="I346" s="204">
        <v>15321</v>
      </c>
      <c r="J346" s="195" t="s">
        <v>1620</v>
      </c>
      <c r="K346" s="91"/>
      <c r="L346" s="17"/>
      <c r="M346" s="93"/>
      <c r="N346" s="208">
        <v>86157000</v>
      </c>
      <c r="O346" s="205" t="s">
        <v>1338</v>
      </c>
      <c r="P346" s="210">
        <v>86157000</v>
      </c>
      <c r="Q346" s="201" t="s">
        <v>1338</v>
      </c>
      <c r="R346" s="144">
        <v>18</v>
      </c>
      <c r="S346" s="145">
        <v>65</v>
      </c>
    </row>
    <row r="347" spans="8:19">
      <c r="H347" s="202"/>
      <c r="I347" s="204">
        <v>11815</v>
      </c>
      <c r="J347" s="195" t="s">
        <v>1621</v>
      </c>
      <c r="K347" s="91"/>
      <c r="L347" s="17"/>
      <c r="M347" s="93"/>
      <c r="N347" s="208">
        <v>84110000</v>
      </c>
      <c r="O347" s="205" t="s">
        <v>1339</v>
      </c>
      <c r="P347" s="210">
        <v>84110000</v>
      </c>
      <c r="Q347" s="201" t="s">
        <v>1339</v>
      </c>
      <c r="R347" s="144">
        <v>18</v>
      </c>
      <c r="S347" s="145">
        <v>65</v>
      </c>
    </row>
    <row r="348" spans="8:19">
      <c r="H348" s="202">
        <v>5747</v>
      </c>
      <c r="I348" s="204">
        <v>14773</v>
      </c>
      <c r="J348" s="195" t="s">
        <v>1622</v>
      </c>
      <c r="K348" s="91"/>
      <c r="L348" s="17"/>
      <c r="M348" s="93"/>
      <c r="N348" s="208">
        <v>85457000</v>
      </c>
      <c r="O348" s="205" t="s">
        <v>1340</v>
      </c>
      <c r="P348" s="210">
        <v>85457000</v>
      </c>
      <c r="Q348" s="201" t="s">
        <v>1340</v>
      </c>
      <c r="R348" s="144">
        <v>18</v>
      </c>
      <c r="S348" s="145">
        <v>65</v>
      </c>
    </row>
    <row r="349" spans="8:19">
      <c r="H349" s="202">
        <v>5705</v>
      </c>
      <c r="I349" s="204">
        <v>14776</v>
      </c>
      <c r="J349" s="195" t="s">
        <v>1623</v>
      </c>
      <c r="K349" s="91"/>
      <c r="L349" s="17"/>
      <c r="M349" s="93"/>
      <c r="N349" s="208">
        <v>84453000</v>
      </c>
      <c r="O349" s="205" t="s">
        <v>3542</v>
      </c>
      <c r="P349" s="210">
        <v>84453000</v>
      </c>
      <c r="Q349" s="201" t="s">
        <v>3542</v>
      </c>
      <c r="R349" s="144">
        <v>18</v>
      </c>
      <c r="S349" s="145">
        <v>65</v>
      </c>
    </row>
    <row r="350" spans="8:19">
      <c r="H350" s="202"/>
      <c r="I350" s="204">
        <v>11811</v>
      </c>
      <c r="J350" s="195" t="s">
        <v>1624</v>
      </c>
      <c r="K350" s="91"/>
      <c r="L350" s="17"/>
      <c r="M350" s="93"/>
      <c r="N350" s="208">
        <v>80601000</v>
      </c>
      <c r="O350" s="205" t="s">
        <v>4089</v>
      </c>
      <c r="P350" s="210">
        <v>80601000</v>
      </c>
      <c r="Q350" s="201" t="s">
        <v>4089</v>
      </c>
      <c r="R350" s="144">
        <v>18</v>
      </c>
      <c r="S350" s="145">
        <v>65</v>
      </c>
    </row>
    <row r="351" spans="8:19">
      <c r="H351" s="202">
        <v>2238</v>
      </c>
      <c r="I351" s="204">
        <v>16594</v>
      </c>
      <c r="J351" s="195" t="s">
        <v>3720</v>
      </c>
      <c r="K351" s="91"/>
      <c r="L351" s="17"/>
      <c r="M351" s="93"/>
      <c r="N351" s="208">
        <v>85550000</v>
      </c>
      <c r="O351" s="205" t="s">
        <v>1341</v>
      </c>
      <c r="P351" s="210">
        <v>85550000</v>
      </c>
      <c r="Q351" s="201" t="s">
        <v>1341</v>
      </c>
      <c r="R351" s="144">
        <v>18</v>
      </c>
      <c r="S351" s="145">
        <v>65</v>
      </c>
    </row>
    <row r="352" spans="8:19">
      <c r="H352" s="202">
        <v>2514</v>
      </c>
      <c r="I352" s="204">
        <v>13723</v>
      </c>
      <c r="J352" s="195" t="s">
        <v>1625</v>
      </c>
      <c r="K352" s="91"/>
      <c r="L352" s="17"/>
      <c r="M352" s="93"/>
      <c r="N352" s="208">
        <v>94101000</v>
      </c>
      <c r="O352" s="205" t="s">
        <v>3659</v>
      </c>
      <c r="P352" s="210">
        <v>94101000</v>
      </c>
      <c r="Q352" s="201" t="s">
        <v>3659</v>
      </c>
      <c r="R352" s="144">
        <v>18</v>
      </c>
      <c r="S352" s="145">
        <v>65</v>
      </c>
    </row>
    <row r="353" spans="8:19">
      <c r="H353" s="202">
        <v>352</v>
      </c>
      <c r="I353" s="204">
        <v>15030</v>
      </c>
      <c r="J353" s="195" t="s">
        <v>1953</v>
      </c>
      <c r="K353" s="91"/>
      <c r="L353" s="17"/>
      <c r="M353" s="93"/>
      <c r="N353" s="208"/>
      <c r="O353" s="205"/>
      <c r="P353" s="210"/>
      <c r="Q353" s="201"/>
      <c r="R353" s="144"/>
      <c r="S353" s="145"/>
    </row>
    <row r="354" spans="8:19">
      <c r="H354" s="202"/>
      <c r="I354" s="204">
        <v>11787</v>
      </c>
      <c r="J354" s="195" t="s">
        <v>1954</v>
      </c>
      <c r="K354" s="91"/>
      <c r="L354" s="17"/>
      <c r="M354" s="93"/>
      <c r="N354" s="208"/>
      <c r="O354" s="205"/>
      <c r="P354" s="210"/>
      <c r="Q354" s="201"/>
      <c r="R354" s="144"/>
      <c r="S354" s="145"/>
    </row>
    <row r="355" spans="8:19">
      <c r="H355" s="202"/>
      <c r="I355" s="204">
        <v>11127</v>
      </c>
      <c r="J355" s="195" t="s">
        <v>1955</v>
      </c>
      <c r="K355" s="91"/>
      <c r="L355" s="17"/>
      <c r="M355" s="93"/>
      <c r="N355" s="208"/>
      <c r="O355" s="205"/>
      <c r="P355" s="210"/>
      <c r="Q355" s="201"/>
      <c r="R355" s="144"/>
      <c r="S355" s="145"/>
    </row>
    <row r="356" spans="8:19">
      <c r="H356" s="202">
        <v>791</v>
      </c>
      <c r="I356" s="204">
        <v>15275</v>
      </c>
      <c r="J356" s="195" t="s">
        <v>1956</v>
      </c>
      <c r="K356" s="91"/>
      <c r="L356" s="17"/>
      <c r="M356" s="93"/>
      <c r="N356" s="208"/>
      <c r="O356" s="205"/>
      <c r="P356" s="210"/>
      <c r="Q356" s="201"/>
      <c r="R356" s="144"/>
      <c r="S356" s="145"/>
    </row>
    <row r="357" spans="8:19">
      <c r="H357" s="202">
        <v>3721</v>
      </c>
      <c r="I357" s="204">
        <v>15993</v>
      </c>
      <c r="J357" s="195" t="s">
        <v>1957</v>
      </c>
      <c r="K357" s="91"/>
      <c r="L357" s="17"/>
      <c r="M357" s="93"/>
      <c r="N357" s="208"/>
      <c r="O357" s="205"/>
      <c r="P357" s="210"/>
      <c r="Q357" s="201"/>
      <c r="R357" s="144"/>
      <c r="S357" s="145"/>
    </row>
    <row r="358" spans="8:19">
      <c r="H358" s="202"/>
      <c r="I358" s="204">
        <v>11788</v>
      </c>
      <c r="J358" s="195" t="s">
        <v>1958</v>
      </c>
      <c r="K358" s="91"/>
      <c r="L358" s="17"/>
      <c r="M358" s="93"/>
      <c r="N358" s="208"/>
      <c r="O358" s="205"/>
      <c r="P358" s="210"/>
      <c r="Q358" s="201"/>
      <c r="R358" s="144"/>
      <c r="S358" s="145"/>
    </row>
    <row r="359" spans="8:19">
      <c r="H359" s="202">
        <v>6774</v>
      </c>
      <c r="I359" s="204">
        <v>13321</v>
      </c>
      <c r="J359" s="195" t="s">
        <v>1959</v>
      </c>
      <c r="K359" s="91"/>
      <c r="L359" s="17"/>
      <c r="M359" s="93"/>
      <c r="N359" s="208"/>
      <c r="O359" s="205"/>
      <c r="P359" s="210"/>
      <c r="Q359" s="201"/>
      <c r="R359" s="144"/>
      <c r="S359" s="145"/>
    </row>
    <row r="360" spans="8:19">
      <c r="H360" s="202"/>
      <c r="I360" s="204">
        <v>10138</v>
      </c>
      <c r="J360" s="195" t="s">
        <v>1960</v>
      </c>
      <c r="K360" s="91"/>
      <c r="L360" s="17"/>
      <c r="M360" s="93"/>
      <c r="N360" s="208"/>
      <c r="O360" s="205"/>
      <c r="P360" s="210"/>
      <c r="Q360" s="201"/>
      <c r="R360" s="144"/>
      <c r="S360" s="145"/>
    </row>
    <row r="361" spans="8:19">
      <c r="H361" s="202"/>
      <c r="I361" s="204">
        <v>11007</v>
      </c>
      <c r="J361" s="195" t="s">
        <v>1961</v>
      </c>
      <c r="K361" s="91"/>
      <c r="L361" s="17"/>
      <c r="M361" s="93"/>
      <c r="N361" s="208"/>
      <c r="O361" s="205"/>
      <c r="P361" s="210"/>
      <c r="Q361" s="201"/>
      <c r="R361" s="144"/>
      <c r="S361" s="145"/>
    </row>
    <row r="362" spans="8:19">
      <c r="H362" s="202">
        <v>2571</v>
      </c>
      <c r="I362" s="204">
        <v>11789</v>
      </c>
      <c r="J362" s="195" t="s">
        <v>1962</v>
      </c>
      <c r="K362" s="91"/>
      <c r="L362" s="17"/>
      <c r="M362" s="93"/>
      <c r="N362" s="208"/>
      <c r="O362" s="205"/>
      <c r="P362" s="210"/>
      <c r="Q362" s="201"/>
      <c r="R362" s="144"/>
      <c r="S362" s="145"/>
    </row>
    <row r="363" spans="8:19">
      <c r="H363" s="202">
        <v>4192</v>
      </c>
      <c r="I363" s="204">
        <v>11790</v>
      </c>
      <c r="J363" s="195" t="s">
        <v>1963</v>
      </c>
      <c r="K363" s="91"/>
      <c r="L363" s="17"/>
      <c r="M363" s="93"/>
      <c r="N363" s="208"/>
      <c r="O363" s="205"/>
      <c r="P363" s="210"/>
      <c r="Q363" s="201"/>
      <c r="R363" s="144"/>
      <c r="S363" s="145"/>
    </row>
    <row r="364" spans="8:19">
      <c r="H364" s="202"/>
      <c r="I364" s="204">
        <v>11791</v>
      </c>
      <c r="J364" s="195" t="s">
        <v>1964</v>
      </c>
      <c r="K364" s="91"/>
      <c r="L364" s="17"/>
      <c r="M364" s="93"/>
      <c r="N364" s="208"/>
      <c r="O364" s="205"/>
      <c r="P364" s="210"/>
      <c r="Q364" s="201"/>
      <c r="R364" s="144"/>
      <c r="S364" s="145"/>
    </row>
    <row r="365" spans="8:19">
      <c r="H365" s="202">
        <v>3</v>
      </c>
      <c r="I365" s="204">
        <v>11801</v>
      </c>
      <c r="J365" s="195" t="s">
        <v>1965</v>
      </c>
      <c r="K365" s="91"/>
      <c r="L365" s="17"/>
      <c r="M365" s="93"/>
      <c r="N365" s="208"/>
      <c r="O365" s="205"/>
      <c r="P365" s="210"/>
      <c r="Q365" s="201"/>
      <c r="R365" s="144"/>
      <c r="S365" s="145"/>
    </row>
    <row r="366" spans="8:19">
      <c r="H366" s="202">
        <v>5551</v>
      </c>
      <c r="I366" s="204">
        <v>14777</v>
      </c>
      <c r="J366" s="195" t="s">
        <v>1966</v>
      </c>
      <c r="K366" s="91"/>
      <c r="L366" s="17"/>
      <c r="M366" s="93"/>
      <c r="N366" s="208"/>
      <c r="O366" s="205"/>
      <c r="P366" s="210"/>
      <c r="Q366" s="201"/>
      <c r="R366" s="144"/>
      <c r="S366" s="145"/>
    </row>
    <row r="367" spans="8:19">
      <c r="H367" s="202">
        <v>82</v>
      </c>
      <c r="I367" s="204">
        <v>11786</v>
      </c>
      <c r="J367" s="195" t="s">
        <v>1967</v>
      </c>
      <c r="K367" s="91"/>
      <c r="L367" s="17"/>
      <c r="M367" s="93"/>
      <c r="N367" s="208"/>
      <c r="O367" s="205"/>
      <c r="P367" s="210"/>
      <c r="Q367" s="201"/>
      <c r="R367" s="144"/>
      <c r="S367" s="145"/>
    </row>
    <row r="368" spans="8:19">
      <c r="H368" s="202">
        <v>5706</v>
      </c>
      <c r="I368" s="204">
        <v>14775</v>
      </c>
      <c r="J368" s="195" t="s">
        <v>1968</v>
      </c>
      <c r="K368" s="91"/>
      <c r="L368" s="17"/>
      <c r="M368" s="93"/>
      <c r="N368" s="208"/>
      <c r="O368" s="205"/>
      <c r="P368" s="210"/>
      <c r="Q368" s="201"/>
      <c r="R368" s="144"/>
      <c r="S368" s="145"/>
    </row>
    <row r="369" spans="8:19">
      <c r="H369" s="202"/>
      <c r="I369" s="204">
        <v>11796</v>
      </c>
      <c r="J369" s="195" t="s">
        <v>1969</v>
      </c>
      <c r="K369" s="91"/>
      <c r="L369" s="17"/>
      <c r="M369" s="93"/>
      <c r="N369" s="208"/>
      <c r="O369" s="205"/>
      <c r="P369" s="210"/>
      <c r="Q369" s="201"/>
      <c r="R369" s="144"/>
      <c r="S369" s="145"/>
    </row>
    <row r="370" spans="8:19">
      <c r="H370" s="202"/>
      <c r="I370" s="204">
        <v>16372</v>
      </c>
      <c r="J370" s="195" t="s">
        <v>3721</v>
      </c>
      <c r="K370" s="91"/>
      <c r="L370" s="17"/>
      <c r="M370" s="93"/>
      <c r="N370" s="208"/>
      <c r="O370" s="205"/>
      <c r="P370" s="210"/>
      <c r="Q370" s="201"/>
      <c r="R370" s="144"/>
      <c r="S370" s="145"/>
    </row>
    <row r="371" spans="8:19">
      <c r="H371" s="202"/>
      <c r="I371" s="204">
        <v>16464</v>
      </c>
      <c r="J371" s="195" t="s">
        <v>3722</v>
      </c>
      <c r="K371" s="91"/>
      <c r="L371" s="17"/>
      <c r="M371" s="93"/>
      <c r="N371" s="208"/>
      <c r="O371" s="205"/>
      <c r="P371" s="210"/>
      <c r="Q371" s="201"/>
      <c r="R371" s="144"/>
      <c r="S371" s="145"/>
    </row>
    <row r="372" spans="8:19">
      <c r="H372" s="202"/>
      <c r="I372" s="204">
        <v>11797</v>
      </c>
      <c r="J372" s="195" t="s">
        <v>1970</v>
      </c>
      <c r="K372" s="91"/>
      <c r="L372" s="17"/>
      <c r="M372" s="93"/>
      <c r="N372" s="208"/>
      <c r="O372" s="205"/>
      <c r="P372" s="210"/>
      <c r="Q372" s="201"/>
      <c r="R372" s="144"/>
      <c r="S372" s="145"/>
    </row>
    <row r="373" spans="8:19">
      <c r="H373" s="202">
        <v>5304</v>
      </c>
      <c r="I373" s="204">
        <v>11798</v>
      </c>
      <c r="J373" s="195" t="s">
        <v>1971</v>
      </c>
      <c r="K373" s="91"/>
      <c r="L373" s="17"/>
      <c r="M373" s="93"/>
      <c r="N373" s="208"/>
      <c r="O373" s="205"/>
      <c r="P373" s="210"/>
      <c r="Q373" s="201"/>
      <c r="R373" s="144"/>
      <c r="S373" s="145"/>
    </row>
    <row r="374" spans="8:19">
      <c r="H374" s="202">
        <v>2323</v>
      </c>
      <c r="I374" s="204">
        <v>11799</v>
      </c>
      <c r="J374" s="195" t="s">
        <v>1972</v>
      </c>
      <c r="K374" s="91"/>
      <c r="L374" s="17"/>
      <c r="M374" s="93"/>
      <c r="N374" s="208"/>
      <c r="O374" s="205"/>
      <c r="P374" s="210"/>
      <c r="Q374" s="201"/>
      <c r="R374" s="144"/>
      <c r="S374" s="145"/>
    </row>
    <row r="375" spans="8:19">
      <c r="H375" s="202">
        <v>4228</v>
      </c>
      <c r="I375" s="204">
        <v>11800</v>
      </c>
      <c r="J375" s="195" t="s">
        <v>1973</v>
      </c>
      <c r="K375" s="91"/>
      <c r="L375" s="17"/>
      <c r="M375" s="93"/>
      <c r="N375" s="208"/>
      <c r="O375" s="205"/>
      <c r="P375" s="210"/>
      <c r="Q375" s="201"/>
      <c r="R375" s="144"/>
      <c r="S375" s="145"/>
    </row>
    <row r="376" spans="8:19">
      <c r="H376" s="202">
        <v>5514</v>
      </c>
      <c r="I376" s="204">
        <v>14771</v>
      </c>
      <c r="J376" s="195" t="s">
        <v>1974</v>
      </c>
      <c r="K376" s="91"/>
      <c r="L376" s="17"/>
      <c r="M376" s="93"/>
      <c r="N376" s="208"/>
      <c r="O376" s="205"/>
      <c r="P376" s="210"/>
      <c r="Q376" s="201"/>
      <c r="R376" s="144"/>
      <c r="S376" s="145"/>
    </row>
    <row r="377" spans="8:19">
      <c r="H377" s="202">
        <v>4273</v>
      </c>
      <c r="I377" s="204">
        <v>11845</v>
      </c>
      <c r="J377" s="195" t="s">
        <v>1975</v>
      </c>
      <c r="K377" s="91"/>
      <c r="L377" s="17"/>
      <c r="M377" s="93"/>
      <c r="N377" s="208"/>
      <c r="O377" s="205"/>
      <c r="P377" s="210"/>
      <c r="Q377" s="201"/>
      <c r="R377" s="144"/>
      <c r="S377" s="145"/>
    </row>
    <row r="378" spans="8:19">
      <c r="H378" s="202">
        <v>2123</v>
      </c>
      <c r="I378" s="204">
        <v>14530</v>
      </c>
      <c r="J378" s="195" t="s">
        <v>1976</v>
      </c>
      <c r="K378" s="91"/>
      <c r="L378" s="17"/>
      <c r="M378" s="93"/>
      <c r="N378" s="208"/>
      <c r="O378" s="205"/>
      <c r="P378" s="210"/>
      <c r="Q378" s="201"/>
      <c r="R378" s="144"/>
      <c r="S378" s="145"/>
    </row>
    <row r="379" spans="8:19">
      <c r="H379" s="202">
        <v>4643</v>
      </c>
      <c r="I379" s="204">
        <v>15425</v>
      </c>
      <c r="J379" s="195" t="s">
        <v>1977</v>
      </c>
      <c r="K379" s="91"/>
      <c r="L379" s="17"/>
      <c r="M379" s="93"/>
      <c r="N379" s="208"/>
      <c r="O379" s="205"/>
      <c r="P379" s="210"/>
      <c r="Q379" s="201"/>
      <c r="R379" s="144"/>
      <c r="S379" s="145"/>
    </row>
    <row r="380" spans="8:19">
      <c r="H380" s="202">
        <v>2767</v>
      </c>
      <c r="I380" s="204">
        <v>13830</v>
      </c>
      <c r="J380" s="195" t="s">
        <v>940</v>
      </c>
      <c r="K380" s="91"/>
      <c r="L380" s="17"/>
      <c r="M380" s="93"/>
      <c r="N380" s="208"/>
      <c r="O380" s="205"/>
      <c r="P380" s="210"/>
      <c r="Q380" s="201"/>
      <c r="R380" s="144"/>
      <c r="S380" s="145"/>
    </row>
    <row r="381" spans="8:19">
      <c r="H381" s="202"/>
      <c r="I381" s="204">
        <v>11841</v>
      </c>
      <c r="J381" s="195" t="s">
        <v>941</v>
      </c>
      <c r="K381" s="91"/>
      <c r="L381" s="17"/>
      <c r="M381" s="93"/>
      <c r="N381" s="208"/>
      <c r="O381" s="205"/>
      <c r="P381" s="210"/>
      <c r="Q381" s="201"/>
      <c r="R381" s="144"/>
      <c r="S381" s="145"/>
    </row>
    <row r="382" spans="8:19">
      <c r="H382" s="202">
        <v>6404</v>
      </c>
      <c r="I382" s="204">
        <v>16089</v>
      </c>
      <c r="J382" s="195" t="s">
        <v>942</v>
      </c>
      <c r="K382" s="91"/>
      <c r="L382" s="17"/>
      <c r="M382" s="93"/>
      <c r="N382" s="208"/>
      <c r="O382" s="205"/>
      <c r="P382" s="210"/>
      <c r="Q382" s="201"/>
      <c r="R382" s="144"/>
      <c r="S382" s="145"/>
    </row>
    <row r="383" spans="8:19">
      <c r="H383" s="202"/>
      <c r="I383" s="204">
        <v>16568</v>
      </c>
      <c r="J383" s="195" t="s">
        <v>3723</v>
      </c>
      <c r="K383" s="91"/>
      <c r="L383" s="17"/>
      <c r="M383" s="93"/>
      <c r="N383" s="208"/>
      <c r="O383" s="205"/>
      <c r="P383" s="210"/>
      <c r="Q383" s="201"/>
      <c r="R383" s="144"/>
      <c r="S383" s="145"/>
    </row>
    <row r="384" spans="8:19">
      <c r="H384" s="202">
        <v>5426</v>
      </c>
      <c r="I384" s="204">
        <v>14764</v>
      </c>
      <c r="J384" s="195" t="s">
        <v>943</v>
      </c>
      <c r="K384" s="91"/>
      <c r="L384" s="17"/>
      <c r="M384" s="93"/>
      <c r="N384" s="208"/>
      <c r="O384" s="205"/>
      <c r="P384" s="210"/>
      <c r="Q384" s="201"/>
      <c r="R384" s="144"/>
      <c r="S384" s="145"/>
    </row>
    <row r="385" spans="8:19">
      <c r="H385" s="202">
        <v>5661</v>
      </c>
      <c r="I385" s="204">
        <v>14767</v>
      </c>
      <c r="J385" s="195" t="s">
        <v>944</v>
      </c>
      <c r="K385" s="91"/>
      <c r="L385" s="17"/>
      <c r="M385" s="93"/>
      <c r="N385" s="208"/>
      <c r="O385" s="205"/>
      <c r="P385" s="210"/>
      <c r="Q385" s="201"/>
      <c r="R385" s="144"/>
      <c r="S385" s="145"/>
    </row>
    <row r="386" spans="8:19">
      <c r="H386" s="202"/>
      <c r="I386" s="204">
        <v>11836</v>
      </c>
      <c r="J386" s="195" t="s">
        <v>945</v>
      </c>
      <c r="K386" s="91"/>
      <c r="L386" s="17"/>
      <c r="M386" s="93"/>
      <c r="N386" s="208"/>
      <c r="O386" s="205"/>
      <c r="P386" s="210"/>
      <c r="Q386" s="201"/>
      <c r="R386" s="144"/>
      <c r="S386" s="145"/>
    </row>
    <row r="387" spans="8:19">
      <c r="H387" s="202">
        <v>6032</v>
      </c>
      <c r="I387" s="204">
        <v>11846</v>
      </c>
      <c r="J387" s="195" t="s">
        <v>946</v>
      </c>
      <c r="K387" s="91"/>
      <c r="L387" s="17"/>
      <c r="M387" s="93"/>
      <c r="N387" s="208"/>
      <c r="O387" s="205"/>
      <c r="P387" s="210"/>
      <c r="Q387" s="201"/>
      <c r="R387" s="144"/>
      <c r="S387" s="145"/>
    </row>
    <row r="388" spans="8:19">
      <c r="H388" s="202">
        <v>5613</v>
      </c>
      <c r="I388" s="204">
        <v>15493</v>
      </c>
      <c r="J388" s="195" t="s">
        <v>2242</v>
      </c>
      <c r="K388" s="91"/>
      <c r="L388" s="17"/>
      <c r="M388" s="93"/>
      <c r="N388" s="208"/>
      <c r="O388" s="205"/>
      <c r="P388" s="210"/>
      <c r="Q388" s="201"/>
      <c r="R388" s="144"/>
      <c r="S388" s="145"/>
    </row>
    <row r="389" spans="8:19">
      <c r="H389" s="202">
        <v>5472</v>
      </c>
      <c r="I389" s="204">
        <v>14766</v>
      </c>
      <c r="J389" s="195" t="s">
        <v>947</v>
      </c>
      <c r="K389" s="91"/>
      <c r="L389" s="17"/>
      <c r="M389" s="93"/>
      <c r="N389" s="208"/>
      <c r="O389" s="205"/>
      <c r="P389" s="210"/>
      <c r="Q389" s="201"/>
      <c r="R389" s="144"/>
      <c r="S389" s="145"/>
    </row>
    <row r="390" spans="8:19">
      <c r="H390" s="202">
        <v>6703</v>
      </c>
      <c r="I390" s="204">
        <v>13274</v>
      </c>
      <c r="J390" s="195" t="s">
        <v>948</v>
      </c>
      <c r="K390" s="91"/>
      <c r="L390" s="17"/>
      <c r="M390" s="93"/>
      <c r="N390" s="208"/>
      <c r="O390" s="205"/>
      <c r="P390" s="210"/>
      <c r="Q390" s="201"/>
      <c r="R390" s="144"/>
      <c r="S390" s="145"/>
    </row>
    <row r="391" spans="8:19">
      <c r="H391" s="202">
        <v>5473</v>
      </c>
      <c r="I391" s="204">
        <v>14765</v>
      </c>
      <c r="J391" s="195" t="s">
        <v>949</v>
      </c>
      <c r="K391" s="91"/>
      <c r="L391" s="17"/>
      <c r="M391" s="93"/>
      <c r="N391" s="208"/>
      <c r="O391" s="205"/>
      <c r="P391" s="210"/>
      <c r="Q391" s="201"/>
      <c r="R391" s="144"/>
      <c r="S391" s="145"/>
    </row>
    <row r="392" spans="8:19">
      <c r="H392" s="202"/>
      <c r="I392" s="204">
        <v>11849</v>
      </c>
      <c r="J392" s="195" t="s">
        <v>950</v>
      </c>
      <c r="K392" s="91"/>
      <c r="L392" s="17"/>
      <c r="M392" s="93"/>
      <c r="N392" s="208"/>
      <c r="O392" s="205"/>
      <c r="P392" s="210"/>
      <c r="Q392" s="201"/>
      <c r="R392" s="144"/>
      <c r="S392" s="145"/>
    </row>
    <row r="393" spans="8:19">
      <c r="H393" s="202">
        <v>6131</v>
      </c>
      <c r="I393" s="204">
        <v>11850</v>
      </c>
      <c r="J393" s="195" t="s">
        <v>951</v>
      </c>
      <c r="K393" s="91"/>
      <c r="L393" s="17"/>
      <c r="M393" s="93"/>
      <c r="N393" s="208"/>
      <c r="O393" s="205"/>
      <c r="P393" s="210"/>
      <c r="Q393" s="201"/>
      <c r="R393" s="144"/>
      <c r="S393" s="145"/>
    </row>
    <row r="394" spans="8:19">
      <c r="H394" s="202">
        <v>605</v>
      </c>
      <c r="I394" s="204">
        <v>15170</v>
      </c>
      <c r="J394" s="195" t="s">
        <v>952</v>
      </c>
      <c r="K394" s="91"/>
      <c r="L394" s="17"/>
      <c r="M394" s="93"/>
      <c r="N394" s="208"/>
      <c r="O394" s="205"/>
      <c r="P394" s="210"/>
      <c r="Q394" s="201"/>
      <c r="R394" s="144"/>
      <c r="S394" s="145"/>
    </row>
    <row r="395" spans="8:19">
      <c r="H395" s="202">
        <v>6702</v>
      </c>
      <c r="I395" s="204">
        <v>13273</v>
      </c>
      <c r="J395" s="195" t="s">
        <v>953</v>
      </c>
      <c r="K395" s="91"/>
      <c r="L395" s="17"/>
      <c r="M395" s="93"/>
      <c r="N395" s="208"/>
      <c r="O395" s="205"/>
      <c r="P395" s="210"/>
      <c r="Q395" s="201"/>
      <c r="R395" s="144"/>
      <c r="S395" s="145"/>
    </row>
    <row r="396" spans="8:19">
      <c r="H396" s="202"/>
      <c r="I396" s="204">
        <v>10123</v>
      </c>
      <c r="J396" s="195" t="s">
        <v>954</v>
      </c>
      <c r="K396" s="91"/>
      <c r="L396" s="17"/>
      <c r="M396" s="93"/>
      <c r="N396" s="208"/>
      <c r="O396" s="205"/>
      <c r="P396" s="210"/>
      <c r="Q396" s="201"/>
      <c r="R396" s="144"/>
      <c r="S396" s="145"/>
    </row>
    <row r="397" spans="8:19">
      <c r="H397" s="202"/>
      <c r="I397" s="204">
        <v>11265</v>
      </c>
      <c r="J397" s="195" t="s">
        <v>955</v>
      </c>
      <c r="K397" s="91"/>
      <c r="L397" s="17"/>
      <c r="M397" s="93"/>
      <c r="N397" s="208"/>
      <c r="O397" s="205"/>
      <c r="P397" s="210"/>
      <c r="Q397" s="201"/>
      <c r="R397" s="144"/>
      <c r="S397" s="145"/>
    </row>
    <row r="398" spans="8:19">
      <c r="H398" s="202"/>
      <c r="I398" s="204">
        <v>11828</v>
      </c>
      <c r="J398" s="195" t="s">
        <v>956</v>
      </c>
      <c r="K398" s="91"/>
      <c r="L398" s="17"/>
      <c r="M398" s="93"/>
      <c r="N398" s="208"/>
      <c r="O398" s="205"/>
      <c r="P398" s="210"/>
      <c r="Q398" s="201"/>
      <c r="R398" s="144"/>
      <c r="S398" s="145"/>
    </row>
    <row r="399" spans="8:19">
      <c r="H399" s="202">
        <v>4723</v>
      </c>
      <c r="I399" s="204">
        <v>15470</v>
      </c>
      <c r="J399" s="195" t="s">
        <v>957</v>
      </c>
      <c r="K399" s="91"/>
      <c r="L399" s="17"/>
      <c r="M399" s="93"/>
      <c r="N399" s="208"/>
      <c r="O399" s="205"/>
      <c r="P399" s="210"/>
      <c r="Q399" s="201"/>
      <c r="R399" s="144"/>
      <c r="S399" s="145"/>
    </row>
    <row r="400" spans="8:19">
      <c r="H400" s="202"/>
      <c r="I400" s="204">
        <v>11843</v>
      </c>
      <c r="J400" s="195" t="s">
        <v>958</v>
      </c>
      <c r="K400" s="91"/>
      <c r="L400" s="17"/>
      <c r="M400" s="93"/>
      <c r="N400" s="208"/>
      <c r="O400" s="205"/>
      <c r="P400" s="210"/>
      <c r="Q400" s="201"/>
      <c r="R400" s="144"/>
      <c r="S400" s="145"/>
    </row>
    <row r="401" spans="8:19">
      <c r="H401" s="202"/>
      <c r="I401" s="204">
        <v>16265</v>
      </c>
      <c r="J401" s="195" t="s">
        <v>3724</v>
      </c>
      <c r="K401" s="91"/>
      <c r="L401" s="17"/>
      <c r="M401" s="93"/>
      <c r="N401" s="208"/>
      <c r="O401" s="205"/>
      <c r="P401" s="210"/>
      <c r="Q401" s="201"/>
      <c r="R401" s="144"/>
      <c r="S401" s="145"/>
    </row>
    <row r="402" spans="8:19">
      <c r="H402" s="202">
        <v>3792</v>
      </c>
      <c r="I402" s="204">
        <v>16052</v>
      </c>
      <c r="J402" s="195" t="s">
        <v>959</v>
      </c>
      <c r="K402" s="91"/>
      <c r="L402" s="17"/>
      <c r="M402" s="93"/>
      <c r="N402" s="208"/>
      <c r="O402" s="205"/>
      <c r="P402" s="210"/>
      <c r="Q402" s="201"/>
      <c r="R402" s="144"/>
      <c r="S402" s="145"/>
    </row>
    <row r="403" spans="8:19">
      <c r="H403" s="202"/>
      <c r="I403" s="204">
        <v>11821</v>
      </c>
      <c r="J403" s="195" t="s">
        <v>960</v>
      </c>
      <c r="K403" s="91"/>
      <c r="L403" s="17"/>
      <c r="M403" s="93"/>
      <c r="N403" s="208"/>
      <c r="O403" s="205"/>
      <c r="P403" s="210"/>
      <c r="Q403" s="201"/>
      <c r="R403" s="144"/>
      <c r="S403" s="145"/>
    </row>
    <row r="404" spans="8:19">
      <c r="H404" s="202">
        <v>5269</v>
      </c>
      <c r="I404" s="204">
        <v>14974</v>
      </c>
      <c r="J404" s="195" t="s">
        <v>961</v>
      </c>
      <c r="K404" s="91"/>
      <c r="L404" s="17"/>
      <c r="M404" s="93"/>
      <c r="N404" s="208"/>
      <c r="O404" s="205"/>
      <c r="P404" s="210"/>
      <c r="Q404" s="201"/>
      <c r="R404" s="144"/>
      <c r="S404" s="145"/>
    </row>
    <row r="405" spans="8:19">
      <c r="H405" s="202">
        <v>3981</v>
      </c>
      <c r="I405" s="204">
        <v>16086</v>
      </c>
      <c r="J405" s="195" t="s">
        <v>962</v>
      </c>
      <c r="K405" s="91"/>
      <c r="L405" s="17"/>
      <c r="M405" s="93"/>
      <c r="N405" s="208"/>
      <c r="O405" s="205"/>
      <c r="P405" s="210"/>
      <c r="Q405" s="201"/>
      <c r="R405" s="144"/>
      <c r="S405" s="145"/>
    </row>
    <row r="406" spans="8:19">
      <c r="H406" s="202">
        <v>2613</v>
      </c>
      <c r="I406" s="204">
        <v>11822</v>
      </c>
      <c r="J406" s="195" t="s">
        <v>963</v>
      </c>
      <c r="K406" s="91"/>
      <c r="L406" s="17"/>
      <c r="M406" s="93"/>
      <c r="N406" s="208"/>
      <c r="O406" s="205"/>
      <c r="P406" s="210"/>
      <c r="Q406" s="201"/>
      <c r="R406" s="144"/>
      <c r="S406" s="145"/>
    </row>
    <row r="407" spans="8:19">
      <c r="H407" s="202">
        <v>5622</v>
      </c>
      <c r="I407" s="204">
        <v>14770</v>
      </c>
      <c r="J407" s="195" t="s">
        <v>964</v>
      </c>
      <c r="K407" s="91"/>
      <c r="L407" s="17"/>
      <c r="M407" s="93"/>
      <c r="N407" s="208"/>
      <c r="O407" s="205"/>
      <c r="P407" s="210"/>
      <c r="Q407" s="201"/>
      <c r="R407" s="144"/>
      <c r="S407" s="145"/>
    </row>
    <row r="408" spans="8:19">
      <c r="H408" s="202">
        <v>4063</v>
      </c>
      <c r="I408" s="204">
        <v>15644</v>
      </c>
      <c r="J408" s="195" t="s">
        <v>965</v>
      </c>
      <c r="K408" s="91"/>
      <c r="L408" s="17"/>
      <c r="M408" s="93"/>
      <c r="N408" s="208"/>
      <c r="O408" s="205"/>
      <c r="P408" s="210"/>
      <c r="Q408" s="201"/>
      <c r="R408" s="144"/>
      <c r="S408" s="145"/>
    </row>
    <row r="409" spans="8:19">
      <c r="H409" s="202"/>
      <c r="I409" s="204">
        <v>16249</v>
      </c>
      <c r="J409" s="195" t="s">
        <v>3725</v>
      </c>
      <c r="K409" s="91"/>
      <c r="L409" s="17"/>
      <c r="M409" s="93"/>
      <c r="N409" s="208"/>
      <c r="O409" s="205"/>
      <c r="P409" s="210"/>
      <c r="Q409" s="201"/>
      <c r="R409" s="144"/>
      <c r="S409" s="145"/>
    </row>
    <row r="410" spans="8:19">
      <c r="H410" s="202"/>
      <c r="I410" s="204">
        <v>16251</v>
      </c>
      <c r="J410" s="195" t="s">
        <v>3726</v>
      </c>
      <c r="K410" s="91"/>
      <c r="L410" s="17"/>
      <c r="M410" s="93"/>
      <c r="N410" s="208"/>
      <c r="O410" s="205"/>
      <c r="P410" s="210"/>
      <c r="Q410" s="201"/>
      <c r="R410" s="144"/>
      <c r="S410" s="145"/>
    </row>
    <row r="411" spans="8:19">
      <c r="H411" s="202">
        <v>353</v>
      </c>
      <c r="I411" s="204">
        <v>15031</v>
      </c>
      <c r="J411" s="195" t="s">
        <v>966</v>
      </c>
      <c r="K411" s="91"/>
      <c r="L411" s="17"/>
      <c r="M411" s="93"/>
      <c r="N411" s="208"/>
      <c r="O411" s="205"/>
      <c r="P411" s="210"/>
      <c r="Q411" s="201"/>
      <c r="R411" s="144"/>
      <c r="S411" s="145"/>
    </row>
    <row r="412" spans="8:19">
      <c r="H412" s="202"/>
      <c r="I412" s="204">
        <v>11835</v>
      </c>
      <c r="J412" s="195" t="s">
        <v>967</v>
      </c>
      <c r="K412" s="91"/>
      <c r="L412" s="17"/>
      <c r="M412" s="93"/>
      <c r="N412" s="208"/>
      <c r="O412" s="205"/>
      <c r="P412" s="210"/>
      <c r="Q412" s="201"/>
      <c r="R412" s="144"/>
      <c r="S412" s="145"/>
    </row>
    <row r="413" spans="8:19">
      <c r="H413" s="202"/>
      <c r="I413" s="204">
        <v>11827</v>
      </c>
      <c r="J413" s="195" t="s">
        <v>968</v>
      </c>
      <c r="K413" s="91"/>
      <c r="L413" s="17"/>
      <c r="M413" s="93"/>
      <c r="N413" s="208"/>
      <c r="O413" s="205"/>
      <c r="P413" s="210"/>
      <c r="Q413" s="201"/>
      <c r="R413" s="144"/>
      <c r="S413" s="145"/>
    </row>
    <row r="414" spans="8:19">
      <c r="H414" s="202">
        <v>606</v>
      </c>
      <c r="I414" s="204">
        <v>15171</v>
      </c>
      <c r="J414" s="195" t="s">
        <v>969</v>
      </c>
      <c r="K414" s="91"/>
      <c r="L414" s="17"/>
      <c r="M414" s="93"/>
      <c r="N414" s="208"/>
      <c r="O414" s="205"/>
      <c r="P414" s="210"/>
      <c r="Q414" s="201"/>
      <c r="R414" s="144"/>
      <c r="S414" s="145"/>
    </row>
    <row r="415" spans="8:19">
      <c r="H415" s="202"/>
      <c r="I415" s="204">
        <v>10951</v>
      </c>
      <c r="J415" s="195" t="s">
        <v>970</v>
      </c>
      <c r="K415" s="91"/>
      <c r="L415" s="17"/>
      <c r="M415" s="93"/>
      <c r="N415" s="208"/>
      <c r="O415" s="205"/>
      <c r="P415" s="210"/>
      <c r="Q415" s="201"/>
      <c r="R415" s="144"/>
      <c r="S415" s="145"/>
    </row>
    <row r="416" spans="8:19">
      <c r="H416" s="202">
        <v>5515</v>
      </c>
      <c r="I416" s="204">
        <v>14772</v>
      </c>
      <c r="J416" s="195" t="s">
        <v>971</v>
      </c>
      <c r="K416" s="91"/>
      <c r="L416" s="17"/>
      <c r="M416" s="93"/>
      <c r="N416" s="208"/>
      <c r="O416" s="205"/>
      <c r="P416" s="210"/>
      <c r="Q416" s="201"/>
      <c r="R416" s="144"/>
      <c r="S416" s="145"/>
    </row>
    <row r="417" spans="8:19">
      <c r="H417" s="202">
        <v>5748</v>
      </c>
      <c r="I417" s="204">
        <v>14769</v>
      </c>
      <c r="J417" s="195" t="s">
        <v>972</v>
      </c>
      <c r="K417" s="91"/>
      <c r="L417" s="17"/>
      <c r="M417" s="93"/>
      <c r="N417" s="208"/>
      <c r="O417" s="205"/>
      <c r="P417" s="210"/>
      <c r="Q417" s="201"/>
      <c r="R417" s="144"/>
      <c r="S417" s="145"/>
    </row>
    <row r="418" spans="8:19">
      <c r="H418" s="202">
        <v>2883</v>
      </c>
      <c r="I418" s="204">
        <v>13811</v>
      </c>
      <c r="J418" s="195" t="s">
        <v>973</v>
      </c>
      <c r="K418" s="91"/>
      <c r="L418" s="17"/>
      <c r="M418" s="93"/>
      <c r="N418" s="208"/>
      <c r="O418" s="205"/>
      <c r="P418" s="210"/>
      <c r="Q418" s="201"/>
      <c r="R418" s="144"/>
      <c r="S418" s="145"/>
    </row>
    <row r="419" spans="8:19">
      <c r="H419" s="202">
        <v>573</v>
      </c>
      <c r="I419" s="204">
        <v>15146</v>
      </c>
      <c r="J419" s="195" t="s">
        <v>974</v>
      </c>
      <c r="K419" s="91"/>
      <c r="L419" s="17"/>
      <c r="M419" s="93"/>
      <c r="N419" s="208"/>
      <c r="O419" s="205"/>
      <c r="P419" s="210"/>
      <c r="Q419" s="201"/>
      <c r="R419" s="144"/>
      <c r="S419" s="145"/>
    </row>
    <row r="420" spans="8:19">
      <c r="H420" s="202"/>
      <c r="I420" s="204">
        <v>11830</v>
      </c>
      <c r="J420" s="195" t="s">
        <v>975</v>
      </c>
      <c r="K420" s="91"/>
      <c r="L420" s="17"/>
      <c r="M420" s="93"/>
      <c r="N420" s="208"/>
      <c r="O420" s="205"/>
      <c r="P420" s="210"/>
      <c r="Q420" s="201"/>
      <c r="R420" s="144"/>
      <c r="S420" s="145"/>
    </row>
    <row r="421" spans="8:19">
      <c r="H421" s="202"/>
      <c r="I421" s="204">
        <v>16262</v>
      </c>
      <c r="J421" s="195" t="s">
        <v>3727</v>
      </c>
      <c r="K421" s="91"/>
      <c r="L421" s="17"/>
      <c r="M421" s="93"/>
      <c r="N421" s="208"/>
      <c r="O421" s="205"/>
      <c r="P421" s="210"/>
      <c r="Q421" s="201"/>
      <c r="R421" s="144"/>
      <c r="S421" s="145"/>
    </row>
    <row r="422" spans="8:19">
      <c r="H422" s="202"/>
      <c r="I422" s="204">
        <v>14088</v>
      </c>
      <c r="J422" s="195" t="s">
        <v>976</v>
      </c>
      <c r="K422" s="91"/>
      <c r="L422" s="17"/>
      <c r="M422" s="93"/>
      <c r="N422" s="208"/>
      <c r="O422" s="205"/>
      <c r="P422" s="210"/>
      <c r="Q422" s="201"/>
      <c r="R422" s="144"/>
      <c r="S422" s="145"/>
    </row>
    <row r="423" spans="8:19">
      <c r="H423" s="202">
        <v>574</v>
      </c>
      <c r="I423" s="204">
        <v>15147</v>
      </c>
      <c r="J423" s="195" t="s">
        <v>977</v>
      </c>
      <c r="K423" s="91"/>
      <c r="L423" s="17"/>
      <c r="M423" s="93"/>
      <c r="N423" s="208"/>
      <c r="O423" s="205"/>
      <c r="P423" s="210"/>
      <c r="Q423" s="201"/>
      <c r="R423" s="144"/>
      <c r="S423" s="145"/>
    </row>
    <row r="424" spans="8:19">
      <c r="H424" s="202"/>
      <c r="I424" s="204">
        <v>11217</v>
      </c>
      <c r="J424" s="195" t="s">
        <v>978</v>
      </c>
      <c r="K424" s="91"/>
      <c r="L424" s="17"/>
      <c r="M424" s="93"/>
      <c r="N424" s="208"/>
      <c r="O424" s="205"/>
      <c r="P424" s="210"/>
      <c r="Q424" s="201"/>
      <c r="R424" s="144"/>
      <c r="S424" s="145"/>
    </row>
    <row r="425" spans="8:19">
      <c r="H425" s="202">
        <v>6002</v>
      </c>
      <c r="I425" s="204">
        <v>13228</v>
      </c>
      <c r="J425" s="195" t="s">
        <v>979</v>
      </c>
      <c r="K425" s="91"/>
      <c r="L425" s="17"/>
      <c r="M425" s="93"/>
      <c r="N425" s="208"/>
      <c r="O425" s="205"/>
      <c r="P425" s="210"/>
      <c r="Q425" s="201"/>
      <c r="R425" s="144"/>
      <c r="S425" s="145"/>
    </row>
    <row r="426" spans="8:19">
      <c r="H426" s="202"/>
      <c r="I426" s="204">
        <v>16520</v>
      </c>
      <c r="J426" s="195" t="s">
        <v>3728</v>
      </c>
      <c r="K426" s="91"/>
      <c r="L426" s="17"/>
      <c r="M426" s="93"/>
      <c r="N426" s="208"/>
      <c r="O426" s="205"/>
      <c r="P426" s="210"/>
      <c r="Q426" s="201"/>
      <c r="R426" s="144"/>
      <c r="S426" s="145"/>
    </row>
    <row r="427" spans="8:19">
      <c r="H427" s="202"/>
      <c r="I427" s="204">
        <v>11218</v>
      </c>
      <c r="J427" s="195" t="s">
        <v>980</v>
      </c>
      <c r="K427" s="91"/>
      <c r="L427" s="17"/>
      <c r="M427" s="93"/>
      <c r="N427" s="208"/>
      <c r="O427" s="205"/>
      <c r="P427" s="210"/>
      <c r="Q427" s="201"/>
      <c r="R427" s="144"/>
      <c r="S427" s="145"/>
    </row>
    <row r="428" spans="8:19">
      <c r="H428" s="202"/>
      <c r="I428" s="204">
        <v>16145</v>
      </c>
      <c r="J428" s="195" t="s">
        <v>981</v>
      </c>
      <c r="K428" s="91"/>
      <c r="L428" s="17"/>
      <c r="M428" s="93"/>
      <c r="N428" s="208"/>
      <c r="O428" s="205"/>
      <c r="P428" s="210"/>
      <c r="Q428" s="201"/>
      <c r="R428" s="144"/>
      <c r="S428" s="145"/>
    </row>
    <row r="429" spans="8:19">
      <c r="H429" s="202">
        <v>5096</v>
      </c>
      <c r="I429" s="204">
        <v>11832</v>
      </c>
      <c r="J429" s="195" t="s">
        <v>982</v>
      </c>
      <c r="K429" s="91"/>
      <c r="L429" s="17"/>
      <c r="M429" s="93"/>
      <c r="N429" s="208"/>
      <c r="O429" s="205"/>
      <c r="P429" s="210"/>
      <c r="Q429" s="201"/>
      <c r="R429" s="144"/>
      <c r="S429" s="145"/>
    </row>
    <row r="430" spans="8:19">
      <c r="H430" s="202">
        <v>2782</v>
      </c>
      <c r="I430" s="204">
        <v>13840</v>
      </c>
      <c r="J430" s="195" t="s">
        <v>983</v>
      </c>
      <c r="K430" s="91"/>
      <c r="L430" s="17"/>
      <c r="M430" s="93"/>
      <c r="N430" s="208"/>
      <c r="O430" s="205"/>
      <c r="P430" s="210"/>
      <c r="Q430" s="201"/>
      <c r="R430" s="144"/>
      <c r="S430" s="145"/>
    </row>
    <row r="431" spans="8:19">
      <c r="H431" s="202">
        <v>5097</v>
      </c>
      <c r="I431" s="204">
        <v>11833</v>
      </c>
      <c r="J431" s="195" t="s">
        <v>984</v>
      </c>
      <c r="K431" s="91"/>
      <c r="L431" s="17"/>
      <c r="M431" s="93"/>
      <c r="N431" s="208"/>
      <c r="O431" s="205"/>
      <c r="P431" s="210"/>
      <c r="Q431" s="201"/>
      <c r="R431" s="144"/>
      <c r="S431" s="145"/>
    </row>
    <row r="432" spans="8:19">
      <c r="H432" s="202">
        <v>4274</v>
      </c>
      <c r="I432" s="204">
        <v>11636</v>
      </c>
      <c r="J432" s="195" t="s">
        <v>985</v>
      </c>
      <c r="K432" s="91"/>
      <c r="L432" s="17"/>
      <c r="M432" s="93"/>
      <c r="N432" s="208"/>
      <c r="O432" s="205"/>
      <c r="P432" s="210"/>
      <c r="Q432" s="201"/>
      <c r="R432" s="144"/>
      <c r="S432" s="145"/>
    </row>
    <row r="433" spans="8:19">
      <c r="H433" s="202">
        <v>2124</v>
      </c>
      <c r="I433" s="204">
        <v>11871</v>
      </c>
      <c r="J433" s="195" t="s">
        <v>986</v>
      </c>
      <c r="K433" s="91"/>
      <c r="L433" s="17"/>
      <c r="M433" s="93"/>
      <c r="N433" s="208"/>
      <c r="O433" s="205"/>
      <c r="P433" s="210"/>
      <c r="Q433" s="201"/>
      <c r="R433" s="144"/>
      <c r="S433" s="145"/>
    </row>
    <row r="434" spans="8:19">
      <c r="H434" s="202"/>
      <c r="I434" s="204">
        <v>11669</v>
      </c>
      <c r="J434" s="195" t="s">
        <v>987</v>
      </c>
      <c r="K434" s="91"/>
      <c r="L434" s="17"/>
      <c r="M434" s="93"/>
      <c r="N434" s="208"/>
      <c r="O434" s="205"/>
      <c r="P434" s="210"/>
      <c r="Q434" s="201"/>
      <c r="R434" s="144"/>
      <c r="S434" s="145"/>
    </row>
    <row r="435" spans="8:19">
      <c r="H435" s="202"/>
      <c r="I435" s="204">
        <v>10026</v>
      </c>
      <c r="J435" s="195" t="s">
        <v>988</v>
      </c>
      <c r="K435" s="91"/>
      <c r="L435" s="17"/>
      <c r="M435" s="93"/>
      <c r="N435" s="208"/>
      <c r="O435" s="205"/>
      <c r="P435" s="210"/>
      <c r="Q435" s="201"/>
      <c r="R435" s="144"/>
      <c r="S435" s="145"/>
    </row>
    <row r="436" spans="8:19">
      <c r="H436" s="202"/>
      <c r="I436" s="204">
        <v>11468</v>
      </c>
      <c r="J436" s="195" t="s">
        <v>989</v>
      </c>
      <c r="K436" s="91"/>
      <c r="L436" s="17"/>
      <c r="M436" s="93"/>
      <c r="N436" s="208"/>
      <c r="O436" s="205"/>
      <c r="P436" s="210"/>
      <c r="Q436" s="201"/>
      <c r="R436" s="144"/>
      <c r="S436" s="145"/>
    </row>
    <row r="437" spans="8:19">
      <c r="H437" s="202"/>
      <c r="I437" s="204">
        <v>11469</v>
      </c>
      <c r="J437" s="195" t="s">
        <v>990</v>
      </c>
      <c r="K437" s="91"/>
      <c r="L437" s="17"/>
      <c r="M437" s="93"/>
      <c r="N437" s="208"/>
      <c r="O437" s="205"/>
      <c r="P437" s="210"/>
      <c r="Q437" s="201"/>
      <c r="R437" s="144"/>
      <c r="S437" s="145"/>
    </row>
    <row r="438" spans="8:19">
      <c r="H438" s="202"/>
      <c r="I438" s="204">
        <v>16239</v>
      </c>
      <c r="J438" s="195" t="s">
        <v>3729</v>
      </c>
      <c r="K438" s="91"/>
      <c r="L438" s="17"/>
      <c r="M438" s="93"/>
      <c r="N438" s="208"/>
      <c r="O438" s="205"/>
      <c r="P438" s="210"/>
      <c r="Q438" s="201"/>
      <c r="R438" s="144"/>
      <c r="S438" s="145"/>
    </row>
    <row r="439" spans="8:19">
      <c r="H439" s="202">
        <v>6433</v>
      </c>
      <c r="I439" s="204">
        <v>16100</v>
      </c>
      <c r="J439" s="195" t="s">
        <v>991</v>
      </c>
      <c r="K439" s="91"/>
      <c r="L439" s="17"/>
      <c r="M439" s="93"/>
      <c r="N439" s="208"/>
      <c r="O439" s="205"/>
      <c r="P439" s="210"/>
      <c r="Q439" s="201"/>
      <c r="R439" s="144"/>
      <c r="S439" s="145"/>
    </row>
    <row r="440" spans="8:19">
      <c r="H440" s="202">
        <v>4095</v>
      </c>
      <c r="I440" s="204">
        <v>16135</v>
      </c>
      <c r="J440" s="195" t="s">
        <v>992</v>
      </c>
      <c r="K440" s="91"/>
      <c r="L440" s="17"/>
      <c r="M440" s="93"/>
      <c r="N440" s="208"/>
      <c r="O440" s="205"/>
      <c r="P440" s="210"/>
      <c r="Q440" s="201"/>
      <c r="R440" s="144"/>
      <c r="S440" s="145"/>
    </row>
    <row r="441" spans="8:19">
      <c r="H441" s="202">
        <v>4193</v>
      </c>
      <c r="I441" s="204">
        <v>11472</v>
      </c>
      <c r="J441" s="195" t="s">
        <v>993</v>
      </c>
      <c r="K441" s="91"/>
      <c r="L441" s="17"/>
      <c r="M441" s="93"/>
      <c r="N441" s="208"/>
      <c r="O441" s="205"/>
      <c r="P441" s="210"/>
      <c r="Q441" s="201"/>
      <c r="R441" s="144"/>
      <c r="S441" s="145"/>
    </row>
    <row r="442" spans="8:19">
      <c r="H442" s="202"/>
      <c r="I442" s="204">
        <v>10103</v>
      </c>
      <c r="J442" s="195" t="s">
        <v>994</v>
      </c>
      <c r="K442" s="91"/>
      <c r="L442" s="17"/>
      <c r="M442" s="93"/>
      <c r="N442" s="208"/>
      <c r="O442" s="205"/>
      <c r="P442" s="210"/>
      <c r="Q442" s="201"/>
      <c r="R442" s="144"/>
      <c r="S442" s="145"/>
    </row>
    <row r="443" spans="8:19">
      <c r="H443" s="202"/>
      <c r="I443" s="204">
        <v>11483</v>
      </c>
      <c r="J443" s="195" t="s">
        <v>995</v>
      </c>
      <c r="K443" s="91"/>
      <c r="L443" s="17"/>
      <c r="M443" s="93"/>
      <c r="N443" s="208"/>
      <c r="O443" s="205"/>
      <c r="P443" s="210"/>
      <c r="Q443" s="201"/>
      <c r="R443" s="144"/>
      <c r="S443" s="145"/>
    </row>
    <row r="444" spans="8:19">
      <c r="H444" s="202">
        <v>5160</v>
      </c>
      <c r="I444" s="204">
        <v>11475</v>
      </c>
      <c r="J444" s="195" t="s">
        <v>996</v>
      </c>
      <c r="K444" s="91"/>
      <c r="L444" s="17"/>
      <c r="M444" s="93"/>
      <c r="N444" s="208"/>
      <c r="O444" s="205"/>
      <c r="P444" s="210"/>
      <c r="Q444" s="201"/>
      <c r="R444" s="144"/>
      <c r="S444" s="145"/>
    </row>
    <row r="445" spans="8:19">
      <c r="H445" s="202">
        <v>3551</v>
      </c>
      <c r="I445" s="204">
        <v>15967</v>
      </c>
      <c r="J445" s="195" t="s">
        <v>997</v>
      </c>
      <c r="K445" s="91"/>
      <c r="L445" s="17"/>
      <c r="M445" s="93"/>
      <c r="N445" s="208"/>
      <c r="O445" s="205"/>
      <c r="P445" s="210"/>
      <c r="Q445" s="201"/>
      <c r="R445" s="144"/>
      <c r="S445" s="145"/>
    </row>
    <row r="446" spans="8:19">
      <c r="H446" s="202"/>
      <c r="I446" s="204">
        <v>11477</v>
      </c>
      <c r="J446" s="195" t="s">
        <v>998</v>
      </c>
      <c r="K446" s="91"/>
      <c r="L446" s="17"/>
      <c r="M446" s="93"/>
      <c r="N446" s="208"/>
      <c r="O446" s="205"/>
      <c r="P446" s="210"/>
      <c r="Q446" s="201"/>
      <c r="R446" s="144"/>
      <c r="S446" s="145"/>
    </row>
    <row r="447" spans="8:19">
      <c r="H447" s="202"/>
      <c r="I447" s="204">
        <v>16567</v>
      </c>
      <c r="J447" s="195" t="s">
        <v>3730</v>
      </c>
      <c r="K447" s="91"/>
      <c r="L447" s="17"/>
      <c r="M447" s="93"/>
      <c r="N447" s="208"/>
      <c r="O447" s="205"/>
      <c r="P447" s="210"/>
      <c r="Q447" s="201"/>
      <c r="R447" s="144"/>
      <c r="S447" s="145"/>
    </row>
    <row r="448" spans="8:19">
      <c r="H448" s="202"/>
      <c r="I448" s="204">
        <v>11176</v>
      </c>
      <c r="J448" s="195" t="s">
        <v>999</v>
      </c>
      <c r="K448" s="91"/>
      <c r="L448" s="17"/>
      <c r="M448" s="93"/>
      <c r="N448" s="208"/>
      <c r="O448" s="205"/>
      <c r="P448" s="210"/>
      <c r="Q448" s="201"/>
      <c r="R448" s="144"/>
      <c r="S448" s="145"/>
    </row>
    <row r="449" spans="8:19">
      <c r="H449" s="202"/>
      <c r="I449" s="204">
        <v>16192</v>
      </c>
      <c r="J449" s="195" t="s">
        <v>3731</v>
      </c>
      <c r="K449" s="91"/>
      <c r="L449" s="17"/>
      <c r="M449" s="93"/>
      <c r="N449" s="208"/>
      <c r="O449" s="205"/>
      <c r="P449" s="210"/>
      <c r="Q449" s="201"/>
      <c r="R449" s="144"/>
      <c r="S449" s="145"/>
    </row>
    <row r="450" spans="8:19">
      <c r="H450" s="202">
        <v>733</v>
      </c>
      <c r="I450" s="204">
        <v>15239</v>
      </c>
      <c r="J450" s="195" t="s">
        <v>1000</v>
      </c>
      <c r="K450" s="91"/>
      <c r="L450" s="17"/>
      <c r="M450" s="93"/>
      <c r="N450" s="208"/>
      <c r="O450" s="205"/>
      <c r="P450" s="210"/>
      <c r="Q450" s="201"/>
      <c r="R450" s="144"/>
      <c r="S450" s="145"/>
    </row>
    <row r="451" spans="8:19">
      <c r="H451" s="202"/>
      <c r="I451" s="204">
        <v>11471</v>
      </c>
      <c r="J451" s="195" t="s">
        <v>1001</v>
      </c>
      <c r="K451" s="91"/>
      <c r="L451" s="17"/>
      <c r="M451" s="93"/>
      <c r="N451" s="208"/>
      <c r="O451" s="205"/>
      <c r="P451" s="210"/>
      <c r="Q451" s="201"/>
      <c r="R451" s="144"/>
      <c r="S451" s="145"/>
    </row>
    <row r="452" spans="8:19">
      <c r="H452" s="202">
        <v>2292</v>
      </c>
      <c r="I452" s="204">
        <v>11473</v>
      </c>
      <c r="J452" s="195" t="s">
        <v>1002</v>
      </c>
      <c r="K452" s="91"/>
      <c r="L452" s="17"/>
      <c r="M452" s="93"/>
      <c r="N452" s="208"/>
      <c r="O452" s="205"/>
      <c r="P452" s="210"/>
      <c r="Q452" s="201"/>
      <c r="R452" s="144"/>
      <c r="S452" s="145"/>
    </row>
    <row r="453" spans="8:19">
      <c r="H453" s="202">
        <v>491</v>
      </c>
      <c r="I453" s="204">
        <v>15100</v>
      </c>
      <c r="J453" s="195" t="s">
        <v>1003</v>
      </c>
      <c r="K453" s="91"/>
      <c r="L453" s="17"/>
      <c r="M453" s="93"/>
      <c r="N453" s="208"/>
      <c r="O453" s="205"/>
      <c r="P453" s="210"/>
      <c r="Q453" s="201"/>
      <c r="R453" s="144"/>
      <c r="S453" s="145"/>
    </row>
    <row r="454" spans="8:19">
      <c r="H454" s="202">
        <v>213</v>
      </c>
      <c r="I454" s="204">
        <v>11467</v>
      </c>
      <c r="J454" s="195" t="s">
        <v>1004</v>
      </c>
      <c r="K454" s="91"/>
      <c r="L454" s="17"/>
      <c r="M454" s="93"/>
      <c r="N454" s="208"/>
      <c r="O454" s="205"/>
      <c r="P454" s="210"/>
      <c r="Q454" s="201"/>
      <c r="R454" s="144"/>
      <c r="S454" s="145"/>
    </row>
    <row r="455" spans="8:19">
      <c r="H455" s="202">
        <v>2823</v>
      </c>
      <c r="I455" s="204">
        <v>13768</v>
      </c>
      <c r="J455" s="195" t="s">
        <v>1005</v>
      </c>
      <c r="K455" s="91"/>
      <c r="L455" s="17"/>
      <c r="M455" s="93"/>
      <c r="N455" s="208"/>
      <c r="O455" s="205"/>
      <c r="P455" s="210"/>
      <c r="Q455" s="201"/>
      <c r="R455" s="144"/>
      <c r="S455" s="145"/>
    </row>
    <row r="456" spans="8:19">
      <c r="H456" s="202">
        <v>112</v>
      </c>
      <c r="I456" s="204">
        <v>11478</v>
      </c>
      <c r="J456" s="195" t="s">
        <v>1006</v>
      </c>
      <c r="K456" s="91"/>
      <c r="L456" s="17"/>
      <c r="M456" s="93"/>
      <c r="N456" s="208"/>
      <c r="O456" s="205"/>
      <c r="P456" s="210"/>
      <c r="Q456" s="201"/>
      <c r="R456" s="144"/>
      <c r="S456" s="145"/>
    </row>
    <row r="457" spans="8:19">
      <c r="H457" s="202">
        <v>2961</v>
      </c>
      <c r="I457" s="204">
        <v>11479</v>
      </c>
      <c r="J457" s="195" t="s">
        <v>1007</v>
      </c>
      <c r="K457" s="91"/>
      <c r="L457" s="17"/>
      <c r="M457" s="93"/>
      <c r="N457" s="208"/>
      <c r="O457" s="205"/>
      <c r="P457" s="210"/>
      <c r="Q457" s="201"/>
      <c r="R457" s="144"/>
      <c r="S457" s="145"/>
    </row>
    <row r="458" spans="8:19">
      <c r="H458" s="202">
        <v>24</v>
      </c>
      <c r="I458" s="204">
        <v>15513</v>
      </c>
      <c r="J458" s="195" t="s">
        <v>1008</v>
      </c>
      <c r="K458" s="91"/>
      <c r="L458" s="17"/>
      <c r="M458" s="93"/>
      <c r="N458" s="208"/>
      <c r="O458" s="205"/>
      <c r="P458" s="210"/>
      <c r="Q458" s="201"/>
      <c r="R458" s="144"/>
      <c r="S458" s="145"/>
    </row>
    <row r="459" spans="8:19">
      <c r="H459" s="202"/>
      <c r="I459" s="204">
        <v>16566</v>
      </c>
      <c r="J459" s="195" t="s">
        <v>3732</v>
      </c>
      <c r="K459" s="91"/>
      <c r="L459" s="17"/>
      <c r="M459" s="93"/>
      <c r="N459" s="208"/>
      <c r="O459" s="205"/>
      <c r="P459" s="210"/>
      <c r="Q459" s="201"/>
      <c r="R459" s="144"/>
      <c r="S459" s="145"/>
    </row>
    <row r="460" spans="8:19">
      <c r="H460" s="202"/>
      <c r="I460" s="204">
        <v>11481</v>
      </c>
      <c r="J460" s="195" t="s">
        <v>1009</v>
      </c>
      <c r="K460" s="91"/>
      <c r="L460" s="17"/>
      <c r="M460" s="93"/>
      <c r="N460" s="208"/>
      <c r="O460" s="205"/>
      <c r="P460" s="210"/>
      <c r="Q460" s="201"/>
      <c r="R460" s="144"/>
      <c r="S460" s="145"/>
    </row>
    <row r="461" spans="8:19">
      <c r="H461" s="202"/>
      <c r="I461" s="204">
        <v>11459</v>
      </c>
      <c r="J461" s="195" t="s">
        <v>1010</v>
      </c>
      <c r="K461" s="91"/>
      <c r="L461" s="17"/>
      <c r="M461" s="93"/>
      <c r="N461" s="208"/>
      <c r="O461" s="205"/>
      <c r="P461" s="210"/>
      <c r="Q461" s="201"/>
      <c r="R461" s="144"/>
      <c r="S461" s="145"/>
    </row>
    <row r="462" spans="8:19">
      <c r="H462" s="202"/>
      <c r="I462" s="204">
        <v>16565</v>
      </c>
      <c r="J462" s="195" t="s">
        <v>3733</v>
      </c>
      <c r="K462" s="91"/>
      <c r="L462" s="17"/>
      <c r="M462" s="93"/>
      <c r="N462" s="208"/>
      <c r="O462" s="205"/>
      <c r="P462" s="210"/>
      <c r="Q462" s="201"/>
      <c r="R462" s="144"/>
      <c r="S462" s="145"/>
    </row>
    <row r="463" spans="8:19">
      <c r="H463" s="202"/>
      <c r="I463" s="204">
        <v>11476</v>
      </c>
      <c r="J463" s="195" t="s">
        <v>1011</v>
      </c>
      <c r="K463" s="91"/>
      <c r="L463" s="17"/>
      <c r="M463" s="93"/>
      <c r="N463" s="208"/>
      <c r="O463" s="205"/>
      <c r="P463" s="210"/>
      <c r="Q463" s="201"/>
      <c r="R463" s="144"/>
      <c r="S463" s="145"/>
    </row>
    <row r="464" spans="8:19">
      <c r="H464" s="202">
        <v>2933</v>
      </c>
      <c r="I464" s="204">
        <v>11474</v>
      </c>
      <c r="J464" s="195" t="s">
        <v>1012</v>
      </c>
      <c r="K464" s="91"/>
      <c r="L464" s="17"/>
      <c r="M464" s="93"/>
      <c r="N464" s="208"/>
      <c r="O464" s="205"/>
      <c r="P464" s="210"/>
      <c r="Q464" s="201"/>
      <c r="R464" s="144"/>
      <c r="S464" s="145"/>
    </row>
    <row r="465" spans="8:19">
      <c r="H465" s="202">
        <v>2465</v>
      </c>
      <c r="I465" s="204">
        <v>16653</v>
      </c>
      <c r="J465" s="195" t="s">
        <v>3469</v>
      </c>
      <c r="K465" s="91"/>
      <c r="L465" s="17"/>
      <c r="M465" s="93"/>
      <c r="N465" s="208"/>
      <c r="O465" s="205"/>
      <c r="P465" s="210"/>
      <c r="Q465" s="201"/>
      <c r="R465" s="144"/>
      <c r="S465" s="145"/>
    </row>
    <row r="466" spans="8:19">
      <c r="H466" s="202"/>
      <c r="I466" s="204">
        <v>16207</v>
      </c>
      <c r="J466" s="195" t="s">
        <v>3734</v>
      </c>
      <c r="K466" s="91"/>
      <c r="L466" s="17"/>
      <c r="M466" s="93"/>
      <c r="N466" s="208"/>
      <c r="O466" s="205"/>
      <c r="P466" s="210"/>
      <c r="Q466" s="201"/>
      <c r="R466" s="144"/>
      <c r="S466" s="145"/>
    </row>
    <row r="467" spans="8:19">
      <c r="H467" s="202">
        <v>923</v>
      </c>
      <c r="I467" s="204">
        <v>15322</v>
      </c>
      <c r="J467" s="195" t="s">
        <v>1013</v>
      </c>
      <c r="K467" s="91"/>
      <c r="L467" s="17"/>
      <c r="M467" s="93"/>
      <c r="N467" s="208"/>
      <c r="O467" s="205"/>
      <c r="P467" s="210"/>
      <c r="Q467" s="201"/>
      <c r="R467" s="144"/>
      <c r="S467" s="145"/>
    </row>
    <row r="468" spans="8:19">
      <c r="H468" s="202">
        <v>5623</v>
      </c>
      <c r="I468" s="204">
        <v>14844</v>
      </c>
      <c r="J468" s="195" t="s">
        <v>1014</v>
      </c>
      <c r="K468" s="91"/>
      <c r="L468" s="17"/>
      <c r="M468" s="93"/>
      <c r="N468" s="208"/>
      <c r="O468" s="205"/>
      <c r="P468" s="210"/>
      <c r="Q468" s="201"/>
      <c r="R468" s="144"/>
      <c r="S468" s="145"/>
    </row>
    <row r="469" spans="8:19">
      <c r="H469" s="202">
        <v>1052</v>
      </c>
      <c r="I469" s="204">
        <v>15532</v>
      </c>
      <c r="J469" s="195" t="s">
        <v>1015</v>
      </c>
      <c r="K469" s="91"/>
      <c r="L469" s="17"/>
      <c r="M469" s="93"/>
      <c r="N469" s="208"/>
      <c r="O469" s="205"/>
      <c r="P469" s="210"/>
      <c r="Q469" s="201"/>
      <c r="R469" s="144"/>
      <c r="S469" s="145"/>
    </row>
    <row r="470" spans="8:19">
      <c r="H470" s="202">
        <v>4003</v>
      </c>
      <c r="I470" s="204">
        <v>11454</v>
      </c>
      <c r="J470" s="195" t="s">
        <v>1016</v>
      </c>
      <c r="K470" s="91"/>
      <c r="L470" s="17"/>
      <c r="M470" s="93"/>
      <c r="N470" s="208"/>
      <c r="O470" s="205"/>
      <c r="P470" s="210"/>
      <c r="Q470" s="201"/>
      <c r="R470" s="144"/>
      <c r="S470" s="145"/>
    </row>
    <row r="471" spans="8:19">
      <c r="H471" s="202"/>
      <c r="I471" s="204">
        <v>11455</v>
      </c>
      <c r="J471" s="195" t="s">
        <v>1017</v>
      </c>
      <c r="K471" s="91"/>
      <c r="L471" s="17"/>
      <c r="M471" s="93"/>
      <c r="N471" s="208"/>
      <c r="O471" s="205"/>
      <c r="P471" s="210"/>
      <c r="Q471" s="201"/>
      <c r="R471" s="144"/>
      <c r="S471" s="145"/>
    </row>
    <row r="472" spans="8:19">
      <c r="H472" s="202">
        <v>3271</v>
      </c>
      <c r="I472" s="204">
        <v>14405</v>
      </c>
      <c r="J472" s="195" t="s">
        <v>1018</v>
      </c>
      <c r="K472" s="91"/>
      <c r="L472" s="17"/>
      <c r="M472" s="93"/>
      <c r="N472" s="208"/>
      <c r="O472" s="205"/>
      <c r="P472" s="210"/>
      <c r="Q472" s="201"/>
      <c r="R472" s="144"/>
      <c r="S472" s="145"/>
    </row>
    <row r="473" spans="8:19">
      <c r="H473" s="202">
        <v>83</v>
      </c>
      <c r="I473" s="204">
        <v>11456</v>
      </c>
      <c r="J473" s="195" t="s">
        <v>1019</v>
      </c>
      <c r="K473" s="91"/>
      <c r="L473" s="17"/>
      <c r="M473" s="93"/>
      <c r="N473" s="208"/>
      <c r="O473" s="205"/>
      <c r="P473" s="210"/>
      <c r="Q473" s="201"/>
      <c r="R473" s="144"/>
      <c r="S473" s="145"/>
    </row>
    <row r="474" spans="8:19">
      <c r="H474" s="202"/>
      <c r="I474" s="204">
        <v>16531</v>
      </c>
      <c r="J474" s="195" t="s">
        <v>3735</v>
      </c>
      <c r="K474" s="91"/>
      <c r="L474" s="17"/>
      <c r="M474" s="93"/>
      <c r="N474" s="208"/>
      <c r="O474" s="205"/>
      <c r="P474" s="210"/>
      <c r="Q474" s="201"/>
      <c r="R474" s="144"/>
      <c r="S474" s="145"/>
    </row>
    <row r="475" spans="8:19">
      <c r="H475" s="202">
        <v>2843</v>
      </c>
      <c r="I475" s="204">
        <v>13782</v>
      </c>
      <c r="J475" s="195" t="s">
        <v>1020</v>
      </c>
      <c r="K475" s="91"/>
      <c r="L475" s="17"/>
      <c r="M475" s="93"/>
      <c r="N475" s="208"/>
      <c r="O475" s="205"/>
      <c r="P475" s="210"/>
      <c r="Q475" s="201"/>
      <c r="R475" s="144"/>
      <c r="S475" s="145"/>
    </row>
    <row r="476" spans="8:19">
      <c r="H476" s="202"/>
      <c r="I476" s="204">
        <v>11460</v>
      </c>
      <c r="J476" s="195" t="s">
        <v>1021</v>
      </c>
      <c r="K476" s="91"/>
      <c r="L476" s="17"/>
      <c r="M476" s="93"/>
      <c r="N476" s="208"/>
      <c r="O476" s="205"/>
      <c r="P476" s="210"/>
      <c r="Q476" s="201"/>
      <c r="R476" s="144"/>
      <c r="S476" s="145"/>
    </row>
    <row r="477" spans="8:19">
      <c r="H477" s="202"/>
      <c r="I477" s="204">
        <v>10992</v>
      </c>
      <c r="J477" s="195" t="s">
        <v>1022</v>
      </c>
      <c r="K477" s="91"/>
      <c r="L477" s="17"/>
      <c r="M477" s="93"/>
      <c r="N477" s="208"/>
      <c r="O477" s="205"/>
      <c r="P477" s="210"/>
      <c r="Q477" s="201"/>
      <c r="R477" s="144"/>
      <c r="S477" s="145"/>
    </row>
    <row r="478" spans="8:19">
      <c r="H478" s="202">
        <v>2125</v>
      </c>
      <c r="I478" s="204">
        <v>14528</v>
      </c>
      <c r="J478" s="195" t="s">
        <v>1023</v>
      </c>
      <c r="K478" s="91"/>
      <c r="L478" s="17"/>
      <c r="M478" s="93"/>
      <c r="N478" s="208"/>
      <c r="O478" s="205"/>
      <c r="P478" s="210"/>
      <c r="Q478" s="201"/>
      <c r="R478" s="144"/>
      <c r="S478" s="145"/>
    </row>
    <row r="479" spans="8:19">
      <c r="H479" s="202">
        <v>5552</v>
      </c>
      <c r="I479" s="204">
        <v>14843</v>
      </c>
      <c r="J479" s="195" t="s">
        <v>1024</v>
      </c>
      <c r="K479" s="91"/>
      <c r="L479" s="17"/>
      <c r="M479" s="93"/>
      <c r="N479" s="208"/>
      <c r="O479" s="205"/>
      <c r="P479" s="210"/>
      <c r="Q479" s="201"/>
      <c r="R479" s="144"/>
      <c r="S479" s="145"/>
    </row>
    <row r="480" spans="8:19">
      <c r="H480" s="202">
        <v>1502</v>
      </c>
      <c r="I480" s="204">
        <v>11465</v>
      </c>
      <c r="J480" s="195" t="s">
        <v>1025</v>
      </c>
      <c r="K480" s="91"/>
      <c r="L480" s="17"/>
      <c r="M480" s="93"/>
      <c r="N480" s="208"/>
      <c r="O480" s="205"/>
      <c r="P480" s="210"/>
      <c r="Q480" s="201"/>
      <c r="R480" s="144"/>
      <c r="S480" s="145"/>
    </row>
    <row r="481" spans="8:19">
      <c r="H481" s="202">
        <v>6778</v>
      </c>
      <c r="I481" s="204">
        <v>13325</v>
      </c>
      <c r="J481" s="195" t="s">
        <v>1026</v>
      </c>
      <c r="K481" s="91"/>
      <c r="L481" s="17"/>
      <c r="M481" s="93"/>
      <c r="N481" s="208"/>
      <c r="O481" s="205"/>
      <c r="P481" s="210"/>
      <c r="Q481" s="201"/>
      <c r="R481" s="144"/>
      <c r="S481" s="145"/>
    </row>
    <row r="482" spans="8:19">
      <c r="H482" s="202"/>
      <c r="I482" s="204">
        <v>11503</v>
      </c>
      <c r="J482" s="195" t="s">
        <v>1027</v>
      </c>
      <c r="K482" s="91"/>
      <c r="L482" s="17"/>
      <c r="M482" s="93"/>
      <c r="N482" s="208"/>
      <c r="O482" s="205"/>
      <c r="P482" s="210"/>
      <c r="Q482" s="201"/>
      <c r="R482" s="144"/>
      <c r="S482" s="145"/>
    </row>
    <row r="483" spans="8:19">
      <c r="H483" s="202"/>
      <c r="I483" s="204">
        <v>11205</v>
      </c>
      <c r="J483" s="195" t="s">
        <v>1028</v>
      </c>
      <c r="K483" s="91"/>
      <c r="L483" s="17"/>
      <c r="M483" s="93"/>
      <c r="N483" s="208"/>
      <c r="O483" s="205"/>
      <c r="P483" s="210"/>
      <c r="Q483" s="201"/>
      <c r="R483" s="144"/>
      <c r="S483" s="145"/>
    </row>
    <row r="484" spans="8:19">
      <c r="H484" s="202">
        <v>2783</v>
      </c>
      <c r="I484" s="204">
        <v>13841</v>
      </c>
      <c r="J484" s="195" t="s">
        <v>1029</v>
      </c>
      <c r="K484" s="91"/>
      <c r="L484" s="17"/>
      <c r="M484" s="93"/>
      <c r="N484" s="208"/>
      <c r="O484" s="205"/>
      <c r="P484" s="210"/>
      <c r="Q484" s="201"/>
      <c r="R484" s="144"/>
      <c r="S484" s="145"/>
    </row>
    <row r="485" spans="8:19">
      <c r="H485" s="202">
        <v>404</v>
      </c>
      <c r="I485" s="204">
        <v>15061</v>
      </c>
      <c r="J485" s="195" t="s">
        <v>1030</v>
      </c>
      <c r="K485" s="91"/>
      <c r="L485" s="17"/>
      <c r="M485" s="93"/>
      <c r="N485" s="208"/>
      <c r="O485" s="205"/>
      <c r="P485" s="210"/>
      <c r="Q485" s="201"/>
      <c r="R485" s="144"/>
      <c r="S485" s="145"/>
    </row>
    <row r="486" spans="8:19">
      <c r="H486" s="202">
        <v>863</v>
      </c>
      <c r="I486" s="204">
        <v>15288</v>
      </c>
      <c r="J486" s="195" t="s">
        <v>1031</v>
      </c>
      <c r="K486" s="91"/>
      <c r="L486" s="17"/>
      <c r="M486" s="93"/>
      <c r="N486" s="208"/>
      <c r="O486" s="205"/>
      <c r="P486" s="210"/>
      <c r="Q486" s="201"/>
      <c r="R486" s="144"/>
      <c r="S486" s="145"/>
    </row>
    <row r="487" spans="8:19">
      <c r="H487" s="202"/>
      <c r="I487" s="204">
        <v>11029</v>
      </c>
      <c r="J487" s="195" t="s">
        <v>1032</v>
      </c>
      <c r="K487" s="91"/>
      <c r="L487" s="17"/>
      <c r="M487" s="93"/>
      <c r="N487" s="208"/>
      <c r="O487" s="205"/>
      <c r="P487" s="210"/>
      <c r="Q487" s="201"/>
      <c r="R487" s="144"/>
      <c r="S487" s="145"/>
    </row>
    <row r="488" spans="8:19">
      <c r="H488" s="202">
        <v>5852</v>
      </c>
      <c r="I488" s="204">
        <v>14837</v>
      </c>
      <c r="J488" s="195" t="s">
        <v>1033</v>
      </c>
      <c r="K488" s="91"/>
      <c r="L488" s="17"/>
      <c r="M488" s="93"/>
      <c r="N488" s="208"/>
      <c r="O488" s="205"/>
      <c r="P488" s="210"/>
      <c r="Q488" s="201"/>
      <c r="R488" s="144"/>
      <c r="S488" s="145"/>
    </row>
    <row r="489" spans="8:19">
      <c r="H489" s="202">
        <v>5853</v>
      </c>
      <c r="I489" s="204">
        <v>14840</v>
      </c>
      <c r="J489" s="195" t="s">
        <v>1034</v>
      </c>
      <c r="K489" s="91"/>
      <c r="L489" s="17"/>
      <c r="M489" s="93"/>
      <c r="N489" s="208"/>
      <c r="O489" s="205"/>
      <c r="P489" s="210"/>
      <c r="Q489" s="201"/>
      <c r="R489" s="144"/>
      <c r="S489" s="145"/>
    </row>
    <row r="490" spans="8:19">
      <c r="H490" s="202">
        <v>5854</v>
      </c>
      <c r="I490" s="204">
        <v>14842</v>
      </c>
      <c r="J490" s="195" t="s">
        <v>1035</v>
      </c>
      <c r="K490" s="91"/>
      <c r="L490" s="17"/>
      <c r="M490" s="93"/>
      <c r="N490" s="208"/>
      <c r="O490" s="205"/>
      <c r="P490" s="210"/>
      <c r="Q490" s="201"/>
      <c r="R490" s="144"/>
      <c r="S490" s="145"/>
    </row>
    <row r="491" spans="8:19">
      <c r="H491" s="202"/>
      <c r="I491" s="204">
        <v>16519</v>
      </c>
      <c r="J491" s="195" t="s">
        <v>3736</v>
      </c>
      <c r="K491" s="91"/>
      <c r="L491" s="17"/>
      <c r="M491" s="93"/>
      <c r="N491" s="208"/>
      <c r="O491" s="205"/>
      <c r="P491" s="210"/>
      <c r="Q491" s="201"/>
      <c r="R491" s="144"/>
      <c r="S491" s="145"/>
    </row>
    <row r="492" spans="8:19">
      <c r="H492" s="202">
        <v>3804</v>
      </c>
      <c r="I492" s="204">
        <v>16012</v>
      </c>
      <c r="J492" s="195" t="s">
        <v>1036</v>
      </c>
      <c r="K492" s="91"/>
      <c r="L492" s="17"/>
      <c r="M492" s="93"/>
      <c r="N492" s="208"/>
      <c r="O492" s="205"/>
      <c r="P492" s="210"/>
      <c r="Q492" s="201"/>
      <c r="R492" s="144"/>
      <c r="S492" s="145"/>
    </row>
    <row r="493" spans="8:19">
      <c r="H493" s="202">
        <v>5624</v>
      </c>
      <c r="I493" s="204">
        <v>15651</v>
      </c>
      <c r="J493" s="195" t="s">
        <v>3470</v>
      </c>
      <c r="K493" s="91"/>
      <c r="L493" s="17"/>
      <c r="M493" s="93"/>
      <c r="N493" s="208"/>
      <c r="O493" s="205"/>
      <c r="P493" s="210"/>
      <c r="Q493" s="201"/>
      <c r="R493" s="144"/>
      <c r="S493" s="145"/>
    </row>
    <row r="494" spans="8:19">
      <c r="H494" s="202"/>
      <c r="I494" s="204">
        <v>11512</v>
      </c>
      <c r="J494" s="195" t="s">
        <v>1037</v>
      </c>
      <c r="K494" s="91"/>
      <c r="L494" s="17"/>
      <c r="M494" s="93"/>
      <c r="N494" s="208"/>
      <c r="O494" s="205"/>
      <c r="P494" s="210"/>
      <c r="Q494" s="201"/>
      <c r="R494" s="144"/>
      <c r="S494" s="145"/>
    </row>
    <row r="495" spans="8:19">
      <c r="H495" s="202"/>
      <c r="I495" s="204">
        <v>16582</v>
      </c>
      <c r="J495" s="195" t="s">
        <v>3737</v>
      </c>
      <c r="K495" s="91"/>
      <c r="L495" s="17"/>
      <c r="M495" s="93"/>
      <c r="N495" s="208"/>
      <c r="O495" s="205"/>
      <c r="P495" s="210"/>
      <c r="Q495" s="201"/>
      <c r="R495" s="144"/>
      <c r="S495" s="145"/>
    </row>
    <row r="496" spans="8:19">
      <c r="H496" s="202"/>
      <c r="I496" s="204">
        <v>11513</v>
      </c>
      <c r="J496" s="195" t="s">
        <v>1038</v>
      </c>
      <c r="K496" s="91"/>
      <c r="L496" s="17"/>
      <c r="M496" s="93"/>
      <c r="N496" s="208"/>
      <c r="O496" s="205"/>
      <c r="P496" s="210"/>
      <c r="Q496" s="201"/>
      <c r="R496" s="144"/>
      <c r="S496" s="145"/>
    </row>
    <row r="497" spans="8:19">
      <c r="H497" s="202">
        <v>4921</v>
      </c>
      <c r="I497" s="204">
        <v>15444</v>
      </c>
      <c r="J497" s="195" t="s">
        <v>1039</v>
      </c>
      <c r="K497" s="91"/>
      <c r="L497" s="17"/>
      <c r="M497" s="93"/>
      <c r="N497" s="208"/>
      <c r="O497" s="205"/>
      <c r="P497" s="210"/>
      <c r="Q497" s="201"/>
      <c r="R497" s="144"/>
      <c r="S497" s="145"/>
    </row>
    <row r="498" spans="8:19">
      <c r="H498" s="202"/>
      <c r="I498" s="204">
        <v>11515</v>
      </c>
      <c r="J498" s="195" t="s">
        <v>1040</v>
      </c>
      <c r="K498" s="91"/>
      <c r="L498" s="17"/>
      <c r="M498" s="93"/>
      <c r="N498" s="208"/>
      <c r="O498" s="205"/>
      <c r="P498" s="210"/>
      <c r="Q498" s="201"/>
      <c r="R498" s="144"/>
      <c r="S498" s="145"/>
    </row>
    <row r="499" spans="8:19">
      <c r="H499" s="202"/>
      <c r="I499" s="204">
        <v>11516</v>
      </c>
      <c r="J499" s="195" t="s">
        <v>1041</v>
      </c>
      <c r="K499" s="91"/>
      <c r="L499" s="17"/>
      <c r="M499" s="93"/>
      <c r="N499" s="208"/>
      <c r="O499" s="205"/>
      <c r="P499" s="210"/>
      <c r="Q499" s="201"/>
      <c r="R499" s="144"/>
      <c r="S499" s="145"/>
    </row>
    <row r="500" spans="8:19">
      <c r="H500" s="202">
        <v>325</v>
      </c>
      <c r="I500" s="204">
        <v>15011</v>
      </c>
      <c r="J500" s="195" t="s">
        <v>1042</v>
      </c>
      <c r="K500" s="91"/>
      <c r="L500" s="17"/>
      <c r="M500" s="93"/>
      <c r="N500" s="208"/>
      <c r="O500" s="205"/>
      <c r="P500" s="210"/>
      <c r="Q500" s="201"/>
      <c r="R500" s="144"/>
      <c r="S500" s="145"/>
    </row>
    <row r="501" spans="8:19">
      <c r="H501" s="202"/>
      <c r="I501" s="204">
        <v>11491</v>
      </c>
      <c r="J501" s="195" t="s">
        <v>1043</v>
      </c>
      <c r="K501" s="91"/>
      <c r="L501" s="17"/>
      <c r="M501" s="93"/>
      <c r="N501" s="208"/>
      <c r="O501" s="205"/>
      <c r="P501" s="210"/>
      <c r="Q501" s="201"/>
      <c r="R501" s="144"/>
      <c r="S501" s="145"/>
    </row>
    <row r="502" spans="8:19">
      <c r="H502" s="202"/>
      <c r="I502" s="204">
        <v>13188</v>
      </c>
      <c r="J502" s="195" t="s">
        <v>1044</v>
      </c>
      <c r="K502" s="91"/>
      <c r="L502" s="17"/>
      <c r="M502" s="93"/>
      <c r="N502" s="208"/>
      <c r="O502" s="205"/>
      <c r="P502" s="210"/>
      <c r="Q502" s="201"/>
      <c r="R502" s="144"/>
      <c r="S502" s="145"/>
    </row>
    <row r="503" spans="8:19">
      <c r="H503" s="202"/>
      <c r="I503" s="204">
        <v>11242</v>
      </c>
      <c r="J503" s="195" t="s">
        <v>1045</v>
      </c>
      <c r="K503" s="91"/>
      <c r="L503" s="17"/>
      <c r="M503" s="93"/>
      <c r="N503" s="208"/>
      <c r="O503" s="205"/>
      <c r="P503" s="210"/>
      <c r="Q503" s="201"/>
      <c r="R503" s="144"/>
      <c r="S503" s="145"/>
    </row>
    <row r="504" spans="8:19">
      <c r="H504" s="202">
        <v>5663</v>
      </c>
      <c r="I504" s="204">
        <v>14841</v>
      </c>
      <c r="J504" s="195" t="s">
        <v>1046</v>
      </c>
      <c r="K504" s="91"/>
      <c r="L504" s="17"/>
      <c r="M504" s="93"/>
      <c r="N504" s="208"/>
      <c r="O504" s="205"/>
      <c r="P504" s="210"/>
      <c r="Q504" s="201"/>
      <c r="R504" s="144"/>
      <c r="S504" s="145"/>
    </row>
    <row r="505" spans="8:19">
      <c r="H505" s="202"/>
      <c r="I505" s="204">
        <v>11487</v>
      </c>
      <c r="J505" s="195" t="s">
        <v>1047</v>
      </c>
      <c r="K505" s="91"/>
      <c r="L505" s="17"/>
      <c r="M505" s="93"/>
      <c r="N505" s="208"/>
      <c r="O505" s="205"/>
      <c r="P505" s="210"/>
      <c r="Q505" s="201"/>
      <c r="R505" s="144"/>
      <c r="S505" s="145"/>
    </row>
    <row r="506" spans="8:19">
      <c r="H506" s="202">
        <v>1083</v>
      </c>
      <c r="I506" s="204">
        <v>15533</v>
      </c>
      <c r="J506" s="195" t="s">
        <v>1048</v>
      </c>
      <c r="K506" s="91"/>
      <c r="L506" s="17"/>
      <c r="M506" s="93"/>
      <c r="N506" s="208"/>
      <c r="O506" s="205"/>
      <c r="P506" s="210"/>
      <c r="Q506" s="201"/>
      <c r="R506" s="144"/>
      <c r="S506" s="145"/>
    </row>
    <row r="507" spans="8:19">
      <c r="H507" s="202">
        <v>4230</v>
      </c>
      <c r="I507" s="204">
        <v>11490</v>
      </c>
      <c r="J507" s="195" t="s">
        <v>1049</v>
      </c>
      <c r="K507" s="91"/>
      <c r="L507" s="17"/>
      <c r="M507" s="93"/>
      <c r="N507" s="208"/>
      <c r="O507" s="205"/>
      <c r="P507" s="210"/>
      <c r="Q507" s="201"/>
      <c r="R507" s="144"/>
      <c r="S507" s="145"/>
    </row>
    <row r="508" spans="8:19">
      <c r="H508" s="202">
        <v>2844</v>
      </c>
      <c r="I508" s="204">
        <v>13783</v>
      </c>
      <c r="J508" s="195" t="s">
        <v>1050</v>
      </c>
      <c r="K508" s="91"/>
      <c r="L508" s="17"/>
      <c r="M508" s="93"/>
      <c r="N508" s="208"/>
      <c r="O508" s="205"/>
      <c r="P508" s="210"/>
      <c r="Q508" s="201"/>
      <c r="R508" s="144"/>
      <c r="S508" s="145"/>
    </row>
    <row r="509" spans="8:19">
      <c r="H509" s="202">
        <v>111</v>
      </c>
      <c r="I509" s="204">
        <v>11709</v>
      </c>
      <c r="J509" s="195" t="s">
        <v>1051</v>
      </c>
      <c r="K509" s="91"/>
      <c r="L509" s="17"/>
      <c r="M509" s="93"/>
      <c r="N509" s="208"/>
      <c r="O509" s="205"/>
      <c r="P509" s="210"/>
      <c r="Q509" s="201"/>
      <c r="R509" s="144"/>
      <c r="S509" s="145"/>
    </row>
    <row r="510" spans="8:19">
      <c r="H510" s="202">
        <v>403</v>
      </c>
      <c r="I510" s="204">
        <v>15060</v>
      </c>
      <c r="J510" s="195" t="s">
        <v>1052</v>
      </c>
      <c r="K510" s="91"/>
      <c r="L510" s="17"/>
      <c r="M510" s="93"/>
      <c r="N510" s="208"/>
      <c r="O510" s="205"/>
      <c r="P510" s="210"/>
      <c r="Q510" s="201"/>
      <c r="R510" s="144"/>
      <c r="S510" s="145"/>
    </row>
    <row r="511" spans="8:19">
      <c r="H511" s="202">
        <v>2611</v>
      </c>
      <c r="I511" s="204">
        <v>11690</v>
      </c>
      <c r="J511" s="195" t="s">
        <v>1053</v>
      </c>
      <c r="K511" s="91"/>
      <c r="L511" s="17"/>
      <c r="M511" s="93"/>
      <c r="N511" s="208"/>
      <c r="O511" s="205"/>
      <c r="P511" s="210"/>
      <c r="Q511" s="201"/>
      <c r="R511" s="144"/>
      <c r="S511" s="145"/>
    </row>
    <row r="512" spans="8:19">
      <c r="H512" s="202">
        <v>533</v>
      </c>
      <c r="I512" s="204">
        <v>15113</v>
      </c>
      <c r="J512" s="195" t="s">
        <v>1054</v>
      </c>
      <c r="K512" s="91"/>
      <c r="L512" s="17"/>
      <c r="M512" s="93"/>
      <c r="N512" s="208"/>
      <c r="O512" s="205"/>
      <c r="P512" s="210"/>
      <c r="Q512" s="201"/>
      <c r="R512" s="144"/>
      <c r="S512" s="145"/>
    </row>
    <row r="513" spans="8:19">
      <c r="H513" s="202">
        <v>2471</v>
      </c>
      <c r="I513" s="204">
        <v>11696</v>
      </c>
      <c r="J513" s="195" t="s">
        <v>1055</v>
      </c>
      <c r="K513" s="91"/>
      <c r="L513" s="17"/>
      <c r="M513" s="93"/>
      <c r="N513" s="208"/>
      <c r="O513" s="205"/>
      <c r="P513" s="210"/>
      <c r="Q513" s="201"/>
      <c r="R513" s="144"/>
      <c r="S513" s="145"/>
    </row>
    <row r="514" spans="8:19">
      <c r="H514" s="202"/>
      <c r="I514" s="204">
        <v>10695</v>
      </c>
      <c r="J514" s="195" t="s">
        <v>1056</v>
      </c>
      <c r="K514" s="91"/>
      <c r="L514" s="17"/>
      <c r="M514" s="93"/>
      <c r="N514" s="208"/>
      <c r="O514" s="205"/>
      <c r="P514" s="210"/>
      <c r="Q514" s="201"/>
      <c r="R514" s="144"/>
      <c r="S514" s="145"/>
    </row>
    <row r="515" spans="8:19">
      <c r="H515" s="202"/>
      <c r="I515" s="204">
        <v>11809</v>
      </c>
      <c r="J515" s="195" t="s">
        <v>1057</v>
      </c>
      <c r="K515" s="91"/>
      <c r="L515" s="17"/>
      <c r="M515" s="93"/>
      <c r="N515" s="208"/>
      <c r="O515" s="205"/>
      <c r="P515" s="210"/>
      <c r="Q515" s="201"/>
      <c r="R515" s="144"/>
      <c r="S515" s="145"/>
    </row>
    <row r="516" spans="8:19">
      <c r="H516" s="202"/>
      <c r="I516" s="204">
        <v>11814</v>
      </c>
      <c r="J516" s="195" t="s">
        <v>1058</v>
      </c>
      <c r="K516" s="91"/>
      <c r="L516" s="17"/>
      <c r="M516" s="93"/>
      <c r="N516" s="208"/>
      <c r="O516" s="205"/>
      <c r="P516" s="210"/>
      <c r="Q516" s="201"/>
      <c r="R516" s="144"/>
      <c r="S516" s="145"/>
    </row>
    <row r="517" spans="8:19">
      <c r="H517" s="202">
        <v>2842</v>
      </c>
      <c r="I517" s="204">
        <v>13781</v>
      </c>
      <c r="J517" s="195" t="s">
        <v>1059</v>
      </c>
      <c r="K517" s="91"/>
      <c r="L517" s="17"/>
      <c r="M517" s="93"/>
      <c r="N517" s="208"/>
      <c r="O517" s="205"/>
      <c r="P517" s="210"/>
      <c r="Q517" s="201"/>
      <c r="R517" s="144"/>
      <c r="S517" s="145"/>
    </row>
    <row r="518" spans="8:19">
      <c r="H518" s="202">
        <v>572</v>
      </c>
      <c r="I518" s="204">
        <v>15145</v>
      </c>
      <c r="J518" s="195" t="s">
        <v>1060</v>
      </c>
      <c r="K518" s="91"/>
      <c r="L518" s="17"/>
      <c r="M518" s="93"/>
      <c r="N518" s="208"/>
      <c r="O518" s="205"/>
      <c r="P518" s="210"/>
      <c r="Q518" s="201"/>
      <c r="R518" s="144"/>
      <c r="S518" s="145"/>
    </row>
    <row r="519" spans="8:19">
      <c r="H519" s="202">
        <v>2295</v>
      </c>
      <c r="I519" s="204">
        <v>13193</v>
      </c>
      <c r="J519" s="195" t="s">
        <v>1061</v>
      </c>
      <c r="K519" s="91"/>
      <c r="L519" s="17"/>
      <c r="M519" s="93"/>
      <c r="N519" s="208"/>
      <c r="O519" s="205"/>
      <c r="P519" s="210"/>
      <c r="Q519" s="201"/>
      <c r="R519" s="144"/>
      <c r="S519" s="145"/>
    </row>
    <row r="520" spans="8:19">
      <c r="H520" s="202">
        <v>4303</v>
      </c>
      <c r="I520" s="204">
        <v>11840</v>
      </c>
      <c r="J520" s="195" t="s">
        <v>1062</v>
      </c>
      <c r="K520" s="91"/>
      <c r="L520" s="17"/>
      <c r="M520" s="93"/>
      <c r="N520" s="208"/>
      <c r="O520" s="205"/>
      <c r="P520" s="210"/>
      <c r="Q520" s="201"/>
      <c r="R520" s="144"/>
      <c r="S520" s="145"/>
    </row>
    <row r="521" spans="8:19">
      <c r="H521" s="202">
        <v>4124</v>
      </c>
      <c r="I521" s="204">
        <v>15615</v>
      </c>
      <c r="J521" s="195" t="s">
        <v>3448</v>
      </c>
      <c r="K521" s="91"/>
      <c r="L521" s="17"/>
      <c r="M521" s="93"/>
      <c r="N521" s="208"/>
      <c r="O521" s="205"/>
      <c r="P521" s="210"/>
      <c r="Q521" s="201"/>
      <c r="R521" s="144"/>
      <c r="S521" s="145"/>
    </row>
    <row r="522" spans="8:19">
      <c r="H522" s="202"/>
      <c r="I522" s="204">
        <v>11851</v>
      </c>
      <c r="J522" s="195" t="s">
        <v>1063</v>
      </c>
      <c r="K522" s="91"/>
      <c r="L522" s="17"/>
      <c r="M522" s="93"/>
      <c r="N522" s="208"/>
      <c r="O522" s="205"/>
      <c r="P522" s="210"/>
      <c r="Q522" s="201"/>
      <c r="R522" s="144"/>
      <c r="S522" s="145"/>
    </row>
    <row r="523" spans="8:19">
      <c r="H523" s="202"/>
      <c r="I523" s="204">
        <v>16391</v>
      </c>
      <c r="J523" s="195" t="s">
        <v>3738</v>
      </c>
      <c r="K523" s="91"/>
      <c r="L523" s="17"/>
      <c r="M523" s="93"/>
      <c r="N523" s="208"/>
      <c r="O523" s="205"/>
      <c r="P523" s="210"/>
      <c r="Q523" s="201"/>
      <c r="R523" s="144"/>
      <c r="S523" s="145"/>
    </row>
    <row r="524" spans="8:19">
      <c r="H524" s="202">
        <v>4185</v>
      </c>
      <c r="I524" s="204">
        <v>16615</v>
      </c>
      <c r="J524" s="195" t="s">
        <v>4091</v>
      </c>
      <c r="K524" s="91"/>
      <c r="L524" s="17"/>
      <c r="M524" s="93"/>
      <c r="N524" s="208"/>
      <c r="O524" s="205"/>
      <c r="P524" s="210"/>
      <c r="Q524" s="201"/>
      <c r="R524" s="144"/>
      <c r="S524" s="145"/>
    </row>
    <row r="525" spans="8:19">
      <c r="H525" s="202"/>
      <c r="I525" s="204">
        <v>16349</v>
      </c>
      <c r="J525" s="195" t="s">
        <v>3739</v>
      </c>
      <c r="K525" s="91"/>
      <c r="L525" s="17"/>
      <c r="M525" s="93"/>
      <c r="N525" s="208"/>
      <c r="O525" s="205"/>
      <c r="P525" s="210"/>
      <c r="Q525" s="201"/>
      <c r="R525" s="144"/>
      <c r="S525" s="145"/>
    </row>
    <row r="526" spans="8:19">
      <c r="H526" s="202"/>
      <c r="I526" s="204">
        <v>11466</v>
      </c>
      <c r="J526" s="195" t="s">
        <v>1064</v>
      </c>
      <c r="K526" s="91"/>
      <c r="L526" s="17"/>
      <c r="M526" s="93"/>
      <c r="N526" s="208"/>
      <c r="O526" s="205"/>
      <c r="P526" s="210"/>
      <c r="Q526" s="201"/>
      <c r="R526" s="144"/>
      <c r="S526" s="145"/>
    </row>
    <row r="527" spans="8:19">
      <c r="H527" s="202">
        <v>382</v>
      </c>
      <c r="I527" s="204">
        <v>15045</v>
      </c>
      <c r="J527" s="195" t="s">
        <v>1065</v>
      </c>
      <c r="K527" s="91"/>
      <c r="L527" s="17"/>
      <c r="M527" s="93"/>
      <c r="N527" s="208"/>
      <c r="O527" s="205"/>
      <c r="P527" s="210"/>
      <c r="Q527" s="201"/>
      <c r="R527" s="144"/>
      <c r="S527" s="145"/>
    </row>
    <row r="528" spans="8:19">
      <c r="H528" s="202">
        <v>734</v>
      </c>
      <c r="I528" s="204">
        <v>15240</v>
      </c>
      <c r="J528" s="195" t="s">
        <v>1066</v>
      </c>
      <c r="K528" s="91"/>
      <c r="L528" s="17"/>
      <c r="M528" s="93"/>
      <c r="N528" s="208"/>
      <c r="O528" s="205"/>
      <c r="P528" s="210"/>
      <c r="Q528" s="201"/>
      <c r="R528" s="144"/>
      <c r="S528" s="145"/>
    </row>
    <row r="529" spans="8:19">
      <c r="H529" s="202">
        <v>3021</v>
      </c>
      <c r="I529" s="204">
        <v>11451</v>
      </c>
      <c r="J529" s="195" t="s">
        <v>1067</v>
      </c>
      <c r="K529" s="91"/>
      <c r="L529" s="17"/>
      <c r="M529" s="93"/>
      <c r="N529" s="208"/>
      <c r="O529" s="205"/>
      <c r="P529" s="210"/>
      <c r="Q529" s="201"/>
      <c r="R529" s="144"/>
      <c r="S529" s="145"/>
    </row>
    <row r="530" spans="8:19">
      <c r="H530" s="202">
        <v>53</v>
      </c>
      <c r="I530" s="204">
        <v>11461</v>
      </c>
      <c r="J530" s="195" t="s">
        <v>1068</v>
      </c>
      <c r="K530" s="91"/>
      <c r="L530" s="17"/>
      <c r="M530" s="93"/>
      <c r="N530" s="208"/>
      <c r="O530" s="205"/>
      <c r="P530" s="210"/>
      <c r="Q530" s="201"/>
      <c r="R530" s="144"/>
      <c r="S530" s="145"/>
    </row>
    <row r="531" spans="8:19">
      <c r="H531" s="202"/>
      <c r="I531" s="204">
        <v>16402</v>
      </c>
      <c r="J531" s="195" t="s">
        <v>3740</v>
      </c>
      <c r="K531" s="91"/>
      <c r="L531" s="17"/>
      <c r="M531" s="93"/>
      <c r="N531" s="208"/>
      <c r="O531" s="205"/>
      <c r="P531" s="210"/>
      <c r="Q531" s="201"/>
      <c r="R531" s="144"/>
      <c r="S531" s="145"/>
    </row>
    <row r="532" spans="8:19">
      <c r="H532" s="202">
        <v>4229</v>
      </c>
      <c r="I532" s="204">
        <v>11464</v>
      </c>
      <c r="J532" s="195" t="s">
        <v>1069</v>
      </c>
      <c r="K532" s="91"/>
      <c r="L532" s="17"/>
      <c r="M532" s="93"/>
      <c r="N532" s="208"/>
      <c r="O532" s="205"/>
      <c r="P532" s="210"/>
      <c r="Q532" s="201"/>
      <c r="R532" s="144"/>
      <c r="S532" s="145"/>
    </row>
    <row r="533" spans="8:19">
      <c r="H533" s="202">
        <v>6193</v>
      </c>
      <c r="I533" s="204">
        <v>11485</v>
      </c>
      <c r="J533" s="195" t="s">
        <v>1070</v>
      </c>
      <c r="K533" s="91"/>
      <c r="L533" s="17"/>
      <c r="M533" s="93"/>
      <c r="N533" s="208"/>
      <c r="O533" s="205"/>
      <c r="P533" s="210"/>
      <c r="Q533" s="201"/>
      <c r="R533" s="144"/>
      <c r="S533" s="145"/>
    </row>
    <row r="534" spans="8:19">
      <c r="H534" s="202">
        <v>2472</v>
      </c>
      <c r="I534" s="204">
        <v>11510</v>
      </c>
      <c r="J534" s="195" t="s">
        <v>1071</v>
      </c>
      <c r="K534" s="91"/>
      <c r="L534" s="17"/>
      <c r="M534" s="93"/>
      <c r="N534" s="208"/>
      <c r="O534" s="205"/>
      <c r="P534" s="210"/>
      <c r="Q534" s="201"/>
      <c r="R534" s="144"/>
      <c r="S534" s="145"/>
    </row>
    <row r="535" spans="8:19">
      <c r="H535" s="202">
        <v>383</v>
      </c>
      <c r="I535" s="204">
        <v>15046</v>
      </c>
      <c r="J535" s="195" t="s">
        <v>1072</v>
      </c>
      <c r="K535" s="91"/>
      <c r="L535" s="17"/>
      <c r="M535" s="93"/>
      <c r="N535" s="208"/>
      <c r="O535" s="205"/>
      <c r="P535" s="210"/>
      <c r="Q535" s="201"/>
      <c r="R535" s="144"/>
      <c r="S535" s="145"/>
    </row>
    <row r="536" spans="8:19">
      <c r="H536" s="202"/>
      <c r="I536" s="204">
        <v>10497</v>
      </c>
      <c r="J536" s="195" t="s">
        <v>1073</v>
      </c>
      <c r="K536" s="91"/>
      <c r="L536" s="17"/>
      <c r="M536" s="93"/>
      <c r="N536" s="208"/>
      <c r="O536" s="205"/>
      <c r="P536" s="210"/>
      <c r="Q536" s="201"/>
      <c r="R536" s="144"/>
      <c r="S536" s="145"/>
    </row>
    <row r="537" spans="8:19">
      <c r="H537" s="202">
        <v>4911</v>
      </c>
      <c r="I537" s="204">
        <v>15428</v>
      </c>
      <c r="J537" s="195" t="s">
        <v>1074</v>
      </c>
      <c r="K537" s="91"/>
      <c r="L537" s="17"/>
      <c r="M537" s="93"/>
      <c r="N537" s="208"/>
      <c r="O537" s="205"/>
      <c r="P537" s="210"/>
      <c r="Q537" s="201"/>
      <c r="R537" s="144"/>
      <c r="S537" s="145"/>
    </row>
    <row r="538" spans="8:19">
      <c r="H538" s="202">
        <v>1205</v>
      </c>
      <c r="I538" s="204">
        <v>11506</v>
      </c>
      <c r="J538" s="195" t="s">
        <v>1075</v>
      </c>
      <c r="K538" s="91"/>
      <c r="L538" s="17"/>
      <c r="M538" s="93"/>
      <c r="N538" s="208"/>
      <c r="O538" s="205"/>
      <c r="P538" s="210"/>
      <c r="Q538" s="201"/>
      <c r="R538" s="144"/>
      <c r="S538" s="145"/>
    </row>
    <row r="539" spans="8:19">
      <c r="H539" s="202">
        <v>1082</v>
      </c>
      <c r="I539" s="204">
        <v>15534</v>
      </c>
      <c r="J539" s="195" t="s">
        <v>1076</v>
      </c>
      <c r="K539" s="91"/>
      <c r="L539" s="17"/>
      <c r="M539" s="93"/>
      <c r="N539" s="208"/>
      <c r="O539" s="205"/>
      <c r="P539" s="210"/>
      <c r="Q539" s="201"/>
      <c r="R539" s="144"/>
      <c r="S539" s="145"/>
    </row>
    <row r="540" spans="8:19">
      <c r="H540" s="202">
        <v>2614</v>
      </c>
      <c r="I540" s="204">
        <v>11511</v>
      </c>
      <c r="J540" s="195" t="s">
        <v>1077</v>
      </c>
      <c r="K540" s="91"/>
      <c r="L540" s="17"/>
      <c r="M540" s="93"/>
      <c r="N540" s="208"/>
      <c r="O540" s="205"/>
      <c r="P540" s="210"/>
      <c r="Q540" s="201"/>
      <c r="R540" s="144"/>
      <c r="S540" s="145"/>
    </row>
    <row r="541" spans="8:19">
      <c r="H541" s="202"/>
      <c r="I541" s="204">
        <v>10096</v>
      </c>
      <c r="J541" s="195" t="s">
        <v>1078</v>
      </c>
      <c r="K541" s="91"/>
      <c r="L541" s="17"/>
      <c r="M541" s="93"/>
      <c r="N541" s="208"/>
      <c r="O541" s="205"/>
      <c r="P541" s="210"/>
      <c r="Q541" s="201"/>
      <c r="R541" s="144"/>
      <c r="S541" s="145"/>
    </row>
    <row r="542" spans="8:19">
      <c r="H542" s="202">
        <v>3395</v>
      </c>
      <c r="I542" s="204">
        <v>15609</v>
      </c>
      <c r="J542" s="195" t="s">
        <v>3449</v>
      </c>
      <c r="K542" s="91"/>
      <c r="L542" s="17"/>
      <c r="M542" s="93"/>
      <c r="N542" s="208"/>
      <c r="O542" s="205"/>
      <c r="P542" s="210"/>
      <c r="Q542" s="201"/>
      <c r="R542" s="144"/>
      <c r="S542" s="145"/>
    </row>
    <row r="543" spans="8:19">
      <c r="H543" s="202">
        <v>2914</v>
      </c>
      <c r="I543" s="204">
        <v>11486</v>
      </c>
      <c r="J543" s="195" t="s">
        <v>1079</v>
      </c>
      <c r="K543" s="91"/>
      <c r="L543" s="17"/>
      <c r="M543" s="93"/>
      <c r="N543" s="208"/>
      <c r="O543" s="205"/>
      <c r="P543" s="210"/>
      <c r="Q543" s="201"/>
      <c r="R543" s="144"/>
      <c r="S543" s="145"/>
    </row>
    <row r="544" spans="8:19">
      <c r="H544" s="202">
        <v>4064</v>
      </c>
      <c r="I544" s="204">
        <v>11488</v>
      </c>
      <c r="J544" s="195" t="s">
        <v>1080</v>
      </c>
      <c r="K544" s="91"/>
      <c r="L544" s="17"/>
      <c r="M544" s="93"/>
      <c r="N544" s="208"/>
      <c r="O544" s="205"/>
      <c r="P544" s="210"/>
      <c r="Q544" s="201"/>
      <c r="R544" s="144"/>
      <c r="S544" s="145"/>
    </row>
    <row r="545" spans="8:19">
      <c r="H545" s="202"/>
      <c r="I545" s="204">
        <v>11500</v>
      </c>
      <c r="J545" s="195" t="s">
        <v>1081</v>
      </c>
      <c r="K545" s="91"/>
      <c r="L545" s="17"/>
      <c r="M545" s="93"/>
      <c r="N545" s="208"/>
      <c r="O545" s="205"/>
      <c r="P545" s="210"/>
      <c r="Q545" s="201"/>
      <c r="R545" s="144"/>
      <c r="S545" s="145"/>
    </row>
    <row r="546" spans="8:19">
      <c r="H546" s="202">
        <v>5161</v>
      </c>
      <c r="I546" s="204">
        <v>11492</v>
      </c>
      <c r="J546" s="195" t="s">
        <v>1082</v>
      </c>
      <c r="K546" s="91"/>
      <c r="L546" s="17"/>
      <c r="M546" s="93"/>
      <c r="N546" s="208"/>
      <c r="O546" s="205"/>
      <c r="P546" s="210"/>
      <c r="Q546" s="201"/>
      <c r="R546" s="144"/>
      <c r="S546" s="145"/>
    </row>
    <row r="547" spans="8:19">
      <c r="H547" s="202">
        <v>5162</v>
      </c>
      <c r="I547" s="204">
        <v>11484</v>
      </c>
      <c r="J547" s="195" t="s">
        <v>1083</v>
      </c>
      <c r="K547" s="91"/>
      <c r="L547" s="17"/>
      <c r="M547" s="93"/>
      <c r="N547" s="208"/>
      <c r="O547" s="205"/>
      <c r="P547" s="210"/>
      <c r="Q547" s="201"/>
      <c r="R547" s="144"/>
      <c r="S547" s="145"/>
    </row>
    <row r="548" spans="8:19">
      <c r="H548" s="202">
        <v>5003</v>
      </c>
      <c r="I548" s="204">
        <v>14518</v>
      </c>
      <c r="J548" s="195" t="s">
        <v>1084</v>
      </c>
      <c r="K548" s="91"/>
      <c r="L548" s="17"/>
      <c r="M548" s="93"/>
      <c r="N548" s="208"/>
      <c r="O548" s="205"/>
      <c r="P548" s="210"/>
      <c r="Q548" s="201"/>
      <c r="R548" s="144"/>
      <c r="S548" s="145"/>
    </row>
    <row r="549" spans="8:19">
      <c r="H549" s="202"/>
      <c r="I549" s="204">
        <v>11495</v>
      </c>
      <c r="J549" s="195" t="s">
        <v>1085</v>
      </c>
      <c r="K549" s="91"/>
      <c r="L549" s="17"/>
      <c r="M549" s="93"/>
      <c r="N549" s="208"/>
      <c r="O549" s="205"/>
      <c r="P549" s="210"/>
      <c r="Q549" s="201"/>
      <c r="R549" s="144"/>
      <c r="S549" s="145"/>
    </row>
    <row r="550" spans="8:19">
      <c r="H550" s="202"/>
      <c r="I550" s="204">
        <v>11496</v>
      </c>
      <c r="J550" s="195" t="s">
        <v>1086</v>
      </c>
      <c r="K550" s="91"/>
      <c r="L550" s="17"/>
      <c r="M550" s="93"/>
      <c r="N550" s="208"/>
      <c r="O550" s="205"/>
      <c r="P550" s="210"/>
      <c r="Q550" s="201"/>
      <c r="R550" s="144"/>
      <c r="S550" s="145"/>
    </row>
    <row r="551" spans="8:19">
      <c r="H551" s="202">
        <v>3837</v>
      </c>
      <c r="I551" s="204">
        <v>16067</v>
      </c>
      <c r="J551" s="195" t="s">
        <v>3508</v>
      </c>
      <c r="K551" s="91"/>
      <c r="L551" s="17"/>
      <c r="M551" s="93"/>
      <c r="N551" s="208"/>
      <c r="O551" s="205"/>
      <c r="P551" s="210"/>
      <c r="Q551" s="201"/>
      <c r="R551" s="144"/>
      <c r="S551" s="145"/>
    </row>
    <row r="552" spans="8:19">
      <c r="H552" s="202"/>
      <c r="I552" s="204">
        <v>10808</v>
      </c>
      <c r="J552" s="195" t="s">
        <v>1087</v>
      </c>
      <c r="K552" s="91"/>
      <c r="L552" s="17"/>
      <c r="M552" s="93"/>
      <c r="N552" s="208"/>
      <c r="O552" s="205"/>
      <c r="P552" s="210"/>
      <c r="Q552" s="201"/>
      <c r="R552" s="144"/>
      <c r="S552" s="145"/>
    </row>
    <row r="553" spans="8:19">
      <c r="H553" s="202"/>
      <c r="I553" s="204">
        <v>11497</v>
      </c>
      <c r="J553" s="195" t="s">
        <v>1088</v>
      </c>
      <c r="K553" s="91"/>
      <c r="L553" s="17"/>
      <c r="M553" s="93"/>
      <c r="N553" s="208"/>
      <c r="O553" s="205"/>
      <c r="P553" s="210"/>
      <c r="Q553" s="201"/>
      <c r="R553" s="144"/>
      <c r="S553" s="145"/>
    </row>
    <row r="554" spans="8:19">
      <c r="H554" s="202"/>
      <c r="I554" s="204">
        <v>11498</v>
      </c>
      <c r="J554" s="195" t="s">
        <v>1089</v>
      </c>
      <c r="K554" s="91"/>
      <c r="L554" s="17"/>
      <c r="M554" s="93"/>
      <c r="N554" s="208"/>
      <c r="O554" s="205"/>
      <c r="P554" s="210"/>
      <c r="Q554" s="201"/>
      <c r="R554" s="144"/>
      <c r="S554" s="145"/>
    </row>
    <row r="555" spans="8:19">
      <c r="H555" s="202"/>
      <c r="I555" s="204">
        <v>16437</v>
      </c>
      <c r="J555" s="195" t="s">
        <v>3741</v>
      </c>
      <c r="K555" s="91"/>
      <c r="L555" s="17"/>
      <c r="M555" s="93"/>
      <c r="N555" s="208"/>
      <c r="O555" s="205"/>
      <c r="P555" s="210"/>
      <c r="Q555" s="201"/>
      <c r="R555" s="144"/>
      <c r="S555" s="145"/>
    </row>
    <row r="556" spans="8:19">
      <c r="H556" s="202">
        <v>3831</v>
      </c>
      <c r="I556" s="204">
        <v>16019</v>
      </c>
      <c r="J556" s="195" t="s">
        <v>1090</v>
      </c>
      <c r="K556" s="91"/>
      <c r="L556" s="17"/>
      <c r="M556" s="93"/>
      <c r="N556" s="208"/>
      <c r="O556" s="205"/>
      <c r="P556" s="210"/>
      <c r="Q556" s="201"/>
      <c r="R556" s="144"/>
      <c r="S556" s="145"/>
    </row>
    <row r="557" spans="8:19">
      <c r="H557" s="202"/>
      <c r="I557" s="204">
        <v>11499</v>
      </c>
      <c r="J557" s="195" t="s">
        <v>1091</v>
      </c>
      <c r="K557" s="91"/>
      <c r="L557" s="17"/>
      <c r="M557" s="93"/>
      <c r="N557" s="208"/>
      <c r="O557" s="205"/>
      <c r="P557" s="210"/>
      <c r="Q557" s="201"/>
      <c r="R557" s="144"/>
      <c r="S557" s="145"/>
    </row>
    <row r="558" spans="8:19">
      <c r="H558" s="202"/>
      <c r="I558" s="204">
        <v>11435</v>
      </c>
      <c r="J558" s="195" t="s">
        <v>1092</v>
      </c>
      <c r="K558" s="91"/>
      <c r="L558" s="17"/>
      <c r="M558" s="93"/>
      <c r="N558" s="208"/>
      <c r="O558" s="205"/>
      <c r="P558" s="210"/>
      <c r="Q558" s="201"/>
      <c r="R558" s="144"/>
      <c r="S558" s="145"/>
    </row>
    <row r="559" spans="8:19">
      <c r="H559" s="202"/>
      <c r="I559" s="204">
        <v>11390</v>
      </c>
      <c r="J559" s="195" t="s">
        <v>1093</v>
      </c>
      <c r="K559" s="91"/>
      <c r="L559" s="17"/>
      <c r="M559" s="93"/>
      <c r="N559" s="208"/>
      <c r="O559" s="205"/>
      <c r="P559" s="210"/>
      <c r="Q559" s="201"/>
      <c r="R559" s="144"/>
      <c r="S559" s="145"/>
    </row>
    <row r="560" spans="8:19">
      <c r="H560" s="202"/>
      <c r="I560" s="204">
        <v>11356</v>
      </c>
      <c r="J560" s="195" t="s">
        <v>1094</v>
      </c>
      <c r="K560" s="91"/>
      <c r="L560" s="17"/>
      <c r="M560" s="93"/>
      <c r="N560" s="208"/>
      <c r="O560" s="205"/>
      <c r="P560" s="210"/>
      <c r="Q560" s="201"/>
      <c r="R560" s="144"/>
      <c r="S560" s="145"/>
    </row>
    <row r="561" spans="8:19">
      <c r="H561" s="202"/>
      <c r="I561" s="204">
        <v>11457</v>
      </c>
      <c r="J561" s="195" t="s">
        <v>1095</v>
      </c>
      <c r="K561" s="91"/>
      <c r="L561" s="17"/>
      <c r="M561" s="93"/>
      <c r="N561" s="208"/>
      <c r="O561" s="205"/>
      <c r="P561" s="210"/>
      <c r="Q561" s="201"/>
      <c r="R561" s="144"/>
      <c r="S561" s="145"/>
    </row>
    <row r="562" spans="8:19">
      <c r="H562" s="202">
        <v>5307</v>
      </c>
      <c r="I562" s="204">
        <v>11402</v>
      </c>
      <c r="J562" s="195" t="s">
        <v>1096</v>
      </c>
      <c r="K562" s="91"/>
      <c r="L562" s="17"/>
      <c r="M562" s="93"/>
      <c r="N562" s="208"/>
      <c r="O562" s="205"/>
      <c r="P562" s="210"/>
      <c r="Q562" s="201"/>
      <c r="R562" s="144"/>
      <c r="S562" s="145"/>
    </row>
    <row r="563" spans="8:19">
      <c r="H563" s="202"/>
      <c r="I563" s="204">
        <v>10038</v>
      </c>
      <c r="J563" s="195" t="s">
        <v>1097</v>
      </c>
      <c r="K563" s="91"/>
      <c r="L563" s="17"/>
      <c r="M563" s="93"/>
      <c r="N563" s="208"/>
      <c r="O563" s="205"/>
      <c r="P563" s="210"/>
      <c r="Q563" s="201"/>
      <c r="R563" s="144"/>
      <c r="S563" s="145"/>
    </row>
    <row r="564" spans="8:19">
      <c r="H564" s="202"/>
      <c r="I564" s="204">
        <v>11403</v>
      </c>
      <c r="J564" s="195" t="s">
        <v>1098</v>
      </c>
      <c r="K564" s="91"/>
      <c r="L564" s="17"/>
      <c r="M564" s="93"/>
      <c r="N564" s="208"/>
      <c r="O564" s="205"/>
      <c r="P564" s="210"/>
      <c r="Q564" s="201"/>
      <c r="R564" s="144"/>
      <c r="S564" s="145"/>
    </row>
    <row r="565" spans="8:19">
      <c r="H565" s="202">
        <v>5167</v>
      </c>
      <c r="I565" s="204">
        <v>11404</v>
      </c>
      <c r="J565" s="195" t="s">
        <v>1099</v>
      </c>
      <c r="K565" s="91"/>
      <c r="L565" s="17"/>
      <c r="M565" s="93"/>
      <c r="N565" s="208"/>
      <c r="O565" s="205"/>
      <c r="P565" s="210"/>
      <c r="Q565" s="201"/>
      <c r="R565" s="144"/>
      <c r="S565" s="145"/>
    </row>
    <row r="566" spans="8:19">
      <c r="H566" s="202"/>
      <c r="I566" s="204">
        <v>11405</v>
      </c>
      <c r="J566" s="195" t="s">
        <v>1100</v>
      </c>
      <c r="K566" s="91"/>
      <c r="L566" s="17"/>
      <c r="M566" s="93"/>
      <c r="N566" s="208"/>
      <c r="O566" s="205"/>
      <c r="P566" s="210"/>
      <c r="Q566" s="201"/>
      <c r="R566" s="144"/>
      <c r="S566" s="145"/>
    </row>
    <row r="567" spans="8:19">
      <c r="H567" s="202">
        <v>5226</v>
      </c>
      <c r="I567" s="204">
        <v>14938</v>
      </c>
      <c r="J567" s="195" t="s">
        <v>1101</v>
      </c>
      <c r="K567" s="91"/>
      <c r="L567" s="17"/>
      <c r="M567" s="93"/>
      <c r="N567" s="208"/>
      <c r="O567" s="205"/>
      <c r="P567" s="210"/>
      <c r="Q567" s="201"/>
      <c r="R567" s="144"/>
      <c r="S567" s="145"/>
    </row>
    <row r="568" spans="8:19">
      <c r="H568" s="202"/>
      <c r="I568" s="204">
        <v>11406</v>
      </c>
      <c r="J568" s="195" t="s">
        <v>1102</v>
      </c>
      <c r="K568" s="91"/>
      <c r="L568" s="17"/>
      <c r="M568" s="93"/>
      <c r="N568" s="208"/>
      <c r="O568" s="205"/>
      <c r="P568" s="210"/>
      <c r="Q568" s="201"/>
      <c r="R568" s="144"/>
      <c r="S568" s="145"/>
    </row>
    <row r="569" spans="8:19">
      <c r="H569" s="202"/>
      <c r="I569" s="204">
        <v>16581</v>
      </c>
      <c r="J569" s="195" t="s">
        <v>3742</v>
      </c>
      <c r="K569" s="91"/>
      <c r="L569" s="17"/>
      <c r="M569" s="93"/>
      <c r="N569" s="208"/>
      <c r="O569" s="205"/>
      <c r="P569" s="210"/>
      <c r="Q569" s="201"/>
      <c r="R569" s="144"/>
      <c r="S569" s="145"/>
    </row>
    <row r="570" spans="8:19">
      <c r="H570" s="202"/>
      <c r="I570" s="204">
        <v>11416</v>
      </c>
      <c r="J570" s="195" t="s">
        <v>1103</v>
      </c>
      <c r="K570" s="91"/>
      <c r="L570" s="17"/>
      <c r="M570" s="93"/>
      <c r="N570" s="208"/>
      <c r="O570" s="205"/>
      <c r="P570" s="210"/>
      <c r="Q570" s="201"/>
      <c r="R570" s="144"/>
      <c r="S570" s="145"/>
    </row>
    <row r="571" spans="8:19">
      <c r="H571" s="202"/>
      <c r="I571" s="204">
        <v>16355</v>
      </c>
      <c r="J571" s="195" t="s">
        <v>3743</v>
      </c>
      <c r="K571" s="91"/>
      <c r="L571" s="17"/>
      <c r="M571" s="93"/>
      <c r="N571" s="208"/>
      <c r="O571" s="205"/>
      <c r="P571" s="210"/>
      <c r="Q571" s="201"/>
      <c r="R571" s="144"/>
      <c r="S571" s="145"/>
    </row>
    <row r="572" spans="8:19">
      <c r="H572" s="202"/>
      <c r="I572" s="204">
        <v>11408</v>
      </c>
      <c r="J572" s="195" t="s">
        <v>1104</v>
      </c>
      <c r="K572" s="91"/>
      <c r="L572" s="17"/>
      <c r="M572" s="93"/>
      <c r="N572" s="208"/>
      <c r="O572" s="205"/>
      <c r="P572" s="210"/>
      <c r="Q572" s="201"/>
      <c r="R572" s="144"/>
      <c r="S572" s="145"/>
    </row>
    <row r="573" spans="8:19">
      <c r="H573" s="202">
        <v>6608</v>
      </c>
      <c r="I573" s="204">
        <v>11400</v>
      </c>
      <c r="J573" s="195" t="s">
        <v>1105</v>
      </c>
      <c r="K573" s="91"/>
      <c r="L573" s="17"/>
      <c r="M573" s="93"/>
      <c r="N573" s="208"/>
      <c r="O573" s="205"/>
      <c r="P573" s="210"/>
      <c r="Q573" s="201"/>
      <c r="R573" s="144"/>
      <c r="S573" s="145"/>
    </row>
    <row r="574" spans="8:19">
      <c r="H574" s="202"/>
      <c r="I574" s="204">
        <v>11410</v>
      </c>
      <c r="J574" s="195" t="s">
        <v>1106</v>
      </c>
      <c r="K574" s="91"/>
      <c r="L574" s="17"/>
      <c r="M574" s="93"/>
      <c r="N574" s="208"/>
      <c r="O574" s="205"/>
      <c r="P574" s="210"/>
      <c r="Q574" s="201"/>
      <c r="R574" s="144"/>
      <c r="S574" s="145"/>
    </row>
    <row r="575" spans="8:19">
      <c r="H575" s="202">
        <v>6609</v>
      </c>
      <c r="I575" s="204">
        <v>11411</v>
      </c>
      <c r="J575" s="195" t="s">
        <v>1107</v>
      </c>
      <c r="K575" s="91"/>
      <c r="L575" s="17"/>
      <c r="M575" s="93"/>
      <c r="N575" s="208"/>
      <c r="O575" s="205"/>
      <c r="P575" s="210"/>
      <c r="Q575" s="201"/>
      <c r="R575" s="144"/>
      <c r="S575" s="145"/>
    </row>
    <row r="576" spans="8:19">
      <c r="H576" s="202"/>
      <c r="I576" s="204">
        <v>11188</v>
      </c>
      <c r="J576" s="195" t="s">
        <v>1108</v>
      </c>
      <c r="K576" s="91"/>
      <c r="L576" s="17"/>
      <c r="M576" s="93"/>
      <c r="N576" s="208"/>
      <c r="O576" s="205"/>
      <c r="P576" s="210"/>
      <c r="Q576" s="201"/>
      <c r="R576" s="144"/>
      <c r="S576" s="145"/>
    </row>
    <row r="577" spans="8:19">
      <c r="H577" s="202"/>
      <c r="I577" s="204">
        <v>16438</v>
      </c>
      <c r="J577" s="195" t="s">
        <v>3744</v>
      </c>
      <c r="K577" s="91"/>
      <c r="L577" s="17"/>
      <c r="M577" s="93"/>
      <c r="N577" s="208"/>
      <c r="O577" s="205"/>
      <c r="P577" s="210"/>
      <c r="Q577" s="201"/>
      <c r="R577" s="144"/>
      <c r="S577" s="145"/>
    </row>
    <row r="578" spans="8:19">
      <c r="H578" s="202"/>
      <c r="I578" s="204">
        <v>11412</v>
      </c>
      <c r="J578" s="195" t="s">
        <v>1109</v>
      </c>
      <c r="K578" s="91"/>
      <c r="L578" s="17"/>
      <c r="M578" s="93"/>
      <c r="N578" s="208"/>
      <c r="O578" s="205"/>
      <c r="P578" s="210"/>
      <c r="Q578" s="201"/>
      <c r="R578" s="144"/>
      <c r="S578" s="145"/>
    </row>
    <row r="579" spans="8:19">
      <c r="H579" s="202">
        <v>5171</v>
      </c>
      <c r="I579" s="204">
        <v>11413</v>
      </c>
      <c r="J579" s="195" t="s">
        <v>1110</v>
      </c>
      <c r="K579" s="91"/>
      <c r="L579" s="17"/>
      <c r="M579" s="93"/>
      <c r="N579" s="208"/>
      <c r="O579" s="205"/>
      <c r="P579" s="210"/>
      <c r="Q579" s="201"/>
      <c r="R579" s="144"/>
      <c r="S579" s="145"/>
    </row>
    <row r="580" spans="8:19">
      <c r="H580" s="202"/>
      <c r="I580" s="204">
        <v>11177</v>
      </c>
      <c r="J580" s="195" t="s">
        <v>1111</v>
      </c>
      <c r="K580" s="91"/>
      <c r="L580" s="17"/>
      <c r="M580" s="93"/>
      <c r="N580" s="208"/>
      <c r="O580" s="205"/>
      <c r="P580" s="210"/>
      <c r="Q580" s="201"/>
      <c r="R580" s="144"/>
      <c r="S580" s="145"/>
    </row>
    <row r="581" spans="8:19">
      <c r="H581" s="202">
        <v>3805</v>
      </c>
      <c r="I581" s="204">
        <v>16013</v>
      </c>
      <c r="J581" s="195" t="s">
        <v>1112</v>
      </c>
      <c r="K581" s="91"/>
      <c r="L581" s="17"/>
      <c r="M581" s="93"/>
      <c r="N581" s="208"/>
      <c r="O581" s="205"/>
      <c r="P581" s="210"/>
      <c r="Q581" s="201"/>
      <c r="R581" s="144"/>
      <c r="S581" s="145"/>
    </row>
    <row r="582" spans="8:19">
      <c r="H582" s="202"/>
      <c r="I582" s="204">
        <v>10137</v>
      </c>
      <c r="J582" s="195" t="s">
        <v>1113</v>
      </c>
      <c r="K582" s="91"/>
      <c r="L582" s="17"/>
      <c r="M582" s="93"/>
      <c r="N582" s="208"/>
      <c r="O582" s="205"/>
      <c r="P582" s="210"/>
      <c r="Q582" s="201"/>
      <c r="R582" s="144"/>
      <c r="S582" s="145"/>
    </row>
    <row r="583" spans="8:19">
      <c r="H583" s="202">
        <v>5249</v>
      </c>
      <c r="I583" s="204">
        <v>14499</v>
      </c>
      <c r="J583" s="195" t="s">
        <v>1114</v>
      </c>
      <c r="K583" s="91"/>
      <c r="L583" s="17"/>
      <c r="M583" s="93"/>
      <c r="N583" s="208"/>
      <c r="O583" s="205"/>
      <c r="P583" s="210"/>
      <c r="Q583" s="201"/>
      <c r="R583" s="144"/>
      <c r="S583" s="145"/>
    </row>
    <row r="584" spans="8:19">
      <c r="H584" s="202"/>
      <c r="I584" s="204">
        <v>16564</v>
      </c>
      <c r="J584" s="195" t="s">
        <v>3745</v>
      </c>
      <c r="K584" s="91"/>
      <c r="L584" s="17"/>
      <c r="M584" s="93"/>
      <c r="N584" s="208"/>
      <c r="O584" s="205"/>
      <c r="P584" s="210"/>
      <c r="Q584" s="201"/>
      <c r="R584" s="144"/>
      <c r="S584" s="145"/>
    </row>
    <row r="585" spans="8:19">
      <c r="H585" s="202"/>
      <c r="I585" s="204">
        <v>16419</v>
      </c>
      <c r="J585" s="195" t="s">
        <v>3746</v>
      </c>
      <c r="K585" s="91"/>
      <c r="L585" s="17"/>
      <c r="M585" s="93"/>
      <c r="N585" s="208"/>
      <c r="O585" s="205"/>
      <c r="P585" s="210"/>
      <c r="Q585" s="201"/>
      <c r="R585" s="144"/>
      <c r="S585" s="145"/>
    </row>
    <row r="586" spans="8:19">
      <c r="H586" s="202"/>
      <c r="I586" s="204">
        <v>10211</v>
      </c>
      <c r="J586" s="195" t="s">
        <v>1115</v>
      </c>
      <c r="K586" s="91"/>
      <c r="L586" s="17"/>
      <c r="M586" s="93"/>
      <c r="N586" s="208"/>
      <c r="O586" s="205"/>
      <c r="P586" s="210"/>
      <c r="Q586" s="201"/>
      <c r="R586" s="144"/>
      <c r="S586" s="145"/>
    </row>
    <row r="587" spans="8:19">
      <c r="H587" s="202"/>
      <c r="I587" s="204">
        <v>10807</v>
      </c>
      <c r="J587" s="195" t="s">
        <v>1116</v>
      </c>
      <c r="K587" s="91"/>
      <c r="L587" s="17"/>
      <c r="M587" s="93"/>
      <c r="N587" s="208"/>
      <c r="O587" s="205"/>
      <c r="P587" s="210"/>
      <c r="Q587" s="201"/>
      <c r="R587" s="144"/>
      <c r="S587" s="145"/>
    </row>
    <row r="588" spans="8:19">
      <c r="H588" s="202"/>
      <c r="I588" s="204">
        <v>10052</v>
      </c>
      <c r="J588" s="195" t="s">
        <v>1117</v>
      </c>
      <c r="K588" s="91"/>
      <c r="L588" s="17"/>
      <c r="M588" s="93"/>
      <c r="N588" s="208"/>
      <c r="O588" s="205"/>
      <c r="P588" s="210"/>
      <c r="Q588" s="201"/>
      <c r="R588" s="144"/>
      <c r="S588" s="145"/>
    </row>
    <row r="589" spans="8:19">
      <c r="H589" s="202"/>
      <c r="I589" s="204">
        <v>11392</v>
      </c>
      <c r="J589" s="195" t="s">
        <v>1118</v>
      </c>
      <c r="K589" s="91"/>
      <c r="L589" s="17"/>
      <c r="M589" s="93"/>
      <c r="N589" s="208"/>
      <c r="O589" s="205"/>
      <c r="P589" s="210"/>
      <c r="Q589" s="201"/>
      <c r="R589" s="144"/>
      <c r="S589" s="145"/>
    </row>
    <row r="590" spans="8:19">
      <c r="H590" s="202"/>
      <c r="I590" s="204">
        <v>10136</v>
      </c>
      <c r="J590" s="195" t="s">
        <v>1119</v>
      </c>
      <c r="K590" s="91"/>
      <c r="L590" s="17"/>
      <c r="M590" s="93"/>
      <c r="N590" s="208"/>
      <c r="O590" s="205"/>
      <c r="P590" s="210"/>
      <c r="Q590" s="201"/>
      <c r="R590" s="144"/>
      <c r="S590" s="145"/>
    </row>
    <row r="591" spans="8:19">
      <c r="H591" s="202"/>
      <c r="I591" s="204">
        <v>16228</v>
      </c>
      <c r="J591" s="195" t="s">
        <v>3747</v>
      </c>
      <c r="K591" s="91"/>
      <c r="L591" s="17"/>
      <c r="M591" s="93"/>
      <c r="N591" s="208"/>
      <c r="O591" s="205"/>
      <c r="P591" s="210"/>
      <c r="Q591" s="201"/>
      <c r="R591" s="144"/>
      <c r="S591" s="145"/>
    </row>
    <row r="592" spans="8:19">
      <c r="H592" s="202"/>
      <c r="I592" s="204">
        <v>11409</v>
      </c>
      <c r="J592" s="195" t="s">
        <v>1120</v>
      </c>
      <c r="K592" s="91"/>
      <c r="L592" s="17"/>
      <c r="M592" s="93"/>
      <c r="N592" s="208"/>
      <c r="O592" s="205"/>
      <c r="P592" s="210"/>
      <c r="Q592" s="201"/>
      <c r="R592" s="144"/>
      <c r="S592" s="145"/>
    </row>
    <row r="593" spans="8:19">
      <c r="H593" s="202"/>
      <c r="I593" s="204">
        <v>11407</v>
      </c>
      <c r="J593" s="195" t="s">
        <v>1121</v>
      </c>
      <c r="K593" s="91"/>
      <c r="L593" s="17"/>
      <c r="M593" s="93"/>
      <c r="N593" s="208"/>
      <c r="O593" s="205"/>
      <c r="P593" s="210"/>
      <c r="Q593" s="201"/>
      <c r="R593" s="144"/>
      <c r="S593" s="145"/>
    </row>
    <row r="594" spans="8:19">
      <c r="H594" s="202"/>
      <c r="I594" s="204">
        <v>11385</v>
      </c>
      <c r="J594" s="195" t="s">
        <v>1122</v>
      </c>
      <c r="K594" s="91"/>
      <c r="L594" s="17"/>
      <c r="M594" s="93"/>
      <c r="N594" s="208"/>
      <c r="O594" s="205"/>
      <c r="P594" s="210"/>
      <c r="Q594" s="201"/>
      <c r="R594" s="144"/>
      <c r="S594" s="145"/>
    </row>
    <row r="595" spans="8:19">
      <c r="H595" s="202"/>
      <c r="I595" s="204">
        <v>11386</v>
      </c>
      <c r="J595" s="195" t="s">
        <v>1123</v>
      </c>
      <c r="K595" s="91"/>
      <c r="L595" s="17"/>
      <c r="M595" s="93"/>
      <c r="N595" s="208"/>
      <c r="O595" s="205"/>
      <c r="P595" s="210"/>
      <c r="Q595" s="201"/>
      <c r="R595" s="144"/>
      <c r="S595" s="145"/>
    </row>
    <row r="596" spans="8:19">
      <c r="H596" s="202">
        <v>3661</v>
      </c>
      <c r="I596" s="204">
        <v>16051</v>
      </c>
      <c r="J596" s="195" t="s">
        <v>1124</v>
      </c>
      <c r="K596" s="91"/>
      <c r="L596" s="17"/>
      <c r="M596" s="93"/>
      <c r="N596" s="208"/>
      <c r="O596" s="205"/>
      <c r="P596" s="210"/>
      <c r="Q596" s="201"/>
      <c r="R596" s="144"/>
      <c r="S596" s="145"/>
    </row>
    <row r="597" spans="8:19">
      <c r="H597" s="202"/>
      <c r="I597" s="204">
        <v>16518</v>
      </c>
      <c r="J597" s="195" t="s">
        <v>3748</v>
      </c>
      <c r="K597" s="91"/>
      <c r="L597" s="17"/>
      <c r="M597" s="93"/>
      <c r="N597" s="208"/>
      <c r="O597" s="205"/>
      <c r="P597" s="210"/>
      <c r="Q597" s="201"/>
      <c r="R597" s="144"/>
      <c r="S597" s="145"/>
    </row>
    <row r="598" spans="8:19">
      <c r="H598" s="202">
        <v>3782</v>
      </c>
      <c r="I598" s="204">
        <v>16002</v>
      </c>
      <c r="J598" s="195" t="s">
        <v>1125</v>
      </c>
      <c r="K598" s="91"/>
      <c r="L598" s="17"/>
      <c r="M598" s="93"/>
      <c r="N598" s="208"/>
      <c r="O598" s="205"/>
      <c r="P598" s="210"/>
      <c r="Q598" s="201"/>
      <c r="R598" s="144"/>
      <c r="S598" s="145"/>
    </row>
    <row r="599" spans="8:19">
      <c r="H599" s="202">
        <v>5397</v>
      </c>
      <c r="I599" s="204">
        <v>14973</v>
      </c>
      <c r="J599" s="195" t="s">
        <v>1126</v>
      </c>
      <c r="K599" s="91"/>
      <c r="L599" s="17"/>
      <c r="M599" s="93"/>
      <c r="N599" s="208"/>
      <c r="O599" s="205"/>
      <c r="P599" s="210"/>
      <c r="Q599" s="201"/>
      <c r="R599" s="144"/>
      <c r="S599" s="145"/>
    </row>
    <row r="600" spans="8:19">
      <c r="H600" s="202">
        <v>5309</v>
      </c>
      <c r="I600" s="204">
        <v>11388</v>
      </c>
      <c r="J600" s="195" t="s">
        <v>1127</v>
      </c>
      <c r="K600" s="91"/>
      <c r="L600" s="17"/>
      <c r="M600" s="93"/>
      <c r="N600" s="208"/>
      <c r="O600" s="205"/>
      <c r="P600" s="210"/>
      <c r="Q600" s="201"/>
      <c r="R600" s="144"/>
      <c r="S600" s="145"/>
    </row>
    <row r="601" spans="8:19">
      <c r="H601" s="202"/>
      <c r="I601" s="204">
        <v>11389</v>
      </c>
      <c r="J601" s="195" t="s">
        <v>1128</v>
      </c>
      <c r="K601" s="91"/>
      <c r="L601" s="17"/>
      <c r="M601" s="93"/>
      <c r="N601" s="208"/>
      <c r="O601" s="205"/>
      <c r="P601" s="210"/>
      <c r="Q601" s="201"/>
      <c r="R601" s="144"/>
      <c r="S601" s="145"/>
    </row>
    <row r="602" spans="8:19">
      <c r="H602" s="202"/>
      <c r="I602" s="204">
        <v>11399</v>
      </c>
      <c r="J602" s="195" t="s">
        <v>1129</v>
      </c>
      <c r="K602" s="91"/>
      <c r="L602" s="17"/>
      <c r="M602" s="93"/>
      <c r="N602" s="208"/>
      <c r="O602" s="205"/>
      <c r="P602" s="210"/>
      <c r="Q602" s="201"/>
      <c r="R602" s="144"/>
      <c r="S602" s="145"/>
    </row>
    <row r="603" spans="8:19">
      <c r="H603" s="202"/>
      <c r="I603" s="204">
        <v>11391</v>
      </c>
      <c r="J603" s="195" t="s">
        <v>1130</v>
      </c>
      <c r="K603" s="91"/>
      <c r="L603" s="17"/>
      <c r="M603" s="93"/>
      <c r="N603" s="208"/>
      <c r="O603" s="205"/>
      <c r="P603" s="210"/>
      <c r="Q603" s="201"/>
      <c r="R603" s="144"/>
      <c r="S603" s="145"/>
    </row>
    <row r="604" spans="8:19">
      <c r="H604" s="202"/>
      <c r="I604" s="204">
        <v>11384</v>
      </c>
      <c r="J604" s="195" t="s">
        <v>1131</v>
      </c>
      <c r="K604" s="91"/>
      <c r="L604" s="17"/>
      <c r="M604" s="93"/>
      <c r="N604" s="208"/>
      <c r="O604" s="205"/>
      <c r="P604" s="210"/>
      <c r="Q604" s="201"/>
      <c r="R604" s="144"/>
      <c r="S604" s="145"/>
    </row>
    <row r="605" spans="8:19">
      <c r="H605" s="202">
        <v>5310</v>
      </c>
      <c r="I605" s="204">
        <v>14919</v>
      </c>
      <c r="J605" s="195" t="s">
        <v>1132</v>
      </c>
      <c r="K605" s="91"/>
      <c r="L605" s="17"/>
      <c r="M605" s="93"/>
      <c r="N605" s="208"/>
      <c r="O605" s="205"/>
      <c r="P605" s="210"/>
      <c r="Q605" s="201"/>
      <c r="R605" s="144"/>
      <c r="S605" s="145"/>
    </row>
    <row r="606" spans="8:19">
      <c r="H606" s="202"/>
      <c r="I606" s="204">
        <v>11395</v>
      </c>
      <c r="J606" s="195" t="s">
        <v>1133</v>
      </c>
      <c r="K606" s="91"/>
      <c r="L606" s="17"/>
      <c r="M606" s="93"/>
      <c r="N606" s="208"/>
      <c r="O606" s="205"/>
      <c r="P606" s="210"/>
      <c r="Q606" s="201"/>
      <c r="R606" s="144"/>
      <c r="S606" s="145"/>
    </row>
    <row r="607" spans="8:19">
      <c r="H607" s="202">
        <v>6232</v>
      </c>
      <c r="I607" s="204">
        <v>11396</v>
      </c>
      <c r="J607" s="195" t="s">
        <v>1134</v>
      </c>
      <c r="K607" s="91"/>
      <c r="L607" s="17"/>
      <c r="M607" s="93"/>
      <c r="N607" s="208"/>
      <c r="O607" s="205"/>
      <c r="P607" s="210"/>
      <c r="Q607" s="201"/>
      <c r="R607" s="144"/>
      <c r="S607" s="145"/>
    </row>
    <row r="608" spans="8:19">
      <c r="H608" s="202">
        <v>1702</v>
      </c>
      <c r="I608" s="204">
        <v>11397</v>
      </c>
      <c r="J608" s="195" t="s">
        <v>1135</v>
      </c>
      <c r="K608" s="91"/>
      <c r="L608" s="17"/>
      <c r="M608" s="93"/>
      <c r="N608" s="208"/>
      <c r="O608" s="205"/>
      <c r="P608" s="210"/>
      <c r="Q608" s="201"/>
      <c r="R608" s="144"/>
      <c r="S608" s="145"/>
    </row>
    <row r="609" spans="8:19">
      <c r="H609" s="202">
        <v>5904</v>
      </c>
      <c r="I609" s="204">
        <v>14864</v>
      </c>
      <c r="J609" s="195" t="s">
        <v>1136</v>
      </c>
      <c r="K609" s="91"/>
      <c r="L609" s="17"/>
      <c r="M609" s="93"/>
      <c r="N609" s="208"/>
      <c r="O609" s="205"/>
      <c r="P609" s="210"/>
      <c r="Q609" s="201"/>
      <c r="R609" s="144"/>
      <c r="S609" s="145"/>
    </row>
    <row r="610" spans="8:19">
      <c r="H610" s="202">
        <v>6022</v>
      </c>
      <c r="I610" s="204">
        <v>11418</v>
      </c>
      <c r="J610" s="195" t="s">
        <v>1137</v>
      </c>
      <c r="K610" s="91"/>
      <c r="L610" s="17"/>
      <c r="M610" s="93"/>
      <c r="N610" s="208"/>
      <c r="O610" s="205"/>
      <c r="P610" s="210"/>
      <c r="Q610" s="201"/>
      <c r="R610" s="144"/>
      <c r="S610" s="145"/>
    </row>
    <row r="611" spans="8:19">
      <c r="H611" s="202">
        <v>5553</v>
      </c>
      <c r="I611" s="204">
        <v>14848</v>
      </c>
      <c r="J611" s="195" t="s">
        <v>1138</v>
      </c>
      <c r="K611" s="91"/>
      <c r="L611" s="17"/>
      <c r="M611" s="93"/>
      <c r="N611" s="208"/>
      <c r="O611" s="205"/>
      <c r="P611" s="210"/>
      <c r="Q611" s="201"/>
      <c r="R611" s="144"/>
      <c r="S611" s="145"/>
    </row>
    <row r="612" spans="8:19">
      <c r="H612" s="202"/>
      <c r="I612" s="204">
        <v>11436</v>
      </c>
      <c r="J612" s="195" t="s">
        <v>1139</v>
      </c>
      <c r="K612" s="91"/>
      <c r="L612" s="17"/>
      <c r="M612" s="93"/>
      <c r="N612" s="208"/>
      <c r="O612" s="205"/>
      <c r="P612" s="210"/>
      <c r="Q612" s="201"/>
      <c r="R612" s="144"/>
      <c r="S612" s="145"/>
    </row>
    <row r="613" spans="8:19">
      <c r="H613" s="202">
        <v>683</v>
      </c>
      <c r="I613" s="204">
        <v>15208</v>
      </c>
      <c r="J613" s="195" t="s">
        <v>1140</v>
      </c>
      <c r="K613" s="91"/>
      <c r="L613" s="17"/>
      <c r="M613" s="93"/>
      <c r="N613" s="208"/>
      <c r="O613" s="205"/>
      <c r="P613" s="210"/>
      <c r="Q613" s="201"/>
      <c r="R613" s="144"/>
      <c r="S613" s="145"/>
    </row>
    <row r="614" spans="8:19">
      <c r="H614" s="202">
        <v>5812</v>
      </c>
      <c r="I614" s="204">
        <v>14852</v>
      </c>
      <c r="J614" s="195" t="s">
        <v>1141</v>
      </c>
      <c r="K614" s="91"/>
      <c r="L614" s="17"/>
      <c r="M614" s="93"/>
      <c r="N614" s="208"/>
      <c r="O614" s="205"/>
      <c r="P614" s="210"/>
      <c r="Q614" s="201"/>
      <c r="R614" s="144"/>
      <c r="S614" s="145"/>
    </row>
    <row r="615" spans="8:19">
      <c r="H615" s="202">
        <v>5905</v>
      </c>
      <c r="I615" s="204">
        <v>15506</v>
      </c>
      <c r="J615" s="195" t="s">
        <v>1142</v>
      </c>
      <c r="K615" s="91"/>
      <c r="L615" s="17"/>
      <c r="M615" s="93"/>
      <c r="N615" s="208"/>
      <c r="O615" s="205"/>
      <c r="P615" s="210"/>
      <c r="Q615" s="201"/>
      <c r="R615" s="144"/>
      <c r="S615" s="145"/>
    </row>
    <row r="616" spans="8:19">
      <c r="H616" s="202">
        <v>6151</v>
      </c>
      <c r="I616" s="204">
        <v>11415</v>
      </c>
      <c r="J616" s="195" t="s">
        <v>1143</v>
      </c>
      <c r="K616" s="91"/>
      <c r="L616" s="17"/>
      <c r="M616" s="93"/>
      <c r="N616" s="208"/>
      <c r="O616" s="205"/>
      <c r="P616" s="210"/>
      <c r="Q616" s="201"/>
      <c r="R616" s="144"/>
      <c r="S616" s="145"/>
    </row>
    <row r="617" spans="8:19">
      <c r="H617" s="202">
        <v>6611</v>
      </c>
      <c r="I617" s="204">
        <v>11439</v>
      </c>
      <c r="J617" s="195" t="s">
        <v>1144</v>
      </c>
      <c r="K617" s="91"/>
      <c r="L617" s="17"/>
      <c r="M617" s="93"/>
      <c r="N617" s="208"/>
      <c r="O617" s="205"/>
      <c r="P617" s="210"/>
      <c r="Q617" s="201"/>
      <c r="R617" s="144"/>
      <c r="S617" s="145"/>
    </row>
    <row r="618" spans="8:19">
      <c r="H618" s="202"/>
      <c r="I618" s="204">
        <v>11440</v>
      </c>
      <c r="J618" s="195" t="s">
        <v>1145</v>
      </c>
      <c r="K618" s="91"/>
      <c r="L618" s="17"/>
      <c r="M618" s="93"/>
      <c r="N618" s="208"/>
      <c r="O618" s="205"/>
      <c r="P618" s="210"/>
      <c r="Q618" s="201"/>
      <c r="R618" s="144"/>
      <c r="S618" s="145"/>
    </row>
    <row r="619" spans="8:19">
      <c r="H619" s="202"/>
      <c r="I619" s="204">
        <v>11450</v>
      </c>
      <c r="J619" s="195" t="s">
        <v>1146</v>
      </c>
      <c r="K619" s="91"/>
      <c r="L619" s="17"/>
      <c r="M619" s="93"/>
      <c r="N619" s="208"/>
      <c r="O619" s="205"/>
      <c r="P619" s="210"/>
      <c r="Q619" s="201"/>
      <c r="R619" s="144"/>
      <c r="S619" s="145"/>
    </row>
    <row r="620" spans="8:19">
      <c r="H620" s="202"/>
      <c r="I620" s="204">
        <v>11297</v>
      </c>
      <c r="J620" s="195" t="s">
        <v>1147</v>
      </c>
      <c r="K620" s="91"/>
      <c r="L620" s="17"/>
      <c r="M620" s="93"/>
      <c r="N620" s="208"/>
      <c r="O620" s="205"/>
      <c r="P620" s="210"/>
      <c r="Q620" s="201"/>
      <c r="R620" s="144"/>
      <c r="S620" s="145"/>
    </row>
    <row r="621" spans="8:19">
      <c r="H621" s="202"/>
      <c r="I621" s="204">
        <v>11442</v>
      </c>
      <c r="J621" s="195" t="s">
        <v>1148</v>
      </c>
      <c r="K621" s="91"/>
      <c r="L621" s="17"/>
      <c r="M621" s="93"/>
      <c r="N621" s="208"/>
      <c r="O621" s="205"/>
      <c r="P621" s="210"/>
      <c r="Q621" s="201"/>
      <c r="R621" s="144"/>
      <c r="S621" s="145"/>
    </row>
    <row r="622" spans="8:19">
      <c r="H622" s="202"/>
      <c r="I622" s="204">
        <v>11434</v>
      </c>
      <c r="J622" s="195" t="s">
        <v>1149</v>
      </c>
      <c r="K622" s="91"/>
      <c r="L622" s="17"/>
      <c r="M622" s="93"/>
      <c r="N622" s="208"/>
      <c r="O622" s="205"/>
      <c r="P622" s="210"/>
      <c r="Q622" s="201"/>
      <c r="R622" s="144"/>
      <c r="S622" s="145"/>
    </row>
    <row r="623" spans="8:19">
      <c r="H623" s="202"/>
      <c r="I623" s="204">
        <v>11444</v>
      </c>
      <c r="J623" s="195" t="s">
        <v>1150</v>
      </c>
      <c r="K623" s="91"/>
      <c r="L623" s="17"/>
      <c r="M623" s="93"/>
      <c r="N623" s="208"/>
      <c r="O623" s="205"/>
      <c r="P623" s="210"/>
      <c r="Q623" s="201"/>
      <c r="R623" s="144"/>
      <c r="S623" s="145"/>
    </row>
    <row r="624" spans="8:19">
      <c r="H624" s="202"/>
      <c r="I624" s="204">
        <v>16563</v>
      </c>
      <c r="J624" s="195" t="s">
        <v>3749</v>
      </c>
      <c r="K624" s="91"/>
      <c r="L624" s="17"/>
      <c r="M624" s="93"/>
      <c r="N624" s="208"/>
      <c r="O624" s="205"/>
      <c r="P624" s="210"/>
      <c r="Q624" s="201"/>
      <c r="R624" s="144"/>
      <c r="S624" s="145"/>
    </row>
    <row r="625" spans="8:19">
      <c r="H625" s="202"/>
      <c r="I625" s="204">
        <v>16562</v>
      </c>
      <c r="J625" s="195" t="s">
        <v>3750</v>
      </c>
      <c r="K625" s="91"/>
      <c r="L625" s="17"/>
      <c r="M625" s="93"/>
      <c r="N625" s="208"/>
      <c r="O625" s="205"/>
      <c r="P625" s="210"/>
      <c r="Q625" s="201"/>
      <c r="R625" s="144"/>
      <c r="S625" s="145"/>
    </row>
    <row r="626" spans="8:19">
      <c r="H626" s="202"/>
      <c r="I626" s="204">
        <v>16561</v>
      </c>
      <c r="J626" s="195" t="s">
        <v>3751</v>
      </c>
      <c r="K626" s="91"/>
      <c r="L626" s="17"/>
      <c r="M626" s="93"/>
      <c r="N626" s="208"/>
      <c r="O626" s="205"/>
      <c r="P626" s="210"/>
      <c r="Q626" s="201"/>
      <c r="R626" s="144"/>
      <c r="S626" s="145"/>
    </row>
    <row r="627" spans="8:19">
      <c r="H627" s="202"/>
      <c r="I627" s="204">
        <v>11445</v>
      </c>
      <c r="J627" s="195" t="s">
        <v>1151</v>
      </c>
      <c r="K627" s="91"/>
      <c r="L627" s="17"/>
      <c r="M627" s="93"/>
      <c r="N627" s="208"/>
      <c r="O627" s="205"/>
      <c r="P627" s="210"/>
      <c r="Q627" s="201"/>
      <c r="R627" s="144"/>
      <c r="S627" s="145"/>
    </row>
    <row r="628" spans="8:19">
      <c r="H628" s="202">
        <v>5882</v>
      </c>
      <c r="I628" s="204">
        <v>14846</v>
      </c>
      <c r="J628" s="195" t="s">
        <v>1152</v>
      </c>
      <c r="K628" s="91"/>
      <c r="L628" s="17"/>
      <c r="M628" s="93"/>
      <c r="N628" s="208"/>
      <c r="O628" s="205"/>
      <c r="P628" s="210"/>
      <c r="Q628" s="201"/>
      <c r="R628" s="144"/>
      <c r="S628" s="145"/>
    </row>
    <row r="629" spans="8:19">
      <c r="H629" s="202"/>
      <c r="I629" s="204">
        <v>11243</v>
      </c>
      <c r="J629" s="195" t="s">
        <v>1153</v>
      </c>
      <c r="K629" s="91"/>
      <c r="L629" s="17"/>
      <c r="M629" s="93"/>
      <c r="N629" s="208"/>
      <c r="O629" s="205"/>
      <c r="P629" s="210"/>
      <c r="Q629" s="201"/>
      <c r="R629" s="144"/>
      <c r="S629" s="145"/>
    </row>
    <row r="630" spans="8:19">
      <c r="H630" s="202"/>
      <c r="I630" s="204">
        <v>11447</v>
      </c>
      <c r="J630" s="195" t="s">
        <v>1154</v>
      </c>
      <c r="K630" s="91"/>
      <c r="L630" s="17"/>
      <c r="M630" s="93"/>
      <c r="N630" s="208"/>
      <c r="O630" s="205"/>
      <c r="P630" s="210"/>
      <c r="Q630" s="201"/>
      <c r="R630" s="144"/>
      <c r="S630" s="145"/>
    </row>
    <row r="631" spans="8:19">
      <c r="H631" s="202"/>
      <c r="I631" s="204">
        <v>11036</v>
      </c>
      <c r="J631" s="195" t="s">
        <v>1155</v>
      </c>
      <c r="K631" s="91"/>
      <c r="L631" s="17"/>
      <c r="M631" s="93"/>
      <c r="N631" s="208"/>
      <c r="O631" s="205"/>
      <c r="P631" s="210"/>
      <c r="Q631" s="201"/>
      <c r="R631" s="144"/>
      <c r="S631" s="145"/>
    </row>
    <row r="632" spans="8:19">
      <c r="H632" s="202"/>
      <c r="I632" s="204">
        <v>11448</v>
      </c>
      <c r="J632" s="195" t="s">
        <v>1156</v>
      </c>
      <c r="K632" s="91"/>
      <c r="L632" s="17"/>
      <c r="M632" s="93"/>
      <c r="N632" s="208"/>
      <c r="O632" s="205"/>
      <c r="P632" s="210"/>
      <c r="Q632" s="201"/>
      <c r="R632" s="144"/>
      <c r="S632" s="145"/>
    </row>
    <row r="633" spans="8:19">
      <c r="H633" s="202">
        <v>5707</v>
      </c>
      <c r="I633" s="204">
        <v>14859</v>
      </c>
      <c r="J633" s="195" t="s">
        <v>1157</v>
      </c>
      <c r="K633" s="91"/>
      <c r="L633" s="17"/>
      <c r="M633" s="93"/>
      <c r="N633" s="208"/>
      <c r="O633" s="205"/>
      <c r="P633" s="210"/>
      <c r="Q633" s="201"/>
      <c r="R633" s="144"/>
      <c r="S633" s="145"/>
    </row>
    <row r="634" spans="8:19">
      <c r="H634" s="202">
        <v>5708</v>
      </c>
      <c r="I634" s="204">
        <v>14858</v>
      </c>
      <c r="J634" s="195" t="s">
        <v>1158</v>
      </c>
      <c r="K634" s="91"/>
      <c r="L634" s="17"/>
      <c r="M634" s="93"/>
      <c r="N634" s="208"/>
      <c r="O634" s="205"/>
      <c r="P634" s="210"/>
      <c r="Q634" s="201"/>
      <c r="R634" s="144"/>
      <c r="S634" s="145"/>
    </row>
    <row r="635" spans="8:19">
      <c r="H635" s="202">
        <v>5907</v>
      </c>
      <c r="I635" s="204">
        <v>14857</v>
      </c>
      <c r="J635" s="195" t="s">
        <v>1159</v>
      </c>
      <c r="K635" s="91"/>
      <c r="L635" s="17"/>
      <c r="M635" s="93"/>
      <c r="N635" s="208"/>
      <c r="O635" s="205"/>
      <c r="P635" s="210"/>
      <c r="Q635" s="201"/>
      <c r="R635" s="144"/>
      <c r="S635" s="145"/>
    </row>
    <row r="636" spans="8:19">
      <c r="H636" s="202">
        <v>5475</v>
      </c>
      <c r="I636" s="204">
        <v>14853</v>
      </c>
      <c r="J636" s="195" t="s">
        <v>1160</v>
      </c>
      <c r="K636" s="91"/>
      <c r="L636" s="17"/>
      <c r="M636" s="93"/>
      <c r="N636" s="208"/>
      <c r="O636" s="205"/>
      <c r="P636" s="210"/>
      <c r="Q636" s="201"/>
      <c r="R636" s="144"/>
      <c r="S636" s="145"/>
    </row>
    <row r="637" spans="8:19">
      <c r="H637" s="202"/>
      <c r="I637" s="204">
        <v>11425</v>
      </c>
      <c r="J637" s="195" t="s">
        <v>1161</v>
      </c>
      <c r="K637" s="91"/>
      <c r="L637" s="17"/>
      <c r="M637" s="93"/>
      <c r="N637" s="208"/>
      <c r="O637" s="205"/>
      <c r="P637" s="210"/>
      <c r="Q637" s="201"/>
      <c r="R637" s="144"/>
      <c r="S637" s="145"/>
    </row>
    <row r="638" spans="8:19">
      <c r="H638" s="202">
        <v>5627</v>
      </c>
      <c r="I638" s="204">
        <v>14860</v>
      </c>
      <c r="J638" s="195" t="s">
        <v>1162</v>
      </c>
      <c r="K638" s="91"/>
      <c r="L638" s="17"/>
      <c r="M638" s="93"/>
      <c r="N638" s="208"/>
      <c r="O638" s="205"/>
      <c r="P638" s="210"/>
      <c r="Q638" s="201"/>
      <c r="R638" s="144"/>
      <c r="S638" s="145"/>
    </row>
    <row r="639" spans="8:19">
      <c r="H639" s="202"/>
      <c r="I639" s="204">
        <v>11427</v>
      </c>
      <c r="J639" s="195" t="s">
        <v>1163</v>
      </c>
      <c r="K639" s="91"/>
      <c r="L639" s="17"/>
      <c r="M639" s="93"/>
      <c r="N639" s="208"/>
      <c r="O639" s="205"/>
      <c r="P639" s="210"/>
      <c r="Q639" s="201"/>
      <c r="R639" s="144"/>
      <c r="S639" s="145"/>
    </row>
    <row r="640" spans="8:19">
      <c r="H640" s="202">
        <v>5665</v>
      </c>
      <c r="I640" s="204">
        <v>14856</v>
      </c>
      <c r="J640" s="195" t="s">
        <v>1164</v>
      </c>
      <c r="K640" s="91"/>
      <c r="L640" s="17"/>
      <c r="M640" s="93"/>
      <c r="N640" s="208"/>
      <c r="O640" s="205"/>
      <c r="P640" s="210"/>
      <c r="Q640" s="201"/>
      <c r="R640" s="144"/>
      <c r="S640" s="145"/>
    </row>
    <row r="641" spans="8:19">
      <c r="H641" s="202">
        <v>5749</v>
      </c>
      <c r="I641" s="204">
        <v>16074</v>
      </c>
      <c r="J641" s="195" t="s">
        <v>1165</v>
      </c>
      <c r="K641" s="91"/>
      <c r="L641" s="17"/>
      <c r="M641" s="93"/>
      <c r="N641" s="208"/>
      <c r="O641" s="205"/>
      <c r="P641" s="210"/>
      <c r="Q641" s="201"/>
      <c r="R641" s="144"/>
      <c r="S641" s="145"/>
    </row>
    <row r="642" spans="8:19">
      <c r="H642" s="202"/>
      <c r="I642" s="204">
        <v>11430</v>
      </c>
      <c r="J642" s="195" t="s">
        <v>1166</v>
      </c>
      <c r="K642" s="91"/>
      <c r="L642" s="17"/>
      <c r="M642" s="93"/>
      <c r="N642" s="208"/>
      <c r="O642" s="205"/>
      <c r="P642" s="210"/>
      <c r="Q642" s="201"/>
      <c r="R642" s="144"/>
      <c r="S642" s="145"/>
    </row>
    <row r="643" spans="8:19">
      <c r="H643" s="202"/>
      <c r="I643" s="204">
        <v>11602</v>
      </c>
      <c r="J643" s="195" t="s">
        <v>1167</v>
      </c>
      <c r="K643" s="91"/>
      <c r="L643" s="17"/>
      <c r="M643" s="93"/>
      <c r="N643" s="208"/>
      <c r="O643" s="205"/>
      <c r="P643" s="210"/>
      <c r="Q643" s="201"/>
      <c r="R643" s="144"/>
      <c r="S643" s="145"/>
    </row>
    <row r="644" spans="8:19">
      <c r="H644" s="202"/>
      <c r="I644" s="204">
        <v>11603</v>
      </c>
      <c r="J644" s="195" t="s">
        <v>1168</v>
      </c>
      <c r="K644" s="91"/>
      <c r="L644" s="17"/>
      <c r="M644" s="93"/>
      <c r="N644" s="208"/>
      <c r="O644" s="205"/>
      <c r="P644" s="210"/>
      <c r="Q644" s="201"/>
      <c r="R644" s="144"/>
      <c r="S644" s="145"/>
    </row>
    <row r="645" spans="8:19">
      <c r="H645" s="202"/>
      <c r="I645" s="204">
        <v>11604</v>
      </c>
      <c r="J645" s="195" t="s">
        <v>1169</v>
      </c>
      <c r="K645" s="91"/>
      <c r="L645" s="17"/>
      <c r="M645" s="93"/>
      <c r="N645" s="208"/>
      <c r="O645" s="205"/>
      <c r="P645" s="210"/>
      <c r="Q645" s="201"/>
      <c r="R645" s="144"/>
      <c r="S645" s="145"/>
    </row>
    <row r="646" spans="8:19">
      <c r="H646" s="202">
        <v>5909</v>
      </c>
      <c r="I646" s="204">
        <v>14811</v>
      </c>
      <c r="J646" s="195" t="s">
        <v>1170</v>
      </c>
      <c r="K646" s="91"/>
      <c r="L646" s="17"/>
      <c r="M646" s="93"/>
      <c r="N646" s="208"/>
      <c r="O646" s="205"/>
      <c r="P646" s="210"/>
      <c r="Q646" s="201"/>
      <c r="R646" s="144"/>
      <c r="S646" s="145"/>
    </row>
    <row r="647" spans="8:19">
      <c r="H647" s="202">
        <v>5582</v>
      </c>
      <c r="I647" s="204">
        <v>14810</v>
      </c>
      <c r="J647" s="195" t="s">
        <v>1171</v>
      </c>
      <c r="K647" s="91"/>
      <c r="L647" s="17"/>
      <c r="M647" s="93"/>
      <c r="N647" s="208"/>
      <c r="O647" s="205"/>
      <c r="P647" s="210"/>
      <c r="Q647" s="201"/>
      <c r="R647" s="144"/>
      <c r="S647" s="145"/>
    </row>
    <row r="648" spans="8:19">
      <c r="H648" s="202">
        <v>5403</v>
      </c>
      <c r="I648" s="204">
        <v>14808</v>
      </c>
      <c r="J648" s="195" t="s">
        <v>1172</v>
      </c>
      <c r="K648" s="91"/>
      <c r="L648" s="17"/>
      <c r="M648" s="93"/>
      <c r="N648" s="208"/>
      <c r="O648" s="205"/>
      <c r="P648" s="210"/>
      <c r="Q648" s="201"/>
      <c r="R648" s="144"/>
      <c r="S648" s="145"/>
    </row>
    <row r="649" spans="8:19">
      <c r="H649" s="202"/>
      <c r="I649" s="204">
        <v>11037</v>
      </c>
      <c r="J649" s="195" t="s">
        <v>1173</v>
      </c>
      <c r="K649" s="91"/>
      <c r="L649" s="17"/>
      <c r="M649" s="93"/>
      <c r="N649" s="208"/>
      <c r="O649" s="205"/>
      <c r="P649" s="210"/>
      <c r="Q649" s="201"/>
      <c r="R649" s="144"/>
      <c r="S649" s="145"/>
    </row>
    <row r="650" spans="8:19">
      <c r="H650" s="202">
        <v>5476</v>
      </c>
      <c r="I650" s="204">
        <v>14814</v>
      </c>
      <c r="J650" s="195" t="s">
        <v>1174</v>
      </c>
      <c r="K650" s="91"/>
      <c r="L650" s="17"/>
      <c r="M650" s="93"/>
      <c r="N650" s="208"/>
      <c r="O650" s="205"/>
      <c r="P650" s="210"/>
      <c r="Q650" s="201"/>
      <c r="R650" s="144"/>
      <c r="S650" s="145"/>
    </row>
    <row r="651" spans="8:19">
      <c r="H651" s="202">
        <v>5813</v>
      </c>
      <c r="I651" s="204">
        <v>14807</v>
      </c>
      <c r="J651" s="195" t="s">
        <v>1175</v>
      </c>
      <c r="K651" s="91"/>
      <c r="L651" s="17"/>
      <c r="M651" s="93"/>
      <c r="N651" s="208"/>
      <c r="O651" s="205"/>
      <c r="P651" s="210"/>
      <c r="Q651" s="201"/>
      <c r="R651" s="144"/>
      <c r="S651" s="145"/>
    </row>
    <row r="652" spans="8:19">
      <c r="H652" s="202">
        <v>5601</v>
      </c>
      <c r="I652" s="204">
        <v>14806</v>
      </c>
      <c r="J652" s="195" t="s">
        <v>1176</v>
      </c>
      <c r="K652" s="91"/>
      <c r="L652" s="17"/>
      <c r="M652" s="93"/>
      <c r="N652" s="208"/>
      <c r="O652" s="205"/>
      <c r="P652" s="210"/>
      <c r="Q652" s="201"/>
      <c r="R652" s="144"/>
      <c r="S652" s="145"/>
    </row>
    <row r="653" spans="8:19">
      <c r="H653" s="202"/>
      <c r="I653" s="204">
        <v>11613</v>
      </c>
      <c r="J653" s="195" t="s">
        <v>2003</v>
      </c>
      <c r="K653" s="91"/>
      <c r="L653" s="17"/>
      <c r="M653" s="93"/>
      <c r="N653" s="208"/>
      <c r="O653" s="205"/>
      <c r="P653" s="210"/>
      <c r="Q653" s="201"/>
      <c r="R653" s="144"/>
      <c r="S653" s="145"/>
    </row>
    <row r="654" spans="8:19">
      <c r="H654" s="202">
        <v>2055</v>
      </c>
      <c r="I654" s="204">
        <v>15690</v>
      </c>
      <c r="J654" s="195" t="s">
        <v>3535</v>
      </c>
      <c r="K654" s="91"/>
      <c r="L654" s="17"/>
      <c r="M654" s="93"/>
      <c r="N654" s="208"/>
      <c r="O654" s="205"/>
      <c r="P654" s="210"/>
      <c r="Q654" s="201"/>
      <c r="R654" s="144"/>
      <c r="S654" s="145"/>
    </row>
    <row r="655" spans="8:19">
      <c r="H655" s="202">
        <v>5250</v>
      </c>
      <c r="I655" s="204">
        <v>13251</v>
      </c>
      <c r="J655" s="195" t="s">
        <v>2004</v>
      </c>
      <c r="K655" s="91"/>
      <c r="L655" s="17"/>
      <c r="M655" s="93"/>
      <c r="N655" s="208"/>
      <c r="O655" s="205"/>
      <c r="P655" s="210"/>
      <c r="Q655" s="201"/>
      <c r="R655" s="144"/>
      <c r="S655" s="145"/>
    </row>
    <row r="656" spans="8:19">
      <c r="H656" s="202"/>
      <c r="I656" s="204">
        <v>11615</v>
      </c>
      <c r="J656" s="195" t="s">
        <v>2005</v>
      </c>
      <c r="K656" s="91"/>
      <c r="L656" s="17"/>
      <c r="M656" s="93"/>
      <c r="N656" s="208"/>
      <c r="O656" s="205"/>
      <c r="P656" s="210"/>
      <c r="Q656" s="201"/>
      <c r="R656" s="144"/>
      <c r="S656" s="145"/>
    </row>
    <row r="657" spans="8:19">
      <c r="H657" s="202">
        <v>5628</v>
      </c>
      <c r="I657" s="204">
        <v>14815</v>
      </c>
      <c r="J657" s="195" t="s">
        <v>2006</v>
      </c>
      <c r="K657" s="91"/>
      <c r="L657" s="17"/>
      <c r="M657" s="93"/>
      <c r="N657" s="208"/>
      <c r="O657" s="205"/>
      <c r="P657" s="210"/>
      <c r="Q657" s="201"/>
      <c r="R657" s="144"/>
      <c r="S657" s="145"/>
    </row>
    <row r="658" spans="8:19">
      <c r="H658" s="202">
        <v>6235</v>
      </c>
      <c r="I658" s="204">
        <v>11610</v>
      </c>
      <c r="J658" s="195" t="s">
        <v>2007</v>
      </c>
      <c r="K658" s="91"/>
      <c r="L658" s="17"/>
      <c r="M658" s="93"/>
      <c r="N658" s="208"/>
      <c r="O658" s="205"/>
      <c r="P658" s="210"/>
      <c r="Q658" s="201"/>
      <c r="R658" s="144"/>
      <c r="S658" s="145"/>
    </row>
    <row r="659" spans="8:19">
      <c r="H659" s="202"/>
      <c r="I659" s="204">
        <v>11608</v>
      </c>
      <c r="J659" s="195" t="s">
        <v>2008</v>
      </c>
      <c r="K659" s="91"/>
      <c r="L659" s="17"/>
      <c r="M659" s="93"/>
      <c r="N659" s="208"/>
      <c r="O659" s="205"/>
      <c r="P659" s="210"/>
      <c r="Q659" s="201"/>
      <c r="R659" s="144"/>
      <c r="S659" s="145"/>
    </row>
    <row r="660" spans="8:19">
      <c r="H660" s="202">
        <v>6614</v>
      </c>
      <c r="I660" s="204">
        <v>11586</v>
      </c>
      <c r="J660" s="195" t="s">
        <v>2009</v>
      </c>
      <c r="K660" s="91"/>
      <c r="L660" s="17"/>
      <c r="M660" s="93"/>
      <c r="N660" s="208"/>
      <c r="O660" s="205"/>
      <c r="P660" s="210"/>
      <c r="Q660" s="201"/>
      <c r="R660" s="144"/>
      <c r="S660" s="145"/>
    </row>
    <row r="661" spans="8:19">
      <c r="H661" s="202">
        <v>3901</v>
      </c>
      <c r="I661" s="204">
        <v>16658</v>
      </c>
      <c r="J661" s="195" t="s">
        <v>2010</v>
      </c>
      <c r="K661" s="91"/>
      <c r="L661" s="17"/>
      <c r="M661" s="93"/>
      <c r="N661" s="208"/>
      <c r="O661" s="205"/>
      <c r="P661" s="210"/>
      <c r="Q661" s="201"/>
      <c r="R661" s="144"/>
      <c r="S661" s="145"/>
    </row>
    <row r="662" spans="8:19">
      <c r="H662" s="202">
        <v>3911</v>
      </c>
      <c r="I662" s="204">
        <v>16053</v>
      </c>
      <c r="J662" s="195" t="s">
        <v>2011</v>
      </c>
      <c r="K662" s="91"/>
      <c r="L662" s="17"/>
      <c r="M662" s="93"/>
      <c r="N662" s="208"/>
      <c r="O662" s="205"/>
      <c r="P662" s="210"/>
      <c r="Q662" s="201"/>
      <c r="R662" s="144"/>
      <c r="S662" s="145"/>
    </row>
    <row r="663" spans="8:19">
      <c r="H663" s="202"/>
      <c r="I663" s="204">
        <v>11394</v>
      </c>
      <c r="J663" s="195" t="s">
        <v>2012</v>
      </c>
      <c r="K663" s="91"/>
      <c r="L663" s="17"/>
      <c r="M663" s="93"/>
      <c r="N663" s="208"/>
      <c r="O663" s="205"/>
      <c r="P663" s="210"/>
      <c r="Q663" s="201"/>
      <c r="R663" s="144"/>
      <c r="S663" s="145"/>
    </row>
    <row r="664" spans="8:19">
      <c r="H664" s="202">
        <v>5841</v>
      </c>
      <c r="I664" s="204">
        <v>14845</v>
      </c>
      <c r="J664" s="195" t="s">
        <v>2013</v>
      </c>
      <c r="K664" s="91"/>
      <c r="L664" s="17"/>
      <c r="M664" s="93"/>
      <c r="N664" s="208"/>
      <c r="O664" s="205"/>
      <c r="P664" s="210"/>
      <c r="Q664" s="201"/>
      <c r="R664" s="144"/>
      <c r="S664" s="145"/>
    </row>
    <row r="665" spans="8:19">
      <c r="H665" s="202">
        <v>2325</v>
      </c>
      <c r="I665" s="204">
        <v>11426</v>
      </c>
      <c r="J665" s="195" t="s">
        <v>2014</v>
      </c>
      <c r="K665" s="91"/>
      <c r="L665" s="17"/>
      <c r="M665" s="93"/>
      <c r="N665" s="208"/>
      <c r="O665" s="205"/>
      <c r="P665" s="210"/>
      <c r="Q665" s="201"/>
      <c r="R665" s="144"/>
      <c r="S665" s="145"/>
    </row>
    <row r="666" spans="8:19">
      <c r="H666" s="202">
        <v>2128</v>
      </c>
      <c r="I666" s="204">
        <v>11424</v>
      </c>
      <c r="J666" s="195" t="s">
        <v>2015</v>
      </c>
      <c r="K666" s="91"/>
      <c r="L666" s="17"/>
      <c r="M666" s="93"/>
      <c r="N666" s="208"/>
      <c r="O666" s="205"/>
      <c r="P666" s="210"/>
      <c r="Q666" s="201"/>
      <c r="R666" s="144"/>
      <c r="S666" s="145"/>
    </row>
    <row r="667" spans="8:19">
      <c r="H667" s="202"/>
      <c r="I667" s="204">
        <v>10648</v>
      </c>
      <c r="J667" s="195" t="s">
        <v>2016</v>
      </c>
      <c r="K667" s="91"/>
      <c r="L667" s="17"/>
      <c r="M667" s="93"/>
      <c r="N667" s="208"/>
      <c r="O667" s="205"/>
      <c r="P667" s="210"/>
      <c r="Q667" s="201"/>
      <c r="R667" s="144"/>
      <c r="S667" s="145"/>
    </row>
    <row r="668" spans="8:19">
      <c r="H668" s="202"/>
      <c r="I668" s="204">
        <v>11441</v>
      </c>
      <c r="J668" s="195" t="s">
        <v>2017</v>
      </c>
      <c r="K668" s="91"/>
      <c r="L668" s="17"/>
      <c r="M668" s="93"/>
      <c r="N668" s="208"/>
      <c r="O668" s="205"/>
      <c r="P668" s="210"/>
      <c r="Q668" s="201"/>
      <c r="R668" s="144"/>
      <c r="S668" s="145"/>
    </row>
    <row r="669" spans="8:19">
      <c r="H669" s="202"/>
      <c r="I669" s="204">
        <v>10985</v>
      </c>
      <c r="J669" s="195" t="s">
        <v>2018</v>
      </c>
      <c r="K669" s="91"/>
      <c r="L669" s="17"/>
      <c r="M669" s="93"/>
      <c r="N669" s="208"/>
      <c r="O669" s="205"/>
      <c r="P669" s="210"/>
      <c r="Q669" s="201"/>
      <c r="R669" s="144"/>
      <c r="S669" s="145"/>
    </row>
    <row r="670" spans="8:19">
      <c r="H670" s="202">
        <v>2008</v>
      </c>
      <c r="I670" s="204">
        <v>11419</v>
      </c>
      <c r="J670" s="195" t="s">
        <v>2019</v>
      </c>
      <c r="K670" s="91"/>
      <c r="L670" s="17"/>
      <c r="M670" s="93"/>
      <c r="N670" s="208"/>
      <c r="O670" s="205"/>
      <c r="P670" s="210"/>
      <c r="Q670" s="201"/>
      <c r="R670" s="144"/>
      <c r="S670" s="145"/>
    </row>
    <row r="671" spans="8:19">
      <c r="H671" s="202">
        <v>6704</v>
      </c>
      <c r="I671" s="204">
        <v>13275</v>
      </c>
      <c r="J671" s="195" t="s">
        <v>2020</v>
      </c>
      <c r="K671" s="91"/>
      <c r="L671" s="17"/>
      <c r="M671" s="93"/>
      <c r="N671" s="208"/>
      <c r="O671" s="205"/>
      <c r="P671" s="210"/>
      <c r="Q671" s="201"/>
      <c r="R671" s="144"/>
      <c r="S671" s="145"/>
    </row>
    <row r="672" spans="8:19">
      <c r="H672" s="202">
        <v>2068</v>
      </c>
      <c r="I672" s="204">
        <v>11420</v>
      </c>
      <c r="J672" s="195" t="s">
        <v>2021</v>
      </c>
      <c r="K672" s="91"/>
      <c r="L672" s="17"/>
      <c r="M672" s="93"/>
      <c r="N672" s="208"/>
      <c r="O672" s="205"/>
      <c r="P672" s="210"/>
      <c r="Q672" s="201"/>
      <c r="R672" s="144"/>
      <c r="S672" s="145"/>
    </row>
    <row r="673" spans="8:19">
      <c r="H673" s="202">
        <v>2177</v>
      </c>
      <c r="I673" s="204">
        <v>11502</v>
      </c>
      <c r="J673" s="195" t="s">
        <v>2022</v>
      </c>
      <c r="K673" s="91"/>
      <c r="L673" s="17"/>
      <c r="M673" s="93"/>
      <c r="N673" s="208"/>
      <c r="O673" s="205"/>
      <c r="P673" s="210"/>
      <c r="Q673" s="201"/>
      <c r="R673" s="144"/>
      <c r="S673" s="145"/>
    </row>
    <row r="674" spans="8:19">
      <c r="H674" s="202"/>
      <c r="I674" s="204">
        <v>11354</v>
      </c>
      <c r="J674" s="195" t="s">
        <v>2023</v>
      </c>
      <c r="K674" s="91"/>
      <c r="L674" s="17"/>
      <c r="M674" s="93"/>
      <c r="N674" s="208"/>
      <c r="O674" s="205"/>
      <c r="P674" s="210"/>
      <c r="Q674" s="201"/>
      <c r="R674" s="144"/>
      <c r="S674" s="145"/>
    </row>
    <row r="675" spans="8:19">
      <c r="H675" s="202">
        <v>5709</v>
      </c>
      <c r="I675" s="204">
        <v>14809</v>
      </c>
      <c r="J675" s="195" t="s">
        <v>2024</v>
      </c>
      <c r="K675" s="91"/>
      <c r="L675" s="17"/>
      <c r="M675" s="93"/>
      <c r="N675" s="208"/>
      <c r="O675" s="205"/>
      <c r="P675" s="210"/>
      <c r="Q675" s="201"/>
      <c r="R675" s="144"/>
      <c r="S675" s="145"/>
    </row>
    <row r="676" spans="8:19">
      <c r="H676" s="202"/>
      <c r="I676" s="204">
        <v>11617</v>
      </c>
      <c r="J676" s="195" t="s">
        <v>2025</v>
      </c>
      <c r="K676" s="91"/>
      <c r="L676" s="17"/>
      <c r="M676" s="93"/>
      <c r="N676" s="208"/>
      <c r="O676" s="205"/>
      <c r="P676" s="210"/>
      <c r="Q676" s="201"/>
      <c r="R676" s="144"/>
      <c r="S676" s="145"/>
    </row>
    <row r="677" spans="8:19">
      <c r="H677" s="202"/>
      <c r="I677" s="204">
        <v>11614</v>
      </c>
      <c r="J677" s="195" t="s">
        <v>2026</v>
      </c>
      <c r="K677" s="91"/>
      <c r="L677" s="17"/>
      <c r="M677" s="93"/>
      <c r="N677" s="208"/>
      <c r="O677" s="205"/>
      <c r="P677" s="210"/>
      <c r="Q677" s="201"/>
      <c r="R677" s="144"/>
      <c r="S677" s="145"/>
    </row>
    <row r="678" spans="8:19">
      <c r="H678" s="202">
        <v>6612</v>
      </c>
      <c r="I678" s="204">
        <v>11431</v>
      </c>
      <c r="J678" s="195" t="s">
        <v>2027</v>
      </c>
      <c r="K678" s="91"/>
      <c r="L678" s="17"/>
      <c r="M678" s="93"/>
      <c r="N678" s="208"/>
      <c r="O678" s="205"/>
      <c r="P678" s="210"/>
      <c r="Q678" s="201"/>
      <c r="R678" s="144"/>
      <c r="S678" s="145"/>
    </row>
    <row r="679" spans="8:19">
      <c r="H679" s="202">
        <v>6613</v>
      </c>
      <c r="I679" s="204">
        <v>11535</v>
      </c>
      <c r="J679" s="195" t="s">
        <v>2028</v>
      </c>
      <c r="K679" s="91"/>
      <c r="L679" s="17"/>
      <c r="M679" s="93"/>
      <c r="N679" s="208"/>
      <c r="O679" s="205"/>
      <c r="P679" s="210"/>
      <c r="Q679" s="201"/>
      <c r="R679" s="144"/>
      <c r="S679" s="145"/>
    </row>
    <row r="680" spans="8:19">
      <c r="H680" s="202"/>
      <c r="I680" s="204">
        <v>16560</v>
      </c>
      <c r="J680" s="195" t="s">
        <v>3752</v>
      </c>
      <c r="K680" s="91"/>
      <c r="L680" s="17"/>
      <c r="M680" s="93"/>
      <c r="N680" s="208"/>
      <c r="O680" s="205"/>
      <c r="P680" s="210"/>
      <c r="Q680" s="201"/>
      <c r="R680" s="144"/>
      <c r="S680" s="145"/>
    </row>
    <row r="681" spans="8:19">
      <c r="H681" s="202">
        <v>5908</v>
      </c>
      <c r="I681" s="204">
        <v>14862</v>
      </c>
      <c r="J681" s="195" t="s">
        <v>2029</v>
      </c>
      <c r="K681" s="91"/>
      <c r="L681" s="17"/>
      <c r="M681" s="93"/>
      <c r="N681" s="208"/>
      <c r="O681" s="205"/>
      <c r="P681" s="210"/>
      <c r="Q681" s="201"/>
      <c r="R681" s="144"/>
      <c r="S681" s="145"/>
    </row>
    <row r="682" spans="8:19">
      <c r="H682" s="202"/>
      <c r="I682" s="204">
        <v>16190</v>
      </c>
      <c r="J682" s="195" t="s">
        <v>3753</v>
      </c>
      <c r="K682" s="91"/>
      <c r="L682" s="17"/>
      <c r="M682" s="93"/>
      <c r="N682" s="208"/>
      <c r="O682" s="205"/>
      <c r="P682" s="210"/>
      <c r="Q682" s="201"/>
      <c r="R682" s="144"/>
      <c r="S682" s="145"/>
    </row>
    <row r="683" spans="8:19">
      <c r="H683" s="202"/>
      <c r="I683" s="204">
        <v>16517</v>
      </c>
      <c r="J683" s="195" t="s">
        <v>3754</v>
      </c>
      <c r="K683" s="91"/>
      <c r="L683" s="17"/>
      <c r="M683" s="93"/>
      <c r="N683" s="208"/>
      <c r="O683" s="205"/>
      <c r="P683" s="210"/>
      <c r="Q683" s="201"/>
      <c r="R683" s="144"/>
      <c r="S683" s="145"/>
    </row>
    <row r="684" spans="8:19">
      <c r="H684" s="202"/>
      <c r="I684" s="204">
        <v>11587</v>
      </c>
      <c r="J684" s="195" t="s">
        <v>2030</v>
      </c>
      <c r="K684" s="91"/>
      <c r="L684" s="17"/>
      <c r="M684" s="93"/>
      <c r="N684" s="208"/>
      <c r="O684" s="205"/>
      <c r="P684" s="210"/>
      <c r="Q684" s="201"/>
      <c r="R684" s="144"/>
      <c r="S684" s="145"/>
    </row>
    <row r="685" spans="8:19">
      <c r="H685" s="202"/>
      <c r="I685" s="204">
        <v>11588</v>
      </c>
      <c r="J685" s="195" t="s">
        <v>2031</v>
      </c>
      <c r="K685" s="91"/>
      <c r="L685" s="17"/>
      <c r="M685" s="93"/>
      <c r="N685" s="208"/>
      <c r="O685" s="205"/>
      <c r="P685" s="210"/>
      <c r="Q685" s="201"/>
      <c r="R685" s="144"/>
      <c r="S685" s="145"/>
    </row>
    <row r="686" spans="8:19">
      <c r="H686" s="202">
        <v>5629</v>
      </c>
      <c r="I686" s="204">
        <v>14816</v>
      </c>
      <c r="J686" s="195" t="s">
        <v>2032</v>
      </c>
      <c r="K686" s="91"/>
      <c r="L686" s="17"/>
      <c r="M686" s="93"/>
      <c r="N686" s="208"/>
      <c r="O686" s="205"/>
      <c r="P686" s="210"/>
      <c r="Q686" s="201"/>
      <c r="R686" s="144"/>
      <c r="S686" s="145"/>
    </row>
    <row r="687" spans="8:19">
      <c r="H687" s="202"/>
      <c r="I687" s="204">
        <v>11590</v>
      </c>
      <c r="J687" s="195" t="s">
        <v>2033</v>
      </c>
      <c r="K687" s="91"/>
      <c r="L687" s="17"/>
      <c r="M687" s="93"/>
      <c r="N687" s="208"/>
      <c r="O687" s="205"/>
      <c r="P687" s="210"/>
      <c r="Q687" s="201"/>
      <c r="R687" s="144"/>
      <c r="S687" s="145"/>
    </row>
    <row r="688" spans="8:19">
      <c r="H688" s="202"/>
      <c r="I688" s="204">
        <v>10714</v>
      </c>
      <c r="J688" s="195" t="s">
        <v>2034</v>
      </c>
      <c r="K688" s="91"/>
      <c r="L688" s="17"/>
      <c r="M688" s="93"/>
      <c r="N688" s="208"/>
      <c r="O688" s="205"/>
      <c r="P688" s="210"/>
      <c r="Q688" s="201"/>
      <c r="R688" s="144"/>
      <c r="S688" s="145"/>
    </row>
    <row r="689" spans="8:19">
      <c r="H689" s="202">
        <v>6808</v>
      </c>
      <c r="I689" s="204">
        <v>14965</v>
      </c>
      <c r="J689" s="195" t="s">
        <v>2035</v>
      </c>
      <c r="K689" s="91"/>
      <c r="L689" s="17"/>
      <c r="M689" s="93"/>
      <c r="N689" s="208"/>
      <c r="O689" s="205"/>
      <c r="P689" s="210"/>
      <c r="Q689" s="201"/>
      <c r="R689" s="144"/>
      <c r="S689" s="145"/>
    </row>
    <row r="690" spans="8:19">
      <c r="H690" s="202"/>
      <c r="I690" s="204">
        <v>10225</v>
      </c>
      <c r="J690" s="195" t="s">
        <v>2036</v>
      </c>
      <c r="K690" s="91"/>
      <c r="L690" s="17"/>
      <c r="M690" s="93"/>
      <c r="N690" s="208"/>
      <c r="O690" s="205"/>
      <c r="P690" s="210"/>
      <c r="Q690" s="201"/>
      <c r="R690" s="144"/>
      <c r="S690" s="145"/>
    </row>
    <row r="691" spans="8:19">
      <c r="H691" s="202">
        <v>6781</v>
      </c>
      <c r="I691" s="204">
        <v>13328</v>
      </c>
      <c r="J691" s="195" t="s">
        <v>2037</v>
      </c>
      <c r="K691" s="91"/>
      <c r="L691" s="17"/>
      <c r="M691" s="93"/>
      <c r="N691" s="208"/>
      <c r="O691" s="205"/>
      <c r="P691" s="210"/>
      <c r="Q691" s="201"/>
      <c r="R691" s="144"/>
      <c r="S691" s="145"/>
    </row>
    <row r="692" spans="8:19">
      <c r="H692" s="202"/>
      <c r="I692" s="204">
        <v>11600</v>
      </c>
      <c r="J692" s="195" t="s">
        <v>2038</v>
      </c>
      <c r="K692" s="91"/>
      <c r="L692" s="17"/>
      <c r="M692" s="93"/>
      <c r="N692" s="208"/>
      <c r="O692" s="205"/>
      <c r="P692" s="210"/>
      <c r="Q692" s="201"/>
      <c r="R692" s="144"/>
      <c r="S692" s="145"/>
    </row>
    <row r="693" spans="8:19">
      <c r="H693" s="202"/>
      <c r="I693" s="204">
        <v>11592</v>
      </c>
      <c r="J693" s="195" t="s">
        <v>2039</v>
      </c>
      <c r="K693" s="91"/>
      <c r="L693" s="17"/>
      <c r="M693" s="93"/>
      <c r="N693" s="208"/>
      <c r="O693" s="205"/>
      <c r="P693" s="210"/>
      <c r="Q693" s="201"/>
      <c r="R693" s="144"/>
      <c r="S693" s="145"/>
    </row>
    <row r="694" spans="8:19">
      <c r="H694" s="202">
        <v>5710</v>
      </c>
      <c r="I694" s="204">
        <v>14817</v>
      </c>
      <c r="J694" s="195" t="s">
        <v>2040</v>
      </c>
      <c r="K694" s="91"/>
      <c r="L694" s="17"/>
      <c r="M694" s="93"/>
      <c r="N694" s="208"/>
      <c r="O694" s="205"/>
      <c r="P694" s="210"/>
      <c r="Q694" s="201"/>
      <c r="R694" s="144"/>
      <c r="S694" s="145"/>
    </row>
    <row r="695" spans="8:19">
      <c r="H695" s="202">
        <v>5251</v>
      </c>
      <c r="I695" s="204">
        <v>11594</v>
      </c>
      <c r="J695" s="195" t="s">
        <v>2041</v>
      </c>
      <c r="K695" s="91"/>
      <c r="L695" s="17"/>
      <c r="M695" s="93"/>
      <c r="N695" s="208"/>
      <c r="O695" s="205"/>
      <c r="P695" s="210"/>
      <c r="Q695" s="201"/>
      <c r="R695" s="144"/>
      <c r="S695" s="145"/>
    </row>
    <row r="696" spans="8:19">
      <c r="H696" s="202"/>
      <c r="I696" s="204">
        <v>16571</v>
      </c>
      <c r="J696" s="195" t="s">
        <v>3755</v>
      </c>
      <c r="K696" s="91"/>
      <c r="L696" s="17"/>
      <c r="M696" s="93"/>
      <c r="N696" s="208"/>
      <c r="O696" s="205"/>
      <c r="P696" s="210"/>
      <c r="Q696" s="201"/>
      <c r="R696" s="144"/>
      <c r="S696" s="145"/>
    </row>
    <row r="697" spans="8:19">
      <c r="H697" s="202">
        <v>6615</v>
      </c>
      <c r="I697" s="204">
        <v>11595</v>
      </c>
      <c r="J697" s="195" t="s">
        <v>2042</v>
      </c>
      <c r="K697" s="91"/>
      <c r="L697" s="17"/>
      <c r="M697" s="93"/>
      <c r="N697" s="208"/>
      <c r="O697" s="205"/>
      <c r="P697" s="210"/>
      <c r="Q697" s="201"/>
      <c r="R697" s="144"/>
      <c r="S697" s="145"/>
    </row>
    <row r="698" spans="8:19">
      <c r="H698" s="202">
        <v>5236</v>
      </c>
      <c r="I698" s="204">
        <v>15512</v>
      </c>
      <c r="J698" s="195" t="s">
        <v>2043</v>
      </c>
      <c r="K698" s="91"/>
      <c r="L698" s="17"/>
      <c r="M698" s="93"/>
      <c r="N698" s="208"/>
      <c r="O698" s="205"/>
      <c r="P698" s="210"/>
      <c r="Q698" s="201"/>
      <c r="R698" s="144"/>
      <c r="S698" s="145"/>
    </row>
    <row r="699" spans="8:19">
      <c r="H699" s="202">
        <v>6152</v>
      </c>
      <c r="I699" s="204">
        <v>11596</v>
      </c>
      <c r="J699" s="195" t="s">
        <v>2044</v>
      </c>
      <c r="K699" s="91"/>
      <c r="L699" s="17"/>
      <c r="M699" s="93"/>
      <c r="N699" s="208"/>
      <c r="O699" s="205"/>
      <c r="P699" s="210"/>
      <c r="Q699" s="201"/>
      <c r="R699" s="144"/>
      <c r="S699" s="145"/>
    </row>
    <row r="700" spans="8:19">
      <c r="H700" s="202">
        <v>6616</v>
      </c>
      <c r="I700" s="204">
        <v>11597</v>
      </c>
      <c r="J700" s="195" t="s">
        <v>2045</v>
      </c>
      <c r="K700" s="91"/>
      <c r="L700" s="17"/>
      <c r="M700" s="93"/>
      <c r="N700" s="208"/>
      <c r="O700" s="205"/>
      <c r="P700" s="210"/>
      <c r="Q700" s="201"/>
      <c r="R700" s="144"/>
      <c r="S700" s="145"/>
    </row>
    <row r="701" spans="8:19">
      <c r="H701" s="202">
        <v>6211</v>
      </c>
      <c r="I701" s="204">
        <v>11598</v>
      </c>
      <c r="J701" s="195" t="s">
        <v>2046</v>
      </c>
      <c r="K701" s="91"/>
      <c r="L701" s="17"/>
      <c r="M701" s="93"/>
      <c r="N701" s="208"/>
      <c r="O701" s="205"/>
      <c r="P701" s="210"/>
      <c r="Q701" s="201"/>
      <c r="R701" s="144"/>
      <c r="S701" s="145"/>
    </row>
    <row r="702" spans="8:19">
      <c r="H702" s="202">
        <v>6617</v>
      </c>
      <c r="I702" s="204">
        <v>11599</v>
      </c>
      <c r="J702" s="195" t="s">
        <v>2047</v>
      </c>
      <c r="K702" s="91"/>
      <c r="L702" s="17"/>
      <c r="M702" s="93"/>
      <c r="N702" s="208"/>
      <c r="O702" s="205"/>
      <c r="P702" s="210"/>
      <c r="Q702" s="201"/>
      <c r="R702" s="144"/>
      <c r="S702" s="145"/>
    </row>
    <row r="703" spans="8:19">
      <c r="H703" s="202"/>
      <c r="I703" s="204">
        <v>11619</v>
      </c>
      <c r="J703" s="195" t="s">
        <v>2048</v>
      </c>
      <c r="K703" s="91"/>
      <c r="L703" s="17"/>
      <c r="M703" s="93"/>
      <c r="N703" s="208"/>
      <c r="O703" s="205"/>
      <c r="P703" s="210"/>
      <c r="Q703" s="201"/>
      <c r="R703" s="144"/>
      <c r="S703" s="145"/>
    </row>
    <row r="704" spans="8:19">
      <c r="H704" s="202"/>
      <c r="I704" s="204">
        <v>11644</v>
      </c>
      <c r="J704" s="195" t="s">
        <v>2049</v>
      </c>
      <c r="K704" s="91"/>
      <c r="L704" s="17"/>
      <c r="M704" s="93"/>
      <c r="N704" s="208"/>
      <c r="O704" s="205"/>
      <c r="P704" s="210"/>
      <c r="Q704" s="201"/>
      <c r="R704" s="144"/>
      <c r="S704" s="145"/>
    </row>
    <row r="705" spans="8:19">
      <c r="H705" s="202">
        <v>5176</v>
      </c>
      <c r="I705" s="204">
        <v>11616</v>
      </c>
      <c r="J705" s="195" t="s">
        <v>2050</v>
      </c>
      <c r="K705" s="91"/>
      <c r="L705" s="17"/>
      <c r="M705" s="93"/>
      <c r="N705" s="208"/>
      <c r="O705" s="205"/>
      <c r="P705" s="210"/>
      <c r="Q705" s="201"/>
      <c r="R705" s="144"/>
      <c r="S705" s="145"/>
    </row>
    <row r="706" spans="8:19">
      <c r="H706" s="202"/>
      <c r="I706" s="204">
        <v>16237</v>
      </c>
      <c r="J706" s="195" t="s">
        <v>3756</v>
      </c>
      <c r="K706" s="91"/>
      <c r="L706" s="17"/>
      <c r="M706" s="93"/>
      <c r="N706" s="208"/>
      <c r="O706" s="205"/>
      <c r="P706" s="210"/>
      <c r="Q706" s="201"/>
      <c r="R706" s="144"/>
      <c r="S706" s="145"/>
    </row>
    <row r="707" spans="8:19">
      <c r="H707" s="202"/>
      <c r="I707" s="204">
        <v>11637</v>
      </c>
      <c r="J707" s="195" t="s">
        <v>2051</v>
      </c>
      <c r="K707" s="91"/>
      <c r="L707" s="17"/>
      <c r="M707" s="93"/>
      <c r="N707" s="208"/>
      <c r="O707" s="205"/>
      <c r="P707" s="210"/>
      <c r="Q707" s="201"/>
      <c r="R707" s="144"/>
      <c r="S707" s="145"/>
    </row>
    <row r="708" spans="8:19">
      <c r="H708" s="202"/>
      <c r="I708" s="204">
        <v>11638</v>
      </c>
      <c r="J708" s="195" t="s">
        <v>2052</v>
      </c>
      <c r="K708" s="91"/>
      <c r="L708" s="17"/>
      <c r="M708" s="93"/>
      <c r="N708" s="208"/>
      <c r="O708" s="205"/>
      <c r="P708" s="210"/>
      <c r="Q708" s="201"/>
      <c r="R708" s="144"/>
      <c r="S708" s="145"/>
    </row>
    <row r="709" spans="8:19">
      <c r="H709" s="202">
        <v>5711</v>
      </c>
      <c r="I709" s="204">
        <v>14799</v>
      </c>
      <c r="J709" s="195" t="s">
        <v>2053</v>
      </c>
      <c r="K709" s="91"/>
      <c r="L709" s="17"/>
      <c r="M709" s="93"/>
      <c r="N709" s="208"/>
      <c r="O709" s="205"/>
      <c r="P709" s="210"/>
      <c r="Q709" s="201"/>
      <c r="R709" s="144"/>
      <c r="S709" s="145"/>
    </row>
    <row r="710" spans="8:19">
      <c r="H710" s="202"/>
      <c r="I710" s="204">
        <v>11640</v>
      </c>
      <c r="J710" s="195" t="s">
        <v>2054</v>
      </c>
      <c r="K710" s="91"/>
      <c r="L710" s="17"/>
      <c r="M710" s="93"/>
      <c r="N710" s="208"/>
      <c r="O710" s="205"/>
      <c r="P710" s="210"/>
      <c r="Q710" s="201"/>
      <c r="R710" s="144"/>
      <c r="S710" s="145"/>
    </row>
    <row r="711" spans="8:19">
      <c r="H711" s="202"/>
      <c r="I711" s="204">
        <v>16144</v>
      </c>
      <c r="J711" s="195" t="s">
        <v>3757</v>
      </c>
      <c r="K711" s="91"/>
      <c r="L711" s="17"/>
      <c r="M711" s="93"/>
      <c r="N711" s="208"/>
      <c r="O711" s="205"/>
      <c r="P711" s="210"/>
      <c r="Q711" s="201"/>
      <c r="R711" s="144"/>
      <c r="S711" s="145"/>
    </row>
    <row r="712" spans="8:19">
      <c r="H712" s="202">
        <v>5554</v>
      </c>
      <c r="I712" s="204">
        <v>14798</v>
      </c>
      <c r="J712" s="195" t="s">
        <v>2055</v>
      </c>
      <c r="K712" s="91"/>
      <c r="L712" s="17"/>
      <c r="M712" s="93"/>
      <c r="N712" s="208"/>
      <c r="O712" s="205"/>
      <c r="P712" s="210"/>
      <c r="Q712" s="201"/>
      <c r="R712" s="144"/>
      <c r="S712" s="145"/>
    </row>
    <row r="713" spans="8:19">
      <c r="H713" s="202">
        <v>6618</v>
      </c>
      <c r="I713" s="204">
        <v>11651</v>
      </c>
      <c r="J713" s="195" t="s">
        <v>2056</v>
      </c>
      <c r="K713" s="91"/>
      <c r="L713" s="17"/>
      <c r="M713" s="93"/>
      <c r="N713" s="208"/>
      <c r="O713" s="205"/>
      <c r="P713" s="210"/>
      <c r="Q713" s="201"/>
      <c r="R713" s="144"/>
      <c r="S713" s="145"/>
    </row>
    <row r="714" spans="8:19">
      <c r="H714" s="202"/>
      <c r="I714" s="204">
        <v>11643</v>
      </c>
      <c r="J714" s="195" t="s">
        <v>2057</v>
      </c>
      <c r="K714" s="91"/>
      <c r="L714" s="17"/>
      <c r="M714" s="93"/>
      <c r="N714" s="208"/>
      <c r="O714" s="205"/>
      <c r="P714" s="210"/>
      <c r="Q714" s="201"/>
      <c r="R714" s="144"/>
      <c r="S714" s="145"/>
    </row>
    <row r="715" spans="8:19">
      <c r="H715" s="202"/>
      <c r="I715" s="204">
        <v>16516</v>
      </c>
      <c r="J715" s="195" t="s">
        <v>3758</v>
      </c>
      <c r="K715" s="91"/>
      <c r="L715" s="17"/>
      <c r="M715" s="93"/>
      <c r="N715" s="208"/>
      <c r="O715" s="205"/>
      <c r="P715" s="210"/>
      <c r="Q715" s="201"/>
      <c r="R715" s="144"/>
      <c r="S715" s="145"/>
    </row>
    <row r="716" spans="8:19">
      <c r="H716" s="202"/>
      <c r="I716" s="204">
        <v>11236</v>
      </c>
      <c r="J716" s="195" t="s">
        <v>2058</v>
      </c>
      <c r="K716" s="91"/>
      <c r="L716" s="17"/>
      <c r="M716" s="93"/>
      <c r="N716" s="208"/>
      <c r="O716" s="205"/>
      <c r="P716" s="210"/>
      <c r="Q716" s="201"/>
      <c r="R716" s="144"/>
      <c r="S716" s="145"/>
    </row>
    <row r="717" spans="8:19">
      <c r="H717" s="202">
        <v>3881</v>
      </c>
      <c r="I717" s="204">
        <v>16025</v>
      </c>
      <c r="J717" s="195" t="s">
        <v>2059</v>
      </c>
      <c r="K717" s="91"/>
      <c r="L717" s="17"/>
      <c r="M717" s="93"/>
      <c r="N717" s="208"/>
      <c r="O717" s="205"/>
      <c r="P717" s="210"/>
      <c r="Q717" s="201"/>
      <c r="R717" s="144"/>
      <c r="S717" s="145"/>
    </row>
    <row r="718" spans="8:19">
      <c r="H718" s="202">
        <v>6023</v>
      </c>
      <c r="I718" s="204">
        <v>11635</v>
      </c>
      <c r="J718" s="195" t="s">
        <v>2060</v>
      </c>
      <c r="K718" s="91"/>
      <c r="L718" s="17"/>
      <c r="M718" s="93"/>
      <c r="N718" s="208"/>
      <c r="O718" s="205"/>
      <c r="P718" s="210"/>
      <c r="Q718" s="201"/>
      <c r="R718" s="144"/>
      <c r="S718" s="145"/>
    </row>
    <row r="719" spans="8:19">
      <c r="H719" s="202"/>
      <c r="I719" s="204">
        <v>11645</v>
      </c>
      <c r="J719" s="195" t="s">
        <v>2061</v>
      </c>
      <c r="K719" s="91"/>
      <c r="L719" s="17"/>
      <c r="M719" s="93"/>
      <c r="N719" s="208"/>
      <c r="O719" s="205"/>
      <c r="P719" s="210"/>
      <c r="Q719" s="201"/>
      <c r="R719" s="144"/>
      <c r="S719" s="145"/>
    </row>
    <row r="720" spans="8:19">
      <c r="H720" s="202"/>
      <c r="I720" s="204">
        <v>16381</v>
      </c>
      <c r="J720" s="195" t="s">
        <v>3759</v>
      </c>
      <c r="K720" s="91"/>
      <c r="L720" s="17"/>
      <c r="M720" s="93"/>
      <c r="N720" s="208"/>
      <c r="O720" s="205"/>
      <c r="P720" s="210"/>
      <c r="Q720" s="201"/>
      <c r="R720" s="144"/>
      <c r="S720" s="145"/>
    </row>
    <row r="721" spans="8:19">
      <c r="H721" s="202">
        <v>5712</v>
      </c>
      <c r="I721" s="204">
        <v>14794</v>
      </c>
      <c r="J721" s="195" t="s">
        <v>2062</v>
      </c>
      <c r="K721" s="91"/>
      <c r="L721" s="17"/>
      <c r="M721" s="93"/>
      <c r="N721" s="208"/>
      <c r="O721" s="205"/>
      <c r="P721" s="210"/>
      <c r="Q721" s="201"/>
      <c r="R721" s="144"/>
      <c r="S721" s="145"/>
    </row>
    <row r="722" spans="8:19">
      <c r="H722" s="202"/>
      <c r="I722" s="204">
        <v>10986</v>
      </c>
      <c r="J722" s="195" t="s">
        <v>2063</v>
      </c>
      <c r="K722" s="91"/>
      <c r="L722" s="17"/>
      <c r="M722" s="93"/>
      <c r="N722" s="208"/>
      <c r="O722" s="205"/>
      <c r="P722" s="210"/>
      <c r="Q722" s="201"/>
      <c r="R722" s="144"/>
      <c r="S722" s="145"/>
    </row>
    <row r="723" spans="8:19">
      <c r="H723" s="202">
        <v>5404</v>
      </c>
      <c r="I723" s="204">
        <v>14793</v>
      </c>
      <c r="J723" s="195" t="s">
        <v>2064</v>
      </c>
      <c r="K723" s="91"/>
      <c r="L723" s="17"/>
      <c r="M723" s="93"/>
      <c r="N723" s="208"/>
      <c r="O723" s="205"/>
      <c r="P723" s="210"/>
      <c r="Q723" s="201"/>
      <c r="R723" s="144"/>
      <c r="S723" s="145"/>
    </row>
    <row r="724" spans="8:19">
      <c r="H724" s="202">
        <v>2129</v>
      </c>
      <c r="I724" s="204">
        <v>15481</v>
      </c>
      <c r="J724" s="195" t="s">
        <v>2065</v>
      </c>
      <c r="K724" s="91"/>
      <c r="L724" s="17"/>
      <c r="M724" s="93"/>
      <c r="N724" s="208"/>
      <c r="O724" s="205"/>
      <c r="P724" s="210"/>
      <c r="Q724" s="201"/>
      <c r="R724" s="144"/>
      <c r="S724" s="145"/>
    </row>
    <row r="725" spans="8:19">
      <c r="H725" s="202">
        <v>687</v>
      </c>
      <c r="I725" s="204">
        <v>15210</v>
      </c>
      <c r="J725" s="195" t="s">
        <v>2066</v>
      </c>
      <c r="K725" s="91"/>
      <c r="L725" s="17"/>
      <c r="M725" s="93"/>
      <c r="N725" s="208"/>
      <c r="O725" s="205"/>
      <c r="P725" s="210"/>
      <c r="Q725" s="201"/>
      <c r="R725" s="144"/>
      <c r="S725" s="145"/>
    </row>
    <row r="726" spans="8:19">
      <c r="H726" s="202"/>
      <c r="I726" s="204">
        <v>11649</v>
      </c>
      <c r="J726" s="195" t="s">
        <v>2067</v>
      </c>
      <c r="K726" s="91"/>
      <c r="L726" s="17"/>
      <c r="M726" s="93"/>
      <c r="N726" s="208"/>
      <c r="O726" s="205"/>
      <c r="P726" s="210"/>
      <c r="Q726" s="201"/>
      <c r="R726" s="144"/>
      <c r="S726" s="145"/>
    </row>
    <row r="727" spans="8:19">
      <c r="H727" s="202">
        <v>5785</v>
      </c>
      <c r="I727" s="204">
        <v>14792</v>
      </c>
      <c r="J727" s="195" t="s">
        <v>2068</v>
      </c>
      <c r="K727" s="91"/>
      <c r="L727" s="17"/>
      <c r="M727" s="93"/>
      <c r="N727" s="208"/>
      <c r="O727" s="205"/>
      <c r="P727" s="210"/>
      <c r="Q727" s="201"/>
      <c r="R727" s="144"/>
      <c r="S727" s="145"/>
    </row>
    <row r="728" spans="8:19">
      <c r="H728" s="202">
        <v>5555</v>
      </c>
      <c r="I728" s="204">
        <v>14804</v>
      </c>
      <c r="J728" s="195" t="s">
        <v>2069</v>
      </c>
      <c r="K728" s="91"/>
      <c r="L728" s="17"/>
      <c r="M728" s="93"/>
      <c r="N728" s="208"/>
      <c r="O728" s="205"/>
      <c r="P728" s="210"/>
      <c r="Q728" s="201"/>
      <c r="R728" s="144"/>
      <c r="S728" s="145"/>
    </row>
    <row r="729" spans="8:19">
      <c r="H729" s="202">
        <v>5816</v>
      </c>
      <c r="I729" s="204">
        <v>14805</v>
      </c>
      <c r="J729" s="195" t="s">
        <v>2070</v>
      </c>
      <c r="K729" s="91"/>
      <c r="L729" s="17"/>
      <c r="M729" s="93"/>
      <c r="N729" s="208"/>
      <c r="O729" s="205"/>
      <c r="P729" s="210"/>
      <c r="Q729" s="201"/>
      <c r="R729" s="144"/>
      <c r="S729" s="145"/>
    </row>
    <row r="730" spans="8:19">
      <c r="H730" s="202"/>
      <c r="I730" s="204">
        <v>11642</v>
      </c>
      <c r="J730" s="195" t="s">
        <v>2071</v>
      </c>
      <c r="K730" s="91"/>
      <c r="L730" s="17"/>
      <c r="M730" s="93"/>
      <c r="N730" s="208"/>
      <c r="O730" s="205"/>
      <c r="P730" s="210"/>
      <c r="Q730" s="201"/>
      <c r="R730" s="144"/>
      <c r="S730" s="145"/>
    </row>
    <row r="731" spans="8:19">
      <c r="H731" s="202"/>
      <c r="I731" s="204">
        <v>11620</v>
      </c>
      <c r="J731" s="195" t="s">
        <v>2072</v>
      </c>
      <c r="K731" s="91"/>
      <c r="L731" s="17"/>
      <c r="M731" s="93"/>
      <c r="N731" s="208"/>
      <c r="O731" s="205"/>
      <c r="P731" s="210"/>
      <c r="Q731" s="201"/>
      <c r="R731" s="144"/>
      <c r="S731" s="145"/>
    </row>
    <row r="732" spans="8:19">
      <c r="H732" s="202">
        <v>431</v>
      </c>
      <c r="I732" s="204">
        <v>15082</v>
      </c>
      <c r="J732" s="195" t="s">
        <v>2073</v>
      </c>
      <c r="K732" s="91"/>
      <c r="L732" s="17"/>
      <c r="M732" s="93"/>
      <c r="N732" s="208"/>
      <c r="O732" s="205"/>
      <c r="P732" s="210"/>
      <c r="Q732" s="201"/>
      <c r="R732" s="144"/>
      <c r="S732" s="145"/>
    </row>
    <row r="733" spans="8:19">
      <c r="H733" s="202"/>
      <c r="I733" s="204">
        <v>11622</v>
      </c>
      <c r="J733" s="195" t="s">
        <v>2074</v>
      </c>
      <c r="K733" s="91"/>
      <c r="L733" s="17"/>
      <c r="M733" s="93"/>
      <c r="N733" s="208"/>
      <c r="O733" s="205"/>
      <c r="P733" s="210"/>
      <c r="Q733" s="201"/>
      <c r="R733" s="144"/>
      <c r="S733" s="145"/>
    </row>
    <row r="734" spans="8:19">
      <c r="H734" s="202"/>
      <c r="I734" s="204">
        <v>11623</v>
      </c>
      <c r="J734" s="195" t="s">
        <v>2075</v>
      </c>
      <c r="K734" s="91"/>
      <c r="L734" s="17"/>
      <c r="M734" s="93"/>
      <c r="N734" s="208"/>
      <c r="O734" s="205"/>
      <c r="P734" s="210"/>
      <c r="Q734" s="201"/>
      <c r="R734" s="144"/>
      <c r="S734" s="145"/>
    </row>
    <row r="735" spans="8:19">
      <c r="H735" s="202"/>
      <c r="I735" s="204">
        <v>11624</v>
      </c>
      <c r="J735" s="195" t="s">
        <v>2076</v>
      </c>
      <c r="K735" s="91"/>
      <c r="L735" s="17"/>
      <c r="M735" s="93"/>
      <c r="N735" s="208"/>
      <c r="O735" s="205"/>
      <c r="P735" s="210"/>
      <c r="Q735" s="201"/>
      <c r="R735" s="144"/>
      <c r="S735" s="145"/>
    </row>
    <row r="736" spans="8:19">
      <c r="H736" s="202">
        <v>2183</v>
      </c>
      <c r="I736" s="204">
        <v>15692</v>
      </c>
      <c r="J736" s="195" t="s">
        <v>2077</v>
      </c>
      <c r="K736" s="91"/>
      <c r="L736" s="17"/>
      <c r="M736" s="93"/>
      <c r="N736" s="208"/>
      <c r="O736" s="205"/>
      <c r="P736" s="210"/>
      <c r="Q736" s="201"/>
      <c r="R736" s="144"/>
      <c r="S736" s="145"/>
    </row>
    <row r="737" spans="8:19">
      <c r="H737" s="202">
        <v>432</v>
      </c>
      <c r="I737" s="204">
        <v>15083</v>
      </c>
      <c r="J737" s="195" t="s">
        <v>2078</v>
      </c>
      <c r="K737" s="91"/>
      <c r="L737" s="17"/>
      <c r="M737" s="93"/>
      <c r="N737" s="208"/>
      <c r="O737" s="205"/>
      <c r="P737" s="210"/>
      <c r="Q737" s="201"/>
      <c r="R737" s="144"/>
      <c r="S737" s="145"/>
    </row>
    <row r="738" spans="8:19">
      <c r="H738" s="202"/>
      <c r="I738" s="204">
        <v>11634</v>
      </c>
      <c r="J738" s="195" t="s">
        <v>2079</v>
      </c>
      <c r="K738" s="91"/>
      <c r="L738" s="17"/>
      <c r="M738" s="93"/>
      <c r="N738" s="208"/>
      <c r="O738" s="205"/>
      <c r="P738" s="210"/>
      <c r="Q738" s="201"/>
      <c r="R738" s="144"/>
      <c r="S738" s="145"/>
    </row>
    <row r="739" spans="8:19">
      <c r="H739" s="202">
        <v>6451</v>
      </c>
      <c r="I739" s="204">
        <v>16105</v>
      </c>
      <c r="J739" s="195" t="s">
        <v>2080</v>
      </c>
      <c r="K739" s="91"/>
      <c r="L739" s="17"/>
      <c r="M739" s="93"/>
      <c r="N739" s="208"/>
      <c r="O739" s="205"/>
      <c r="P739" s="210"/>
      <c r="Q739" s="201"/>
      <c r="R739" s="144"/>
      <c r="S739" s="145"/>
    </row>
    <row r="740" spans="8:19">
      <c r="H740" s="202">
        <v>6782</v>
      </c>
      <c r="I740" s="204">
        <v>13329</v>
      </c>
      <c r="J740" s="195" t="s">
        <v>2081</v>
      </c>
      <c r="K740" s="91"/>
      <c r="L740" s="17"/>
      <c r="M740" s="93"/>
      <c r="N740" s="208"/>
      <c r="O740" s="205"/>
      <c r="P740" s="210"/>
      <c r="Q740" s="201"/>
      <c r="R740" s="144"/>
      <c r="S740" s="145"/>
    </row>
    <row r="741" spans="8:19">
      <c r="H741" s="202"/>
      <c r="I741" s="204">
        <v>11629</v>
      </c>
      <c r="J741" s="195" t="s">
        <v>2082</v>
      </c>
      <c r="K741" s="91"/>
      <c r="L741" s="17"/>
      <c r="M741" s="93"/>
      <c r="N741" s="208"/>
      <c r="O741" s="205"/>
      <c r="P741" s="210"/>
      <c r="Q741" s="201"/>
      <c r="R741" s="144"/>
      <c r="S741" s="145"/>
    </row>
    <row r="742" spans="8:19">
      <c r="H742" s="202"/>
      <c r="I742" s="204">
        <v>14127</v>
      </c>
      <c r="J742" s="195" t="s">
        <v>2083</v>
      </c>
      <c r="K742" s="91"/>
      <c r="L742" s="17"/>
      <c r="M742" s="93"/>
      <c r="N742" s="208"/>
      <c r="O742" s="205"/>
      <c r="P742" s="210"/>
      <c r="Q742" s="201"/>
      <c r="R742" s="144"/>
      <c r="S742" s="145"/>
    </row>
    <row r="743" spans="8:19">
      <c r="H743" s="202"/>
      <c r="I743" s="204">
        <v>11630</v>
      </c>
      <c r="J743" s="195" t="s">
        <v>2084</v>
      </c>
      <c r="K743" s="91"/>
      <c r="L743" s="17"/>
      <c r="M743" s="93"/>
      <c r="N743" s="208"/>
      <c r="O743" s="205"/>
      <c r="P743" s="210"/>
      <c r="Q743" s="201"/>
      <c r="R743" s="144"/>
      <c r="S743" s="145"/>
    </row>
    <row r="744" spans="8:19">
      <c r="H744" s="202"/>
      <c r="I744" s="204">
        <v>11631</v>
      </c>
      <c r="J744" s="195" t="s">
        <v>2085</v>
      </c>
      <c r="K744" s="91"/>
      <c r="L744" s="17"/>
      <c r="M744" s="93"/>
      <c r="N744" s="208"/>
      <c r="O744" s="205"/>
      <c r="P744" s="210"/>
      <c r="Q744" s="201"/>
      <c r="R744" s="144"/>
      <c r="S744" s="145"/>
    </row>
    <row r="745" spans="8:19">
      <c r="H745" s="202">
        <v>5883</v>
      </c>
      <c r="I745" s="204">
        <v>14802</v>
      </c>
      <c r="J745" s="195" t="s">
        <v>2086</v>
      </c>
      <c r="K745" s="91"/>
      <c r="L745" s="17"/>
      <c r="M745" s="93"/>
      <c r="N745" s="208"/>
      <c r="O745" s="205"/>
      <c r="P745" s="210"/>
      <c r="Q745" s="201"/>
      <c r="R745" s="144"/>
      <c r="S745" s="145"/>
    </row>
    <row r="746" spans="8:19">
      <c r="H746" s="202"/>
      <c r="I746" s="204">
        <v>11633</v>
      </c>
      <c r="J746" s="195" t="s">
        <v>2087</v>
      </c>
      <c r="K746" s="91"/>
      <c r="L746" s="17"/>
      <c r="M746" s="93"/>
      <c r="N746" s="208"/>
      <c r="O746" s="205"/>
      <c r="P746" s="210"/>
      <c r="Q746" s="201"/>
      <c r="R746" s="144"/>
      <c r="S746" s="145"/>
    </row>
    <row r="747" spans="8:19">
      <c r="H747" s="202">
        <v>6619</v>
      </c>
      <c r="I747" s="204">
        <v>11569</v>
      </c>
      <c r="J747" s="195" t="s">
        <v>2088</v>
      </c>
      <c r="K747" s="91"/>
      <c r="L747" s="17"/>
      <c r="M747" s="93"/>
      <c r="N747" s="208"/>
      <c r="O747" s="205"/>
      <c r="P747" s="210"/>
      <c r="Q747" s="201"/>
      <c r="R747" s="144"/>
      <c r="S747" s="145"/>
    </row>
    <row r="748" spans="8:19">
      <c r="H748" s="202"/>
      <c r="I748" s="204">
        <v>16559</v>
      </c>
      <c r="J748" s="195" t="s">
        <v>3760</v>
      </c>
      <c r="K748" s="91"/>
      <c r="L748" s="17"/>
      <c r="M748" s="93"/>
      <c r="N748" s="208"/>
      <c r="O748" s="205"/>
      <c r="P748" s="210"/>
      <c r="Q748" s="201"/>
      <c r="R748" s="144"/>
      <c r="S748" s="145"/>
    </row>
    <row r="749" spans="8:19">
      <c r="H749" s="202">
        <v>5884</v>
      </c>
      <c r="I749" s="204">
        <v>14833</v>
      </c>
      <c r="J749" s="195" t="s">
        <v>2089</v>
      </c>
      <c r="K749" s="91"/>
      <c r="L749" s="17"/>
      <c r="M749" s="93"/>
      <c r="N749" s="208"/>
      <c r="O749" s="205"/>
      <c r="P749" s="210"/>
      <c r="Q749" s="201"/>
      <c r="R749" s="144"/>
      <c r="S749" s="145"/>
    </row>
    <row r="750" spans="8:19">
      <c r="H750" s="202">
        <v>6408</v>
      </c>
      <c r="I750" s="204">
        <v>16091</v>
      </c>
      <c r="J750" s="195" t="s">
        <v>2090</v>
      </c>
      <c r="K750" s="91"/>
      <c r="L750" s="17"/>
      <c r="M750" s="93"/>
      <c r="N750" s="208"/>
      <c r="O750" s="205"/>
      <c r="P750" s="210"/>
      <c r="Q750" s="201"/>
      <c r="R750" s="144"/>
      <c r="S750" s="145"/>
    </row>
    <row r="751" spans="8:19">
      <c r="H751" s="202"/>
      <c r="I751" s="204">
        <v>11537</v>
      </c>
      <c r="J751" s="195" t="s">
        <v>2091</v>
      </c>
      <c r="K751" s="91"/>
      <c r="L751" s="17"/>
      <c r="M751" s="93"/>
      <c r="N751" s="208"/>
      <c r="O751" s="205"/>
      <c r="P751" s="210"/>
      <c r="Q751" s="201"/>
      <c r="R751" s="144"/>
      <c r="S751" s="145"/>
    </row>
    <row r="752" spans="8:19">
      <c r="H752" s="202">
        <v>433</v>
      </c>
      <c r="I752" s="204">
        <v>15084</v>
      </c>
      <c r="J752" s="195" t="s">
        <v>2092</v>
      </c>
      <c r="K752" s="91"/>
      <c r="L752" s="17"/>
      <c r="M752" s="93"/>
      <c r="N752" s="208"/>
      <c r="O752" s="205"/>
      <c r="P752" s="210"/>
      <c r="Q752" s="201"/>
      <c r="R752" s="144"/>
      <c r="S752" s="145"/>
    </row>
    <row r="753" spans="8:19">
      <c r="H753" s="202"/>
      <c r="I753" s="204">
        <v>11538</v>
      </c>
      <c r="J753" s="195" t="s">
        <v>2093</v>
      </c>
      <c r="K753" s="91"/>
      <c r="L753" s="17"/>
      <c r="M753" s="93"/>
      <c r="N753" s="208"/>
      <c r="O753" s="205"/>
      <c r="P753" s="210"/>
      <c r="Q753" s="201"/>
      <c r="R753" s="144"/>
      <c r="S753" s="145"/>
    </row>
    <row r="754" spans="8:19">
      <c r="H754" s="202">
        <v>5477</v>
      </c>
      <c r="I754" s="204">
        <v>14828</v>
      </c>
      <c r="J754" s="195" t="s">
        <v>2094</v>
      </c>
      <c r="K754" s="91"/>
      <c r="L754" s="17"/>
      <c r="M754" s="93"/>
      <c r="N754" s="208"/>
      <c r="O754" s="205"/>
      <c r="P754" s="210"/>
      <c r="Q754" s="201"/>
      <c r="R754" s="144"/>
      <c r="S754" s="145"/>
    </row>
    <row r="755" spans="8:19">
      <c r="H755" s="202">
        <v>2186</v>
      </c>
      <c r="I755" s="204">
        <v>11540</v>
      </c>
      <c r="J755" s="195" t="s">
        <v>2095</v>
      </c>
      <c r="K755" s="91"/>
      <c r="L755" s="17"/>
      <c r="M755" s="93"/>
      <c r="N755" s="208"/>
      <c r="O755" s="205"/>
      <c r="P755" s="210"/>
      <c r="Q755" s="201"/>
      <c r="R755" s="144"/>
      <c r="S755" s="145"/>
    </row>
    <row r="756" spans="8:19">
      <c r="H756" s="202"/>
      <c r="I756" s="204">
        <v>11550</v>
      </c>
      <c r="J756" s="195" t="s">
        <v>2096</v>
      </c>
      <c r="K756" s="91"/>
      <c r="L756" s="17"/>
      <c r="M756" s="93"/>
      <c r="N756" s="208"/>
      <c r="O756" s="205"/>
      <c r="P756" s="210"/>
      <c r="Q756" s="201"/>
      <c r="R756" s="144"/>
      <c r="S756" s="145"/>
    </row>
    <row r="757" spans="8:19">
      <c r="H757" s="202">
        <v>6706</v>
      </c>
      <c r="I757" s="204">
        <v>13277</v>
      </c>
      <c r="J757" s="195" t="s">
        <v>2097</v>
      </c>
      <c r="K757" s="91"/>
      <c r="L757" s="17"/>
      <c r="M757" s="93"/>
      <c r="N757" s="208"/>
      <c r="O757" s="205"/>
      <c r="P757" s="210"/>
      <c r="Q757" s="201"/>
      <c r="R757" s="144"/>
      <c r="S757" s="145"/>
    </row>
    <row r="758" spans="8:19">
      <c r="H758" s="202">
        <v>6783</v>
      </c>
      <c r="I758" s="204">
        <v>13330</v>
      </c>
      <c r="J758" s="195" t="s">
        <v>2098</v>
      </c>
      <c r="K758" s="91"/>
      <c r="L758" s="17"/>
      <c r="M758" s="93"/>
      <c r="N758" s="208"/>
      <c r="O758" s="205"/>
      <c r="P758" s="210"/>
      <c r="Q758" s="201"/>
      <c r="R758" s="144"/>
      <c r="S758" s="145"/>
    </row>
    <row r="759" spans="8:19">
      <c r="H759" s="202"/>
      <c r="I759" s="204">
        <v>10988</v>
      </c>
      <c r="J759" s="195" t="s">
        <v>2099</v>
      </c>
      <c r="K759" s="91"/>
      <c r="L759" s="17"/>
      <c r="M759" s="93"/>
      <c r="N759" s="208"/>
      <c r="O759" s="205"/>
      <c r="P759" s="210"/>
      <c r="Q759" s="201"/>
      <c r="R759" s="144"/>
      <c r="S759" s="145"/>
    </row>
    <row r="760" spans="8:19">
      <c r="H760" s="202">
        <v>6784</v>
      </c>
      <c r="I760" s="204">
        <v>13331</v>
      </c>
      <c r="J760" s="195" t="s">
        <v>2100</v>
      </c>
      <c r="K760" s="91"/>
      <c r="L760" s="17"/>
      <c r="M760" s="93"/>
      <c r="N760" s="208"/>
      <c r="O760" s="205"/>
      <c r="P760" s="210"/>
      <c r="Q760" s="201"/>
      <c r="R760" s="144"/>
      <c r="S760" s="145"/>
    </row>
    <row r="761" spans="8:19">
      <c r="H761" s="202">
        <v>2250</v>
      </c>
      <c r="I761" s="204">
        <v>11534</v>
      </c>
      <c r="J761" s="195" t="s">
        <v>2101</v>
      </c>
      <c r="K761" s="91"/>
      <c r="L761" s="17"/>
      <c r="M761" s="93"/>
      <c r="N761" s="208"/>
      <c r="O761" s="205"/>
      <c r="P761" s="210"/>
      <c r="Q761" s="201"/>
      <c r="R761" s="144"/>
      <c r="S761" s="145"/>
    </row>
    <row r="762" spans="8:19">
      <c r="H762" s="202"/>
      <c r="I762" s="204">
        <v>11210</v>
      </c>
      <c r="J762" s="195" t="s">
        <v>2102</v>
      </c>
      <c r="K762" s="91"/>
      <c r="L762" s="17"/>
      <c r="M762" s="93"/>
      <c r="N762" s="208"/>
      <c r="O762" s="205"/>
      <c r="P762" s="210"/>
      <c r="Q762" s="201"/>
      <c r="R762" s="144"/>
      <c r="S762" s="145"/>
    </row>
    <row r="763" spans="8:19">
      <c r="H763" s="202"/>
      <c r="I763" s="204">
        <v>11834</v>
      </c>
      <c r="J763" s="195" t="s">
        <v>2103</v>
      </c>
      <c r="K763" s="91"/>
      <c r="L763" s="17"/>
      <c r="M763" s="93"/>
      <c r="N763" s="208"/>
      <c r="O763" s="205"/>
      <c r="P763" s="210"/>
      <c r="Q763" s="201"/>
      <c r="R763" s="144"/>
      <c r="S763" s="145"/>
    </row>
    <row r="764" spans="8:19">
      <c r="H764" s="202">
        <v>6708</v>
      </c>
      <c r="I764" s="204">
        <v>16127</v>
      </c>
      <c r="J764" s="195" t="s">
        <v>2104</v>
      </c>
      <c r="K764" s="91"/>
      <c r="L764" s="17"/>
      <c r="M764" s="93"/>
      <c r="N764" s="208"/>
      <c r="O764" s="205"/>
      <c r="P764" s="210"/>
      <c r="Q764" s="201"/>
      <c r="R764" s="144"/>
      <c r="S764" s="145"/>
    </row>
    <row r="765" spans="8:19">
      <c r="H765" s="202">
        <v>6709</v>
      </c>
      <c r="I765" s="204">
        <v>13280</v>
      </c>
      <c r="J765" s="195" t="s">
        <v>2105</v>
      </c>
      <c r="K765" s="91"/>
      <c r="L765" s="17"/>
      <c r="M765" s="93"/>
      <c r="N765" s="208"/>
      <c r="O765" s="205"/>
      <c r="P765" s="210"/>
      <c r="Q765" s="201"/>
      <c r="R765" s="144"/>
      <c r="S765" s="145"/>
    </row>
    <row r="766" spans="8:19">
      <c r="H766" s="202">
        <v>690</v>
      </c>
      <c r="I766" s="204">
        <v>15211</v>
      </c>
      <c r="J766" s="195" t="s">
        <v>2106</v>
      </c>
      <c r="K766" s="91"/>
      <c r="L766" s="17"/>
      <c r="M766" s="93"/>
      <c r="N766" s="208"/>
      <c r="O766" s="205"/>
      <c r="P766" s="210"/>
      <c r="Q766" s="201"/>
      <c r="R766" s="144"/>
      <c r="S766" s="145"/>
    </row>
    <row r="767" spans="8:19">
      <c r="H767" s="202"/>
      <c r="I767" s="204">
        <v>11545</v>
      </c>
      <c r="J767" s="195" t="s">
        <v>2107</v>
      </c>
      <c r="K767" s="91"/>
      <c r="L767" s="17"/>
      <c r="M767" s="93"/>
      <c r="N767" s="208"/>
      <c r="O767" s="205"/>
      <c r="P767" s="210"/>
      <c r="Q767" s="201"/>
      <c r="R767" s="144"/>
      <c r="S767" s="145"/>
    </row>
    <row r="768" spans="8:19">
      <c r="H768" s="202">
        <v>6785</v>
      </c>
      <c r="I768" s="204">
        <v>13332</v>
      </c>
      <c r="J768" s="195" t="s">
        <v>2108</v>
      </c>
      <c r="K768" s="91"/>
      <c r="L768" s="17"/>
      <c r="M768" s="93"/>
      <c r="N768" s="208"/>
      <c r="O768" s="205"/>
      <c r="P768" s="210"/>
      <c r="Q768" s="201"/>
      <c r="R768" s="144"/>
      <c r="S768" s="145"/>
    </row>
    <row r="769" spans="8:19">
      <c r="H769" s="202">
        <v>434</v>
      </c>
      <c r="I769" s="204">
        <v>15085</v>
      </c>
      <c r="J769" s="195" t="s">
        <v>2109</v>
      </c>
      <c r="K769" s="91"/>
      <c r="L769" s="17"/>
      <c r="M769" s="93"/>
      <c r="N769" s="208"/>
      <c r="O769" s="205"/>
      <c r="P769" s="210"/>
      <c r="Q769" s="201"/>
      <c r="R769" s="144"/>
      <c r="S769" s="145"/>
    </row>
    <row r="770" spans="8:19">
      <c r="H770" s="202"/>
      <c r="I770" s="204">
        <v>11043</v>
      </c>
      <c r="J770" s="195" t="s">
        <v>2110</v>
      </c>
      <c r="K770" s="91"/>
      <c r="L770" s="17"/>
      <c r="M770" s="93"/>
      <c r="N770" s="208"/>
      <c r="O770" s="205"/>
      <c r="P770" s="210"/>
      <c r="Q770" s="201"/>
      <c r="R770" s="144"/>
      <c r="S770" s="145"/>
    </row>
    <row r="771" spans="8:19">
      <c r="H771" s="202">
        <v>2254</v>
      </c>
      <c r="I771" s="204">
        <v>15693</v>
      </c>
      <c r="J771" s="195" t="s">
        <v>2111</v>
      </c>
      <c r="K771" s="91"/>
      <c r="L771" s="17"/>
      <c r="M771" s="93"/>
      <c r="N771" s="208"/>
      <c r="O771" s="205"/>
      <c r="P771" s="210"/>
      <c r="Q771" s="201"/>
      <c r="R771" s="144"/>
      <c r="S771" s="145"/>
    </row>
    <row r="772" spans="8:19">
      <c r="H772" s="202"/>
      <c r="I772" s="204">
        <v>11548</v>
      </c>
      <c r="J772" s="195" t="s">
        <v>2112</v>
      </c>
      <c r="K772" s="91"/>
      <c r="L772" s="17"/>
      <c r="M772" s="93"/>
      <c r="N772" s="208"/>
      <c r="O772" s="205"/>
      <c r="P772" s="210"/>
      <c r="Q772" s="201"/>
      <c r="R772" s="144"/>
      <c r="S772" s="145"/>
    </row>
    <row r="773" spans="8:19">
      <c r="H773" s="202">
        <v>6710</v>
      </c>
      <c r="I773" s="204">
        <v>13281</v>
      </c>
      <c r="J773" s="195" t="s">
        <v>2113</v>
      </c>
      <c r="K773" s="91"/>
      <c r="L773" s="17"/>
      <c r="M773" s="93"/>
      <c r="N773" s="208"/>
      <c r="O773" s="205"/>
      <c r="P773" s="210"/>
      <c r="Q773" s="201"/>
      <c r="R773" s="144"/>
      <c r="S773" s="145"/>
    </row>
    <row r="774" spans="8:19">
      <c r="H774" s="202"/>
      <c r="I774" s="204">
        <v>11209</v>
      </c>
      <c r="J774" s="195" t="s">
        <v>2114</v>
      </c>
      <c r="K774" s="91"/>
      <c r="L774" s="17"/>
      <c r="M774" s="93"/>
      <c r="N774" s="208"/>
      <c r="O774" s="205"/>
      <c r="P774" s="210"/>
      <c r="Q774" s="201"/>
      <c r="R774" s="144"/>
      <c r="S774" s="145"/>
    </row>
    <row r="775" spans="8:19">
      <c r="H775" s="202"/>
      <c r="I775" s="204">
        <v>11526</v>
      </c>
      <c r="J775" s="195" t="s">
        <v>2115</v>
      </c>
      <c r="K775" s="91"/>
      <c r="L775" s="17"/>
      <c r="M775" s="93"/>
      <c r="N775" s="208"/>
      <c r="O775" s="205"/>
      <c r="P775" s="210"/>
      <c r="Q775" s="201"/>
      <c r="R775" s="144"/>
      <c r="S775" s="145"/>
    </row>
    <row r="776" spans="8:19">
      <c r="H776" s="202"/>
      <c r="I776" s="204">
        <v>11543</v>
      </c>
      <c r="J776" s="195" t="s">
        <v>2116</v>
      </c>
      <c r="K776" s="91"/>
      <c r="L776" s="17"/>
      <c r="M776" s="93"/>
      <c r="N776" s="208"/>
      <c r="O776" s="205"/>
      <c r="P776" s="210"/>
      <c r="Q776" s="201"/>
      <c r="R776" s="144"/>
      <c r="S776" s="145"/>
    </row>
    <row r="777" spans="8:19">
      <c r="H777" s="202">
        <v>5713</v>
      </c>
      <c r="I777" s="204">
        <v>16609</v>
      </c>
      <c r="J777" s="195" t="s">
        <v>3761</v>
      </c>
      <c r="K777" s="91"/>
      <c r="L777" s="17"/>
      <c r="M777" s="93"/>
      <c r="N777" s="208"/>
      <c r="O777" s="205"/>
      <c r="P777" s="210"/>
      <c r="Q777" s="201"/>
      <c r="R777" s="144"/>
      <c r="S777" s="145"/>
    </row>
    <row r="778" spans="8:19">
      <c r="H778" s="202">
        <v>6253</v>
      </c>
      <c r="I778" s="204">
        <v>16077</v>
      </c>
      <c r="J778" s="195" t="s">
        <v>3536</v>
      </c>
      <c r="K778" s="91"/>
      <c r="L778" s="17"/>
      <c r="M778" s="93"/>
      <c r="N778" s="208"/>
      <c r="O778" s="205"/>
      <c r="P778" s="210"/>
      <c r="Q778" s="201"/>
      <c r="R778" s="144"/>
      <c r="S778" s="145"/>
    </row>
    <row r="779" spans="8:19">
      <c r="H779" s="202"/>
      <c r="I779" s="204">
        <v>11541</v>
      </c>
      <c r="J779" s="195" t="s">
        <v>2117</v>
      </c>
      <c r="K779" s="91"/>
      <c r="L779" s="17"/>
      <c r="M779" s="93"/>
      <c r="N779" s="208"/>
      <c r="O779" s="205"/>
      <c r="P779" s="210"/>
      <c r="Q779" s="201"/>
      <c r="R779" s="144"/>
      <c r="S779" s="145"/>
    </row>
    <row r="780" spans="8:19">
      <c r="H780" s="202">
        <v>5714</v>
      </c>
      <c r="I780" s="204">
        <v>14835</v>
      </c>
      <c r="J780" s="195" t="s">
        <v>2118</v>
      </c>
      <c r="K780" s="91"/>
      <c r="L780" s="17"/>
      <c r="M780" s="93"/>
      <c r="N780" s="208"/>
      <c r="O780" s="205"/>
      <c r="P780" s="210"/>
      <c r="Q780" s="201"/>
      <c r="R780" s="144"/>
      <c r="S780" s="145"/>
    </row>
    <row r="781" spans="8:19">
      <c r="H781" s="202"/>
      <c r="I781" s="204">
        <v>11520</v>
      </c>
      <c r="J781" s="195" t="s">
        <v>2119</v>
      </c>
      <c r="K781" s="91"/>
      <c r="L781" s="17"/>
      <c r="M781" s="93"/>
      <c r="N781" s="208"/>
      <c r="O781" s="205"/>
      <c r="P781" s="210"/>
      <c r="Q781" s="201"/>
      <c r="R781" s="144"/>
      <c r="S781" s="145"/>
    </row>
    <row r="782" spans="8:19">
      <c r="H782" s="202"/>
      <c r="I782" s="204">
        <v>11521</v>
      </c>
      <c r="J782" s="195" t="s">
        <v>2120</v>
      </c>
      <c r="K782" s="91"/>
      <c r="L782" s="17"/>
      <c r="M782" s="93"/>
      <c r="N782" s="208"/>
      <c r="O782" s="205"/>
      <c r="P782" s="210"/>
      <c r="Q782" s="201"/>
      <c r="R782" s="144"/>
      <c r="S782" s="145"/>
    </row>
    <row r="783" spans="8:19">
      <c r="H783" s="202">
        <v>2257</v>
      </c>
      <c r="I783" s="204">
        <v>11522</v>
      </c>
      <c r="J783" s="195" t="s">
        <v>2121</v>
      </c>
      <c r="K783" s="91"/>
      <c r="L783" s="17"/>
      <c r="M783" s="93"/>
      <c r="N783" s="208"/>
      <c r="O783" s="205"/>
      <c r="P783" s="210"/>
      <c r="Q783" s="201"/>
      <c r="R783" s="144"/>
      <c r="S783" s="145"/>
    </row>
    <row r="784" spans="8:19">
      <c r="H784" s="202">
        <v>6452</v>
      </c>
      <c r="I784" s="204">
        <v>16106</v>
      </c>
      <c r="J784" s="195" t="s">
        <v>2122</v>
      </c>
      <c r="K784" s="91"/>
      <c r="L784" s="17"/>
      <c r="M784" s="93"/>
      <c r="N784" s="208"/>
      <c r="O784" s="205"/>
      <c r="P784" s="210"/>
      <c r="Q784" s="201"/>
      <c r="R784" s="144"/>
      <c r="S784" s="145"/>
    </row>
    <row r="785" spans="8:19">
      <c r="H785" s="202">
        <v>5583</v>
      </c>
      <c r="I785" s="204">
        <v>14832</v>
      </c>
      <c r="J785" s="195" t="s">
        <v>2123</v>
      </c>
      <c r="K785" s="91"/>
      <c r="L785" s="17"/>
      <c r="M785" s="93"/>
      <c r="N785" s="208"/>
      <c r="O785" s="205"/>
      <c r="P785" s="210"/>
      <c r="Q785" s="201"/>
      <c r="R785" s="144"/>
      <c r="S785" s="145"/>
    </row>
    <row r="786" spans="8:19">
      <c r="H786" s="202"/>
      <c r="I786" s="204">
        <v>16558</v>
      </c>
      <c r="J786" s="195" t="s">
        <v>2124</v>
      </c>
      <c r="K786" s="91"/>
      <c r="L786" s="17"/>
      <c r="M786" s="93"/>
      <c r="N786" s="208"/>
      <c r="O786" s="205"/>
      <c r="P786" s="210"/>
      <c r="Q786" s="201"/>
      <c r="R786" s="144"/>
      <c r="S786" s="145"/>
    </row>
    <row r="787" spans="8:19">
      <c r="H787" s="202"/>
      <c r="I787" s="204">
        <v>11352</v>
      </c>
      <c r="J787" s="195" t="s">
        <v>2125</v>
      </c>
      <c r="K787" s="91"/>
      <c r="L787" s="17"/>
      <c r="M787" s="93"/>
      <c r="N787" s="208"/>
      <c r="O787" s="205"/>
      <c r="P787" s="210"/>
      <c r="Q787" s="201"/>
      <c r="R787" s="144"/>
      <c r="S787" s="145"/>
    </row>
    <row r="788" spans="8:19">
      <c r="H788" s="202">
        <v>5910</v>
      </c>
      <c r="I788" s="204">
        <v>14836</v>
      </c>
      <c r="J788" s="195" t="s">
        <v>2126</v>
      </c>
      <c r="K788" s="91"/>
      <c r="L788" s="17"/>
      <c r="M788" s="93"/>
      <c r="N788" s="208"/>
      <c r="O788" s="205"/>
      <c r="P788" s="210"/>
      <c r="Q788" s="201"/>
      <c r="R788" s="144"/>
      <c r="S788" s="145"/>
    </row>
    <row r="789" spans="8:19">
      <c r="H789" s="202">
        <v>5752</v>
      </c>
      <c r="I789" s="204">
        <v>14831</v>
      </c>
      <c r="J789" s="195" t="s">
        <v>2127</v>
      </c>
      <c r="K789" s="91"/>
      <c r="L789" s="17"/>
      <c r="M789" s="93"/>
      <c r="N789" s="208"/>
      <c r="O789" s="205"/>
      <c r="P789" s="210"/>
      <c r="Q789" s="201"/>
      <c r="R789" s="144"/>
      <c r="S789" s="145"/>
    </row>
    <row r="790" spans="8:19">
      <c r="H790" s="202">
        <v>691</v>
      </c>
      <c r="I790" s="204">
        <v>15212</v>
      </c>
      <c r="J790" s="195" t="s">
        <v>2129</v>
      </c>
      <c r="K790" s="91"/>
      <c r="L790" s="17"/>
      <c r="M790" s="93"/>
      <c r="N790" s="208"/>
      <c r="O790" s="205"/>
      <c r="P790" s="210"/>
      <c r="Q790" s="201"/>
      <c r="R790" s="144"/>
      <c r="S790" s="145"/>
    </row>
    <row r="791" spans="8:19">
      <c r="H791" s="202">
        <v>2130</v>
      </c>
      <c r="I791" s="204">
        <v>11533</v>
      </c>
      <c r="J791" s="195" t="s">
        <v>2130</v>
      </c>
      <c r="K791" s="91"/>
      <c r="L791" s="17"/>
      <c r="M791" s="93"/>
      <c r="N791" s="208"/>
      <c r="O791" s="205"/>
      <c r="P791" s="210"/>
      <c r="Q791" s="201"/>
      <c r="R791" s="144"/>
      <c r="S791" s="145"/>
    </row>
    <row r="792" spans="8:19">
      <c r="H792" s="202">
        <v>5479</v>
      </c>
      <c r="I792" s="204">
        <v>14830</v>
      </c>
      <c r="J792" s="195" t="s">
        <v>2131</v>
      </c>
      <c r="K792" s="91"/>
      <c r="L792" s="17"/>
      <c r="M792" s="93"/>
      <c r="N792" s="208"/>
      <c r="O792" s="205"/>
      <c r="P792" s="210"/>
      <c r="Q792" s="201"/>
      <c r="R792" s="144"/>
      <c r="S792" s="145"/>
    </row>
    <row r="793" spans="8:19">
      <c r="H793" s="202">
        <v>5911</v>
      </c>
      <c r="I793" s="204">
        <v>14829</v>
      </c>
      <c r="J793" s="195" t="s">
        <v>2132</v>
      </c>
      <c r="K793" s="91"/>
      <c r="L793" s="17"/>
      <c r="M793" s="93"/>
      <c r="N793" s="208"/>
      <c r="O793" s="205"/>
      <c r="P793" s="210"/>
      <c r="Q793" s="201"/>
      <c r="R793" s="144"/>
      <c r="S793" s="145"/>
    </row>
    <row r="794" spans="8:19">
      <c r="H794" s="202">
        <v>5456</v>
      </c>
      <c r="I794" s="204">
        <v>14546</v>
      </c>
      <c r="J794" s="195" t="s">
        <v>2133</v>
      </c>
      <c r="K794" s="91"/>
      <c r="L794" s="17"/>
      <c r="M794" s="93"/>
      <c r="N794" s="208"/>
      <c r="O794" s="205"/>
      <c r="P794" s="210"/>
      <c r="Q794" s="201"/>
      <c r="R794" s="144"/>
      <c r="S794" s="145"/>
    </row>
    <row r="795" spans="8:19">
      <c r="H795" s="202"/>
      <c r="I795" s="204">
        <v>11531</v>
      </c>
      <c r="J795" s="195" t="s">
        <v>2134</v>
      </c>
      <c r="K795" s="91"/>
      <c r="L795" s="17"/>
      <c r="M795" s="93"/>
      <c r="N795" s="208"/>
      <c r="O795" s="205"/>
      <c r="P795" s="210"/>
      <c r="Q795" s="201"/>
      <c r="R795" s="144"/>
      <c r="S795" s="145"/>
    </row>
    <row r="796" spans="8:19">
      <c r="H796" s="202">
        <v>5138</v>
      </c>
      <c r="I796" s="204">
        <v>16587</v>
      </c>
      <c r="J796" s="195" t="s">
        <v>2135</v>
      </c>
      <c r="K796" s="91"/>
      <c r="L796" s="17"/>
      <c r="M796" s="93"/>
      <c r="N796" s="208"/>
      <c r="O796" s="205"/>
      <c r="P796" s="210"/>
      <c r="Q796" s="201"/>
      <c r="R796" s="144"/>
      <c r="S796" s="145"/>
    </row>
    <row r="797" spans="8:19">
      <c r="H797" s="202">
        <v>2011</v>
      </c>
      <c r="I797" s="204">
        <v>14510</v>
      </c>
      <c r="J797" s="195" t="s">
        <v>2136</v>
      </c>
      <c r="K797" s="91"/>
      <c r="L797" s="17"/>
      <c r="M797" s="93"/>
      <c r="N797" s="208"/>
      <c r="O797" s="205"/>
      <c r="P797" s="210"/>
      <c r="Q797" s="201"/>
      <c r="R797" s="144"/>
      <c r="S797" s="145"/>
    </row>
    <row r="798" spans="8:19">
      <c r="H798" s="202">
        <v>5516</v>
      </c>
      <c r="I798" s="204">
        <v>14825</v>
      </c>
      <c r="J798" s="195" t="s">
        <v>2137</v>
      </c>
      <c r="K798" s="91"/>
      <c r="L798" s="17"/>
      <c r="M798" s="93"/>
      <c r="N798" s="208"/>
      <c r="O798" s="205"/>
      <c r="P798" s="210"/>
      <c r="Q798" s="201"/>
      <c r="R798" s="144"/>
      <c r="S798" s="145"/>
    </row>
    <row r="799" spans="8:19">
      <c r="H799" s="202"/>
      <c r="I799" s="204">
        <v>11577</v>
      </c>
      <c r="J799" s="195" t="s">
        <v>2138</v>
      </c>
      <c r="K799" s="91"/>
      <c r="L799" s="17"/>
      <c r="M799" s="93"/>
      <c r="N799" s="208"/>
      <c r="O799" s="205"/>
      <c r="P799" s="210"/>
      <c r="Q799" s="201"/>
      <c r="R799" s="144"/>
      <c r="S799" s="145"/>
    </row>
    <row r="800" spans="8:19">
      <c r="H800" s="202"/>
      <c r="I800" s="204">
        <v>13677</v>
      </c>
      <c r="J800" s="195" t="s">
        <v>2139</v>
      </c>
      <c r="K800" s="91"/>
      <c r="L800" s="17"/>
      <c r="M800" s="93"/>
      <c r="N800" s="208"/>
      <c r="O800" s="205"/>
      <c r="P800" s="210"/>
      <c r="Q800" s="201"/>
      <c r="R800" s="144"/>
      <c r="S800" s="145"/>
    </row>
    <row r="801" spans="8:19">
      <c r="H801" s="202"/>
      <c r="I801" s="204">
        <v>11290</v>
      </c>
      <c r="J801" s="195" t="s">
        <v>2140</v>
      </c>
      <c r="K801" s="91"/>
      <c r="L801" s="17"/>
      <c r="M801" s="93"/>
      <c r="N801" s="208"/>
      <c r="O801" s="205"/>
      <c r="P801" s="210"/>
      <c r="Q801" s="201"/>
      <c r="R801" s="144"/>
      <c r="S801" s="145"/>
    </row>
    <row r="802" spans="8:19">
      <c r="H802" s="202"/>
      <c r="I802" s="204">
        <v>10014</v>
      </c>
      <c r="J802" s="195" t="s">
        <v>2141</v>
      </c>
      <c r="K802" s="91"/>
      <c r="L802" s="17"/>
      <c r="M802" s="93"/>
      <c r="N802" s="208"/>
      <c r="O802" s="205"/>
      <c r="P802" s="210"/>
      <c r="Q802" s="201"/>
      <c r="R802" s="144"/>
      <c r="S802" s="145"/>
    </row>
    <row r="803" spans="8:19">
      <c r="H803" s="202"/>
      <c r="I803" s="204">
        <v>11549</v>
      </c>
      <c r="J803" s="195" t="s">
        <v>2142</v>
      </c>
      <c r="K803" s="91"/>
      <c r="L803" s="17"/>
      <c r="M803" s="93"/>
      <c r="N803" s="208"/>
      <c r="O803" s="205"/>
      <c r="P803" s="210"/>
      <c r="Q803" s="201"/>
      <c r="R803" s="144"/>
      <c r="S803" s="145"/>
    </row>
    <row r="804" spans="8:19">
      <c r="H804" s="202">
        <v>5180</v>
      </c>
      <c r="I804" s="204">
        <v>11570</v>
      </c>
      <c r="J804" s="195" t="s">
        <v>2143</v>
      </c>
      <c r="K804" s="91"/>
      <c r="L804" s="17"/>
      <c r="M804" s="93"/>
      <c r="N804" s="208"/>
      <c r="O804" s="205"/>
      <c r="P804" s="210"/>
      <c r="Q804" s="201"/>
      <c r="R804" s="144"/>
      <c r="S804" s="145"/>
    </row>
    <row r="805" spans="8:19">
      <c r="H805" s="202"/>
      <c r="I805" s="204">
        <v>11571</v>
      </c>
      <c r="J805" s="195" t="s">
        <v>2144</v>
      </c>
      <c r="K805" s="91"/>
      <c r="L805" s="17"/>
      <c r="M805" s="93"/>
      <c r="N805" s="208"/>
      <c r="O805" s="205"/>
      <c r="P805" s="210"/>
      <c r="Q805" s="201"/>
      <c r="R805" s="144"/>
      <c r="S805" s="145"/>
    </row>
    <row r="806" spans="8:19">
      <c r="H806" s="202">
        <v>5669</v>
      </c>
      <c r="I806" s="204">
        <v>14821</v>
      </c>
      <c r="J806" s="195" t="s">
        <v>2145</v>
      </c>
      <c r="K806" s="91"/>
      <c r="L806" s="17"/>
      <c r="M806" s="93"/>
      <c r="N806" s="208"/>
      <c r="O806" s="205"/>
      <c r="P806" s="210"/>
      <c r="Q806" s="201"/>
      <c r="R806" s="144"/>
      <c r="S806" s="145"/>
    </row>
    <row r="807" spans="8:19">
      <c r="H807" s="202"/>
      <c r="I807" s="204">
        <v>11358</v>
      </c>
      <c r="J807" s="195" t="s">
        <v>2146</v>
      </c>
      <c r="K807" s="91"/>
      <c r="L807" s="17"/>
      <c r="M807" s="93"/>
      <c r="N807" s="208"/>
      <c r="O807" s="205"/>
      <c r="P807" s="210"/>
      <c r="Q807" s="201"/>
      <c r="R807" s="144"/>
      <c r="S807" s="145"/>
    </row>
    <row r="808" spans="8:19">
      <c r="H808" s="202">
        <v>6610</v>
      </c>
      <c r="I808" s="204">
        <v>11387</v>
      </c>
      <c r="J808" s="195" t="s">
        <v>2147</v>
      </c>
      <c r="K808" s="91"/>
      <c r="L808" s="17"/>
      <c r="M808" s="93"/>
      <c r="N808" s="208"/>
      <c r="O808" s="205"/>
      <c r="P808" s="210"/>
      <c r="Q808" s="201"/>
      <c r="R808" s="144"/>
      <c r="S808" s="145"/>
    </row>
    <row r="809" spans="8:19">
      <c r="H809" s="202">
        <v>25</v>
      </c>
      <c r="I809" s="204">
        <v>11573</v>
      </c>
      <c r="J809" s="195" t="s">
        <v>2148</v>
      </c>
      <c r="K809" s="91"/>
      <c r="L809" s="17"/>
      <c r="M809" s="93"/>
      <c r="N809" s="208"/>
      <c r="O809" s="205"/>
      <c r="P809" s="210"/>
      <c r="Q809" s="201"/>
      <c r="R809" s="144"/>
      <c r="S809" s="145"/>
    </row>
    <row r="810" spans="8:19">
      <c r="H810" s="202">
        <v>1125</v>
      </c>
      <c r="I810" s="204">
        <v>15593</v>
      </c>
      <c r="J810" s="195" t="s">
        <v>2149</v>
      </c>
      <c r="K810" s="91"/>
      <c r="L810" s="17"/>
      <c r="M810" s="93"/>
      <c r="N810" s="208"/>
      <c r="O810" s="205"/>
      <c r="P810" s="210"/>
      <c r="Q810" s="201"/>
      <c r="R810" s="144"/>
      <c r="S810" s="145"/>
    </row>
    <row r="811" spans="8:19">
      <c r="H811" s="202">
        <v>5480</v>
      </c>
      <c r="I811" s="204">
        <v>14819</v>
      </c>
      <c r="J811" s="195" t="s">
        <v>2150</v>
      </c>
      <c r="K811" s="91"/>
      <c r="L811" s="17"/>
      <c r="M811" s="93"/>
      <c r="N811" s="208"/>
      <c r="O811" s="205"/>
      <c r="P811" s="210"/>
      <c r="Q811" s="201"/>
      <c r="R811" s="144"/>
      <c r="S811" s="145"/>
    </row>
    <row r="812" spans="8:19">
      <c r="H812" s="202">
        <v>1503</v>
      </c>
      <c r="I812" s="204">
        <v>11568</v>
      </c>
      <c r="J812" s="195" t="s">
        <v>2151</v>
      </c>
      <c r="K812" s="91"/>
      <c r="L812" s="17"/>
      <c r="M812" s="93"/>
      <c r="N812" s="208"/>
      <c r="O812" s="205"/>
      <c r="P812" s="210"/>
      <c r="Q812" s="201"/>
      <c r="R812" s="144"/>
      <c r="S812" s="145"/>
    </row>
    <row r="813" spans="8:19">
      <c r="H813" s="202">
        <v>5071</v>
      </c>
      <c r="I813" s="204">
        <v>11579</v>
      </c>
      <c r="J813" s="195" t="s">
        <v>2152</v>
      </c>
      <c r="K813" s="91"/>
      <c r="L813" s="17"/>
      <c r="M813" s="93"/>
      <c r="N813" s="208"/>
      <c r="O813" s="205"/>
      <c r="P813" s="210"/>
      <c r="Q813" s="201"/>
      <c r="R813" s="144"/>
      <c r="S813" s="145"/>
    </row>
    <row r="814" spans="8:19">
      <c r="H814" s="202"/>
      <c r="I814" s="204">
        <v>11044</v>
      </c>
      <c r="J814" s="195" t="s">
        <v>2153</v>
      </c>
      <c r="K814" s="91"/>
      <c r="L814" s="17"/>
      <c r="M814" s="93"/>
      <c r="N814" s="208"/>
      <c r="O814" s="205"/>
      <c r="P814" s="210"/>
      <c r="Q814" s="201"/>
      <c r="R814" s="144"/>
      <c r="S814" s="145"/>
    </row>
    <row r="815" spans="8:19">
      <c r="H815" s="202">
        <v>6811</v>
      </c>
      <c r="I815" s="204">
        <v>16627</v>
      </c>
      <c r="J815" s="195" t="s">
        <v>4147</v>
      </c>
      <c r="K815" s="91"/>
      <c r="L815" s="17"/>
      <c r="M815" s="93"/>
      <c r="N815" s="208"/>
      <c r="O815" s="205"/>
      <c r="P815" s="210"/>
      <c r="Q815" s="201"/>
      <c r="R815" s="144"/>
      <c r="S815" s="145"/>
    </row>
    <row r="816" spans="8:19">
      <c r="H816" s="202"/>
      <c r="I816" s="204">
        <v>11045</v>
      </c>
      <c r="J816" s="195" t="s">
        <v>2154</v>
      </c>
      <c r="K816" s="91"/>
      <c r="L816" s="17"/>
      <c r="M816" s="93"/>
      <c r="N816" s="208"/>
      <c r="O816" s="205"/>
      <c r="P816" s="210"/>
      <c r="Q816" s="201"/>
      <c r="R816" s="144"/>
      <c r="S816" s="145"/>
    </row>
    <row r="817" spans="8:19">
      <c r="H817" s="202">
        <v>6620</v>
      </c>
      <c r="I817" s="204">
        <v>11582</v>
      </c>
      <c r="J817" s="195" t="s">
        <v>2155</v>
      </c>
      <c r="K817" s="91"/>
      <c r="L817" s="17"/>
      <c r="M817" s="93"/>
      <c r="N817" s="208"/>
      <c r="O817" s="205"/>
      <c r="P817" s="210"/>
      <c r="Q817" s="201"/>
      <c r="R817" s="144"/>
      <c r="S817" s="145"/>
    </row>
    <row r="818" spans="8:19">
      <c r="H818" s="202"/>
      <c r="I818" s="204">
        <v>16356</v>
      </c>
      <c r="J818" s="195" t="s">
        <v>3762</v>
      </c>
      <c r="K818" s="91"/>
      <c r="L818" s="17"/>
      <c r="M818" s="93"/>
      <c r="N818" s="208"/>
      <c r="O818" s="205"/>
      <c r="P818" s="210"/>
      <c r="Q818" s="201"/>
      <c r="R818" s="144"/>
      <c r="S818" s="145"/>
    </row>
    <row r="819" spans="8:19">
      <c r="H819" s="202"/>
      <c r="I819" s="204">
        <v>11560</v>
      </c>
      <c r="J819" s="195" t="s">
        <v>2156</v>
      </c>
      <c r="K819" s="91"/>
      <c r="L819" s="17"/>
      <c r="M819" s="93"/>
      <c r="N819" s="208"/>
      <c r="O819" s="205"/>
      <c r="P819" s="210"/>
      <c r="Q819" s="201"/>
      <c r="R819" s="144"/>
      <c r="S819" s="145"/>
    </row>
    <row r="820" spans="8:19">
      <c r="H820" s="202">
        <v>3851</v>
      </c>
      <c r="I820" s="204">
        <v>16047</v>
      </c>
      <c r="J820" s="195" t="s">
        <v>2157</v>
      </c>
      <c r="K820" s="91"/>
      <c r="L820" s="17"/>
      <c r="M820" s="93"/>
      <c r="N820" s="208"/>
      <c r="O820" s="205"/>
      <c r="P820" s="210"/>
      <c r="Q820" s="201"/>
      <c r="R820" s="144"/>
      <c r="S820" s="145"/>
    </row>
    <row r="821" spans="8:19">
      <c r="H821" s="202"/>
      <c r="I821" s="204">
        <v>13676</v>
      </c>
      <c r="J821" s="195" t="s">
        <v>2158</v>
      </c>
      <c r="K821" s="91"/>
      <c r="L821" s="17"/>
      <c r="M821" s="93"/>
      <c r="N821" s="208"/>
      <c r="O821" s="205"/>
      <c r="P821" s="210"/>
      <c r="Q821" s="201"/>
      <c r="R821" s="144"/>
      <c r="S821" s="145"/>
    </row>
    <row r="822" spans="8:19">
      <c r="H822" s="202">
        <v>3401</v>
      </c>
      <c r="I822" s="204">
        <v>14451</v>
      </c>
      <c r="J822" s="195" t="s">
        <v>2159</v>
      </c>
      <c r="K822" s="91"/>
      <c r="L822" s="17"/>
      <c r="M822" s="93"/>
      <c r="N822" s="208"/>
      <c r="O822" s="205"/>
      <c r="P822" s="210"/>
      <c r="Q822" s="201"/>
      <c r="R822" s="144"/>
      <c r="S822" s="145"/>
    </row>
    <row r="823" spans="8:19">
      <c r="H823" s="202">
        <v>535</v>
      </c>
      <c r="I823" s="204">
        <v>15115</v>
      </c>
      <c r="J823" s="195" t="s">
        <v>2160</v>
      </c>
      <c r="K823" s="91"/>
      <c r="L823" s="17"/>
      <c r="M823" s="93"/>
      <c r="N823" s="208"/>
      <c r="O823" s="205"/>
      <c r="P823" s="210"/>
      <c r="Q823" s="201"/>
      <c r="R823" s="144"/>
      <c r="S823" s="145"/>
    </row>
    <row r="824" spans="8:19">
      <c r="H824" s="202">
        <v>2516</v>
      </c>
      <c r="I824" s="204">
        <v>13725</v>
      </c>
      <c r="J824" s="195" t="s">
        <v>2161</v>
      </c>
      <c r="K824" s="91"/>
      <c r="L824" s="17"/>
      <c r="M824" s="93"/>
      <c r="N824" s="208"/>
      <c r="O824" s="205"/>
      <c r="P824" s="210"/>
      <c r="Q824" s="201"/>
      <c r="R824" s="144"/>
      <c r="S824" s="145"/>
    </row>
    <row r="825" spans="8:19">
      <c r="H825" s="202"/>
      <c r="I825" s="204">
        <v>11558</v>
      </c>
      <c r="J825" s="195" t="s">
        <v>2162</v>
      </c>
      <c r="K825" s="91"/>
      <c r="L825" s="17"/>
      <c r="M825" s="93"/>
      <c r="N825" s="208"/>
      <c r="O825" s="205"/>
      <c r="P825" s="210"/>
      <c r="Q825" s="201"/>
      <c r="R825" s="144"/>
      <c r="S825" s="145"/>
    </row>
    <row r="826" spans="8:19">
      <c r="H826" s="202">
        <v>2051</v>
      </c>
      <c r="I826" s="204">
        <v>14511</v>
      </c>
      <c r="J826" s="195" t="s">
        <v>2163</v>
      </c>
      <c r="K826" s="91"/>
      <c r="L826" s="17"/>
      <c r="M826" s="93"/>
      <c r="N826" s="208"/>
      <c r="O826" s="205"/>
      <c r="P826" s="210"/>
      <c r="Q826" s="201"/>
      <c r="R826" s="144"/>
      <c r="S826" s="145"/>
    </row>
    <row r="827" spans="8:19">
      <c r="H827" s="202">
        <v>6711</v>
      </c>
      <c r="I827" s="204">
        <v>13282</v>
      </c>
      <c r="J827" s="195" t="s">
        <v>2164</v>
      </c>
      <c r="K827" s="91"/>
      <c r="L827" s="17"/>
      <c r="M827" s="93"/>
      <c r="N827" s="208"/>
      <c r="O827" s="205"/>
      <c r="P827" s="210"/>
      <c r="Q827" s="201"/>
      <c r="R827" s="144"/>
      <c r="S827" s="145"/>
    </row>
    <row r="828" spans="8:19">
      <c r="H828" s="202">
        <v>5631</v>
      </c>
      <c r="I828" s="204">
        <v>14824</v>
      </c>
      <c r="J828" s="195" t="s">
        <v>2165</v>
      </c>
      <c r="K828" s="91"/>
      <c r="L828" s="17"/>
      <c r="M828" s="93"/>
      <c r="N828" s="208"/>
      <c r="O828" s="205"/>
      <c r="P828" s="210"/>
      <c r="Q828" s="201"/>
      <c r="R828" s="144"/>
      <c r="S828" s="145"/>
    </row>
    <row r="829" spans="8:19">
      <c r="H829" s="202"/>
      <c r="I829" s="204">
        <v>11554</v>
      </c>
      <c r="J829" s="195" t="s">
        <v>2166</v>
      </c>
      <c r="K829" s="91"/>
      <c r="L829" s="17"/>
      <c r="M829" s="93"/>
      <c r="N829" s="208"/>
      <c r="O829" s="205"/>
      <c r="P829" s="210"/>
      <c r="Q829" s="201"/>
      <c r="R829" s="144"/>
      <c r="S829" s="145"/>
    </row>
    <row r="830" spans="8:19">
      <c r="H830" s="202">
        <v>5632</v>
      </c>
      <c r="I830" s="204">
        <v>14822</v>
      </c>
      <c r="J830" s="195" t="s">
        <v>2167</v>
      </c>
      <c r="K830" s="91"/>
      <c r="L830" s="17"/>
      <c r="M830" s="93"/>
      <c r="N830" s="208"/>
      <c r="O830" s="205"/>
      <c r="P830" s="210"/>
      <c r="Q830" s="201"/>
      <c r="R830" s="144"/>
      <c r="S830" s="145"/>
    </row>
    <row r="831" spans="8:19">
      <c r="H831" s="202">
        <v>4004</v>
      </c>
      <c r="I831" s="204">
        <v>11556</v>
      </c>
      <c r="J831" s="195" t="s">
        <v>2168</v>
      </c>
      <c r="K831" s="91"/>
      <c r="L831" s="17"/>
      <c r="M831" s="93"/>
      <c r="N831" s="208"/>
      <c r="O831" s="205"/>
      <c r="P831" s="210"/>
      <c r="Q831" s="201"/>
      <c r="R831" s="144"/>
      <c r="S831" s="145"/>
    </row>
    <row r="832" spans="8:19">
      <c r="H832" s="202">
        <v>2517</v>
      </c>
      <c r="I832" s="204">
        <v>13726</v>
      </c>
      <c r="J832" s="195" t="s">
        <v>2169</v>
      </c>
      <c r="K832" s="91"/>
      <c r="L832" s="17"/>
      <c r="M832" s="93"/>
      <c r="N832" s="208"/>
      <c r="O832" s="205"/>
      <c r="P832" s="210"/>
      <c r="Q832" s="201"/>
      <c r="R832" s="144"/>
      <c r="S832" s="145"/>
    </row>
    <row r="833" spans="8:19">
      <c r="H833" s="202"/>
      <c r="I833" s="204">
        <v>11557</v>
      </c>
      <c r="J833" s="195" t="s">
        <v>2170</v>
      </c>
      <c r="K833" s="91"/>
      <c r="L833" s="17"/>
      <c r="M833" s="93"/>
      <c r="N833" s="208"/>
      <c r="O833" s="205"/>
      <c r="P833" s="210"/>
      <c r="Q833" s="201"/>
      <c r="R833" s="144"/>
      <c r="S833" s="145"/>
    </row>
    <row r="834" spans="8:19">
      <c r="H834" s="202">
        <v>6712</v>
      </c>
      <c r="I834" s="204">
        <v>13283</v>
      </c>
      <c r="J834" s="195" t="s">
        <v>2171</v>
      </c>
      <c r="K834" s="91"/>
      <c r="L834" s="17"/>
      <c r="M834" s="93"/>
      <c r="N834" s="208"/>
      <c r="O834" s="205"/>
      <c r="P834" s="210"/>
      <c r="Q834" s="201"/>
      <c r="R834" s="144"/>
      <c r="S834" s="145"/>
    </row>
    <row r="835" spans="8:19">
      <c r="H835" s="202"/>
      <c r="I835" s="204">
        <v>16580</v>
      </c>
      <c r="J835" s="195" t="s">
        <v>3763</v>
      </c>
      <c r="K835" s="91"/>
      <c r="L835" s="17"/>
      <c r="M835" s="93"/>
      <c r="N835" s="208"/>
      <c r="O835" s="205"/>
      <c r="P835" s="210"/>
      <c r="Q835" s="201"/>
      <c r="R835" s="144"/>
      <c r="S835" s="145"/>
    </row>
    <row r="836" spans="8:19">
      <c r="H836" s="202">
        <v>2884</v>
      </c>
      <c r="I836" s="204">
        <v>13812</v>
      </c>
      <c r="J836" s="195" t="s">
        <v>2172</v>
      </c>
      <c r="K836" s="91"/>
      <c r="L836" s="17"/>
      <c r="M836" s="93"/>
      <c r="N836" s="208"/>
      <c r="O836" s="205"/>
      <c r="P836" s="210"/>
      <c r="Q836" s="201"/>
      <c r="R836" s="144"/>
      <c r="S836" s="145"/>
    </row>
    <row r="837" spans="8:19">
      <c r="H837" s="202">
        <v>86</v>
      </c>
      <c r="I837" s="204">
        <v>11567</v>
      </c>
      <c r="J837" s="195" t="s">
        <v>2173</v>
      </c>
      <c r="K837" s="91"/>
      <c r="L837" s="17"/>
      <c r="M837" s="93"/>
      <c r="N837" s="208"/>
      <c r="O837" s="205"/>
      <c r="P837" s="210"/>
      <c r="Q837" s="201"/>
      <c r="R837" s="144"/>
      <c r="S837" s="145"/>
    </row>
    <row r="838" spans="8:19">
      <c r="H838" s="202"/>
      <c r="I838" s="204">
        <v>10495</v>
      </c>
      <c r="J838" s="195" t="s">
        <v>2174</v>
      </c>
      <c r="K838" s="91"/>
      <c r="L838" s="17"/>
      <c r="M838" s="93"/>
      <c r="N838" s="208"/>
      <c r="O838" s="205"/>
      <c r="P838" s="210"/>
      <c r="Q838" s="201"/>
      <c r="R838" s="144"/>
      <c r="S838" s="145"/>
    </row>
    <row r="839" spans="8:19">
      <c r="H839" s="202">
        <v>762</v>
      </c>
      <c r="I839" s="204">
        <v>15261</v>
      </c>
      <c r="J839" s="195" t="s">
        <v>2175</v>
      </c>
      <c r="K839" s="91"/>
      <c r="L839" s="17"/>
      <c r="M839" s="93"/>
      <c r="N839" s="208"/>
      <c r="O839" s="205"/>
      <c r="P839" s="210"/>
      <c r="Q839" s="201"/>
      <c r="R839" s="144"/>
      <c r="S839" s="145"/>
    </row>
    <row r="840" spans="8:19">
      <c r="H840" s="202">
        <v>2845</v>
      </c>
      <c r="I840" s="204">
        <v>13784</v>
      </c>
      <c r="J840" s="195" t="s">
        <v>2176</v>
      </c>
      <c r="K840" s="91"/>
      <c r="L840" s="17"/>
      <c r="M840" s="93"/>
      <c r="N840" s="208"/>
      <c r="O840" s="205"/>
      <c r="P840" s="210"/>
      <c r="Q840" s="201"/>
      <c r="R840" s="144"/>
      <c r="S840" s="145"/>
    </row>
    <row r="841" spans="8:19">
      <c r="H841" s="202">
        <v>3234</v>
      </c>
      <c r="I841" s="204">
        <v>14394</v>
      </c>
      <c r="J841" s="195" t="s">
        <v>2177</v>
      </c>
      <c r="K841" s="91"/>
      <c r="L841" s="17"/>
      <c r="M841" s="93"/>
      <c r="N841" s="208"/>
      <c r="O841" s="205"/>
      <c r="P841" s="210"/>
      <c r="Q841" s="201"/>
      <c r="R841" s="144"/>
      <c r="S841" s="145"/>
    </row>
    <row r="842" spans="8:19">
      <c r="H842" s="202">
        <v>1053</v>
      </c>
      <c r="I842" s="204">
        <v>15535</v>
      </c>
      <c r="J842" s="195" t="s">
        <v>2178</v>
      </c>
      <c r="K842" s="91"/>
      <c r="L842" s="17"/>
      <c r="M842" s="93"/>
      <c r="N842" s="208"/>
      <c r="O842" s="205"/>
      <c r="P842" s="210"/>
      <c r="Q842" s="201"/>
      <c r="R842" s="144"/>
      <c r="S842" s="145"/>
    </row>
    <row r="843" spans="8:19">
      <c r="H843" s="202"/>
      <c r="I843" s="204">
        <v>11551</v>
      </c>
      <c r="J843" s="195" t="s">
        <v>2179</v>
      </c>
      <c r="K843" s="91"/>
      <c r="L843" s="17"/>
      <c r="M843" s="93"/>
      <c r="N843" s="208"/>
      <c r="O843" s="205"/>
      <c r="P843" s="210"/>
      <c r="Q843" s="201"/>
      <c r="R843" s="144"/>
      <c r="S843" s="145"/>
    </row>
    <row r="844" spans="8:19">
      <c r="H844" s="202"/>
      <c r="I844" s="204">
        <v>16191</v>
      </c>
      <c r="J844" s="195" t="s">
        <v>3764</v>
      </c>
      <c r="K844" s="91"/>
      <c r="L844" s="17"/>
      <c r="M844" s="93"/>
      <c r="N844" s="208"/>
      <c r="O844" s="205"/>
      <c r="P844" s="210"/>
      <c r="Q844" s="201"/>
      <c r="R844" s="144"/>
      <c r="S844" s="145"/>
    </row>
    <row r="845" spans="8:19">
      <c r="H845" s="202">
        <v>385</v>
      </c>
      <c r="I845" s="204">
        <v>15048</v>
      </c>
      <c r="J845" s="195" t="s">
        <v>2180</v>
      </c>
      <c r="K845" s="91"/>
      <c r="L845" s="17"/>
      <c r="M845" s="93"/>
      <c r="N845" s="208"/>
      <c r="O845" s="205"/>
      <c r="P845" s="210"/>
      <c r="Q845" s="201"/>
      <c r="R845" s="144"/>
      <c r="S845" s="145"/>
    </row>
    <row r="846" spans="8:19">
      <c r="H846" s="202"/>
      <c r="I846" s="204">
        <v>10609</v>
      </c>
      <c r="J846" s="195" t="s">
        <v>2181</v>
      </c>
      <c r="K846" s="91"/>
      <c r="L846" s="17"/>
      <c r="M846" s="93"/>
      <c r="N846" s="208"/>
      <c r="O846" s="205"/>
      <c r="P846" s="210"/>
      <c r="Q846" s="201"/>
      <c r="R846" s="144"/>
      <c r="S846" s="145"/>
    </row>
    <row r="847" spans="8:19">
      <c r="H847" s="202">
        <v>4545</v>
      </c>
      <c r="I847" s="204">
        <v>15473</v>
      </c>
      <c r="J847" s="195" t="s">
        <v>2182</v>
      </c>
      <c r="K847" s="91"/>
      <c r="L847" s="17"/>
      <c r="M847" s="93"/>
      <c r="N847" s="208"/>
      <c r="O847" s="205"/>
      <c r="P847" s="210"/>
      <c r="Q847" s="201"/>
      <c r="R847" s="144"/>
      <c r="S847" s="145"/>
    </row>
    <row r="848" spans="8:19">
      <c r="H848" s="202">
        <v>243</v>
      </c>
      <c r="I848" s="204">
        <v>13691</v>
      </c>
      <c r="J848" s="195" t="s">
        <v>2183</v>
      </c>
      <c r="K848" s="91"/>
      <c r="L848" s="17"/>
      <c r="M848" s="93"/>
      <c r="N848" s="208"/>
      <c r="O848" s="205"/>
      <c r="P848" s="210"/>
      <c r="Q848" s="201"/>
      <c r="R848" s="144"/>
      <c r="S848" s="145"/>
    </row>
    <row r="849" spans="8:19">
      <c r="H849" s="202">
        <v>54</v>
      </c>
      <c r="I849" s="204">
        <v>11563</v>
      </c>
      <c r="J849" s="195" t="s">
        <v>2184</v>
      </c>
      <c r="K849" s="91"/>
      <c r="L849" s="17"/>
      <c r="M849" s="93"/>
      <c r="N849" s="208"/>
      <c r="O849" s="205"/>
      <c r="P849" s="210"/>
      <c r="Q849" s="201"/>
      <c r="R849" s="144"/>
      <c r="S849" s="145"/>
    </row>
    <row r="850" spans="8:19">
      <c r="H850" s="202">
        <v>4231</v>
      </c>
      <c r="I850" s="204">
        <v>11564</v>
      </c>
      <c r="J850" s="195" t="s">
        <v>2185</v>
      </c>
      <c r="K850" s="91"/>
      <c r="L850" s="17"/>
      <c r="M850" s="93"/>
      <c r="N850" s="208"/>
      <c r="O850" s="205"/>
      <c r="P850" s="210"/>
      <c r="Q850" s="201"/>
      <c r="R850" s="144"/>
      <c r="S850" s="145"/>
    </row>
    <row r="851" spans="8:19">
      <c r="H851" s="202">
        <v>216</v>
      </c>
      <c r="I851" s="204">
        <v>11565</v>
      </c>
      <c r="J851" s="195" t="s">
        <v>2186</v>
      </c>
      <c r="K851" s="91"/>
      <c r="L851" s="17"/>
      <c r="M851" s="93"/>
      <c r="N851" s="208"/>
      <c r="O851" s="205"/>
      <c r="P851" s="210"/>
      <c r="Q851" s="201"/>
      <c r="R851" s="144"/>
      <c r="S851" s="145"/>
    </row>
    <row r="852" spans="8:19">
      <c r="H852" s="202">
        <v>4194</v>
      </c>
      <c r="I852" s="204">
        <v>11566</v>
      </c>
      <c r="J852" s="195" t="s">
        <v>2187</v>
      </c>
      <c r="K852" s="91"/>
      <c r="L852" s="17"/>
      <c r="M852" s="93"/>
      <c r="N852" s="208"/>
      <c r="O852" s="205"/>
      <c r="P852" s="210"/>
      <c r="Q852" s="201"/>
      <c r="R852" s="144"/>
      <c r="S852" s="145"/>
    </row>
    <row r="853" spans="8:19">
      <c r="H853" s="202"/>
      <c r="I853" s="204">
        <v>16557</v>
      </c>
      <c r="J853" s="195" t="s">
        <v>3765</v>
      </c>
      <c r="K853" s="91"/>
      <c r="L853" s="17"/>
      <c r="M853" s="93"/>
      <c r="N853" s="208"/>
      <c r="O853" s="205"/>
      <c r="P853" s="210"/>
      <c r="Q853" s="201"/>
      <c r="R853" s="144"/>
      <c r="S853" s="145"/>
    </row>
    <row r="854" spans="8:19">
      <c r="H854" s="202"/>
      <c r="I854" s="204">
        <v>11289</v>
      </c>
      <c r="J854" s="195" t="s">
        <v>2188</v>
      </c>
      <c r="K854" s="91"/>
      <c r="L854" s="17"/>
      <c r="M854" s="93"/>
      <c r="N854" s="208"/>
      <c r="O854" s="205"/>
      <c r="P854" s="210"/>
      <c r="Q854" s="201"/>
      <c r="R854" s="144"/>
      <c r="S854" s="145"/>
    </row>
    <row r="855" spans="8:19">
      <c r="H855" s="202"/>
      <c r="I855" s="204">
        <v>16515</v>
      </c>
      <c r="J855" s="195" t="s">
        <v>3766</v>
      </c>
      <c r="K855" s="91"/>
      <c r="L855" s="17"/>
      <c r="M855" s="93"/>
      <c r="N855" s="208"/>
      <c r="O855" s="205"/>
      <c r="P855" s="210"/>
      <c r="Q855" s="201"/>
      <c r="R855" s="144"/>
      <c r="S855" s="145"/>
    </row>
    <row r="856" spans="8:19">
      <c r="H856" s="202"/>
      <c r="I856" s="204">
        <v>11234</v>
      </c>
      <c r="J856" s="195" t="s">
        <v>2189</v>
      </c>
      <c r="K856" s="91"/>
      <c r="L856" s="17"/>
      <c r="M856" s="93"/>
      <c r="N856" s="208"/>
      <c r="O856" s="205"/>
      <c r="P856" s="210"/>
      <c r="Q856" s="201"/>
      <c r="R856" s="144"/>
      <c r="S856" s="145"/>
    </row>
    <row r="857" spans="8:19">
      <c r="H857" s="202">
        <v>3982</v>
      </c>
      <c r="I857" s="204">
        <v>16039</v>
      </c>
      <c r="J857" s="195" t="s">
        <v>2190</v>
      </c>
      <c r="K857" s="91"/>
      <c r="L857" s="17"/>
      <c r="M857" s="93"/>
      <c r="N857" s="208"/>
      <c r="O857" s="205"/>
      <c r="P857" s="210"/>
      <c r="Q857" s="201"/>
      <c r="R857" s="144"/>
      <c r="S857" s="145"/>
    </row>
    <row r="858" spans="8:19">
      <c r="H858" s="202">
        <v>2784</v>
      </c>
      <c r="I858" s="204">
        <v>13842</v>
      </c>
      <c r="J858" s="195" t="s">
        <v>2191</v>
      </c>
      <c r="K858" s="91"/>
      <c r="L858" s="17"/>
      <c r="M858" s="93"/>
      <c r="N858" s="208"/>
      <c r="O858" s="205"/>
      <c r="P858" s="210"/>
      <c r="Q858" s="201"/>
      <c r="R858" s="144"/>
      <c r="S858" s="145"/>
    </row>
    <row r="859" spans="8:19">
      <c r="H859" s="202">
        <v>5481</v>
      </c>
      <c r="I859" s="204">
        <v>14854</v>
      </c>
      <c r="J859" s="195" t="s">
        <v>2192</v>
      </c>
      <c r="K859" s="91"/>
      <c r="L859" s="17"/>
      <c r="M859" s="93"/>
      <c r="N859" s="208"/>
      <c r="O859" s="205"/>
      <c r="P859" s="210"/>
      <c r="Q859" s="201"/>
      <c r="R859" s="144"/>
      <c r="S859" s="145"/>
    </row>
    <row r="860" spans="8:19">
      <c r="H860" s="202">
        <v>3722</v>
      </c>
      <c r="I860" s="204">
        <v>15994</v>
      </c>
      <c r="J860" s="195" t="s">
        <v>2193</v>
      </c>
      <c r="K860" s="91"/>
      <c r="L860" s="17"/>
      <c r="M860" s="93"/>
      <c r="N860" s="208"/>
      <c r="O860" s="205"/>
      <c r="P860" s="210"/>
      <c r="Q860" s="201"/>
      <c r="R860" s="144"/>
      <c r="S860" s="145"/>
    </row>
    <row r="861" spans="8:19">
      <c r="H861" s="202"/>
      <c r="I861" s="204">
        <v>12194</v>
      </c>
      <c r="J861" s="195" t="s">
        <v>2194</v>
      </c>
      <c r="K861" s="91"/>
      <c r="L861" s="17"/>
      <c r="M861" s="93"/>
      <c r="N861" s="208"/>
      <c r="O861" s="205"/>
      <c r="P861" s="210"/>
      <c r="Q861" s="201"/>
      <c r="R861" s="144"/>
      <c r="S861" s="145"/>
    </row>
    <row r="862" spans="8:19">
      <c r="H862" s="202"/>
      <c r="I862" s="204">
        <v>12191</v>
      </c>
      <c r="J862" s="195" t="s">
        <v>2195</v>
      </c>
      <c r="K862" s="91"/>
      <c r="L862" s="17"/>
      <c r="M862" s="93"/>
      <c r="N862" s="208"/>
      <c r="O862" s="205"/>
      <c r="P862" s="210"/>
      <c r="Q862" s="201"/>
      <c r="R862" s="144"/>
      <c r="S862" s="145"/>
    </row>
    <row r="863" spans="8:19">
      <c r="H863" s="202">
        <v>3673</v>
      </c>
      <c r="I863" s="204">
        <v>16064</v>
      </c>
      <c r="J863" s="195" t="s">
        <v>3509</v>
      </c>
      <c r="K863" s="91"/>
      <c r="L863" s="17"/>
      <c r="M863" s="93"/>
      <c r="N863" s="208"/>
      <c r="O863" s="205"/>
      <c r="P863" s="210"/>
      <c r="Q863" s="201"/>
      <c r="R863" s="144"/>
      <c r="S863" s="145"/>
    </row>
    <row r="864" spans="8:19">
      <c r="H864" s="202"/>
      <c r="I864" s="204">
        <v>12190</v>
      </c>
      <c r="J864" s="195" t="s">
        <v>2196</v>
      </c>
      <c r="K864" s="91"/>
      <c r="L864" s="17"/>
      <c r="M864" s="93"/>
      <c r="N864" s="208"/>
      <c r="O864" s="205"/>
      <c r="P864" s="210"/>
      <c r="Q864" s="201"/>
      <c r="R864" s="144"/>
      <c r="S864" s="145"/>
    </row>
    <row r="865" spans="8:19">
      <c r="H865" s="202"/>
      <c r="I865" s="204">
        <v>12189</v>
      </c>
      <c r="J865" s="195" t="s">
        <v>2197</v>
      </c>
      <c r="K865" s="91"/>
      <c r="L865" s="17"/>
      <c r="M865" s="93"/>
      <c r="N865" s="208"/>
      <c r="O865" s="205"/>
      <c r="P865" s="210"/>
      <c r="Q865" s="201"/>
      <c r="R865" s="144"/>
      <c r="S865" s="145"/>
    </row>
    <row r="866" spans="8:19">
      <c r="H866" s="202">
        <v>5671</v>
      </c>
      <c r="I866" s="204">
        <v>14715</v>
      </c>
      <c r="J866" s="195" t="s">
        <v>2198</v>
      </c>
      <c r="K866" s="91"/>
      <c r="L866" s="17"/>
      <c r="M866" s="93"/>
      <c r="N866" s="208"/>
      <c r="O866" s="205"/>
      <c r="P866" s="210"/>
      <c r="Q866" s="201"/>
      <c r="R866" s="144"/>
      <c r="S866" s="145"/>
    </row>
    <row r="867" spans="8:19">
      <c r="H867" s="202"/>
      <c r="I867" s="204">
        <v>14374</v>
      </c>
      <c r="J867" s="195" t="s">
        <v>2199</v>
      </c>
      <c r="K867" s="91"/>
      <c r="L867" s="17"/>
      <c r="M867" s="93"/>
      <c r="N867" s="208"/>
      <c r="O867" s="205"/>
      <c r="P867" s="210"/>
      <c r="Q867" s="201"/>
      <c r="R867" s="144"/>
      <c r="S867" s="145"/>
    </row>
    <row r="868" spans="8:19">
      <c r="H868" s="202"/>
      <c r="I868" s="204">
        <v>10240</v>
      </c>
      <c r="J868" s="195" t="s">
        <v>2200</v>
      </c>
      <c r="K868" s="91"/>
      <c r="L868" s="17"/>
      <c r="M868" s="93"/>
      <c r="N868" s="208"/>
      <c r="O868" s="205"/>
      <c r="P868" s="210"/>
      <c r="Q868" s="201"/>
      <c r="R868" s="144"/>
      <c r="S868" s="145"/>
    </row>
    <row r="869" spans="8:19">
      <c r="H869" s="202"/>
      <c r="I869" s="204">
        <v>12171</v>
      </c>
      <c r="J869" s="195" t="s">
        <v>2201</v>
      </c>
      <c r="K869" s="91"/>
      <c r="L869" s="17"/>
      <c r="M869" s="93"/>
      <c r="N869" s="208"/>
      <c r="O869" s="205"/>
      <c r="P869" s="210"/>
      <c r="Q869" s="201"/>
      <c r="R869" s="144"/>
      <c r="S869" s="145"/>
    </row>
    <row r="870" spans="8:19">
      <c r="H870" s="202"/>
      <c r="I870" s="204">
        <v>12183</v>
      </c>
      <c r="J870" s="195" t="s">
        <v>2202</v>
      </c>
      <c r="K870" s="91"/>
      <c r="L870" s="17"/>
      <c r="M870" s="93"/>
      <c r="N870" s="208"/>
      <c r="O870" s="205"/>
      <c r="P870" s="210"/>
      <c r="Q870" s="201"/>
      <c r="R870" s="144"/>
      <c r="S870" s="145"/>
    </row>
    <row r="871" spans="8:19">
      <c r="H871" s="202">
        <v>5913</v>
      </c>
      <c r="I871" s="204">
        <v>15507</v>
      </c>
      <c r="J871" s="195" t="s">
        <v>2203</v>
      </c>
      <c r="K871" s="91"/>
      <c r="L871" s="17"/>
      <c r="M871" s="93"/>
      <c r="N871" s="208"/>
      <c r="O871" s="205"/>
      <c r="P871" s="210"/>
      <c r="Q871" s="201"/>
      <c r="R871" s="144"/>
      <c r="S871" s="145"/>
    </row>
    <row r="872" spans="8:19">
      <c r="H872" s="202"/>
      <c r="I872" s="204">
        <v>12177</v>
      </c>
      <c r="J872" s="195" t="s">
        <v>546</v>
      </c>
      <c r="K872" s="91"/>
      <c r="L872" s="17"/>
      <c r="M872" s="93"/>
      <c r="N872" s="208"/>
      <c r="O872" s="205"/>
      <c r="P872" s="210"/>
      <c r="Q872" s="201"/>
      <c r="R872" s="144"/>
      <c r="S872" s="145"/>
    </row>
    <row r="873" spans="8:19">
      <c r="H873" s="202">
        <v>1001</v>
      </c>
      <c r="I873" s="204">
        <v>15557</v>
      </c>
      <c r="J873" s="195" t="s">
        <v>547</v>
      </c>
      <c r="K873" s="91"/>
      <c r="L873" s="17"/>
      <c r="M873" s="93"/>
      <c r="N873" s="208"/>
      <c r="O873" s="205"/>
      <c r="P873" s="210"/>
      <c r="Q873" s="201"/>
      <c r="R873" s="144"/>
      <c r="S873" s="145"/>
    </row>
    <row r="874" spans="8:19">
      <c r="H874" s="202">
        <v>26</v>
      </c>
      <c r="I874" s="204">
        <v>12182</v>
      </c>
      <c r="J874" s="195" t="s">
        <v>548</v>
      </c>
      <c r="K874" s="91"/>
      <c r="L874" s="17"/>
      <c r="M874" s="93"/>
      <c r="N874" s="208"/>
      <c r="O874" s="205"/>
      <c r="P874" s="210"/>
      <c r="Q874" s="201"/>
      <c r="R874" s="144"/>
      <c r="S874" s="145"/>
    </row>
    <row r="875" spans="8:19">
      <c r="H875" s="202"/>
      <c r="I875" s="204">
        <v>16241</v>
      </c>
      <c r="J875" s="195" t="s">
        <v>3767</v>
      </c>
      <c r="K875" s="91"/>
      <c r="L875" s="17"/>
      <c r="M875" s="93"/>
      <c r="N875" s="208"/>
      <c r="O875" s="205"/>
      <c r="P875" s="210"/>
      <c r="Q875" s="201"/>
      <c r="R875" s="144"/>
      <c r="S875" s="145"/>
    </row>
    <row r="876" spans="8:19">
      <c r="H876" s="202">
        <v>2473</v>
      </c>
      <c r="I876" s="204">
        <v>12219</v>
      </c>
      <c r="J876" s="195" t="s">
        <v>549</v>
      </c>
      <c r="K876" s="91"/>
      <c r="L876" s="17"/>
      <c r="M876" s="93"/>
      <c r="N876" s="208"/>
      <c r="O876" s="205"/>
      <c r="P876" s="210"/>
      <c r="Q876" s="201"/>
      <c r="R876" s="144"/>
      <c r="S876" s="145"/>
    </row>
    <row r="877" spans="8:19">
      <c r="H877" s="202">
        <v>6212</v>
      </c>
      <c r="I877" s="204">
        <v>12207</v>
      </c>
      <c r="J877" s="195" t="s">
        <v>550</v>
      </c>
      <c r="K877" s="91"/>
      <c r="L877" s="17"/>
      <c r="M877" s="93"/>
      <c r="N877" s="208"/>
      <c r="O877" s="205"/>
      <c r="P877" s="210"/>
      <c r="Q877" s="201"/>
      <c r="R877" s="144"/>
      <c r="S877" s="145"/>
    </row>
    <row r="878" spans="8:19">
      <c r="H878" s="202"/>
      <c r="I878" s="204">
        <v>12218</v>
      </c>
      <c r="J878" s="195" t="s">
        <v>551</v>
      </c>
      <c r="K878" s="91"/>
      <c r="L878" s="17"/>
      <c r="M878" s="93"/>
      <c r="N878" s="208"/>
      <c r="O878" s="205"/>
      <c r="P878" s="210"/>
      <c r="Q878" s="201"/>
      <c r="R878" s="144"/>
      <c r="S878" s="145"/>
    </row>
    <row r="879" spans="8:19">
      <c r="H879" s="202">
        <v>4065</v>
      </c>
      <c r="I879" s="204">
        <v>12217</v>
      </c>
      <c r="J879" s="195" t="s">
        <v>552</v>
      </c>
      <c r="K879" s="91"/>
      <c r="L879" s="17"/>
      <c r="M879" s="93"/>
      <c r="N879" s="208"/>
      <c r="O879" s="205"/>
      <c r="P879" s="210"/>
      <c r="Q879" s="201"/>
      <c r="R879" s="144"/>
      <c r="S879" s="145"/>
    </row>
    <row r="880" spans="8:19">
      <c r="H880" s="202">
        <v>386</v>
      </c>
      <c r="I880" s="204">
        <v>15049</v>
      </c>
      <c r="J880" s="195" t="s">
        <v>553</v>
      </c>
      <c r="K880" s="91"/>
      <c r="L880" s="17"/>
      <c r="M880" s="93"/>
      <c r="N880" s="208"/>
      <c r="O880" s="205"/>
      <c r="P880" s="210"/>
      <c r="Q880" s="201"/>
      <c r="R880" s="144"/>
      <c r="S880" s="145"/>
    </row>
    <row r="881" spans="8:19">
      <c r="H881" s="202">
        <v>4406</v>
      </c>
      <c r="I881" s="204">
        <v>15403</v>
      </c>
      <c r="J881" s="195" t="s">
        <v>554</v>
      </c>
      <c r="K881" s="91"/>
      <c r="L881" s="17"/>
      <c r="M881" s="93"/>
      <c r="N881" s="208"/>
      <c r="O881" s="205"/>
      <c r="P881" s="210"/>
      <c r="Q881" s="201"/>
      <c r="R881" s="144"/>
      <c r="S881" s="145"/>
    </row>
    <row r="882" spans="8:19">
      <c r="H882" s="202">
        <v>2535</v>
      </c>
      <c r="I882" s="204">
        <v>15603</v>
      </c>
      <c r="J882" s="195" t="s">
        <v>3450</v>
      </c>
      <c r="K882" s="91"/>
      <c r="L882" s="17"/>
      <c r="M882" s="93"/>
      <c r="N882" s="208"/>
      <c r="O882" s="205"/>
      <c r="P882" s="210"/>
      <c r="Q882" s="201"/>
      <c r="R882" s="144"/>
      <c r="S882" s="145"/>
    </row>
    <row r="883" spans="8:19">
      <c r="H883" s="202">
        <v>2785</v>
      </c>
      <c r="I883" s="204">
        <v>13843</v>
      </c>
      <c r="J883" s="195" t="s">
        <v>555</v>
      </c>
      <c r="K883" s="91"/>
      <c r="L883" s="17"/>
      <c r="M883" s="93"/>
      <c r="N883" s="208"/>
      <c r="O883" s="205"/>
      <c r="P883" s="210"/>
      <c r="Q883" s="201"/>
      <c r="R883" s="144"/>
      <c r="S883" s="145"/>
    </row>
    <row r="884" spans="8:19">
      <c r="H884" s="202">
        <v>5715</v>
      </c>
      <c r="I884" s="204">
        <v>14711</v>
      </c>
      <c r="J884" s="195" t="s">
        <v>556</v>
      </c>
      <c r="K884" s="91"/>
      <c r="L884" s="17"/>
      <c r="M884" s="93"/>
      <c r="N884" s="208"/>
      <c r="O884" s="205"/>
      <c r="P884" s="210"/>
      <c r="Q884" s="201"/>
      <c r="R884" s="144"/>
      <c r="S884" s="145"/>
    </row>
    <row r="885" spans="8:19">
      <c r="H885" s="202">
        <v>2573</v>
      </c>
      <c r="I885" s="204">
        <v>12199</v>
      </c>
      <c r="J885" s="195" t="s">
        <v>557</v>
      </c>
      <c r="K885" s="91"/>
      <c r="L885" s="17"/>
      <c r="M885" s="93"/>
      <c r="N885" s="208"/>
      <c r="O885" s="205"/>
      <c r="P885" s="210"/>
      <c r="Q885" s="201"/>
      <c r="R885" s="144"/>
      <c r="S885" s="145"/>
    </row>
    <row r="886" spans="8:19">
      <c r="H886" s="202">
        <v>5855</v>
      </c>
      <c r="I886" s="204">
        <v>14712</v>
      </c>
      <c r="J886" s="195" t="s">
        <v>558</v>
      </c>
      <c r="K886" s="91"/>
      <c r="L886" s="17"/>
      <c r="M886" s="93"/>
      <c r="N886" s="208"/>
      <c r="O886" s="205"/>
      <c r="P886" s="210"/>
      <c r="Q886" s="201"/>
      <c r="R886" s="144"/>
      <c r="S886" s="145"/>
    </row>
    <row r="887" spans="8:19">
      <c r="H887" s="202"/>
      <c r="I887" s="204">
        <v>11180</v>
      </c>
      <c r="J887" s="195" t="s">
        <v>559</v>
      </c>
      <c r="K887" s="91"/>
      <c r="L887" s="17"/>
      <c r="M887" s="93"/>
      <c r="N887" s="208"/>
      <c r="O887" s="205"/>
      <c r="P887" s="210"/>
      <c r="Q887" s="201"/>
      <c r="R887" s="144"/>
      <c r="S887" s="145"/>
    </row>
    <row r="888" spans="8:19">
      <c r="H888" s="202"/>
      <c r="I888" s="204">
        <v>10036</v>
      </c>
      <c r="J888" s="195" t="s">
        <v>560</v>
      </c>
      <c r="K888" s="91"/>
      <c r="L888" s="17"/>
      <c r="M888" s="93"/>
      <c r="N888" s="208"/>
      <c r="O888" s="205"/>
      <c r="P888" s="210"/>
      <c r="Q888" s="201"/>
      <c r="R888" s="144"/>
      <c r="S888" s="145"/>
    </row>
    <row r="889" spans="8:19">
      <c r="H889" s="202">
        <v>214</v>
      </c>
      <c r="I889" s="204">
        <v>11574</v>
      </c>
      <c r="J889" s="195" t="s">
        <v>561</v>
      </c>
      <c r="K889" s="91"/>
      <c r="L889" s="17"/>
      <c r="M889" s="93"/>
      <c r="N889" s="208"/>
      <c r="O889" s="205"/>
      <c r="P889" s="210"/>
      <c r="Q889" s="201"/>
      <c r="R889" s="144"/>
      <c r="S889" s="145"/>
    </row>
    <row r="890" spans="8:19">
      <c r="H890" s="202">
        <v>84</v>
      </c>
      <c r="I890" s="204">
        <v>11578</v>
      </c>
      <c r="J890" s="195" t="s">
        <v>562</v>
      </c>
      <c r="K890" s="91"/>
      <c r="L890" s="17"/>
      <c r="M890" s="93"/>
      <c r="N890" s="208"/>
      <c r="O890" s="205"/>
      <c r="P890" s="210"/>
      <c r="Q890" s="201"/>
      <c r="R890" s="144"/>
      <c r="S890" s="145"/>
    </row>
    <row r="891" spans="8:19">
      <c r="H891" s="202">
        <v>2572</v>
      </c>
      <c r="I891" s="204">
        <v>11580</v>
      </c>
      <c r="J891" s="195" t="s">
        <v>563</v>
      </c>
      <c r="K891" s="91"/>
      <c r="L891" s="17"/>
      <c r="M891" s="93"/>
      <c r="N891" s="208"/>
      <c r="O891" s="205"/>
      <c r="P891" s="210"/>
      <c r="Q891" s="201"/>
      <c r="R891" s="144"/>
      <c r="S891" s="145"/>
    </row>
    <row r="892" spans="8:19">
      <c r="H892" s="202">
        <v>85</v>
      </c>
      <c r="I892" s="204">
        <v>11581</v>
      </c>
      <c r="J892" s="195" t="s">
        <v>564</v>
      </c>
      <c r="K892" s="91"/>
      <c r="L892" s="17"/>
      <c r="M892" s="93"/>
      <c r="N892" s="208"/>
      <c r="O892" s="205"/>
      <c r="P892" s="210"/>
      <c r="Q892" s="201"/>
      <c r="R892" s="144"/>
      <c r="S892" s="145"/>
    </row>
    <row r="893" spans="8:19">
      <c r="H893" s="202">
        <v>575</v>
      </c>
      <c r="I893" s="204">
        <v>15148</v>
      </c>
      <c r="J893" s="195" t="s">
        <v>565</v>
      </c>
      <c r="K893" s="91"/>
      <c r="L893" s="17"/>
      <c r="M893" s="93"/>
      <c r="N893" s="208"/>
      <c r="O893" s="205"/>
      <c r="P893" s="210"/>
      <c r="Q893" s="201"/>
      <c r="R893" s="144"/>
      <c r="S893" s="145"/>
    </row>
    <row r="894" spans="8:19">
      <c r="H894" s="202">
        <v>761</v>
      </c>
      <c r="I894" s="204">
        <v>15260</v>
      </c>
      <c r="J894" s="195" t="s">
        <v>566</v>
      </c>
      <c r="K894" s="91"/>
      <c r="L894" s="17"/>
      <c r="M894" s="93"/>
      <c r="N894" s="208"/>
      <c r="O894" s="205"/>
      <c r="P894" s="210"/>
      <c r="Q894" s="201"/>
      <c r="R894" s="144"/>
      <c r="S894" s="145"/>
    </row>
    <row r="895" spans="8:19">
      <c r="H895" s="202">
        <v>215</v>
      </c>
      <c r="I895" s="204">
        <v>11583</v>
      </c>
      <c r="J895" s="195" t="s">
        <v>2254</v>
      </c>
      <c r="K895" s="91"/>
      <c r="L895" s="17"/>
      <c r="M895" s="93"/>
      <c r="N895" s="208"/>
      <c r="O895" s="205"/>
      <c r="P895" s="210"/>
      <c r="Q895" s="201"/>
      <c r="R895" s="144"/>
      <c r="S895" s="145"/>
    </row>
    <row r="896" spans="8:19">
      <c r="H896" s="202"/>
      <c r="I896" s="204">
        <v>11227</v>
      </c>
      <c r="J896" s="195" t="s">
        <v>2255</v>
      </c>
      <c r="K896" s="91"/>
      <c r="L896" s="17"/>
      <c r="M896" s="93"/>
      <c r="N896" s="208"/>
      <c r="O896" s="205"/>
      <c r="P896" s="210"/>
      <c r="Q896" s="201"/>
      <c r="R896" s="144"/>
      <c r="S896" s="145"/>
    </row>
    <row r="897" spans="8:19">
      <c r="H897" s="202">
        <v>5912</v>
      </c>
      <c r="I897" s="204">
        <v>14820</v>
      </c>
      <c r="J897" s="195" t="s">
        <v>2256</v>
      </c>
      <c r="K897" s="91"/>
      <c r="L897" s="17"/>
      <c r="M897" s="93"/>
      <c r="N897" s="208"/>
      <c r="O897" s="205"/>
      <c r="P897" s="210"/>
      <c r="Q897" s="201"/>
      <c r="R897" s="144"/>
      <c r="S897" s="145"/>
    </row>
    <row r="898" spans="8:19">
      <c r="H898" s="202">
        <v>2915</v>
      </c>
      <c r="I898" s="204">
        <v>12184</v>
      </c>
      <c r="J898" s="195" t="s">
        <v>567</v>
      </c>
      <c r="K898" s="91"/>
      <c r="L898" s="17"/>
      <c r="M898" s="93"/>
      <c r="N898" s="208"/>
      <c r="O898" s="205"/>
      <c r="P898" s="210"/>
      <c r="Q898" s="201"/>
      <c r="R898" s="144"/>
      <c r="S898" s="145"/>
    </row>
    <row r="899" spans="8:19">
      <c r="H899" s="202">
        <v>4304</v>
      </c>
      <c r="I899" s="204">
        <v>12210</v>
      </c>
      <c r="J899" s="195" t="s">
        <v>568</v>
      </c>
      <c r="K899" s="91"/>
      <c r="L899" s="17"/>
      <c r="M899" s="93"/>
      <c r="N899" s="208"/>
      <c r="O899" s="205"/>
      <c r="P899" s="210"/>
      <c r="Q899" s="201"/>
      <c r="R899" s="144"/>
      <c r="S899" s="145"/>
    </row>
    <row r="900" spans="8:19">
      <c r="H900" s="202">
        <v>191</v>
      </c>
      <c r="I900" s="204">
        <v>12205</v>
      </c>
      <c r="J900" s="195" t="s">
        <v>569</v>
      </c>
      <c r="K900" s="91"/>
      <c r="L900" s="17"/>
      <c r="M900" s="93"/>
      <c r="N900" s="208"/>
      <c r="O900" s="205"/>
      <c r="P900" s="210"/>
      <c r="Q900" s="201"/>
      <c r="R900" s="144"/>
      <c r="S900" s="145"/>
    </row>
    <row r="901" spans="8:19">
      <c r="H901" s="202">
        <v>2293</v>
      </c>
      <c r="I901" s="204">
        <v>12204</v>
      </c>
      <c r="J901" s="195" t="s">
        <v>570</v>
      </c>
      <c r="K901" s="91"/>
      <c r="L901" s="17"/>
      <c r="M901" s="93"/>
      <c r="N901" s="208"/>
      <c r="O901" s="205"/>
      <c r="P901" s="210"/>
      <c r="Q901" s="201"/>
      <c r="R901" s="144"/>
      <c r="S901" s="145"/>
    </row>
    <row r="902" spans="8:19">
      <c r="H902" s="202"/>
      <c r="I902" s="204">
        <v>12197</v>
      </c>
      <c r="J902" s="195" t="s">
        <v>571</v>
      </c>
      <c r="K902" s="91"/>
      <c r="L902" s="17"/>
      <c r="M902" s="93"/>
      <c r="N902" s="208"/>
      <c r="O902" s="205"/>
      <c r="P902" s="210"/>
      <c r="Q902" s="201"/>
      <c r="R902" s="144"/>
      <c r="S902" s="145"/>
    </row>
    <row r="903" spans="8:19">
      <c r="H903" s="202">
        <v>113</v>
      </c>
      <c r="I903" s="204">
        <v>12159</v>
      </c>
      <c r="J903" s="195" t="s">
        <v>572</v>
      </c>
      <c r="K903" s="91"/>
      <c r="L903" s="17"/>
      <c r="M903" s="93"/>
      <c r="N903" s="208"/>
      <c r="O903" s="205"/>
      <c r="P903" s="210"/>
      <c r="Q903" s="201"/>
      <c r="R903" s="144"/>
      <c r="S903" s="145"/>
    </row>
    <row r="904" spans="8:19">
      <c r="H904" s="202">
        <v>952</v>
      </c>
      <c r="I904" s="204">
        <v>15347</v>
      </c>
      <c r="J904" s="195" t="s">
        <v>573</v>
      </c>
      <c r="K904" s="91"/>
      <c r="L904" s="17"/>
      <c r="M904" s="93"/>
      <c r="N904" s="208"/>
      <c r="O904" s="205"/>
      <c r="P904" s="210"/>
      <c r="Q904" s="201"/>
      <c r="R904" s="144"/>
      <c r="S904" s="145"/>
    </row>
    <row r="905" spans="8:19">
      <c r="H905" s="202">
        <v>4134</v>
      </c>
      <c r="I905" s="204">
        <v>12122</v>
      </c>
      <c r="J905" s="195" t="s">
        <v>574</v>
      </c>
      <c r="K905" s="91"/>
      <c r="L905" s="17"/>
      <c r="M905" s="93"/>
      <c r="N905" s="208"/>
      <c r="O905" s="205"/>
      <c r="P905" s="210"/>
      <c r="Q905" s="201"/>
      <c r="R905" s="144"/>
      <c r="S905" s="145"/>
    </row>
    <row r="906" spans="8:19">
      <c r="H906" s="202"/>
      <c r="I906" s="204">
        <v>16446</v>
      </c>
      <c r="J906" s="195" t="s">
        <v>3768</v>
      </c>
      <c r="K906" s="91"/>
      <c r="L906" s="17"/>
      <c r="M906" s="93"/>
      <c r="N906" s="208"/>
      <c r="O906" s="205"/>
      <c r="P906" s="210"/>
      <c r="Q906" s="201"/>
      <c r="R906" s="144"/>
      <c r="S906" s="145"/>
    </row>
    <row r="907" spans="8:19">
      <c r="H907" s="202"/>
      <c r="I907" s="204">
        <v>12142</v>
      </c>
      <c r="J907" s="195" t="s">
        <v>575</v>
      </c>
      <c r="K907" s="91"/>
      <c r="L907" s="17"/>
      <c r="M907" s="93"/>
      <c r="N907" s="208"/>
      <c r="O907" s="205"/>
      <c r="P907" s="210"/>
      <c r="Q907" s="201"/>
      <c r="R907" s="144"/>
      <c r="S907" s="145"/>
    </row>
    <row r="908" spans="8:19">
      <c r="H908" s="202">
        <v>1054</v>
      </c>
      <c r="I908" s="204">
        <v>15552</v>
      </c>
      <c r="J908" s="195" t="s">
        <v>576</v>
      </c>
      <c r="K908" s="91"/>
      <c r="L908" s="17"/>
      <c r="M908" s="93"/>
      <c r="N908" s="208"/>
      <c r="O908" s="205"/>
      <c r="P908" s="210"/>
      <c r="Q908" s="201"/>
      <c r="R908" s="144"/>
      <c r="S908" s="145"/>
    </row>
    <row r="909" spans="8:19">
      <c r="H909" s="202"/>
      <c r="I909" s="204">
        <v>16385</v>
      </c>
      <c r="J909" s="195" t="s">
        <v>3769</v>
      </c>
      <c r="K909" s="91"/>
      <c r="L909" s="17"/>
      <c r="M909" s="93"/>
      <c r="N909" s="208"/>
      <c r="O909" s="205"/>
      <c r="P909" s="210"/>
      <c r="Q909" s="201"/>
      <c r="R909" s="144"/>
      <c r="S909" s="145"/>
    </row>
    <row r="910" spans="8:19">
      <c r="H910" s="202"/>
      <c r="I910" s="204">
        <v>11275</v>
      </c>
      <c r="J910" s="195" t="s">
        <v>577</v>
      </c>
      <c r="K910" s="91"/>
      <c r="L910" s="17"/>
      <c r="M910" s="93"/>
      <c r="N910" s="208"/>
      <c r="O910" s="205"/>
      <c r="P910" s="210"/>
      <c r="Q910" s="201"/>
      <c r="R910" s="144"/>
      <c r="S910" s="145"/>
    </row>
    <row r="911" spans="8:19">
      <c r="H911" s="202">
        <v>3352</v>
      </c>
      <c r="I911" s="204">
        <v>14435</v>
      </c>
      <c r="J911" s="195" t="s">
        <v>578</v>
      </c>
      <c r="K911" s="91"/>
      <c r="L911" s="17"/>
      <c r="M911" s="93"/>
      <c r="N911" s="208"/>
      <c r="O911" s="205"/>
      <c r="P911" s="210"/>
      <c r="Q911" s="201"/>
      <c r="R911" s="144"/>
      <c r="S911" s="145"/>
    </row>
    <row r="912" spans="8:19">
      <c r="H912" s="202">
        <v>5518</v>
      </c>
      <c r="I912" s="204">
        <v>14717</v>
      </c>
      <c r="J912" s="195" t="s">
        <v>579</v>
      </c>
      <c r="K912" s="91"/>
      <c r="L912" s="17"/>
      <c r="M912" s="93"/>
      <c r="N912" s="208"/>
      <c r="O912" s="205"/>
      <c r="P912" s="210"/>
      <c r="Q912" s="201"/>
      <c r="R912" s="144"/>
      <c r="S912" s="145"/>
    </row>
    <row r="913" spans="8:19">
      <c r="H913" s="202">
        <v>5633</v>
      </c>
      <c r="I913" s="204">
        <v>14718</v>
      </c>
      <c r="J913" s="195" t="s">
        <v>580</v>
      </c>
      <c r="K913" s="91"/>
      <c r="L913" s="17"/>
      <c r="M913" s="93"/>
      <c r="N913" s="208"/>
      <c r="O913" s="205"/>
      <c r="P913" s="210"/>
      <c r="Q913" s="201"/>
      <c r="R913" s="144"/>
      <c r="S913" s="145"/>
    </row>
    <row r="914" spans="8:19">
      <c r="H914" s="202">
        <v>2131</v>
      </c>
      <c r="I914" s="204">
        <v>12135</v>
      </c>
      <c r="J914" s="195" t="s">
        <v>581</v>
      </c>
      <c r="K914" s="91"/>
      <c r="L914" s="17"/>
      <c r="M914" s="93"/>
      <c r="N914" s="208"/>
      <c r="O914" s="205"/>
      <c r="P914" s="210"/>
      <c r="Q914" s="201"/>
      <c r="R914" s="144"/>
      <c r="S914" s="145"/>
    </row>
    <row r="915" spans="8:19">
      <c r="H915" s="202">
        <v>5634</v>
      </c>
      <c r="I915" s="204">
        <v>15494</v>
      </c>
      <c r="J915" s="195" t="s">
        <v>582</v>
      </c>
      <c r="K915" s="91"/>
      <c r="L915" s="17"/>
      <c r="M915" s="93"/>
      <c r="N915" s="208"/>
      <c r="O915" s="205"/>
      <c r="P915" s="210"/>
      <c r="Q915" s="201"/>
      <c r="R915" s="144"/>
      <c r="S915" s="145"/>
    </row>
    <row r="916" spans="8:19">
      <c r="H916" s="202"/>
      <c r="I916" s="204">
        <v>12133</v>
      </c>
      <c r="J916" s="195" t="s">
        <v>583</v>
      </c>
      <c r="K916" s="91"/>
      <c r="L916" s="17"/>
      <c r="M916" s="93"/>
      <c r="N916" s="208"/>
      <c r="O916" s="205"/>
      <c r="P916" s="210"/>
      <c r="Q916" s="201"/>
      <c r="R916" s="144"/>
      <c r="S916" s="145"/>
    </row>
    <row r="917" spans="8:19">
      <c r="H917" s="202">
        <v>5482</v>
      </c>
      <c r="I917" s="204">
        <v>14716</v>
      </c>
      <c r="J917" s="195" t="s">
        <v>584</v>
      </c>
      <c r="K917" s="91"/>
      <c r="L917" s="17"/>
      <c r="M917" s="93"/>
      <c r="N917" s="208"/>
      <c r="O917" s="205"/>
      <c r="P917" s="210"/>
      <c r="Q917" s="201"/>
      <c r="R917" s="144"/>
      <c r="S917" s="145"/>
    </row>
    <row r="918" spans="8:19">
      <c r="H918" s="202"/>
      <c r="I918" s="204">
        <v>12131</v>
      </c>
      <c r="J918" s="195" t="s">
        <v>585</v>
      </c>
      <c r="K918" s="91"/>
      <c r="L918" s="17"/>
      <c r="M918" s="93"/>
      <c r="N918" s="208"/>
      <c r="O918" s="205"/>
      <c r="P918" s="210"/>
      <c r="Q918" s="201"/>
      <c r="R918" s="144"/>
      <c r="S918" s="145"/>
    </row>
    <row r="919" spans="8:19">
      <c r="H919" s="202"/>
      <c r="I919" s="204">
        <v>11257</v>
      </c>
      <c r="J919" s="195" t="s">
        <v>586</v>
      </c>
      <c r="K919" s="91"/>
      <c r="L919" s="17"/>
      <c r="M919" s="93"/>
      <c r="N919" s="208"/>
      <c r="O919" s="205"/>
      <c r="P919" s="210"/>
      <c r="Q919" s="201"/>
      <c r="R919" s="144"/>
      <c r="S919" s="145"/>
    </row>
    <row r="920" spans="8:19">
      <c r="H920" s="202">
        <v>5635</v>
      </c>
      <c r="I920" s="204">
        <v>14721</v>
      </c>
      <c r="J920" s="195" t="s">
        <v>587</v>
      </c>
      <c r="K920" s="91"/>
      <c r="L920" s="17"/>
      <c r="M920" s="93"/>
      <c r="N920" s="208"/>
      <c r="O920" s="205"/>
      <c r="P920" s="210"/>
      <c r="Q920" s="201"/>
      <c r="R920" s="144"/>
      <c r="S920" s="145"/>
    </row>
    <row r="921" spans="8:19">
      <c r="H921" s="202"/>
      <c r="I921" s="204">
        <v>12128</v>
      </c>
      <c r="J921" s="195" t="s">
        <v>588</v>
      </c>
      <c r="K921" s="91"/>
      <c r="L921" s="17"/>
      <c r="M921" s="93"/>
      <c r="N921" s="208"/>
      <c r="O921" s="205"/>
      <c r="P921" s="210"/>
      <c r="Q921" s="201"/>
      <c r="R921" s="144"/>
      <c r="S921" s="145"/>
    </row>
    <row r="922" spans="8:19">
      <c r="H922" s="202">
        <v>6713</v>
      </c>
      <c r="I922" s="204">
        <v>13284</v>
      </c>
      <c r="J922" s="195" t="s">
        <v>589</v>
      </c>
      <c r="K922" s="91"/>
      <c r="L922" s="17"/>
      <c r="M922" s="93"/>
      <c r="N922" s="208"/>
      <c r="O922" s="205"/>
      <c r="P922" s="210"/>
      <c r="Q922" s="201"/>
      <c r="R922" s="144"/>
      <c r="S922" s="145"/>
    </row>
    <row r="923" spans="8:19">
      <c r="H923" s="202"/>
      <c r="I923" s="204">
        <v>12126</v>
      </c>
      <c r="J923" s="195" t="s">
        <v>590</v>
      </c>
      <c r="K923" s="91"/>
      <c r="L923" s="17"/>
      <c r="M923" s="93"/>
      <c r="N923" s="208"/>
      <c r="O923" s="205"/>
      <c r="P923" s="210"/>
      <c r="Q923" s="201"/>
      <c r="R923" s="144"/>
      <c r="S923" s="145"/>
    </row>
    <row r="924" spans="8:19">
      <c r="H924" s="202"/>
      <c r="I924" s="204">
        <v>16223</v>
      </c>
      <c r="J924" s="195" t="s">
        <v>3770</v>
      </c>
      <c r="K924" s="91"/>
      <c r="L924" s="17"/>
      <c r="M924" s="93"/>
      <c r="N924" s="208"/>
      <c r="O924" s="205"/>
      <c r="P924" s="210"/>
      <c r="Q924" s="201"/>
      <c r="R924" s="144"/>
      <c r="S924" s="145"/>
    </row>
    <row r="925" spans="8:19">
      <c r="H925" s="202">
        <v>2401</v>
      </c>
      <c r="I925" s="204">
        <v>13703</v>
      </c>
      <c r="J925" s="195" t="s">
        <v>591</v>
      </c>
      <c r="K925" s="91"/>
      <c r="L925" s="17"/>
      <c r="M925" s="93"/>
      <c r="N925" s="208"/>
      <c r="O925" s="205"/>
      <c r="P925" s="210"/>
      <c r="Q925" s="201"/>
      <c r="R925" s="144"/>
      <c r="S925" s="145"/>
    </row>
    <row r="926" spans="8:19">
      <c r="H926" s="202">
        <v>192</v>
      </c>
      <c r="I926" s="204">
        <v>12123</v>
      </c>
      <c r="J926" s="195" t="s">
        <v>592</v>
      </c>
      <c r="K926" s="91"/>
      <c r="L926" s="17"/>
      <c r="M926" s="93"/>
      <c r="N926" s="208"/>
      <c r="O926" s="205"/>
      <c r="P926" s="210"/>
      <c r="Q926" s="201"/>
      <c r="R926" s="144"/>
      <c r="S926" s="145"/>
    </row>
    <row r="927" spans="8:19">
      <c r="H927" s="202">
        <v>4066</v>
      </c>
      <c r="I927" s="204">
        <v>12157</v>
      </c>
      <c r="J927" s="195" t="s">
        <v>593</v>
      </c>
      <c r="K927" s="91"/>
      <c r="L927" s="17"/>
      <c r="M927" s="93"/>
      <c r="N927" s="208"/>
      <c r="O927" s="205"/>
      <c r="P927" s="210"/>
      <c r="Q927" s="201"/>
      <c r="R927" s="144"/>
      <c r="S927" s="145"/>
    </row>
    <row r="928" spans="8:19">
      <c r="H928" s="202">
        <v>6004</v>
      </c>
      <c r="I928" s="204">
        <v>12132</v>
      </c>
      <c r="J928" s="195" t="s">
        <v>594</v>
      </c>
      <c r="K928" s="91"/>
      <c r="L928" s="17"/>
      <c r="M928" s="93"/>
      <c r="N928" s="208"/>
      <c r="O928" s="205"/>
      <c r="P928" s="210"/>
      <c r="Q928" s="201"/>
      <c r="R928" s="144"/>
      <c r="S928" s="145"/>
    </row>
    <row r="929" spans="8:19">
      <c r="H929" s="202">
        <v>3212</v>
      </c>
      <c r="I929" s="204">
        <v>14383</v>
      </c>
      <c r="J929" s="195" t="s">
        <v>595</v>
      </c>
      <c r="K929" s="91"/>
      <c r="L929" s="17"/>
      <c r="M929" s="93"/>
      <c r="N929" s="208"/>
      <c r="O929" s="205"/>
      <c r="P929" s="210"/>
      <c r="Q929" s="201"/>
      <c r="R929" s="144"/>
      <c r="S929" s="145"/>
    </row>
    <row r="930" spans="8:19">
      <c r="H930" s="202">
        <v>901</v>
      </c>
      <c r="I930" s="204">
        <v>15311</v>
      </c>
      <c r="J930" s="195" t="s">
        <v>596</v>
      </c>
      <c r="K930" s="91"/>
      <c r="L930" s="17"/>
      <c r="M930" s="93"/>
      <c r="N930" s="208"/>
      <c r="O930" s="205"/>
      <c r="P930" s="210"/>
      <c r="Q930" s="201"/>
      <c r="R930" s="144"/>
      <c r="S930" s="145"/>
    </row>
    <row r="931" spans="8:19">
      <c r="H931" s="202">
        <v>55</v>
      </c>
      <c r="I931" s="204">
        <v>12168</v>
      </c>
      <c r="J931" s="195" t="s">
        <v>597</v>
      </c>
      <c r="K931" s="91"/>
      <c r="L931" s="17"/>
      <c r="M931" s="93"/>
      <c r="N931" s="208"/>
      <c r="O931" s="205"/>
      <c r="P931" s="210"/>
      <c r="Q931" s="201"/>
      <c r="R931" s="144"/>
      <c r="S931" s="145"/>
    </row>
    <row r="932" spans="8:19">
      <c r="H932" s="202">
        <v>4195</v>
      </c>
      <c r="I932" s="204">
        <v>12167</v>
      </c>
      <c r="J932" s="195" t="s">
        <v>598</v>
      </c>
      <c r="K932" s="91"/>
      <c r="L932" s="17"/>
      <c r="M932" s="93"/>
      <c r="N932" s="208"/>
      <c r="O932" s="205"/>
      <c r="P932" s="210"/>
      <c r="Q932" s="201"/>
      <c r="R932" s="144"/>
      <c r="S932" s="145"/>
    </row>
    <row r="933" spans="8:19">
      <c r="H933" s="202">
        <v>4411</v>
      </c>
      <c r="I933" s="204">
        <v>15402</v>
      </c>
      <c r="J933" s="195" t="s">
        <v>599</v>
      </c>
      <c r="K933" s="91"/>
      <c r="L933" s="17"/>
      <c r="M933" s="93"/>
      <c r="N933" s="208"/>
      <c r="O933" s="205"/>
      <c r="P933" s="210"/>
      <c r="Q933" s="201"/>
      <c r="R933" s="144"/>
      <c r="S933" s="145"/>
    </row>
    <row r="934" spans="8:19">
      <c r="H934" s="202">
        <v>1127</v>
      </c>
      <c r="I934" s="204">
        <v>15555</v>
      </c>
      <c r="J934" s="195" t="s">
        <v>600</v>
      </c>
      <c r="K934" s="91"/>
      <c r="L934" s="17"/>
      <c r="M934" s="93"/>
      <c r="N934" s="208"/>
      <c r="O934" s="205"/>
      <c r="P934" s="210"/>
      <c r="Q934" s="201"/>
      <c r="R934" s="144"/>
      <c r="S934" s="145"/>
    </row>
    <row r="935" spans="8:19">
      <c r="H935" s="202">
        <v>4049</v>
      </c>
      <c r="I935" s="204">
        <v>14534</v>
      </c>
      <c r="J935" s="195" t="s">
        <v>601</v>
      </c>
      <c r="K935" s="91"/>
      <c r="L935" s="17"/>
      <c r="M935" s="93"/>
      <c r="N935" s="208"/>
      <c r="O935" s="205"/>
      <c r="P935" s="210"/>
      <c r="Q935" s="201"/>
      <c r="R935" s="144"/>
      <c r="S935" s="145"/>
    </row>
    <row r="936" spans="8:19">
      <c r="H936" s="202">
        <v>1084</v>
      </c>
      <c r="I936" s="204">
        <v>15554</v>
      </c>
      <c r="J936" s="195" t="s">
        <v>602</v>
      </c>
      <c r="K936" s="91"/>
      <c r="L936" s="17"/>
      <c r="M936" s="93"/>
      <c r="N936" s="208"/>
      <c r="O936" s="205"/>
      <c r="P936" s="210"/>
      <c r="Q936" s="201"/>
      <c r="R936" s="144"/>
      <c r="S936" s="145"/>
    </row>
    <row r="937" spans="8:19">
      <c r="H937" s="202">
        <v>3252</v>
      </c>
      <c r="I937" s="204">
        <v>14400</v>
      </c>
      <c r="J937" s="195" t="s">
        <v>603</v>
      </c>
      <c r="K937" s="91"/>
      <c r="L937" s="17"/>
      <c r="M937" s="93"/>
      <c r="N937" s="208"/>
      <c r="O937" s="205"/>
      <c r="P937" s="210"/>
      <c r="Q937" s="201"/>
      <c r="R937" s="144"/>
      <c r="S937" s="145"/>
    </row>
    <row r="938" spans="8:19">
      <c r="H938" s="202">
        <v>4161</v>
      </c>
      <c r="I938" s="204">
        <v>12170</v>
      </c>
      <c r="J938" s="195" t="s">
        <v>604</v>
      </c>
      <c r="K938" s="91"/>
      <c r="L938" s="17"/>
      <c r="M938" s="93"/>
      <c r="N938" s="208"/>
      <c r="O938" s="205"/>
      <c r="P938" s="210"/>
      <c r="Q938" s="201"/>
      <c r="R938" s="144"/>
      <c r="S938" s="145"/>
    </row>
    <row r="939" spans="8:19">
      <c r="H939" s="202">
        <v>1301</v>
      </c>
      <c r="I939" s="204">
        <v>12152</v>
      </c>
      <c r="J939" s="195" t="s">
        <v>605</v>
      </c>
      <c r="K939" s="91"/>
      <c r="L939" s="17"/>
      <c r="M939" s="93"/>
      <c r="N939" s="208"/>
      <c r="O939" s="205"/>
      <c r="P939" s="210"/>
      <c r="Q939" s="201"/>
      <c r="R939" s="144"/>
      <c r="S939" s="145"/>
    </row>
    <row r="940" spans="8:19">
      <c r="H940" s="202">
        <v>6194</v>
      </c>
      <c r="I940" s="204">
        <v>12151</v>
      </c>
      <c r="J940" s="195" t="s">
        <v>606</v>
      </c>
      <c r="K940" s="91"/>
      <c r="L940" s="17"/>
      <c r="M940" s="93"/>
      <c r="N940" s="208"/>
      <c r="O940" s="205"/>
      <c r="P940" s="210"/>
      <c r="Q940" s="201"/>
      <c r="R940" s="144"/>
      <c r="S940" s="145"/>
    </row>
    <row r="941" spans="8:19">
      <c r="H941" s="202">
        <v>6282</v>
      </c>
      <c r="I941" s="204">
        <v>12150</v>
      </c>
      <c r="J941" s="195" t="s">
        <v>607</v>
      </c>
      <c r="K941" s="91"/>
      <c r="L941" s="17"/>
      <c r="M941" s="93"/>
      <c r="N941" s="208"/>
      <c r="O941" s="205"/>
      <c r="P941" s="210"/>
      <c r="Q941" s="201"/>
      <c r="R941" s="144"/>
      <c r="S941" s="145"/>
    </row>
    <row r="942" spans="8:19">
      <c r="H942" s="202"/>
      <c r="I942" s="204">
        <v>12243</v>
      </c>
      <c r="J942" s="195" t="s">
        <v>608</v>
      </c>
      <c r="K942" s="91"/>
      <c r="L942" s="17"/>
      <c r="M942" s="93"/>
      <c r="N942" s="208"/>
      <c r="O942" s="205"/>
      <c r="P942" s="210"/>
      <c r="Q942" s="201"/>
      <c r="R942" s="144"/>
      <c r="S942" s="145"/>
    </row>
    <row r="943" spans="8:19">
      <c r="H943" s="202">
        <v>294</v>
      </c>
      <c r="I943" s="204">
        <v>16081</v>
      </c>
      <c r="J943" s="195" t="s">
        <v>609</v>
      </c>
      <c r="K943" s="91"/>
      <c r="L943" s="17"/>
      <c r="M943" s="93"/>
      <c r="N943" s="208"/>
      <c r="O943" s="205"/>
      <c r="P943" s="210"/>
      <c r="Q943" s="201"/>
      <c r="R943" s="144"/>
      <c r="S943" s="145"/>
    </row>
    <row r="944" spans="8:19">
      <c r="H944" s="202"/>
      <c r="I944" s="204">
        <v>12209</v>
      </c>
      <c r="J944" s="195" t="s">
        <v>610</v>
      </c>
      <c r="K944" s="91"/>
      <c r="L944" s="17"/>
      <c r="M944" s="93"/>
      <c r="N944" s="208"/>
      <c r="O944" s="205"/>
      <c r="P944" s="210"/>
      <c r="Q944" s="201"/>
      <c r="R944" s="144"/>
      <c r="S944" s="145"/>
    </row>
    <row r="945" spans="8:19">
      <c r="H945" s="202">
        <v>218</v>
      </c>
      <c r="I945" s="204">
        <v>12144</v>
      </c>
      <c r="J945" s="195" t="s">
        <v>611</v>
      </c>
      <c r="K945" s="91"/>
      <c r="L945" s="17"/>
      <c r="M945" s="93"/>
      <c r="N945" s="208"/>
      <c r="O945" s="205"/>
      <c r="P945" s="210"/>
      <c r="Q945" s="201"/>
      <c r="R945" s="144"/>
      <c r="S945" s="145"/>
    </row>
    <row r="946" spans="8:19">
      <c r="H946" s="202"/>
      <c r="I946" s="204">
        <v>12232</v>
      </c>
      <c r="J946" s="195" t="s">
        <v>612</v>
      </c>
      <c r="K946" s="91"/>
      <c r="L946" s="17"/>
      <c r="M946" s="93"/>
      <c r="N946" s="208"/>
      <c r="O946" s="205"/>
      <c r="P946" s="210"/>
      <c r="Q946" s="201"/>
      <c r="R946" s="144"/>
      <c r="S946" s="145"/>
    </row>
    <row r="947" spans="8:19">
      <c r="H947" s="202">
        <v>219</v>
      </c>
      <c r="I947" s="204">
        <v>12294</v>
      </c>
      <c r="J947" s="195" t="s">
        <v>613</v>
      </c>
      <c r="K947" s="91"/>
      <c r="L947" s="17"/>
      <c r="M947" s="93"/>
      <c r="N947" s="208"/>
      <c r="O947" s="205"/>
      <c r="P947" s="210"/>
      <c r="Q947" s="201"/>
      <c r="R947" s="144"/>
      <c r="S947" s="145"/>
    </row>
    <row r="948" spans="8:19">
      <c r="H948" s="202">
        <v>6283</v>
      </c>
      <c r="I948" s="204">
        <v>12293</v>
      </c>
      <c r="J948" s="195" t="s">
        <v>614</v>
      </c>
      <c r="K948" s="91"/>
      <c r="L948" s="17"/>
      <c r="M948" s="93"/>
      <c r="N948" s="208"/>
      <c r="O948" s="205"/>
      <c r="P948" s="210"/>
      <c r="Q948" s="201"/>
      <c r="R948" s="144"/>
      <c r="S948" s="145"/>
    </row>
    <row r="949" spans="8:19">
      <c r="H949" s="202">
        <v>56</v>
      </c>
      <c r="I949" s="204">
        <v>12292</v>
      </c>
      <c r="J949" s="195" t="s">
        <v>615</v>
      </c>
      <c r="K949" s="91"/>
      <c r="L949" s="17"/>
      <c r="M949" s="93"/>
      <c r="N949" s="208"/>
      <c r="O949" s="205"/>
      <c r="P949" s="210"/>
      <c r="Q949" s="201"/>
      <c r="R949" s="144"/>
      <c r="S949" s="145"/>
    </row>
    <row r="950" spans="8:19">
      <c r="H950" s="202">
        <v>1024</v>
      </c>
      <c r="I950" s="204">
        <v>15563</v>
      </c>
      <c r="J950" s="195" t="s">
        <v>616</v>
      </c>
      <c r="K950" s="91"/>
      <c r="L950" s="17"/>
      <c r="M950" s="93"/>
      <c r="N950" s="208"/>
      <c r="O950" s="205"/>
      <c r="P950" s="210"/>
      <c r="Q950" s="201"/>
      <c r="R950" s="144"/>
      <c r="S950" s="145"/>
    </row>
    <row r="951" spans="8:19">
      <c r="H951" s="202">
        <v>1504</v>
      </c>
      <c r="I951" s="204">
        <v>12290</v>
      </c>
      <c r="J951" s="195" t="s">
        <v>617</v>
      </c>
      <c r="N951" s="208"/>
      <c r="O951" s="205"/>
      <c r="P951" s="210"/>
      <c r="Q951" s="201"/>
      <c r="R951" s="144"/>
      <c r="S951" s="145"/>
    </row>
    <row r="952" spans="8:19">
      <c r="H952" s="202"/>
      <c r="I952" s="204">
        <v>16432</v>
      </c>
      <c r="J952" s="195" t="s">
        <v>3771</v>
      </c>
      <c r="N952" s="208"/>
      <c r="O952" s="205"/>
      <c r="P952" s="210"/>
      <c r="Q952" s="201"/>
      <c r="R952" s="144"/>
      <c r="S952" s="145"/>
    </row>
    <row r="953" spans="8:19">
      <c r="H953" s="202"/>
      <c r="I953" s="204">
        <v>16514</v>
      </c>
      <c r="J953" s="195" t="s">
        <v>3772</v>
      </c>
      <c r="N953" s="208"/>
      <c r="O953" s="205"/>
      <c r="P953" s="210"/>
      <c r="Q953" s="201"/>
      <c r="R953" s="144"/>
      <c r="S953" s="145"/>
    </row>
    <row r="954" spans="8:19">
      <c r="H954" s="202">
        <v>4305</v>
      </c>
      <c r="I954" s="204">
        <v>15646</v>
      </c>
      <c r="J954" s="195" t="s">
        <v>618</v>
      </c>
      <c r="N954" s="208"/>
      <c r="O954" s="205"/>
      <c r="P954" s="210"/>
      <c r="Q954" s="201"/>
      <c r="R954" s="144"/>
      <c r="S954" s="145"/>
    </row>
    <row r="955" spans="8:19">
      <c r="H955" s="202"/>
      <c r="I955" s="204">
        <v>16297</v>
      </c>
      <c r="J955" s="195" t="s">
        <v>3773</v>
      </c>
      <c r="N955" s="208"/>
      <c r="O955" s="205"/>
      <c r="P955" s="210"/>
      <c r="Q955" s="201"/>
      <c r="R955" s="144"/>
      <c r="S955" s="145"/>
    </row>
    <row r="956" spans="8:19">
      <c r="H956" s="202">
        <v>1402</v>
      </c>
      <c r="I956" s="204">
        <v>12287</v>
      </c>
      <c r="J956" s="195" t="s">
        <v>619</v>
      </c>
      <c r="N956" s="208"/>
      <c r="O956" s="205"/>
      <c r="P956" s="210"/>
      <c r="Q956" s="201"/>
      <c r="R956" s="144"/>
      <c r="S956" s="145"/>
    </row>
    <row r="957" spans="8:19">
      <c r="H957" s="202"/>
      <c r="I957" s="204">
        <v>12286</v>
      </c>
      <c r="J957" s="195" t="s">
        <v>620</v>
      </c>
      <c r="N957" s="208"/>
      <c r="O957" s="205"/>
      <c r="P957" s="210"/>
      <c r="Q957" s="201"/>
      <c r="R957" s="144"/>
      <c r="S957" s="145"/>
    </row>
    <row r="958" spans="8:19">
      <c r="H958" s="202"/>
      <c r="I958" s="204">
        <v>12285</v>
      </c>
      <c r="J958" s="195" t="s">
        <v>621</v>
      </c>
      <c r="N958" s="208"/>
      <c r="O958" s="205"/>
      <c r="P958" s="210"/>
      <c r="Q958" s="201"/>
      <c r="R958" s="144"/>
      <c r="S958" s="145"/>
    </row>
    <row r="959" spans="8:19">
      <c r="H959" s="202"/>
      <c r="I959" s="204">
        <v>12272</v>
      </c>
      <c r="J959" s="195" t="s">
        <v>622</v>
      </c>
      <c r="N959" s="208"/>
      <c r="O959" s="205"/>
      <c r="P959" s="210"/>
      <c r="Q959" s="201"/>
      <c r="R959" s="144"/>
      <c r="S959" s="145"/>
    </row>
    <row r="960" spans="8:19">
      <c r="H960" s="202"/>
      <c r="I960" s="204">
        <v>11110</v>
      </c>
      <c r="J960" s="195" t="s">
        <v>623</v>
      </c>
      <c r="N960" s="208"/>
      <c r="O960" s="205"/>
      <c r="P960" s="210"/>
      <c r="Q960" s="201"/>
      <c r="R960" s="144"/>
      <c r="S960" s="145"/>
    </row>
    <row r="961" spans="8:19">
      <c r="H961" s="202"/>
      <c r="I961" s="204">
        <v>12295</v>
      </c>
      <c r="J961" s="195" t="s">
        <v>624</v>
      </c>
      <c r="N961" s="208"/>
      <c r="O961" s="205"/>
      <c r="P961" s="210"/>
      <c r="Q961" s="201"/>
      <c r="R961" s="144"/>
      <c r="S961" s="145"/>
    </row>
    <row r="962" spans="8:19">
      <c r="H962" s="202"/>
      <c r="I962" s="204">
        <v>12281</v>
      </c>
      <c r="J962" s="195" t="s">
        <v>625</v>
      </c>
      <c r="N962" s="208"/>
      <c r="O962" s="205"/>
      <c r="P962" s="210"/>
      <c r="Q962" s="201"/>
      <c r="R962" s="144"/>
      <c r="S962" s="145"/>
    </row>
    <row r="963" spans="8:19">
      <c r="H963" s="202"/>
      <c r="I963" s="204">
        <v>12280</v>
      </c>
      <c r="J963" s="195" t="s">
        <v>626</v>
      </c>
      <c r="N963" s="208"/>
      <c r="O963" s="205"/>
      <c r="P963" s="210"/>
      <c r="Q963" s="201"/>
      <c r="R963" s="144"/>
      <c r="S963" s="145"/>
    </row>
    <row r="964" spans="8:19">
      <c r="H964" s="202"/>
      <c r="I964" s="204">
        <v>12279</v>
      </c>
      <c r="J964" s="195" t="s">
        <v>627</v>
      </c>
      <c r="N964" s="208"/>
      <c r="O964" s="205"/>
      <c r="P964" s="210"/>
      <c r="Q964" s="201"/>
      <c r="R964" s="144"/>
      <c r="S964" s="145"/>
    </row>
    <row r="965" spans="8:19">
      <c r="H965" s="202"/>
      <c r="I965" s="204">
        <v>12278</v>
      </c>
      <c r="J965" s="195" t="s">
        <v>628</v>
      </c>
      <c r="N965" s="208"/>
      <c r="O965" s="205"/>
      <c r="P965" s="210"/>
      <c r="Q965" s="201"/>
      <c r="R965" s="144"/>
      <c r="S965" s="145"/>
    </row>
    <row r="966" spans="8:19">
      <c r="H966" s="202">
        <v>4026</v>
      </c>
      <c r="I966" s="204">
        <v>12277</v>
      </c>
      <c r="J966" s="195" t="s">
        <v>629</v>
      </c>
      <c r="N966" s="208"/>
      <c r="O966" s="205"/>
      <c r="P966" s="210"/>
      <c r="Q966" s="201"/>
      <c r="R966" s="144"/>
      <c r="S966" s="145"/>
    </row>
    <row r="967" spans="8:19">
      <c r="H967" s="202">
        <v>1505</v>
      </c>
      <c r="I967" s="204">
        <v>12276</v>
      </c>
      <c r="J967" s="195" t="s">
        <v>630</v>
      </c>
      <c r="N967" s="208"/>
      <c r="O967" s="205"/>
      <c r="P967" s="210"/>
      <c r="Q967" s="201"/>
      <c r="R967" s="144"/>
      <c r="S967" s="145"/>
    </row>
    <row r="968" spans="8:19">
      <c r="H968" s="202">
        <v>1506</v>
      </c>
      <c r="I968" s="204">
        <v>12275</v>
      </c>
      <c r="J968" s="195" t="s">
        <v>631</v>
      </c>
      <c r="N968" s="208"/>
      <c r="O968" s="205"/>
      <c r="P968" s="210"/>
      <c r="Q968" s="201"/>
      <c r="R968" s="144"/>
      <c r="S968" s="145"/>
    </row>
    <row r="969" spans="8:19">
      <c r="H969" s="202"/>
      <c r="I969" s="204">
        <v>12306</v>
      </c>
      <c r="J969" s="195" t="s">
        <v>632</v>
      </c>
      <c r="N969" s="208"/>
      <c r="O969" s="205"/>
      <c r="P969" s="210"/>
      <c r="Q969" s="201"/>
      <c r="R969" s="144"/>
      <c r="S969" s="145"/>
    </row>
    <row r="970" spans="8:19">
      <c r="H970" s="202">
        <v>1002</v>
      </c>
      <c r="I970" s="204">
        <v>15561</v>
      </c>
      <c r="J970" s="195" t="s">
        <v>633</v>
      </c>
      <c r="N970" s="208"/>
      <c r="O970" s="205"/>
      <c r="P970" s="210"/>
      <c r="Q970" s="201"/>
      <c r="R970" s="144"/>
      <c r="S970" s="145"/>
    </row>
    <row r="971" spans="8:19">
      <c r="H971" s="202"/>
      <c r="I971" s="204">
        <v>11225</v>
      </c>
      <c r="J971" s="195" t="s">
        <v>634</v>
      </c>
      <c r="N971" s="208"/>
      <c r="O971" s="205"/>
      <c r="P971" s="210"/>
      <c r="Q971" s="201"/>
      <c r="R971" s="144"/>
      <c r="S971" s="145"/>
    </row>
    <row r="972" spans="8:19">
      <c r="H972" s="202"/>
      <c r="I972" s="204">
        <v>16278</v>
      </c>
      <c r="J972" s="195" t="s">
        <v>3774</v>
      </c>
      <c r="N972" s="208"/>
      <c r="O972" s="205"/>
      <c r="P972" s="210"/>
      <c r="Q972" s="201"/>
      <c r="R972" s="144"/>
      <c r="S972" s="145"/>
    </row>
    <row r="973" spans="8:19">
      <c r="H973" s="202">
        <v>5584</v>
      </c>
      <c r="I973" s="204">
        <v>14701</v>
      </c>
      <c r="J973" s="195" t="s">
        <v>635</v>
      </c>
      <c r="N973" s="208"/>
      <c r="O973" s="205"/>
      <c r="P973" s="210"/>
      <c r="Q973" s="201"/>
      <c r="R973" s="144"/>
      <c r="S973" s="145"/>
    </row>
    <row r="974" spans="8:19">
      <c r="H974" s="202"/>
      <c r="I974" s="204">
        <v>10958</v>
      </c>
      <c r="J974" s="195" t="s">
        <v>636</v>
      </c>
      <c r="N974" s="208"/>
      <c r="O974" s="205"/>
      <c r="P974" s="210"/>
      <c r="Q974" s="201"/>
      <c r="R974" s="144"/>
      <c r="S974" s="145"/>
    </row>
    <row r="975" spans="8:19">
      <c r="H975" s="202"/>
      <c r="I975" s="204">
        <v>11345</v>
      </c>
      <c r="J975" s="195" t="s">
        <v>637</v>
      </c>
      <c r="N975" s="208"/>
      <c r="O975" s="205"/>
      <c r="P975" s="210"/>
      <c r="Q975" s="201"/>
      <c r="R975" s="144"/>
      <c r="S975" s="145"/>
    </row>
    <row r="976" spans="8:19">
      <c r="H976" s="202">
        <v>5914</v>
      </c>
      <c r="I976" s="204">
        <v>14699</v>
      </c>
      <c r="J976" s="195" t="s">
        <v>638</v>
      </c>
      <c r="N976" s="208"/>
      <c r="O976" s="205"/>
      <c r="P976" s="210"/>
      <c r="Q976" s="201"/>
      <c r="R976" s="144"/>
      <c r="S976" s="145"/>
    </row>
    <row r="977" spans="8:19">
      <c r="H977" s="202"/>
      <c r="I977" s="204">
        <v>12311</v>
      </c>
      <c r="J977" s="195" t="s">
        <v>639</v>
      </c>
      <c r="N977" s="208"/>
      <c r="O977" s="205"/>
      <c r="P977" s="210"/>
      <c r="Q977" s="201"/>
      <c r="R977" s="144"/>
      <c r="S977" s="145"/>
    </row>
    <row r="978" spans="8:19">
      <c r="H978" s="202"/>
      <c r="I978" s="204">
        <v>10959</v>
      </c>
      <c r="J978" s="195" t="s">
        <v>640</v>
      </c>
      <c r="N978" s="208"/>
      <c r="O978" s="205"/>
      <c r="P978" s="210"/>
      <c r="Q978" s="201"/>
      <c r="R978" s="144"/>
      <c r="S978" s="145"/>
    </row>
    <row r="979" spans="8:19">
      <c r="H979" s="202">
        <v>2574</v>
      </c>
      <c r="I979" s="204">
        <v>12309</v>
      </c>
      <c r="J979" s="195" t="s">
        <v>641</v>
      </c>
      <c r="N979" s="208"/>
      <c r="O979" s="205"/>
      <c r="P979" s="210"/>
      <c r="Q979" s="201"/>
      <c r="R979" s="144"/>
      <c r="S979" s="145"/>
    </row>
    <row r="980" spans="8:19">
      <c r="H980" s="202">
        <v>735</v>
      </c>
      <c r="I980" s="204">
        <v>15241</v>
      </c>
      <c r="J980" s="195" t="s">
        <v>642</v>
      </c>
      <c r="N980" s="208"/>
      <c r="O980" s="205"/>
      <c r="P980" s="210"/>
      <c r="Q980" s="201"/>
      <c r="R980" s="144"/>
      <c r="S980" s="145"/>
    </row>
    <row r="981" spans="8:19">
      <c r="H981" s="202">
        <v>2885</v>
      </c>
      <c r="I981" s="204">
        <v>13813</v>
      </c>
      <c r="J981" s="195" t="s">
        <v>643</v>
      </c>
      <c r="N981" s="208"/>
      <c r="O981" s="205"/>
      <c r="P981" s="210"/>
      <c r="Q981" s="201"/>
      <c r="R981" s="144"/>
      <c r="S981" s="145"/>
    </row>
    <row r="982" spans="8:19">
      <c r="H982" s="202">
        <v>6104</v>
      </c>
      <c r="I982" s="204">
        <v>12307</v>
      </c>
      <c r="J982" s="195" t="s">
        <v>644</v>
      </c>
      <c r="N982" s="208"/>
      <c r="O982" s="205"/>
      <c r="P982" s="210"/>
      <c r="Q982" s="201"/>
      <c r="R982" s="144"/>
      <c r="S982" s="145"/>
    </row>
    <row r="983" spans="8:19">
      <c r="H983" s="202">
        <v>953</v>
      </c>
      <c r="I983" s="204">
        <v>15348</v>
      </c>
      <c r="J983" s="195" t="s">
        <v>645</v>
      </c>
      <c r="N983" s="208"/>
      <c r="O983" s="205"/>
      <c r="P983" s="210"/>
      <c r="Q983" s="201"/>
      <c r="R983" s="144"/>
      <c r="S983" s="145"/>
    </row>
    <row r="984" spans="8:19">
      <c r="H984" s="202">
        <v>924</v>
      </c>
      <c r="I984" s="204">
        <v>15323</v>
      </c>
      <c r="J984" s="195" t="s">
        <v>646</v>
      </c>
      <c r="N984" s="208"/>
      <c r="O984" s="205"/>
      <c r="P984" s="210"/>
      <c r="Q984" s="201"/>
      <c r="R984" s="144"/>
      <c r="S984" s="145"/>
    </row>
    <row r="985" spans="8:19">
      <c r="H985" s="202">
        <v>492</v>
      </c>
      <c r="I985" s="204">
        <v>15101</v>
      </c>
      <c r="J985" s="195" t="s">
        <v>647</v>
      </c>
      <c r="N985" s="208"/>
      <c r="O985" s="205"/>
      <c r="P985" s="210"/>
      <c r="Q985" s="201"/>
      <c r="R985" s="144"/>
      <c r="S985" s="145"/>
    </row>
    <row r="986" spans="8:19">
      <c r="H986" s="202">
        <v>4476</v>
      </c>
      <c r="I986" s="204">
        <v>15427</v>
      </c>
      <c r="J986" s="195" t="s">
        <v>648</v>
      </c>
      <c r="N986" s="208"/>
      <c r="O986" s="205"/>
      <c r="P986" s="210"/>
      <c r="Q986" s="201"/>
      <c r="R986" s="144"/>
      <c r="S986" s="145"/>
    </row>
    <row r="987" spans="8:19">
      <c r="H987" s="202">
        <v>151</v>
      </c>
      <c r="I987" s="204">
        <v>12301</v>
      </c>
      <c r="J987" s="195" t="s">
        <v>649</v>
      </c>
      <c r="N987" s="208"/>
      <c r="O987" s="205"/>
      <c r="P987" s="210"/>
      <c r="Q987" s="201"/>
      <c r="R987" s="144"/>
      <c r="S987" s="145"/>
    </row>
    <row r="988" spans="8:19">
      <c r="H988" s="202">
        <v>763</v>
      </c>
      <c r="I988" s="204">
        <v>15262</v>
      </c>
      <c r="J988" s="195" t="s">
        <v>650</v>
      </c>
      <c r="N988" s="208"/>
      <c r="O988" s="205"/>
      <c r="P988" s="210"/>
      <c r="Q988" s="201"/>
      <c r="R988" s="144"/>
      <c r="S988" s="145"/>
    </row>
    <row r="989" spans="8:19">
      <c r="H989" s="202"/>
      <c r="I989" s="204">
        <v>12299</v>
      </c>
      <c r="J989" s="195" t="s">
        <v>651</v>
      </c>
      <c r="N989" s="208"/>
      <c r="O989" s="205"/>
      <c r="P989" s="210"/>
      <c r="Q989" s="201"/>
      <c r="R989" s="144"/>
      <c r="S989" s="145"/>
    </row>
    <row r="990" spans="8:19">
      <c r="H990" s="202">
        <v>4005</v>
      </c>
      <c r="I990" s="204">
        <v>14533</v>
      </c>
      <c r="J990" s="195" t="s">
        <v>652</v>
      </c>
      <c r="N990" s="208"/>
      <c r="O990" s="205"/>
      <c r="P990" s="210"/>
      <c r="Q990" s="201"/>
      <c r="R990" s="144"/>
      <c r="S990" s="145"/>
    </row>
    <row r="991" spans="8:19">
      <c r="H991" s="202">
        <v>2503</v>
      </c>
      <c r="I991" s="204">
        <v>14531</v>
      </c>
      <c r="J991" s="195" t="s">
        <v>653</v>
      </c>
      <c r="N991" s="208"/>
      <c r="O991" s="205"/>
      <c r="P991" s="210"/>
      <c r="Q991" s="201"/>
      <c r="R991" s="144"/>
      <c r="S991" s="145"/>
    </row>
    <row r="992" spans="8:19">
      <c r="H992" s="202">
        <v>4646</v>
      </c>
      <c r="I992" s="204">
        <v>15421</v>
      </c>
      <c r="J992" s="195" t="s">
        <v>654</v>
      </c>
      <c r="N992" s="208"/>
      <c r="O992" s="205"/>
      <c r="P992" s="210"/>
      <c r="Q992" s="201"/>
      <c r="R992" s="144"/>
      <c r="S992" s="145"/>
    </row>
    <row r="993" spans="8:19">
      <c r="H993" s="202">
        <v>1025</v>
      </c>
      <c r="I993" s="204">
        <v>15564</v>
      </c>
      <c r="J993" s="195" t="s">
        <v>655</v>
      </c>
      <c r="N993" s="208"/>
      <c r="O993" s="205"/>
      <c r="P993" s="210"/>
      <c r="Q993" s="201"/>
      <c r="R993" s="144"/>
      <c r="S993" s="145"/>
    </row>
    <row r="994" spans="8:19">
      <c r="H994" s="202">
        <v>6056</v>
      </c>
      <c r="I994" s="204">
        <v>14504</v>
      </c>
      <c r="J994" s="195" t="s">
        <v>656</v>
      </c>
      <c r="N994" s="208"/>
      <c r="O994" s="205"/>
      <c r="P994" s="210"/>
      <c r="Q994" s="201"/>
      <c r="R994" s="144"/>
      <c r="S994" s="145"/>
    </row>
    <row r="995" spans="8:19">
      <c r="H995" s="202"/>
      <c r="I995" s="204">
        <v>10117</v>
      </c>
      <c r="J995" s="195" t="s">
        <v>657</v>
      </c>
      <c r="N995" s="208"/>
      <c r="O995" s="205"/>
      <c r="P995" s="210"/>
      <c r="Q995" s="201"/>
      <c r="R995" s="144"/>
      <c r="S995" s="145"/>
    </row>
    <row r="996" spans="8:19">
      <c r="H996" s="202"/>
      <c r="I996" s="204">
        <v>12244</v>
      </c>
      <c r="J996" s="195" t="s">
        <v>658</v>
      </c>
      <c r="N996" s="208"/>
      <c r="O996" s="205"/>
      <c r="P996" s="210"/>
      <c r="Q996" s="201"/>
      <c r="R996" s="144"/>
      <c r="S996" s="145"/>
    </row>
    <row r="997" spans="8:19">
      <c r="H997" s="202">
        <v>2615</v>
      </c>
      <c r="I997" s="204">
        <v>12274</v>
      </c>
      <c r="J997" s="195" t="s">
        <v>659</v>
      </c>
      <c r="N997" s="208"/>
      <c r="O997" s="205"/>
      <c r="P997" s="210"/>
      <c r="Q997" s="201"/>
      <c r="R997" s="144"/>
      <c r="S997" s="145"/>
    </row>
    <row r="998" spans="8:19">
      <c r="H998" s="202">
        <v>405</v>
      </c>
      <c r="I998" s="204">
        <v>15673</v>
      </c>
      <c r="J998" s="195" t="s">
        <v>660</v>
      </c>
      <c r="N998" s="208"/>
      <c r="O998" s="205"/>
      <c r="P998" s="210"/>
      <c r="Q998" s="201"/>
      <c r="R998" s="144"/>
      <c r="S998" s="145"/>
    </row>
    <row r="999" spans="8:19">
      <c r="H999" s="202">
        <v>1206</v>
      </c>
      <c r="I999" s="204">
        <v>12238</v>
      </c>
      <c r="J999" s="195" t="s">
        <v>661</v>
      </c>
      <c r="N999" s="208"/>
      <c r="O999" s="205"/>
      <c r="P999" s="210"/>
      <c r="Q999" s="201"/>
      <c r="R999" s="144"/>
      <c r="S999" s="145"/>
    </row>
    <row r="1000" spans="8:19">
      <c r="H1000" s="202">
        <v>1026</v>
      </c>
      <c r="I1000" s="204">
        <v>15560</v>
      </c>
      <c r="J1000" s="195" t="s">
        <v>662</v>
      </c>
      <c r="N1000" s="208"/>
      <c r="O1000" s="205"/>
      <c r="P1000" s="210"/>
      <c r="Q1000" s="201"/>
      <c r="R1000" s="144"/>
      <c r="S1000" s="145"/>
    </row>
    <row r="1001" spans="8:19">
      <c r="H1001" s="202">
        <v>3342</v>
      </c>
      <c r="I1001" s="204">
        <v>15606</v>
      </c>
      <c r="J1001" s="195" t="s">
        <v>663</v>
      </c>
      <c r="N1001" s="208"/>
      <c r="O1001" s="205"/>
      <c r="P1001" s="210"/>
      <c r="Q1001" s="201"/>
      <c r="R1001" s="144"/>
      <c r="S1001" s="145"/>
    </row>
    <row r="1002" spans="8:19">
      <c r="H1002" s="202">
        <v>4806</v>
      </c>
      <c r="I1002" s="204">
        <v>15405</v>
      </c>
      <c r="J1002" s="195" t="s">
        <v>664</v>
      </c>
      <c r="N1002" s="208"/>
      <c r="O1002" s="205"/>
      <c r="P1002" s="210"/>
      <c r="Q1002" s="201"/>
      <c r="R1002" s="144"/>
      <c r="S1002" s="145"/>
    </row>
    <row r="1003" spans="8:19">
      <c r="H1003" s="202">
        <v>692</v>
      </c>
      <c r="I1003" s="204">
        <v>15213</v>
      </c>
      <c r="J1003" s="195" t="s">
        <v>665</v>
      </c>
      <c r="N1003" s="208"/>
      <c r="O1003" s="205"/>
      <c r="P1003" s="210"/>
      <c r="Q1003" s="201"/>
      <c r="R1003" s="144"/>
      <c r="S1003" s="145"/>
    </row>
    <row r="1004" spans="8:19">
      <c r="H1004" s="202"/>
      <c r="I1004" s="204">
        <v>11258</v>
      </c>
      <c r="J1004" s="195" t="s">
        <v>666</v>
      </c>
      <c r="N1004" s="208"/>
      <c r="O1004" s="205"/>
      <c r="P1004" s="210"/>
      <c r="Q1004" s="201"/>
      <c r="R1004" s="144"/>
      <c r="S1004" s="145"/>
    </row>
    <row r="1005" spans="8:19">
      <c r="H1005" s="202"/>
      <c r="I1005" s="204">
        <v>12230</v>
      </c>
      <c r="J1005" s="195" t="s">
        <v>667</v>
      </c>
      <c r="N1005" s="208"/>
      <c r="O1005" s="205"/>
      <c r="P1005" s="210"/>
      <c r="Q1005" s="201"/>
      <c r="R1005" s="144"/>
      <c r="S1005" s="145"/>
    </row>
    <row r="1006" spans="8:19">
      <c r="H1006" s="202">
        <v>4724</v>
      </c>
      <c r="I1006" s="204">
        <v>15454</v>
      </c>
      <c r="J1006" s="195" t="s">
        <v>668</v>
      </c>
      <c r="N1006" s="208"/>
      <c r="O1006" s="205"/>
      <c r="P1006" s="210"/>
      <c r="Q1006" s="201"/>
      <c r="R1006" s="144"/>
      <c r="S1006" s="145"/>
    </row>
    <row r="1007" spans="8:19">
      <c r="H1007" s="202"/>
      <c r="I1007" s="204">
        <v>12227</v>
      </c>
      <c r="J1007" s="195" t="s">
        <v>669</v>
      </c>
      <c r="N1007" s="208"/>
      <c r="O1007" s="205"/>
      <c r="P1007" s="210"/>
      <c r="Q1007" s="201"/>
      <c r="R1007" s="144"/>
      <c r="S1007" s="145"/>
    </row>
    <row r="1008" spans="8:19">
      <c r="H1008" s="202">
        <v>1010</v>
      </c>
      <c r="I1008" s="204">
        <v>15518</v>
      </c>
      <c r="J1008" s="195" t="s">
        <v>3451</v>
      </c>
      <c r="N1008" s="208"/>
      <c r="O1008" s="205"/>
      <c r="P1008" s="210"/>
      <c r="Q1008" s="201"/>
      <c r="R1008" s="144"/>
      <c r="S1008" s="145"/>
    </row>
    <row r="1009" spans="8:19">
      <c r="H1009" s="202"/>
      <c r="I1009" s="204">
        <v>12226</v>
      </c>
      <c r="J1009" s="195" t="s">
        <v>670</v>
      </c>
      <c r="N1009" s="208"/>
      <c r="O1009" s="205"/>
      <c r="P1009" s="210"/>
      <c r="Q1009" s="201"/>
      <c r="R1009" s="144"/>
      <c r="S1009" s="145"/>
    </row>
    <row r="1010" spans="8:19">
      <c r="H1010" s="202"/>
      <c r="I1010" s="204">
        <v>12225</v>
      </c>
      <c r="J1010" s="195" t="s">
        <v>671</v>
      </c>
      <c r="N1010" s="208"/>
      <c r="O1010" s="205"/>
      <c r="P1010" s="210"/>
      <c r="Q1010" s="201"/>
      <c r="R1010" s="144"/>
      <c r="S1010" s="145"/>
    </row>
    <row r="1011" spans="8:19">
      <c r="H1011" s="202"/>
      <c r="I1011" s="204">
        <v>12224</v>
      </c>
      <c r="J1011" s="195" t="s">
        <v>672</v>
      </c>
      <c r="N1011" s="208"/>
      <c r="O1011" s="205"/>
      <c r="P1011" s="210"/>
      <c r="Q1011" s="201"/>
      <c r="R1011" s="144"/>
      <c r="S1011" s="145"/>
    </row>
    <row r="1012" spans="8:19">
      <c r="H1012" s="202"/>
      <c r="I1012" s="204">
        <v>12223</v>
      </c>
      <c r="J1012" s="195" t="s">
        <v>673</v>
      </c>
      <c r="N1012" s="208"/>
      <c r="O1012" s="205"/>
      <c r="P1012" s="210"/>
      <c r="Q1012" s="201"/>
      <c r="R1012" s="144"/>
      <c r="S1012" s="145"/>
    </row>
    <row r="1013" spans="8:19">
      <c r="H1013" s="202"/>
      <c r="I1013" s="204">
        <v>12257</v>
      </c>
      <c r="J1013" s="195" t="s">
        <v>674</v>
      </c>
      <c r="N1013" s="208"/>
      <c r="O1013" s="205"/>
      <c r="P1013" s="210"/>
      <c r="Q1013" s="201"/>
      <c r="R1013" s="144"/>
      <c r="S1013" s="145"/>
    </row>
    <row r="1014" spans="8:19">
      <c r="H1014" s="202">
        <v>5856</v>
      </c>
      <c r="I1014" s="204">
        <v>14704</v>
      </c>
      <c r="J1014" s="195" t="s">
        <v>675</v>
      </c>
      <c r="N1014" s="208"/>
      <c r="O1014" s="205"/>
      <c r="P1014" s="210"/>
      <c r="Q1014" s="201"/>
      <c r="R1014" s="144"/>
      <c r="S1014" s="145"/>
    </row>
    <row r="1015" spans="8:19">
      <c r="H1015" s="202">
        <v>5520</v>
      </c>
      <c r="I1015" s="204">
        <v>14708</v>
      </c>
      <c r="J1015" s="195" t="s">
        <v>676</v>
      </c>
      <c r="N1015" s="208"/>
      <c r="O1015" s="205"/>
      <c r="P1015" s="210"/>
      <c r="Q1015" s="201"/>
      <c r="R1015" s="144"/>
      <c r="S1015" s="145"/>
    </row>
    <row r="1016" spans="8:19">
      <c r="H1016" s="202"/>
      <c r="I1016" s="204">
        <v>12269</v>
      </c>
      <c r="J1016" s="195" t="s">
        <v>677</v>
      </c>
      <c r="N1016" s="208"/>
      <c r="O1016" s="205"/>
      <c r="P1016" s="210"/>
      <c r="Q1016" s="201"/>
      <c r="R1016" s="144"/>
      <c r="S1016" s="145"/>
    </row>
    <row r="1017" spans="8:19">
      <c r="H1017" s="202">
        <v>2054</v>
      </c>
      <c r="I1017" s="204">
        <v>15689</v>
      </c>
      <c r="J1017" s="195" t="s">
        <v>3537</v>
      </c>
      <c r="N1017" s="208"/>
      <c r="O1017" s="205"/>
      <c r="P1017" s="210"/>
      <c r="Q1017" s="201"/>
      <c r="R1017" s="144"/>
      <c r="S1017" s="145"/>
    </row>
    <row r="1018" spans="8:19">
      <c r="H1018" s="202"/>
      <c r="I1018" s="204">
        <v>12268</v>
      </c>
      <c r="J1018" s="195" t="s">
        <v>678</v>
      </c>
      <c r="N1018" s="208"/>
      <c r="O1018" s="205"/>
      <c r="P1018" s="210"/>
      <c r="Q1018" s="201"/>
      <c r="R1018" s="144"/>
      <c r="S1018" s="145"/>
    </row>
    <row r="1019" spans="8:19">
      <c r="H1019" s="202"/>
      <c r="I1019" s="204">
        <v>12267</v>
      </c>
      <c r="J1019" s="195" t="s">
        <v>679</v>
      </c>
      <c r="N1019" s="208"/>
      <c r="O1019" s="205"/>
      <c r="P1019" s="210"/>
      <c r="Q1019" s="201"/>
      <c r="R1019" s="144"/>
      <c r="S1019" s="145"/>
    </row>
    <row r="1020" spans="8:19">
      <c r="H1020" s="202"/>
      <c r="I1020" s="204">
        <v>12266</v>
      </c>
      <c r="J1020" s="195" t="s">
        <v>680</v>
      </c>
      <c r="N1020" s="208"/>
      <c r="O1020" s="205"/>
      <c r="P1020" s="210"/>
      <c r="Q1020" s="201"/>
      <c r="R1020" s="144"/>
      <c r="S1020" s="145"/>
    </row>
    <row r="1021" spans="8:19">
      <c r="H1021" s="202">
        <v>5521</v>
      </c>
      <c r="I1021" s="204">
        <v>14702</v>
      </c>
      <c r="J1021" s="195" t="s">
        <v>681</v>
      </c>
      <c r="N1021" s="208"/>
      <c r="O1021" s="205"/>
      <c r="P1021" s="210"/>
      <c r="Q1021" s="201"/>
      <c r="R1021" s="144"/>
      <c r="S1021" s="145"/>
    </row>
    <row r="1022" spans="8:19">
      <c r="H1022" s="202">
        <v>5636</v>
      </c>
      <c r="I1022" s="204">
        <v>14703</v>
      </c>
      <c r="J1022" s="195" t="s">
        <v>682</v>
      </c>
      <c r="N1022" s="208"/>
      <c r="O1022" s="205"/>
      <c r="P1022" s="210"/>
      <c r="Q1022" s="201"/>
      <c r="R1022" s="144"/>
      <c r="S1022" s="145"/>
    </row>
    <row r="1023" spans="8:19">
      <c r="H1023" s="202"/>
      <c r="I1023" s="204">
        <v>12263</v>
      </c>
      <c r="J1023" s="195" t="s">
        <v>683</v>
      </c>
      <c r="N1023" s="208"/>
      <c r="O1023" s="205"/>
      <c r="P1023" s="210"/>
      <c r="Q1023" s="201"/>
      <c r="R1023" s="144"/>
      <c r="S1023" s="145"/>
    </row>
    <row r="1024" spans="8:19">
      <c r="H1024" s="202">
        <v>2768</v>
      </c>
      <c r="I1024" s="204">
        <v>13831</v>
      </c>
      <c r="J1024" s="195" t="s">
        <v>684</v>
      </c>
      <c r="N1024" s="208"/>
      <c r="O1024" s="205"/>
      <c r="P1024" s="210"/>
      <c r="Q1024" s="201"/>
      <c r="R1024" s="144"/>
      <c r="S1024" s="145"/>
    </row>
    <row r="1025" spans="8:19">
      <c r="H1025" s="202">
        <v>1128</v>
      </c>
      <c r="I1025" s="204">
        <v>15594</v>
      </c>
      <c r="J1025" s="195" t="s">
        <v>685</v>
      </c>
      <c r="N1025" s="208"/>
      <c r="O1025" s="205"/>
      <c r="P1025" s="210"/>
      <c r="Q1025" s="201"/>
      <c r="R1025" s="144"/>
      <c r="S1025" s="145"/>
    </row>
    <row r="1026" spans="8:19">
      <c r="H1026" s="202"/>
      <c r="I1026" s="204">
        <v>10510</v>
      </c>
      <c r="J1026" s="195" t="s">
        <v>686</v>
      </c>
      <c r="N1026" s="208"/>
      <c r="O1026" s="205"/>
      <c r="P1026" s="210"/>
      <c r="Q1026" s="201"/>
      <c r="R1026" s="144"/>
      <c r="S1026" s="145"/>
    </row>
    <row r="1027" spans="8:19">
      <c r="H1027" s="202"/>
      <c r="I1027" s="204">
        <v>12246</v>
      </c>
      <c r="J1027" s="195" t="s">
        <v>687</v>
      </c>
      <c r="N1027" s="208"/>
      <c r="O1027" s="205"/>
      <c r="P1027" s="210"/>
      <c r="Q1027" s="201"/>
      <c r="R1027" s="144"/>
      <c r="S1027" s="145"/>
    </row>
    <row r="1028" spans="8:19">
      <c r="H1028" s="202">
        <v>2518</v>
      </c>
      <c r="I1028" s="204">
        <v>13727</v>
      </c>
      <c r="J1028" s="195" t="s">
        <v>688</v>
      </c>
      <c r="P1028" s="210"/>
      <c r="Q1028" s="201"/>
      <c r="R1028" s="144"/>
      <c r="S1028" s="145"/>
    </row>
    <row r="1029" spans="8:19">
      <c r="H1029" s="202">
        <v>372</v>
      </c>
      <c r="I1029" s="204">
        <v>15043</v>
      </c>
      <c r="J1029" s="195" t="s">
        <v>689</v>
      </c>
      <c r="P1029" s="210"/>
      <c r="Q1029" s="201"/>
      <c r="R1029" s="144"/>
      <c r="S1029" s="145"/>
    </row>
    <row r="1030" spans="8:19">
      <c r="H1030" s="202">
        <v>6213</v>
      </c>
      <c r="I1030" s="204">
        <v>12256</v>
      </c>
      <c r="J1030" s="195" t="s">
        <v>690</v>
      </c>
      <c r="P1030" s="210"/>
      <c r="Q1030" s="201"/>
      <c r="R1030" s="144"/>
      <c r="S1030" s="145"/>
    </row>
    <row r="1031" spans="8:19">
      <c r="H1031" s="202">
        <v>6083</v>
      </c>
      <c r="I1031" s="204">
        <v>12255</v>
      </c>
      <c r="J1031" s="195" t="s">
        <v>691</v>
      </c>
      <c r="P1031" s="210"/>
      <c r="Q1031" s="201"/>
      <c r="R1031" s="144"/>
      <c r="S1031" s="145"/>
    </row>
    <row r="1032" spans="8:19">
      <c r="H1032" s="202"/>
      <c r="I1032" s="204">
        <v>11223</v>
      </c>
      <c r="J1032" s="195" t="s">
        <v>692</v>
      </c>
      <c r="P1032" s="210"/>
      <c r="Q1032" s="201"/>
      <c r="R1032" s="144"/>
      <c r="S1032" s="145"/>
    </row>
    <row r="1033" spans="8:19">
      <c r="H1033" s="202">
        <v>5716</v>
      </c>
      <c r="I1033" s="204">
        <v>14706</v>
      </c>
      <c r="J1033" s="195" t="s">
        <v>693</v>
      </c>
      <c r="P1033" s="210"/>
      <c r="Q1033" s="201"/>
      <c r="R1033" s="144"/>
      <c r="S1033" s="145"/>
    </row>
    <row r="1034" spans="8:19">
      <c r="H1034" s="202"/>
      <c r="I1034" s="204">
        <v>16196</v>
      </c>
      <c r="J1034" s="195" t="s">
        <v>3775</v>
      </c>
      <c r="P1034" s="210"/>
      <c r="Q1034" s="201"/>
      <c r="R1034" s="144"/>
      <c r="S1034" s="145"/>
    </row>
    <row r="1035" spans="8:19">
      <c r="H1035" s="202">
        <v>925</v>
      </c>
      <c r="I1035" s="204">
        <v>15324</v>
      </c>
      <c r="J1035" s="195" t="s">
        <v>694</v>
      </c>
      <c r="P1035" s="210"/>
      <c r="Q1035" s="201"/>
      <c r="R1035" s="144"/>
      <c r="S1035" s="145"/>
    </row>
    <row r="1036" spans="8:19">
      <c r="H1036" s="202">
        <v>4196</v>
      </c>
      <c r="I1036" s="204">
        <v>12252</v>
      </c>
      <c r="J1036" s="195" t="s">
        <v>695</v>
      </c>
      <c r="P1036" s="210"/>
      <c r="Q1036" s="201"/>
      <c r="R1036" s="144"/>
      <c r="S1036" s="145"/>
    </row>
    <row r="1037" spans="8:19">
      <c r="H1037" s="202">
        <v>6789</v>
      </c>
      <c r="I1037" s="204">
        <v>13336</v>
      </c>
      <c r="J1037" s="195" t="s">
        <v>696</v>
      </c>
      <c r="P1037" s="210"/>
      <c r="Q1037" s="201"/>
      <c r="R1037" s="144"/>
      <c r="S1037" s="145"/>
    </row>
    <row r="1038" spans="8:19">
      <c r="H1038" s="202">
        <v>5072</v>
      </c>
      <c r="I1038" s="204">
        <v>15685</v>
      </c>
      <c r="J1038" s="195" t="s">
        <v>697</v>
      </c>
      <c r="P1038" s="210"/>
      <c r="Q1038" s="201"/>
      <c r="R1038" s="144"/>
      <c r="S1038" s="145"/>
    </row>
    <row r="1039" spans="8:19">
      <c r="H1039" s="202">
        <v>3572</v>
      </c>
      <c r="I1039" s="204">
        <v>15969</v>
      </c>
      <c r="J1039" s="195" t="s">
        <v>698</v>
      </c>
      <c r="P1039" s="210"/>
      <c r="Q1039" s="201"/>
      <c r="R1039" s="144"/>
      <c r="S1039" s="145"/>
    </row>
    <row r="1040" spans="8:19">
      <c r="H1040" s="202"/>
      <c r="I1040" s="204">
        <v>10786</v>
      </c>
      <c r="J1040" s="195" t="s">
        <v>699</v>
      </c>
      <c r="P1040" s="210"/>
      <c r="Q1040" s="201"/>
      <c r="R1040" s="144"/>
      <c r="S1040" s="145"/>
    </row>
    <row r="1041" spans="8:19">
      <c r="H1041" s="202">
        <v>5458</v>
      </c>
      <c r="I1041" s="204">
        <v>14749</v>
      </c>
      <c r="J1041" s="195" t="s">
        <v>700</v>
      </c>
      <c r="P1041" s="210"/>
      <c r="Q1041" s="201"/>
      <c r="R1041" s="144"/>
      <c r="S1041" s="145"/>
    </row>
    <row r="1042" spans="8:19">
      <c r="H1042" s="202">
        <v>975</v>
      </c>
      <c r="I1042" s="204">
        <v>15360</v>
      </c>
      <c r="J1042" s="195" t="s">
        <v>701</v>
      </c>
      <c r="P1042" s="210"/>
      <c r="Q1042" s="201"/>
      <c r="R1042" s="144"/>
      <c r="S1042" s="145"/>
    </row>
    <row r="1043" spans="8:19">
      <c r="H1043" s="202"/>
      <c r="I1043" s="204">
        <v>14085</v>
      </c>
      <c r="J1043" s="195" t="s">
        <v>702</v>
      </c>
      <c r="P1043" s="210"/>
      <c r="Q1043" s="201"/>
      <c r="R1043" s="144"/>
      <c r="S1043" s="145"/>
    </row>
    <row r="1044" spans="8:19">
      <c r="H1044" s="202"/>
      <c r="I1044" s="204">
        <v>12109</v>
      </c>
      <c r="J1044" s="195" t="s">
        <v>703</v>
      </c>
      <c r="P1044" s="210"/>
      <c r="Q1044" s="201"/>
      <c r="R1044" s="144"/>
      <c r="S1044" s="145"/>
    </row>
    <row r="1045" spans="8:19">
      <c r="H1045" s="202"/>
      <c r="I1045" s="204">
        <v>12149</v>
      </c>
      <c r="J1045" s="195" t="s">
        <v>704</v>
      </c>
      <c r="P1045" s="210"/>
      <c r="Q1045" s="201"/>
      <c r="R1045" s="144"/>
      <c r="S1045" s="145"/>
    </row>
    <row r="1046" spans="8:19">
      <c r="H1046" s="202">
        <v>172</v>
      </c>
      <c r="I1046" s="204">
        <v>11989</v>
      </c>
      <c r="J1046" s="195" t="s">
        <v>705</v>
      </c>
      <c r="P1046" s="210"/>
      <c r="Q1046" s="201"/>
      <c r="R1046" s="144"/>
      <c r="S1046" s="145"/>
    </row>
    <row r="1047" spans="8:19">
      <c r="H1047" s="202">
        <v>2616</v>
      </c>
      <c r="I1047" s="204">
        <v>11988</v>
      </c>
      <c r="J1047" s="195" t="s">
        <v>706</v>
      </c>
      <c r="P1047" s="210"/>
      <c r="Q1047" s="201"/>
      <c r="R1047" s="144"/>
      <c r="S1047" s="145"/>
    </row>
    <row r="1048" spans="8:19">
      <c r="H1048" s="202"/>
      <c r="I1048" s="204">
        <v>11281</v>
      </c>
      <c r="J1048" s="195" t="s">
        <v>707</v>
      </c>
      <c r="P1048" s="210"/>
      <c r="Q1048" s="201"/>
      <c r="R1048" s="144"/>
      <c r="S1048" s="145"/>
    </row>
    <row r="1049" spans="8:19">
      <c r="H1049" s="202">
        <v>4561</v>
      </c>
      <c r="I1049" s="204">
        <v>15423</v>
      </c>
      <c r="J1049" s="195" t="s">
        <v>708</v>
      </c>
      <c r="P1049" s="210"/>
      <c r="Q1049" s="201"/>
      <c r="R1049" s="144"/>
      <c r="S1049" s="145"/>
    </row>
    <row r="1050" spans="8:19">
      <c r="H1050" s="202">
        <v>2544</v>
      </c>
      <c r="I1050" s="204">
        <v>11986</v>
      </c>
      <c r="J1050" s="195" t="s">
        <v>3663</v>
      </c>
      <c r="P1050" s="210"/>
      <c r="Q1050" s="201"/>
      <c r="R1050" s="144"/>
      <c r="S1050" s="145"/>
    </row>
    <row r="1051" spans="8:19">
      <c r="H1051" s="202"/>
      <c r="I1051" s="204">
        <v>16513</v>
      </c>
      <c r="J1051" s="195" t="s">
        <v>3776</v>
      </c>
      <c r="P1051" s="210"/>
      <c r="Q1051" s="201"/>
      <c r="R1051" s="144"/>
      <c r="S1051" s="145"/>
    </row>
    <row r="1052" spans="8:19">
      <c r="H1052" s="202"/>
      <c r="I1052" s="204">
        <v>10197</v>
      </c>
      <c r="J1052" s="195" t="s">
        <v>709</v>
      </c>
      <c r="P1052" s="210"/>
      <c r="Q1052" s="201"/>
      <c r="R1052" s="144"/>
      <c r="S1052" s="145"/>
    </row>
    <row r="1053" spans="8:19">
      <c r="H1053" s="202"/>
      <c r="I1053" s="204">
        <v>11256</v>
      </c>
      <c r="J1053" s="195" t="s">
        <v>710</v>
      </c>
      <c r="P1053" s="210"/>
      <c r="Q1053" s="201"/>
      <c r="R1053" s="144"/>
      <c r="S1053" s="145"/>
    </row>
    <row r="1054" spans="8:19">
      <c r="H1054" s="202">
        <v>3731</v>
      </c>
      <c r="I1054" s="204">
        <v>15996</v>
      </c>
      <c r="J1054" s="195" t="s">
        <v>711</v>
      </c>
      <c r="P1054" s="210"/>
      <c r="Q1054" s="201"/>
      <c r="R1054" s="144"/>
      <c r="S1054" s="145"/>
    </row>
    <row r="1055" spans="8:19">
      <c r="H1055" s="202"/>
      <c r="I1055" s="204">
        <v>16234</v>
      </c>
      <c r="J1055" s="195" t="s">
        <v>3777</v>
      </c>
      <c r="P1055" s="210"/>
      <c r="Q1055" s="201"/>
      <c r="R1055" s="144"/>
      <c r="S1055" s="145"/>
    </row>
    <row r="1056" spans="8:19">
      <c r="H1056" s="202"/>
      <c r="I1056" s="204">
        <v>11983</v>
      </c>
      <c r="J1056" s="195" t="s">
        <v>712</v>
      </c>
      <c r="P1056" s="210"/>
      <c r="Q1056" s="201"/>
      <c r="R1056" s="144"/>
      <c r="S1056" s="145"/>
    </row>
    <row r="1057" spans="8:19">
      <c r="H1057" s="202">
        <v>6195</v>
      </c>
      <c r="I1057" s="204">
        <v>11995</v>
      </c>
      <c r="J1057" s="195" t="s">
        <v>713</v>
      </c>
      <c r="P1057" s="210"/>
      <c r="Q1057" s="201"/>
      <c r="R1057" s="144"/>
      <c r="S1057" s="145"/>
    </row>
    <row r="1058" spans="8:19">
      <c r="H1058" s="202">
        <v>662</v>
      </c>
      <c r="I1058" s="204">
        <v>15196</v>
      </c>
      <c r="J1058" s="195" t="s">
        <v>714</v>
      </c>
      <c r="P1058" s="210"/>
      <c r="Q1058" s="201"/>
      <c r="R1058" s="144"/>
      <c r="S1058" s="145"/>
    </row>
    <row r="1059" spans="8:19">
      <c r="H1059" s="202"/>
      <c r="I1059" s="204">
        <v>11979</v>
      </c>
      <c r="J1059" s="195" t="s">
        <v>715</v>
      </c>
      <c r="P1059" s="210"/>
      <c r="Q1059" s="201"/>
      <c r="R1059" s="144"/>
      <c r="S1059" s="145"/>
    </row>
    <row r="1060" spans="8:19">
      <c r="H1060" s="202">
        <v>2194</v>
      </c>
      <c r="I1060" s="204">
        <v>11978</v>
      </c>
      <c r="J1060" s="195" t="s">
        <v>716</v>
      </c>
      <c r="P1060" s="210"/>
      <c r="Q1060" s="201"/>
      <c r="R1060" s="144"/>
      <c r="S1060" s="145"/>
    </row>
    <row r="1061" spans="8:19">
      <c r="H1061" s="202">
        <v>3713</v>
      </c>
      <c r="I1061" s="204">
        <v>16045</v>
      </c>
      <c r="J1061" s="195" t="s">
        <v>717</v>
      </c>
      <c r="P1061" s="210"/>
      <c r="Q1061" s="201"/>
      <c r="R1061" s="144"/>
      <c r="S1061" s="145"/>
    </row>
    <row r="1062" spans="8:19">
      <c r="H1062" s="202">
        <v>5483</v>
      </c>
      <c r="I1062" s="204">
        <v>14746</v>
      </c>
      <c r="J1062" s="195" t="s">
        <v>718</v>
      </c>
      <c r="P1062" s="210"/>
      <c r="Q1062" s="201"/>
      <c r="R1062" s="144"/>
      <c r="S1062" s="145"/>
    </row>
    <row r="1063" spans="8:19">
      <c r="H1063" s="202"/>
      <c r="I1063" s="204">
        <v>11976</v>
      </c>
      <c r="J1063" s="195" t="s">
        <v>719</v>
      </c>
      <c r="P1063" s="210"/>
      <c r="Q1063" s="201"/>
      <c r="R1063" s="144"/>
      <c r="S1063" s="145"/>
    </row>
    <row r="1064" spans="8:19">
      <c r="H1064" s="202"/>
      <c r="I1064" s="204">
        <v>11975</v>
      </c>
      <c r="J1064" s="195" t="s">
        <v>720</v>
      </c>
      <c r="P1064" s="210"/>
      <c r="Q1064" s="201"/>
      <c r="R1064" s="144"/>
      <c r="S1064" s="145"/>
    </row>
    <row r="1065" spans="8:19">
      <c r="H1065" s="202"/>
      <c r="I1065" s="204">
        <v>16512</v>
      </c>
      <c r="J1065" s="195" t="s">
        <v>3778</v>
      </c>
      <c r="P1065" s="210"/>
      <c r="Q1065" s="201"/>
      <c r="R1065" s="144"/>
      <c r="S1065" s="145"/>
    </row>
    <row r="1066" spans="8:19">
      <c r="H1066" s="202">
        <v>27</v>
      </c>
      <c r="I1066" s="204">
        <v>11973</v>
      </c>
      <c r="J1066" s="195" t="s">
        <v>721</v>
      </c>
      <c r="P1066" s="210"/>
      <c r="Q1066" s="201"/>
      <c r="R1066" s="144"/>
      <c r="S1066" s="145"/>
    </row>
    <row r="1067" spans="8:19">
      <c r="H1067" s="202">
        <v>1321</v>
      </c>
      <c r="I1067" s="204">
        <v>12007</v>
      </c>
      <c r="J1067" s="195" t="s">
        <v>722</v>
      </c>
      <c r="P1067" s="210"/>
      <c r="Q1067" s="201"/>
      <c r="R1067" s="144"/>
      <c r="S1067" s="145"/>
    </row>
    <row r="1068" spans="8:19">
      <c r="H1068" s="202">
        <v>5522</v>
      </c>
      <c r="I1068" s="204">
        <v>14744</v>
      </c>
      <c r="J1068" s="195" t="s">
        <v>723</v>
      </c>
      <c r="P1068" s="210"/>
      <c r="Q1068" s="201"/>
      <c r="R1068" s="144"/>
      <c r="S1068" s="145"/>
    </row>
    <row r="1069" spans="8:19">
      <c r="H1069" s="202"/>
      <c r="I1069" s="204">
        <v>11984</v>
      </c>
      <c r="J1069" s="195" t="s">
        <v>724</v>
      </c>
      <c r="P1069" s="210"/>
      <c r="Q1069" s="201"/>
      <c r="R1069" s="144"/>
      <c r="S1069" s="145"/>
    </row>
    <row r="1070" spans="8:19">
      <c r="H1070" s="202">
        <v>3861</v>
      </c>
      <c r="I1070" s="204">
        <v>16022</v>
      </c>
      <c r="J1070" s="195" t="s">
        <v>725</v>
      </c>
      <c r="P1070" s="210"/>
      <c r="Q1070" s="201"/>
      <c r="R1070" s="144"/>
      <c r="S1070" s="145"/>
    </row>
    <row r="1071" spans="8:19">
      <c r="H1071" s="202">
        <v>6057</v>
      </c>
      <c r="I1071" s="204">
        <v>12018</v>
      </c>
      <c r="J1071" s="195" t="s">
        <v>726</v>
      </c>
      <c r="P1071" s="210"/>
      <c r="Q1071" s="201"/>
      <c r="R1071" s="144"/>
      <c r="S1071" s="145"/>
    </row>
    <row r="1072" spans="8:19">
      <c r="H1072" s="202">
        <v>6058</v>
      </c>
      <c r="I1072" s="204">
        <v>12017</v>
      </c>
      <c r="J1072" s="195" t="s">
        <v>727</v>
      </c>
      <c r="P1072" s="210"/>
      <c r="Q1072" s="201"/>
      <c r="R1072" s="144"/>
      <c r="S1072" s="145"/>
    </row>
    <row r="1073" spans="8:19">
      <c r="H1073" s="202">
        <v>5556</v>
      </c>
      <c r="I1073" s="204">
        <v>14742</v>
      </c>
      <c r="J1073" s="195" t="s">
        <v>728</v>
      </c>
      <c r="P1073" s="210"/>
      <c r="Q1073" s="201"/>
      <c r="R1073" s="144"/>
      <c r="S1073" s="145"/>
    </row>
    <row r="1074" spans="8:19">
      <c r="H1074" s="202"/>
      <c r="I1074" s="204">
        <v>12015</v>
      </c>
      <c r="J1074" s="195" t="s">
        <v>729</v>
      </c>
      <c r="P1074" s="210"/>
      <c r="Q1074" s="201"/>
      <c r="R1074" s="144"/>
      <c r="S1074" s="145"/>
    </row>
    <row r="1075" spans="8:19">
      <c r="H1075" s="202"/>
      <c r="I1075" s="204">
        <v>10004</v>
      </c>
      <c r="J1075" s="195" t="s">
        <v>730</v>
      </c>
      <c r="P1075" s="210"/>
      <c r="Q1075" s="201"/>
      <c r="R1075" s="144"/>
      <c r="S1075" s="145"/>
    </row>
    <row r="1076" spans="8:19">
      <c r="H1076" s="202"/>
      <c r="I1076" s="204">
        <v>12011</v>
      </c>
      <c r="J1076" s="195" t="s">
        <v>731</v>
      </c>
      <c r="P1076" s="210"/>
      <c r="Q1076" s="201"/>
      <c r="R1076" s="144"/>
      <c r="S1076" s="145"/>
    </row>
    <row r="1077" spans="8:19">
      <c r="H1077" s="202">
        <v>6214</v>
      </c>
      <c r="I1077" s="204">
        <v>12010</v>
      </c>
      <c r="J1077" s="195" t="s">
        <v>732</v>
      </c>
      <c r="P1077" s="210"/>
      <c r="Q1077" s="201"/>
      <c r="R1077" s="144"/>
      <c r="S1077" s="145"/>
    </row>
    <row r="1078" spans="8:19">
      <c r="H1078" s="202">
        <v>493</v>
      </c>
      <c r="I1078" s="204">
        <v>15102</v>
      </c>
      <c r="J1078" s="195" t="s">
        <v>733</v>
      </c>
      <c r="P1078" s="210"/>
      <c r="Q1078" s="201"/>
      <c r="R1078" s="144"/>
      <c r="S1078" s="145"/>
    </row>
    <row r="1079" spans="8:19">
      <c r="H1079" s="202">
        <v>1129</v>
      </c>
      <c r="I1079" s="204">
        <v>15546</v>
      </c>
      <c r="J1079" s="195" t="s">
        <v>734</v>
      </c>
      <c r="P1079" s="210"/>
      <c r="Q1079" s="201"/>
      <c r="R1079" s="144"/>
      <c r="S1079" s="145"/>
    </row>
    <row r="1080" spans="8:19">
      <c r="H1080" s="202">
        <v>4067</v>
      </c>
      <c r="I1080" s="204">
        <v>12006</v>
      </c>
      <c r="J1080" s="195" t="s">
        <v>735</v>
      </c>
      <c r="P1080" s="210"/>
      <c r="Q1080" s="201"/>
      <c r="R1080" s="144"/>
      <c r="S1080" s="145"/>
    </row>
    <row r="1081" spans="8:19">
      <c r="H1081" s="202">
        <v>114</v>
      </c>
      <c r="I1081" s="204">
        <v>12002</v>
      </c>
      <c r="J1081" s="195" t="s">
        <v>736</v>
      </c>
      <c r="P1081" s="210"/>
      <c r="Q1081" s="201"/>
      <c r="R1081" s="144"/>
      <c r="S1081" s="145"/>
    </row>
    <row r="1082" spans="8:19">
      <c r="H1082" s="202">
        <v>4726</v>
      </c>
      <c r="I1082" s="204">
        <v>15419</v>
      </c>
      <c r="J1082" s="195" t="s">
        <v>737</v>
      </c>
      <c r="P1082" s="210"/>
      <c r="Q1082" s="201"/>
      <c r="R1082" s="144"/>
      <c r="S1082" s="145"/>
    </row>
    <row r="1083" spans="8:19">
      <c r="H1083" s="202">
        <v>4306</v>
      </c>
      <c r="I1083" s="204">
        <v>11999</v>
      </c>
      <c r="J1083" s="195" t="s">
        <v>738</v>
      </c>
      <c r="P1083" s="210"/>
      <c r="Q1083" s="201"/>
      <c r="R1083" s="144"/>
      <c r="S1083" s="145"/>
    </row>
    <row r="1084" spans="8:19">
      <c r="H1084" s="202">
        <v>4027</v>
      </c>
      <c r="I1084" s="204">
        <v>11998</v>
      </c>
      <c r="J1084" s="195" t="s">
        <v>739</v>
      </c>
      <c r="P1084" s="210"/>
      <c r="Q1084" s="201"/>
      <c r="R1084" s="144"/>
      <c r="S1084" s="145"/>
    </row>
    <row r="1085" spans="8:19">
      <c r="H1085" s="202">
        <v>28</v>
      </c>
      <c r="I1085" s="204">
        <v>11997</v>
      </c>
      <c r="J1085" s="195" t="s">
        <v>740</v>
      </c>
      <c r="P1085" s="210"/>
      <c r="Q1085" s="201"/>
      <c r="R1085" s="144"/>
      <c r="S1085" s="145"/>
    </row>
    <row r="1086" spans="8:19">
      <c r="H1086" s="202">
        <v>3402</v>
      </c>
      <c r="I1086" s="204">
        <v>14452</v>
      </c>
      <c r="J1086" s="195" t="s">
        <v>741</v>
      </c>
      <c r="P1086" s="210"/>
      <c r="Q1086" s="201"/>
      <c r="R1086" s="144"/>
      <c r="S1086" s="145"/>
    </row>
    <row r="1087" spans="8:19">
      <c r="H1087" s="202">
        <v>3662</v>
      </c>
      <c r="I1087" s="204">
        <v>15979</v>
      </c>
      <c r="J1087" s="195" t="s">
        <v>742</v>
      </c>
      <c r="P1087" s="210"/>
      <c r="Q1087" s="201"/>
      <c r="R1087" s="144"/>
      <c r="S1087" s="145"/>
    </row>
    <row r="1088" spans="8:19">
      <c r="H1088" s="202"/>
      <c r="I1088" s="204">
        <v>11943</v>
      </c>
      <c r="J1088" s="195" t="s">
        <v>743</v>
      </c>
      <c r="P1088" s="210"/>
      <c r="Q1088" s="201"/>
      <c r="R1088" s="144"/>
      <c r="S1088" s="145"/>
    </row>
    <row r="1089" spans="8:19">
      <c r="H1089" s="202">
        <v>3732</v>
      </c>
      <c r="I1089" s="204">
        <v>15997</v>
      </c>
      <c r="J1089" s="195" t="s">
        <v>744</v>
      </c>
      <c r="P1089" s="210"/>
      <c r="Q1089" s="201"/>
      <c r="R1089" s="144"/>
      <c r="S1089" s="145"/>
    </row>
    <row r="1090" spans="8:19">
      <c r="H1090" s="202"/>
      <c r="I1090" s="204">
        <v>10051</v>
      </c>
      <c r="J1090" s="195" t="s">
        <v>1709</v>
      </c>
      <c r="P1090" s="210"/>
      <c r="Q1090" s="201"/>
      <c r="R1090" s="144"/>
      <c r="S1090" s="145"/>
    </row>
    <row r="1091" spans="8:19">
      <c r="H1091" s="202">
        <v>2545</v>
      </c>
      <c r="I1091" s="204">
        <v>11937</v>
      </c>
      <c r="J1091" s="195" t="s">
        <v>1710</v>
      </c>
      <c r="P1091" s="210"/>
      <c r="Q1091" s="201"/>
      <c r="R1091" s="144"/>
      <c r="S1091" s="145"/>
    </row>
    <row r="1092" spans="8:19">
      <c r="H1092" s="202">
        <v>3292</v>
      </c>
      <c r="I1092" s="204">
        <v>14412</v>
      </c>
      <c r="J1092" s="195" t="s">
        <v>1711</v>
      </c>
      <c r="P1092" s="210"/>
      <c r="Q1092" s="201"/>
      <c r="R1092" s="144"/>
      <c r="S1092" s="145"/>
    </row>
    <row r="1093" spans="8:19">
      <c r="H1093" s="202"/>
      <c r="I1093" s="204">
        <v>16296</v>
      </c>
      <c r="J1093" s="195" t="s">
        <v>3779</v>
      </c>
      <c r="P1093" s="210"/>
      <c r="Q1093" s="201"/>
      <c r="R1093" s="144"/>
      <c r="S1093" s="145"/>
    </row>
    <row r="1094" spans="8:19">
      <c r="H1094" s="202">
        <v>29</v>
      </c>
      <c r="I1094" s="204">
        <v>11935</v>
      </c>
      <c r="J1094" s="195" t="s">
        <v>1712</v>
      </c>
      <c r="P1094" s="210"/>
      <c r="Q1094" s="201"/>
      <c r="R1094" s="144"/>
      <c r="S1094" s="145"/>
    </row>
    <row r="1095" spans="8:19">
      <c r="H1095" s="202">
        <v>3951</v>
      </c>
      <c r="I1095" s="204">
        <v>16032</v>
      </c>
      <c r="J1095" s="195" t="s">
        <v>1713</v>
      </c>
      <c r="P1095" s="210"/>
      <c r="Q1095" s="201"/>
      <c r="R1095" s="144"/>
      <c r="S1095" s="145"/>
    </row>
    <row r="1096" spans="8:19">
      <c r="H1096" s="202">
        <v>1207</v>
      </c>
      <c r="I1096" s="204">
        <v>11940</v>
      </c>
      <c r="J1096" s="195" t="s">
        <v>1714</v>
      </c>
      <c r="P1096" s="210"/>
      <c r="Q1096" s="201"/>
      <c r="R1096" s="144"/>
      <c r="S1096" s="145"/>
    </row>
    <row r="1097" spans="8:19">
      <c r="H1097" s="202">
        <v>1004</v>
      </c>
      <c r="I1097" s="204">
        <v>15543</v>
      </c>
      <c r="J1097" s="195" t="s">
        <v>1715</v>
      </c>
      <c r="P1097" s="210"/>
      <c r="Q1097" s="201"/>
      <c r="R1097" s="144"/>
      <c r="S1097" s="145"/>
    </row>
    <row r="1098" spans="8:19">
      <c r="H1098" s="202"/>
      <c r="I1098" s="204">
        <v>11921</v>
      </c>
      <c r="J1098" s="195" t="s">
        <v>1716</v>
      </c>
      <c r="P1098" s="210"/>
      <c r="Q1098" s="201"/>
      <c r="R1098" s="144"/>
      <c r="S1098" s="145"/>
    </row>
    <row r="1099" spans="8:19">
      <c r="H1099" s="202"/>
      <c r="I1099" s="204">
        <v>11945</v>
      </c>
      <c r="J1099" s="195" t="s">
        <v>1717</v>
      </c>
      <c r="P1099" s="210"/>
      <c r="Q1099" s="201"/>
      <c r="R1099" s="144"/>
      <c r="S1099" s="145"/>
    </row>
    <row r="1100" spans="8:19">
      <c r="H1100" s="202"/>
      <c r="I1100" s="204">
        <v>11931</v>
      </c>
      <c r="J1100" s="195" t="s">
        <v>1718</v>
      </c>
      <c r="P1100" s="210"/>
      <c r="Q1100" s="201"/>
      <c r="R1100" s="144"/>
      <c r="S1100" s="145"/>
    </row>
    <row r="1101" spans="8:19">
      <c r="H1101" s="202">
        <v>5557</v>
      </c>
      <c r="I1101" s="204">
        <v>14751</v>
      </c>
      <c r="J1101" s="195" t="s">
        <v>1719</v>
      </c>
      <c r="P1101" s="210"/>
      <c r="Q1101" s="201"/>
      <c r="R1101" s="144"/>
      <c r="S1101" s="145"/>
    </row>
    <row r="1102" spans="8:19">
      <c r="H1102" s="202"/>
      <c r="I1102" s="204">
        <v>11928</v>
      </c>
      <c r="J1102" s="195" t="s">
        <v>1720</v>
      </c>
      <c r="P1102" s="210"/>
      <c r="Q1102" s="201"/>
      <c r="R1102" s="144"/>
      <c r="S1102" s="145"/>
    </row>
    <row r="1103" spans="8:19">
      <c r="H1103" s="202">
        <v>6790</v>
      </c>
      <c r="I1103" s="204">
        <v>15626</v>
      </c>
      <c r="J1103" s="195" t="s">
        <v>1721</v>
      </c>
      <c r="P1103" s="210"/>
      <c r="Q1103" s="201"/>
      <c r="R1103" s="144"/>
      <c r="S1103" s="145"/>
    </row>
    <row r="1104" spans="8:19">
      <c r="H1104" s="202"/>
      <c r="I1104" s="204">
        <v>11926</v>
      </c>
      <c r="J1104" s="195" t="s">
        <v>1722</v>
      </c>
      <c r="P1104" s="210"/>
      <c r="Q1104" s="201"/>
      <c r="R1104" s="144"/>
      <c r="S1104" s="145"/>
    </row>
    <row r="1105" spans="8:19">
      <c r="H1105" s="202">
        <v>5604</v>
      </c>
      <c r="I1105" s="204">
        <v>14753</v>
      </c>
      <c r="J1105" s="195" t="s">
        <v>1723</v>
      </c>
      <c r="P1105" s="210"/>
      <c r="Q1105" s="201"/>
      <c r="R1105" s="144"/>
      <c r="S1105" s="145"/>
    </row>
    <row r="1106" spans="8:19">
      <c r="H1106" s="202"/>
      <c r="I1106" s="204">
        <v>11924</v>
      </c>
      <c r="J1106" s="195" t="s">
        <v>1724</v>
      </c>
      <c r="P1106" s="210"/>
      <c r="Q1106" s="201"/>
      <c r="R1106" s="144"/>
      <c r="S1106" s="145"/>
    </row>
    <row r="1107" spans="8:19">
      <c r="H1107" s="202"/>
      <c r="I1107" s="204">
        <v>11303</v>
      </c>
      <c r="J1107" s="195" t="s">
        <v>1725</v>
      </c>
      <c r="P1107" s="210"/>
      <c r="Q1107" s="201"/>
      <c r="R1107" s="144"/>
      <c r="S1107" s="145"/>
    </row>
    <row r="1108" spans="8:19">
      <c r="H1108" s="202"/>
      <c r="I1108" s="204">
        <v>11148</v>
      </c>
      <c r="J1108" s="195" t="s">
        <v>1726</v>
      </c>
      <c r="P1108" s="210"/>
      <c r="Q1108" s="201"/>
      <c r="R1108" s="144"/>
      <c r="S1108" s="145"/>
    </row>
    <row r="1109" spans="8:19">
      <c r="H1109" s="202">
        <v>948</v>
      </c>
      <c r="I1109" s="204">
        <v>15345</v>
      </c>
      <c r="J1109" s="195" t="s">
        <v>1727</v>
      </c>
      <c r="P1109" s="210"/>
      <c r="Q1109" s="201"/>
      <c r="R1109" s="144"/>
      <c r="S1109" s="145"/>
    </row>
    <row r="1110" spans="8:19">
      <c r="H1110" s="202">
        <v>5717</v>
      </c>
      <c r="I1110" s="204">
        <v>14750</v>
      </c>
      <c r="J1110" s="195" t="s">
        <v>1728</v>
      </c>
      <c r="P1110" s="210"/>
      <c r="Q1110" s="201"/>
      <c r="R1110" s="144"/>
      <c r="S1110" s="145"/>
    </row>
    <row r="1111" spans="8:19">
      <c r="H1111" s="202"/>
      <c r="I1111" s="204">
        <v>11934</v>
      </c>
      <c r="J1111" s="195" t="s">
        <v>1729</v>
      </c>
      <c r="P1111" s="210"/>
      <c r="Q1111" s="201"/>
      <c r="R1111" s="144"/>
      <c r="S1111" s="145"/>
    </row>
    <row r="1112" spans="8:19">
      <c r="H1112" s="202"/>
      <c r="I1112" s="204">
        <v>11968</v>
      </c>
      <c r="J1112" s="195" t="s">
        <v>1730</v>
      </c>
      <c r="P1112" s="210"/>
      <c r="Q1112" s="201"/>
      <c r="R1112" s="144"/>
      <c r="S1112" s="145"/>
    </row>
    <row r="1113" spans="8:19">
      <c r="H1113" s="202"/>
      <c r="I1113" s="204">
        <v>11966</v>
      </c>
      <c r="J1113" s="195" t="s">
        <v>1731</v>
      </c>
      <c r="P1113" s="210"/>
      <c r="Q1113" s="201"/>
      <c r="R1113" s="144"/>
      <c r="S1113" s="145"/>
    </row>
    <row r="1114" spans="8:19">
      <c r="H1114" s="202"/>
      <c r="I1114" s="204">
        <v>11965</v>
      </c>
      <c r="J1114" s="195" t="s">
        <v>1732</v>
      </c>
      <c r="P1114" s="210"/>
      <c r="Q1114" s="201"/>
      <c r="R1114" s="144"/>
      <c r="S1114" s="145"/>
    </row>
    <row r="1115" spans="8:19">
      <c r="H1115" s="202">
        <v>538</v>
      </c>
      <c r="I1115" s="204">
        <v>15633</v>
      </c>
      <c r="J1115" s="195" t="s">
        <v>1733</v>
      </c>
      <c r="P1115" s="210"/>
      <c r="Q1115" s="201"/>
      <c r="R1115" s="144"/>
      <c r="S1115" s="145"/>
    </row>
    <row r="1116" spans="8:19">
      <c r="H1116" s="202">
        <v>4566</v>
      </c>
      <c r="I1116" s="204">
        <v>15458</v>
      </c>
      <c r="J1116" s="195" t="s">
        <v>1734</v>
      </c>
      <c r="P1116" s="210"/>
      <c r="Q1116" s="201"/>
      <c r="R1116" s="144"/>
      <c r="S1116" s="145"/>
    </row>
    <row r="1117" spans="8:19">
      <c r="H1117" s="202">
        <v>663</v>
      </c>
      <c r="I1117" s="204">
        <v>15197</v>
      </c>
      <c r="J1117" s="195" t="s">
        <v>1735</v>
      </c>
      <c r="P1117" s="210"/>
      <c r="Q1117" s="201"/>
      <c r="R1117" s="144"/>
      <c r="S1117" s="145"/>
    </row>
    <row r="1118" spans="8:19">
      <c r="H1118" s="202"/>
      <c r="I1118" s="204">
        <v>11034</v>
      </c>
      <c r="J1118" s="195" t="s">
        <v>1736</v>
      </c>
      <c r="P1118" s="210"/>
      <c r="Q1118" s="201"/>
      <c r="R1118" s="144"/>
      <c r="S1118" s="145"/>
    </row>
    <row r="1119" spans="8:19">
      <c r="H1119" s="202">
        <v>1322</v>
      </c>
      <c r="I1119" s="204">
        <v>11961</v>
      </c>
      <c r="J1119" s="195" t="s">
        <v>1737</v>
      </c>
      <c r="P1119" s="210"/>
      <c r="Q1119" s="201"/>
      <c r="R1119" s="144"/>
      <c r="S1119" s="145"/>
    </row>
    <row r="1120" spans="8:19">
      <c r="H1120" s="202"/>
      <c r="I1120" s="204">
        <v>16579</v>
      </c>
      <c r="J1120" s="195" t="s">
        <v>3780</v>
      </c>
      <c r="P1120" s="210"/>
      <c r="Q1120" s="201"/>
      <c r="R1120" s="144"/>
      <c r="S1120" s="145"/>
    </row>
    <row r="1121" spans="8:19">
      <c r="H1121" s="202">
        <v>57</v>
      </c>
      <c r="I1121" s="204">
        <v>11960</v>
      </c>
      <c r="J1121" s="195" t="s">
        <v>1738</v>
      </c>
      <c r="P1121" s="210"/>
      <c r="Q1121" s="201"/>
      <c r="R1121" s="144"/>
      <c r="S1121" s="145"/>
    </row>
    <row r="1122" spans="8:19">
      <c r="H1122" s="202">
        <v>4028</v>
      </c>
      <c r="I1122" s="204">
        <v>11946</v>
      </c>
      <c r="J1122" s="195" t="s">
        <v>1739</v>
      </c>
      <c r="P1122" s="210"/>
      <c r="Q1122" s="201"/>
      <c r="R1122" s="144"/>
      <c r="S1122" s="145"/>
    </row>
    <row r="1123" spans="8:19">
      <c r="H1123" s="202">
        <v>607</v>
      </c>
      <c r="I1123" s="204">
        <v>15172</v>
      </c>
      <c r="J1123" s="195" t="s">
        <v>1740</v>
      </c>
      <c r="P1123" s="210"/>
      <c r="Q1123" s="201"/>
      <c r="R1123" s="144"/>
      <c r="S1123" s="145"/>
    </row>
    <row r="1124" spans="8:19">
      <c r="H1124" s="202">
        <v>2824</v>
      </c>
      <c r="I1124" s="204">
        <v>13769</v>
      </c>
      <c r="J1124" s="195" t="s">
        <v>1741</v>
      </c>
      <c r="P1124" s="210"/>
      <c r="Q1124" s="201"/>
      <c r="R1124" s="144"/>
      <c r="S1124" s="145"/>
    </row>
    <row r="1125" spans="8:19">
      <c r="H1125" s="202"/>
      <c r="I1125" s="204">
        <v>11955</v>
      </c>
      <c r="J1125" s="195" t="s">
        <v>1742</v>
      </c>
      <c r="P1125" s="210"/>
      <c r="Q1125" s="201"/>
      <c r="R1125" s="144"/>
      <c r="S1125" s="145"/>
    </row>
    <row r="1126" spans="8:19">
      <c r="H1126" s="202">
        <v>2196</v>
      </c>
      <c r="I1126" s="204">
        <v>11954</v>
      </c>
      <c r="J1126" s="195" t="s">
        <v>3402</v>
      </c>
      <c r="P1126" s="210"/>
      <c r="Q1126" s="201"/>
      <c r="R1126" s="144"/>
      <c r="S1126" s="145"/>
    </row>
    <row r="1127" spans="8:19">
      <c r="H1127" s="202">
        <v>4163</v>
      </c>
      <c r="I1127" s="204">
        <v>11953</v>
      </c>
      <c r="J1127" s="195" t="s">
        <v>1743</v>
      </c>
      <c r="P1127" s="210"/>
      <c r="Q1127" s="201"/>
      <c r="R1127" s="144"/>
      <c r="S1127" s="145"/>
    </row>
    <row r="1128" spans="8:19">
      <c r="H1128" s="202"/>
      <c r="I1128" s="204">
        <v>11952</v>
      </c>
      <c r="J1128" s="195" t="s">
        <v>1744</v>
      </c>
      <c r="P1128" s="210"/>
      <c r="Q1128" s="201"/>
      <c r="R1128" s="144"/>
      <c r="S1128" s="145"/>
    </row>
    <row r="1129" spans="8:19">
      <c r="H1129" s="202">
        <v>5523</v>
      </c>
      <c r="I1129" s="204">
        <v>14748</v>
      </c>
      <c r="J1129" s="195" t="s">
        <v>1745</v>
      </c>
      <c r="P1129" s="210"/>
      <c r="Q1129" s="201"/>
      <c r="R1129" s="144"/>
      <c r="S1129" s="145"/>
    </row>
    <row r="1130" spans="8:19">
      <c r="H1130" s="202"/>
      <c r="I1130" s="204">
        <v>11372</v>
      </c>
      <c r="J1130" s="195" t="s">
        <v>1746</v>
      </c>
      <c r="P1130" s="210"/>
      <c r="Q1130" s="201"/>
      <c r="R1130" s="144"/>
      <c r="S1130" s="145"/>
    </row>
    <row r="1131" spans="8:19">
      <c r="H1131" s="202">
        <v>563</v>
      </c>
      <c r="I1131" s="204">
        <v>15139</v>
      </c>
      <c r="J1131" s="195" t="s">
        <v>1747</v>
      </c>
      <c r="P1131" s="210"/>
      <c r="Q1131" s="201"/>
      <c r="R1131" s="144"/>
      <c r="S1131" s="145"/>
    </row>
    <row r="1132" spans="8:19">
      <c r="H1132" s="202">
        <v>2258</v>
      </c>
      <c r="I1132" s="204">
        <v>11969</v>
      </c>
      <c r="J1132" s="195" t="s">
        <v>1748</v>
      </c>
      <c r="P1132" s="210"/>
      <c r="Q1132" s="201"/>
      <c r="R1132" s="144"/>
      <c r="S1132" s="145"/>
    </row>
    <row r="1133" spans="8:19">
      <c r="H1133" s="202"/>
      <c r="I1133" s="204">
        <v>10140</v>
      </c>
      <c r="J1133" s="195" t="s">
        <v>1749</v>
      </c>
      <c r="P1133" s="210"/>
      <c r="Q1133" s="201"/>
      <c r="R1133" s="144"/>
      <c r="S1133" s="145"/>
    </row>
    <row r="1134" spans="8:19">
      <c r="H1134" s="202"/>
      <c r="I1134" s="204">
        <v>11322</v>
      </c>
      <c r="J1134" s="195" t="s">
        <v>1750</v>
      </c>
      <c r="P1134" s="210"/>
      <c r="Q1134" s="201"/>
      <c r="R1134" s="144"/>
      <c r="S1134" s="145"/>
    </row>
    <row r="1135" spans="8:19">
      <c r="H1135" s="202">
        <v>2575</v>
      </c>
      <c r="I1135" s="204">
        <v>12092</v>
      </c>
      <c r="J1135" s="195" t="s">
        <v>1751</v>
      </c>
      <c r="P1135" s="210"/>
      <c r="Q1135" s="201"/>
      <c r="R1135" s="144"/>
      <c r="S1135" s="145"/>
    </row>
    <row r="1136" spans="8:19">
      <c r="H1136" s="202">
        <v>4307</v>
      </c>
      <c r="I1136" s="204">
        <v>12091</v>
      </c>
      <c r="J1136" s="195" t="s">
        <v>1752</v>
      </c>
      <c r="P1136" s="210"/>
      <c r="Q1136" s="201"/>
      <c r="R1136" s="144"/>
      <c r="S1136" s="145"/>
    </row>
    <row r="1137" spans="8:19">
      <c r="H1137" s="202">
        <v>6133</v>
      </c>
      <c r="I1137" s="204">
        <v>12089</v>
      </c>
      <c r="J1137" s="195" t="s">
        <v>1753</v>
      </c>
      <c r="P1137" s="210"/>
      <c r="Q1137" s="201"/>
      <c r="R1137" s="144"/>
      <c r="S1137" s="145"/>
    </row>
    <row r="1138" spans="8:19">
      <c r="H1138" s="202">
        <v>3862</v>
      </c>
      <c r="I1138" s="204">
        <v>16023</v>
      </c>
      <c r="J1138" s="195" t="s">
        <v>1754</v>
      </c>
      <c r="P1138" s="210"/>
      <c r="Q1138" s="201"/>
      <c r="R1138" s="144"/>
      <c r="S1138" s="145"/>
    </row>
    <row r="1139" spans="8:19">
      <c r="H1139" s="202"/>
      <c r="I1139" s="204">
        <v>16511</v>
      </c>
      <c r="J1139" s="195" t="s">
        <v>3781</v>
      </c>
      <c r="P1139" s="210"/>
      <c r="Q1139" s="201"/>
      <c r="R1139" s="144"/>
      <c r="S1139" s="145"/>
    </row>
    <row r="1140" spans="8:19">
      <c r="H1140" s="202"/>
      <c r="I1140" s="204">
        <v>12085</v>
      </c>
      <c r="J1140" s="195" t="s">
        <v>1755</v>
      </c>
      <c r="P1140" s="210"/>
      <c r="Q1140" s="201"/>
      <c r="R1140" s="144"/>
      <c r="S1140" s="145"/>
    </row>
    <row r="1141" spans="8:19">
      <c r="H1141" s="202"/>
      <c r="I1141" s="204">
        <v>11377</v>
      </c>
      <c r="J1141" s="195" t="s">
        <v>1756</v>
      </c>
      <c r="P1141" s="210"/>
      <c r="Q1141" s="201"/>
      <c r="R1141" s="144"/>
      <c r="S1141" s="145"/>
    </row>
    <row r="1142" spans="8:19">
      <c r="H1142" s="202">
        <v>193</v>
      </c>
      <c r="I1142" s="204">
        <v>12248</v>
      </c>
      <c r="J1142" s="195" t="s">
        <v>1757</v>
      </c>
      <c r="P1142" s="210"/>
      <c r="Q1142" s="201"/>
      <c r="R1142" s="144"/>
      <c r="S1142" s="145"/>
    </row>
    <row r="1143" spans="8:19">
      <c r="H1143" s="202">
        <v>5427</v>
      </c>
      <c r="I1143" s="204">
        <v>14743</v>
      </c>
      <c r="J1143" s="195" t="s">
        <v>1758</v>
      </c>
      <c r="P1143" s="210"/>
      <c r="Q1143" s="201"/>
      <c r="R1143" s="144"/>
      <c r="S1143" s="145"/>
    </row>
    <row r="1144" spans="8:19">
      <c r="H1144" s="202">
        <v>2016</v>
      </c>
      <c r="I1144" s="204">
        <v>11974</v>
      </c>
      <c r="J1144" s="195" t="s">
        <v>1759</v>
      </c>
      <c r="P1144" s="210"/>
      <c r="Q1144" s="201"/>
      <c r="R1144" s="144"/>
      <c r="S1144" s="145"/>
    </row>
    <row r="1145" spans="8:19">
      <c r="H1145" s="202">
        <v>2825</v>
      </c>
      <c r="I1145" s="204">
        <v>13770</v>
      </c>
      <c r="J1145" s="195" t="s">
        <v>1760</v>
      </c>
      <c r="P1145" s="210"/>
      <c r="Q1145" s="201"/>
      <c r="R1145" s="144"/>
      <c r="S1145" s="145"/>
    </row>
    <row r="1146" spans="8:19">
      <c r="H1146" s="202">
        <v>3633</v>
      </c>
      <c r="I1146" s="204">
        <v>15975</v>
      </c>
      <c r="J1146" s="195" t="s">
        <v>1761</v>
      </c>
      <c r="P1146" s="210"/>
      <c r="Q1146" s="201"/>
      <c r="R1146" s="144"/>
      <c r="S1146" s="145"/>
    </row>
    <row r="1147" spans="8:19">
      <c r="H1147" s="202">
        <v>4571</v>
      </c>
      <c r="I1147" s="204">
        <v>15457</v>
      </c>
      <c r="J1147" s="195" t="s">
        <v>1762</v>
      </c>
      <c r="P1147" s="210"/>
      <c r="Q1147" s="201"/>
      <c r="R1147" s="144"/>
      <c r="S1147" s="145"/>
    </row>
    <row r="1148" spans="8:19">
      <c r="H1148" s="202"/>
      <c r="I1148" s="204">
        <v>10979</v>
      </c>
      <c r="J1148" s="195" t="s">
        <v>1763</v>
      </c>
      <c r="P1148" s="210"/>
      <c r="Q1148" s="201"/>
      <c r="R1148" s="144"/>
      <c r="S1148" s="145"/>
    </row>
    <row r="1149" spans="8:19">
      <c r="H1149" s="202">
        <v>3022</v>
      </c>
      <c r="I1149" s="204">
        <v>12077</v>
      </c>
      <c r="J1149" s="195" t="s">
        <v>1764</v>
      </c>
      <c r="P1149" s="210"/>
      <c r="Q1149" s="201"/>
      <c r="R1149" s="144"/>
      <c r="S1149" s="145"/>
    </row>
    <row r="1150" spans="8:19">
      <c r="H1150" s="202">
        <v>3442</v>
      </c>
      <c r="I1150" s="204">
        <v>14465</v>
      </c>
      <c r="J1150" s="195" t="s">
        <v>1765</v>
      </c>
      <c r="P1150" s="210"/>
      <c r="Q1150" s="201"/>
      <c r="R1150" s="144"/>
      <c r="S1150" s="145"/>
    </row>
    <row r="1151" spans="8:19">
      <c r="H1151" s="202">
        <v>1342</v>
      </c>
      <c r="I1151" s="204">
        <v>12075</v>
      </c>
      <c r="J1151" s="195" t="s">
        <v>1766</v>
      </c>
      <c r="P1151" s="210"/>
      <c r="Q1151" s="201"/>
      <c r="R1151" s="144"/>
      <c r="S1151" s="145"/>
    </row>
    <row r="1152" spans="8:19">
      <c r="H1152" s="202"/>
      <c r="I1152" s="204">
        <v>12074</v>
      </c>
      <c r="J1152" s="195" t="s">
        <v>1767</v>
      </c>
      <c r="P1152" s="210"/>
      <c r="Q1152" s="201"/>
      <c r="R1152" s="144"/>
      <c r="S1152" s="145"/>
    </row>
    <row r="1153" spans="8:19">
      <c r="H1153" s="202"/>
      <c r="I1153" s="204">
        <v>12107</v>
      </c>
      <c r="J1153" s="195" t="s">
        <v>1768</v>
      </c>
      <c r="P1153" s="210"/>
      <c r="Q1153" s="201"/>
      <c r="R1153" s="144"/>
      <c r="S1153" s="145"/>
    </row>
    <row r="1154" spans="8:19">
      <c r="H1154" s="202">
        <v>494</v>
      </c>
      <c r="I1154" s="204">
        <v>15103</v>
      </c>
      <c r="J1154" s="195" t="s">
        <v>1769</v>
      </c>
      <c r="P1154" s="210"/>
      <c r="Q1154" s="201"/>
      <c r="R1154" s="144"/>
      <c r="S1154" s="145"/>
    </row>
    <row r="1155" spans="8:19">
      <c r="H1155" s="202">
        <v>5398</v>
      </c>
      <c r="I1155" s="204">
        <v>15391</v>
      </c>
      <c r="J1155" s="195" t="s">
        <v>1770</v>
      </c>
      <c r="P1155" s="210"/>
      <c r="Q1155" s="201"/>
      <c r="R1155" s="144"/>
      <c r="S1155" s="145"/>
    </row>
    <row r="1156" spans="8:19">
      <c r="H1156" s="202"/>
      <c r="I1156" s="204">
        <v>12082</v>
      </c>
      <c r="J1156" s="195" t="s">
        <v>1771</v>
      </c>
      <c r="P1156" s="210"/>
      <c r="Q1156" s="201"/>
      <c r="R1156" s="144"/>
      <c r="S1156" s="145"/>
    </row>
    <row r="1157" spans="8:19">
      <c r="H1157" s="202">
        <v>6118</v>
      </c>
      <c r="I1157" s="204">
        <v>14959</v>
      </c>
      <c r="J1157" s="195" t="s">
        <v>1772</v>
      </c>
      <c r="P1157" s="210"/>
      <c r="Q1157" s="201"/>
      <c r="R1157" s="144"/>
      <c r="S1157" s="145"/>
    </row>
    <row r="1158" spans="8:19">
      <c r="H1158" s="202">
        <v>495</v>
      </c>
      <c r="I1158" s="204">
        <v>15104</v>
      </c>
      <c r="J1158" s="195" t="s">
        <v>1773</v>
      </c>
      <c r="P1158" s="210"/>
      <c r="Q1158" s="201"/>
      <c r="R1158" s="144"/>
      <c r="S1158" s="145"/>
    </row>
    <row r="1159" spans="8:19">
      <c r="H1159" s="202">
        <v>3272</v>
      </c>
      <c r="I1159" s="204">
        <v>14406</v>
      </c>
      <c r="J1159" s="195" t="s">
        <v>1774</v>
      </c>
      <c r="P1159" s="210"/>
      <c r="Q1159" s="201"/>
      <c r="R1159" s="144"/>
      <c r="S1159" s="145"/>
    </row>
    <row r="1160" spans="8:19">
      <c r="H1160" s="202"/>
      <c r="I1160" s="204">
        <v>12117</v>
      </c>
      <c r="J1160" s="195" t="s">
        <v>1775</v>
      </c>
      <c r="P1160" s="210"/>
      <c r="Q1160" s="201"/>
      <c r="R1160" s="144"/>
      <c r="S1160" s="145"/>
    </row>
    <row r="1161" spans="8:19">
      <c r="H1161" s="202">
        <v>4164</v>
      </c>
      <c r="I1161" s="204">
        <v>12114</v>
      </c>
      <c r="J1161" s="195" t="s">
        <v>1776</v>
      </c>
      <c r="P1161" s="210"/>
      <c r="Q1161" s="201"/>
      <c r="R1161" s="144"/>
      <c r="S1161" s="145"/>
    </row>
    <row r="1162" spans="8:19">
      <c r="H1162" s="202"/>
      <c r="I1162" s="204">
        <v>10002</v>
      </c>
      <c r="J1162" s="195" t="s">
        <v>1777</v>
      </c>
      <c r="P1162" s="210"/>
      <c r="Q1162" s="201"/>
      <c r="R1162" s="144"/>
      <c r="S1162" s="145"/>
    </row>
    <row r="1163" spans="8:19">
      <c r="H1163" s="202"/>
      <c r="I1163" s="204">
        <v>16194</v>
      </c>
      <c r="J1163" s="195" t="s">
        <v>3782</v>
      </c>
      <c r="P1163" s="210"/>
      <c r="Q1163" s="201"/>
      <c r="R1163" s="144"/>
      <c r="S1163" s="145"/>
    </row>
    <row r="1164" spans="8:19">
      <c r="H1164" s="202">
        <v>4029</v>
      </c>
      <c r="I1164" s="204">
        <v>12110</v>
      </c>
      <c r="J1164" s="195" t="s">
        <v>1778</v>
      </c>
      <c r="P1164" s="210"/>
      <c r="Q1164" s="201"/>
      <c r="R1164" s="144"/>
      <c r="S1164" s="145"/>
    </row>
    <row r="1165" spans="8:19">
      <c r="H1165" s="202"/>
      <c r="I1165" s="204">
        <v>12108</v>
      </c>
      <c r="J1165" s="195" t="s">
        <v>1779</v>
      </c>
      <c r="P1165" s="210"/>
      <c r="Q1165" s="201"/>
      <c r="R1165" s="144"/>
      <c r="S1165" s="145"/>
    </row>
    <row r="1166" spans="8:19">
      <c r="H1166" s="202"/>
      <c r="I1166" s="204">
        <v>11111</v>
      </c>
      <c r="J1166" s="195" t="s">
        <v>1780</v>
      </c>
      <c r="P1166" s="210"/>
      <c r="Q1166" s="201"/>
      <c r="R1166" s="144"/>
      <c r="S1166" s="145"/>
    </row>
    <row r="1167" spans="8:19">
      <c r="H1167" s="202">
        <v>2846</v>
      </c>
      <c r="I1167" s="204">
        <v>13785</v>
      </c>
      <c r="J1167" s="195" t="s">
        <v>1781</v>
      </c>
      <c r="P1167" s="210"/>
      <c r="Q1167" s="201"/>
      <c r="R1167" s="144"/>
      <c r="S1167" s="145"/>
    </row>
    <row r="1168" spans="8:19">
      <c r="H1168" s="202">
        <v>4232</v>
      </c>
      <c r="I1168" s="204">
        <v>12104</v>
      </c>
      <c r="J1168" s="195" t="s">
        <v>1782</v>
      </c>
      <c r="P1168" s="210"/>
      <c r="Q1168" s="201"/>
      <c r="R1168" s="144"/>
      <c r="S1168" s="145"/>
    </row>
    <row r="1169" spans="8:19">
      <c r="H1169" s="202">
        <v>2474</v>
      </c>
      <c r="I1169" s="204">
        <v>12103</v>
      </c>
      <c r="J1169" s="195" t="s">
        <v>1783</v>
      </c>
      <c r="P1169" s="210"/>
      <c r="Q1169" s="201"/>
      <c r="R1169" s="144"/>
      <c r="S1169" s="145"/>
    </row>
    <row r="1170" spans="8:19">
      <c r="H1170" s="202"/>
      <c r="I1170" s="204">
        <v>12102</v>
      </c>
      <c r="J1170" s="195" t="s">
        <v>1784</v>
      </c>
      <c r="P1170" s="210"/>
      <c r="Q1170" s="201"/>
      <c r="R1170" s="144"/>
      <c r="S1170" s="145"/>
    </row>
    <row r="1171" spans="8:19">
      <c r="H1171" s="202"/>
      <c r="I1171" s="204">
        <v>12100</v>
      </c>
      <c r="J1171" s="195" t="s">
        <v>1785</v>
      </c>
      <c r="P1171" s="210"/>
      <c r="Q1171" s="201"/>
      <c r="R1171" s="144"/>
      <c r="S1171" s="145"/>
    </row>
    <row r="1172" spans="8:19">
      <c r="H1172" s="202">
        <v>5718</v>
      </c>
      <c r="I1172" s="204">
        <v>14726</v>
      </c>
      <c r="J1172" s="195" t="s">
        <v>1786</v>
      </c>
      <c r="P1172" s="210"/>
      <c r="Q1172" s="201"/>
      <c r="R1172" s="144"/>
      <c r="S1172" s="145"/>
    </row>
    <row r="1173" spans="8:19">
      <c r="H1173" s="202">
        <v>6622</v>
      </c>
      <c r="I1173" s="204">
        <v>12097</v>
      </c>
      <c r="J1173" s="195" t="s">
        <v>1787</v>
      </c>
      <c r="P1173" s="210"/>
      <c r="Q1173" s="201"/>
      <c r="R1173" s="144"/>
      <c r="S1173" s="145"/>
    </row>
    <row r="1174" spans="8:19">
      <c r="H1174" s="202"/>
      <c r="I1174" s="204">
        <v>12022</v>
      </c>
      <c r="J1174" s="195" t="s">
        <v>1788</v>
      </c>
      <c r="P1174" s="210"/>
      <c r="Q1174" s="201"/>
      <c r="R1174" s="144"/>
      <c r="S1174" s="145"/>
    </row>
    <row r="1175" spans="8:19">
      <c r="H1175" s="202">
        <v>6621</v>
      </c>
      <c r="I1175" s="204">
        <v>12099</v>
      </c>
      <c r="J1175" s="195" t="s">
        <v>3416</v>
      </c>
      <c r="P1175" s="210"/>
      <c r="Q1175" s="201"/>
      <c r="R1175" s="144"/>
      <c r="S1175" s="145"/>
    </row>
    <row r="1176" spans="8:19">
      <c r="H1176" s="202">
        <v>2519</v>
      </c>
      <c r="I1176" s="204">
        <v>13728</v>
      </c>
      <c r="J1176" s="195" t="s">
        <v>1789</v>
      </c>
      <c r="P1176" s="210"/>
      <c r="Q1176" s="201"/>
      <c r="R1176" s="144"/>
      <c r="S1176" s="145"/>
    </row>
    <row r="1177" spans="8:19">
      <c r="H1177" s="202"/>
      <c r="I1177" s="204">
        <v>11993</v>
      </c>
      <c r="J1177" s="195" t="s">
        <v>1790</v>
      </c>
      <c r="P1177" s="210"/>
      <c r="Q1177" s="201"/>
      <c r="R1177" s="144"/>
      <c r="S1177" s="145"/>
    </row>
    <row r="1178" spans="8:19">
      <c r="H1178" s="202">
        <v>244</v>
      </c>
      <c r="I1178" s="204">
        <v>13692</v>
      </c>
      <c r="J1178" s="195" t="s">
        <v>1791</v>
      </c>
      <c r="P1178" s="210"/>
      <c r="Q1178" s="201"/>
      <c r="R1178" s="144"/>
      <c r="S1178" s="145"/>
    </row>
    <row r="1179" spans="8:19">
      <c r="H1179" s="202"/>
      <c r="I1179" s="204">
        <v>12037</v>
      </c>
      <c r="J1179" s="195" t="s">
        <v>1792</v>
      </c>
      <c r="P1179" s="210"/>
      <c r="Q1179" s="201"/>
      <c r="R1179" s="144"/>
      <c r="S1179" s="145"/>
    </row>
    <row r="1180" spans="8:19">
      <c r="H1180" s="202"/>
      <c r="I1180" s="204">
        <v>12021</v>
      </c>
      <c r="J1180" s="195" t="s">
        <v>1793</v>
      </c>
      <c r="P1180" s="210"/>
      <c r="Q1180" s="201"/>
      <c r="R1180" s="144"/>
      <c r="S1180" s="145"/>
    </row>
    <row r="1181" spans="8:19">
      <c r="H1181" s="202">
        <v>1311</v>
      </c>
      <c r="I1181" s="204">
        <v>12033</v>
      </c>
      <c r="J1181" s="195" t="s">
        <v>1794</v>
      </c>
      <c r="P1181" s="210"/>
      <c r="Q1181" s="201"/>
      <c r="R1181" s="144"/>
      <c r="S1181" s="145"/>
    </row>
    <row r="1182" spans="8:19">
      <c r="H1182" s="202">
        <v>866</v>
      </c>
      <c r="I1182" s="204">
        <v>15290</v>
      </c>
      <c r="J1182" s="195" t="s">
        <v>1795</v>
      </c>
      <c r="P1182" s="210"/>
      <c r="Q1182" s="201"/>
      <c r="R1182" s="144"/>
      <c r="S1182" s="145"/>
    </row>
    <row r="1183" spans="8:19">
      <c r="H1183" s="202"/>
      <c r="I1183" s="204">
        <v>12031</v>
      </c>
      <c r="J1183" s="195" t="s">
        <v>1796</v>
      </c>
      <c r="P1183" s="210"/>
      <c r="Q1183" s="201"/>
      <c r="R1183" s="144"/>
      <c r="S1183" s="145"/>
    </row>
    <row r="1184" spans="8:19">
      <c r="H1184" s="202"/>
      <c r="I1184" s="204">
        <v>12030</v>
      </c>
      <c r="J1184" s="195" t="s">
        <v>1797</v>
      </c>
      <c r="P1184" s="210"/>
      <c r="Q1184" s="201"/>
      <c r="R1184" s="144"/>
      <c r="S1184" s="145"/>
    </row>
    <row r="1185" spans="8:19">
      <c r="H1185" s="202">
        <v>1085</v>
      </c>
      <c r="I1185" s="204">
        <v>15548</v>
      </c>
      <c r="J1185" s="195" t="s">
        <v>1798</v>
      </c>
      <c r="P1185" s="210"/>
      <c r="Q1185" s="201"/>
      <c r="R1185" s="144"/>
      <c r="S1185" s="145"/>
    </row>
    <row r="1186" spans="8:19">
      <c r="H1186" s="202"/>
      <c r="I1186" s="204">
        <v>12027</v>
      </c>
      <c r="J1186" s="195" t="s">
        <v>1799</v>
      </c>
      <c r="P1186" s="210"/>
      <c r="Q1186" s="201"/>
      <c r="R1186" s="144"/>
      <c r="S1186" s="145"/>
    </row>
    <row r="1187" spans="8:19">
      <c r="H1187" s="202">
        <v>2236</v>
      </c>
      <c r="I1187" s="204">
        <v>15677</v>
      </c>
      <c r="J1187" s="195" t="s">
        <v>3514</v>
      </c>
      <c r="P1187" s="210"/>
      <c r="Q1187" s="201"/>
      <c r="R1187" s="144"/>
      <c r="S1187" s="145"/>
    </row>
    <row r="1188" spans="8:19">
      <c r="H1188" s="202">
        <v>2826</v>
      </c>
      <c r="I1188" s="204">
        <v>13771</v>
      </c>
      <c r="J1188" s="195" t="s">
        <v>1800</v>
      </c>
      <c r="P1188" s="210"/>
      <c r="Q1188" s="201"/>
      <c r="R1188" s="144"/>
      <c r="S1188" s="145"/>
    </row>
    <row r="1189" spans="8:19">
      <c r="H1189" s="202">
        <v>5559</v>
      </c>
      <c r="I1189" s="204">
        <v>14741</v>
      </c>
      <c r="J1189" s="195" t="s">
        <v>1801</v>
      </c>
      <c r="P1189" s="210"/>
      <c r="Q1189" s="201"/>
      <c r="R1189" s="144"/>
      <c r="S1189" s="145"/>
    </row>
    <row r="1190" spans="8:19">
      <c r="H1190" s="202">
        <v>2294</v>
      </c>
      <c r="I1190" s="204">
        <v>12024</v>
      </c>
      <c r="J1190" s="195" t="s">
        <v>1802</v>
      </c>
      <c r="P1190" s="210"/>
      <c r="Q1190" s="201"/>
      <c r="R1190" s="144"/>
      <c r="S1190" s="145"/>
    </row>
    <row r="1191" spans="8:19">
      <c r="H1191" s="202"/>
      <c r="I1191" s="204">
        <v>12057</v>
      </c>
      <c r="J1191" s="195" t="s">
        <v>1803</v>
      </c>
      <c r="P1191" s="210"/>
      <c r="Q1191" s="201"/>
      <c r="R1191" s="144"/>
      <c r="S1191" s="145"/>
    </row>
    <row r="1192" spans="8:19">
      <c r="H1192" s="202">
        <v>5857</v>
      </c>
      <c r="I1192" s="204">
        <v>14739</v>
      </c>
      <c r="J1192" s="195" t="s">
        <v>1804</v>
      </c>
      <c r="P1192" s="210"/>
      <c r="Q1192" s="201"/>
      <c r="R1192" s="144"/>
      <c r="S1192" s="145"/>
    </row>
    <row r="1193" spans="8:19">
      <c r="H1193" s="202">
        <v>5428</v>
      </c>
      <c r="I1193" s="204">
        <v>14730</v>
      </c>
      <c r="J1193" s="195" t="s">
        <v>1805</v>
      </c>
      <c r="P1193" s="210"/>
      <c r="Q1193" s="201"/>
      <c r="R1193" s="144"/>
      <c r="S1193" s="145"/>
    </row>
    <row r="1194" spans="8:19">
      <c r="H1194" s="202">
        <v>5719</v>
      </c>
      <c r="I1194" s="204">
        <v>14731</v>
      </c>
      <c r="J1194" s="195" t="s">
        <v>1806</v>
      </c>
      <c r="P1194" s="210"/>
      <c r="Q1194" s="201"/>
      <c r="R1194" s="144"/>
      <c r="S1194" s="145"/>
    </row>
    <row r="1195" spans="8:19">
      <c r="H1195" s="202">
        <v>5073</v>
      </c>
      <c r="I1195" s="204">
        <v>16664</v>
      </c>
      <c r="J1195" s="195" t="s">
        <v>1807</v>
      </c>
      <c r="P1195" s="210"/>
      <c r="Q1195" s="201"/>
      <c r="R1195" s="144"/>
      <c r="S1195" s="145"/>
    </row>
    <row r="1196" spans="8:19">
      <c r="H1196" s="202">
        <v>4165</v>
      </c>
      <c r="I1196" s="204">
        <v>12065</v>
      </c>
      <c r="J1196" s="195" t="s">
        <v>1808</v>
      </c>
      <c r="P1196" s="210"/>
      <c r="Q1196" s="201"/>
      <c r="R1196" s="144"/>
      <c r="S1196" s="145"/>
    </row>
    <row r="1197" spans="8:19">
      <c r="H1197" s="202">
        <v>1055</v>
      </c>
      <c r="I1197" s="204">
        <v>15550</v>
      </c>
      <c r="J1197" s="195" t="s">
        <v>1809</v>
      </c>
      <c r="P1197" s="210"/>
      <c r="Q1197" s="201"/>
      <c r="R1197" s="144"/>
      <c r="S1197" s="145"/>
    </row>
    <row r="1198" spans="8:19">
      <c r="H1198" s="202">
        <v>1403</v>
      </c>
      <c r="I1198" s="204">
        <v>12063</v>
      </c>
      <c r="J1198" s="195" t="s">
        <v>1810</v>
      </c>
      <c r="P1198" s="210"/>
      <c r="Q1198" s="201"/>
      <c r="R1198" s="144"/>
      <c r="S1198" s="145"/>
    </row>
    <row r="1199" spans="8:19">
      <c r="H1199" s="202"/>
      <c r="I1199" s="204">
        <v>12062</v>
      </c>
      <c r="J1199" s="195" t="s">
        <v>1811</v>
      </c>
      <c r="P1199" s="210"/>
      <c r="Q1199" s="201"/>
      <c r="R1199" s="144"/>
      <c r="S1199" s="145"/>
    </row>
    <row r="1200" spans="8:19">
      <c r="H1200" s="202"/>
      <c r="I1200" s="204">
        <v>12061</v>
      </c>
      <c r="J1200" s="195" t="s">
        <v>1812</v>
      </c>
      <c r="P1200" s="210"/>
      <c r="Q1200" s="201"/>
      <c r="R1200" s="144"/>
      <c r="S1200" s="145"/>
    </row>
    <row r="1201" spans="8:19">
      <c r="H1201" s="202">
        <v>2197</v>
      </c>
      <c r="I1201" s="204">
        <v>12060</v>
      </c>
      <c r="J1201" s="195" t="s">
        <v>1813</v>
      </c>
      <c r="P1201" s="210"/>
      <c r="Q1201" s="201"/>
      <c r="R1201" s="144"/>
      <c r="S1201" s="145"/>
    </row>
    <row r="1202" spans="8:19">
      <c r="H1202" s="202">
        <v>5720</v>
      </c>
      <c r="I1202" s="204">
        <v>14735</v>
      </c>
      <c r="J1202" s="195" t="s">
        <v>1814</v>
      </c>
      <c r="P1202" s="210"/>
      <c r="Q1202" s="201"/>
      <c r="R1202" s="144"/>
      <c r="S1202" s="145"/>
    </row>
    <row r="1203" spans="8:19">
      <c r="H1203" s="202">
        <v>5721</v>
      </c>
      <c r="I1203" s="204">
        <v>14733</v>
      </c>
      <c r="J1203" s="195" t="s">
        <v>1815</v>
      </c>
      <c r="P1203" s="210"/>
      <c r="Q1203" s="201"/>
      <c r="R1203" s="144"/>
      <c r="S1203" s="145"/>
    </row>
    <row r="1204" spans="8:19">
      <c r="H1204" s="202">
        <v>1632</v>
      </c>
      <c r="I1204" s="204">
        <v>15480</v>
      </c>
      <c r="J1204" s="195" t="s">
        <v>1816</v>
      </c>
      <c r="P1204" s="210"/>
      <c r="Q1204" s="201"/>
      <c r="R1204" s="144"/>
      <c r="S1204" s="145"/>
    </row>
    <row r="1205" spans="8:19">
      <c r="H1205" s="202">
        <v>1630</v>
      </c>
      <c r="I1205" s="204">
        <v>15479</v>
      </c>
      <c r="J1205" s="195" t="s">
        <v>2243</v>
      </c>
      <c r="P1205" s="210"/>
      <c r="Q1205" s="201"/>
      <c r="R1205" s="144"/>
      <c r="S1205" s="145"/>
    </row>
    <row r="1206" spans="8:19">
      <c r="H1206" s="202">
        <v>1631</v>
      </c>
      <c r="I1206" s="204">
        <v>15478</v>
      </c>
      <c r="J1206" s="195" t="s">
        <v>2244</v>
      </c>
      <c r="P1206" s="210"/>
      <c r="Q1206" s="201"/>
      <c r="R1206" s="144"/>
      <c r="S1206" s="145"/>
    </row>
    <row r="1207" spans="8:19">
      <c r="H1207" s="202">
        <v>58</v>
      </c>
      <c r="I1207" s="204">
        <v>12056</v>
      </c>
      <c r="J1207" s="195" t="s">
        <v>1817</v>
      </c>
      <c r="P1207" s="210"/>
      <c r="Q1207" s="201"/>
      <c r="R1207" s="144"/>
      <c r="S1207" s="145"/>
    </row>
    <row r="1208" spans="8:19">
      <c r="H1208" s="202">
        <v>2022</v>
      </c>
      <c r="I1208" s="204">
        <v>12055</v>
      </c>
      <c r="J1208" s="195" t="s">
        <v>1818</v>
      </c>
      <c r="P1208" s="210"/>
      <c r="Q1208" s="201"/>
      <c r="R1208" s="144"/>
      <c r="S1208" s="145"/>
    </row>
    <row r="1209" spans="8:19">
      <c r="H1209" s="202"/>
      <c r="I1209" s="204">
        <v>11219</v>
      </c>
      <c r="J1209" s="195" t="s">
        <v>1819</v>
      </c>
      <c r="P1209" s="210"/>
      <c r="Q1209" s="201"/>
      <c r="R1209" s="144"/>
      <c r="S1209" s="145"/>
    </row>
    <row r="1210" spans="8:19">
      <c r="H1210" s="202"/>
      <c r="I1210" s="204">
        <v>10995</v>
      </c>
      <c r="J1210" s="195" t="s">
        <v>1820</v>
      </c>
      <c r="P1210" s="210"/>
      <c r="Q1210" s="201"/>
      <c r="R1210" s="144"/>
      <c r="S1210" s="145"/>
    </row>
    <row r="1211" spans="8:19">
      <c r="H1211" s="202"/>
      <c r="I1211" s="204">
        <v>12053</v>
      </c>
      <c r="J1211" s="195" t="s">
        <v>1821</v>
      </c>
      <c r="P1211" s="210"/>
      <c r="Q1211" s="201"/>
      <c r="R1211" s="144"/>
      <c r="S1211" s="145"/>
    </row>
    <row r="1212" spans="8:19">
      <c r="H1212" s="202"/>
      <c r="I1212" s="204">
        <v>12052</v>
      </c>
      <c r="J1212" s="195" t="s">
        <v>1822</v>
      </c>
      <c r="P1212" s="210"/>
      <c r="Q1212" s="201"/>
      <c r="R1212" s="144"/>
      <c r="S1212" s="145"/>
    </row>
    <row r="1213" spans="8:19">
      <c r="H1213" s="202"/>
      <c r="I1213" s="204">
        <v>10704</v>
      </c>
      <c r="J1213" s="195" t="s">
        <v>1823</v>
      </c>
      <c r="P1213" s="210"/>
      <c r="Q1213" s="201"/>
      <c r="R1213" s="144"/>
      <c r="S1213" s="145"/>
    </row>
    <row r="1214" spans="8:19">
      <c r="H1214" s="202">
        <v>3213</v>
      </c>
      <c r="I1214" s="204">
        <v>14384</v>
      </c>
      <c r="J1214" s="195" t="s">
        <v>1824</v>
      </c>
      <c r="P1214" s="210"/>
      <c r="Q1214" s="201"/>
      <c r="R1214" s="144"/>
      <c r="S1214" s="145"/>
    </row>
    <row r="1215" spans="8:19">
      <c r="H1215" s="202"/>
      <c r="I1215" s="204">
        <v>10115</v>
      </c>
      <c r="J1215" s="195" t="s">
        <v>1825</v>
      </c>
      <c r="P1215" s="210"/>
      <c r="Q1215" s="201"/>
      <c r="R1215" s="144"/>
      <c r="S1215" s="145"/>
    </row>
    <row r="1216" spans="8:19">
      <c r="H1216" s="202"/>
      <c r="I1216" s="204">
        <v>16379</v>
      </c>
      <c r="J1216" s="195" t="s">
        <v>3783</v>
      </c>
      <c r="P1216" s="210"/>
      <c r="Q1216" s="201"/>
      <c r="R1216" s="144"/>
      <c r="S1216" s="145"/>
    </row>
    <row r="1217" spans="8:19">
      <c r="H1217" s="202"/>
      <c r="I1217" s="204">
        <v>16156</v>
      </c>
      <c r="J1217" s="195" t="s">
        <v>3784</v>
      </c>
      <c r="P1217" s="210"/>
      <c r="Q1217" s="201"/>
      <c r="R1217" s="144"/>
      <c r="S1217" s="145"/>
    </row>
    <row r="1218" spans="8:19">
      <c r="H1218" s="202">
        <v>5484</v>
      </c>
      <c r="I1218" s="204">
        <v>14734</v>
      </c>
      <c r="J1218" s="195" t="s">
        <v>1826</v>
      </c>
      <c r="P1218" s="210"/>
      <c r="Q1218" s="201"/>
      <c r="R1218" s="144"/>
      <c r="S1218" s="145"/>
    </row>
    <row r="1219" spans="8:19">
      <c r="H1219" s="202">
        <v>3341</v>
      </c>
      <c r="I1219" s="204">
        <v>15605</v>
      </c>
      <c r="J1219" s="195" t="s">
        <v>1827</v>
      </c>
      <c r="P1219" s="210"/>
      <c r="Q1219" s="201"/>
      <c r="R1219" s="144"/>
      <c r="S1219" s="145"/>
    </row>
    <row r="1220" spans="8:19">
      <c r="H1220" s="202">
        <v>6077</v>
      </c>
      <c r="I1220" s="204">
        <v>16075</v>
      </c>
      <c r="J1220" s="195" t="s">
        <v>3538</v>
      </c>
      <c r="P1220" s="210"/>
      <c r="Q1220" s="201"/>
      <c r="R1220" s="144"/>
      <c r="S1220" s="145"/>
    </row>
    <row r="1221" spans="8:19">
      <c r="H1221" s="202">
        <v>326</v>
      </c>
      <c r="I1221" s="204">
        <v>15012</v>
      </c>
      <c r="J1221" s="195" t="s">
        <v>1828</v>
      </c>
      <c r="P1221" s="210"/>
      <c r="Q1221" s="201"/>
      <c r="R1221" s="144"/>
      <c r="S1221" s="145"/>
    </row>
    <row r="1222" spans="8:19">
      <c r="H1222" s="202">
        <v>3102</v>
      </c>
      <c r="I1222" s="204">
        <v>14098</v>
      </c>
      <c r="J1222" s="195" t="s">
        <v>1829</v>
      </c>
      <c r="P1222" s="210"/>
      <c r="Q1222" s="201"/>
      <c r="R1222" s="144"/>
      <c r="S1222" s="145"/>
    </row>
    <row r="1223" spans="8:19">
      <c r="H1223" s="202">
        <v>4135</v>
      </c>
      <c r="I1223" s="204">
        <v>12047</v>
      </c>
      <c r="J1223" s="195" t="s">
        <v>1830</v>
      </c>
      <c r="P1223" s="210"/>
      <c r="Q1223" s="201"/>
      <c r="R1223" s="144"/>
      <c r="S1223" s="145"/>
    </row>
    <row r="1224" spans="8:19">
      <c r="H1224" s="202"/>
      <c r="I1224" s="204">
        <v>12049</v>
      </c>
      <c r="J1224" s="195" t="s">
        <v>1831</v>
      </c>
      <c r="P1224" s="210"/>
      <c r="Q1224" s="201"/>
      <c r="R1224" s="144"/>
      <c r="S1224" s="145"/>
    </row>
    <row r="1225" spans="8:19">
      <c r="H1225" s="202"/>
      <c r="I1225" s="204">
        <v>12050</v>
      </c>
      <c r="J1225" s="195" t="s">
        <v>1832</v>
      </c>
      <c r="P1225" s="210"/>
      <c r="Q1225" s="201"/>
      <c r="R1225" s="144"/>
      <c r="S1225" s="145"/>
    </row>
    <row r="1226" spans="8:19">
      <c r="H1226" s="202">
        <v>5108</v>
      </c>
      <c r="I1226" s="204">
        <v>12051</v>
      </c>
      <c r="J1226" s="195" t="s">
        <v>1833</v>
      </c>
      <c r="P1226" s="210"/>
      <c r="Q1226" s="201"/>
      <c r="R1226" s="144"/>
      <c r="S1226" s="145"/>
    </row>
    <row r="1227" spans="8:19">
      <c r="H1227" s="202"/>
      <c r="I1227" s="204">
        <v>12054</v>
      </c>
      <c r="J1227" s="195" t="s">
        <v>1834</v>
      </c>
      <c r="P1227" s="210"/>
      <c r="Q1227" s="201"/>
      <c r="R1227" s="144"/>
      <c r="S1227" s="145"/>
    </row>
    <row r="1228" spans="8:19">
      <c r="H1228" s="202"/>
      <c r="I1228" s="204">
        <v>12067</v>
      </c>
      <c r="J1228" s="195" t="s">
        <v>1835</v>
      </c>
      <c r="P1228" s="210"/>
      <c r="Q1228" s="201"/>
      <c r="R1228" s="144"/>
      <c r="S1228" s="145"/>
    </row>
    <row r="1229" spans="8:19">
      <c r="H1229" s="202">
        <v>3443</v>
      </c>
      <c r="I1229" s="204">
        <v>14466</v>
      </c>
      <c r="J1229" s="195" t="s">
        <v>1836</v>
      </c>
      <c r="P1229" s="210"/>
      <c r="Q1229" s="201"/>
      <c r="R1229" s="144"/>
      <c r="S1229" s="145"/>
    </row>
    <row r="1230" spans="8:19">
      <c r="H1230" s="202">
        <v>115</v>
      </c>
      <c r="I1230" s="204">
        <v>12023</v>
      </c>
      <c r="J1230" s="195" t="s">
        <v>1837</v>
      </c>
      <c r="P1230" s="210"/>
      <c r="Q1230" s="201"/>
      <c r="R1230" s="144"/>
      <c r="S1230" s="145"/>
    </row>
    <row r="1231" spans="8:19">
      <c r="H1231" s="202"/>
      <c r="I1231" s="204">
        <v>12026</v>
      </c>
      <c r="J1231" s="195" t="s">
        <v>1838</v>
      </c>
      <c r="P1231" s="210"/>
      <c r="Q1231" s="201"/>
      <c r="R1231" s="144"/>
      <c r="S1231" s="145"/>
    </row>
    <row r="1232" spans="8:19">
      <c r="H1232" s="202"/>
      <c r="I1232" s="204">
        <v>12028</v>
      </c>
      <c r="J1232" s="195" t="s">
        <v>1839</v>
      </c>
      <c r="P1232" s="210"/>
      <c r="Q1232" s="201"/>
      <c r="R1232" s="144"/>
      <c r="S1232" s="145"/>
    </row>
    <row r="1233" spans="8:19">
      <c r="H1233" s="202">
        <v>4651</v>
      </c>
      <c r="I1233" s="204">
        <v>15401</v>
      </c>
      <c r="J1233" s="195" t="s">
        <v>1840</v>
      </c>
      <c r="P1233" s="210"/>
      <c r="Q1233" s="201"/>
      <c r="R1233" s="144"/>
      <c r="S1233" s="145"/>
    </row>
    <row r="1234" spans="8:19">
      <c r="H1234" s="202"/>
      <c r="I1234" s="204">
        <v>12036</v>
      </c>
      <c r="J1234" s="195" t="s">
        <v>1841</v>
      </c>
      <c r="P1234" s="210"/>
      <c r="Q1234" s="201"/>
      <c r="R1234" s="144"/>
      <c r="S1234" s="145"/>
    </row>
    <row r="1235" spans="8:19">
      <c r="H1235" s="202"/>
      <c r="I1235" s="204">
        <v>12038</v>
      </c>
      <c r="J1235" s="195" t="s">
        <v>1842</v>
      </c>
      <c r="P1235" s="210"/>
      <c r="Q1235" s="201"/>
      <c r="R1235" s="144"/>
      <c r="S1235" s="145"/>
    </row>
    <row r="1236" spans="8:19">
      <c r="H1236" s="202"/>
      <c r="I1236" s="204">
        <v>12039</v>
      </c>
      <c r="J1236" s="195" t="s">
        <v>1843</v>
      </c>
      <c r="P1236" s="210"/>
      <c r="Q1236" s="201"/>
      <c r="R1236" s="144"/>
      <c r="S1236" s="145"/>
    </row>
    <row r="1237" spans="8:19">
      <c r="H1237" s="202"/>
      <c r="I1237" s="204">
        <v>10961</v>
      </c>
      <c r="J1237" s="195" t="s">
        <v>1844</v>
      </c>
      <c r="P1237" s="210"/>
      <c r="Q1237" s="201"/>
      <c r="R1237" s="144"/>
      <c r="S1237" s="145"/>
    </row>
    <row r="1238" spans="8:19">
      <c r="H1238" s="202">
        <v>5541</v>
      </c>
      <c r="I1238" s="204">
        <v>15490</v>
      </c>
      <c r="J1238" s="195" t="s">
        <v>2245</v>
      </c>
      <c r="P1238" s="210"/>
      <c r="Q1238" s="201"/>
      <c r="R1238" s="144"/>
      <c r="S1238" s="145"/>
    </row>
    <row r="1239" spans="8:19">
      <c r="H1239" s="202">
        <v>976</v>
      </c>
      <c r="I1239" s="204">
        <v>15361</v>
      </c>
      <c r="J1239" s="195" t="s">
        <v>1845</v>
      </c>
      <c r="P1239" s="210"/>
      <c r="Q1239" s="201"/>
      <c r="R1239" s="144"/>
      <c r="S1239" s="145"/>
    </row>
    <row r="1240" spans="8:19">
      <c r="H1240" s="202">
        <v>3273</v>
      </c>
      <c r="I1240" s="204">
        <v>14407</v>
      </c>
      <c r="J1240" s="195" t="s">
        <v>1846</v>
      </c>
      <c r="P1240" s="210"/>
      <c r="Q1240" s="201"/>
      <c r="R1240" s="144"/>
      <c r="S1240" s="145"/>
    </row>
    <row r="1241" spans="8:19">
      <c r="H1241" s="202"/>
      <c r="I1241" s="204">
        <v>10492</v>
      </c>
      <c r="J1241" s="195" t="s">
        <v>1847</v>
      </c>
      <c r="P1241" s="210"/>
      <c r="Q1241" s="201"/>
      <c r="R1241" s="144"/>
      <c r="S1241" s="145"/>
    </row>
    <row r="1242" spans="8:19">
      <c r="H1242" s="202"/>
      <c r="I1242" s="204">
        <v>14132</v>
      </c>
      <c r="J1242" s="195" t="s">
        <v>1848</v>
      </c>
      <c r="P1242" s="210"/>
      <c r="Q1242" s="201"/>
      <c r="R1242" s="144"/>
      <c r="S1242" s="145"/>
    </row>
    <row r="1243" spans="8:19">
      <c r="H1243" s="202"/>
      <c r="I1243" s="204">
        <v>12041</v>
      </c>
      <c r="J1243" s="195" t="s">
        <v>1849</v>
      </c>
      <c r="P1243" s="210"/>
      <c r="Q1243" s="201"/>
      <c r="R1243" s="144"/>
      <c r="S1243" s="145"/>
    </row>
    <row r="1244" spans="8:19">
      <c r="H1244" s="202">
        <v>5186</v>
      </c>
      <c r="I1244" s="204">
        <v>12042</v>
      </c>
      <c r="J1244" s="195" t="s">
        <v>1850</v>
      </c>
      <c r="P1244" s="210"/>
      <c r="Q1244" s="201"/>
      <c r="R1244" s="144"/>
      <c r="S1244" s="145"/>
    </row>
    <row r="1245" spans="8:19">
      <c r="H1245" s="202">
        <v>5485</v>
      </c>
      <c r="I1245" s="204">
        <v>14736</v>
      </c>
      <c r="J1245" s="195" t="s">
        <v>1851</v>
      </c>
      <c r="P1245" s="210"/>
      <c r="Q1245" s="201"/>
      <c r="R1245" s="144"/>
      <c r="S1245" s="145"/>
    </row>
    <row r="1246" spans="8:19">
      <c r="H1246" s="202">
        <v>5817</v>
      </c>
      <c r="I1246" s="204">
        <v>14729</v>
      </c>
      <c r="J1246" s="195" t="s">
        <v>1852</v>
      </c>
      <c r="P1246" s="210"/>
      <c r="Q1246" s="201"/>
      <c r="R1246" s="144"/>
      <c r="S1246" s="145"/>
    </row>
    <row r="1247" spans="8:19">
      <c r="H1247" s="202">
        <v>5560</v>
      </c>
      <c r="I1247" s="204">
        <v>14732</v>
      </c>
      <c r="J1247" s="195" t="s">
        <v>1853</v>
      </c>
      <c r="P1247" s="210"/>
      <c r="Q1247" s="201"/>
      <c r="R1247" s="144"/>
      <c r="S1247" s="145"/>
    </row>
    <row r="1248" spans="8:19">
      <c r="H1248" s="202">
        <v>6792</v>
      </c>
      <c r="I1248" s="204">
        <v>13339</v>
      </c>
      <c r="J1248" s="195" t="s">
        <v>1854</v>
      </c>
      <c r="P1248" s="210"/>
      <c r="Q1248" s="201"/>
      <c r="R1248" s="144"/>
      <c r="S1248" s="145"/>
    </row>
    <row r="1249" spans="8:19">
      <c r="H1249" s="202">
        <v>5561</v>
      </c>
      <c r="I1249" s="204">
        <v>14725</v>
      </c>
      <c r="J1249" s="195" t="s">
        <v>1855</v>
      </c>
      <c r="P1249" s="210"/>
      <c r="Q1249" s="201"/>
      <c r="R1249" s="144"/>
      <c r="S1249" s="145"/>
    </row>
    <row r="1250" spans="8:19">
      <c r="H1250" s="202">
        <v>694</v>
      </c>
      <c r="I1250" s="204">
        <v>15214</v>
      </c>
      <c r="J1250" s="195" t="s">
        <v>1856</v>
      </c>
      <c r="P1250" s="210"/>
      <c r="Q1250" s="201"/>
      <c r="R1250" s="144"/>
      <c r="S1250" s="145"/>
    </row>
    <row r="1251" spans="8:19">
      <c r="H1251" s="202"/>
      <c r="I1251" s="204">
        <v>12105</v>
      </c>
      <c r="J1251" s="195" t="s">
        <v>1857</v>
      </c>
      <c r="P1251" s="210"/>
      <c r="Q1251" s="201"/>
      <c r="R1251" s="144"/>
      <c r="S1251" s="145"/>
    </row>
    <row r="1252" spans="8:19">
      <c r="H1252" s="202">
        <v>2134</v>
      </c>
      <c r="I1252" s="204">
        <v>12106</v>
      </c>
      <c r="J1252" s="195" t="s">
        <v>1858</v>
      </c>
      <c r="P1252" s="210"/>
      <c r="Q1252" s="201"/>
      <c r="R1252" s="144"/>
      <c r="S1252" s="145"/>
    </row>
    <row r="1253" spans="8:19">
      <c r="H1253" s="202"/>
      <c r="I1253" s="204">
        <v>16175</v>
      </c>
      <c r="J1253" s="195" t="s">
        <v>3785</v>
      </c>
      <c r="P1253" s="210"/>
      <c r="Q1253" s="201"/>
      <c r="R1253" s="144"/>
      <c r="S1253" s="145"/>
    </row>
    <row r="1254" spans="8:19">
      <c r="H1254" s="202"/>
      <c r="I1254" s="204">
        <v>16556</v>
      </c>
      <c r="J1254" s="195" t="s">
        <v>3786</v>
      </c>
      <c r="P1254" s="210"/>
      <c r="Q1254" s="201"/>
      <c r="R1254" s="144"/>
      <c r="S1254" s="145"/>
    </row>
    <row r="1255" spans="8:19">
      <c r="H1255" s="202"/>
      <c r="I1255" s="204">
        <v>11221</v>
      </c>
      <c r="J1255" s="195" t="s">
        <v>1859</v>
      </c>
      <c r="P1255" s="210"/>
      <c r="Q1255" s="201"/>
      <c r="R1255" s="144"/>
      <c r="S1255" s="145"/>
    </row>
    <row r="1256" spans="8:19">
      <c r="H1256" s="202">
        <v>2328</v>
      </c>
      <c r="I1256" s="204">
        <v>12120</v>
      </c>
      <c r="J1256" s="195" t="s">
        <v>1860</v>
      </c>
      <c r="P1256" s="210"/>
      <c r="Q1256" s="201"/>
      <c r="R1256" s="144"/>
      <c r="S1256" s="145"/>
    </row>
    <row r="1257" spans="8:19">
      <c r="H1257" s="202">
        <v>2198</v>
      </c>
      <c r="I1257" s="204">
        <v>12111</v>
      </c>
      <c r="J1257" s="195" t="s">
        <v>1861</v>
      </c>
      <c r="P1257" s="210"/>
      <c r="Q1257" s="201"/>
      <c r="R1257" s="144"/>
      <c r="S1257" s="145"/>
    </row>
    <row r="1258" spans="8:19">
      <c r="H1258" s="202"/>
      <c r="I1258" s="204">
        <v>12096</v>
      </c>
      <c r="J1258" s="195" t="s">
        <v>1862</v>
      </c>
      <c r="P1258" s="210"/>
      <c r="Q1258" s="201"/>
      <c r="R1258" s="144"/>
      <c r="S1258" s="145"/>
    </row>
    <row r="1259" spans="8:19">
      <c r="H1259" s="202"/>
      <c r="I1259" s="204">
        <v>12112</v>
      </c>
      <c r="J1259" s="195" t="s">
        <v>1863</v>
      </c>
      <c r="P1259" s="210"/>
      <c r="Q1259" s="201"/>
      <c r="R1259" s="144"/>
      <c r="S1259" s="145"/>
    </row>
    <row r="1260" spans="8:19">
      <c r="H1260" s="202">
        <v>2079</v>
      </c>
      <c r="I1260" s="204">
        <v>12113</v>
      </c>
      <c r="J1260" s="195" t="s">
        <v>1864</v>
      </c>
      <c r="P1260" s="210"/>
      <c r="Q1260" s="201"/>
      <c r="R1260" s="144"/>
      <c r="S1260" s="145"/>
    </row>
    <row r="1261" spans="8:19">
      <c r="H1261" s="202"/>
      <c r="I1261" s="204">
        <v>12116</v>
      </c>
      <c r="J1261" s="195" t="s">
        <v>1865</v>
      </c>
      <c r="P1261" s="210"/>
      <c r="Q1261" s="201"/>
      <c r="R1261" s="144"/>
      <c r="S1261" s="145"/>
    </row>
    <row r="1262" spans="8:19">
      <c r="H1262" s="202">
        <v>5187</v>
      </c>
      <c r="I1262" s="204">
        <v>12118</v>
      </c>
      <c r="J1262" s="195" t="s">
        <v>1866</v>
      </c>
      <c r="P1262" s="210"/>
      <c r="Q1262" s="201"/>
      <c r="R1262" s="144"/>
      <c r="S1262" s="145"/>
    </row>
    <row r="1263" spans="8:19">
      <c r="H1263" s="202"/>
      <c r="I1263" s="204">
        <v>12084</v>
      </c>
      <c r="J1263" s="195" t="s">
        <v>1867</v>
      </c>
      <c r="P1263" s="210"/>
      <c r="Q1263" s="201"/>
      <c r="R1263" s="144"/>
      <c r="S1263" s="145"/>
    </row>
    <row r="1264" spans="8:19">
      <c r="H1264" s="202">
        <v>194</v>
      </c>
      <c r="I1264" s="204">
        <v>12073</v>
      </c>
      <c r="J1264" s="195" t="s">
        <v>1868</v>
      </c>
      <c r="P1264" s="210"/>
      <c r="Q1264" s="201"/>
      <c r="R1264" s="144"/>
      <c r="S1264" s="145"/>
    </row>
    <row r="1265" spans="8:19">
      <c r="H1265" s="202">
        <v>2786</v>
      </c>
      <c r="I1265" s="204">
        <v>13844</v>
      </c>
      <c r="J1265" s="195" t="s">
        <v>1869</v>
      </c>
      <c r="P1265" s="210"/>
      <c r="Q1265" s="201"/>
      <c r="R1265" s="144"/>
      <c r="S1265" s="145"/>
    </row>
    <row r="1266" spans="8:19">
      <c r="H1266" s="202">
        <v>2546</v>
      </c>
      <c r="I1266" s="204">
        <v>12076</v>
      </c>
      <c r="J1266" s="195" t="s">
        <v>1870</v>
      </c>
      <c r="P1266" s="210"/>
      <c r="Q1266" s="201"/>
      <c r="R1266" s="144"/>
      <c r="S1266" s="145"/>
    </row>
    <row r="1267" spans="8:19">
      <c r="H1267" s="202">
        <v>2261</v>
      </c>
      <c r="I1267" s="204">
        <v>12078</v>
      </c>
      <c r="J1267" s="195" t="s">
        <v>1871</v>
      </c>
      <c r="P1267" s="210"/>
      <c r="Q1267" s="201"/>
      <c r="R1267" s="144"/>
      <c r="S1267" s="145"/>
    </row>
    <row r="1268" spans="8:19">
      <c r="H1268" s="202">
        <v>6177</v>
      </c>
      <c r="I1268" s="204">
        <v>12079</v>
      </c>
      <c r="J1268" s="195" t="s">
        <v>1872</v>
      </c>
      <c r="P1268" s="210"/>
      <c r="Q1268" s="201"/>
      <c r="R1268" s="144"/>
      <c r="S1268" s="145"/>
    </row>
    <row r="1269" spans="8:19">
      <c r="H1269" s="202"/>
      <c r="I1269" s="204">
        <v>12081</v>
      </c>
      <c r="J1269" s="195" t="s">
        <v>1873</v>
      </c>
      <c r="P1269" s="210"/>
      <c r="Q1269" s="201"/>
      <c r="R1269" s="144"/>
      <c r="S1269" s="145"/>
    </row>
    <row r="1270" spans="8:19">
      <c r="H1270" s="202">
        <v>5722</v>
      </c>
      <c r="I1270" s="204">
        <v>14728</v>
      </c>
      <c r="J1270" s="195" t="s">
        <v>1874</v>
      </c>
      <c r="P1270" s="210"/>
      <c r="Q1270" s="201"/>
      <c r="R1270" s="144"/>
      <c r="S1270" s="145"/>
    </row>
    <row r="1271" spans="8:19">
      <c r="H1271" s="202">
        <v>1056</v>
      </c>
      <c r="I1271" s="204">
        <v>15551</v>
      </c>
      <c r="J1271" s="195" t="s">
        <v>1875</v>
      </c>
      <c r="P1271" s="210"/>
      <c r="Q1271" s="201"/>
      <c r="R1271" s="144"/>
      <c r="S1271" s="145"/>
    </row>
    <row r="1272" spans="8:19">
      <c r="H1272" s="202"/>
      <c r="I1272" s="204">
        <v>12087</v>
      </c>
      <c r="J1272" s="195" t="s">
        <v>1876</v>
      </c>
      <c r="P1272" s="210"/>
      <c r="Q1272" s="201"/>
      <c r="R1272" s="144"/>
      <c r="S1272" s="145"/>
    </row>
    <row r="1273" spans="8:19">
      <c r="H1273" s="202"/>
      <c r="I1273" s="204">
        <v>12088</v>
      </c>
      <c r="J1273" s="195" t="s">
        <v>1877</v>
      </c>
      <c r="P1273" s="210"/>
      <c r="Q1273" s="201"/>
      <c r="R1273" s="144"/>
      <c r="S1273" s="145"/>
    </row>
    <row r="1274" spans="8:19">
      <c r="H1274" s="202">
        <v>2576</v>
      </c>
      <c r="I1274" s="204">
        <v>13230</v>
      </c>
      <c r="J1274" s="195" t="s">
        <v>1878</v>
      </c>
      <c r="P1274" s="210"/>
      <c r="Q1274" s="201"/>
      <c r="R1274" s="144"/>
      <c r="S1274" s="145"/>
    </row>
    <row r="1275" spans="8:19">
      <c r="H1275" s="202"/>
      <c r="I1275" s="204">
        <v>12090</v>
      </c>
      <c r="J1275" s="195" t="s">
        <v>1879</v>
      </c>
      <c r="P1275" s="210"/>
      <c r="Q1275" s="201"/>
      <c r="R1275" s="144"/>
      <c r="S1275" s="145"/>
    </row>
    <row r="1276" spans="8:19">
      <c r="H1276" s="202"/>
      <c r="I1276" s="204">
        <v>12093</v>
      </c>
      <c r="J1276" s="195" t="s">
        <v>1880</v>
      </c>
      <c r="P1276" s="210"/>
      <c r="Q1276" s="201"/>
      <c r="R1276" s="144"/>
      <c r="S1276" s="145"/>
    </row>
    <row r="1277" spans="8:19">
      <c r="H1277" s="202">
        <v>6263</v>
      </c>
      <c r="I1277" s="204">
        <v>12094</v>
      </c>
      <c r="J1277" s="195" t="s">
        <v>1881</v>
      </c>
      <c r="P1277" s="210"/>
      <c r="Q1277" s="201"/>
      <c r="R1277" s="144"/>
      <c r="S1277" s="145"/>
    </row>
    <row r="1278" spans="8:19">
      <c r="H1278" s="202">
        <v>2617</v>
      </c>
      <c r="I1278" s="204">
        <v>12009</v>
      </c>
      <c r="J1278" s="195" t="s">
        <v>1882</v>
      </c>
      <c r="P1278" s="210"/>
      <c r="Q1278" s="201"/>
      <c r="R1278" s="144"/>
      <c r="S1278" s="145"/>
    </row>
    <row r="1279" spans="8:19">
      <c r="H1279" s="202">
        <v>576</v>
      </c>
      <c r="I1279" s="204">
        <v>15149</v>
      </c>
      <c r="J1279" s="195" t="s">
        <v>1883</v>
      </c>
      <c r="P1279" s="210"/>
      <c r="Q1279" s="201"/>
      <c r="R1279" s="144"/>
      <c r="S1279" s="145"/>
    </row>
    <row r="1280" spans="8:19">
      <c r="H1280" s="202"/>
      <c r="I1280" s="204">
        <v>11200</v>
      </c>
      <c r="J1280" s="195" t="s">
        <v>1884</v>
      </c>
      <c r="P1280" s="210"/>
      <c r="Q1280" s="201"/>
      <c r="R1280" s="144"/>
      <c r="S1280" s="145"/>
    </row>
    <row r="1281" spans="8:19">
      <c r="H1281" s="202"/>
      <c r="I1281" s="204">
        <v>11944</v>
      </c>
      <c r="J1281" s="195" t="s">
        <v>1885</v>
      </c>
      <c r="P1281" s="210"/>
      <c r="Q1281" s="201"/>
      <c r="R1281" s="144"/>
      <c r="S1281" s="145"/>
    </row>
    <row r="1282" spans="8:19">
      <c r="H1282" s="202">
        <v>2239</v>
      </c>
      <c r="I1282" s="204">
        <v>16662</v>
      </c>
      <c r="J1282" s="195" t="s">
        <v>4227</v>
      </c>
      <c r="P1282" s="210"/>
      <c r="Q1282" s="201"/>
      <c r="R1282" s="144"/>
      <c r="S1282" s="145"/>
    </row>
    <row r="1283" spans="8:19">
      <c r="H1283" s="202">
        <v>3832</v>
      </c>
      <c r="I1283" s="204">
        <v>15695</v>
      </c>
      <c r="J1283" s="195" t="s">
        <v>1886</v>
      </c>
      <c r="P1283" s="210"/>
      <c r="Q1283" s="201"/>
      <c r="R1283" s="144"/>
      <c r="S1283" s="145"/>
    </row>
    <row r="1284" spans="8:19">
      <c r="H1284" s="202">
        <v>303</v>
      </c>
      <c r="I1284" s="204">
        <v>14997</v>
      </c>
      <c r="J1284" s="195" t="s">
        <v>1887</v>
      </c>
      <c r="P1284" s="210"/>
      <c r="Q1284" s="201"/>
      <c r="R1284" s="144"/>
      <c r="S1284" s="145"/>
    </row>
    <row r="1285" spans="8:19">
      <c r="H1285" s="202"/>
      <c r="I1285" s="204">
        <v>11197</v>
      </c>
      <c r="J1285" s="195" t="s">
        <v>1888</v>
      </c>
      <c r="P1285" s="210"/>
      <c r="Q1285" s="201"/>
      <c r="R1285" s="144"/>
      <c r="S1285" s="145"/>
    </row>
    <row r="1286" spans="8:19">
      <c r="H1286" s="202"/>
      <c r="I1286" s="204">
        <v>11235</v>
      </c>
      <c r="J1286" s="195" t="s">
        <v>1889</v>
      </c>
      <c r="P1286" s="210"/>
      <c r="Q1286" s="201"/>
      <c r="R1286" s="144"/>
      <c r="S1286" s="145"/>
    </row>
    <row r="1287" spans="8:19">
      <c r="H1287" s="202">
        <v>1131</v>
      </c>
      <c r="I1287" s="204">
        <v>15544</v>
      </c>
      <c r="J1287" s="195" t="s">
        <v>1890</v>
      </c>
      <c r="P1287" s="210"/>
      <c r="Q1287" s="201"/>
      <c r="R1287" s="144"/>
      <c r="S1287" s="145"/>
    </row>
    <row r="1288" spans="8:19">
      <c r="H1288" s="202"/>
      <c r="I1288" s="204">
        <v>11337</v>
      </c>
      <c r="J1288" s="195" t="s">
        <v>1891</v>
      </c>
      <c r="P1288" s="210"/>
      <c r="Q1288" s="201"/>
      <c r="R1288" s="144"/>
      <c r="S1288" s="145"/>
    </row>
    <row r="1289" spans="8:19">
      <c r="H1289" s="202"/>
      <c r="I1289" s="204">
        <v>11335</v>
      </c>
      <c r="J1289" s="195" t="s">
        <v>1892</v>
      </c>
      <c r="P1289" s="210"/>
      <c r="Q1289" s="201"/>
      <c r="R1289" s="144"/>
      <c r="S1289" s="145"/>
    </row>
    <row r="1290" spans="8:19">
      <c r="H1290" s="202">
        <v>608</v>
      </c>
      <c r="I1290" s="204">
        <v>16082</v>
      </c>
      <c r="J1290" s="195" t="s">
        <v>1893</v>
      </c>
      <c r="P1290" s="210"/>
      <c r="Q1290" s="201"/>
      <c r="R1290" s="144"/>
      <c r="S1290" s="145"/>
    </row>
    <row r="1291" spans="8:19">
      <c r="H1291" s="202">
        <v>1086</v>
      </c>
      <c r="I1291" s="204">
        <v>15545</v>
      </c>
      <c r="J1291" s="195" t="s">
        <v>1894</v>
      </c>
      <c r="P1291" s="210"/>
      <c r="Q1291" s="201"/>
      <c r="R1291" s="144"/>
      <c r="S1291" s="145"/>
    </row>
    <row r="1292" spans="8:19">
      <c r="H1292" s="202">
        <v>3031</v>
      </c>
      <c r="I1292" s="204">
        <v>11956</v>
      </c>
      <c r="J1292" s="195" t="s">
        <v>1895</v>
      </c>
      <c r="P1292" s="210"/>
      <c r="Q1292" s="201"/>
      <c r="R1292" s="144"/>
      <c r="S1292" s="145"/>
    </row>
    <row r="1293" spans="8:19">
      <c r="H1293" s="202"/>
      <c r="I1293" s="204">
        <v>16434</v>
      </c>
      <c r="J1293" s="195" t="s">
        <v>3787</v>
      </c>
      <c r="P1293" s="210"/>
      <c r="Q1293" s="201"/>
      <c r="R1293" s="144"/>
      <c r="S1293" s="145"/>
    </row>
    <row r="1294" spans="8:19">
      <c r="H1294" s="202">
        <v>2135</v>
      </c>
      <c r="I1294" s="204">
        <v>11958</v>
      </c>
      <c r="J1294" s="195" t="s">
        <v>1896</v>
      </c>
      <c r="P1294" s="210"/>
      <c r="Q1294" s="201"/>
      <c r="R1294" s="144"/>
      <c r="S1294" s="145"/>
    </row>
    <row r="1295" spans="8:19">
      <c r="H1295" s="202">
        <v>5405</v>
      </c>
      <c r="I1295" s="204">
        <v>14747</v>
      </c>
      <c r="J1295" s="195" t="s">
        <v>1897</v>
      </c>
      <c r="P1295" s="210"/>
      <c r="Q1295" s="201"/>
      <c r="R1295" s="144"/>
      <c r="S1295" s="145"/>
    </row>
    <row r="1296" spans="8:19">
      <c r="H1296" s="202">
        <v>6285</v>
      </c>
      <c r="I1296" s="204">
        <v>12040</v>
      </c>
      <c r="J1296" s="195" t="s">
        <v>1898</v>
      </c>
      <c r="P1296" s="210"/>
      <c r="Q1296" s="201"/>
      <c r="R1296" s="144"/>
      <c r="S1296" s="145"/>
    </row>
    <row r="1297" spans="8:19">
      <c r="H1297" s="202">
        <v>4006</v>
      </c>
      <c r="I1297" s="204">
        <v>12115</v>
      </c>
      <c r="J1297" s="195" t="s">
        <v>1899</v>
      </c>
      <c r="P1297" s="210"/>
      <c r="Q1297" s="201"/>
      <c r="R1297" s="144"/>
      <c r="S1297" s="145"/>
    </row>
    <row r="1298" spans="8:19">
      <c r="H1298" s="202">
        <v>6238</v>
      </c>
      <c r="I1298" s="204">
        <v>12044</v>
      </c>
      <c r="J1298" s="195" t="s">
        <v>1900</v>
      </c>
      <c r="P1298" s="210"/>
      <c r="Q1298" s="201"/>
      <c r="R1298" s="144"/>
      <c r="S1298" s="145"/>
    </row>
    <row r="1299" spans="8:19">
      <c r="H1299" s="202"/>
      <c r="I1299" s="204">
        <v>16422</v>
      </c>
      <c r="J1299" s="195" t="s">
        <v>3788</v>
      </c>
      <c r="P1299" s="210"/>
      <c r="Q1299" s="201"/>
      <c r="R1299" s="144"/>
      <c r="S1299" s="145"/>
    </row>
    <row r="1300" spans="8:19">
      <c r="H1300" s="202">
        <v>116</v>
      </c>
      <c r="I1300" s="204">
        <v>11970</v>
      </c>
      <c r="J1300" s="195" t="s">
        <v>1901</v>
      </c>
      <c r="P1300" s="210"/>
      <c r="Q1300" s="201"/>
      <c r="R1300" s="144"/>
      <c r="S1300" s="145"/>
    </row>
    <row r="1301" spans="8:19">
      <c r="H1301" s="202">
        <v>3961</v>
      </c>
      <c r="I1301" s="204">
        <v>16054</v>
      </c>
      <c r="J1301" s="195" t="s">
        <v>1902</v>
      </c>
      <c r="P1301" s="210"/>
      <c r="Q1301" s="201"/>
      <c r="R1301" s="144"/>
      <c r="S1301" s="145"/>
    </row>
    <row r="1302" spans="8:19">
      <c r="H1302" s="202">
        <v>841</v>
      </c>
      <c r="I1302" s="204">
        <v>15279</v>
      </c>
      <c r="J1302" s="195" t="s">
        <v>1903</v>
      </c>
      <c r="P1302" s="210"/>
      <c r="Q1302" s="201"/>
      <c r="R1302" s="144"/>
      <c r="S1302" s="145"/>
    </row>
    <row r="1303" spans="8:19">
      <c r="H1303" s="202">
        <v>577</v>
      </c>
      <c r="I1303" s="204">
        <v>15150</v>
      </c>
      <c r="J1303" s="195" t="s">
        <v>1904</v>
      </c>
      <c r="P1303" s="210"/>
      <c r="Q1303" s="201"/>
      <c r="R1303" s="144"/>
      <c r="S1303" s="145"/>
    </row>
    <row r="1304" spans="8:19">
      <c r="H1304" s="202"/>
      <c r="I1304" s="204">
        <v>10148</v>
      </c>
      <c r="J1304" s="195" t="s">
        <v>1905</v>
      </c>
      <c r="P1304" s="210"/>
      <c r="Q1304" s="201"/>
      <c r="R1304" s="144"/>
      <c r="S1304" s="145"/>
    </row>
    <row r="1305" spans="8:19">
      <c r="H1305" s="202"/>
      <c r="I1305" s="204">
        <v>11963</v>
      </c>
      <c r="J1305" s="195" t="s">
        <v>1906</v>
      </c>
      <c r="P1305" s="210"/>
      <c r="Q1305" s="201"/>
      <c r="R1305" s="144"/>
      <c r="S1305" s="145"/>
    </row>
    <row r="1306" spans="8:19">
      <c r="H1306" s="202">
        <v>852</v>
      </c>
      <c r="I1306" s="204">
        <v>15283</v>
      </c>
      <c r="J1306" s="195" t="s">
        <v>1907</v>
      </c>
      <c r="P1306" s="210"/>
      <c r="Q1306" s="201"/>
      <c r="R1306" s="144"/>
      <c r="S1306" s="145"/>
    </row>
    <row r="1307" spans="8:19">
      <c r="H1307" s="202"/>
      <c r="I1307" s="204">
        <v>11967</v>
      </c>
      <c r="J1307" s="195" t="s">
        <v>1908</v>
      </c>
      <c r="P1307" s="210"/>
      <c r="Q1307" s="201"/>
      <c r="R1307" s="144"/>
      <c r="S1307" s="145"/>
    </row>
    <row r="1308" spans="8:19">
      <c r="H1308" s="202"/>
      <c r="I1308" s="204">
        <v>11927</v>
      </c>
      <c r="J1308" s="195" t="s">
        <v>1909</v>
      </c>
      <c r="P1308" s="210"/>
      <c r="Q1308" s="201"/>
      <c r="R1308" s="144"/>
      <c r="S1308" s="145"/>
    </row>
    <row r="1309" spans="8:19">
      <c r="H1309" s="202"/>
      <c r="I1309" s="204">
        <v>11930</v>
      </c>
      <c r="J1309" s="195" t="s">
        <v>1910</v>
      </c>
      <c r="P1309" s="210"/>
      <c r="Q1309" s="201"/>
      <c r="R1309" s="144"/>
      <c r="S1309" s="145"/>
    </row>
    <row r="1310" spans="8:19">
      <c r="H1310" s="202"/>
      <c r="I1310" s="204">
        <v>11933</v>
      </c>
      <c r="J1310" s="195" t="s">
        <v>1911</v>
      </c>
      <c r="P1310" s="210"/>
      <c r="Q1310" s="201"/>
      <c r="R1310" s="144"/>
      <c r="S1310" s="145"/>
    </row>
    <row r="1311" spans="8:19">
      <c r="H1311" s="202">
        <v>2578</v>
      </c>
      <c r="I1311" s="204">
        <v>11936</v>
      </c>
      <c r="J1311" s="195" t="s">
        <v>1912</v>
      </c>
      <c r="P1311" s="210"/>
      <c r="Q1311" s="201"/>
      <c r="R1311" s="144"/>
      <c r="S1311" s="145"/>
    </row>
    <row r="1312" spans="8:19">
      <c r="H1312" s="202"/>
      <c r="I1312" s="204">
        <v>11939</v>
      </c>
      <c r="J1312" s="195" t="s">
        <v>1913</v>
      </c>
      <c r="P1312" s="210"/>
      <c r="Q1312" s="201"/>
      <c r="R1312" s="144"/>
      <c r="S1312" s="145"/>
    </row>
    <row r="1313" spans="8:19">
      <c r="H1313" s="202">
        <v>665</v>
      </c>
      <c r="I1313" s="204">
        <v>15199</v>
      </c>
      <c r="J1313" s="195" t="s">
        <v>1914</v>
      </c>
      <c r="P1313" s="210"/>
      <c r="Q1313" s="201"/>
      <c r="R1313" s="144"/>
      <c r="S1313" s="145"/>
    </row>
    <row r="1314" spans="8:19">
      <c r="H1314" s="202">
        <v>2262</v>
      </c>
      <c r="I1314" s="204">
        <v>14514</v>
      </c>
      <c r="J1314" s="195" t="s">
        <v>1915</v>
      </c>
      <c r="P1314" s="210"/>
      <c r="Q1314" s="201"/>
      <c r="R1314" s="144"/>
      <c r="S1314" s="145"/>
    </row>
    <row r="1315" spans="8:19">
      <c r="H1315" s="202">
        <v>1209</v>
      </c>
      <c r="I1315" s="204">
        <v>11941</v>
      </c>
      <c r="J1315" s="195" t="s">
        <v>1916</v>
      </c>
      <c r="P1315" s="210"/>
      <c r="Q1315" s="201"/>
      <c r="R1315" s="144"/>
      <c r="S1315" s="145"/>
    </row>
    <row r="1316" spans="8:19">
      <c r="H1316" s="202">
        <v>867</v>
      </c>
      <c r="I1316" s="204">
        <v>15291</v>
      </c>
      <c r="J1316" s="195" t="s">
        <v>1917</v>
      </c>
      <c r="P1316" s="210"/>
      <c r="Q1316" s="201"/>
      <c r="R1316" s="144"/>
      <c r="S1316" s="145"/>
    </row>
    <row r="1317" spans="8:19">
      <c r="H1317" s="202"/>
      <c r="I1317" s="204">
        <v>13266</v>
      </c>
      <c r="J1317" s="195" t="s">
        <v>1918</v>
      </c>
      <c r="P1317" s="210"/>
      <c r="Q1317" s="201"/>
      <c r="R1317" s="144"/>
      <c r="S1317" s="145"/>
    </row>
    <row r="1318" spans="8:19">
      <c r="H1318" s="202"/>
      <c r="I1318" s="204">
        <v>11942</v>
      </c>
      <c r="J1318" s="195" t="s">
        <v>1919</v>
      </c>
      <c r="P1318" s="210"/>
      <c r="Q1318" s="201"/>
      <c r="R1318" s="144"/>
      <c r="S1318" s="145"/>
    </row>
    <row r="1319" spans="8:19">
      <c r="H1319" s="202">
        <v>782</v>
      </c>
      <c r="I1319" s="204">
        <v>15270</v>
      </c>
      <c r="J1319" s="195" t="s">
        <v>1920</v>
      </c>
      <c r="P1319" s="210"/>
      <c r="Q1319" s="201"/>
      <c r="R1319" s="144"/>
      <c r="S1319" s="145"/>
    </row>
    <row r="1320" spans="8:19">
      <c r="H1320" s="202"/>
      <c r="I1320" s="204">
        <v>11972</v>
      </c>
      <c r="J1320" s="195" t="s">
        <v>1921</v>
      </c>
      <c r="P1320" s="210"/>
      <c r="Q1320" s="201"/>
      <c r="R1320" s="144"/>
      <c r="S1320" s="145"/>
    </row>
    <row r="1321" spans="8:19">
      <c r="H1321" s="202">
        <v>6117</v>
      </c>
      <c r="I1321" s="204">
        <v>14133</v>
      </c>
      <c r="J1321" s="195" t="s">
        <v>1922</v>
      </c>
      <c r="P1321" s="210"/>
      <c r="Q1321" s="201"/>
      <c r="R1321" s="144"/>
      <c r="S1321" s="145"/>
    </row>
    <row r="1322" spans="8:19">
      <c r="H1322" s="202">
        <v>6624</v>
      </c>
      <c r="I1322" s="204">
        <v>11959</v>
      </c>
      <c r="J1322" s="195" t="s">
        <v>1923</v>
      </c>
      <c r="P1322" s="210"/>
      <c r="Q1322" s="201"/>
      <c r="R1322" s="144"/>
      <c r="S1322" s="145"/>
    </row>
    <row r="1323" spans="8:19">
      <c r="H1323" s="202"/>
      <c r="I1323" s="204">
        <v>16451</v>
      </c>
      <c r="J1323" s="195" t="s">
        <v>3789</v>
      </c>
      <c r="P1323" s="210"/>
      <c r="Q1323" s="201"/>
      <c r="R1323" s="144"/>
      <c r="S1323" s="145"/>
    </row>
    <row r="1324" spans="8:19">
      <c r="H1324" s="202">
        <v>2901</v>
      </c>
      <c r="I1324" s="204">
        <v>12071</v>
      </c>
      <c r="J1324" s="195" t="s">
        <v>1924</v>
      </c>
      <c r="P1324" s="210"/>
      <c r="Q1324" s="201"/>
      <c r="R1324" s="144"/>
      <c r="S1324" s="145"/>
    </row>
    <row r="1325" spans="8:19">
      <c r="H1325" s="202"/>
      <c r="I1325" s="204">
        <v>12095</v>
      </c>
      <c r="J1325" s="195" t="s">
        <v>1925</v>
      </c>
      <c r="P1325" s="210"/>
      <c r="Q1325" s="201"/>
      <c r="R1325" s="144"/>
      <c r="S1325" s="145"/>
    </row>
    <row r="1326" spans="8:19">
      <c r="H1326" s="202"/>
      <c r="I1326" s="204">
        <v>11033</v>
      </c>
      <c r="J1326" s="195" t="s">
        <v>1926</v>
      </c>
      <c r="P1326" s="210"/>
      <c r="Q1326" s="201"/>
      <c r="R1326" s="144"/>
      <c r="S1326" s="145"/>
    </row>
    <row r="1327" spans="8:19">
      <c r="H1327" s="202"/>
      <c r="I1327" s="204">
        <v>16389</v>
      </c>
      <c r="J1327" s="195" t="s">
        <v>3790</v>
      </c>
      <c r="P1327" s="210"/>
      <c r="Q1327" s="201"/>
      <c r="R1327" s="144"/>
      <c r="S1327" s="145"/>
    </row>
    <row r="1328" spans="8:19">
      <c r="H1328" s="202">
        <v>1208</v>
      </c>
      <c r="I1328" s="204">
        <v>12032</v>
      </c>
      <c r="J1328" s="195" t="s">
        <v>1927</v>
      </c>
      <c r="P1328" s="210"/>
      <c r="Q1328" s="201"/>
      <c r="R1328" s="144"/>
      <c r="S1328" s="145"/>
    </row>
    <row r="1329" spans="8:19">
      <c r="H1329" s="202"/>
      <c r="I1329" s="204">
        <v>12045</v>
      </c>
      <c r="J1329" s="195" t="s">
        <v>1928</v>
      </c>
      <c r="P1329" s="210"/>
      <c r="Q1329" s="201"/>
      <c r="R1329" s="144"/>
      <c r="S1329" s="145"/>
    </row>
    <row r="1330" spans="8:19">
      <c r="H1330" s="202"/>
      <c r="I1330" s="204">
        <v>16555</v>
      </c>
      <c r="J1330" s="195" t="s">
        <v>3791</v>
      </c>
      <c r="P1330" s="210"/>
      <c r="Q1330" s="201"/>
      <c r="R1330" s="144"/>
      <c r="S1330" s="145"/>
    </row>
    <row r="1331" spans="8:19">
      <c r="H1331" s="202"/>
      <c r="I1331" s="204">
        <v>11957</v>
      </c>
      <c r="J1331" s="195" t="s">
        <v>1929</v>
      </c>
      <c r="P1331" s="210"/>
      <c r="Q1331" s="201"/>
      <c r="R1331" s="144"/>
      <c r="S1331" s="145"/>
    </row>
    <row r="1332" spans="8:19">
      <c r="H1332" s="202">
        <v>578</v>
      </c>
      <c r="I1332" s="204">
        <v>15151</v>
      </c>
      <c r="J1332" s="195" t="s">
        <v>1930</v>
      </c>
      <c r="P1332" s="210"/>
      <c r="Q1332" s="201"/>
      <c r="R1332" s="144"/>
      <c r="S1332" s="145"/>
    </row>
    <row r="1333" spans="8:19">
      <c r="H1333" s="202">
        <v>2547</v>
      </c>
      <c r="I1333" s="204">
        <v>11923</v>
      </c>
      <c r="J1333" s="195" t="s">
        <v>1931</v>
      </c>
      <c r="P1333" s="210"/>
      <c r="Q1333" s="201"/>
      <c r="R1333" s="144"/>
      <c r="S1333" s="145"/>
    </row>
    <row r="1334" spans="8:19">
      <c r="H1334" s="202">
        <v>4656</v>
      </c>
      <c r="I1334" s="204">
        <v>15400</v>
      </c>
      <c r="J1334" s="195" t="s">
        <v>1932</v>
      </c>
      <c r="P1334" s="210"/>
      <c r="Q1334" s="201"/>
      <c r="R1334" s="144"/>
      <c r="S1334" s="145"/>
    </row>
    <row r="1335" spans="8:19">
      <c r="H1335" s="202">
        <v>579</v>
      </c>
      <c r="I1335" s="204">
        <v>15152</v>
      </c>
      <c r="J1335" s="195" t="s">
        <v>1933</v>
      </c>
      <c r="P1335" s="210"/>
      <c r="Q1335" s="201"/>
      <c r="R1335" s="144"/>
      <c r="S1335" s="145"/>
    </row>
    <row r="1336" spans="8:19">
      <c r="H1336" s="202">
        <v>4099</v>
      </c>
      <c r="I1336" s="204">
        <v>12000</v>
      </c>
      <c r="J1336" s="195" t="s">
        <v>1934</v>
      </c>
      <c r="P1336" s="210"/>
      <c r="Q1336" s="201"/>
      <c r="R1336" s="144"/>
      <c r="S1336" s="145"/>
    </row>
    <row r="1337" spans="8:19">
      <c r="H1337" s="202">
        <v>220</v>
      </c>
      <c r="I1337" s="204">
        <v>12001</v>
      </c>
      <c r="J1337" s="195" t="s">
        <v>1935</v>
      </c>
      <c r="P1337" s="210"/>
      <c r="Q1337" s="201"/>
      <c r="R1337" s="144"/>
      <c r="S1337" s="145"/>
    </row>
    <row r="1338" spans="8:19">
      <c r="H1338" s="202">
        <v>736</v>
      </c>
      <c r="I1338" s="204">
        <v>15242</v>
      </c>
      <c r="J1338" s="195" t="s">
        <v>1936</v>
      </c>
      <c r="P1338" s="210"/>
      <c r="Q1338" s="201"/>
      <c r="R1338" s="144"/>
      <c r="S1338" s="145"/>
    </row>
    <row r="1339" spans="8:19">
      <c r="H1339" s="202"/>
      <c r="I1339" s="204">
        <v>12005</v>
      </c>
      <c r="J1339" s="195" t="s">
        <v>1937</v>
      </c>
      <c r="P1339" s="210"/>
      <c r="Q1339" s="201"/>
      <c r="R1339" s="144"/>
      <c r="S1339" s="145"/>
    </row>
    <row r="1340" spans="8:19">
      <c r="H1340" s="202"/>
      <c r="I1340" s="204">
        <v>10784</v>
      </c>
      <c r="J1340" s="195" t="s">
        <v>1938</v>
      </c>
      <c r="P1340" s="210"/>
      <c r="Q1340" s="201"/>
      <c r="R1340" s="144"/>
      <c r="S1340" s="145"/>
    </row>
    <row r="1341" spans="8:19">
      <c r="H1341" s="202">
        <v>2971</v>
      </c>
      <c r="I1341" s="204">
        <v>12020</v>
      </c>
      <c r="J1341" s="195" t="s">
        <v>1939</v>
      </c>
      <c r="P1341" s="210"/>
      <c r="Q1341" s="201"/>
      <c r="R1341" s="144"/>
      <c r="S1341" s="145"/>
    </row>
    <row r="1342" spans="8:19">
      <c r="H1342" s="202">
        <v>4197</v>
      </c>
      <c r="I1342" s="204">
        <v>11996</v>
      </c>
      <c r="J1342" s="195" t="s">
        <v>1940</v>
      </c>
      <c r="P1342" s="210"/>
      <c r="Q1342" s="201"/>
      <c r="R1342" s="144"/>
      <c r="S1342" s="145"/>
    </row>
    <row r="1343" spans="8:19">
      <c r="H1343" s="202">
        <v>2520</v>
      </c>
      <c r="I1343" s="204">
        <v>13729</v>
      </c>
      <c r="J1343" s="195" t="s">
        <v>1941</v>
      </c>
      <c r="P1343" s="210"/>
      <c r="Q1343" s="201"/>
      <c r="R1343" s="144"/>
      <c r="S1343" s="145"/>
    </row>
    <row r="1344" spans="8:19">
      <c r="H1344" s="202"/>
      <c r="I1344" s="204">
        <v>12013</v>
      </c>
      <c r="J1344" s="195" t="s">
        <v>1942</v>
      </c>
      <c r="P1344" s="210"/>
      <c r="Q1344" s="201"/>
      <c r="R1344" s="144"/>
      <c r="S1344" s="145"/>
    </row>
    <row r="1345" spans="8:19">
      <c r="H1345" s="202"/>
      <c r="I1345" s="204">
        <v>12014</v>
      </c>
      <c r="J1345" s="195" t="s">
        <v>1943</v>
      </c>
      <c r="P1345" s="210"/>
      <c r="Q1345" s="201"/>
      <c r="R1345" s="144"/>
      <c r="S1345" s="145"/>
    </row>
    <row r="1346" spans="8:19">
      <c r="H1346" s="202">
        <v>1005</v>
      </c>
      <c r="I1346" s="204">
        <v>15547</v>
      </c>
      <c r="J1346" s="195" t="s">
        <v>1944</v>
      </c>
      <c r="P1346" s="210"/>
      <c r="Q1346" s="201"/>
      <c r="R1346" s="144"/>
      <c r="S1346" s="145"/>
    </row>
    <row r="1347" spans="8:19">
      <c r="H1347" s="202">
        <v>406</v>
      </c>
      <c r="I1347" s="204">
        <v>15063</v>
      </c>
      <c r="J1347" s="195" t="s">
        <v>1945</v>
      </c>
      <c r="P1347" s="210"/>
      <c r="Q1347" s="201"/>
      <c r="R1347" s="144"/>
      <c r="S1347" s="145"/>
    </row>
    <row r="1348" spans="8:19">
      <c r="H1348" s="202"/>
      <c r="I1348" s="204">
        <v>11981</v>
      </c>
      <c r="J1348" s="195" t="s">
        <v>1946</v>
      </c>
      <c r="P1348" s="210"/>
      <c r="Q1348" s="201"/>
      <c r="R1348" s="144"/>
      <c r="S1348" s="145"/>
    </row>
    <row r="1349" spans="8:19">
      <c r="H1349" s="202">
        <v>783</v>
      </c>
      <c r="I1349" s="204">
        <v>15271</v>
      </c>
      <c r="J1349" s="195" t="s">
        <v>1947</v>
      </c>
      <c r="P1349" s="210"/>
      <c r="Q1349" s="201"/>
      <c r="R1349" s="144"/>
      <c r="S1349" s="145"/>
    </row>
    <row r="1350" spans="8:19">
      <c r="H1350" s="202"/>
      <c r="I1350" s="204">
        <v>16268</v>
      </c>
      <c r="J1350" s="195" t="s">
        <v>3792</v>
      </c>
      <c r="P1350" s="210"/>
      <c r="Q1350" s="201"/>
      <c r="R1350" s="144"/>
      <c r="S1350" s="145"/>
    </row>
    <row r="1351" spans="8:19">
      <c r="H1351" s="202">
        <v>2491</v>
      </c>
      <c r="I1351" s="204">
        <v>11985</v>
      </c>
      <c r="J1351" s="195" t="s">
        <v>1948</v>
      </c>
      <c r="P1351" s="210"/>
      <c r="Q1351" s="201"/>
      <c r="R1351" s="144"/>
      <c r="S1351" s="145"/>
    </row>
    <row r="1352" spans="8:19">
      <c r="H1352" s="202"/>
      <c r="I1352" s="204">
        <v>11987</v>
      </c>
      <c r="J1352" s="195" t="s">
        <v>1949</v>
      </c>
      <c r="P1352" s="210"/>
      <c r="Q1352" s="201"/>
      <c r="R1352" s="144"/>
      <c r="S1352" s="145"/>
    </row>
    <row r="1353" spans="8:19">
      <c r="H1353" s="202">
        <v>4486</v>
      </c>
      <c r="I1353" s="204">
        <v>15446</v>
      </c>
      <c r="J1353" s="195" t="s">
        <v>1950</v>
      </c>
      <c r="P1353" s="210"/>
      <c r="Q1353" s="201"/>
      <c r="R1353" s="144"/>
      <c r="S1353" s="145"/>
    </row>
    <row r="1354" spans="8:19">
      <c r="H1354" s="202"/>
      <c r="I1354" s="204">
        <v>16371</v>
      </c>
      <c r="J1354" s="195" t="s">
        <v>3793</v>
      </c>
      <c r="P1354" s="210"/>
      <c r="Q1354" s="201"/>
      <c r="R1354" s="144"/>
      <c r="S1354" s="145"/>
    </row>
    <row r="1355" spans="8:19">
      <c r="H1355" s="202">
        <v>4100</v>
      </c>
      <c r="I1355" s="204">
        <v>14375</v>
      </c>
      <c r="J1355" s="195" t="s">
        <v>1951</v>
      </c>
      <c r="P1355" s="210"/>
      <c r="Q1355" s="201"/>
      <c r="R1355" s="144"/>
      <c r="S1355" s="145"/>
    </row>
    <row r="1356" spans="8:19">
      <c r="H1356" s="202">
        <v>4</v>
      </c>
      <c r="I1356" s="204">
        <v>11992</v>
      </c>
      <c r="J1356" s="195" t="s">
        <v>1952</v>
      </c>
      <c r="P1356" s="210"/>
      <c r="Q1356" s="201"/>
      <c r="R1356" s="144"/>
      <c r="S1356" s="145"/>
    </row>
    <row r="1357" spans="8:19">
      <c r="H1357" s="202"/>
      <c r="I1357" s="204">
        <v>11994</v>
      </c>
      <c r="J1357" s="195" t="s">
        <v>90</v>
      </c>
      <c r="P1357" s="210"/>
      <c r="Q1357" s="201"/>
      <c r="R1357" s="144"/>
      <c r="S1357" s="145"/>
    </row>
    <row r="1358" spans="8:19">
      <c r="H1358" s="202">
        <v>2121</v>
      </c>
      <c r="I1358" s="204">
        <v>14362</v>
      </c>
      <c r="J1358" s="195" t="s">
        <v>91</v>
      </c>
      <c r="P1358" s="210"/>
      <c r="Q1358" s="201"/>
      <c r="R1358" s="144"/>
      <c r="S1358" s="145"/>
    </row>
    <row r="1359" spans="8:19">
      <c r="H1359" s="202"/>
      <c r="I1359" s="204">
        <v>13260</v>
      </c>
      <c r="J1359" s="195" t="s">
        <v>92</v>
      </c>
      <c r="P1359" s="210"/>
      <c r="Q1359" s="201"/>
      <c r="R1359" s="144"/>
      <c r="S1359" s="145"/>
    </row>
    <row r="1360" spans="8:19">
      <c r="H1360" s="202">
        <v>6809</v>
      </c>
      <c r="I1360" s="204">
        <v>16120</v>
      </c>
      <c r="J1360" s="195" t="s">
        <v>93</v>
      </c>
      <c r="P1360" s="210"/>
      <c r="Q1360" s="201"/>
      <c r="R1360" s="144"/>
      <c r="S1360" s="145"/>
    </row>
    <row r="1361" spans="8:19">
      <c r="H1361" s="202">
        <v>6729</v>
      </c>
      <c r="I1361" s="204">
        <v>15624</v>
      </c>
      <c r="J1361" s="195" t="s">
        <v>3452</v>
      </c>
      <c r="P1361" s="210"/>
      <c r="Q1361" s="201"/>
      <c r="R1361" s="144"/>
      <c r="S1361" s="145"/>
    </row>
    <row r="1362" spans="8:19">
      <c r="H1362" s="202">
        <v>5656</v>
      </c>
      <c r="I1362" s="204">
        <v>16612</v>
      </c>
      <c r="J1362" s="195" t="s">
        <v>4092</v>
      </c>
      <c r="P1362" s="210"/>
      <c r="Q1362" s="201"/>
      <c r="R1362" s="144"/>
      <c r="S1362" s="145"/>
    </row>
    <row r="1363" spans="8:19">
      <c r="H1363" s="202"/>
      <c r="I1363" s="204">
        <v>12147</v>
      </c>
      <c r="J1363" s="195" t="s">
        <v>94</v>
      </c>
      <c r="P1363" s="210"/>
      <c r="Q1363" s="201"/>
      <c r="R1363" s="144"/>
      <c r="S1363" s="145"/>
    </row>
    <row r="1364" spans="8:19">
      <c r="H1364" s="202">
        <v>2233</v>
      </c>
      <c r="I1364" s="204">
        <v>14141</v>
      </c>
      <c r="J1364" s="195" t="s">
        <v>95</v>
      </c>
      <c r="P1364" s="210"/>
      <c r="Q1364" s="201"/>
      <c r="R1364" s="144"/>
      <c r="S1364" s="145"/>
    </row>
    <row r="1365" spans="8:19">
      <c r="H1365" s="202"/>
      <c r="I1365" s="204">
        <v>14142</v>
      </c>
      <c r="J1365" s="195" t="s">
        <v>96</v>
      </c>
      <c r="P1365" s="210"/>
      <c r="Q1365" s="201"/>
      <c r="R1365" s="144"/>
      <c r="S1365" s="145"/>
    </row>
    <row r="1366" spans="8:19">
      <c r="H1366" s="202">
        <v>2137</v>
      </c>
      <c r="I1366" s="204">
        <v>12247</v>
      </c>
      <c r="J1366" s="195" t="s">
        <v>97</v>
      </c>
      <c r="P1366" s="210"/>
      <c r="Q1366" s="201"/>
      <c r="R1366" s="144"/>
      <c r="S1366" s="145"/>
    </row>
    <row r="1367" spans="8:19">
      <c r="H1367" s="202">
        <v>5</v>
      </c>
      <c r="I1367" s="204">
        <v>12249</v>
      </c>
      <c r="J1367" s="195" t="s">
        <v>98</v>
      </c>
      <c r="P1367" s="210"/>
      <c r="Q1367" s="201"/>
      <c r="R1367" s="144"/>
      <c r="S1367" s="145"/>
    </row>
    <row r="1368" spans="8:19">
      <c r="H1368" s="202">
        <v>4416</v>
      </c>
      <c r="I1368" s="204">
        <v>15406</v>
      </c>
      <c r="J1368" s="195" t="s">
        <v>99</v>
      </c>
      <c r="P1368" s="210"/>
      <c r="Q1368" s="201"/>
      <c r="R1368" s="144"/>
      <c r="S1368" s="145"/>
    </row>
    <row r="1369" spans="8:19">
      <c r="H1369" s="202">
        <v>3032</v>
      </c>
      <c r="I1369" s="204">
        <v>12253</v>
      </c>
      <c r="J1369" s="195" t="s">
        <v>2259</v>
      </c>
      <c r="P1369" s="210"/>
      <c r="Q1369" s="201"/>
      <c r="R1369" s="144"/>
      <c r="S1369" s="145"/>
    </row>
    <row r="1370" spans="8:19">
      <c r="H1370" s="202">
        <v>927</v>
      </c>
      <c r="I1370" s="204">
        <v>15325</v>
      </c>
      <c r="J1370" s="195" t="s">
        <v>2260</v>
      </c>
      <c r="P1370" s="210"/>
      <c r="Q1370" s="201"/>
      <c r="R1370" s="144"/>
      <c r="S1370" s="145"/>
    </row>
    <row r="1371" spans="8:19">
      <c r="H1371" s="202"/>
      <c r="I1371" s="204">
        <v>11190</v>
      </c>
      <c r="J1371" s="195" t="s">
        <v>2261</v>
      </c>
      <c r="P1371" s="210"/>
      <c r="Q1371" s="201"/>
      <c r="R1371" s="144"/>
      <c r="S1371" s="145"/>
    </row>
    <row r="1372" spans="8:19">
      <c r="H1372" s="202">
        <v>928</v>
      </c>
      <c r="I1372" s="204">
        <v>15326</v>
      </c>
      <c r="J1372" s="195" t="s">
        <v>2262</v>
      </c>
      <c r="P1372" s="210"/>
      <c r="Q1372" s="201"/>
      <c r="R1372" s="144"/>
      <c r="S1372" s="145"/>
    </row>
    <row r="1373" spans="8:19">
      <c r="H1373" s="202">
        <v>977</v>
      </c>
      <c r="I1373" s="204">
        <v>15362</v>
      </c>
      <c r="J1373" s="195" t="s">
        <v>2263</v>
      </c>
      <c r="P1373" s="210"/>
      <c r="Q1373" s="201"/>
      <c r="R1373" s="144"/>
      <c r="S1373" s="145"/>
    </row>
    <row r="1374" spans="8:19">
      <c r="H1374" s="202">
        <v>407</v>
      </c>
      <c r="I1374" s="204">
        <v>15064</v>
      </c>
      <c r="J1374" s="195" t="s">
        <v>2264</v>
      </c>
      <c r="P1374" s="210"/>
      <c r="Q1374" s="201"/>
      <c r="R1374" s="144"/>
      <c r="S1374" s="145"/>
    </row>
    <row r="1375" spans="8:19">
      <c r="H1375" s="202"/>
      <c r="I1375" s="204">
        <v>11160</v>
      </c>
      <c r="J1375" s="195" t="s">
        <v>2265</v>
      </c>
      <c r="P1375" s="210"/>
      <c r="Q1375" s="201"/>
      <c r="R1375" s="144"/>
      <c r="S1375" s="145"/>
    </row>
    <row r="1376" spans="8:19">
      <c r="H1376" s="202"/>
      <c r="I1376" s="204">
        <v>13751</v>
      </c>
      <c r="J1376" s="195" t="s">
        <v>2266</v>
      </c>
      <c r="P1376" s="210"/>
      <c r="Q1376" s="201"/>
      <c r="R1376" s="144"/>
      <c r="S1376" s="145"/>
    </row>
    <row r="1377" spans="8:19">
      <c r="H1377" s="202">
        <v>2296</v>
      </c>
      <c r="I1377" s="204">
        <v>12260</v>
      </c>
      <c r="J1377" s="195" t="s">
        <v>2267</v>
      </c>
      <c r="P1377" s="210"/>
      <c r="Q1377" s="201"/>
      <c r="R1377" s="144"/>
      <c r="S1377" s="145"/>
    </row>
    <row r="1378" spans="8:19">
      <c r="H1378" s="202"/>
      <c r="I1378" s="204">
        <v>12222</v>
      </c>
      <c r="J1378" s="195" t="s">
        <v>2268</v>
      </c>
      <c r="P1378" s="210"/>
      <c r="Q1378" s="201"/>
      <c r="R1378" s="144"/>
      <c r="S1378" s="145"/>
    </row>
    <row r="1379" spans="8:19">
      <c r="H1379" s="202">
        <v>4251</v>
      </c>
      <c r="I1379" s="204">
        <v>12228</v>
      </c>
      <c r="J1379" s="195" t="s">
        <v>2269</v>
      </c>
      <c r="P1379" s="210"/>
      <c r="Q1379" s="201"/>
      <c r="R1379" s="144"/>
      <c r="S1379" s="145"/>
    </row>
    <row r="1380" spans="8:19">
      <c r="H1380" s="202">
        <v>408</v>
      </c>
      <c r="I1380" s="204">
        <v>15065</v>
      </c>
      <c r="J1380" s="195" t="s">
        <v>2270</v>
      </c>
      <c r="P1380" s="210"/>
      <c r="Q1380" s="201"/>
      <c r="R1380" s="144"/>
      <c r="S1380" s="145"/>
    </row>
    <row r="1381" spans="8:19">
      <c r="H1381" s="202"/>
      <c r="I1381" s="204">
        <v>10102</v>
      </c>
      <c r="J1381" s="195" t="s">
        <v>2271</v>
      </c>
      <c r="P1381" s="210"/>
      <c r="Q1381" s="201"/>
      <c r="R1381" s="144"/>
      <c r="S1381" s="145"/>
    </row>
    <row r="1382" spans="8:19">
      <c r="H1382" s="202">
        <v>2962</v>
      </c>
      <c r="I1382" s="204">
        <v>12233</v>
      </c>
      <c r="J1382" s="195" t="s">
        <v>2272</v>
      </c>
      <c r="P1382" s="210"/>
      <c r="Q1382" s="201"/>
      <c r="R1382" s="144"/>
      <c r="S1382" s="145"/>
    </row>
    <row r="1383" spans="8:19">
      <c r="H1383" s="202"/>
      <c r="I1383" s="204">
        <v>12221</v>
      </c>
      <c r="J1383" s="195" t="s">
        <v>2273</v>
      </c>
      <c r="P1383" s="210"/>
      <c r="Q1383" s="201"/>
      <c r="R1383" s="144"/>
      <c r="S1383" s="145"/>
    </row>
    <row r="1384" spans="8:19">
      <c r="H1384" s="202"/>
      <c r="I1384" s="204">
        <v>16424</v>
      </c>
      <c r="J1384" s="195" t="s">
        <v>3794</v>
      </c>
      <c r="P1384" s="210"/>
      <c r="Q1384" s="201"/>
      <c r="R1384" s="144"/>
      <c r="S1384" s="145"/>
    </row>
    <row r="1385" spans="8:19">
      <c r="H1385" s="202">
        <v>2848</v>
      </c>
      <c r="I1385" s="204">
        <v>13787</v>
      </c>
      <c r="J1385" s="195" t="s">
        <v>2274</v>
      </c>
      <c r="P1385" s="210"/>
      <c r="Q1385" s="201"/>
      <c r="R1385" s="144"/>
      <c r="S1385" s="145"/>
    </row>
    <row r="1386" spans="8:19">
      <c r="H1386" s="202"/>
      <c r="I1386" s="204">
        <v>11229</v>
      </c>
      <c r="J1386" s="195" t="s">
        <v>2275</v>
      </c>
      <c r="P1386" s="210"/>
      <c r="Q1386" s="201"/>
      <c r="R1386" s="144"/>
      <c r="S1386" s="145"/>
    </row>
    <row r="1387" spans="8:19">
      <c r="H1387" s="202">
        <v>4198</v>
      </c>
      <c r="I1387" s="204">
        <v>12235</v>
      </c>
      <c r="J1387" s="195" t="s">
        <v>2276</v>
      </c>
      <c r="P1387" s="210"/>
      <c r="Q1387" s="201"/>
      <c r="R1387" s="144"/>
      <c r="S1387" s="145"/>
    </row>
    <row r="1388" spans="8:19">
      <c r="H1388" s="202">
        <v>31</v>
      </c>
      <c r="I1388" s="204">
        <v>12240</v>
      </c>
      <c r="J1388" s="195" t="s">
        <v>2277</v>
      </c>
      <c r="P1388" s="210"/>
      <c r="Q1388" s="201"/>
      <c r="R1388" s="144"/>
      <c r="S1388" s="145"/>
    </row>
    <row r="1389" spans="8:19">
      <c r="H1389" s="202"/>
      <c r="I1389" s="204">
        <v>12241</v>
      </c>
      <c r="J1389" s="195" t="s">
        <v>2278</v>
      </c>
      <c r="P1389" s="210"/>
      <c r="Q1389" s="201"/>
      <c r="R1389" s="144"/>
      <c r="S1389" s="145"/>
    </row>
    <row r="1390" spans="8:19">
      <c r="H1390" s="202">
        <v>5819</v>
      </c>
      <c r="I1390" s="204">
        <v>14707</v>
      </c>
      <c r="J1390" s="195" t="s">
        <v>2279</v>
      </c>
      <c r="P1390" s="210"/>
      <c r="Q1390" s="201"/>
      <c r="R1390" s="144"/>
      <c r="S1390" s="145"/>
    </row>
    <row r="1391" spans="8:19">
      <c r="H1391" s="202">
        <v>2424</v>
      </c>
      <c r="I1391" s="204">
        <v>13714</v>
      </c>
      <c r="J1391" s="195" t="s">
        <v>2280</v>
      </c>
      <c r="P1391" s="210"/>
      <c r="Q1391" s="201"/>
      <c r="R1391" s="144"/>
      <c r="S1391" s="145"/>
    </row>
    <row r="1392" spans="8:19">
      <c r="H1392" s="202">
        <v>610</v>
      </c>
      <c r="I1392" s="204">
        <v>15175</v>
      </c>
      <c r="J1392" s="195" t="s">
        <v>2281</v>
      </c>
      <c r="P1392" s="210"/>
      <c r="Q1392" s="201"/>
      <c r="R1392" s="144"/>
      <c r="S1392" s="145"/>
    </row>
    <row r="1393" spans="8:19">
      <c r="H1393" s="202"/>
      <c r="I1393" s="204">
        <v>11233</v>
      </c>
      <c r="J1393" s="195" t="s">
        <v>2282</v>
      </c>
      <c r="P1393" s="210"/>
      <c r="Q1393" s="201"/>
      <c r="R1393" s="144"/>
      <c r="S1393" s="145"/>
    </row>
    <row r="1394" spans="8:19">
      <c r="H1394" s="202">
        <v>4811</v>
      </c>
      <c r="I1394" s="204">
        <v>15464</v>
      </c>
      <c r="J1394" s="195" t="s">
        <v>2283</v>
      </c>
      <c r="P1394" s="210"/>
      <c r="Q1394" s="201"/>
      <c r="R1394" s="144"/>
      <c r="S1394" s="145"/>
    </row>
    <row r="1395" spans="8:19">
      <c r="H1395" s="202">
        <v>1507</v>
      </c>
      <c r="I1395" s="204">
        <v>12300</v>
      </c>
      <c r="J1395" s="195" t="s">
        <v>2284</v>
      </c>
      <c r="P1395" s="210"/>
      <c r="Q1395" s="201"/>
      <c r="R1395" s="144"/>
      <c r="S1395" s="145"/>
    </row>
    <row r="1396" spans="8:19">
      <c r="H1396" s="202">
        <v>1132</v>
      </c>
      <c r="I1396" s="204">
        <v>15565</v>
      </c>
      <c r="J1396" s="195" t="s">
        <v>2285</v>
      </c>
      <c r="P1396" s="210"/>
      <c r="Q1396" s="201"/>
      <c r="R1396" s="144"/>
      <c r="S1396" s="145"/>
    </row>
    <row r="1397" spans="8:19">
      <c r="H1397" s="202">
        <v>3001</v>
      </c>
      <c r="I1397" s="204">
        <v>12304</v>
      </c>
      <c r="J1397" s="195" t="s">
        <v>2286</v>
      </c>
      <c r="P1397" s="210"/>
      <c r="Q1397" s="201"/>
      <c r="R1397" s="144"/>
      <c r="S1397" s="145"/>
    </row>
    <row r="1398" spans="8:19">
      <c r="H1398" s="202"/>
      <c r="I1398" s="204">
        <v>12305</v>
      </c>
      <c r="J1398" s="195" t="s">
        <v>2287</v>
      </c>
      <c r="P1398" s="210"/>
      <c r="Q1398" s="201"/>
      <c r="R1398" s="144"/>
      <c r="S1398" s="145"/>
    </row>
    <row r="1399" spans="8:19">
      <c r="H1399" s="202">
        <v>6625</v>
      </c>
      <c r="I1399" s="204">
        <v>12296</v>
      </c>
      <c r="J1399" s="195" t="s">
        <v>2288</v>
      </c>
      <c r="P1399" s="210"/>
      <c r="Q1399" s="201"/>
      <c r="R1399" s="144"/>
      <c r="S1399" s="145"/>
    </row>
    <row r="1400" spans="8:19">
      <c r="H1400" s="202">
        <v>5673</v>
      </c>
      <c r="I1400" s="204">
        <v>14698</v>
      </c>
      <c r="J1400" s="195" t="s">
        <v>2289</v>
      </c>
      <c r="P1400" s="210"/>
      <c r="Q1400" s="201"/>
      <c r="R1400" s="144"/>
      <c r="S1400" s="145"/>
    </row>
    <row r="1401" spans="8:19">
      <c r="H1401" s="202"/>
      <c r="I1401" s="204">
        <v>16554</v>
      </c>
      <c r="J1401" s="195" t="s">
        <v>3795</v>
      </c>
      <c r="P1401" s="210"/>
      <c r="Q1401" s="201"/>
      <c r="R1401" s="144"/>
      <c r="S1401" s="145"/>
    </row>
    <row r="1402" spans="8:19">
      <c r="H1402" s="202"/>
      <c r="I1402" s="204">
        <v>12310</v>
      </c>
      <c r="J1402" s="195" t="s">
        <v>2290</v>
      </c>
      <c r="P1402" s="210"/>
      <c r="Q1402" s="201"/>
      <c r="R1402" s="144"/>
      <c r="S1402" s="145"/>
    </row>
    <row r="1403" spans="8:19">
      <c r="H1403" s="202"/>
      <c r="I1403" s="204">
        <v>11131</v>
      </c>
      <c r="J1403" s="195" t="s">
        <v>2291</v>
      </c>
      <c r="P1403" s="210"/>
      <c r="Q1403" s="201"/>
      <c r="R1403" s="144"/>
      <c r="S1403" s="145"/>
    </row>
    <row r="1404" spans="8:19">
      <c r="H1404" s="202">
        <v>737</v>
      </c>
      <c r="I1404" s="204">
        <v>15243</v>
      </c>
      <c r="J1404" s="195" t="s">
        <v>2292</v>
      </c>
      <c r="P1404" s="210"/>
      <c r="Q1404" s="201"/>
      <c r="R1404" s="144"/>
      <c r="S1404" s="145"/>
    </row>
    <row r="1405" spans="8:19">
      <c r="H1405" s="202"/>
      <c r="I1405" s="204">
        <v>12312</v>
      </c>
      <c r="J1405" s="195" t="s">
        <v>2293</v>
      </c>
      <c r="P1405" s="210"/>
      <c r="Q1405" s="201"/>
      <c r="R1405" s="144"/>
      <c r="S1405" s="145"/>
    </row>
    <row r="1406" spans="8:19">
      <c r="H1406" s="202">
        <v>152</v>
      </c>
      <c r="I1406" s="204">
        <v>12316</v>
      </c>
      <c r="J1406" s="195" t="s">
        <v>2294</v>
      </c>
      <c r="P1406" s="210"/>
      <c r="Q1406" s="201"/>
      <c r="R1406" s="144"/>
      <c r="S1406" s="145"/>
    </row>
    <row r="1407" spans="8:19">
      <c r="H1407" s="202">
        <v>2827</v>
      </c>
      <c r="I1407" s="204">
        <v>13772</v>
      </c>
      <c r="J1407" s="195" t="s">
        <v>2295</v>
      </c>
      <c r="P1407" s="210"/>
      <c r="Q1407" s="201"/>
      <c r="R1407" s="144"/>
      <c r="S1407" s="145"/>
    </row>
    <row r="1408" spans="8:19">
      <c r="H1408" s="202"/>
      <c r="I1408" s="204">
        <v>11308</v>
      </c>
      <c r="J1408" s="195" t="s">
        <v>2296</v>
      </c>
      <c r="P1408" s="210"/>
      <c r="Q1408" s="201"/>
      <c r="R1408" s="144"/>
      <c r="S1408" s="145"/>
    </row>
    <row r="1409" spans="8:19">
      <c r="H1409" s="202"/>
      <c r="I1409" s="204">
        <v>16396</v>
      </c>
      <c r="J1409" s="195" t="s">
        <v>3796</v>
      </c>
      <c r="P1409" s="210"/>
      <c r="Q1409" s="201"/>
      <c r="R1409" s="144"/>
      <c r="S1409" s="145"/>
    </row>
    <row r="1410" spans="8:19">
      <c r="H1410" s="202"/>
      <c r="I1410" s="204">
        <v>12317</v>
      </c>
      <c r="J1410" s="195" t="s">
        <v>2297</v>
      </c>
      <c r="P1410" s="210"/>
      <c r="Q1410" s="201"/>
      <c r="R1410" s="144"/>
      <c r="S1410" s="145"/>
    </row>
    <row r="1411" spans="8:19">
      <c r="H1411" s="202">
        <v>4186</v>
      </c>
      <c r="I1411" s="204">
        <v>16626</v>
      </c>
      <c r="J1411" s="195" t="s">
        <v>4148</v>
      </c>
      <c r="P1411" s="210"/>
      <c r="Q1411" s="201"/>
      <c r="R1411" s="144"/>
      <c r="S1411" s="145"/>
    </row>
    <row r="1412" spans="8:19">
      <c r="H1412" s="202">
        <v>979</v>
      </c>
      <c r="I1412" s="204">
        <v>15364</v>
      </c>
      <c r="J1412" s="195" t="s">
        <v>2298</v>
      </c>
      <c r="P1412" s="210"/>
      <c r="Q1412" s="201"/>
      <c r="R1412" s="144"/>
      <c r="S1412" s="145"/>
    </row>
    <row r="1413" spans="8:19">
      <c r="H1413" s="202"/>
      <c r="I1413" s="204">
        <v>12315</v>
      </c>
      <c r="J1413" s="195" t="s">
        <v>2299</v>
      </c>
      <c r="P1413" s="210"/>
      <c r="Q1413" s="201"/>
      <c r="R1413" s="144"/>
      <c r="S1413" s="145"/>
    </row>
    <row r="1414" spans="8:19">
      <c r="H1414" s="202"/>
      <c r="I1414" s="204">
        <v>12273</v>
      </c>
      <c r="J1414" s="195" t="s">
        <v>2300</v>
      </c>
      <c r="P1414" s="210"/>
      <c r="Q1414" s="201"/>
      <c r="R1414" s="144"/>
      <c r="S1414" s="145"/>
    </row>
    <row r="1415" spans="8:19">
      <c r="H1415" s="202">
        <v>221</v>
      </c>
      <c r="I1415" s="204">
        <v>12283</v>
      </c>
      <c r="J1415" s="195" t="s">
        <v>2301</v>
      </c>
      <c r="P1415" s="210"/>
      <c r="Q1415" s="201"/>
      <c r="R1415" s="144"/>
      <c r="S1415" s="145"/>
    </row>
    <row r="1416" spans="8:19">
      <c r="H1416" s="202">
        <v>1088</v>
      </c>
      <c r="I1416" s="204">
        <v>15562</v>
      </c>
      <c r="J1416" s="195" t="s">
        <v>2302</v>
      </c>
      <c r="P1416" s="210"/>
      <c r="Q1416" s="201"/>
      <c r="R1416" s="144"/>
      <c r="S1416" s="145"/>
    </row>
    <row r="1417" spans="8:19">
      <c r="H1417" s="202"/>
      <c r="I1417" s="204">
        <v>12153</v>
      </c>
      <c r="J1417" s="195" t="s">
        <v>2303</v>
      </c>
      <c r="P1417" s="210"/>
      <c r="Q1417" s="201"/>
      <c r="R1417" s="144"/>
      <c r="S1417" s="145"/>
    </row>
    <row r="1418" spans="8:19">
      <c r="H1418" s="202">
        <v>929</v>
      </c>
      <c r="I1418" s="204">
        <v>15327</v>
      </c>
      <c r="J1418" s="195" t="s">
        <v>2304</v>
      </c>
      <c r="P1418" s="210"/>
      <c r="Q1418" s="201"/>
      <c r="R1418" s="144"/>
      <c r="S1418" s="145"/>
    </row>
    <row r="1419" spans="8:19">
      <c r="H1419" s="202">
        <v>2618</v>
      </c>
      <c r="I1419" s="204">
        <v>12154</v>
      </c>
      <c r="J1419" s="195" t="s">
        <v>2305</v>
      </c>
      <c r="P1419" s="210"/>
      <c r="Q1419" s="201"/>
      <c r="R1419" s="144"/>
      <c r="S1419" s="145"/>
    </row>
    <row r="1420" spans="8:19">
      <c r="H1420" s="202">
        <v>409</v>
      </c>
      <c r="I1420" s="204">
        <v>16607</v>
      </c>
      <c r="J1420" s="195" t="s">
        <v>2306</v>
      </c>
      <c r="P1420" s="210"/>
      <c r="Q1420" s="201"/>
      <c r="R1420" s="144"/>
      <c r="S1420" s="145"/>
    </row>
    <row r="1421" spans="8:19">
      <c r="H1421" s="202"/>
      <c r="I1421" s="204">
        <v>10233</v>
      </c>
      <c r="J1421" s="195" t="s">
        <v>2307</v>
      </c>
      <c r="P1421" s="210"/>
      <c r="Q1421" s="201"/>
      <c r="R1421" s="144"/>
      <c r="S1421" s="145"/>
    </row>
    <row r="1422" spans="8:19">
      <c r="H1422" s="202">
        <v>117</v>
      </c>
      <c r="I1422" s="204">
        <v>12156</v>
      </c>
      <c r="J1422" s="195" t="s">
        <v>2308</v>
      </c>
      <c r="P1422" s="210"/>
      <c r="Q1422" s="201"/>
      <c r="R1422" s="144"/>
      <c r="S1422" s="145"/>
    </row>
    <row r="1423" spans="8:19">
      <c r="H1423" s="202">
        <v>4007</v>
      </c>
      <c r="I1423" s="204">
        <v>12158</v>
      </c>
      <c r="J1423" s="195" t="s">
        <v>2309</v>
      </c>
      <c r="P1423" s="210"/>
      <c r="Q1423" s="201"/>
      <c r="R1423" s="144"/>
      <c r="S1423" s="145"/>
    </row>
    <row r="1424" spans="8:19">
      <c r="H1424" s="202"/>
      <c r="I1424" s="204">
        <v>16295</v>
      </c>
      <c r="J1424" s="195" t="s">
        <v>3797</v>
      </c>
      <c r="P1424" s="210"/>
      <c r="Q1424" s="201"/>
      <c r="R1424" s="144"/>
      <c r="S1424" s="145"/>
    </row>
    <row r="1425" spans="8:19">
      <c r="H1425" s="202"/>
      <c r="I1425" s="204">
        <v>12160</v>
      </c>
      <c r="J1425" s="195" t="s">
        <v>2310</v>
      </c>
      <c r="P1425" s="210"/>
      <c r="Q1425" s="201"/>
      <c r="R1425" s="144"/>
      <c r="S1425" s="145"/>
    </row>
    <row r="1426" spans="8:19">
      <c r="H1426" s="202">
        <v>173</v>
      </c>
      <c r="I1426" s="204">
        <v>12161</v>
      </c>
      <c r="J1426" s="195" t="s">
        <v>2311</v>
      </c>
      <c r="P1426" s="210"/>
      <c r="Q1426" s="201"/>
      <c r="R1426" s="144"/>
      <c r="S1426" s="145"/>
    </row>
    <row r="1427" spans="8:19">
      <c r="H1427" s="202">
        <v>1030</v>
      </c>
      <c r="I1427" s="204">
        <v>16590</v>
      </c>
      <c r="J1427" s="195" t="s">
        <v>2312</v>
      </c>
      <c r="P1427" s="210"/>
      <c r="Q1427" s="201"/>
      <c r="R1427" s="144"/>
      <c r="S1427" s="145"/>
    </row>
    <row r="1428" spans="8:19">
      <c r="H1428" s="202">
        <v>1031</v>
      </c>
      <c r="I1428" s="204">
        <v>15556</v>
      </c>
      <c r="J1428" s="195" t="s">
        <v>2313</v>
      </c>
      <c r="P1428" s="210"/>
      <c r="Q1428" s="201"/>
      <c r="R1428" s="144"/>
      <c r="S1428" s="145"/>
    </row>
    <row r="1429" spans="8:19">
      <c r="H1429" s="202">
        <v>59</v>
      </c>
      <c r="I1429" s="204">
        <v>12166</v>
      </c>
      <c r="J1429" s="195" t="s">
        <v>2314</v>
      </c>
      <c r="P1429" s="210"/>
      <c r="Q1429" s="201"/>
      <c r="R1429" s="144"/>
      <c r="S1429" s="145"/>
    </row>
    <row r="1430" spans="8:19">
      <c r="H1430" s="202">
        <v>2475</v>
      </c>
      <c r="I1430" s="204">
        <v>12134</v>
      </c>
      <c r="J1430" s="195" t="s">
        <v>2315</v>
      </c>
      <c r="P1430" s="210"/>
      <c r="Q1430" s="201"/>
      <c r="R1430" s="144"/>
      <c r="S1430" s="145"/>
    </row>
    <row r="1431" spans="8:19">
      <c r="H1431" s="202"/>
      <c r="I1431" s="204">
        <v>16149</v>
      </c>
      <c r="J1431" s="195" t="s">
        <v>3798</v>
      </c>
      <c r="P1431" s="210"/>
      <c r="Q1431" s="201"/>
      <c r="R1431" s="144"/>
      <c r="S1431" s="145"/>
    </row>
    <row r="1432" spans="8:19">
      <c r="H1432" s="202"/>
      <c r="I1432" s="204">
        <v>12124</v>
      </c>
      <c r="J1432" s="195" t="s">
        <v>2316</v>
      </c>
      <c r="P1432" s="210"/>
      <c r="Q1432" s="201"/>
      <c r="R1432" s="144"/>
      <c r="S1432" s="145"/>
    </row>
    <row r="1433" spans="8:19">
      <c r="H1433" s="202"/>
      <c r="I1433" s="204">
        <v>11286</v>
      </c>
      <c r="J1433" s="195" t="s">
        <v>2317</v>
      </c>
      <c r="P1433" s="210"/>
      <c r="Q1433" s="201"/>
      <c r="R1433" s="144"/>
      <c r="S1433" s="145"/>
    </row>
    <row r="1434" spans="8:19">
      <c r="H1434" s="202"/>
      <c r="I1434" s="204">
        <v>14364</v>
      </c>
      <c r="J1434" s="195" t="s">
        <v>2318</v>
      </c>
      <c r="P1434" s="210"/>
      <c r="Q1434" s="201"/>
      <c r="R1434" s="144"/>
      <c r="S1434" s="145"/>
    </row>
    <row r="1435" spans="8:19">
      <c r="H1435" s="202">
        <v>580</v>
      </c>
      <c r="I1435" s="204">
        <v>15153</v>
      </c>
      <c r="J1435" s="195" t="s">
        <v>2319</v>
      </c>
      <c r="P1435" s="210"/>
      <c r="Q1435" s="201"/>
      <c r="R1435" s="144"/>
      <c r="S1435" s="145"/>
    </row>
    <row r="1436" spans="8:19">
      <c r="H1436" s="202"/>
      <c r="I1436" s="204">
        <v>12125</v>
      </c>
      <c r="J1436" s="195" t="s">
        <v>2320</v>
      </c>
      <c r="P1436" s="210"/>
      <c r="Q1436" s="201"/>
      <c r="R1436" s="144"/>
      <c r="S1436" s="145"/>
    </row>
    <row r="1437" spans="8:19">
      <c r="H1437" s="202">
        <v>2476</v>
      </c>
      <c r="I1437" s="204">
        <v>13684</v>
      </c>
      <c r="J1437" s="195" t="s">
        <v>2321</v>
      </c>
      <c r="P1437" s="210"/>
      <c r="Q1437" s="201"/>
      <c r="R1437" s="144"/>
      <c r="S1437" s="145"/>
    </row>
    <row r="1438" spans="8:19">
      <c r="H1438" s="202">
        <v>1032</v>
      </c>
      <c r="I1438" s="204">
        <v>15597</v>
      </c>
      <c r="J1438" s="195" t="s">
        <v>2322</v>
      </c>
      <c r="P1438" s="210"/>
      <c r="Q1438" s="201"/>
      <c r="R1438" s="144"/>
      <c r="S1438" s="145"/>
    </row>
    <row r="1439" spans="8:19">
      <c r="H1439" s="202">
        <v>4495</v>
      </c>
      <c r="I1439" s="204">
        <v>15466</v>
      </c>
      <c r="J1439" s="195" t="s">
        <v>2323</v>
      </c>
      <c r="P1439" s="210"/>
      <c r="Q1439" s="201"/>
      <c r="R1439" s="144"/>
      <c r="S1439" s="145"/>
    </row>
    <row r="1440" spans="8:19">
      <c r="H1440" s="202"/>
      <c r="I1440" s="204">
        <v>12138</v>
      </c>
      <c r="J1440" s="195" t="s">
        <v>2324</v>
      </c>
      <c r="P1440" s="210"/>
      <c r="Q1440" s="201"/>
      <c r="R1440" s="144"/>
      <c r="S1440" s="145"/>
    </row>
    <row r="1441" spans="8:19">
      <c r="H1441" s="202">
        <v>4199</v>
      </c>
      <c r="I1441" s="204">
        <v>12139</v>
      </c>
      <c r="J1441" s="195" t="s">
        <v>2325</v>
      </c>
      <c r="P1441" s="210"/>
      <c r="Q1441" s="201"/>
      <c r="R1441" s="144"/>
      <c r="S1441" s="145"/>
    </row>
    <row r="1442" spans="8:19">
      <c r="H1442" s="202">
        <v>2425</v>
      </c>
      <c r="I1442" s="204">
        <v>13715</v>
      </c>
      <c r="J1442" s="195" t="s">
        <v>2326</v>
      </c>
      <c r="P1442" s="210"/>
      <c r="Q1442" s="201"/>
      <c r="R1442" s="144"/>
      <c r="S1442" s="145"/>
    </row>
    <row r="1443" spans="8:19">
      <c r="H1443" s="202">
        <v>4136</v>
      </c>
      <c r="I1443" s="204">
        <v>12140</v>
      </c>
      <c r="J1443" s="195" t="s">
        <v>2327</v>
      </c>
      <c r="P1443" s="210"/>
      <c r="Q1443" s="201"/>
      <c r="R1443" s="144"/>
      <c r="S1443" s="145"/>
    </row>
    <row r="1444" spans="8:19">
      <c r="H1444" s="202"/>
      <c r="I1444" s="204">
        <v>16200</v>
      </c>
      <c r="J1444" s="195" t="s">
        <v>3799</v>
      </c>
      <c r="P1444" s="210"/>
      <c r="Q1444" s="201"/>
      <c r="R1444" s="144"/>
      <c r="S1444" s="145"/>
    </row>
    <row r="1445" spans="8:19">
      <c r="H1445" s="202">
        <v>931</v>
      </c>
      <c r="I1445" s="204">
        <v>15329</v>
      </c>
      <c r="J1445" s="195" t="s">
        <v>2328</v>
      </c>
      <c r="P1445" s="210"/>
      <c r="Q1445" s="201"/>
      <c r="R1445" s="144"/>
      <c r="S1445" s="145"/>
    </row>
    <row r="1446" spans="8:19">
      <c r="H1446" s="202">
        <v>153</v>
      </c>
      <c r="I1446" s="204">
        <v>12143</v>
      </c>
      <c r="J1446" s="195" t="s">
        <v>2329</v>
      </c>
      <c r="P1446" s="210"/>
      <c r="Q1446" s="201"/>
      <c r="R1446" s="144"/>
      <c r="S1446" s="145"/>
    </row>
    <row r="1447" spans="8:19">
      <c r="H1447" s="202">
        <v>4816</v>
      </c>
      <c r="I1447" s="204">
        <v>15472</v>
      </c>
      <c r="J1447" s="195" t="s">
        <v>2330</v>
      </c>
      <c r="P1447" s="210"/>
      <c r="Q1447" s="201"/>
      <c r="R1447" s="144"/>
      <c r="S1447" s="145"/>
    </row>
    <row r="1448" spans="8:19">
      <c r="H1448" s="202"/>
      <c r="I1448" s="204">
        <v>12201</v>
      </c>
      <c r="J1448" s="195" t="s">
        <v>2331</v>
      </c>
      <c r="P1448" s="210"/>
      <c r="Q1448" s="201"/>
      <c r="R1448" s="144"/>
      <c r="S1448" s="145"/>
    </row>
    <row r="1449" spans="8:19">
      <c r="H1449" s="202"/>
      <c r="I1449" s="204">
        <v>12202</v>
      </c>
      <c r="J1449" s="195" t="s">
        <v>2332</v>
      </c>
      <c r="P1449" s="210"/>
      <c r="Q1449" s="201"/>
      <c r="R1449" s="144"/>
      <c r="S1449" s="145"/>
    </row>
    <row r="1450" spans="8:19">
      <c r="H1450" s="202">
        <v>295</v>
      </c>
      <c r="I1450" s="204">
        <v>16080</v>
      </c>
      <c r="J1450" s="195" t="s">
        <v>2333</v>
      </c>
      <c r="P1450" s="210"/>
      <c r="Q1450" s="201"/>
      <c r="R1450" s="144"/>
      <c r="S1450" s="145"/>
    </row>
    <row r="1451" spans="8:19">
      <c r="H1451" s="202"/>
      <c r="I1451" s="204">
        <v>16397</v>
      </c>
      <c r="J1451" s="195" t="s">
        <v>3800</v>
      </c>
      <c r="P1451" s="210"/>
      <c r="Q1451" s="201"/>
      <c r="R1451" s="144"/>
      <c r="S1451" s="145"/>
    </row>
    <row r="1452" spans="8:19">
      <c r="H1452" s="202">
        <v>4421</v>
      </c>
      <c r="I1452" s="204">
        <v>15404</v>
      </c>
      <c r="J1452" s="195" t="s">
        <v>2334</v>
      </c>
      <c r="P1452" s="210"/>
      <c r="Q1452" s="201"/>
      <c r="R1452" s="144"/>
      <c r="S1452" s="145"/>
    </row>
    <row r="1453" spans="8:19">
      <c r="H1453" s="202"/>
      <c r="I1453" s="204">
        <v>12211</v>
      </c>
      <c r="J1453" s="195" t="s">
        <v>2335</v>
      </c>
      <c r="P1453" s="210"/>
      <c r="Q1453" s="201"/>
      <c r="R1453" s="144"/>
      <c r="S1453" s="145"/>
    </row>
    <row r="1454" spans="8:19">
      <c r="H1454" s="202">
        <v>932</v>
      </c>
      <c r="I1454" s="204">
        <v>15330</v>
      </c>
      <c r="J1454" s="195" t="s">
        <v>2336</v>
      </c>
      <c r="P1454" s="210"/>
      <c r="Q1454" s="201"/>
      <c r="R1454" s="144"/>
      <c r="S1454" s="145"/>
    </row>
    <row r="1455" spans="8:19">
      <c r="H1455" s="202">
        <v>2523</v>
      </c>
      <c r="I1455" s="204">
        <v>13732</v>
      </c>
      <c r="J1455" s="195" t="s">
        <v>2337</v>
      </c>
      <c r="P1455" s="210"/>
      <c r="Q1455" s="201"/>
      <c r="R1455" s="144"/>
      <c r="S1455" s="145"/>
    </row>
    <row r="1456" spans="8:19">
      <c r="H1456" s="202">
        <v>1058</v>
      </c>
      <c r="I1456" s="204">
        <v>15559</v>
      </c>
      <c r="J1456" s="195" t="s">
        <v>2338</v>
      </c>
      <c r="P1456" s="210"/>
      <c r="Q1456" s="201"/>
      <c r="R1456" s="144"/>
      <c r="S1456" s="145"/>
    </row>
    <row r="1457" spans="8:19">
      <c r="H1457" s="202"/>
      <c r="I1457" s="204">
        <v>11191</v>
      </c>
      <c r="J1457" s="195" t="s">
        <v>2339</v>
      </c>
      <c r="P1457" s="210"/>
      <c r="Q1457" s="201"/>
      <c r="R1457" s="144"/>
      <c r="S1457" s="145"/>
    </row>
    <row r="1458" spans="8:19">
      <c r="H1458" s="202">
        <v>1210</v>
      </c>
      <c r="I1458" s="204">
        <v>12213</v>
      </c>
      <c r="J1458" s="195" t="s">
        <v>2340</v>
      </c>
      <c r="P1458" s="210"/>
      <c r="Q1458" s="201"/>
      <c r="R1458" s="144"/>
      <c r="S1458" s="145"/>
    </row>
    <row r="1459" spans="8:19">
      <c r="H1459" s="202"/>
      <c r="I1459" s="204">
        <v>16294</v>
      </c>
      <c r="J1459" s="195" t="s">
        <v>3801</v>
      </c>
      <c r="P1459" s="210"/>
      <c r="Q1459" s="201"/>
      <c r="R1459" s="144"/>
      <c r="S1459" s="145"/>
    </row>
    <row r="1460" spans="8:19">
      <c r="H1460" s="202"/>
      <c r="I1460" s="204">
        <v>12214</v>
      </c>
      <c r="J1460" s="195" t="s">
        <v>2341</v>
      </c>
      <c r="P1460" s="210"/>
      <c r="Q1460" s="201"/>
      <c r="R1460" s="144"/>
      <c r="S1460" s="145"/>
    </row>
    <row r="1461" spans="8:19">
      <c r="H1461" s="202"/>
      <c r="I1461" s="204">
        <v>16398</v>
      </c>
      <c r="J1461" s="195" t="s">
        <v>3802</v>
      </c>
      <c r="P1461" s="210"/>
      <c r="Q1461" s="201"/>
      <c r="R1461" s="144"/>
      <c r="S1461" s="145"/>
    </row>
    <row r="1462" spans="8:19">
      <c r="H1462" s="202">
        <v>2548</v>
      </c>
      <c r="I1462" s="204">
        <v>12215</v>
      </c>
      <c r="J1462" s="195" t="s">
        <v>2342</v>
      </c>
      <c r="P1462" s="210"/>
      <c r="Q1462" s="201"/>
      <c r="R1462" s="144"/>
      <c r="S1462" s="145"/>
    </row>
    <row r="1463" spans="8:19">
      <c r="H1463" s="202"/>
      <c r="I1463" s="204">
        <v>12216</v>
      </c>
      <c r="J1463" s="195" t="s">
        <v>2343</v>
      </c>
      <c r="P1463" s="210"/>
      <c r="Q1463" s="201"/>
      <c r="R1463" s="144"/>
      <c r="S1463" s="145"/>
    </row>
    <row r="1464" spans="8:19">
      <c r="H1464" s="202"/>
      <c r="I1464" s="204">
        <v>12173</v>
      </c>
      <c r="J1464" s="195" t="s">
        <v>2344</v>
      </c>
      <c r="P1464" s="210"/>
      <c r="Q1464" s="201"/>
      <c r="R1464" s="144"/>
      <c r="S1464" s="145"/>
    </row>
    <row r="1465" spans="8:19">
      <c r="H1465" s="202">
        <v>3002</v>
      </c>
      <c r="I1465" s="204">
        <v>12175</v>
      </c>
      <c r="J1465" s="195" t="s">
        <v>2345</v>
      </c>
      <c r="P1465" s="210"/>
      <c r="Q1465" s="201"/>
      <c r="R1465" s="144"/>
      <c r="S1465" s="145"/>
    </row>
    <row r="1466" spans="8:19">
      <c r="H1466" s="202">
        <v>4200</v>
      </c>
      <c r="I1466" s="204">
        <v>12179</v>
      </c>
      <c r="J1466" s="195" t="s">
        <v>2346</v>
      </c>
      <c r="P1466" s="210"/>
      <c r="Q1466" s="201"/>
      <c r="R1466" s="144"/>
      <c r="S1466" s="145"/>
    </row>
    <row r="1467" spans="8:19">
      <c r="H1467" s="202">
        <v>954</v>
      </c>
      <c r="I1467" s="204">
        <v>15349</v>
      </c>
      <c r="J1467" s="195" t="s">
        <v>2347</v>
      </c>
      <c r="P1467" s="210"/>
      <c r="Q1467" s="201"/>
      <c r="R1467" s="144"/>
      <c r="S1467" s="145"/>
    </row>
    <row r="1468" spans="8:19">
      <c r="H1468" s="202">
        <v>2847</v>
      </c>
      <c r="I1468" s="204">
        <v>13786</v>
      </c>
      <c r="J1468" s="195" t="s">
        <v>2348</v>
      </c>
      <c r="P1468" s="210"/>
      <c r="Q1468" s="201"/>
      <c r="R1468" s="144"/>
      <c r="S1468" s="145"/>
    </row>
    <row r="1469" spans="8:19">
      <c r="H1469" s="202">
        <v>2579</v>
      </c>
      <c r="I1469" s="204">
        <v>12003</v>
      </c>
      <c r="J1469" s="195" t="s">
        <v>2349</v>
      </c>
      <c r="P1469" s="210"/>
      <c r="Q1469" s="201"/>
      <c r="R1469" s="144"/>
      <c r="S1469" s="145"/>
    </row>
    <row r="1470" spans="8:19">
      <c r="H1470" s="202">
        <v>3201</v>
      </c>
      <c r="I1470" s="204">
        <v>14378</v>
      </c>
      <c r="J1470" s="195" t="s">
        <v>2350</v>
      </c>
      <c r="P1470" s="210"/>
      <c r="Q1470" s="201"/>
      <c r="R1470" s="144"/>
      <c r="S1470" s="145"/>
    </row>
    <row r="1471" spans="8:19">
      <c r="H1471" s="202">
        <v>4068</v>
      </c>
      <c r="I1471" s="204">
        <v>12004</v>
      </c>
      <c r="J1471" s="195" t="s">
        <v>2351</v>
      </c>
      <c r="P1471" s="210"/>
      <c r="Q1471" s="201"/>
      <c r="R1471" s="144"/>
      <c r="S1471" s="145"/>
    </row>
    <row r="1472" spans="8:19">
      <c r="H1472" s="202"/>
      <c r="I1472" s="204">
        <v>12012</v>
      </c>
      <c r="J1472" s="195" t="s">
        <v>2352</v>
      </c>
      <c r="P1472" s="210"/>
      <c r="Q1472" s="201"/>
      <c r="R1472" s="144"/>
      <c r="S1472" s="145"/>
    </row>
    <row r="1473" spans="8:19">
      <c r="H1473" s="202">
        <v>2402</v>
      </c>
      <c r="I1473" s="204">
        <v>13704</v>
      </c>
      <c r="J1473" s="195" t="s">
        <v>2353</v>
      </c>
      <c r="P1473" s="210"/>
      <c r="Q1473" s="201"/>
      <c r="R1473" s="144"/>
      <c r="S1473" s="145"/>
    </row>
    <row r="1474" spans="8:19">
      <c r="H1474" s="202"/>
      <c r="I1474" s="204">
        <v>11971</v>
      </c>
      <c r="J1474" s="195" t="s">
        <v>2354</v>
      </c>
      <c r="P1474" s="210"/>
      <c r="Q1474" s="201"/>
      <c r="R1474" s="144"/>
      <c r="S1474" s="145"/>
    </row>
    <row r="1475" spans="8:19">
      <c r="H1475" s="202">
        <v>609</v>
      </c>
      <c r="I1475" s="204">
        <v>15174</v>
      </c>
      <c r="J1475" s="195" t="s">
        <v>2355</v>
      </c>
      <c r="P1475" s="210"/>
      <c r="Q1475" s="201"/>
      <c r="R1475" s="144"/>
      <c r="S1475" s="145"/>
    </row>
    <row r="1476" spans="8:19">
      <c r="H1476" s="202">
        <v>6084</v>
      </c>
      <c r="I1476" s="204">
        <v>12298</v>
      </c>
      <c r="J1476" s="195" t="s">
        <v>2356</v>
      </c>
      <c r="P1476" s="210"/>
      <c r="Q1476" s="201"/>
      <c r="R1476" s="144"/>
      <c r="S1476" s="145"/>
    </row>
    <row r="1477" spans="8:19">
      <c r="H1477" s="202">
        <v>410</v>
      </c>
      <c r="I1477" s="204">
        <v>15067</v>
      </c>
      <c r="J1477" s="195" t="s">
        <v>2357</v>
      </c>
      <c r="P1477" s="210"/>
      <c r="Q1477" s="201"/>
      <c r="R1477" s="144"/>
      <c r="S1477" s="145"/>
    </row>
    <row r="1478" spans="8:19">
      <c r="H1478" s="202"/>
      <c r="I1478" s="204">
        <v>16338</v>
      </c>
      <c r="J1478" s="195" t="s">
        <v>3803</v>
      </c>
      <c r="P1478" s="210"/>
      <c r="Q1478" s="201"/>
      <c r="R1478" s="144"/>
      <c r="S1478" s="145"/>
    </row>
    <row r="1479" spans="8:19">
      <c r="H1479" s="202"/>
      <c r="I1479" s="204">
        <v>11152</v>
      </c>
      <c r="J1479" s="195" t="s">
        <v>2358</v>
      </c>
      <c r="P1479" s="210"/>
      <c r="Q1479" s="201"/>
      <c r="R1479" s="144"/>
      <c r="S1479" s="145"/>
    </row>
    <row r="1480" spans="8:19">
      <c r="H1480" s="202">
        <v>2886</v>
      </c>
      <c r="I1480" s="204">
        <v>13814</v>
      </c>
      <c r="J1480" s="195" t="s">
        <v>2359</v>
      </c>
      <c r="P1480" s="210"/>
      <c r="Q1480" s="201"/>
      <c r="R1480" s="144"/>
      <c r="S1480" s="145"/>
    </row>
    <row r="1481" spans="8:19">
      <c r="H1481" s="202"/>
      <c r="I1481" s="204">
        <v>16457</v>
      </c>
      <c r="J1481" s="195" t="s">
        <v>3804</v>
      </c>
      <c r="P1481" s="210"/>
      <c r="Q1481" s="201"/>
      <c r="R1481" s="144"/>
      <c r="S1481" s="145"/>
    </row>
    <row r="1482" spans="8:19">
      <c r="H1482" s="202">
        <v>60</v>
      </c>
      <c r="I1482" s="204">
        <v>12220</v>
      </c>
      <c r="J1482" s="195" t="s">
        <v>2360</v>
      </c>
      <c r="P1482" s="210"/>
      <c r="Q1482" s="201"/>
      <c r="R1482" s="144"/>
      <c r="S1482" s="145"/>
    </row>
    <row r="1483" spans="8:19">
      <c r="H1483" s="202">
        <v>1703</v>
      </c>
      <c r="I1483" s="204">
        <v>12176</v>
      </c>
      <c r="J1483" s="195" t="s">
        <v>2361</v>
      </c>
      <c r="P1483" s="210"/>
      <c r="Q1483" s="201"/>
      <c r="R1483" s="144"/>
      <c r="S1483" s="145"/>
    </row>
    <row r="1484" spans="8:19">
      <c r="H1484" s="202">
        <v>2524</v>
      </c>
      <c r="I1484" s="204">
        <v>13733</v>
      </c>
      <c r="J1484" s="195" t="s">
        <v>2362</v>
      </c>
      <c r="P1484" s="210"/>
      <c r="Q1484" s="201"/>
      <c r="R1484" s="144"/>
      <c r="S1484" s="145"/>
    </row>
    <row r="1485" spans="8:19">
      <c r="H1485" s="202">
        <v>61</v>
      </c>
      <c r="I1485" s="204">
        <v>12178</v>
      </c>
      <c r="J1485" s="195" t="s">
        <v>2363</v>
      </c>
      <c r="P1485" s="210"/>
      <c r="Q1485" s="201"/>
      <c r="R1485" s="144"/>
      <c r="S1485" s="145"/>
    </row>
    <row r="1486" spans="8:19">
      <c r="H1486" s="202"/>
      <c r="I1486" s="204">
        <v>12180</v>
      </c>
      <c r="J1486" s="195" t="s">
        <v>2364</v>
      </c>
      <c r="P1486" s="210"/>
      <c r="Q1486" s="201"/>
      <c r="R1486" s="144"/>
      <c r="S1486" s="145"/>
    </row>
    <row r="1487" spans="8:19">
      <c r="H1487" s="202">
        <v>87</v>
      </c>
      <c r="I1487" s="204">
        <v>12181</v>
      </c>
      <c r="J1487" s="195" t="s">
        <v>2365</v>
      </c>
      <c r="P1487" s="210"/>
      <c r="Q1487" s="201"/>
      <c r="R1487" s="144"/>
      <c r="S1487" s="145"/>
    </row>
    <row r="1488" spans="8:19">
      <c r="H1488" s="202">
        <v>4590</v>
      </c>
      <c r="I1488" s="204">
        <v>15469</v>
      </c>
      <c r="J1488" s="195" t="s">
        <v>2366</v>
      </c>
      <c r="P1488" s="210"/>
      <c r="Q1488" s="201"/>
      <c r="R1488" s="144"/>
      <c r="S1488" s="145"/>
    </row>
    <row r="1489" spans="8:19">
      <c r="H1489" s="202">
        <v>4821</v>
      </c>
      <c r="I1489" s="204">
        <v>15455</v>
      </c>
      <c r="J1489" s="195" t="s">
        <v>2367</v>
      </c>
      <c r="P1489" s="210"/>
      <c r="Q1489" s="201"/>
      <c r="R1489" s="144"/>
      <c r="S1489" s="145"/>
    </row>
    <row r="1490" spans="8:19">
      <c r="H1490" s="202"/>
      <c r="I1490" s="204">
        <v>16263</v>
      </c>
      <c r="J1490" s="195" t="s">
        <v>3805</v>
      </c>
      <c r="P1490" s="210"/>
      <c r="Q1490" s="201"/>
      <c r="R1490" s="144"/>
      <c r="S1490" s="145"/>
    </row>
    <row r="1491" spans="8:19">
      <c r="H1491" s="202"/>
      <c r="I1491" s="204">
        <v>11245</v>
      </c>
      <c r="J1491" s="195" t="s">
        <v>2368</v>
      </c>
      <c r="P1491" s="210"/>
      <c r="Q1491" s="201"/>
      <c r="R1491" s="144"/>
      <c r="S1491" s="145"/>
    </row>
    <row r="1492" spans="8:19">
      <c r="H1492" s="202">
        <v>6239</v>
      </c>
      <c r="I1492" s="204">
        <v>12187</v>
      </c>
      <c r="J1492" s="195" t="s">
        <v>2369</v>
      </c>
      <c r="P1492" s="210"/>
      <c r="Q1492" s="201"/>
      <c r="R1492" s="144"/>
      <c r="S1492" s="145"/>
    </row>
    <row r="1493" spans="8:19">
      <c r="H1493" s="202">
        <v>541</v>
      </c>
      <c r="I1493" s="204">
        <v>15120</v>
      </c>
      <c r="J1493" s="195" t="s">
        <v>2370</v>
      </c>
      <c r="P1493" s="210"/>
      <c r="Q1493" s="201"/>
      <c r="R1493" s="144"/>
      <c r="S1493" s="145"/>
    </row>
    <row r="1494" spans="8:19">
      <c r="H1494" s="202"/>
      <c r="I1494" s="204">
        <v>11291</v>
      </c>
      <c r="J1494" s="195" t="s">
        <v>2371</v>
      </c>
      <c r="P1494" s="210"/>
      <c r="Q1494" s="201"/>
      <c r="R1494" s="144"/>
      <c r="S1494" s="145"/>
    </row>
    <row r="1495" spans="8:19">
      <c r="H1495" s="202"/>
      <c r="I1495" s="204">
        <v>10798</v>
      </c>
      <c r="J1495" s="195" t="s">
        <v>2372</v>
      </c>
      <c r="P1495" s="210"/>
      <c r="Q1495" s="201"/>
      <c r="R1495" s="144"/>
      <c r="S1495" s="145"/>
    </row>
    <row r="1496" spans="8:19">
      <c r="H1496" s="202"/>
      <c r="I1496" s="204">
        <v>11346</v>
      </c>
      <c r="J1496" s="195" t="s">
        <v>2373</v>
      </c>
      <c r="P1496" s="210"/>
      <c r="Q1496" s="201"/>
      <c r="R1496" s="144"/>
      <c r="S1496" s="145"/>
    </row>
    <row r="1497" spans="8:19">
      <c r="H1497" s="202">
        <v>3619</v>
      </c>
      <c r="I1497" s="204">
        <v>16061</v>
      </c>
      <c r="J1497" s="195" t="s">
        <v>3471</v>
      </c>
      <c r="P1497" s="210"/>
      <c r="Q1497" s="201"/>
      <c r="R1497" s="144"/>
      <c r="S1497" s="145"/>
    </row>
    <row r="1498" spans="8:19">
      <c r="H1498" s="202"/>
      <c r="I1498" s="204">
        <v>11187</v>
      </c>
      <c r="J1498" s="195" t="s">
        <v>2374</v>
      </c>
      <c r="P1498" s="210"/>
      <c r="Q1498" s="201"/>
      <c r="R1498" s="144"/>
      <c r="S1498" s="145"/>
    </row>
    <row r="1499" spans="8:19">
      <c r="H1499" s="202">
        <v>1363</v>
      </c>
      <c r="I1499" s="204">
        <v>12192</v>
      </c>
      <c r="J1499" s="195" t="s">
        <v>2375</v>
      </c>
      <c r="P1499" s="210"/>
      <c r="Q1499" s="201"/>
      <c r="R1499" s="144"/>
      <c r="S1499" s="145"/>
    </row>
    <row r="1500" spans="8:19">
      <c r="H1500" s="202"/>
      <c r="I1500" s="204">
        <v>12193</v>
      </c>
      <c r="J1500" s="195" t="s">
        <v>2376</v>
      </c>
      <c r="P1500" s="210"/>
      <c r="Q1500" s="201"/>
      <c r="R1500" s="144"/>
      <c r="S1500" s="145"/>
    </row>
    <row r="1501" spans="8:19">
      <c r="H1501" s="202"/>
      <c r="I1501" s="204">
        <v>11544</v>
      </c>
      <c r="J1501" s="195" t="s">
        <v>2377</v>
      </c>
      <c r="P1501" s="210"/>
      <c r="Q1501" s="201"/>
      <c r="R1501" s="144"/>
      <c r="S1501" s="145"/>
    </row>
    <row r="1502" spans="8:19">
      <c r="H1502" s="202"/>
      <c r="I1502" s="204">
        <v>11208</v>
      </c>
      <c r="J1502" s="195" t="s">
        <v>2378</v>
      </c>
      <c r="P1502" s="210"/>
      <c r="Q1502" s="201"/>
      <c r="R1502" s="144"/>
      <c r="S1502" s="145"/>
    </row>
    <row r="1503" spans="8:19">
      <c r="H1503" s="202">
        <v>296</v>
      </c>
      <c r="I1503" s="204">
        <v>15671</v>
      </c>
      <c r="J1503" s="195" t="s">
        <v>2379</v>
      </c>
      <c r="P1503" s="210"/>
      <c r="Q1503" s="201"/>
      <c r="R1503" s="144"/>
      <c r="S1503" s="145"/>
    </row>
    <row r="1504" spans="8:19">
      <c r="H1504" s="202"/>
      <c r="I1504" s="204">
        <v>12655</v>
      </c>
      <c r="J1504" s="195" t="s">
        <v>2380</v>
      </c>
      <c r="P1504" s="210"/>
      <c r="Q1504" s="201"/>
      <c r="R1504" s="144"/>
      <c r="S1504" s="145"/>
    </row>
    <row r="1505" spans="8:19">
      <c r="H1505" s="202">
        <v>6109</v>
      </c>
      <c r="I1505" s="204">
        <v>12656</v>
      </c>
      <c r="J1505" s="195" t="s">
        <v>2381</v>
      </c>
      <c r="P1505" s="210"/>
      <c r="Q1505" s="201"/>
      <c r="R1505" s="144"/>
      <c r="S1505" s="145"/>
    </row>
    <row r="1506" spans="8:19">
      <c r="H1506" s="202">
        <v>1364</v>
      </c>
      <c r="I1506" s="204">
        <v>12657</v>
      </c>
      <c r="J1506" s="195" t="s">
        <v>2382</v>
      </c>
      <c r="P1506" s="210"/>
      <c r="Q1506" s="201"/>
      <c r="R1506" s="144"/>
      <c r="S1506" s="145"/>
    </row>
    <row r="1507" spans="8:19">
      <c r="H1507" s="202">
        <v>980</v>
      </c>
      <c r="I1507" s="204">
        <v>15365</v>
      </c>
      <c r="J1507" s="195" t="s">
        <v>2383</v>
      </c>
      <c r="P1507" s="210"/>
      <c r="Q1507" s="201"/>
      <c r="R1507" s="144"/>
      <c r="S1507" s="145"/>
    </row>
    <row r="1508" spans="8:19">
      <c r="H1508" s="202"/>
      <c r="I1508" s="204">
        <v>16529</v>
      </c>
      <c r="J1508" s="195" t="s">
        <v>3806</v>
      </c>
      <c r="P1508" s="210"/>
      <c r="Q1508" s="201"/>
      <c r="R1508" s="144"/>
      <c r="S1508" s="145"/>
    </row>
    <row r="1509" spans="8:19">
      <c r="H1509" s="202"/>
      <c r="I1509" s="204">
        <v>10223</v>
      </c>
      <c r="J1509" s="195" t="s">
        <v>2384</v>
      </c>
      <c r="P1509" s="210"/>
      <c r="Q1509" s="201"/>
      <c r="R1509" s="144"/>
      <c r="S1509" s="145"/>
    </row>
    <row r="1510" spans="8:19">
      <c r="H1510" s="202">
        <v>1343</v>
      </c>
      <c r="I1510" s="204">
        <v>12658</v>
      </c>
      <c r="J1510" s="195" t="s">
        <v>2385</v>
      </c>
      <c r="P1510" s="210"/>
      <c r="Q1510" s="201"/>
      <c r="R1510" s="144"/>
      <c r="S1510" s="145"/>
    </row>
    <row r="1511" spans="8:19">
      <c r="H1511" s="202">
        <v>784</v>
      </c>
      <c r="I1511" s="204">
        <v>15638</v>
      </c>
      <c r="J1511" s="195" t="s">
        <v>2386</v>
      </c>
      <c r="P1511" s="210"/>
      <c r="Q1511" s="201"/>
      <c r="R1511" s="144"/>
      <c r="S1511" s="145"/>
    </row>
    <row r="1512" spans="8:19">
      <c r="H1512" s="202">
        <v>496</v>
      </c>
      <c r="I1512" s="204">
        <v>15105</v>
      </c>
      <c r="J1512" s="195" t="s">
        <v>2387</v>
      </c>
      <c r="P1512" s="210"/>
      <c r="Q1512" s="201"/>
      <c r="R1512" s="144"/>
      <c r="S1512" s="145"/>
    </row>
    <row r="1513" spans="8:19">
      <c r="H1513" s="202"/>
      <c r="I1513" s="204">
        <v>16572</v>
      </c>
      <c r="J1513" s="195" t="s">
        <v>3807</v>
      </c>
      <c r="P1513" s="210"/>
      <c r="Q1513" s="201"/>
      <c r="R1513" s="144"/>
      <c r="S1513" s="145"/>
    </row>
    <row r="1514" spans="8:19">
      <c r="H1514" s="202">
        <v>581</v>
      </c>
      <c r="I1514" s="204">
        <v>15154</v>
      </c>
      <c r="J1514" s="195" t="s">
        <v>2388</v>
      </c>
      <c r="P1514" s="210"/>
      <c r="Q1514" s="201"/>
      <c r="R1514" s="144"/>
      <c r="S1514" s="145"/>
    </row>
    <row r="1515" spans="8:19">
      <c r="H1515" s="202"/>
      <c r="I1515" s="204">
        <v>11214</v>
      </c>
      <c r="J1515" s="195" t="s">
        <v>2389</v>
      </c>
      <c r="P1515" s="210"/>
      <c r="Q1515" s="201"/>
      <c r="R1515" s="144"/>
      <c r="S1515" s="145"/>
    </row>
    <row r="1516" spans="8:19">
      <c r="H1516" s="202">
        <v>1033</v>
      </c>
      <c r="I1516" s="204">
        <v>15574</v>
      </c>
      <c r="J1516" s="195" t="s">
        <v>2390</v>
      </c>
      <c r="P1516" s="210"/>
      <c r="Q1516" s="201"/>
      <c r="R1516" s="144"/>
      <c r="S1516" s="145"/>
    </row>
    <row r="1517" spans="8:19">
      <c r="H1517" s="202">
        <v>739</v>
      </c>
      <c r="I1517" s="204">
        <v>15245</v>
      </c>
      <c r="J1517" s="195" t="s">
        <v>2391</v>
      </c>
      <c r="P1517" s="210"/>
      <c r="Q1517" s="201"/>
      <c r="R1517" s="144"/>
      <c r="S1517" s="145"/>
    </row>
    <row r="1518" spans="8:19">
      <c r="H1518" s="202"/>
      <c r="I1518" s="204">
        <v>12669</v>
      </c>
      <c r="J1518" s="195" t="s">
        <v>2392</v>
      </c>
      <c r="P1518" s="210"/>
      <c r="Q1518" s="201"/>
      <c r="R1518" s="144"/>
      <c r="S1518" s="145"/>
    </row>
    <row r="1519" spans="8:19">
      <c r="H1519" s="202">
        <v>582</v>
      </c>
      <c r="I1519" s="204">
        <v>15155</v>
      </c>
      <c r="J1519" s="195" t="s">
        <v>2393</v>
      </c>
      <c r="P1519" s="210"/>
      <c r="Q1519" s="201"/>
      <c r="R1519" s="144"/>
      <c r="S1519" s="145"/>
    </row>
    <row r="1520" spans="8:19">
      <c r="H1520" s="202"/>
      <c r="I1520" s="204">
        <v>11226</v>
      </c>
      <c r="J1520" s="195" t="s">
        <v>2394</v>
      </c>
      <c r="P1520" s="210"/>
      <c r="Q1520" s="201"/>
      <c r="R1520" s="144"/>
      <c r="S1520" s="145"/>
    </row>
    <row r="1521" spans="8:19">
      <c r="H1521" s="202">
        <v>1211</v>
      </c>
      <c r="I1521" s="204">
        <v>12661</v>
      </c>
      <c r="J1521" s="195" t="s">
        <v>2395</v>
      </c>
      <c r="P1521" s="210"/>
      <c r="Q1521" s="201"/>
      <c r="R1521" s="144"/>
      <c r="S1521" s="145"/>
    </row>
    <row r="1522" spans="8:19">
      <c r="H1522" s="202"/>
      <c r="I1522" s="204">
        <v>12654</v>
      </c>
      <c r="J1522" s="195" t="s">
        <v>2396</v>
      </c>
      <c r="P1522" s="210"/>
      <c r="Q1522" s="201"/>
      <c r="R1522" s="144"/>
      <c r="S1522" s="145"/>
    </row>
    <row r="1523" spans="8:19">
      <c r="H1523" s="202"/>
      <c r="I1523" s="204">
        <v>12664</v>
      </c>
      <c r="J1523" s="195" t="s">
        <v>2397</v>
      </c>
      <c r="P1523" s="210"/>
      <c r="Q1523" s="201"/>
      <c r="R1523" s="144"/>
      <c r="S1523" s="145"/>
    </row>
    <row r="1524" spans="8:19">
      <c r="H1524" s="202">
        <v>4084</v>
      </c>
      <c r="I1524" s="204">
        <v>13669</v>
      </c>
      <c r="J1524" s="195" t="s">
        <v>2398</v>
      </c>
      <c r="P1524" s="210"/>
      <c r="Q1524" s="201"/>
      <c r="R1524" s="144"/>
      <c r="S1524" s="145"/>
    </row>
    <row r="1525" spans="8:19">
      <c r="H1525" s="202">
        <v>5009</v>
      </c>
      <c r="I1525" s="204">
        <v>12665</v>
      </c>
      <c r="J1525" s="195" t="s">
        <v>2399</v>
      </c>
      <c r="P1525" s="210"/>
      <c r="Q1525" s="201"/>
      <c r="R1525" s="144"/>
      <c r="S1525" s="145"/>
    </row>
    <row r="1526" spans="8:19">
      <c r="H1526" s="202"/>
      <c r="I1526" s="204">
        <v>14356</v>
      </c>
      <c r="J1526" s="195" t="s">
        <v>2400</v>
      </c>
      <c r="P1526" s="210"/>
      <c r="Q1526" s="201"/>
      <c r="R1526" s="144"/>
      <c r="S1526" s="145"/>
    </row>
    <row r="1527" spans="8:19">
      <c r="H1527" s="202"/>
      <c r="I1527" s="204">
        <v>12666</v>
      </c>
      <c r="J1527" s="195" t="s">
        <v>2401</v>
      </c>
      <c r="P1527" s="210"/>
      <c r="Q1527" s="201"/>
      <c r="R1527" s="144"/>
      <c r="S1527" s="145"/>
    </row>
    <row r="1528" spans="8:19">
      <c r="H1528" s="202">
        <v>6134</v>
      </c>
      <c r="I1528" s="204">
        <v>12663</v>
      </c>
      <c r="J1528" s="195" t="s">
        <v>2402</v>
      </c>
      <c r="P1528" s="210"/>
      <c r="Q1528" s="201"/>
      <c r="R1528" s="144"/>
      <c r="S1528" s="145"/>
    </row>
    <row r="1529" spans="8:19">
      <c r="H1529" s="202">
        <v>2849</v>
      </c>
      <c r="I1529" s="204">
        <v>13788</v>
      </c>
      <c r="J1529" s="195" t="s">
        <v>2403</v>
      </c>
      <c r="P1529" s="210"/>
      <c r="Q1529" s="201"/>
      <c r="R1529" s="144"/>
      <c r="S1529" s="145"/>
    </row>
    <row r="1530" spans="8:19">
      <c r="H1530" s="202"/>
      <c r="I1530" s="204">
        <v>12667</v>
      </c>
      <c r="J1530" s="195" t="s">
        <v>2404</v>
      </c>
      <c r="P1530" s="210"/>
      <c r="Q1530" s="201"/>
      <c r="R1530" s="144"/>
      <c r="S1530" s="145"/>
    </row>
    <row r="1531" spans="8:19">
      <c r="H1531" s="202">
        <v>362</v>
      </c>
      <c r="I1531" s="204">
        <v>15040</v>
      </c>
      <c r="J1531" s="195" t="s">
        <v>2405</v>
      </c>
      <c r="P1531" s="210"/>
      <c r="Q1531" s="201"/>
      <c r="R1531" s="144"/>
      <c r="S1531" s="145"/>
    </row>
    <row r="1532" spans="8:19">
      <c r="H1532" s="202">
        <v>868</v>
      </c>
      <c r="I1532" s="204">
        <v>15292</v>
      </c>
      <c r="J1532" s="195" t="s">
        <v>2406</v>
      </c>
      <c r="P1532" s="210"/>
      <c r="Q1532" s="201"/>
      <c r="R1532" s="144"/>
      <c r="S1532" s="145"/>
    </row>
    <row r="1533" spans="8:19">
      <c r="H1533" s="202">
        <v>2138</v>
      </c>
      <c r="I1533" s="204">
        <v>12668</v>
      </c>
      <c r="J1533" s="195" t="s">
        <v>2407</v>
      </c>
      <c r="P1533" s="210"/>
      <c r="Q1533" s="201"/>
      <c r="R1533" s="144"/>
      <c r="S1533" s="145"/>
    </row>
    <row r="1534" spans="8:19">
      <c r="H1534" s="202">
        <v>540</v>
      </c>
      <c r="I1534" s="204">
        <v>15634</v>
      </c>
      <c r="J1534" s="195" t="s">
        <v>2408</v>
      </c>
      <c r="P1534" s="210"/>
      <c r="Q1534" s="201"/>
      <c r="R1534" s="144"/>
      <c r="S1534" s="145"/>
    </row>
    <row r="1535" spans="8:19">
      <c r="H1535" s="202">
        <v>3863</v>
      </c>
      <c r="I1535" s="204">
        <v>16024</v>
      </c>
      <c r="J1535" s="195" t="s">
        <v>2409</v>
      </c>
      <c r="P1535" s="210"/>
      <c r="Q1535" s="201"/>
      <c r="R1535" s="144"/>
      <c r="S1535" s="145"/>
    </row>
    <row r="1536" spans="8:19">
      <c r="H1536" s="202">
        <v>3952</v>
      </c>
      <c r="I1536" s="204">
        <v>16033</v>
      </c>
      <c r="J1536" s="195" t="s">
        <v>2410</v>
      </c>
      <c r="P1536" s="210"/>
      <c r="Q1536" s="201"/>
      <c r="R1536" s="144"/>
      <c r="S1536" s="145"/>
    </row>
    <row r="1537" spans="8:19">
      <c r="H1537" s="202">
        <v>738</v>
      </c>
      <c r="I1537" s="204">
        <v>15244</v>
      </c>
      <c r="J1537" s="195" t="s">
        <v>2411</v>
      </c>
      <c r="P1537" s="210"/>
      <c r="Q1537" s="201"/>
      <c r="R1537" s="144"/>
      <c r="S1537" s="145"/>
    </row>
    <row r="1538" spans="8:19">
      <c r="H1538" s="202"/>
      <c r="I1538" s="204">
        <v>12646</v>
      </c>
      <c r="J1538" s="195" t="s">
        <v>2412</v>
      </c>
      <c r="P1538" s="210"/>
      <c r="Q1538" s="201"/>
      <c r="R1538" s="144"/>
      <c r="S1538" s="145"/>
    </row>
    <row r="1539" spans="8:19">
      <c r="H1539" s="202"/>
      <c r="I1539" s="204">
        <v>10113</v>
      </c>
      <c r="J1539" s="195" t="s">
        <v>2413</v>
      </c>
      <c r="P1539" s="210"/>
      <c r="Q1539" s="201"/>
      <c r="R1539" s="144"/>
      <c r="S1539" s="145"/>
    </row>
    <row r="1540" spans="8:19">
      <c r="H1540" s="202">
        <v>4071</v>
      </c>
      <c r="I1540" s="204">
        <v>12644</v>
      </c>
      <c r="J1540" s="195" t="s">
        <v>2414</v>
      </c>
      <c r="P1540" s="210"/>
      <c r="Q1540" s="201"/>
      <c r="R1540" s="144"/>
      <c r="S1540" s="145"/>
    </row>
    <row r="1541" spans="8:19">
      <c r="H1541" s="202">
        <v>5885</v>
      </c>
      <c r="I1541" s="204">
        <v>14642</v>
      </c>
      <c r="J1541" s="195" t="s">
        <v>2415</v>
      </c>
      <c r="P1541" s="210"/>
      <c r="Q1541" s="201"/>
      <c r="R1541" s="144"/>
      <c r="S1541" s="145"/>
    </row>
    <row r="1542" spans="8:19">
      <c r="H1542" s="202">
        <v>3405</v>
      </c>
      <c r="I1542" s="204">
        <v>14454</v>
      </c>
      <c r="J1542" s="195" t="s">
        <v>2416</v>
      </c>
      <c r="P1542" s="210"/>
      <c r="Q1542" s="201"/>
      <c r="R1542" s="144"/>
      <c r="S1542" s="145"/>
    </row>
    <row r="1543" spans="8:19">
      <c r="H1543" s="202">
        <v>5804</v>
      </c>
      <c r="I1543" s="204">
        <v>15491</v>
      </c>
      <c r="J1543" s="195" t="s">
        <v>2246</v>
      </c>
      <c r="P1543" s="210"/>
      <c r="Q1543" s="201"/>
      <c r="R1543" s="144"/>
      <c r="S1543" s="145"/>
    </row>
    <row r="1544" spans="8:19">
      <c r="H1544" s="202">
        <v>5806</v>
      </c>
      <c r="I1544" s="204">
        <v>15687</v>
      </c>
      <c r="J1544" s="195" t="s">
        <v>3539</v>
      </c>
      <c r="P1544" s="210"/>
      <c r="Q1544" s="201"/>
      <c r="R1544" s="144"/>
      <c r="S1544" s="145"/>
    </row>
    <row r="1545" spans="8:19">
      <c r="H1545" s="202">
        <v>5585</v>
      </c>
      <c r="I1545" s="204">
        <v>14644</v>
      </c>
      <c r="J1545" s="195" t="s">
        <v>2417</v>
      </c>
      <c r="P1545" s="210"/>
      <c r="Q1545" s="201"/>
      <c r="R1545" s="144"/>
      <c r="S1545" s="145"/>
    </row>
    <row r="1546" spans="8:19">
      <c r="H1546" s="202">
        <v>5754</v>
      </c>
      <c r="I1546" s="204">
        <v>14643</v>
      </c>
      <c r="J1546" s="195" t="s">
        <v>2418</v>
      </c>
      <c r="P1546" s="210"/>
      <c r="Q1546" s="201"/>
      <c r="R1546" s="144"/>
      <c r="S1546" s="145"/>
    </row>
    <row r="1547" spans="8:19">
      <c r="H1547" s="202">
        <v>6626</v>
      </c>
      <c r="I1547" s="204">
        <v>12642</v>
      </c>
      <c r="J1547" s="195" t="s">
        <v>2419</v>
      </c>
      <c r="P1547" s="210"/>
      <c r="Q1547" s="201"/>
      <c r="R1547" s="144"/>
      <c r="S1547" s="145"/>
    </row>
    <row r="1548" spans="8:19">
      <c r="H1548" s="202">
        <v>4252</v>
      </c>
      <c r="I1548" s="204">
        <v>12643</v>
      </c>
      <c r="J1548" s="195" t="s">
        <v>2420</v>
      </c>
      <c r="P1548" s="210"/>
      <c r="Q1548" s="201"/>
      <c r="R1548" s="144"/>
      <c r="S1548" s="145"/>
    </row>
    <row r="1549" spans="8:19">
      <c r="H1549" s="202"/>
      <c r="I1549" s="204">
        <v>12653</v>
      </c>
      <c r="J1549" s="195" t="s">
        <v>2421</v>
      </c>
      <c r="P1549" s="210"/>
      <c r="Q1549" s="201"/>
      <c r="R1549" s="144"/>
      <c r="S1549" s="145"/>
    </row>
    <row r="1550" spans="8:19">
      <c r="H1550" s="202">
        <v>4169</v>
      </c>
      <c r="I1550" s="204">
        <v>15389</v>
      </c>
      <c r="J1550" s="195" t="s">
        <v>2422</v>
      </c>
      <c r="P1550" s="210"/>
      <c r="Q1550" s="201"/>
      <c r="R1550" s="144"/>
      <c r="S1550" s="145"/>
    </row>
    <row r="1551" spans="8:19">
      <c r="H1551" s="202">
        <v>4233</v>
      </c>
      <c r="I1551" s="204">
        <v>12638</v>
      </c>
      <c r="J1551" s="195" t="s">
        <v>2423</v>
      </c>
      <c r="P1551" s="210"/>
      <c r="Q1551" s="201"/>
      <c r="R1551" s="144"/>
      <c r="S1551" s="145"/>
    </row>
    <row r="1552" spans="8:19">
      <c r="H1552" s="202">
        <v>304</v>
      </c>
      <c r="I1552" s="204">
        <v>16124</v>
      </c>
      <c r="J1552" s="195" t="s">
        <v>2424</v>
      </c>
      <c r="P1552" s="210"/>
      <c r="Q1552" s="201"/>
      <c r="R1552" s="144"/>
      <c r="S1552" s="145"/>
    </row>
    <row r="1553" spans="8:19">
      <c r="H1553" s="202">
        <v>3313</v>
      </c>
      <c r="I1553" s="204">
        <v>14421</v>
      </c>
      <c r="J1553" s="195" t="s">
        <v>2425</v>
      </c>
      <c r="P1553" s="210"/>
      <c r="Q1553" s="201"/>
      <c r="R1553" s="144"/>
      <c r="S1553" s="145"/>
    </row>
    <row r="1554" spans="8:19">
      <c r="H1554" s="202"/>
      <c r="I1554" s="204">
        <v>12648</v>
      </c>
      <c r="J1554" s="195" t="s">
        <v>2426</v>
      </c>
      <c r="P1554" s="210"/>
      <c r="Q1554" s="201"/>
      <c r="R1554" s="144"/>
      <c r="S1554" s="145"/>
    </row>
    <row r="1555" spans="8:19">
      <c r="H1555" s="202"/>
      <c r="I1555" s="204">
        <v>12649</v>
      </c>
      <c r="J1555" s="195" t="s">
        <v>2427</v>
      </c>
      <c r="P1555" s="210"/>
      <c r="Q1555" s="201"/>
      <c r="R1555" s="144"/>
      <c r="S1555" s="145"/>
    </row>
    <row r="1556" spans="8:19">
      <c r="H1556" s="202">
        <v>2549</v>
      </c>
      <c r="I1556" s="204">
        <v>12650</v>
      </c>
      <c r="J1556" s="195" t="s">
        <v>2428</v>
      </c>
      <c r="P1556" s="210"/>
      <c r="Q1556" s="201"/>
      <c r="R1556" s="144"/>
      <c r="S1556" s="145"/>
    </row>
    <row r="1557" spans="8:19">
      <c r="H1557" s="202">
        <v>564</v>
      </c>
      <c r="I1557" s="204">
        <v>15140</v>
      </c>
      <c r="J1557" s="195" t="s">
        <v>2429</v>
      </c>
      <c r="P1557" s="210"/>
      <c r="Q1557" s="201"/>
      <c r="R1557" s="144"/>
      <c r="S1557" s="145"/>
    </row>
    <row r="1558" spans="8:19">
      <c r="H1558" s="202">
        <v>565</v>
      </c>
      <c r="I1558" s="204">
        <v>15141</v>
      </c>
      <c r="J1558" s="195" t="s">
        <v>2430</v>
      </c>
      <c r="P1558" s="210"/>
      <c r="Q1558" s="201"/>
      <c r="R1558" s="144"/>
      <c r="S1558" s="145"/>
    </row>
    <row r="1559" spans="8:19">
      <c r="H1559" s="202"/>
      <c r="I1559" s="204">
        <v>16370</v>
      </c>
      <c r="J1559" s="195" t="s">
        <v>3808</v>
      </c>
      <c r="P1559" s="210"/>
      <c r="Q1559" s="201"/>
      <c r="R1559" s="144"/>
      <c r="S1559" s="145"/>
    </row>
    <row r="1560" spans="8:19">
      <c r="H1560" s="202">
        <v>2580</v>
      </c>
      <c r="I1560" s="204">
        <v>12651</v>
      </c>
      <c r="J1560" s="195" t="s">
        <v>2431</v>
      </c>
      <c r="P1560" s="210"/>
      <c r="Q1560" s="201"/>
      <c r="R1560" s="144"/>
      <c r="S1560" s="145"/>
    </row>
    <row r="1561" spans="8:19">
      <c r="H1561" s="202"/>
      <c r="I1561" s="204">
        <v>11276</v>
      </c>
      <c r="J1561" s="195" t="s">
        <v>2432</v>
      </c>
      <c r="P1561" s="210"/>
      <c r="Q1561" s="201"/>
      <c r="R1561" s="144"/>
      <c r="S1561" s="145"/>
    </row>
    <row r="1562" spans="8:19">
      <c r="H1562" s="202">
        <v>6</v>
      </c>
      <c r="I1562" s="204">
        <v>12671</v>
      </c>
      <c r="J1562" s="195" t="s">
        <v>2433</v>
      </c>
      <c r="P1562" s="210"/>
      <c r="Q1562" s="201"/>
      <c r="R1562" s="144"/>
      <c r="S1562" s="145"/>
    </row>
    <row r="1563" spans="8:19">
      <c r="H1563" s="202">
        <v>305</v>
      </c>
      <c r="I1563" s="204">
        <v>14999</v>
      </c>
      <c r="J1563" s="195" t="s">
        <v>2434</v>
      </c>
      <c r="P1563" s="210"/>
      <c r="Q1563" s="201"/>
      <c r="R1563" s="144"/>
      <c r="S1563" s="145"/>
    </row>
    <row r="1564" spans="8:19">
      <c r="H1564" s="202">
        <v>869</v>
      </c>
      <c r="I1564" s="204">
        <v>15293</v>
      </c>
      <c r="J1564" s="195" t="s">
        <v>2435</v>
      </c>
      <c r="P1564" s="210"/>
      <c r="Q1564" s="201"/>
      <c r="R1564" s="144"/>
      <c r="S1564" s="145"/>
    </row>
    <row r="1565" spans="8:19">
      <c r="H1565" s="202"/>
      <c r="I1565" s="204">
        <v>12662</v>
      </c>
      <c r="J1565" s="195" t="s">
        <v>2436</v>
      </c>
      <c r="P1565" s="210"/>
      <c r="Q1565" s="201"/>
      <c r="R1565" s="144"/>
      <c r="S1565" s="145"/>
    </row>
    <row r="1566" spans="8:19">
      <c r="H1566" s="202">
        <v>870</v>
      </c>
      <c r="I1566" s="204">
        <v>15294</v>
      </c>
      <c r="J1566" s="195" t="s">
        <v>2437</v>
      </c>
      <c r="P1566" s="210"/>
      <c r="Q1566" s="201"/>
      <c r="R1566" s="144"/>
      <c r="S1566" s="145"/>
    </row>
    <row r="1567" spans="8:19">
      <c r="H1567" s="202">
        <v>4666</v>
      </c>
      <c r="I1567" s="204">
        <v>15445</v>
      </c>
      <c r="J1567" s="195" t="s">
        <v>2438</v>
      </c>
      <c r="P1567" s="210"/>
      <c r="Q1567" s="201"/>
      <c r="R1567" s="144"/>
      <c r="S1567" s="145"/>
    </row>
    <row r="1568" spans="8:19">
      <c r="H1568" s="202"/>
      <c r="I1568" s="204">
        <v>16316</v>
      </c>
      <c r="J1568" s="195" t="s">
        <v>3809</v>
      </c>
      <c r="P1568" s="210"/>
      <c r="Q1568" s="201"/>
      <c r="R1568" s="144"/>
      <c r="S1568" s="145"/>
    </row>
    <row r="1569" spans="8:19">
      <c r="H1569" s="202"/>
      <c r="I1569" s="204">
        <v>16266</v>
      </c>
      <c r="J1569" s="195" t="s">
        <v>3810</v>
      </c>
      <c r="P1569" s="210"/>
      <c r="Q1569" s="201"/>
      <c r="R1569" s="144"/>
      <c r="S1569" s="145"/>
    </row>
    <row r="1570" spans="8:19">
      <c r="H1570" s="202">
        <v>411</v>
      </c>
      <c r="I1570" s="204">
        <v>15068</v>
      </c>
      <c r="J1570" s="195" t="s">
        <v>2439</v>
      </c>
      <c r="P1570" s="210"/>
      <c r="Q1570" s="201"/>
      <c r="R1570" s="144"/>
      <c r="S1570" s="145"/>
    </row>
    <row r="1571" spans="8:19">
      <c r="H1571" s="202">
        <v>1404</v>
      </c>
      <c r="I1571" s="204">
        <v>12688</v>
      </c>
      <c r="J1571" s="195" t="s">
        <v>2440</v>
      </c>
      <c r="P1571" s="210"/>
      <c r="Q1571" s="201"/>
      <c r="R1571" s="144"/>
      <c r="S1571" s="145"/>
    </row>
    <row r="1572" spans="8:19">
      <c r="H1572" s="202">
        <v>2265</v>
      </c>
      <c r="I1572" s="204">
        <v>12689</v>
      </c>
      <c r="J1572" s="195" t="s">
        <v>2441</v>
      </c>
      <c r="P1572" s="210"/>
      <c r="Q1572" s="201"/>
      <c r="R1572" s="144"/>
      <c r="S1572" s="145"/>
    </row>
    <row r="1573" spans="8:19">
      <c r="H1573" s="202">
        <v>4426</v>
      </c>
      <c r="I1573" s="204">
        <v>15409</v>
      </c>
      <c r="J1573" s="195" t="s">
        <v>2442</v>
      </c>
      <c r="P1573" s="210"/>
      <c r="Q1573" s="201"/>
      <c r="R1573" s="144"/>
      <c r="S1573" s="145"/>
    </row>
    <row r="1574" spans="8:19">
      <c r="H1574" s="202">
        <v>2403</v>
      </c>
      <c r="I1574" s="204">
        <v>13705</v>
      </c>
      <c r="J1574" s="195" t="s">
        <v>2443</v>
      </c>
      <c r="P1574" s="210"/>
      <c r="Q1574" s="201"/>
      <c r="R1574" s="144"/>
      <c r="S1574" s="145"/>
    </row>
    <row r="1575" spans="8:19">
      <c r="H1575" s="202">
        <v>2492</v>
      </c>
      <c r="I1575" s="204">
        <v>12691</v>
      </c>
      <c r="J1575" s="195" t="s">
        <v>2444</v>
      </c>
      <c r="P1575" s="210"/>
      <c r="Q1575" s="201"/>
      <c r="R1575" s="144"/>
      <c r="S1575" s="145"/>
    </row>
    <row r="1576" spans="8:19">
      <c r="H1576" s="202"/>
      <c r="I1576" s="204">
        <v>11076</v>
      </c>
      <c r="J1576" s="195" t="s">
        <v>2445</v>
      </c>
      <c r="P1576" s="210"/>
      <c r="Q1576" s="201"/>
      <c r="R1576" s="144"/>
      <c r="S1576" s="145"/>
    </row>
    <row r="1577" spans="8:19">
      <c r="H1577" s="202">
        <v>611</v>
      </c>
      <c r="I1577" s="204">
        <v>15176</v>
      </c>
      <c r="J1577" s="195" t="s">
        <v>2446</v>
      </c>
      <c r="P1577" s="210"/>
      <c r="Q1577" s="201"/>
      <c r="R1577" s="144"/>
      <c r="S1577" s="145"/>
    </row>
    <row r="1578" spans="8:19">
      <c r="H1578" s="202">
        <v>2851</v>
      </c>
      <c r="I1578" s="204">
        <v>13790</v>
      </c>
      <c r="J1578" s="195" t="s">
        <v>2447</v>
      </c>
      <c r="P1578" s="210"/>
      <c r="Q1578" s="201"/>
      <c r="R1578" s="144"/>
      <c r="S1578" s="145"/>
    </row>
    <row r="1579" spans="8:19">
      <c r="H1579" s="202">
        <v>135</v>
      </c>
      <c r="I1579" s="204">
        <v>12701</v>
      </c>
      <c r="J1579" s="195" t="s">
        <v>2448</v>
      </c>
      <c r="P1579" s="210"/>
      <c r="Q1579" s="201"/>
      <c r="R1579" s="144"/>
      <c r="S1579" s="145"/>
    </row>
    <row r="1580" spans="8:19">
      <c r="H1580" s="202">
        <v>4030</v>
      </c>
      <c r="I1580" s="204">
        <v>12693</v>
      </c>
      <c r="J1580" s="195" t="s">
        <v>2449</v>
      </c>
      <c r="P1580" s="210"/>
      <c r="Q1580" s="201"/>
      <c r="R1580" s="144"/>
      <c r="S1580" s="145"/>
    </row>
    <row r="1581" spans="8:19">
      <c r="H1581" s="202">
        <v>6197</v>
      </c>
      <c r="I1581" s="204">
        <v>12686</v>
      </c>
      <c r="J1581" s="195" t="s">
        <v>2450</v>
      </c>
      <c r="P1581" s="210"/>
      <c r="Q1581" s="201"/>
      <c r="R1581" s="144"/>
      <c r="S1581" s="145"/>
    </row>
    <row r="1582" spans="8:19">
      <c r="H1582" s="202">
        <v>412</v>
      </c>
      <c r="I1582" s="204">
        <v>15069</v>
      </c>
      <c r="J1582" s="195" t="s">
        <v>2451</v>
      </c>
      <c r="P1582" s="210"/>
      <c r="Q1582" s="201"/>
      <c r="R1582" s="144"/>
      <c r="S1582" s="145"/>
    </row>
    <row r="1583" spans="8:19">
      <c r="H1583" s="202">
        <v>3392</v>
      </c>
      <c r="I1583" s="204">
        <v>14448</v>
      </c>
      <c r="J1583" s="195" t="s">
        <v>2452</v>
      </c>
      <c r="P1583" s="210"/>
      <c r="Q1583" s="201"/>
      <c r="R1583" s="144"/>
      <c r="S1583" s="145"/>
    </row>
    <row r="1584" spans="8:19">
      <c r="H1584" s="202">
        <v>872</v>
      </c>
      <c r="I1584" s="204">
        <v>16083</v>
      </c>
      <c r="J1584" s="195" t="s">
        <v>2453</v>
      </c>
      <c r="P1584" s="210"/>
      <c r="Q1584" s="201"/>
      <c r="R1584" s="144"/>
      <c r="S1584" s="145"/>
    </row>
    <row r="1585" spans="8:19">
      <c r="H1585" s="202"/>
      <c r="I1585" s="204">
        <v>11102</v>
      </c>
      <c r="J1585" s="195" t="s">
        <v>2454</v>
      </c>
      <c r="P1585" s="210"/>
      <c r="Q1585" s="201"/>
      <c r="R1585" s="144"/>
      <c r="S1585" s="145"/>
    </row>
    <row r="1586" spans="8:19">
      <c r="H1586" s="202">
        <v>4275</v>
      </c>
      <c r="I1586" s="204">
        <v>12696</v>
      </c>
      <c r="J1586" s="195" t="s">
        <v>2455</v>
      </c>
      <c r="P1586" s="210"/>
      <c r="Q1586" s="201"/>
      <c r="R1586" s="144"/>
      <c r="S1586" s="145"/>
    </row>
    <row r="1587" spans="8:19">
      <c r="H1587" s="202">
        <v>354</v>
      </c>
      <c r="I1587" s="204">
        <v>15032</v>
      </c>
      <c r="J1587" s="195" t="s">
        <v>2456</v>
      </c>
      <c r="P1587" s="210"/>
      <c r="Q1587" s="201"/>
      <c r="R1587" s="144"/>
      <c r="S1587" s="145"/>
    </row>
    <row r="1588" spans="8:19">
      <c r="H1588" s="202"/>
      <c r="I1588" s="204">
        <v>12698</v>
      </c>
      <c r="J1588" s="195" t="s">
        <v>2457</v>
      </c>
      <c r="P1588" s="210"/>
      <c r="Q1588" s="201"/>
      <c r="R1588" s="144"/>
      <c r="S1588" s="145"/>
    </row>
    <row r="1589" spans="8:19">
      <c r="H1589" s="202">
        <v>33</v>
      </c>
      <c r="I1589" s="204">
        <v>12699</v>
      </c>
      <c r="J1589" s="195" t="s">
        <v>2458</v>
      </c>
      <c r="P1589" s="210"/>
      <c r="Q1589" s="201"/>
      <c r="R1589" s="144"/>
      <c r="S1589" s="145"/>
    </row>
    <row r="1590" spans="8:19">
      <c r="H1590" s="202">
        <v>2266</v>
      </c>
      <c r="I1590" s="204">
        <v>12700</v>
      </c>
      <c r="J1590" s="195" t="s">
        <v>2459</v>
      </c>
      <c r="P1590" s="210"/>
      <c r="Q1590" s="201"/>
      <c r="R1590" s="144"/>
      <c r="S1590" s="145"/>
    </row>
    <row r="1591" spans="8:19">
      <c r="H1591" s="202"/>
      <c r="I1591" s="204">
        <v>12678</v>
      </c>
      <c r="J1591" s="195" t="s">
        <v>2460</v>
      </c>
      <c r="P1591" s="210"/>
      <c r="Q1591" s="201"/>
      <c r="R1591" s="144"/>
      <c r="S1591" s="145"/>
    </row>
    <row r="1592" spans="8:19">
      <c r="H1592" s="202"/>
      <c r="I1592" s="204">
        <v>12676</v>
      </c>
      <c r="J1592" s="195" t="s">
        <v>2461</v>
      </c>
      <c r="P1592" s="210"/>
      <c r="Q1592" s="201"/>
      <c r="R1592" s="144"/>
      <c r="S1592" s="145"/>
    </row>
    <row r="1593" spans="8:19">
      <c r="H1593" s="202"/>
      <c r="I1593" s="204">
        <v>11336</v>
      </c>
      <c r="J1593" s="195" t="s">
        <v>2462</v>
      </c>
      <c r="P1593" s="210"/>
      <c r="Q1593" s="201"/>
      <c r="R1593" s="144"/>
      <c r="S1593" s="145"/>
    </row>
    <row r="1594" spans="8:19">
      <c r="H1594" s="202"/>
      <c r="I1594" s="204">
        <v>16359</v>
      </c>
      <c r="J1594" s="195" t="s">
        <v>3811</v>
      </c>
      <c r="P1594" s="210"/>
      <c r="Q1594" s="201"/>
      <c r="R1594" s="144"/>
      <c r="S1594" s="145"/>
    </row>
    <row r="1595" spans="8:19">
      <c r="H1595" s="202">
        <v>2619</v>
      </c>
      <c r="I1595" s="204">
        <v>12692</v>
      </c>
      <c r="J1595" s="195" t="s">
        <v>2463</v>
      </c>
      <c r="P1595" s="210"/>
      <c r="Q1595" s="201"/>
      <c r="R1595" s="144"/>
      <c r="S1595" s="145"/>
    </row>
    <row r="1596" spans="8:19">
      <c r="H1596" s="202">
        <v>4309</v>
      </c>
      <c r="I1596" s="204">
        <v>12672</v>
      </c>
      <c r="J1596" s="195" t="s">
        <v>2464</v>
      </c>
      <c r="P1596" s="210"/>
      <c r="Q1596" s="201"/>
      <c r="R1596" s="144"/>
      <c r="S1596" s="145"/>
    </row>
    <row r="1597" spans="8:19">
      <c r="H1597" s="202">
        <v>3871</v>
      </c>
      <c r="I1597" s="204">
        <v>16610</v>
      </c>
      <c r="J1597" s="195" t="s">
        <v>2465</v>
      </c>
      <c r="P1597" s="210"/>
      <c r="Q1597" s="201"/>
      <c r="R1597" s="144"/>
      <c r="S1597" s="145"/>
    </row>
    <row r="1598" spans="8:19">
      <c r="H1598" s="202"/>
      <c r="I1598" s="204">
        <v>13233</v>
      </c>
      <c r="J1598" s="195" t="s">
        <v>2466</v>
      </c>
      <c r="P1598" s="210"/>
      <c r="Q1598" s="201"/>
      <c r="R1598" s="144"/>
      <c r="S1598" s="145"/>
    </row>
    <row r="1599" spans="8:19">
      <c r="H1599" s="202">
        <v>62</v>
      </c>
      <c r="I1599" s="204">
        <v>16656</v>
      </c>
      <c r="J1599" s="195" t="s">
        <v>2467</v>
      </c>
      <c r="P1599" s="210"/>
      <c r="Q1599" s="201"/>
      <c r="R1599" s="144"/>
      <c r="S1599" s="145"/>
    </row>
    <row r="1600" spans="8:19">
      <c r="H1600" s="202">
        <v>7</v>
      </c>
      <c r="I1600" s="204">
        <v>12674</v>
      </c>
      <c r="J1600" s="195" t="s">
        <v>2468</v>
      </c>
      <c r="P1600" s="210"/>
      <c r="Q1600" s="201"/>
      <c r="R1600" s="144"/>
      <c r="S1600" s="145"/>
    </row>
    <row r="1601" spans="8:19">
      <c r="H1601" s="202">
        <v>1089</v>
      </c>
      <c r="I1601" s="204">
        <v>15575</v>
      </c>
      <c r="J1601" s="195" t="s">
        <v>2469</v>
      </c>
      <c r="P1601" s="210"/>
      <c r="Q1601" s="201"/>
      <c r="R1601" s="144"/>
      <c r="S1601" s="145"/>
    </row>
    <row r="1602" spans="8:19">
      <c r="H1602" s="202">
        <v>4310</v>
      </c>
      <c r="I1602" s="204">
        <v>12685</v>
      </c>
      <c r="J1602" s="195" t="s">
        <v>2470</v>
      </c>
      <c r="P1602" s="210"/>
      <c r="Q1602" s="201"/>
      <c r="R1602" s="144"/>
      <c r="S1602" s="145"/>
    </row>
    <row r="1603" spans="8:19">
      <c r="H1603" s="202">
        <v>612</v>
      </c>
      <c r="I1603" s="204">
        <v>15177</v>
      </c>
      <c r="J1603" s="195" t="s">
        <v>2471</v>
      </c>
      <c r="P1603" s="210"/>
      <c r="Q1603" s="201"/>
      <c r="R1603" s="144"/>
      <c r="S1603" s="145"/>
    </row>
    <row r="1604" spans="8:19">
      <c r="H1604" s="202">
        <v>413</v>
      </c>
      <c r="I1604" s="204">
        <v>15070</v>
      </c>
      <c r="J1604" s="195" t="s">
        <v>2472</v>
      </c>
      <c r="P1604" s="210"/>
      <c r="Q1604" s="201"/>
      <c r="R1604" s="144"/>
      <c r="S1604" s="145"/>
    </row>
    <row r="1605" spans="8:19">
      <c r="H1605" s="202"/>
      <c r="I1605" s="204">
        <v>12680</v>
      </c>
      <c r="J1605" s="195" t="s">
        <v>2473</v>
      </c>
      <c r="P1605" s="210"/>
      <c r="Q1605" s="201"/>
      <c r="R1605" s="144"/>
      <c r="S1605" s="145"/>
    </row>
    <row r="1606" spans="8:19">
      <c r="H1606" s="202"/>
      <c r="I1606" s="204">
        <v>12681</v>
      </c>
      <c r="J1606" s="195" t="s">
        <v>2474</v>
      </c>
      <c r="P1606" s="210"/>
      <c r="Q1606" s="201"/>
      <c r="R1606" s="144"/>
      <c r="S1606" s="145"/>
    </row>
    <row r="1607" spans="8:19">
      <c r="H1607" s="202">
        <v>4501</v>
      </c>
      <c r="I1607" s="204">
        <v>15448</v>
      </c>
      <c r="J1607" s="195" t="s">
        <v>2475</v>
      </c>
      <c r="P1607" s="210"/>
      <c r="Q1607" s="201"/>
      <c r="R1607" s="144"/>
      <c r="S1607" s="145"/>
    </row>
    <row r="1608" spans="8:19">
      <c r="H1608" s="202">
        <v>566</v>
      </c>
      <c r="I1608" s="204">
        <v>15142</v>
      </c>
      <c r="J1608" s="195" t="s">
        <v>2476</v>
      </c>
      <c r="P1608" s="210"/>
      <c r="Q1608" s="201"/>
      <c r="R1608" s="144"/>
      <c r="S1608" s="145"/>
    </row>
    <row r="1609" spans="8:19">
      <c r="H1609" s="202">
        <v>414</v>
      </c>
      <c r="I1609" s="204">
        <v>15071</v>
      </c>
      <c r="J1609" s="195" t="s">
        <v>2477</v>
      </c>
      <c r="P1609" s="210"/>
      <c r="Q1609" s="201"/>
      <c r="R1609" s="144"/>
      <c r="S1609" s="145"/>
    </row>
    <row r="1610" spans="8:19">
      <c r="H1610" s="202">
        <v>4671</v>
      </c>
      <c r="I1610" s="204">
        <v>15408</v>
      </c>
      <c r="J1610" s="195" t="s">
        <v>2478</v>
      </c>
      <c r="P1610" s="210"/>
      <c r="Q1610" s="201"/>
      <c r="R1610" s="144"/>
      <c r="S1610" s="145"/>
    </row>
    <row r="1611" spans="8:19">
      <c r="H1611" s="202">
        <v>666</v>
      </c>
      <c r="I1611" s="204">
        <v>15200</v>
      </c>
      <c r="J1611" s="195" t="s">
        <v>2479</v>
      </c>
      <c r="P1611" s="210"/>
      <c r="Q1611" s="201"/>
      <c r="R1611" s="144"/>
      <c r="S1611" s="145"/>
    </row>
    <row r="1612" spans="8:19">
      <c r="H1612" s="202">
        <v>2525</v>
      </c>
      <c r="I1612" s="204">
        <v>13734</v>
      </c>
      <c r="J1612" s="195" t="s">
        <v>2480</v>
      </c>
      <c r="P1612" s="210"/>
      <c r="Q1612" s="201"/>
      <c r="R1612" s="144"/>
      <c r="S1612" s="145"/>
    </row>
    <row r="1613" spans="8:19">
      <c r="H1613" s="202">
        <v>1059</v>
      </c>
      <c r="I1613" s="204">
        <v>15576</v>
      </c>
      <c r="J1613" s="195" t="s">
        <v>2481</v>
      </c>
      <c r="P1613" s="210"/>
      <c r="Q1613" s="201"/>
      <c r="R1613" s="144"/>
      <c r="S1613" s="145"/>
    </row>
    <row r="1614" spans="8:19">
      <c r="H1614" s="202"/>
      <c r="I1614" s="204">
        <v>11262</v>
      </c>
      <c r="J1614" s="195" t="s">
        <v>2482</v>
      </c>
      <c r="P1614" s="210"/>
      <c r="Q1614" s="201"/>
      <c r="R1614" s="144"/>
      <c r="S1614" s="145"/>
    </row>
    <row r="1615" spans="8:19">
      <c r="H1615" s="202"/>
      <c r="I1615" s="204">
        <v>10101</v>
      </c>
      <c r="J1615" s="195" t="s">
        <v>2483</v>
      </c>
      <c r="P1615" s="210"/>
      <c r="Q1615" s="201"/>
      <c r="R1615" s="144"/>
      <c r="S1615" s="145"/>
    </row>
    <row r="1616" spans="8:19">
      <c r="H1616" s="202"/>
      <c r="I1616" s="204">
        <v>10107</v>
      </c>
      <c r="J1616" s="195" t="s">
        <v>2484</v>
      </c>
      <c r="P1616" s="210"/>
      <c r="Q1616" s="201"/>
      <c r="R1616" s="144"/>
      <c r="S1616" s="145"/>
    </row>
    <row r="1617" spans="8:19">
      <c r="H1617" s="202"/>
      <c r="I1617" s="204">
        <v>12630</v>
      </c>
      <c r="J1617" s="195" t="s">
        <v>2485</v>
      </c>
      <c r="P1617" s="210"/>
      <c r="Q1617" s="201"/>
      <c r="R1617" s="144"/>
      <c r="S1617" s="145"/>
    </row>
    <row r="1618" spans="8:19">
      <c r="H1618" s="202"/>
      <c r="I1618" s="204">
        <v>16399</v>
      </c>
      <c r="J1618" s="195" t="s">
        <v>3812</v>
      </c>
      <c r="P1618" s="210"/>
      <c r="Q1618" s="201"/>
      <c r="R1618" s="144"/>
      <c r="S1618" s="145"/>
    </row>
    <row r="1619" spans="8:19">
      <c r="H1619" s="202"/>
      <c r="I1619" s="204">
        <v>16430</v>
      </c>
      <c r="J1619" s="195" t="s">
        <v>3813</v>
      </c>
      <c r="P1619" s="210"/>
      <c r="Q1619" s="201"/>
      <c r="R1619" s="144"/>
      <c r="S1619" s="145"/>
    </row>
    <row r="1620" spans="8:19">
      <c r="H1620" s="202"/>
      <c r="I1620" s="204">
        <v>12605</v>
      </c>
      <c r="J1620" s="195" t="s">
        <v>2486</v>
      </c>
      <c r="P1620" s="210"/>
      <c r="Q1620" s="201"/>
      <c r="R1620" s="144"/>
      <c r="S1620" s="145"/>
    </row>
    <row r="1621" spans="8:19">
      <c r="H1621" s="202"/>
      <c r="I1621" s="204">
        <v>12597</v>
      </c>
      <c r="J1621" s="195" t="s">
        <v>2487</v>
      </c>
      <c r="P1621" s="210"/>
      <c r="Q1621" s="201"/>
      <c r="R1621" s="144"/>
      <c r="S1621" s="145"/>
    </row>
    <row r="1622" spans="8:19">
      <c r="H1622" s="202">
        <v>2850</v>
      </c>
      <c r="I1622" s="204">
        <v>13789</v>
      </c>
      <c r="J1622" s="195" t="s">
        <v>2488</v>
      </c>
      <c r="P1622" s="210"/>
      <c r="Q1622" s="201"/>
      <c r="R1622" s="144"/>
      <c r="S1622" s="145"/>
    </row>
    <row r="1623" spans="8:19">
      <c r="H1623" s="202"/>
      <c r="I1623" s="204">
        <v>16510</v>
      </c>
      <c r="J1623" s="195" t="s">
        <v>3814</v>
      </c>
      <c r="P1623" s="210"/>
      <c r="Q1623" s="201"/>
      <c r="R1623" s="144"/>
      <c r="S1623" s="145"/>
    </row>
    <row r="1624" spans="8:19">
      <c r="H1624" s="202">
        <v>4276</v>
      </c>
      <c r="I1624" s="204">
        <v>12677</v>
      </c>
      <c r="J1624" s="195" t="s">
        <v>2489</v>
      </c>
      <c r="P1624" s="210"/>
      <c r="Q1624" s="201"/>
      <c r="R1624" s="144"/>
      <c r="S1624" s="145"/>
    </row>
    <row r="1625" spans="8:19">
      <c r="H1625" s="202">
        <v>355</v>
      </c>
      <c r="I1625" s="204">
        <v>15033</v>
      </c>
      <c r="J1625" s="195" t="s">
        <v>2490</v>
      </c>
      <c r="P1625" s="210"/>
      <c r="Q1625" s="201"/>
      <c r="R1625" s="144"/>
      <c r="S1625" s="145"/>
    </row>
    <row r="1626" spans="8:19">
      <c r="H1626" s="202">
        <v>3882</v>
      </c>
      <c r="I1626" s="204">
        <v>16026</v>
      </c>
      <c r="J1626" s="195" t="s">
        <v>2491</v>
      </c>
      <c r="P1626" s="210"/>
      <c r="Q1626" s="201"/>
      <c r="R1626" s="144"/>
      <c r="S1626" s="145"/>
    </row>
    <row r="1627" spans="8:19">
      <c r="H1627" s="202"/>
      <c r="I1627" s="204">
        <v>12588</v>
      </c>
      <c r="J1627" s="195" t="s">
        <v>2492</v>
      </c>
      <c r="P1627" s="210"/>
      <c r="Q1627" s="201"/>
      <c r="R1627" s="144"/>
      <c r="S1627" s="145"/>
    </row>
    <row r="1628" spans="8:19">
      <c r="H1628" s="202">
        <v>4031</v>
      </c>
      <c r="I1628" s="204">
        <v>12652</v>
      </c>
      <c r="J1628" s="195" t="s">
        <v>2493</v>
      </c>
      <c r="P1628" s="210"/>
      <c r="Q1628" s="201"/>
      <c r="R1628" s="144"/>
      <c r="S1628" s="145"/>
    </row>
    <row r="1629" spans="8:19">
      <c r="H1629" s="202">
        <v>154</v>
      </c>
      <c r="I1629" s="204">
        <v>12592</v>
      </c>
      <c r="J1629" s="195" t="s">
        <v>2494</v>
      </c>
      <c r="P1629" s="210"/>
      <c r="Q1629" s="201"/>
      <c r="R1629" s="144"/>
      <c r="S1629" s="145"/>
    </row>
    <row r="1630" spans="8:19">
      <c r="H1630" s="202">
        <v>1331</v>
      </c>
      <c r="I1630" s="204">
        <v>14470</v>
      </c>
      <c r="J1630" s="195" t="s">
        <v>2495</v>
      </c>
      <c r="P1630" s="210"/>
      <c r="Q1630" s="201"/>
      <c r="R1630" s="144"/>
      <c r="S1630" s="145"/>
    </row>
    <row r="1631" spans="8:19">
      <c r="H1631" s="202"/>
      <c r="I1631" s="204">
        <v>12593</v>
      </c>
      <c r="J1631" s="195" t="s">
        <v>2496</v>
      </c>
      <c r="P1631" s="210"/>
      <c r="Q1631" s="201"/>
      <c r="R1631" s="144"/>
      <c r="S1631" s="145"/>
    </row>
    <row r="1632" spans="8:19">
      <c r="H1632" s="202">
        <v>4008</v>
      </c>
      <c r="I1632" s="204">
        <v>12594</v>
      </c>
      <c r="J1632" s="195" t="s">
        <v>2497</v>
      </c>
      <c r="P1632" s="210"/>
      <c r="Q1632" s="201"/>
      <c r="R1632" s="144"/>
      <c r="S1632" s="145"/>
    </row>
    <row r="1633" spans="8:19">
      <c r="H1633" s="202"/>
      <c r="I1633" s="204">
        <v>12595</v>
      </c>
      <c r="J1633" s="195" t="s">
        <v>2498</v>
      </c>
      <c r="P1633" s="210"/>
      <c r="Q1633" s="201"/>
      <c r="R1633" s="144"/>
      <c r="S1633" s="145"/>
    </row>
    <row r="1634" spans="8:19">
      <c r="H1634" s="202">
        <v>5871</v>
      </c>
      <c r="I1634" s="204">
        <v>14654</v>
      </c>
      <c r="J1634" s="195" t="s">
        <v>2499</v>
      </c>
      <c r="P1634" s="210"/>
      <c r="Q1634" s="201"/>
      <c r="R1634" s="144"/>
      <c r="S1634" s="145"/>
    </row>
    <row r="1635" spans="8:19">
      <c r="H1635" s="202">
        <v>5741</v>
      </c>
      <c r="I1635" s="204">
        <v>14653</v>
      </c>
      <c r="J1635" s="195" t="s">
        <v>2500</v>
      </c>
      <c r="P1635" s="210"/>
      <c r="Q1635" s="201"/>
      <c r="R1635" s="144"/>
      <c r="S1635" s="145"/>
    </row>
    <row r="1636" spans="8:19">
      <c r="H1636" s="202">
        <v>5486</v>
      </c>
      <c r="I1636" s="204">
        <v>14652</v>
      </c>
      <c r="J1636" s="195" t="s">
        <v>2501</v>
      </c>
      <c r="P1636" s="210"/>
      <c r="Q1636" s="201"/>
      <c r="R1636" s="144"/>
      <c r="S1636" s="145"/>
    </row>
    <row r="1637" spans="8:19">
      <c r="H1637" s="202">
        <v>6810</v>
      </c>
      <c r="I1637" s="204">
        <v>14969</v>
      </c>
      <c r="J1637" s="195" t="s">
        <v>2502</v>
      </c>
      <c r="P1637" s="210"/>
      <c r="Q1637" s="201"/>
      <c r="R1637" s="144"/>
      <c r="S1637" s="145"/>
    </row>
    <row r="1638" spans="8:19">
      <c r="H1638" s="202">
        <v>2234</v>
      </c>
      <c r="I1638" s="204">
        <v>14136</v>
      </c>
      <c r="J1638" s="195" t="s">
        <v>2503</v>
      </c>
      <c r="P1638" s="210"/>
      <c r="Q1638" s="201"/>
      <c r="R1638" s="144"/>
      <c r="S1638" s="145"/>
    </row>
    <row r="1639" spans="8:19">
      <c r="H1639" s="202">
        <v>6432</v>
      </c>
      <c r="I1639" s="204">
        <v>16099</v>
      </c>
      <c r="J1639" s="195" t="s">
        <v>2504</v>
      </c>
      <c r="P1639" s="210"/>
      <c r="Q1639" s="201"/>
      <c r="R1639" s="144"/>
      <c r="S1639" s="145"/>
    </row>
    <row r="1640" spans="8:19">
      <c r="H1640" s="202"/>
      <c r="I1640" s="204">
        <v>16576</v>
      </c>
      <c r="J1640" s="195" t="s">
        <v>3815</v>
      </c>
      <c r="P1640" s="210"/>
      <c r="Q1640" s="201"/>
      <c r="R1640" s="144"/>
      <c r="S1640" s="145"/>
    </row>
    <row r="1641" spans="8:19">
      <c r="H1641" s="202">
        <v>5474</v>
      </c>
      <c r="I1641" s="204">
        <v>14651</v>
      </c>
      <c r="J1641" s="195" t="s">
        <v>2505</v>
      </c>
      <c r="P1641" s="210"/>
      <c r="Q1641" s="201"/>
      <c r="R1641" s="144"/>
      <c r="S1641" s="145"/>
    </row>
    <row r="1642" spans="8:19">
      <c r="H1642" s="202"/>
      <c r="I1642" s="204">
        <v>16553</v>
      </c>
      <c r="J1642" s="195" t="s">
        <v>3816</v>
      </c>
      <c r="P1642" s="210"/>
      <c r="Q1642" s="201"/>
      <c r="R1642" s="144"/>
      <c r="S1642" s="145"/>
    </row>
    <row r="1643" spans="8:19">
      <c r="H1643" s="202">
        <v>6421</v>
      </c>
      <c r="I1643" s="204">
        <v>16095</v>
      </c>
      <c r="J1643" s="195" t="s">
        <v>2506</v>
      </c>
      <c r="P1643" s="210"/>
      <c r="Q1643" s="201"/>
      <c r="R1643" s="144"/>
      <c r="S1643" s="145"/>
    </row>
    <row r="1644" spans="8:19">
      <c r="H1644" s="202"/>
      <c r="I1644" s="204">
        <v>10956</v>
      </c>
      <c r="J1644" s="195" t="s">
        <v>2507</v>
      </c>
      <c r="P1644" s="210"/>
      <c r="Q1644" s="201"/>
      <c r="R1644" s="144"/>
      <c r="S1644" s="145"/>
    </row>
    <row r="1645" spans="8:19">
      <c r="H1645" s="202">
        <v>6435</v>
      </c>
      <c r="I1645" s="204">
        <v>16102</v>
      </c>
      <c r="J1645" s="195" t="s">
        <v>2508</v>
      </c>
      <c r="P1645" s="210"/>
      <c r="Q1645" s="201"/>
      <c r="R1645" s="144"/>
      <c r="S1645" s="145"/>
    </row>
    <row r="1646" spans="8:19">
      <c r="H1646" s="202"/>
      <c r="I1646" s="204">
        <v>12582</v>
      </c>
      <c r="J1646" s="195" t="s">
        <v>2509</v>
      </c>
      <c r="P1646" s="210"/>
      <c r="Q1646" s="201"/>
      <c r="R1646" s="144"/>
      <c r="S1646" s="145"/>
    </row>
    <row r="1647" spans="8:19">
      <c r="H1647" s="202"/>
      <c r="I1647" s="204">
        <v>16441</v>
      </c>
      <c r="J1647" s="195" t="s">
        <v>3817</v>
      </c>
      <c r="P1647" s="210"/>
      <c r="Q1647" s="201"/>
      <c r="R1647" s="144"/>
      <c r="S1647" s="145"/>
    </row>
    <row r="1648" spans="8:19">
      <c r="H1648" s="202">
        <v>6504</v>
      </c>
      <c r="I1648" s="204">
        <v>16116</v>
      </c>
      <c r="J1648" s="195" t="s">
        <v>2510</v>
      </c>
      <c r="P1648" s="210"/>
      <c r="Q1648" s="201"/>
      <c r="R1648" s="144"/>
      <c r="S1648" s="145"/>
    </row>
    <row r="1649" spans="8:19">
      <c r="H1649" s="202">
        <v>435</v>
      </c>
      <c r="I1649" s="204">
        <v>15086</v>
      </c>
      <c r="J1649" s="195" t="s">
        <v>2511</v>
      </c>
      <c r="P1649" s="210"/>
      <c r="Q1649" s="201"/>
      <c r="R1649" s="144"/>
      <c r="S1649" s="145"/>
    </row>
    <row r="1650" spans="8:19">
      <c r="H1650" s="202"/>
      <c r="I1650" s="204">
        <v>14513</v>
      </c>
      <c r="J1650" s="195" t="s">
        <v>811</v>
      </c>
      <c r="P1650" s="210"/>
      <c r="Q1650" s="201"/>
      <c r="R1650" s="144"/>
      <c r="S1650" s="145"/>
    </row>
    <row r="1651" spans="8:19">
      <c r="H1651" s="202">
        <v>6417</v>
      </c>
      <c r="I1651" s="204">
        <v>16121</v>
      </c>
      <c r="J1651" s="195" t="s">
        <v>3545</v>
      </c>
      <c r="P1651" s="210"/>
      <c r="Q1651" s="201"/>
      <c r="R1651" s="144"/>
      <c r="S1651" s="145"/>
    </row>
    <row r="1652" spans="8:19">
      <c r="H1652" s="202"/>
      <c r="I1652" s="204">
        <v>16088</v>
      </c>
      <c r="J1652" s="195" t="s">
        <v>3546</v>
      </c>
      <c r="P1652" s="210"/>
      <c r="Q1652" s="201"/>
      <c r="R1652" s="144"/>
      <c r="S1652" s="145"/>
    </row>
    <row r="1653" spans="8:19">
      <c r="H1653" s="202"/>
      <c r="I1653" s="204">
        <v>12576</v>
      </c>
      <c r="J1653" s="195" t="s">
        <v>812</v>
      </c>
      <c r="P1653" s="210"/>
      <c r="Q1653" s="201"/>
      <c r="R1653" s="144"/>
      <c r="S1653" s="145"/>
    </row>
    <row r="1654" spans="8:19">
      <c r="H1654" s="202"/>
      <c r="I1654" s="204">
        <v>12577</v>
      </c>
      <c r="J1654" s="195" t="s">
        <v>813</v>
      </c>
      <c r="P1654" s="210"/>
      <c r="Q1654" s="201"/>
      <c r="R1654" s="144"/>
      <c r="S1654" s="145"/>
    </row>
    <row r="1655" spans="8:19">
      <c r="H1655" s="202"/>
      <c r="I1655" s="204">
        <v>12578</v>
      </c>
      <c r="J1655" s="195" t="s">
        <v>814</v>
      </c>
      <c r="P1655" s="210"/>
      <c r="Q1655" s="201"/>
      <c r="R1655" s="144"/>
      <c r="S1655" s="145"/>
    </row>
    <row r="1656" spans="8:19">
      <c r="H1656" s="202"/>
      <c r="I1656" s="204">
        <v>12579</v>
      </c>
      <c r="J1656" s="195" t="s">
        <v>815</v>
      </c>
      <c r="P1656" s="210"/>
      <c r="Q1656" s="201"/>
      <c r="R1656" s="144"/>
      <c r="S1656" s="145"/>
    </row>
    <row r="1657" spans="8:19">
      <c r="H1657" s="202">
        <v>723</v>
      </c>
      <c r="I1657" s="204">
        <v>15234</v>
      </c>
      <c r="J1657" s="195" t="s">
        <v>816</v>
      </c>
      <c r="P1657" s="210"/>
      <c r="Q1657" s="201"/>
      <c r="R1657" s="144"/>
      <c r="S1657" s="145"/>
    </row>
    <row r="1658" spans="8:19">
      <c r="H1658" s="202">
        <v>5758</v>
      </c>
      <c r="I1658" s="204">
        <v>14655</v>
      </c>
      <c r="J1658" s="195" t="s">
        <v>819</v>
      </c>
      <c r="P1658" s="210"/>
      <c r="Q1658" s="201"/>
      <c r="R1658" s="144"/>
      <c r="S1658" s="145"/>
    </row>
    <row r="1659" spans="8:19">
      <c r="H1659" s="202">
        <v>3785</v>
      </c>
      <c r="I1659" s="204">
        <v>16586</v>
      </c>
      <c r="J1659" s="195" t="s">
        <v>3818</v>
      </c>
      <c r="P1659" s="210"/>
      <c r="Q1659" s="201"/>
      <c r="R1659" s="144"/>
      <c r="S1659" s="145"/>
    </row>
    <row r="1660" spans="8:19">
      <c r="H1660" s="202"/>
      <c r="I1660" s="204">
        <v>10130</v>
      </c>
      <c r="J1660" s="195" t="s">
        <v>820</v>
      </c>
      <c r="P1660" s="210"/>
      <c r="Q1660" s="201"/>
      <c r="R1660" s="144"/>
      <c r="S1660" s="145"/>
    </row>
    <row r="1661" spans="8:19">
      <c r="H1661" s="202">
        <v>5726</v>
      </c>
      <c r="I1661" s="204">
        <v>14658</v>
      </c>
      <c r="J1661" s="195" t="s">
        <v>821</v>
      </c>
      <c r="P1661" s="210"/>
      <c r="Q1661" s="201"/>
      <c r="R1661" s="144"/>
      <c r="S1661" s="145"/>
    </row>
    <row r="1662" spans="8:19">
      <c r="H1662" s="202">
        <v>2149</v>
      </c>
      <c r="I1662" s="204">
        <v>12574</v>
      </c>
      <c r="J1662" s="195" t="s">
        <v>822</v>
      </c>
      <c r="P1662" s="210"/>
      <c r="Q1662" s="201"/>
      <c r="R1662" s="144"/>
      <c r="S1662" s="145"/>
    </row>
    <row r="1663" spans="8:19">
      <c r="H1663" s="202"/>
      <c r="I1663" s="204">
        <v>12583</v>
      </c>
      <c r="J1663" s="195" t="s">
        <v>823</v>
      </c>
      <c r="P1663" s="210"/>
      <c r="Q1663" s="201"/>
      <c r="R1663" s="144"/>
      <c r="S1663" s="145"/>
    </row>
    <row r="1664" spans="8:19">
      <c r="H1664" s="202"/>
      <c r="I1664" s="204">
        <v>11267</v>
      </c>
      <c r="J1664" s="195" t="s">
        <v>824</v>
      </c>
      <c r="P1664" s="210"/>
      <c r="Q1664" s="201"/>
      <c r="R1664" s="144"/>
      <c r="S1664" s="145"/>
    </row>
    <row r="1665" spans="8:19">
      <c r="H1665" s="202">
        <v>6423</v>
      </c>
      <c r="I1665" s="204">
        <v>16097</v>
      </c>
      <c r="J1665" s="195" t="s">
        <v>825</v>
      </c>
      <c r="P1665" s="210"/>
      <c r="Q1665" s="201"/>
      <c r="R1665" s="144"/>
      <c r="S1665" s="145"/>
    </row>
    <row r="1666" spans="8:19">
      <c r="H1666" s="202">
        <v>5498</v>
      </c>
      <c r="I1666" s="204">
        <v>14657</v>
      </c>
      <c r="J1666" s="195" t="s">
        <v>826</v>
      </c>
      <c r="P1666" s="210"/>
      <c r="Q1666" s="201"/>
      <c r="R1666" s="144"/>
      <c r="S1666" s="145"/>
    </row>
    <row r="1667" spans="8:19">
      <c r="H1667" s="202"/>
      <c r="I1667" s="204">
        <v>16380</v>
      </c>
      <c r="J1667" s="195" t="s">
        <v>3819</v>
      </c>
      <c r="P1667" s="210"/>
      <c r="Q1667" s="201"/>
      <c r="R1667" s="144"/>
      <c r="S1667" s="145"/>
    </row>
    <row r="1668" spans="8:19">
      <c r="H1668" s="202">
        <v>2235</v>
      </c>
      <c r="I1668" s="204">
        <v>14481</v>
      </c>
      <c r="J1668" s="195" t="s">
        <v>827</v>
      </c>
      <c r="P1668" s="210"/>
      <c r="Q1668" s="201"/>
      <c r="R1668" s="144"/>
      <c r="S1668" s="145"/>
    </row>
    <row r="1669" spans="8:19">
      <c r="H1669" s="202">
        <v>5889</v>
      </c>
      <c r="I1669" s="204">
        <v>14656</v>
      </c>
      <c r="J1669" s="195" t="s">
        <v>828</v>
      </c>
      <c r="P1669" s="210"/>
      <c r="Q1669" s="201"/>
      <c r="R1669" s="144"/>
      <c r="S1669" s="145"/>
    </row>
    <row r="1670" spans="8:19">
      <c r="H1670" s="202"/>
      <c r="I1670" s="204">
        <v>12587</v>
      </c>
      <c r="J1670" s="195" t="s">
        <v>829</v>
      </c>
      <c r="P1670" s="210"/>
      <c r="Q1670" s="201"/>
      <c r="R1670" s="144"/>
      <c r="S1670" s="145"/>
    </row>
    <row r="1671" spans="8:19">
      <c r="H1671" s="202"/>
      <c r="I1671" s="204">
        <v>14963</v>
      </c>
      <c r="J1671" s="195" t="s">
        <v>830</v>
      </c>
      <c r="P1671" s="210"/>
      <c r="Q1671" s="201"/>
      <c r="R1671" s="144"/>
      <c r="S1671" s="145"/>
    </row>
    <row r="1672" spans="8:19">
      <c r="H1672" s="202">
        <v>2338</v>
      </c>
      <c r="I1672" s="204">
        <v>14483</v>
      </c>
      <c r="J1672" s="195" t="s">
        <v>831</v>
      </c>
      <c r="P1672" s="210"/>
      <c r="Q1672" s="201"/>
      <c r="R1672" s="144"/>
      <c r="S1672" s="145"/>
    </row>
    <row r="1673" spans="8:19">
      <c r="H1673" s="202"/>
      <c r="I1673" s="204">
        <v>11359</v>
      </c>
      <c r="J1673" s="195" t="s">
        <v>832</v>
      </c>
      <c r="P1673" s="210"/>
      <c r="Q1673" s="201"/>
      <c r="R1673" s="144"/>
      <c r="S1673" s="145"/>
    </row>
    <row r="1674" spans="8:19">
      <c r="H1674" s="202">
        <v>3575</v>
      </c>
      <c r="I1674" s="204">
        <v>15970</v>
      </c>
      <c r="J1674" s="195" t="s">
        <v>833</v>
      </c>
      <c r="P1674" s="210"/>
      <c r="Q1674" s="201"/>
      <c r="R1674" s="144"/>
      <c r="S1674" s="145"/>
    </row>
    <row r="1675" spans="8:19">
      <c r="H1675" s="202">
        <v>1344</v>
      </c>
      <c r="I1675" s="204">
        <v>12607</v>
      </c>
      <c r="J1675" s="195" t="s">
        <v>834</v>
      </c>
      <c r="P1675" s="210"/>
      <c r="Q1675" s="201"/>
      <c r="R1675" s="144"/>
      <c r="S1675" s="145"/>
    </row>
    <row r="1676" spans="8:19">
      <c r="H1676" s="202">
        <v>6627</v>
      </c>
      <c r="I1676" s="204">
        <v>12575</v>
      </c>
      <c r="J1676" s="195" t="s">
        <v>835</v>
      </c>
      <c r="P1676" s="210"/>
      <c r="Q1676" s="201"/>
      <c r="R1676" s="144"/>
      <c r="S1676" s="145"/>
    </row>
    <row r="1677" spans="8:19">
      <c r="H1677" s="202"/>
      <c r="I1677" s="204">
        <v>10049</v>
      </c>
      <c r="J1677" s="195" t="s">
        <v>836</v>
      </c>
      <c r="P1677" s="210"/>
      <c r="Q1677" s="201"/>
      <c r="R1677" s="144"/>
      <c r="S1677" s="145"/>
    </row>
    <row r="1678" spans="8:19">
      <c r="H1678" s="202"/>
      <c r="I1678" s="204">
        <v>10977</v>
      </c>
      <c r="J1678" s="195" t="s">
        <v>837</v>
      </c>
      <c r="P1678" s="210"/>
      <c r="Q1678" s="201"/>
      <c r="R1678" s="144"/>
      <c r="S1678" s="145"/>
    </row>
    <row r="1679" spans="8:19">
      <c r="H1679" s="202">
        <v>6750</v>
      </c>
      <c r="I1679" s="204">
        <v>13308</v>
      </c>
      <c r="J1679" s="195" t="s">
        <v>838</v>
      </c>
      <c r="P1679" s="210"/>
      <c r="Q1679" s="201"/>
      <c r="R1679" s="144"/>
      <c r="S1679" s="145"/>
    </row>
    <row r="1680" spans="8:19">
      <c r="H1680" s="202">
        <v>6286</v>
      </c>
      <c r="I1680" s="204">
        <v>12598</v>
      </c>
      <c r="J1680" s="195" t="s">
        <v>839</v>
      </c>
      <c r="P1680" s="210"/>
      <c r="Q1680" s="201"/>
      <c r="R1680" s="144"/>
      <c r="S1680" s="145"/>
    </row>
    <row r="1681" spans="8:19">
      <c r="H1681" s="202"/>
      <c r="I1681" s="204">
        <v>10608</v>
      </c>
      <c r="J1681" s="195" t="s">
        <v>840</v>
      </c>
      <c r="P1681" s="210"/>
      <c r="Q1681" s="201"/>
      <c r="R1681" s="144"/>
      <c r="S1681" s="145"/>
    </row>
    <row r="1682" spans="8:19">
      <c r="H1682" s="202">
        <v>5189</v>
      </c>
      <c r="I1682" s="204">
        <v>12623</v>
      </c>
      <c r="J1682" s="195" t="s">
        <v>841</v>
      </c>
      <c r="P1682" s="210"/>
      <c r="Q1682" s="201"/>
      <c r="R1682" s="144"/>
      <c r="S1682" s="145"/>
    </row>
    <row r="1683" spans="8:19">
      <c r="H1683" s="202">
        <v>2887</v>
      </c>
      <c r="I1683" s="204">
        <v>13815</v>
      </c>
      <c r="J1683" s="195" t="s">
        <v>842</v>
      </c>
      <c r="P1683" s="210"/>
      <c r="Q1683" s="201"/>
      <c r="R1683" s="144"/>
      <c r="S1683" s="145"/>
    </row>
    <row r="1684" spans="8:19">
      <c r="H1684" s="202">
        <v>6628</v>
      </c>
      <c r="I1684" s="204">
        <v>12624</v>
      </c>
      <c r="J1684" s="195" t="s">
        <v>843</v>
      </c>
      <c r="P1684" s="210"/>
      <c r="Q1684" s="201"/>
      <c r="R1684" s="144"/>
      <c r="S1684" s="145"/>
    </row>
    <row r="1685" spans="8:19">
      <c r="H1685" s="202"/>
      <c r="I1685" s="204">
        <v>11369</v>
      </c>
      <c r="J1685" s="195" t="s">
        <v>844</v>
      </c>
      <c r="P1685" s="210"/>
      <c r="Q1685" s="201"/>
      <c r="R1685" s="144"/>
      <c r="S1685" s="145"/>
    </row>
    <row r="1686" spans="8:19">
      <c r="H1686" s="202"/>
      <c r="I1686" s="204">
        <v>11272</v>
      </c>
      <c r="J1686" s="195" t="s">
        <v>845</v>
      </c>
      <c r="P1686" s="210"/>
      <c r="Q1686" s="201"/>
      <c r="R1686" s="144"/>
      <c r="S1686" s="145"/>
    </row>
    <row r="1687" spans="8:19">
      <c r="H1687" s="202">
        <v>613</v>
      </c>
      <c r="I1687" s="204">
        <v>15178</v>
      </c>
      <c r="J1687" s="195" t="s">
        <v>846</v>
      </c>
      <c r="P1687" s="210"/>
      <c r="Q1687" s="201"/>
      <c r="R1687" s="144"/>
      <c r="S1687" s="145"/>
    </row>
    <row r="1688" spans="8:19">
      <c r="H1688" s="202">
        <v>3955</v>
      </c>
      <c r="I1688" s="204">
        <v>16055</v>
      </c>
      <c r="J1688" s="195" t="s">
        <v>3417</v>
      </c>
      <c r="P1688" s="210"/>
      <c r="Q1688" s="201"/>
      <c r="R1688" s="144"/>
      <c r="S1688" s="145"/>
    </row>
    <row r="1689" spans="8:19">
      <c r="H1689" s="202"/>
      <c r="I1689" s="204">
        <v>12625</v>
      </c>
      <c r="J1689" s="195" t="s">
        <v>847</v>
      </c>
      <c r="P1689" s="210"/>
      <c r="Q1689" s="201"/>
      <c r="R1689" s="144"/>
      <c r="S1689" s="145"/>
    </row>
    <row r="1690" spans="8:19">
      <c r="H1690" s="202"/>
      <c r="I1690" s="204">
        <v>16400</v>
      </c>
      <c r="J1690" s="195" t="s">
        <v>3820</v>
      </c>
      <c r="P1690" s="210"/>
      <c r="Q1690" s="201"/>
      <c r="R1690" s="144"/>
      <c r="S1690" s="145"/>
    </row>
    <row r="1691" spans="8:19">
      <c r="H1691" s="202">
        <v>2888</v>
      </c>
      <c r="I1691" s="204">
        <v>13816</v>
      </c>
      <c r="J1691" s="195" t="s">
        <v>848</v>
      </c>
      <c r="P1691" s="210"/>
      <c r="Q1691" s="201"/>
      <c r="R1691" s="144"/>
      <c r="S1691" s="145"/>
    </row>
    <row r="1692" spans="8:19">
      <c r="H1692" s="202">
        <v>2550</v>
      </c>
      <c r="I1692" s="204">
        <v>12626</v>
      </c>
      <c r="J1692" s="195" t="s">
        <v>849</v>
      </c>
      <c r="P1692" s="210"/>
      <c r="Q1692" s="201"/>
      <c r="R1692" s="144"/>
      <c r="S1692" s="145"/>
    </row>
    <row r="1693" spans="8:19">
      <c r="H1693" s="202"/>
      <c r="I1693" s="204">
        <v>11271</v>
      </c>
      <c r="J1693" s="195" t="s">
        <v>850</v>
      </c>
      <c r="P1693" s="210"/>
      <c r="Q1693" s="201"/>
      <c r="R1693" s="144"/>
      <c r="S1693" s="145"/>
    </row>
    <row r="1694" spans="8:19">
      <c r="H1694" s="202">
        <v>329</v>
      </c>
      <c r="I1694" s="204">
        <v>16606</v>
      </c>
      <c r="J1694" s="195" t="s">
        <v>851</v>
      </c>
      <c r="P1694" s="210"/>
      <c r="Q1694" s="201"/>
      <c r="R1694" s="144"/>
      <c r="S1694" s="145"/>
    </row>
    <row r="1695" spans="8:19">
      <c r="H1695" s="202">
        <v>136</v>
      </c>
      <c r="I1695" s="204">
        <v>12637</v>
      </c>
      <c r="J1695" s="195" t="s">
        <v>852</v>
      </c>
      <c r="P1695" s="210"/>
      <c r="Q1695" s="201"/>
      <c r="R1695" s="144"/>
      <c r="S1695" s="145"/>
    </row>
    <row r="1696" spans="8:19">
      <c r="H1696" s="202"/>
      <c r="I1696" s="204">
        <v>12629</v>
      </c>
      <c r="J1696" s="195" t="s">
        <v>853</v>
      </c>
      <c r="P1696" s="210"/>
      <c r="Q1696" s="201"/>
      <c r="R1696" s="144"/>
      <c r="S1696" s="145"/>
    </row>
    <row r="1697" spans="8:19">
      <c r="H1697" s="202">
        <v>902</v>
      </c>
      <c r="I1697" s="204">
        <v>15312</v>
      </c>
      <c r="J1697" s="195" t="s">
        <v>854</v>
      </c>
      <c r="P1697" s="210"/>
      <c r="Q1697" s="201"/>
      <c r="R1697" s="144"/>
      <c r="S1697" s="145"/>
    </row>
    <row r="1698" spans="8:19">
      <c r="H1698" s="202">
        <v>4681</v>
      </c>
      <c r="I1698" s="204">
        <v>15459</v>
      </c>
      <c r="J1698" s="195" t="s">
        <v>855</v>
      </c>
      <c r="P1698" s="210"/>
      <c r="Q1698" s="201"/>
      <c r="R1698" s="144"/>
      <c r="S1698" s="145"/>
    </row>
    <row r="1699" spans="8:19">
      <c r="H1699" s="202"/>
      <c r="I1699" s="204">
        <v>10806</v>
      </c>
      <c r="J1699" s="195" t="s">
        <v>856</v>
      </c>
      <c r="P1699" s="210"/>
      <c r="Q1699" s="201"/>
      <c r="R1699" s="144"/>
      <c r="S1699" s="145"/>
    </row>
    <row r="1700" spans="8:19">
      <c r="H1700" s="202"/>
      <c r="I1700" s="204">
        <v>12631</v>
      </c>
      <c r="J1700" s="195" t="s">
        <v>857</v>
      </c>
      <c r="P1700" s="210"/>
      <c r="Q1700" s="201"/>
      <c r="R1700" s="144"/>
      <c r="S1700" s="145"/>
    </row>
    <row r="1701" spans="8:19">
      <c r="H1701" s="202">
        <v>3513</v>
      </c>
      <c r="I1701" s="204">
        <v>15963</v>
      </c>
      <c r="J1701" s="195" t="s">
        <v>858</v>
      </c>
      <c r="P1701" s="210"/>
      <c r="Q1701" s="201"/>
      <c r="R1701" s="144"/>
      <c r="S1701" s="145"/>
    </row>
    <row r="1702" spans="8:19">
      <c r="H1702" s="202"/>
      <c r="I1702" s="204">
        <v>12632</v>
      </c>
      <c r="J1702" s="195" t="s">
        <v>859</v>
      </c>
      <c r="P1702" s="210"/>
      <c r="Q1702" s="201"/>
      <c r="R1702" s="144"/>
      <c r="S1702" s="145"/>
    </row>
    <row r="1703" spans="8:19">
      <c r="H1703" s="202"/>
      <c r="I1703" s="204">
        <v>12633</v>
      </c>
      <c r="J1703" s="195" t="s">
        <v>860</v>
      </c>
      <c r="P1703" s="210"/>
      <c r="Q1703" s="201"/>
      <c r="R1703" s="144"/>
      <c r="S1703" s="145"/>
    </row>
    <row r="1704" spans="8:19">
      <c r="H1704" s="202"/>
      <c r="I1704" s="204">
        <v>16376</v>
      </c>
      <c r="J1704" s="195" t="s">
        <v>3821</v>
      </c>
      <c r="P1704" s="210"/>
      <c r="Q1704" s="201"/>
      <c r="R1704" s="144"/>
      <c r="S1704" s="145"/>
    </row>
    <row r="1705" spans="8:19">
      <c r="H1705" s="202">
        <v>6513</v>
      </c>
      <c r="I1705" s="204">
        <v>16663</v>
      </c>
      <c r="J1705" s="195" t="s">
        <v>4228</v>
      </c>
      <c r="P1705" s="210"/>
      <c r="Q1705" s="201"/>
      <c r="R1705" s="144"/>
      <c r="S1705" s="145"/>
    </row>
    <row r="1706" spans="8:19">
      <c r="H1706" s="202">
        <v>842</v>
      </c>
      <c r="I1706" s="204">
        <v>15280</v>
      </c>
      <c r="J1706" s="195" t="s">
        <v>861</v>
      </c>
      <c r="P1706" s="210"/>
      <c r="Q1706" s="201"/>
      <c r="R1706" s="144"/>
      <c r="S1706" s="145"/>
    </row>
    <row r="1707" spans="8:19">
      <c r="H1707" s="202">
        <v>1365</v>
      </c>
      <c r="I1707" s="204">
        <v>12634</v>
      </c>
      <c r="J1707" s="195" t="s">
        <v>862</v>
      </c>
      <c r="P1707" s="210"/>
      <c r="Q1707" s="201"/>
      <c r="R1707" s="144"/>
      <c r="S1707" s="145"/>
    </row>
    <row r="1708" spans="8:19">
      <c r="H1708" s="202">
        <v>2787</v>
      </c>
      <c r="I1708" s="204">
        <v>13845</v>
      </c>
      <c r="J1708" s="195" t="s">
        <v>863</v>
      </c>
      <c r="P1708" s="210"/>
      <c r="Q1708" s="201"/>
      <c r="R1708" s="144"/>
      <c r="S1708" s="145"/>
    </row>
    <row r="1709" spans="8:19">
      <c r="H1709" s="202"/>
      <c r="I1709" s="204">
        <v>16147</v>
      </c>
      <c r="J1709" s="195" t="s">
        <v>3822</v>
      </c>
      <c r="P1709" s="210"/>
      <c r="Q1709" s="201"/>
      <c r="R1709" s="144"/>
      <c r="S1709" s="145"/>
    </row>
    <row r="1710" spans="8:19">
      <c r="H1710" s="202"/>
      <c r="I1710" s="204">
        <v>16146</v>
      </c>
      <c r="J1710" s="195" t="s">
        <v>3823</v>
      </c>
      <c r="P1710" s="210"/>
      <c r="Q1710" s="201"/>
      <c r="R1710" s="144"/>
      <c r="S1710" s="145"/>
    </row>
    <row r="1711" spans="8:19">
      <c r="H1711" s="202">
        <v>34</v>
      </c>
      <c r="I1711" s="204">
        <v>12635</v>
      </c>
      <c r="J1711" s="195" t="s">
        <v>864</v>
      </c>
      <c r="P1711" s="210"/>
      <c r="Q1711" s="201"/>
      <c r="R1711" s="144"/>
      <c r="S1711" s="145"/>
    </row>
    <row r="1712" spans="8:19">
      <c r="H1712" s="202">
        <v>4170</v>
      </c>
      <c r="I1712" s="204">
        <v>15390</v>
      </c>
      <c r="J1712" s="195" t="s">
        <v>865</v>
      </c>
      <c r="P1712" s="210"/>
      <c r="Q1712" s="201"/>
      <c r="R1712" s="144"/>
      <c r="S1712" s="145"/>
    </row>
    <row r="1713" spans="8:19">
      <c r="H1713" s="202"/>
      <c r="I1713" s="204">
        <v>11228</v>
      </c>
      <c r="J1713" s="195" t="s">
        <v>866</v>
      </c>
      <c r="P1713" s="210"/>
      <c r="Q1713" s="201"/>
      <c r="R1713" s="144"/>
      <c r="S1713" s="145"/>
    </row>
    <row r="1714" spans="8:19">
      <c r="H1714" s="202">
        <v>667</v>
      </c>
      <c r="I1714" s="204">
        <v>15201</v>
      </c>
      <c r="J1714" s="195" t="s">
        <v>867</v>
      </c>
      <c r="P1714" s="210"/>
      <c r="Q1714" s="201"/>
      <c r="R1714" s="144"/>
      <c r="S1714" s="145"/>
    </row>
    <row r="1715" spans="8:19">
      <c r="H1715" s="202">
        <v>2426</v>
      </c>
      <c r="I1715" s="204">
        <v>13716</v>
      </c>
      <c r="J1715" s="195" t="s">
        <v>868</v>
      </c>
      <c r="P1715" s="210"/>
      <c r="Q1715" s="201"/>
      <c r="R1715" s="144"/>
      <c r="S1715" s="145"/>
    </row>
    <row r="1716" spans="8:19">
      <c r="H1716" s="202">
        <v>903</v>
      </c>
      <c r="I1716" s="204">
        <v>15313</v>
      </c>
      <c r="J1716" s="195" t="s">
        <v>869</v>
      </c>
      <c r="P1716" s="210"/>
      <c r="Q1716" s="201"/>
      <c r="R1716" s="144"/>
      <c r="S1716" s="145"/>
    </row>
    <row r="1717" spans="8:19">
      <c r="H1717" s="202"/>
      <c r="I1717" s="204">
        <v>16180</v>
      </c>
      <c r="J1717" s="195" t="s">
        <v>3824</v>
      </c>
      <c r="P1717" s="210"/>
      <c r="Q1717" s="201"/>
      <c r="R1717" s="144"/>
      <c r="S1717" s="145"/>
    </row>
    <row r="1718" spans="8:19">
      <c r="H1718" s="202">
        <v>5586</v>
      </c>
      <c r="I1718" s="204">
        <v>14649</v>
      </c>
      <c r="J1718" s="195" t="s">
        <v>870</v>
      </c>
      <c r="P1718" s="210"/>
      <c r="Q1718" s="201"/>
      <c r="R1718" s="144"/>
      <c r="S1718" s="145"/>
    </row>
    <row r="1719" spans="8:19">
      <c r="H1719" s="202">
        <v>2828</v>
      </c>
      <c r="I1719" s="204">
        <v>13773</v>
      </c>
      <c r="J1719" s="195" t="s">
        <v>871</v>
      </c>
      <c r="P1719" s="210"/>
      <c r="Q1719" s="201"/>
      <c r="R1719" s="144"/>
      <c r="S1719" s="145"/>
    </row>
    <row r="1720" spans="8:19">
      <c r="H1720" s="202">
        <v>584</v>
      </c>
      <c r="I1720" s="204">
        <v>15156</v>
      </c>
      <c r="J1720" s="195" t="s">
        <v>872</v>
      </c>
      <c r="P1720" s="210"/>
      <c r="Q1720" s="201"/>
      <c r="R1720" s="144"/>
      <c r="S1720" s="145"/>
    </row>
    <row r="1721" spans="8:19">
      <c r="H1721" s="202">
        <v>2889</v>
      </c>
      <c r="I1721" s="204">
        <v>13817</v>
      </c>
      <c r="J1721" s="195" t="s">
        <v>873</v>
      </c>
      <c r="P1721" s="210"/>
      <c r="Q1721" s="201"/>
      <c r="R1721" s="144"/>
      <c r="S1721" s="145"/>
    </row>
    <row r="1722" spans="8:19">
      <c r="H1722" s="202">
        <v>5112</v>
      </c>
      <c r="I1722" s="204">
        <v>16588</v>
      </c>
      <c r="J1722" s="195" t="s">
        <v>874</v>
      </c>
      <c r="P1722" s="210"/>
      <c r="Q1722" s="201"/>
      <c r="R1722" s="144"/>
      <c r="S1722" s="145"/>
    </row>
    <row r="1723" spans="8:19">
      <c r="H1723" s="202"/>
      <c r="I1723" s="204">
        <v>16151</v>
      </c>
      <c r="J1723" s="195" t="s">
        <v>3825</v>
      </c>
      <c r="P1723" s="210"/>
      <c r="Q1723" s="201"/>
      <c r="R1723" s="144"/>
      <c r="S1723" s="145"/>
    </row>
    <row r="1724" spans="8:19">
      <c r="H1724" s="202">
        <v>5406</v>
      </c>
      <c r="I1724" s="204">
        <v>14645</v>
      </c>
      <c r="J1724" s="195" t="s">
        <v>875</v>
      </c>
      <c r="P1724" s="210"/>
      <c r="Q1724" s="201"/>
      <c r="R1724" s="144"/>
      <c r="S1724" s="145"/>
    </row>
    <row r="1725" spans="8:19">
      <c r="H1725" s="202">
        <v>5637</v>
      </c>
      <c r="I1725" s="204">
        <v>14650</v>
      </c>
      <c r="J1725" s="195" t="s">
        <v>876</v>
      </c>
      <c r="P1725" s="210"/>
      <c r="Q1725" s="201"/>
      <c r="R1725" s="144"/>
      <c r="S1725" s="145"/>
    </row>
    <row r="1726" spans="8:19">
      <c r="H1726" s="202"/>
      <c r="I1726" s="204">
        <v>10147</v>
      </c>
      <c r="J1726" s="195" t="s">
        <v>877</v>
      </c>
      <c r="P1726" s="210"/>
      <c r="Q1726" s="201"/>
      <c r="R1726" s="144"/>
      <c r="S1726" s="145"/>
    </row>
    <row r="1727" spans="8:19">
      <c r="H1727" s="202">
        <v>5323</v>
      </c>
      <c r="I1727" s="204">
        <v>14497</v>
      </c>
      <c r="J1727" s="195" t="s">
        <v>878</v>
      </c>
      <c r="P1727" s="210"/>
      <c r="Q1727" s="201"/>
      <c r="R1727" s="144"/>
      <c r="S1727" s="145"/>
    </row>
    <row r="1728" spans="8:19">
      <c r="H1728" s="202">
        <v>6061</v>
      </c>
      <c r="I1728" s="204">
        <v>12609</v>
      </c>
      <c r="J1728" s="195" t="s">
        <v>879</v>
      </c>
      <c r="P1728" s="210"/>
      <c r="Q1728" s="201"/>
      <c r="R1728" s="144"/>
      <c r="S1728" s="145"/>
    </row>
    <row r="1729" spans="8:19">
      <c r="H1729" s="202"/>
      <c r="I1729" s="204">
        <v>13216</v>
      </c>
      <c r="J1729" s="195" t="s">
        <v>880</v>
      </c>
      <c r="P1729" s="210"/>
      <c r="Q1729" s="201"/>
      <c r="R1729" s="144"/>
      <c r="S1729" s="145"/>
    </row>
    <row r="1730" spans="8:19">
      <c r="H1730" s="202"/>
      <c r="I1730" s="204">
        <v>10953</v>
      </c>
      <c r="J1730" s="195" t="s">
        <v>881</v>
      </c>
      <c r="P1730" s="210"/>
      <c r="Q1730" s="201"/>
      <c r="R1730" s="144"/>
      <c r="S1730" s="145"/>
    </row>
    <row r="1731" spans="8:19">
      <c r="H1731" s="202">
        <v>6741</v>
      </c>
      <c r="I1731" s="204">
        <v>13299</v>
      </c>
      <c r="J1731" s="195" t="s">
        <v>882</v>
      </c>
      <c r="P1731" s="210"/>
      <c r="Q1731" s="201"/>
      <c r="R1731" s="144"/>
      <c r="S1731" s="145"/>
    </row>
    <row r="1732" spans="8:19">
      <c r="H1732" s="202">
        <v>6434</v>
      </c>
      <c r="I1732" s="204">
        <v>16101</v>
      </c>
      <c r="J1732" s="195" t="s">
        <v>883</v>
      </c>
      <c r="P1732" s="210"/>
      <c r="Q1732" s="201"/>
      <c r="R1732" s="144"/>
      <c r="S1732" s="145"/>
    </row>
    <row r="1733" spans="8:19">
      <c r="H1733" s="202">
        <v>5872</v>
      </c>
      <c r="I1733" s="204">
        <v>14646</v>
      </c>
      <c r="J1733" s="195" t="s">
        <v>884</v>
      </c>
      <c r="P1733" s="210"/>
      <c r="Q1733" s="201"/>
      <c r="R1733" s="144"/>
      <c r="S1733" s="145"/>
    </row>
    <row r="1734" spans="8:19">
      <c r="H1734" s="202">
        <v>2067</v>
      </c>
      <c r="I1734" s="204">
        <v>12611</v>
      </c>
      <c r="J1734" s="195" t="s">
        <v>885</v>
      </c>
      <c r="P1734" s="210"/>
      <c r="Q1734" s="201"/>
      <c r="R1734" s="144"/>
      <c r="S1734" s="145"/>
    </row>
    <row r="1735" spans="8:19">
      <c r="H1735" s="202"/>
      <c r="I1735" s="204">
        <v>16552</v>
      </c>
      <c r="J1735" s="195" t="s">
        <v>3826</v>
      </c>
      <c r="P1735" s="210"/>
      <c r="Q1735" s="201"/>
      <c r="R1735" s="144"/>
      <c r="S1735" s="145"/>
    </row>
    <row r="1736" spans="8:19">
      <c r="H1736" s="202"/>
      <c r="I1736" s="204">
        <v>12613</v>
      </c>
      <c r="J1736" s="195" t="s">
        <v>886</v>
      </c>
      <c r="P1736" s="210"/>
      <c r="Q1736" s="201"/>
      <c r="R1736" s="144"/>
      <c r="S1736" s="145"/>
    </row>
    <row r="1737" spans="8:19">
      <c r="H1737" s="202">
        <v>2337</v>
      </c>
      <c r="I1737" s="204">
        <v>14482</v>
      </c>
      <c r="J1737" s="195" t="s">
        <v>887</v>
      </c>
      <c r="P1737" s="210"/>
      <c r="Q1737" s="201"/>
      <c r="R1737" s="144"/>
      <c r="S1737" s="145"/>
    </row>
    <row r="1738" spans="8:19">
      <c r="H1738" s="202"/>
      <c r="I1738" s="204">
        <v>14372</v>
      </c>
      <c r="J1738" s="195" t="s">
        <v>888</v>
      </c>
      <c r="P1738" s="210"/>
      <c r="Q1738" s="201"/>
      <c r="R1738" s="144"/>
      <c r="S1738" s="145"/>
    </row>
    <row r="1739" spans="8:19">
      <c r="H1739" s="202">
        <v>6623</v>
      </c>
      <c r="I1739" s="204">
        <v>12606</v>
      </c>
      <c r="J1739" s="195" t="s">
        <v>889</v>
      </c>
      <c r="P1739" s="210"/>
      <c r="Q1739" s="201"/>
      <c r="R1739" s="144"/>
      <c r="S1739" s="145"/>
    </row>
    <row r="1740" spans="8:19">
      <c r="H1740" s="202">
        <v>6455</v>
      </c>
      <c r="I1740" s="204">
        <v>16109</v>
      </c>
      <c r="J1740" s="195" t="s">
        <v>890</v>
      </c>
      <c r="P1740" s="210"/>
      <c r="Q1740" s="201"/>
      <c r="R1740" s="144"/>
      <c r="S1740" s="145"/>
    </row>
    <row r="1741" spans="8:19">
      <c r="H1741" s="202">
        <v>5873</v>
      </c>
      <c r="I1741" s="204">
        <v>14648</v>
      </c>
      <c r="J1741" s="195" t="s">
        <v>891</v>
      </c>
      <c r="P1741" s="210"/>
      <c r="Q1741" s="201"/>
      <c r="R1741" s="144"/>
      <c r="S1741" s="145"/>
    </row>
    <row r="1742" spans="8:19">
      <c r="H1742" s="202">
        <v>6436</v>
      </c>
      <c r="I1742" s="204">
        <v>16605</v>
      </c>
      <c r="J1742" s="195" t="s">
        <v>892</v>
      </c>
      <c r="P1742" s="210"/>
      <c r="Q1742" s="201"/>
      <c r="R1742" s="144"/>
      <c r="S1742" s="145"/>
    </row>
    <row r="1743" spans="8:19">
      <c r="H1743" s="202">
        <v>5587</v>
      </c>
      <c r="I1743" s="204">
        <v>14647</v>
      </c>
      <c r="J1743" s="195" t="s">
        <v>893</v>
      </c>
      <c r="P1743" s="210"/>
      <c r="Q1743" s="201"/>
      <c r="R1743" s="144"/>
      <c r="S1743" s="145"/>
    </row>
    <row r="1744" spans="8:19">
      <c r="H1744" s="202">
        <v>2220</v>
      </c>
      <c r="I1744" s="204">
        <v>14369</v>
      </c>
      <c r="J1744" s="195" t="s">
        <v>894</v>
      </c>
      <c r="P1744" s="210"/>
      <c r="Q1744" s="201"/>
      <c r="R1744" s="144"/>
      <c r="S1744" s="145"/>
    </row>
    <row r="1745" spans="8:19">
      <c r="H1745" s="202">
        <v>6754</v>
      </c>
      <c r="I1745" s="204">
        <v>13312</v>
      </c>
      <c r="J1745" s="195" t="s">
        <v>895</v>
      </c>
      <c r="P1745" s="210"/>
      <c r="Q1745" s="201"/>
      <c r="R1745" s="144"/>
      <c r="S1745" s="145"/>
    </row>
    <row r="1746" spans="8:19">
      <c r="H1746" s="202"/>
      <c r="I1746" s="204">
        <v>16447</v>
      </c>
      <c r="J1746" s="195" t="s">
        <v>3827</v>
      </c>
      <c r="P1746" s="210"/>
      <c r="Q1746" s="201"/>
      <c r="R1746" s="144"/>
      <c r="S1746" s="145"/>
    </row>
    <row r="1747" spans="8:19">
      <c r="H1747" s="202"/>
      <c r="I1747" s="204">
        <v>10967</v>
      </c>
      <c r="J1747" s="195" t="s">
        <v>896</v>
      </c>
      <c r="P1747" s="210"/>
      <c r="Q1747" s="201"/>
      <c r="R1747" s="144"/>
      <c r="S1747" s="145"/>
    </row>
    <row r="1748" spans="8:19">
      <c r="H1748" s="202">
        <v>2145</v>
      </c>
      <c r="I1748" s="204">
        <v>12618</v>
      </c>
      <c r="J1748" s="195" t="s">
        <v>897</v>
      </c>
      <c r="P1748" s="210"/>
      <c r="Q1748" s="201"/>
      <c r="R1748" s="144"/>
      <c r="S1748" s="145"/>
    </row>
    <row r="1749" spans="8:19">
      <c r="H1749" s="202"/>
      <c r="I1749" s="204">
        <v>12619</v>
      </c>
      <c r="J1749" s="195" t="s">
        <v>898</v>
      </c>
      <c r="P1749" s="210"/>
      <c r="Q1749" s="201"/>
      <c r="R1749" s="144"/>
      <c r="S1749" s="145"/>
    </row>
    <row r="1750" spans="8:19">
      <c r="H1750" s="202"/>
      <c r="I1750" s="204">
        <v>11344</v>
      </c>
      <c r="J1750" s="195" t="s">
        <v>899</v>
      </c>
      <c r="P1750" s="210"/>
      <c r="Q1750" s="201"/>
      <c r="R1750" s="144"/>
      <c r="S1750" s="145"/>
    </row>
    <row r="1751" spans="8:19">
      <c r="H1751" s="202">
        <v>5731</v>
      </c>
      <c r="I1751" s="204">
        <v>14639</v>
      </c>
      <c r="J1751" s="195" t="s">
        <v>900</v>
      </c>
      <c r="P1751" s="210"/>
      <c r="Q1751" s="201"/>
      <c r="R1751" s="144"/>
      <c r="S1751" s="145"/>
    </row>
    <row r="1752" spans="8:19">
      <c r="H1752" s="202"/>
      <c r="I1752" s="204">
        <v>10171</v>
      </c>
      <c r="J1752" s="195" t="s">
        <v>901</v>
      </c>
      <c r="P1752" s="210"/>
      <c r="Q1752" s="201"/>
      <c r="R1752" s="144"/>
      <c r="S1752" s="145"/>
    </row>
    <row r="1753" spans="8:19">
      <c r="H1753" s="202">
        <v>4311</v>
      </c>
      <c r="I1753" s="204">
        <v>12694</v>
      </c>
      <c r="J1753" s="195" t="s">
        <v>902</v>
      </c>
      <c r="P1753" s="210"/>
      <c r="Q1753" s="201"/>
      <c r="R1753" s="144"/>
      <c r="S1753" s="145"/>
    </row>
    <row r="1754" spans="8:19">
      <c r="H1754" s="202">
        <v>4137</v>
      </c>
      <c r="I1754" s="204">
        <v>12783</v>
      </c>
      <c r="J1754" s="195" t="s">
        <v>903</v>
      </c>
      <c r="P1754" s="210"/>
      <c r="Q1754" s="201"/>
      <c r="R1754" s="144"/>
      <c r="S1754" s="145"/>
    </row>
    <row r="1755" spans="8:19">
      <c r="H1755" s="202"/>
      <c r="I1755" s="204">
        <v>12784</v>
      </c>
      <c r="J1755" s="195" t="s">
        <v>904</v>
      </c>
      <c r="P1755" s="210"/>
      <c r="Q1755" s="201"/>
      <c r="R1755" s="144"/>
      <c r="S1755" s="145"/>
    </row>
    <row r="1756" spans="8:19">
      <c r="H1756" s="202"/>
      <c r="I1756" s="204">
        <v>12785</v>
      </c>
      <c r="J1756" s="195" t="s">
        <v>905</v>
      </c>
      <c r="P1756" s="210"/>
      <c r="Q1756" s="201"/>
      <c r="R1756" s="144"/>
      <c r="S1756" s="145"/>
    </row>
    <row r="1757" spans="8:19">
      <c r="H1757" s="202">
        <v>585</v>
      </c>
      <c r="I1757" s="204">
        <v>15157</v>
      </c>
      <c r="J1757" s="195" t="s">
        <v>906</v>
      </c>
      <c r="P1757" s="210"/>
      <c r="Q1757" s="201"/>
      <c r="R1757" s="144"/>
      <c r="S1757" s="145"/>
    </row>
    <row r="1758" spans="8:19">
      <c r="H1758" s="202">
        <v>5395</v>
      </c>
      <c r="I1758" s="204">
        <v>16666</v>
      </c>
      <c r="J1758" s="195" t="s">
        <v>4229</v>
      </c>
      <c r="P1758" s="210"/>
      <c r="Q1758" s="201"/>
      <c r="R1758" s="144"/>
      <c r="S1758" s="145"/>
    </row>
    <row r="1759" spans="8:19">
      <c r="H1759" s="202">
        <v>4312</v>
      </c>
      <c r="I1759" s="204">
        <v>12786</v>
      </c>
      <c r="J1759" s="195" t="s">
        <v>907</v>
      </c>
      <c r="P1759" s="210"/>
      <c r="Q1759" s="201"/>
      <c r="R1759" s="144"/>
      <c r="S1759" s="145"/>
    </row>
    <row r="1760" spans="8:19">
      <c r="H1760" s="202">
        <v>387</v>
      </c>
      <c r="I1760" s="204">
        <v>15050</v>
      </c>
      <c r="J1760" s="195" t="s">
        <v>908</v>
      </c>
      <c r="P1760" s="210"/>
      <c r="Q1760" s="201"/>
      <c r="R1760" s="144"/>
      <c r="S1760" s="145"/>
    </row>
    <row r="1761" spans="8:19">
      <c r="H1761" s="202">
        <v>4683</v>
      </c>
      <c r="I1761" s="204">
        <v>15460</v>
      </c>
      <c r="J1761" s="195" t="s">
        <v>909</v>
      </c>
      <c r="P1761" s="210"/>
      <c r="Q1761" s="201"/>
      <c r="R1761" s="144"/>
      <c r="S1761" s="145"/>
    </row>
    <row r="1762" spans="8:19">
      <c r="H1762" s="202">
        <v>792</v>
      </c>
      <c r="I1762" s="204">
        <v>15276</v>
      </c>
      <c r="J1762" s="195" t="s">
        <v>910</v>
      </c>
      <c r="P1762" s="210"/>
      <c r="Q1762" s="201"/>
      <c r="R1762" s="144"/>
      <c r="S1762" s="145"/>
    </row>
    <row r="1763" spans="8:19">
      <c r="H1763" s="202">
        <v>6240</v>
      </c>
      <c r="I1763" s="204">
        <v>12797</v>
      </c>
      <c r="J1763" s="195" t="s">
        <v>911</v>
      </c>
      <c r="P1763" s="210"/>
      <c r="Q1763" s="201"/>
      <c r="R1763" s="144"/>
      <c r="S1763" s="145"/>
    </row>
    <row r="1764" spans="8:19">
      <c r="H1764" s="202"/>
      <c r="I1764" s="204">
        <v>12789</v>
      </c>
      <c r="J1764" s="195" t="s">
        <v>912</v>
      </c>
      <c r="P1764" s="210"/>
      <c r="Q1764" s="201"/>
      <c r="R1764" s="144"/>
      <c r="S1764" s="145"/>
    </row>
    <row r="1765" spans="8:19">
      <c r="H1765" s="202"/>
      <c r="I1765" s="204">
        <v>16509</v>
      </c>
      <c r="J1765" s="195" t="s">
        <v>3828</v>
      </c>
      <c r="P1765" s="210"/>
      <c r="Q1765" s="201"/>
      <c r="R1765" s="144"/>
      <c r="S1765" s="145"/>
    </row>
    <row r="1766" spans="8:19">
      <c r="H1766" s="202">
        <v>4201</v>
      </c>
      <c r="I1766" s="204">
        <v>12782</v>
      </c>
      <c r="J1766" s="195" t="s">
        <v>913</v>
      </c>
      <c r="P1766" s="210"/>
      <c r="Q1766" s="201"/>
      <c r="R1766" s="144"/>
      <c r="S1766" s="145"/>
    </row>
    <row r="1767" spans="8:19">
      <c r="H1767" s="202"/>
      <c r="I1767" s="204">
        <v>12791</v>
      </c>
      <c r="J1767" s="195" t="s">
        <v>914</v>
      </c>
      <c r="P1767" s="210"/>
      <c r="Q1767" s="201"/>
      <c r="R1767" s="144"/>
      <c r="S1767" s="145"/>
    </row>
    <row r="1768" spans="8:19">
      <c r="H1768" s="202"/>
      <c r="I1768" s="204">
        <v>13202</v>
      </c>
      <c r="J1768" s="195" t="s">
        <v>915</v>
      </c>
      <c r="P1768" s="210"/>
      <c r="Q1768" s="201"/>
      <c r="R1768" s="144"/>
      <c r="S1768" s="145"/>
    </row>
    <row r="1769" spans="8:19">
      <c r="H1769" s="202"/>
      <c r="I1769" s="204">
        <v>12792</v>
      </c>
      <c r="J1769" s="195" t="s">
        <v>916</v>
      </c>
      <c r="P1769" s="210"/>
      <c r="Q1769" s="201"/>
      <c r="R1769" s="144"/>
      <c r="S1769" s="145"/>
    </row>
    <row r="1770" spans="8:19">
      <c r="H1770" s="202">
        <v>6742</v>
      </c>
      <c r="I1770" s="204">
        <v>13300</v>
      </c>
      <c r="J1770" s="195" t="s">
        <v>917</v>
      </c>
      <c r="P1770" s="210"/>
      <c r="Q1770" s="201"/>
      <c r="R1770" s="144"/>
      <c r="S1770" s="145"/>
    </row>
    <row r="1771" spans="8:19">
      <c r="H1771" s="202"/>
      <c r="I1771" s="204">
        <v>12793</v>
      </c>
      <c r="J1771" s="195" t="s">
        <v>918</v>
      </c>
      <c r="P1771" s="210"/>
      <c r="Q1771" s="201"/>
      <c r="R1771" s="144"/>
      <c r="S1771" s="145"/>
    </row>
    <row r="1772" spans="8:19">
      <c r="H1772" s="202">
        <v>6743</v>
      </c>
      <c r="I1772" s="204">
        <v>16624</v>
      </c>
      <c r="J1772" s="195" t="s">
        <v>919</v>
      </c>
      <c r="P1772" s="210"/>
      <c r="Q1772" s="201"/>
      <c r="R1772" s="144"/>
      <c r="S1772" s="145"/>
    </row>
    <row r="1773" spans="8:19">
      <c r="H1773" s="202">
        <v>5750</v>
      </c>
      <c r="I1773" s="204">
        <v>14627</v>
      </c>
      <c r="J1773" s="195" t="s">
        <v>920</v>
      </c>
      <c r="P1773" s="210"/>
      <c r="Q1773" s="201"/>
      <c r="R1773" s="144"/>
      <c r="S1773" s="145"/>
    </row>
    <row r="1774" spans="8:19">
      <c r="H1774" s="202"/>
      <c r="I1774" s="204">
        <v>12795</v>
      </c>
      <c r="J1774" s="195" t="s">
        <v>922</v>
      </c>
      <c r="P1774" s="210"/>
      <c r="Q1774" s="201"/>
      <c r="R1774" s="144"/>
      <c r="S1774" s="145"/>
    </row>
    <row r="1775" spans="8:19">
      <c r="H1775" s="202"/>
      <c r="I1775" s="204">
        <v>12796</v>
      </c>
      <c r="J1775" s="195" t="s">
        <v>923</v>
      </c>
      <c r="P1775" s="210"/>
      <c r="Q1775" s="201"/>
      <c r="R1775" s="144"/>
      <c r="S1775" s="145"/>
    </row>
    <row r="1776" spans="8:19">
      <c r="H1776" s="202">
        <v>6745</v>
      </c>
      <c r="I1776" s="204">
        <v>13303</v>
      </c>
      <c r="J1776" s="195" t="s">
        <v>924</v>
      </c>
      <c r="P1776" s="210"/>
      <c r="Q1776" s="201"/>
      <c r="R1776" s="144"/>
      <c r="S1776" s="145"/>
    </row>
    <row r="1777" spans="8:19">
      <c r="H1777" s="202"/>
      <c r="I1777" s="204">
        <v>16323</v>
      </c>
      <c r="J1777" s="195" t="s">
        <v>3829</v>
      </c>
      <c r="P1777" s="210"/>
      <c r="Q1777" s="201"/>
      <c r="R1777" s="144"/>
      <c r="S1777" s="145"/>
    </row>
    <row r="1778" spans="8:19">
      <c r="H1778" s="202"/>
      <c r="I1778" s="204">
        <v>12774</v>
      </c>
      <c r="J1778" s="195" t="s">
        <v>925</v>
      </c>
      <c r="P1778" s="210"/>
      <c r="Q1778" s="201"/>
      <c r="R1778" s="144"/>
      <c r="S1778" s="145"/>
    </row>
    <row r="1779" spans="8:19">
      <c r="H1779" s="202"/>
      <c r="I1779" s="204">
        <v>12772</v>
      </c>
      <c r="J1779" s="195" t="s">
        <v>926</v>
      </c>
      <c r="P1779" s="210"/>
      <c r="Q1779" s="201"/>
      <c r="R1779" s="144"/>
      <c r="S1779" s="145"/>
    </row>
    <row r="1780" spans="8:19">
      <c r="H1780" s="202"/>
      <c r="I1780" s="204">
        <v>10960</v>
      </c>
      <c r="J1780" s="195" t="s">
        <v>927</v>
      </c>
      <c r="P1780" s="210"/>
      <c r="Q1780" s="201"/>
      <c r="R1780" s="144"/>
      <c r="S1780" s="145"/>
    </row>
    <row r="1781" spans="8:19">
      <c r="H1781" s="202">
        <v>6748</v>
      </c>
      <c r="I1781" s="204">
        <v>13306</v>
      </c>
      <c r="J1781" s="195" t="s">
        <v>928</v>
      </c>
      <c r="P1781" s="210"/>
      <c r="Q1781" s="201"/>
      <c r="R1781" s="144"/>
      <c r="S1781" s="145"/>
    </row>
    <row r="1782" spans="8:19">
      <c r="H1782" s="202"/>
      <c r="I1782" s="204">
        <v>11361</v>
      </c>
      <c r="J1782" s="195" t="s">
        <v>929</v>
      </c>
      <c r="P1782" s="210"/>
      <c r="Q1782" s="201"/>
      <c r="R1782" s="144"/>
      <c r="S1782" s="145"/>
    </row>
    <row r="1783" spans="8:19">
      <c r="H1783" s="202"/>
      <c r="I1783" s="204">
        <v>12788</v>
      </c>
      <c r="J1783" s="195" t="s">
        <v>930</v>
      </c>
      <c r="P1783" s="210"/>
      <c r="Q1783" s="201"/>
      <c r="R1783" s="144"/>
      <c r="S1783" s="145"/>
    </row>
    <row r="1784" spans="8:19">
      <c r="H1784" s="202">
        <v>2050</v>
      </c>
      <c r="I1784" s="204">
        <v>14474</v>
      </c>
      <c r="J1784" s="195" t="s">
        <v>931</v>
      </c>
    </row>
    <row r="1785" spans="8:19">
      <c r="H1785" s="202"/>
      <c r="I1785" s="204">
        <v>16551</v>
      </c>
      <c r="J1785" s="195" t="s">
        <v>3830</v>
      </c>
    </row>
    <row r="1786" spans="8:19">
      <c r="H1786" s="202">
        <v>6422</v>
      </c>
      <c r="I1786" s="204">
        <v>16096</v>
      </c>
      <c r="J1786" s="195" t="s">
        <v>932</v>
      </c>
    </row>
    <row r="1787" spans="8:19">
      <c r="H1787" s="202"/>
      <c r="I1787" s="204">
        <v>10968</v>
      </c>
      <c r="J1787" s="195" t="s">
        <v>933</v>
      </c>
    </row>
    <row r="1788" spans="8:19">
      <c r="H1788" s="202">
        <v>6437</v>
      </c>
      <c r="I1788" s="204">
        <v>16104</v>
      </c>
      <c r="J1788" s="195" t="s">
        <v>934</v>
      </c>
    </row>
    <row r="1789" spans="8:19">
      <c r="H1789" s="202"/>
      <c r="I1789" s="204">
        <v>12770</v>
      </c>
      <c r="J1789" s="195" t="s">
        <v>935</v>
      </c>
    </row>
    <row r="1790" spans="8:19">
      <c r="H1790" s="202"/>
      <c r="I1790" s="204">
        <v>12771</v>
      </c>
      <c r="J1790" s="195" t="s">
        <v>936</v>
      </c>
    </row>
    <row r="1791" spans="8:19">
      <c r="H1791" s="202">
        <v>6511</v>
      </c>
      <c r="I1791" s="204">
        <v>16117</v>
      </c>
      <c r="J1791" s="195" t="s">
        <v>937</v>
      </c>
    </row>
    <row r="1792" spans="8:19">
      <c r="H1792" s="202"/>
      <c r="I1792" s="204">
        <v>12773</v>
      </c>
      <c r="J1792" s="195" t="s">
        <v>938</v>
      </c>
    </row>
    <row r="1793" spans="8:10">
      <c r="H1793" s="202"/>
      <c r="I1793" s="204">
        <v>12766</v>
      </c>
      <c r="J1793" s="195" t="s">
        <v>939</v>
      </c>
    </row>
    <row r="1794" spans="8:10">
      <c r="H1794" s="202">
        <v>4313</v>
      </c>
      <c r="I1794" s="204">
        <v>12775</v>
      </c>
      <c r="J1794" s="195" t="s">
        <v>2576</v>
      </c>
    </row>
    <row r="1795" spans="8:10">
      <c r="H1795" s="202">
        <v>6110</v>
      </c>
      <c r="I1795" s="204">
        <v>15618</v>
      </c>
      <c r="J1795" s="195" t="s">
        <v>2577</v>
      </c>
    </row>
    <row r="1796" spans="8:10">
      <c r="H1796" s="202">
        <v>6111</v>
      </c>
      <c r="I1796" s="204">
        <v>12777</v>
      </c>
      <c r="J1796" s="195" t="s">
        <v>2578</v>
      </c>
    </row>
    <row r="1797" spans="8:10">
      <c r="H1797" s="202">
        <v>4138</v>
      </c>
      <c r="I1797" s="204">
        <v>12778</v>
      </c>
      <c r="J1797" s="195" t="s">
        <v>2579</v>
      </c>
    </row>
    <row r="1798" spans="8:10">
      <c r="H1798" s="202">
        <v>388</v>
      </c>
      <c r="I1798" s="204">
        <v>15051</v>
      </c>
      <c r="J1798" s="195" t="s">
        <v>2580</v>
      </c>
    </row>
    <row r="1799" spans="8:10">
      <c r="H1799" s="202">
        <v>5407</v>
      </c>
      <c r="I1799" s="204">
        <v>14625</v>
      </c>
      <c r="J1799" s="195" t="s">
        <v>2581</v>
      </c>
    </row>
    <row r="1800" spans="8:10">
      <c r="H1800" s="202">
        <v>6135</v>
      </c>
      <c r="I1800" s="204">
        <v>12767</v>
      </c>
      <c r="J1800" s="195" t="s">
        <v>2582</v>
      </c>
    </row>
    <row r="1801" spans="8:10">
      <c r="H1801" s="202">
        <v>3374</v>
      </c>
      <c r="I1801" s="204">
        <v>14443</v>
      </c>
      <c r="J1801" s="195" t="s">
        <v>2583</v>
      </c>
    </row>
    <row r="1802" spans="8:10">
      <c r="H1802" s="202">
        <v>6033</v>
      </c>
      <c r="I1802" s="204">
        <v>12790</v>
      </c>
      <c r="J1802" s="195" t="s">
        <v>2584</v>
      </c>
    </row>
    <row r="1803" spans="8:10">
      <c r="H1803" s="202"/>
      <c r="I1803" s="204">
        <v>12815</v>
      </c>
      <c r="J1803" s="195" t="s">
        <v>2585</v>
      </c>
    </row>
    <row r="1804" spans="8:10">
      <c r="H1804" s="202">
        <v>2890</v>
      </c>
      <c r="I1804" s="204">
        <v>13818</v>
      </c>
      <c r="J1804" s="195" t="s">
        <v>2586</v>
      </c>
    </row>
    <row r="1805" spans="8:10">
      <c r="H1805" s="202"/>
      <c r="I1805" s="204">
        <v>12816</v>
      </c>
      <c r="J1805" s="195" t="s">
        <v>2587</v>
      </c>
    </row>
    <row r="1806" spans="8:10">
      <c r="H1806" s="202"/>
      <c r="I1806" s="204">
        <v>12817</v>
      </c>
      <c r="J1806" s="195" t="s">
        <v>2588</v>
      </c>
    </row>
    <row r="1807" spans="8:10">
      <c r="H1807" s="202">
        <v>2788</v>
      </c>
      <c r="I1807" s="204">
        <v>13846</v>
      </c>
      <c r="J1807" s="195" t="s">
        <v>2589</v>
      </c>
    </row>
    <row r="1808" spans="8:10">
      <c r="H1808" s="202">
        <v>2829</v>
      </c>
      <c r="I1808" s="204">
        <v>13774</v>
      </c>
      <c r="J1808" s="195" t="s">
        <v>2590</v>
      </c>
    </row>
    <row r="1809" spans="8:10">
      <c r="H1809" s="202">
        <v>740</v>
      </c>
      <c r="I1809" s="204">
        <v>15246</v>
      </c>
      <c r="J1809" s="195" t="s">
        <v>2591</v>
      </c>
    </row>
    <row r="1810" spans="8:10">
      <c r="H1810" s="202">
        <v>5755</v>
      </c>
      <c r="I1810" s="204">
        <v>14621</v>
      </c>
      <c r="J1810" s="195" t="s">
        <v>2592</v>
      </c>
    </row>
    <row r="1811" spans="8:10">
      <c r="H1811" s="202">
        <v>6456</v>
      </c>
      <c r="I1811" s="204">
        <v>16110</v>
      </c>
      <c r="J1811" s="195" t="s">
        <v>2593</v>
      </c>
    </row>
    <row r="1812" spans="8:10">
      <c r="H1812" s="202"/>
      <c r="I1812" s="204">
        <v>12829</v>
      </c>
      <c r="J1812" s="195" t="s">
        <v>2594</v>
      </c>
    </row>
    <row r="1813" spans="8:10">
      <c r="H1813" s="202"/>
      <c r="I1813" s="204">
        <v>10489</v>
      </c>
      <c r="J1813" s="195" t="s">
        <v>2595</v>
      </c>
    </row>
    <row r="1814" spans="8:10">
      <c r="H1814" s="202">
        <v>176</v>
      </c>
      <c r="I1814" s="204">
        <v>12821</v>
      </c>
      <c r="J1814" s="195" t="s">
        <v>2596</v>
      </c>
    </row>
    <row r="1815" spans="8:10">
      <c r="H1815" s="202">
        <v>614</v>
      </c>
      <c r="I1815" s="204">
        <v>15179</v>
      </c>
      <c r="J1815" s="195" t="s">
        <v>2597</v>
      </c>
    </row>
    <row r="1816" spans="8:10">
      <c r="H1816" s="202">
        <v>5315</v>
      </c>
      <c r="I1816" s="204">
        <v>12814</v>
      </c>
      <c r="J1816" s="195" t="s">
        <v>2598</v>
      </c>
    </row>
    <row r="1817" spans="8:10">
      <c r="H1817" s="202"/>
      <c r="I1817" s="204">
        <v>12823</v>
      </c>
      <c r="J1817" s="195" t="s">
        <v>2599</v>
      </c>
    </row>
    <row r="1818" spans="8:10">
      <c r="H1818" s="202"/>
      <c r="I1818" s="204">
        <v>12824</v>
      </c>
      <c r="J1818" s="195" t="s">
        <v>2600</v>
      </c>
    </row>
    <row r="1819" spans="8:10">
      <c r="H1819" s="202"/>
      <c r="I1819" s="204">
        <v>12825</v>
      </c>
      <c r="J1819" s="195" t="s">
        <v>2601</v>
      </c>
    </row>
    <row r="1820" spans="8:10">
      <c r="H1820" s="202"/>
      <c r="I1820" s="204">
        <v>12826</v>
      </c>
      <c r="J1820" s="195" t="s">
        <v>2602</v>
      </c>
    </row>
    <row r="1821" spans="8:10">
      <c r="H1821" s="202"/>
      <c r="I1821" s="204">
        <v>12827</v>
      </c>
      <c r="J1821" s="195" t="s">
        <v>2603</v>
      </c>
    </row>
    <row r="1822" spans="8:10">
      <c r="H1822" s="202">
        <v>5113</v>
      </c>
      <c r="I1822" s="204">
        <v>12828</v>
      </c>
      <c r="J1822" s="195" t="s">
        <v>2604</v>
      </c>
    </row>
    <row r="1823" spans="8:10">
      <c r="H1823" s="202"/>
      <c r="I1823" s="204">
        <v>12806</v>
      </c>
      <c r="J1823" s="195" t="s">
        <v>2605</v>
      </c>
    </row>
    <row r="1824" spans="8:10">
      <c r="H1824" s="202"/>
      <c r="I1824" s="204">
        <v>12804</v>
      </c>
      <c r="J1824" s="195" t="s">
        <v>2606</v>
      </c>
    </row>
    <row r="1825" spans="8:10">
      <c r="H1825" s="202"/>
      <c r="I1825" s="204">
        <v>12820</v>
      </c>
      <c r="J1825" s="195" t="s">
        <v>2607</v>
      </c>
    </row>
    <row r="1826" spans="8:10">
      <c r="H1826" s="202"/>
      <c r="I1826" s="204">
        <v>10222</v>
      </c>
      <c r="J1826" s="195" t="s">
        <v>2608</v>
      </c>
    </row>
    <row r="1827" spans="8:10">
      <c r="H1827" s="202">
        <v>2917</v>
      </c>
      <c r="I1827" s="204">
        <v>12800</v>
      </c>
      <c r="J1827" s="195" t="s">
        <v>2609</v>
      </c>
    </row>
    <row r="1828" spans="8:10">
      <c r="H1828" s="202"/>
      <c r="I1828" s="204">
        <v>11312</v>
      </c>
      <c r="J1828" s="195" t="s">
        <v>2610</v>
      </c>
    </row>
    <row r="1829" spans="8:10">
      <c r="H1829" s="202">
        <v>2526</v>
      </c>
      <c r="I1829" s="204">
        <v>13752</v>
      </c>
      <c r="J1829" s="195" t="s">
        <v>2611</v>
      </c>
    </row>
    <row r="1830" spans="8:10">
      <c r="H1830" s="202"/>
      <c r="I1830" s="204">
        <v>11064</v>
      </c>
      <c r="J1830" s="195" t="s">
        <v>2612</v>
      </c>
    </row>
    <row r="1831" spans="8:10">
      <c r="H1831" s="202">
        <v>4741</v>
      </c>
      <c r="I1831" s="204">
        <v>15435</v>
      </c>
      <c r="J1831" s="195" t="s">
        <v>2613</v>
      </c>
    </row>
    <row r="1832" spans="8:10">
      <c r="H1832" s="202">
        <v>2551</v>
      </c>
      <c r="I1832" s="204">
        <v>12803</v>
      </c>
      <c r="J1832" s="195" t="s">
        <v>2614</v>
      </c>
    </row>
    <row r="1833" spans="8:10">
      <c r="H1833" s="202">
        <v>5638</v>
      </c>
      <c r="I1833" s="204">
        <v>14622</v>
      </c>
      <c r="J1833" s="195" t="s">
        <v>2615</v>
      </c>
    </row>
    <row r="1834" spans="8:10">
      <c r="H1834" s="202">
        <v>5429</v>
      </c>
      <c r="I1834" s="204">
        <v>14624</v>
      </c>
      <c r="J1834" s="195" t="s">
        <v>2616</v>
      </c>
    </row>
    <row r="1835" spans="8:10">
      <c r="H1835" s="202"/>
      <c r="I1835" s="204">
        <v>12798</v>
      </c>
      <c r="J1835" s="195" t="s">
        <v>2617</v>
      </c>
    </row>
    <row r="1836" spans="8:10">
      <c r="H1836" s="202">
        <v>5115</v>
      </c>
      <c r="I1836" s="204">
        <v>12807</v>
      </c>
      <c r="J1836" s="195" t="s">
        <v>2618</v>
      </c>
    </row>
    <row r="1837" spans="8:10">
      <c r="H1837" s="202"/>
      <c r="I1837" s="204">
        <v>11302</v>
      </c>
      <c r="J1837" s="195" t="s">
        <v>2619</v>
      </c>
    </row>
    <row r="1838" spans="8:10">
      <c r="H1838" s="202"/>
      <c r="I1838" s="204">
        <v>13665</v>
      </c>
      <c r="J1838" s="195" t="s">
        <v>2620</v>
      </c>
    </row>
    <row r="1839" spans="8:10">
      <c r="H1839" s="202">
        <v>3821</v>
      </c>
      <c r="I1839" s="204">
        <v>16016</v>
      </c>
      <c r="J1839" s="195" t="s">
        <v>2621</v>
      </c>
    </row>
    <row r="1840" spans="8:10">
      <c r="H1840" s="202">
        <v>2493</v>
      </c>
      <c r="I1840" s="204">
        <v>12808</v>
      </c>
      <c r="J1840" s="195" t="s">
        <v>2622</v>
      </c>
    </row>
    <row r="1841" spans="8:10">
      <c r="H1841" s="202"/>
      <c r="I1841" s="204">
        <v>12809</v>
      </c>
      <c r="J1841" s="195" t="s">
        <v>2623</v>
      </c>
    </row>
    <row r="1842" spans="8:10">
      <c r="H1842" s="202">
        <v>331</v>
      </c>
      <c r="I1842" s="204">
        <v>15015</v>
      </c>
      <c r="J1842" s="195" t="s">
        <v>2624</v>
      </c>
    </row>
    <row r="1843" spans="8:10">
      <c r="H1843" s="202">
        <v>5674</v>
      </c>
      <c r="I1843" s="204">
        <v>14623</v>
      </c>
      <c r="J1843" s="195" t="s">
        <v>2625</v>
      </c>
    </row>
    <row r="1844" spans="8:10">
      <c r="H1844" s="202"/>
      <c r="I1844" s="204">
        <v>12812</v>
      </c>
      <c r="J1844" s="195" t="s">
        <v>2626</v>
      </c>
    </row>
    <row r="1845" spans="8:10">
      <c r="H1845" s="202">
        <v>696</v>
      </c>
      <c r="I1845" s="204">
        <v>15215</v>
      </c>
      <c r="J1845" s="195" t="s">
        <v>2627</v>
      </c>
    </row>
    <row r="1846" spans="8:10">
      <c r="H1846" s="202">
        <v>5675</v>
      </c>
      <c r="I1846" s="204">
        <v>16073</v>
      </c>
      <c r="J1846" s="195" t="s">
        <v>2628</v>
      </c>
    </row>
    <row r="1847" spans="8:10">
      <c r="H1847" s="202"/>
      <c r="I1847" s="204">
        <v>12716</v>
      </c>
      <c r="J1847" s="195" t="s">
        <v>2629</v>
      </c>
    </row>
    <row r="1848" spans="8:10">
      <c r="H1848" s="202"/>
      <c r="I1848" s="204">
        <v>12780</v>
      </c>
      <c r="J1848" s="195" t="s">
        <v>2630</v>
      </c>
    </row>
    <row r="1849" spans="8:10">
      <c r="H1849" s="202">
        <v>63</v>
      </c>
      <c r="I1849" s="204">
        <v>12720</v>
      </c>
      <c r="J1849" s="195" t="s">
        <v>2631</v>
      </c>
    </row>
    <row r="1850" spans="8:10">
      <c r="H1850" s="202"/>
      <c r="I1850" s="204">
        <v>12721</v>
      </c>
      <c r="J1850" s="195" t="s">
        <v>2632</v>
      </c>
    </row>
    <row r="1851" spans="8:10">
      <c r="H1851" s="202">
        <v>5192</v>
      </c>
      <c r="I1851" s="204">
        <v>15628</v>
      </c>
      <c r="J1851" s="195" t="s">
        <v>2633</v>
      </c>
    </row>
    <row r="1852" spans="8:10">
      <c r="H1852" s="202"/>
      <c r="I1852" s="204">
        <v>11050</v>
      </c>
      <c r="J1852" s="195" t="s">
        <v>2634</v>
      </c>
    </row>
    <row r="1853" spans="8:10">
      <c r="H1853" s="202">
        <v>5858</v>
      </c>
      <c r="I1853" s="204">
        <v>14638</v>
      </c>
      <c r="J1853" s="195" t="s">
        <v>2635</v>
      </c>
    </row>
    <row r="1854" spans="8:10">
      <c r="H1854" s="202">
        <v>2025</v>
      </c>
      <c r="I1854" s="204">
        <v>14526</v>
      </c>
      <c r="J1854" s="195" t="s">
        <v>2636</v>
      </c>
    </row>
    <row r="1855" spans="8:10">
      <c r="H1855" s="202">
        <v>5639</v>
      </c>
      <c r="I1855" s="204">
        <v>14636</v>
      </c>
      <c r="J1855" s="195" t="s">
        <v>2637</v>
      </c>
    </row>
    <row r="1856" spans="8:10">
      <c r="H1856" s="202"/>
      <c r="I1856" s="204">
        <v>10034</v>
      </c>
      <c r="J1856" s="195" t="s">
        <v>2638</v>
      </c>
    </row>
    <row r="1857" spans="8:10">
      <c r="H1857" s="202">
        <v>5010</v>
      </c>
      <c r="I1857" s="204">
        <v>12725</v>
      </c>
      <c r="J1857" s="195" t="s">
        <v>2639</v>
      </c>
    </row>
    <row r="1858" spans="8:10">
      <c r="H1858" s="202">
        <v>3618</v>
      </c>
      <c r="I1858" s="204">
        <v>16058</v>
      </c>
      <c r="J1858" s="195" t="s">
        <v>3453</v>
      </c>
    </row>
    <row r="1859" spans="8:10">
      <c r="H1859" s="202">
        <v>1405</v>
      </c>
      <c r="I1859" s="204">
        <v>12718</v>
      </c>
      <c r="J1859" s="195" t="s">
        <v>2640</v>
      </c>
    </row>
    <row r="1860" spans="8:10">
      <c r="H1860" s="202">
        <v>4104</v>
      </c>
      <c r="I1860" s="204">
        <v>16087</v>
      </c>
      <c r="J1860" s="195" t="s">
        <v>2641</v>
      </c>
    </row>
    <row r="1861" spans="8:10">
      <c r="H1861" s="202">
        <v>2830</v>
      </c>
      <c r="I1861" s="204">
        <v>13775</v>
      </c>
      <c r="J1861" s="195" t="s">
        <v>2642</v>
      </c>
    </row>
    <row r="1862" spans="8:10">
      <c r="H1862" s="202"/>
      <c r="I1862" s="204">
        <v>12728</v>
      </c>
      <c r="J1862" s="195" t="s">
        <v>2643</v>
      </c>
    </row>
    <row r="1863" spans="8:10">
      <c r="H1863" s="202"/>
      <c r="I1863" s="204">
        <v>12729</v>
      </c>
      <c r="J1863" s="195" t="s">
        <v>2644</v>
      </c>
    </row>
    <row r="1864" spans="8:10">
      <c r="H1864" s="202">
        <v>5487</v>
      </c>
      <c r="I1864" s="204">
        <v>14547</v>
      </c>
      <c r="J1864" s="195" t="s">
        <v>2645</v>
      </c>
    </row>
    <row r="1865" spans="8:10">
      <c r="H1865" s="202"/>
      <c r="I1865" s="204">
        <v>12731</v>
      </c>
      <c r="J1865" s="195" t="s">
        <v>2646</v>
      </c>
    </row>
    <row r="1866" spans="8:10">
      <c r="H1866" s="202"/>
      <c r="I1866" s="204">
        <v>16550</v>
      </c>
      <c r="J1866" s="195" t="s">
        <v>3831</v>
      </c>
    </row>
    <row r="1867" spans="8:10">
      <c r="H1867" s="202">
        <v>5640</v>
      </c>
      <c r="I1867" s="204">
        <v>14637</v>
      </c>
      <c r="J1867" s="195" t="s">
        <v>2647</v>
      </c>
    </row>
    <row r="1868" spans="8:10">
      <c r="H1868" s="202"/>
      <c r="I1868" s="204">
        <v>12710</v>
      </c>
      <c r="J1868" s="195" t="s">
        <v>2648</v>
      </c>
    </row>
    <row r="1869" spans="8:10">
      <c r="H1869" s="202">
        <v>2527</v>
      </c>
      <c r="I1869" s="204">
        <v>13736</v>
      </c>
      <c r="J1869" s="195" t="s">
        <v>2649</v>
      </c>
    </row>
    <row r="1870" spans="8:10">
      <c r="H1870" s="202">
        <v>1135</v>
      </c>
      <c r="I1870" s="204">
        <v>15577</v>
      </c>
      <c r="J1870" s="195" t="s">
        <v>2650</v>
      </c>
    </row>
    <row r="1871" spans="8:10">
      <c r="H1871" s="202">
        <v>5606</v>
      </c>
      <c r="I1871" s="204">
        <v>14640</v>
      </c>
      <c r="J1871" s="195" t="s">
        <v>2651</v>
      </c>
    </row>
    <row r="1872" spans="8:10">
      <c r="H1872" s="202">
        <v>3033</v>
      </c>
      <c r="I1872" s="204">
        <v>12705</v>
      </c>
      <c r="J1872" s="195" t="s">
        <v>2652</v>
      </c>
    </row>
    <row r="1873" spans="8:10">
      <c r="H1873" s="202"/>
      <c r="I1873" s="204">
        <v>10048</v>
      </c>
      <c r="J1873" s="195" t="s">
        <v>2653</v>
      </c>
    </row>
    <row r="1874" spans="8:10">
      <c r="H1874" s="202"/>
      <c r="I1874" s="204">
        <v>16508</v>
      </c>
      <c r="J1874" s="195" t="s">
        <v>3832</v>
      </c>
    </row>
    <row r="1875" spans="8:10">
      <c r="H1875" s="202">
        <v>3891</v>
      </c>
      <c r="I1875" s="204">
        <v>16071</v>
      </c>
      <c r="J1875" s="195" t="s">
        <v>2654</v>
      </c>
    </row>
    <row r="1876" spans="8:10">
      <c r="H1876" s="202">
        <v>1061</v>
      </c>
      <c r="I1876" s="204">
        <v>15600</v>
      </c>
      <c r="J1876" s="195" t="s">
        <v>2655</v>
      </c>
    </row>
    <row r="1877" spans="8:10">
      <c r="H1877" s="202">
        <v>306</v>
      </c>
      <c r="I1877" s="204">
        <v>15474</v>
      </c>
      <c r="J1877" s="195" t="s">
        <v>2656</v>
      </c>
    </row>
    <row r="1878" spans="8:10">
      <c r="H1878" s="202">
        <v>415</v>
      </c>
      <c r="I1878" s="204">
        <v>15072</v>
      </c>
      <c r="J1878" s="195" t="s">
        <v>2657</v>
      </c>
    </row>
    <row r="1879" spans="8:10">
      <c r="H1879" s="202"/>
      <c r="I1879" s="204">
        <v>11155</v>
      </c>
      <c r="J1879" s="195" t="s">
        <v>2658</v>
      </c>
    </row>
    <row r="1880" spans="8:10">
      <c r="H1880" s="202">
        <v>2852</v>
      </c>
      <c r="I1880" s="204">
        <v>13791</v>
      </c>
      <c r="J1880" s="195" t="s">
        <v>2659</v>
      </c>
    </row>
    <row r="1881" spans="8:10">
      <c r="H1881" s="202"/>
      <c r="I1881" s="204">
        <v>12591</v>
      </c>
      <c r="J1881" s="195" t="s">
        <v>2660</v>
      </c>
    </row>
    <row r="1882" spans="8:10">
      <c r="H1882" s="202">
        <v>2903</v>
      </c>
      <c r="I1882" s="204">
        <v>12801</v>
      </c>
      <c r="J1882" s="195" t="s">
        <v>2661</v>
      </c>
    </row>
    <row r="1883" spans="8:10">
      <c r="H1883" s="202"/>
      <c r="I1883" s="204">
        <v>11323</v>
      </c>
      <c r="J1883" s="195" t="s">
        <v>2662</v>
      </c>
    </row>
    <row r="1884" spans="8:10">
      <c r="H1884" s="202"/>
      <c r="I1884" s="204">
        <v>10805</v>
      </c>
      <c r="J1884" s="195" t="s">
        <v>2663</v>
      </c>
    </row>
    <row r="1885" spans="8:10">
      <c r="H1885" s="202"/>
      <c r="I1885" s="204">
        <v>16243</v>
      </c>
      <c r="J1885" s="195" t="s">
        <v>3833</v>
      </c>
    </row>
    <row r="1886" spans="8:10">
      <c r="H1886" s="202">
        <v>497</v>
      </c>
      <c r="I1886" s="204">
        <v>15106</v>
      </c>
      <c r="J1886" s="195" t="s">
        <v>2664</v>
      </c>
    </row>
    <row r="1887" spans="8:10">
      <c r="H1887" s="202"/>
      <c r="I1887" s="204">
        <v>12730</v>
      </c>
      <c r="J1887" s="195" t="s">
        <v>2665</v>
      </c>
    </row>
    <row r="1888" spans="8:10">
      <c r="H1888" s="202">
        <v>2464</v>
      </c>
      <c r="I1888" s="204">
        <v>15602</v>
      </c>
      <c r="J1888" s="195" t="s">
        <v>3454</v>
      </c>
    </row>
    <row r="1889" spans="8:10">
      <c r="H1889" s="202"/>
      <c r="I1889" s="204">
        <v>11244</v>
      </c>
      <c r="J1889" s="195" t="s">
        <v>2666</v>
      </c>
    </row>
    <row r="1890" spans="8:10">
      <c r="H1890" s="202">
        <v>2455</v>
      </c>
      <c r="I1890" s="204">
        <v>13187</v>
      </c>
      <c r="J1890" s="195" t="s">
        <v>2667</v>
      </c>
    </row>
    <row r="1891" spans="8:10">
      <c r="H1891" s="202"/>
      <c r="I1891" s="204">
        <v>12708</v>
      </c>
      <c r="J1891" s="195" t="s">
        <v>2668</v>
      </c>
    </row>
    <row r="1892" spans="8:10">
      <c r="H1892" s="202"/>
      <c r="I1892" s="204">
        <v>14067</v>
      </c>
      <c r="J1892" s="195" t="s">
        <v>2669</v>
      </c>
    </row>
    <row r="1893" spans="8:10">
      <c r="H1893" s="202">
        <v>3393</v>
      </c>
      <c r="I1893" s="204">
        <v>14449</v>
      </c>
      <c r="J1893" s="195" t="s">
        <v>2670</v>
      </c>
    </row>
    <row r="1894" spans="8:10">
      <c r="H1894" s="202">
        <v>586</v>
      </c>
      <c r="I1894" s="204">
        <v>15158</v>
      </c>
      <c r="J1894" s="195" t="s">
        <v>2671</v>
      </c>
    </row>
    <row r="1895" spans="8:10">
      <c r="H1895" s="202">
        <v>955</v>
      </c>
      <c r="I1895" s="204">
        <v>15350</v>
      </c>
      <c r="J1895" s="195" t="s">
        <v>2672</v>
      </c>
    </row>
    <row r="1896" spans="8:10">
      <c r="H1896" s="202"/>
      <c r="I1896" s="204">
        <v>11216</v>
      </c>
      <c r="J1896" s="195" t="s">
        <v>2673</v>
      </c>
    </row>
    <row r="1897" spans="8:10">
      <c r="H1897" s="202">
        <v>332</v>
      </c>
      <c r="I1897" s="204">
        <v>15475</v>
      </c>
      <c r="J1897" s="195" t="s">
        <v>2674</v>
      </c>
    </row>
    <row r="1898" spans="8:10">
      <c r="H1898" s="202"/>
      <c r="I1898" s="204">
        <v>16407</v>
      </c>
      <c r="J1898" s="195" t="s">
        <v>3834</v>
      </c>
    </row>
    <row r="1899" spans="8:10">
      <c r="H1899" s="202">
        <v>3783</v>
      </c>
      <c r="I1899" s="204">
        <v>16003</v>
      </c>
      <c r="J1899" s="195" t="s">
        <v>2675</v>
      </c>
    </row>
    <row r="1900" spans="8:10">
      <c r="H1900" s="202"/>
      <c r="I1900" s="204">
        <v>16507</v>
      </c>
      <c r="J1900" s="195" t="s">
        <v>3835</v>
      </c>
    </row>
    <row r="1901" spans="8:10">
      <c r="H1901" s="202"/>
      <c r="I1901" s="204">
        <v>12702</v>
      </c>
      <c r="J1901" s="195" t="s">
        <v>2676</v>
      </c>
    </row>
    <row r="1902" spans="8:10">
      <c r="H1902" s="202">
        <v>4253</v>
      </c>
      <c r="I1902" s="204">
        <v>12711</v>
      </c>
      <c r="J1902" s="195" t="s">
        <v>2677</v>
      </c>
    </row>
    <row r="1903" spans="8:10">
      <c r="H1903" s="202"/>
      <c r="I1903" s="204">
        <v>16337</v>
      </c>
      <c r="J1903" s="195" t="s">
        <v>3836</v>
      </c>
    </row>
    <row r="1904" spans="8:10">
      <c r="H1904" s="202">
        <v>5317</v>
      </c>
      <c r="I1904" s="204">
        <v>14495</v>
      </c>
      <c r="J1904" s="195" t="s">
        <v>2678</v>
      </c>
    </row>
    <row r="1905" spans="8:10">
      <c r="H1905" s="202">
        <v>5193</v>
      </c>
      <c r="I1905" s="204">
        <v>12714</v>
      </c>
      <c r="J1905" s="195" t="s">
        <v>2679</v>
      </c>
    </row>
    <row r="1906" spans="8:10">
      <c r="H1906" s="202"/>
      <c r="I1906" s="204">
        <v>12715</v>
      </c>
      <c r="J1906" s="195" t="s">
        <v>2680</v>
      </c>
    </row>
    <row r="1907" spans="8:10">
      <c r="H1907" s="202">
        <v>3953</v>
      </c>
      <c r="I1907" s="204">
        <v>16034</v>
      </c>
      <c r="J1907" s="195" t="s">
        <v>2681</v>
      </c>
    </row>
    <row r="1908" spans="8:10">
      <c r="H1908" s="202"/>
      <c r="I1908" s="204">
        <v>12735</v>
      </c>
      <c r="J1908" s="195" t="s">
        <v>2682</v>
      </c>
    </row>
    <row r="1909" spans="8:10">
      <c r="H1909" s="202">
        <v>2853</v>
      </c>
      <c r="I1909" s="204">
        <v>13792</v>
      </c>
      <c r="J1909" s="195" t="s">
        <v>2683</v>
      </c>
    </row>
    <row r="1910" spans="8:10">
      <c r="H1910" s="202"/>
      <c r="I1910" s="204">
        <v>10804</v>
      </c>
      <c r="J1910" s="195" t="s">
        <v>2684</v>
      </c>
    </row>
    <row r="1911" spans="8:10">
      <c r="H1911" s="202">
        <v>3954</v>
      </c>
      <c r="I1911" s="204">
        <v>16035</v>
      </c>
      <c r="J1911" s="195" t="s">
        <v>2685</v>
      </c>
    </row>
    <row r="1912" spans="8:10">
      <c r="H1912" s="202"/>
      <c r="I1912" s="204">
        <v>12703</v>
      </c>
      <c r="J1912" s="195" t="s">
        <v>2686</v>
      </c>
    </row>
    <row r="1913" spans="8:10">
      <c r="H1913" s="202"/>
      <c r="I1913" s="204">
        <v>10564</v>
      </c>
      <c r="J1913" s="195" t="s">
        <v>2687</v>
      </c>
    </row>
    <row r="1914" spans="8:10">
      <c r="H1914" s="202"/>
      <c r="I1914" s="204">
        <v>10625</v>
      </c>
      <c r="J1914" s="195" t="s">
        <v>1404</v>
      </c>
    </row>
    <row r="1915" spans="8:10">
      <c r="H1915" s="202">
        <v>1062</v>
      </c>
      <c r="I1915" s="204">
        <v>15578</v>
      </c>
      <c r="J1915" s="195" t="s">
        <v>1405</v>
      </c>
    </row>
    <row r="1916" spans="8:10">
      <c r="H1916" s="202"/>
      <c r="I1916" s="204">
        <v>12751</v>
      </c>
      <c r="J1916" s="195" t="s">
        <v>1406</v>
      </c>
    </row>
    <row r="1917" spans="8:10">
      <c r="H1917" s="202">
        <v>4826</v>
      </c>
      <c r="I1917" s="204">
        <v>15424</v>
      </c>
      <c r="J1917" s="195" t="s">
        <v>1407</v>
      </c>
    </row>
    <row r="1918" spans="8:10">
      <c r="H1918" s="202">
        <v>4105</v>
      </c>
      <c r="I1918" s="204">
        <v>12753</v>
      </c>
      <c r="J1918" s="195" t="s">
        <v>1408</v>
      </c>
    </row>
    <row r="1919" spans="8:10">
      <c r="H1919" s="202"/>
      <c r="I1919" s="204">
        <v>11383</v>
      </c>
      <c r="J1919" s="195" t="s">
        <v>1409</v>
      </c>
    </row>
    <row r="1920" spans="8:10">
      <c r="H1920" s="202"/>
      <c r="I1920" s="204">
        <v>16549</v>
      </c>
      <c r="J1920" s="195" t="s">
        <v>3837</v>
      </c>
    </row>
    <row r="1921" spans="8:10">
      <c r="H1921" s="202"/>
      <c r="I1921" s="204">
        <v>12755</v>
      </c>
      <c r="J1921" s="195" t="s">
        <v>1410</v>
      </c>
    </row>
    <row r="1922" spans="8:10">
      <c r="H1922" s="202">
        <v>5194</v>
      </c>
      <c r="I1922" s="204">
        <v>12765</v>
      </c>
      <c r="J1922" s="195" t="s">
        <v>745</v>
      </c>
    </row>
    <row r="1923" spans="8:10">
      <c r="H1923" s="202">
        <v>5790</v>
      </c>
      <c r="I1923" s="204">
        <v>14545</v>
      </c>
      <c r="J1923" s="195" t="s">
        <v>746</v>
      </c>
    </row>
    <row r="1924" spans="8:10">
      <c r="H1924" s="202"/>
      <c r="I1924" s="204">
        <v>12750</v>
      </c>
      <c r="J1924" s="195" t="s">
        <v>747</v>
      </c>
    </row>
    <row r="1925" spans="8:10">
      <c r="H1925" s="202">
        <v>3253</v>
      </c>
      <c r="I1925" s="204">
        <v>14401</v>
      </c>
      <c r="J1925" s="195" t="s">
        <v>748</v>
      </c>
    </row>
    <row r="1926" spans="8:10">
      <c r="H1926" s="202">
        <v>5430</v>
      </c>
      <c r="I1926" s="204">
        <v>14631</v>
      </c>
      <c r="J1926" s="195" t="s">
        <v>749</v>
      </c>
    </row>
    <row r="1927" spans="8:10">
      <c r="H1927" s="202"/>
      <c r="I1927" s="204">
        <v>16279</v>
      </c>
      <c r="J1927" s="195" t="s">
        <v>3838</v>
      </c>
    </row>
    <row r="1928" spans="8:10">
      <c r="H1928" s="202"/>
      <c r="I1928" s="204">
        <v>12760</v>
      </c>
      <c r="J1928" s="195" t="s">
        <v>750</v>
      </c>
    </row>
    <row r="1929" spans="8:10">
      <c r="H1929" s="202">
        <v>2206</v>
      </c>
      <c r="I1929" s="204">
        <v>13249</v>
      </c>
      <c r="J1929" s="195" t="s">
        <v>751</v>
      </c>
    </row>
    <row r="1930" spans="8:10">
      <c r="H1930" s="202"/>
      <c r="I1930" s="204">
        <v>11192</v>
      </c>
      <c r="J1930" s="195" t="s">
        <v>752</v>
      </c>
    </row>
    <row r="1931" spans="8:10">
      <c r="H1931" s="202"/>
      <c r="I1931" s="204">
        <v>11193</v>
      </c>
      <c r="J1931" s="195" t="s">
        <v>753</v>
      </c>
    </row>
    <row r="1932" spans="8:10">
      <c r="H1932" s="202"/>
      <c r="I1932" s="204">
        <v>16336</v>
      </c>
      <c r="J1932" s="195" t="s">
        <v>3839</v>
      </c>
    </row>
    <row r="1933" spans="8:10">
      <c r="H1933" s="202"/>
      <c r="I1933" s="204">
        <v>10016</v>
      </c>
      <c r="J1933" s="195" t="s">
        <v>754</v>
      </c>
    </row>
    <row r="1934" spans="8:10">
      <c r="H1934" s="202"/>
      <c r="I1934" s="204">
        <v>12761</v>
      </c>
      <c r="J1934" s="195" t="s">
        <v>755</v>
      </c>
    </row>
    <row r="1935" spans="8:10">
      <c r="H1935" s="202"/>
      <c r="I1935" s="204">
        <v>12762</v>
      </c>
      <c r="J1935" s="195" t="s">
        <v>756</v>
      </c>
    </row>
    <row r="1936" spans="8:10">
      <c r="H1936" s="202"/>
      <c r="I1936" s="204">
        <v>12763</v>
      </c>
      <c r="J1936" s="195" t="s">
        <v>757</v>
      </c>
    </row>
    <row r="1937" spans="8:10">
      <c r="H1937" s="202">
        <v>2140</v>
      </c>
      <c r="I1937" s="204">
        <v>14135</v>
      </c>
      <c r="J1937" s="195" t="s">
        <v>758</v>
      </c>
    </row>
    <row r="1938" spans="8:10">
      <c r="H1938" s="202">
        <v>35</v>
      </c>
      <c r="I1938" s="204">
        <v>12742</v>
      </c>
      <c r="J1938" s="195" t="s">
        <v>759</v>
      </c>
    </row>
    <row r="1939" spans="8:10">
      <c r="H1939" s="202"/>
      <c r="I1939" s="204">
        <v>12740</v>
      </c>
      <c r="J1939" s="195" t="s">
        <v>760</v>
      </c>
    </row>
    <row r="1940" spans="8:10">
      <c r="H1940" s="202">
        <v>6136</v>
      </c>
      <c r="I1940" s="204">
        <v>16602</v>
      </c>
      <c r="J1940" s="195" t="s">
        <v>761</v>
      </c>
    </row>
    <row r="1941" spans="8:10">
      <c r="H1941" s="202"/>
      <c r="I1941" s="204">
        <v>11277</v>
      </c>
      <c r="J1941" s="195" t="s">
        <v>762</v>
      </c>
    </row>
    <row r="1942" spans="8:10">
      <c r="H1942" s="202">
        <v>6137</v>
      </c>
      <c r="I1942" s="204">
        <v>12756</v>
      </c>
      <c r="J1942" s="195" t="s">
        <v>763</v>
      </c>
    </row>
    <row r="1943" spans="8:10">
      <c r="H1943" s="202"/>
      <c r="I1943" s="204">
        <v>11278</v>
      </c>
      <c r="J1943" s="195" t="s">
        <v>2688</v>
      </c>
    </row>
    <row r="1944" spans="8:10">
      <c r="H1944" s="202"/>
      <c r="I1944" s="204">
        <v>12736</v>
      </c>
      <c r="J1944" s="195" t="s">
        <v>2689</v>
      </c>
    </row>
    <row r="1945" spans="8:10">
      <c r="H1945" s="202">
        <v>8</v>
      </c>
      <c r="I1945" s="204">
        <v>12738</v>
      </c>
      <c r="J1945" s="195" t="s">
        <v>2690</v>
      </c>
    </row>
    <row r="1946" spans="8:10">
      <c r="H1946" s="202"/>
      <c r="I1946" s="204">
        <v>12739</v>
      </c>
      <c r="J1946" s="195" t="s">
        <v>2691</v>
      </c>
    </row>
    <row r="1947" spans="8:10">
      <c r="H1947" s="202">
        <v>3663</v>
      </c>
      <c r="I1947" s="204">
        <v>15980</v>
      </c>
      <c r="J1947" s="195" t="s">
        <v>2692</v>
      </c>
    </row>
    <row r="1948" spans="8:10">
      <c r="H1948" s="202">
        <v>5196</v>
      </c>
      <c r="I1948" s="204">
        <v>12749</v>
      </c>
      <c r="J1948" s="195" t="s">
        <v>2693</v>
      </c>
    </row>
    <row r="1949" spans="8:10">
      <c r="H1949" s="202">
        <v>6215</v>
      </c>
      <c r="I1949" s="204">
        <v>12741</v>
      </c>
      <c r="J1949" s="195" t="s">
        <v>2694</v>
      </c>
    </row>
    <row r="1950" spans="8:10">
      <c r="H1950" s="202">
        <v>2086</v>
      </c>
      <c r="I1950" s="204">
        <v>12734</v>
      </c>
      <c r="J1950" s="195" t="s">
        <v>2695</v>
      </c>
    </row>
    <row r="1951" spans="8:10">
      <c r="H1951" s="202"/>
      <c r="I1951" s="204">
        <v>10813</v>
      </c>
      <c r="J1951" s="195" t="s">
        <v>2696</v>
      </c>
    </row>
    <row r="1952" spans="8:10">
      <c r="H1952" s="202">
        <v>5919</v>
      </c>
      <c r="I1952" s="204">
        <v>14634</v>
      </c>
      <c r="J1952" s="195" t="s">
        <v>2697</v>
      </c>
    </row>
    <row r="1953" spans="8:10">
      <c r="H1953" s="202"/>
      <c r="I1953" s="204">
        <v>10221</v>
      </c>
      <c r="J1953" s="195" t="s">
        <v>2698</v>
      </c>
    </row>
    <row r="1954" spans="8:10">
      <c r="H1954" s="202">
        <v>2208</v>
      </c>
      <c r="I1954" s="204">
        <v>12744</v>
      </c>
      <c r="J1954" s="195" t="s">
        <v>2699</v>
      </c>
    </row>
    <row r="1955" spans="8:10">
      <c r="H1955" s="202"/>
      <c r="I1955" s="204">
        <v>12745</v>
      </c>
      <c r="J1955" s="195" t="s">
        <v>2700</v>
      </c>
    </row>
    <row r="1956" spans="8:10">
      <c r="H1956" s="202">
        <v>587</v>
      </c>
      <c r="I1956" s="204">
        <v>15159</v>
      </c>
      <c r="J1956" s="195" t="s">
        <v>2701</v>
      </c>
    </row>
    <row r="1957" spans="8:10">
      <c r="H1957" s="202">
        <v>543</v>
      </c>
      <c r="I1957" s="204">
        <v>15122</v>
      </c>
      <c r="J1957" s="195" t="s">
        <v>2702</v>
      </c>
    </row>
    <row r="1958" spans="8:10">
      <c r="H1958" s="202"/>
      <c r="I1958" s="204">
        <v>12746</v>
      </c>
      <c r="J1958" s="195" t="s">
        <v>2703</v>
      </c>
    </row>
    <row r="1959" spans="8:10">
      <c r="H1959" s="202">
        <v>2427</v>
      </c>
      <c r="I1959" s="204">
        <v>13717</v>
      </c>
      <c r="J1959" s="195" t="s">
        <v>2704</v>
      </c>
    </row>
    <row r="1960" spans="8:10">
      <c r="H1960" s="202">
        <v>4591</v>
      </c>
      <c r="I1960" s="204">
        <v>15410</v>
      </c>
      <c r="J1960" s="195" t="s">
        <v>2705</v>
      </c>
    </row>
    <row r="1961" spans="8:10">
      <c r="H1961" s="202">
        <v>5562</v>
      </c>
      <c r="I1961" s="204">
        <v>14633</v>
      </c>
      <c r="J1961" s="195" t="s">
        <v>2706</v>
      </c>
    </row>
    <row r="1962" spans="8:10">
      <c r="H1962" s="202">
        <v>1091</v>
      </c>
      <c r="I1962" s="204">
        <v>15573</v>
      </c>
      <c r="J1962" s="195" t="s">
        <v>2707</v>
      </c>
    </row>
    <row r="1963" spans="8:10">
      <c r="H1963" s="202"/>
      <c r="I1963" s="204">
        <v>12364</v>
      </c>
      <c r="J1963" s="195" t="s">
        <v>2708</v>
      </c>
    </row>
    <row r="1964" spans="8:10">
      <c r="H1964" s="202">
        <v>195</v>
      </c>
      <c r="I1964" s="204">
        <v>12620</v>
      </c>
      <c r="J1964" s="195" t="s">
        <v>2709</v>
      </c>
    </row>
    <row r="1965" spans="8:10">
      <c r="H1965" s="202">
        <v>5488</v>
      </c>
      <c r="I1965" s="204">
        <v>14683</v>
      </c>
      <c r="J1965" s="195" t="s">
        <v>2710</v>
      </c>
    </row>
    <row r="1966" spans="8:10">
      <c r="H1966" s="202"/>
      <c r="I1966" s="204">
        <v>12401</v>
      </c>
      <c r="J1966" s="195" t="s">
        <v>2711</v>
      </c>
    </row>
    <row r="1967" spans="8:10">
      <c r="H1967" s="202"/>
      <c r="I1967" s="204">
        <v>12403</v>
      </c>
      <c r="J1967" s="195" t="s">
        <v>2712</v>
      </c>
    </row>
    <row r="1968" spans="8:10">
      <c r="H1968" s="202">
        <v>3983</v>
      </c>
      <c r="I1968" s="204">
        <v>16040</v>
      </c>
      <c r="J1968" s="195" t="s">
        <v>2713</v>
      </c>
    </row>
    <row r="1969" spans="8:10">
      <c r="H1969" s="202"/>
      <c r="I1969" s="204">
        <v>16506</v>
      </c>
      <c r="J1969" s="195" t="s">
        <v>3840</v>
      </c>
    </row>
    <row r="1970" spans="8:10">
      <c r="H1970" s="202"/>
      <c r="I1970" s="204">
        <v>10232</v>
      </c>
      <c r="J1970" s="195" t="s">
        <v>2714</v>
      </c>
    </row>
    <row r="1971" spans="8:10">
      <c r="H1971" s="202">
        <v>1063</v>
      </c>
      <c r="I1971" s="204">
        <v>15568</v>
      </c>
      <c r="J1971" s="195" t="s">
        <v>2715</v>
      </c>
    </row>
    <row r="1972" spans="8:10">
      <c r="H1972" s="202"/>
      <c r="I1972" s="204">
        <v>16475</v>
      </c>
      <c r="J1972" s="195" t="s">
        <v>3841</v>
      </c>
    </row>
    <row r="1973" spans="8:10">
      <c r="H1973" s="202">
        <v>389</v>
      </c>
      <c r="I1973" s="204">
        <v>15052</v>
      </c>
      <c r="J1973" s="195" t="s">
        <v>2716</v>
      </c>
    </row>
    <row r="1974" spans="8:10">
      <c r="H1974" s="202">
        <v>1064</v>
      </c>
      <c r="I1974" s="204">
        <v>15567</v>
      </c>
      <c r="J1974" s="195" t="s">
        <v>2717</v>
      </c>
    </row>
    <row r="1975" spans="8:10">
      <c r="H1975" s="202">
        <v>307</v>
      </c>
      <c r="I1975" s="204">
        <v>15001</v>
      </c>
      <c r="J1975" s="195" t="s">
        <v>2718</v>
      </c>
    </row>
    <row r="1976" spans="8:10">
      <c r="H1976" s="202">
        <v>156</v>
      </c>
      <c r="I1976" s="204">
        <v>12408</v>
      </c>
      <c r="J1976" s="195" t="s">
        <v>2719</v>
      </c>
    </row>
    <row r="1977" spans="8:10">
      <c r="H1977" s="202">
        <v>6629</v>
      </c>
      <c r="I1977" s="204">
        <v>12409</v>
      </c>
      <c r="J1977" s="195" t="s">
        <v>2720</v>
      </c>
    </row>
    <row r="1978" spans="8:10">
      <c r="H1978" s="202">
        <v>390</v>
      </c>
      <c r="I1978" s="204">
        <v>15053</v>
      </c>
      <c r="J1978" s="195" t="s">
        <v>2721</v>
      </c>
    </row>
    <row r="1979" spans="8:10">
      <c r="H1979" s="202">
        <v>785</v>
      </c>
      <c r="I1979" s="204">
        <v>15273</v>
      </c>
      <c r="J1979" s="195" t="s">
        <v>2722</v>
      </c>
    </row>
    <row r="1980" spans="8:10">
      <c r="H1980" s="202">
        <v>4202</v>
      </c>
      <c r="I1980" s="204">
        <v>12411</v>
      </c>
      <c r="J1980" s="195" t="s">
        <v>2723</v>
      </c>
    </row>
    <row r="1981" spans="8:10">
      <c r="H1981" s="202"/>
      <c r="I1981" s="204">
        <v>12412</v>
      </c>
      <c r="J1981" s="195" t="s">
        <v>2724</v>
      </c>
    </row>
    <row r="1982" spans="8:10">
      <c r="H1982" s="202">
        <v>333</v>
      </c>
      <c r="I1982" s="204">
        <v>15017</v>
      </c>
      <c r="J1982" s="195" t="s">
        <v>2725</v>
      </c>
    </row>
    <row r="1983" spans="8:10">
      <c r="H1983" s="202">
        <v>5198</v>
      </c>
      <c r="I1983" s="204">
        <v>12388</v>
      </c>
      <c r="J1983" s="195" t="s">
        <v>2726</v>
      </c>
    </row>
    <row r="1984" spans="8:10">
      <c r="H1984" s="202">
        <v>4314</v>
      </c>
      <c r="I1984" s="204">
        <v>12404</v>
      </c>
      <c r="J1984" s="195" t="s">
        <v>2727</v>
      </c>
    </row>
    <row r="1985" spans="8:10">
      <c r="H1985" s="202">
        <v>4033</v>
      </c>
      <c r="I1985" s="204">
        <v>12384</v>
      </c>
      <c r="J1985" s="195" t="s">
        <v>2728</v>
      </c>
    </row>
    <row r="1986" spans="8:10">
      <c r="H1986" s="202"/>
      <c r="I1986" s="204">
        <v>16306</v>
      </c>
      <c r="J1986" s="195" t="s">
        <v>3842</v>
      </c>
    </row>
    <row r="1987" spans="8:10">
      <c r="H1987" s="202">
        <v>3293</v>
      </c>
      <c r="I1987" s="204">
        <v>14413</v>
      </c>
      <c r="J1987" s="195" t="s">
        <v>2729</v>
      </c>
    </row>
    <row r="1988" spans="8:10">
      <c r="H1988" s="202">
        <v>2620</v>
      </c>
      <c r="I1988" s="204">
        <v>12385</v>
      </c>
      <c r="J1988" s="195" t="s">
        <v>2730</v>
      </c>
    </row>
    <row r="1989" spans="8:10">
      <c r="H1989" s="202">
        <v>5254</v>
      </c>
      <c r="I1989" s="204">
        <v>15630</v>
      </c>
      <c r="J1989" s="195" t="s">
        <v>2731</v>
      </c>
    </row>
    <row r="1990" spans="8:10">
      <c r="H1990" s="202">
        <v>4139</v>
      </c>
      <c r="I1990" s="204">
        <v>16625</v>
      </c>
      <c r="J1990" s="195" t="s">
        <v>2732</v>
      </c>
    </row>
    <row r="1991" spans="8:10">
      <c r="H1991" s="202">
        <v>1704</v>
      </c>
      <c r="I1991" s="204">
        <v>12389</v>
      </c>
      <c r="J1991" s="195" t="s">
        <v>2733</v>
      </c>
    </row>
    <row r="1992" spans="8:10">
      <c r="H1992" s="202">
        <v>1136</v>
      </c>
      <c r="I1992" s="204">
        <v>15566</v>
      </c>
      <c r="J1992" s="195" t="s">
        <v>2734</v>
      </c>
    </row>
    <row r="1993" spans="8:10">
      <c r="H1993" s="202"/>
      <c r="I1993" s="204">
        <v>12391</v>
      </c>
      <c r="J1993" s="195" t="s">
        <v>2735</v>
      </c>
    </row>
    <row r="1994" spans="8:10">
      <c r="H1994" s="202">
        <v>4234</v>
      </c>
      <c r="I1994" s="204">
        <v>15503</v>
      </c>
      <c r="J1994" s="195" t="s">
        <v>2736</v>
      </c>
    </row>
    <row r="1995" spans="8:10">
      <c r="H1995" s="202">
        <v>5117</v>
      </c>
      <c r="I1995" s="204">
        <v>12393</v>
      </c>
      <c r="J1995" s="195" t="s">
        <v>2737</v>
      </c>
    </row>
    <row r="1996" spans="8:10">
      <c r="H1996" s="202"/>
      <c r="I1996" s="204">
        <v>12394</v>
      </c>
      <c r="J1996" s="195" t="s">
        <v>2738</v>
      </c>
    </row>
    <row r="1997" spans="8:10">
      <c r="H1997" s="202">
        <v>2936</v>
      </c>
      <c r="I1997" s="204">
        <v>12395</v>
      </c>
      <c r="J1997" s="195" t="s">
        <v>2739</v>
      </c>
    </row>
    <row r="1998" spans="8:10">
      <c r="H1998" s="202">
        <v>6715</v>
      </c>
      <c r="I1998" s="204">
        <v>13286</v>
      </c>
      <c r="J1998" s="195" t="s">
        <v>2740</v>
      </c>
    </row>
    <row r="1999" spans="8:10">
      <c r="H1999" s="202">
        <v>741</v>
      </c>
      <c r="I1999" s="204">
        <v>15247</v>
      </c>
      <c r="J1999" s="195" t="s">
        <v>2741</v>
      </c>
    </row>
    <row r="2000" spans="8:10">
      <c r="H2000" s="202">
        <v>3822</v>
      </c>
      <c r="I2000" s="204">
        <v>16017</v>
      </c>
      <c r="J2000" s="195" t="s">
        <v>2742</v>
      </c>
    </row>
    <row r="2001" spans="8:10">
      <c r="H2001" s="202">
        <v>2457</v>
      </c>
      <c r="I2001" s="204">
        <v>15380</v>
      </c>
      <c r="J2001" s="195" t="s">
        <v>2743</v>
      </c>
    </row>
    <row r="2002" spans="8:10">
      <c r="H2002" s="202"/>
      <c r="I2002" s="204">
        <v>16373</v>
      </c>
      <c r="J2002" s="195" t="s">
        <v>3843</v>
      </c>
    </row>
    <row r="2003" spans="8:10">
      <c r="H2003" s="202"/>
      <c r="I2003" s="204">
        <v>16406</v>
      </c>
      <c r="J2003" s="195" t="s">
        <v>3844</v>
      </c>
    </row>
    <row r="2004" spans="8:10">
      <c r="H2004" s="202"/>
      <c r="I2004" s="204">
        <v>12383</v>
      </c>
      <c r="J2004" s="195" t="s">
        <v>2744</v>
      </c>
    </row>
    <row r="2005" spans="8:10">
      <c r="H2005" s="202"/>
      <c r="I2005" s="204">
        <v>12406</v>
      </c>
      <c r="J2005" s="195" t="s">
        <v>2745</v>
      </c>
    </row>
    <row r="2006" spans="8:10">
      <c r="H2006" s="202">
        <v>4184</v>
      </c>
      <c r="I2006" s="204">
        <v>15388</v>
      </c>
      <c r="J2006" s="195" t="s">
        <v>2746</v>
      </c>
    </row>
    <row r="2007" spans="8:10">
      <c r="H2007" s="202"/>
      <c r="I2007" s="204">
        <v>10997</v>
      </c>
      <c r="J2007" s="195" t="s">
        <v>2747</v>
      </c>
    </row>
    <row r="2008" spans="8:10">
      <c r="H2008" s="202">
        <v>6716</v>
      </c>
      <c r="I2008" s="204">
        <v>13680</v>
      </c>
      <c r="J2008" s="195" t="s">
        <v>2748</v>
      </c>
    </row>
    <row r="2009" spans="8:10">
      <c r="H2009" s="202"/>
      <c r="I2009" s="204">
        <v>12431</v>
      </c>
      <c r="J2009" s="195" t="s">
        <v>2749</v>
      </c>
    </row>
    <row r="2010" spans="8:10">
      <c r="H2010" s="202"/>
      <c r="I2010" s="204">
        <v>12432</v>
      </c>
      <c r="J2010" s="195" t="s">
        <v>2750</v>
      </c>
    </row>
    <row r="2011" spans="8:10">
      <c r="H2011" s="202">
        <v>9</v>
      </c>
      <c r="I2011" s="204">
        <v>12433</v>
      </c>
      <c r="J2011" s="195" t="s">
        <v>2751</v>
      </c>
    </row>
    <row r="2012" spans="8:10">
      <c r="H2012" s="202"/>
      <c r="I2012" s="204">
        <v>12434</v>
      </c>
      <c r="J2012" s="195" t="s">
        <v>2752</v>
      </c>
    </row>
    <row r="2013" spans="8:10">
      <c r="H2013" s="202">
        <v>2477</v>
      </c>
      <c r="I2013" s="204">
        <v>14469</v>
      </c>
      <c r="J2013" s="195" t="s">
        <v>2753</v>
      </c>
    </row>
    <row r="2014" spans="8:10">
      <c r="H2014" s="202">
        <v>5489</v>
      </c>
      <c r="I2014" s="204">
        <v>14676</v>
      </c>
      <c r="J2014" s="195" t="s">
        <v>2754</v>
      </c>
    </row>
    <row r="2015" spans="8:10">
      <c r="H2015" s="202"/>
      <c r="I2015" s="204">
        <v>12445</v>
      </c>
      <c r="J2015" s="195" t="s">
        <v>2755</v>
      </c>
    </row>
    <row r="2016" spans="8:10">
      <c r="H2016" s="202">
        <v>2271</v>
      </c>
      <c r="I2016" s="204">
        <v>12437</v>
      </c>
      <c r="J2016" s="195" t="s">
        <v>2756</v>
      </c>
    </row>
    <row r="2017" spans="8:10">
      <c r="H2017" s="202">
        <v>6630</v>
      </c>
      <c r="I2017" s="204">
        <v>12430</v>
      </c>
      <c r="J2017" s="195" t="s">
        <v>2757</v>
      </c>
    </row>
    <row r="2018" spans="8:10">
      <c r="H2018" s="202">
        <v>5199</v>
      </c>
      <c r="I2018" s="204">
        <v>12442</v>
      </c>
      <c r="J2018" s="195" t="s">
        <v>2758</v>
      </c>
    </row>
    <row r="2019" spans="8:10">
      <c r="H2019" s="202"/>
      <c r="I2019" s="204">
        <v>12443</v>
      </c>
      <c r="J2019" s="195" t="s">
        <v>2759</v>
      </c>
    </row>
    <row r="2020" spans="8:10">
      <c r="H2020" s="202">
        <v>5723</v>
      </c>
      <c r="I2020" s="204">
        <v>14680</v>
      </c>
      <c r="J2020" s="195" t="s">
        <v>2760</v>
      </c>
    </row>
    <row r="2021" spans="8:10">
      <c r="H2021" s="202"/>
      <c r="I2021" s="204">
        <v>12420</v>
      </c>
      <c r="J2021" s="195" t="s">
        <v>2761</v>
      </c>
    </row>
    <row r="2022" spans="8:10">
      <c r="H2022" s="202">
        <v>6416</v>
      </c>
      <c r="I2022" s="204">
        <v>16094</v>
      </c>
      <c r="J2022" s="195" t="s">
        <v>3455</v>
      </c>
    </row>
    <row r="2023" spans="8:10">
      <c r="H2023" s="202">
        <v>5118</v>
      </c>
      <c r="I2023" s="204">
        <v>12436</v>
      </c>
      <c r="J2023" s="195" t="s">
        <v>2762</v>
      </c>
    </row>
    <row r="2024" spans="8:10">
      <c r="H2024" s="202">
        <v>615</v>
      </c>
      <c r="I2024" s="204">
        <v>15180</v>
      </c>
      <c r="J2024" s="195" t="s">
        <v>2763</v>
      </c>
    </row>
    <row r="2025" spans="8:10">
      <c r="H2025" s="202"/>
      <c r="I2025" s="204">
        <v>12416</v>
      </c>
      <c r="J2025" s="195" t="s">
        <v>2764</v>
      </c>
    </row>
    <row r="2026" spans="8:10">
      <c r="H2026" s="202">
        <v>2272</v>
      </c>
      <c r="I2026" s="204">
        <v>14096</v>
      </c>
      <c r="J2026" s="195" t="s">
        <v>2765</v>
      </c>
    </row>
    <row r="2027" spans="8:10">
      <c r="H2027" s="202">
        <v>5821</v>
      </c>
      <c r="I2027" s="204">
        <v>14682</v>
      </c>
      <c r="J2027" s="195" t="s">
        <v>2766</v>
      </c>
    </row>
    <row r="2028" spans="8:10">
      <c r="H2028" s="202"/>
      <c r="I2028" s="204">
        <v>12418</v>
      </c>
      <c r="J2028" s="195" t="s">
        <v>2767</v>
      </c>
    </row>
    <row r="2029" spans="8:10">
      <c r="H2029" s="202"/>
      <c r="I2029" s="204">
        <v>12444</v>
      </c>
      <c r="J2029" s="195" t="s">
        <v>2768</v>
      </c>
    </row>
    <row r="2030" spans="8:10">
      <c r="H2030" s="202"/>
      <c r="I2030" s="204">
        <v>11051</v>
      </c>
      <c r="J2030" s="195" t="s">
        <v>2769</v>
      </c>
    </row>
    <row r="2031" spans="8:10">
      <c r="H2031" s="202"/>
      <c r="I2031" s="204">
        <v>10028</v>
      </c>
      <c r="J2031" s="195" t="s">
        <v>2770</v>
      </c>
    </row>
    <row r="2032" spans="8:10">
      <c r="H2032" s="202"/>
      <c r="I2032" s="204">
        <v>12419</v>
      </c>
      <c r="J2032" s="195" t="s">
        <v>2771</v>
      </c>
    </row>
    <row r="2033" spans="8:10">
      <c r="H2033" s="202">
        <v>5490</v>
      </c>
      <c r="I2033" s="204">
        <v>14681</v>
      </c>
      <c r="J2033" s="195" t="s">
        <v>2772</v>
      </c>
    </row>
    <row r="2034" spans="8:10">
      <c r="H2034" s="202"/>
      <c r="I2034" s="204">
        <v>12414</v>
      </c>
      <c r="J2034" s="195" t="s">
        <v>2773</v>
      </c>
    </row>
    <row r="2035" spans="8:10">
      <c r="H2035" s="202"/>
      <c r="I2035" s="204">
        <v>10803</v>
      </c>
      <c r="J2035" s="195" t="s">
        <v>2774</v>
      </c>
    </row>
    <row r="2036" spans="8:10">
      <c r="H2036" s="202">
        <v>5431</v>
      </c>
      <c r="I2036" s="204">
        <v>14679</v>
      </c>
      <c r="J2036" s="195" t="s">
        <v>2775</v>
      </c>
    </row>
    <row r="2037" spans="8:10">
      <c r="H2037" s="202"/>
      <c r="I2037" s="204">
        <v>12424</v>
      </c>
      <c r="J2037" s="195" t="s">
        <v>2776</v>
      </c>
    </row>
    <row r="2038" spans="8:10">
      <c r="H2038" s="202"/>
      <c r="I2038" s="204">
        <v>12425</v>
      </c>
      <c r="J2038" s="195" t="s">
        <v>2777</v>
      </c>
    </row>
    <row r="2039" spans="8:10">
      <c r="H2039" s="202">
        <v>5921</v>
      </c>
      <c r="I2039" s="204">
        <v>14678</v>
      </c>
      <c r="J2039" s="195" t="s">
        <v>2778</v>
      </c>
    </row>
    <row r="2040" spans="8:10">
      <c r="H2040" s="202"/>
      <c r="I2040" s="204">
        <v>10015</v>
      </c>
      <c r="J2040" s="195" t="s">
        <v>2779</v>
      </c>
    </row>
    <row r="2041" spans="8:10">
      <c r="H2041" s="202"/>
      <c r="I2041" s="204">
        <v>10624</v>
      </c>
      <c r="J2041" s="195" t="s">
        <v>2780</v>
      </c>
    </row>
    <row r="2042" spans="8:10">
      <c r="H2042" s="202"/>
      <c r="I2042" s="204">
        <v>12428</v>
      </c>
      <c r="J2042" s="195" t="s">
        <v>2781</v>
      </c>
    </row>
    <row r="2043" spans="8:10">
      <c r="H2043" s="202"/>
      <c r="I2043" s="204">
        <v>16505</v>
      </c>
      <c r="J2043" s="195" t="s">
        <v>3845</v>
      </c>
    </row>
    <row r="2044" spans="8:10">
      <c r="H2044" s="202">
        <v>6090</v>
      </c>
      <c r="I2044" s="204">
        <v>15485</v>
      </c>
      <c r="J2044" s="195" t="s">
        <v>2247</v>
      </c>
    </row>
    <row r="2045" spans="8:10">
      <c r="H2045" s="202">
        <v>437</v>
      </c>
      <c r="I2045" s="204">
        <v>15088</v>
      </c>
      <c r="J2045" s="195" t="s">
        <v>2782</v>
      </c>
    </row>
    <row r="2046" spans="8:10">
      <c r="H2046" s="202">
        <v>2284</v>
      </c>
      <c r="I2046" s="204">
        <v>15679</v>
      </c>
      <c r="J2046" s="195" t="s">
        <v>3515</v>
      </c>
    </row>
    <row r="2047" spans="8:10">
      <c r="H2047" s="202">
        <v>5491</v>
      </c>
      <c r="I2047" s="204">
        <v>14686</v>
      </c>
      <c r="J2047" s="195" t="s">
        <v>2783</v>
      </c>
    </row>
    <row r="2048" spans="8:10">
      <c r="H2048" s="202">
        <v>5859</v>
      </c>
      <c r="I2048" s="204">
        <v>14694</v>
      </c>
      <c r="J2048" s="195" t="s">
        <v>2784</v>
      </c>
    </row>
    <row r="2049" spans="8:10">
      <c r="H2049" s="202"/>
      <c r="I2049" s="204">
        <v>12336</v>
      </c>
      <c r="J2049" s="195" t="s">
        <v>2785</v>
      </c>
    </row>
    <row r="2050" spans="8:10">
      <c r="H2050" s="202">
        <v>2029</v>
      </c>
      <c r="I2050" s="204">
        <v>14475</v>
      </c>
      <c r="J2050" s="195" t="s">
        <v>2786</v>
      </c>
    </row>
    <row r="2051" spans="8:10">
      <c r="H2051" s="202"/>
      <c r="I2051" s="204">
        <v>12337</v>
      </c>
      <c r="J2051" s="195" t="s">
        <v>2787</v>
      </c>
    </row>
    <row r="2052" spans="8:10">
      <c r="H2052" s="202"/>
      <c r="I2052" s="204">
        <v>12338</v>
      </c>
      <c r="J2052" s="195" t="s">
        <v>2788</v>
      </c>
    </row>
    <row r="2053" spans="8:10">
      <c r="H2053" s="202">
        <v>5922</v>
      </c>
      <c r="I2053" s="204">
        <v>14691</v>
      </c>
      <c r="J2053" s="195" t="s">
        <v>2789</v>
      </c>
    </row>
    <row r="2054" spans="8:10">
      <c r="H2054" s="202"/>
      <c r="I2054" s="204">
        <v>12349</v>
      </c>
      <c r="J2054" s="195" t="s">
        <v>2790</v>
      </c>
    </row>
    <row r="2055" spans="8:10">
      <c r="H2055" s="202"/>
      <c r="I2055" s="204">
        <v>12341</v>
      </c>
      <c r="J2055" s="195" t="s">
        <v>2791</v>
      </c>
    </row>
    <row r="2056" spans="8:10">
      <c r="H2056" s="202">
        <v>5693</v>
      </c>
      <c r="I2056" s="204">
        <v>15616</v>
      </c>
      <c r="J2056" s="195" t="s">
        <v>3456</v>
      </c>
    </row>
    <row r="2057" spans="8:10">
      <c r="H2057" s="202"/>
      <c r="I2057" s="204">
        <v>12334</v>
      </c>
      <c r="J2057" s="195" t="s">
        <v>2792</v>
      </c>
    </row>
    <row r="2058" spans="8:10">
      <c r="H2058" s="202"/>
      <c r="I2058" s="204">
        <v>11366</v>
      </c>
      <c r="J2058" s="195" t="s">
        <v>2793</v>
      </c>
    </row>
    <row r="2059" spans="8:10">
      <c r="H2059" s="202"/>
      <c r="I2059" s="204">
        <v>12343</v>
      </c>
      <c r="J2059" s="195" t="s">
        <v>2794</v>
      </c>
    </row>
    <row r="2060" spans="8:10">
      <c r="H2060" s="202"/>
      <c r="I2060" s="204">
        <v>12344</v>
      </c>
      <c r="J2060" s="195" t="s">
        <v>2795</v>
      </c>
    </row>
    <row r="2061" spans="8:10">
      <c r="H2061" s="202">
        <v>5756</v>
      </c>
      <c r="I2061" s="204">
        <v>14689</v>
      </c>
      <c r="J2061" s="195" t="s">
        <v>2796</v>
      </c>
    </row>
    <row r="2062" spans="8:10">
      <c r="H2062" s="202"/>
      <c r="I2062" s="204">
        <v>12346</v>
      </c>
      <c r="J2062" s="195" t="s">
        <v>2797</v>
      </c>
    </row>
    <row r="2063" spans="8:10">
      <c r="H2063" s="202"/>
      <c r="I2063" s="204">
        <v>12347</v>
      </c>
      <c r="J2063" s="195" t="s">
        <v>2798</v>
      </c>
    </row>
    <row r="2064" spans="8:10">
      <c r="H2064" s="202">
        <v>5238</v>
      </c>
      <c r="I2064" s="204">
        <v>15392</v>
      </c>
      <c r="J2064" s="195" t="s">
        <v>2248</v>
      </c>
    </row>
    <row r="2065" spans="8:10">
      <c r="H2065" s="202"/>
      <c r="I2065" s="204">
        <v>12326</v>
      </c>
      <c r="J2065" s="195" t="s">
        <v>2799</v>
      </c>
    </row>
    <row r="2066" spans="8:10">
      <c r="H2066" s="202"/>
      <c r="I2066" s="204">
        <v>11052</v>
      </c>
      <c r="J2066" s="195" t="s">
        <v>2800</v>
      </c>
    </row>
    <row r="2067" spans="8:10">
      <c r="H2067" s="202"/>
      <c r="I2067" s="204">
        <v>11338</v>
      </c>
      <c r="J2067" s="195" t="s">
        <v>2801</v>
      </c>
    </row>
    <row r="2068" spans="8:10">
      <c r="H2068" s="202"/>
      <c r="I2068" s="204">
        <v>12324</v>
      </c>
      <c r="J2068" s="195" t="s">
        <v>2802</v>
      </c>
    </row>
    <row r="2069" spans="8:10">
      <c r="H2069" s="202"/>
      <c r="I2069" s="204">
        <v>12340</v>
      </c>
      <c r="J2069" s="195" t="s">
        <v>2803</v>
      </c>
    </row>
    <row r="2070" spans="8:10">
      <c r="H2070" s="202">
        <v>6751</v>
      </c>
      <c r="I2070" s="204">
        <v>14967</v>
      </c>
      <c r="J2070" s="195" t="s">
        <v>2804</v>
      </c>
    </row>
    <row r="2071" spans="8:10">
      <c r="H2071" s="202"/>
      <c r="I2071" s="204">
        <v>10950</v>
      </c>
      <c r="J2071" s="195" t="s">
        <v>2805</v>
      </c>
    </row>
    <row r="2072" spans="8:10">
      <c r="H2072" s="202"/>
      <c r="I2072" s="204">
        <v>12322</v>
      </c>
      <c r="J2072" s="195" t="s">
        <v>2806</v>
      </c>
    </row>
    <row r="2073" spans="8:10">
      <c r="H2073" s="202">
        <v>6153</v>
      </c>
      <c r="I2073" s="204">
        <v>12323</v>
      </c>
      <c r="J2073" s="195" t="s">
        <v>2807</v>
      </c>
    </row>
    <row r="2074" spans="8:10">
      <c r="H2074" s="202"/>
      <c r="I2074" s="204">
        <v>11053</v>
      </c>
      <c r="J2074" s="195" t="s">
        <v>2808</v>
      </c>
    </row>
    <row r="2075" spans="8:10">
      <c r="H2075" s="202">
        <v>5540</v>
      </c>
      <c r="I2075" s="204">
        <v>15489</v>
      </c>
      <c r="J2075" s="195" t="s">
        <v>2249</v>
      </c>
    </row>
    <row r="2076" spans="8:10">
      <c r="H2076" s="202"/>
      <c r="I2076" s="204">
        <v>12333</v>
      </c>
      <c r="J2076" s="195" t="s">
        <v>2809</v>
      </c>
    </row>
    <row r="2077" spans="8:10">
      <c r="H2077" s="202"/>
      <c r="I2077" s="204">
        <v>11054</v>
      </c>
      <c r="J2077" s="195" t="s">
        <v>2810</v>
      </c>
    </row>
    <row r="2078" spans="8:10">
      <c r="H2078" s="202"/>
      <c r="I2078" s="204">
        <v>12325</v>
      </c>
      <c r="J2078" s="195" t="s">
        <v>2811</v>
      </c>
    </row>
    <row r="2079" spans="8:10">
      <c r="H2079" s="202">
        <v>5792</v>
      </c>
      <c r="I2079" s="204">
        <v>14697</v>
      </c>
      <c r="J2079" s="195" t="s">
        <v>2812</v>
      </c>
    </row>
    <row r="2080" spans="8:10">
      <c r="H2080" s="202">
        <v>5886</v>
      </c>
      <c r="I2080" s="204">
        <v>14550</v>
      </c>
      <c r="J2080" s="195" t="s">
        <v>2813</v>
      </c>
    </row>
    <row r="2081" spans="8:10">
      <c r="H2081" s="202"/>
      <c r="I2081" s="204">
        <v>11238</v>
      </c>
      <c r="J2081" s="195" t="s">
        <v>2814</v>
      </c>
    </row>
    <row r="2082" spans="8:10">
      <c r="H2082" s="202"/>
      <c r="I2082" s="204">
        <v>11253</v>
      </c>
      <c r="J2082" s="195" t="s">
        <v>2815</v>
      </c>
    </row>
    <row r="2083" spans="8:10">
      <c r="H2083" s="202">
        <v>5492</v>
      </c>
      <c r="I2083" s="204">
        <v>14695</v>
      </c>
      <c r="J2083" s="195" t="s">
        <v>2816</v>
      </c>
    </row>
    <row r="2084" spans="8:10">
      <c r="H2084" s="202"/>
      <c r="I2084" s="204">
        <v>10998</v>
      </c>
      <c r="J2084" s="195" t="s">
        <v>2817</v>
      </c>
    </row>
    <row r="2085" spans="8:10">
      <c r="H2085" s="202"/>
      <c r="I2085" s="204">
        <v>16258</v>
      </c>
      <c r="J2085" s="195" t="s">
        <v>3846</v>
      </c>
    </row>
    <row r="2086" spans="8:10">
      <c r="H2086" s="202"/>
      <c r="I2086" s="204">
        <v>12348</v>
      </c>
      <c r="J2086" s="195" t="s">
        <v>2818</v>
      </c>
    </row>
    <row r="2087" spans="8:10">
      <c r="H2087" s="202"/>
      <c r="I2087" s="204">
        <v>12320</v>
      </c>
      <c r="J2087" s="195" t="s">
        <v>2819</v>
      </c>
    </row>
    <row r="2088" spans="8:10">
      <c r="H2088" s="202">
        <v>4277</v>
      </c>
      <c r="I2088" s="204">
        <v>12328</v>
      </c>
      <c r="J2088" s="195" t="s">
        <v>2820</v>
      </c>
    </row>
    <row r="2089" spans="8:10">
      <c r="H2089" s="202">
        <v>544</v>
      </c>
      <c r="I2089" s="204">
        <v>15123</v>
      </c>
      <c r="J2089" s="195" t="s">
        <v>2821</v>
      </c>
    </row>
    <row r="2090" spans="8:10">
      <c r="H2090" s="202">
        <v>5257</v>
      </c>
      <c r="I2090" s="204">
        <v>12329</v>
      </c>
      <c r="J2090" s="195" t="s">
        <v>2822</v>
      </c>
    </row>
    <row r="2091" spans="8:10">
      <c r="H2091" s="202"/>
      <c r="I2091" s="204">
        <v>12330</v>
      </c>
      <c r="J2091" s="195" t="s">
        <v>2823</v>
      </c>
    </row>
    <row r="2092" spans="8:10">
      <c r="H2092" s="202"/>
      <c r="I2092" s="204">
        <v>16150</v>
      </c>
      <c r="J2092" s="195" t="s">
        <v>3847</v>
      </c>
    </row>
    <row r="2093" spans="8:10">
      <c r="H2093" s="202">
        <v>5203</v>
      </c>
      <c r="I2093" s="204">
        <v>12331</v>
      </c>
      <c r="J2093" s="195" t="s">
        <v>2824</v>
      </c>
    </row>
    <row r="2094" spans="8:10">
      <c r="H2094" s="202"/>
      <c r="I2094" s="204">
        <v>12319</v>
      </c>
      <c r="J2094" s="195" t="s">
        <v>2825</v>
      </c>
    </row>
    <row r="2095" spans="8:10">
      <c r="H2095" s="202">
        <v>5642</v>
      </c>
      <c r="I2095" s="204">
        <v>14690</v>
      </c>
      <c r="J2095" s="195" t="s">
        <v>2826</v>
      </c>
    </row>
    <row r="2096" spans="8:10">
      <c r="H2096" s="202"/>
      <c r="I2096" s="204">
        <v>10033</v>
      </c>
      <c r="J2096" s="195" t="s">
        <v>2827</v>
      </c>
    </row>
    <row r="2097" spans="8:10">
      <c r="H2097" s="202"/>
      <c r="I2097" s="204">
        <v>12368</v>
      </c>
      <c r="J2097" s="195" t="s">
        <v>2828</v>
      </c>
    </row>
    <row r="2098" spans="8:10">
      <c r="H2098" s="202">
        <v>2143</v>
      </c>
      <c r="I2098" s="204">
        <v>12369</v>
      </c>
      <c r="J2098" s="195" t="s">
        <v>2829</v>
      </c>
    </row>
    <row r="2099" spans="8:10">
      <c r="H2099" s="202">
        <v>5527</v>
      </c>
      <c r="I2099" s="204">
        <v>14687</v>
      </c>
      <c r="J2099" s="195" t="s">
        <v>2830</v>
      </c>
    </row>
    <row r="2100" spans="8:10">
      <c r="H2100" s="202">
        <v>1366</v>
      </c>
      <c r="I2100" s="204">
        <v>12371</v>
      </c>
      <c r="J2100" s="195" t="s">
        <v>2831</v>
      </c>
    </row>
    <row r="2101" spans="8:10">
      <c r="H2101" s="202"/>
      <c r="I2101" s="204">
        <v>12381</v>
      </c>
      <c r="J2101" s="195" t="s">
        <v>2832</v>
      </c>
    </row>
    <row r="2102" spans="8:10">
      <c r="H2102" s="202">
        <v>3394</v>
      </c>
      <c r="I2102" s="204">
        <v>14450</v>
      </c>
      <c r="J2102" s="195" t="s">
        <v>2833</v>
      </c>
    </row>
    <row r="2103" spans="8:10">
      <c r="H2103" s="202"/>
      <c r="I2103" s="204">
        <v>12373</v>
      </c>
      <c r="J2103" s="195" t="s">
        <v>2834</v>
      </c>
    </row>
    <row r="2104" spans="8:10">
      <c r="H2104" s="202"/>
      <c r="I2104" s="204">
        <v>12366</v>
      </c>
      <c r="J2104" s="195" t="s">
        <v>2835</v>
      </c>
    </row>
    <row r="2105" spans="8:10">
      <c r="H2105" s="202">
        <v>5678</v>
      </c>
      <c r="I2105" s="204">
        <v>14685</v>
      </c>
      <c r="J2105" s="195" t="s">
        <v>2836</v>
      </c>
    </row>
    <row r="2106" spans="8:10">
      <c r="H2106" s="202">
        <v>700</v>
      </c>
      <c r="I2106" s="204">
        <v>15218</v>
      </c>
      <c r="J2106" s="195" t="s">
        <v>2837</v>
      </c>
    </row>
    <row r="2107" spans="8:10">
      <c r="H2107" s="202">
        <v>6718</v>
      </c>
      <c r="I2107" s="204">
        <v>13289</v>
      </c>
      <c r="J2107" s="195" t="s">
        <v>2838</v>
      </c>
    </row>
    <row r="2108" spans="8:10">
      <c r="H2108" s="202"/>
      <c r="I2108" s="204">
        <v>12378</v>
      </c>
      <c r="J2108" s="195" t="s">
        <v>2839</v>
      </c>
    </row>
    <row r="2109" spans="8:10">
      <c r="H2109" s="202"/>
      <c r="I2109" s="204">
        <v>12379</v>
      </c>
      <c r="J2109" s="195" t="s">
        <v>2840</v>
      </c>
    </row>
    <row r="2110" spans="8:10">
      <c r="H2110" s="202">
        <v>4009</v>
      </c>
      <c r="I2110" s="204">
        <v>12380</v>
      </c>
      <c r="J2110" s="195" t="s">
        <v>2841</v>
      </c>
    </row>
    <row r="2111" spans="8:10">
      <c r="H2111" s="202"/>
      <c r="I2111" s="204">
        <v>10059</v>
      </c>
      <c r="J2111" s="195" t="s">
        <v>2842</v>
      </c>
    </row>
    <row r="2112" spans="8:10">
      <c r="H2112" s="202"/>
      <c r="I2112" s="204">
        <v>16526</v>
      </c>
      <c r="J2112" s="195" t="s">
        <v>3848</v>
      </c>
    </row>
    <row r="2113" spans="8:10">
      <c r="H2113" s="202">
        <v>4255</v>
      </c>
      <c r="I2113" s="204">
        <v>12355</v>
      </c>
      <c r="J2113" s="195" t="s">
        <v>2843</v>
      </c>
    </row>
    <row r="2114" spans="8:10">
      <c r="H2114" s="202"/>
      <c r="I2114" s="204">
        <v>12359</v>
      </c>
      <c r="J2114" s="195" t="s">
        <v>2844</v>
      </c>
    </row>
    <row r="2115" spans="8:10">
      <c r="H2115" s="202"/>
      <c r="I2115" s="204">
        <v>14952</v>
      </c>
      <c r="J2115" s="195" t="s">
        <v>2845</v>
      </c>
    </row>
    <row r="2116" spans="8:10">
      <c r="H2116" s="202">
        <v>2274</v>
      </c>
      <c r="I2116" s="204">
        <v>12361</v>
      </c>
      <c r="J2116" s="195" t="s">
        <v>2846</v>
      </c>
    </row>
    <row r="2117" spans="8:10">
      <c r="H2117" s="202">
        <v>3715</v>
      </c>
      <c r="I2117" s="204">
        <v>16598</v>
      </c>
      <c r="J2117" s="195" t="s">
        <v>3849</v>
      </c>
    </row>
    <row r="2118" spans="8:10">
      <c r="H2118" s="202">
        <v>3202</v>
      </c>
      <c r="I2118" s="204">
        <v>14379</v>
      </c>
      <c r="J2118" s="195" t="s">
        <v>2847</v>
      </c>
    </row>
    <row r="2119" spans="8:10">
      <c r="H2119" s="202">
        <v>1367</v>
      </c>
      <c r="I2119" s="204">
        <v>12362</v>
      </c>
      <c r="J2119" s="195" t="s">
        <v>2848</v>
      </c>
    </row>
    <row r="2120" spans="8:10">
      <c r="H2120" s="202"/>
      <c r="I2120" s="204">
        <v>12363</v>
      </c>
      <c r="J2120" s="195" t="s">
        <v>2849</v>
      </c>
    </row>
    <row r="2121" spans="8:10">
      <c r="H2121" s="202">
        <v>5120</v>
      </c>
      <c r="I2121" s="204">
        <v>12463</v>
      </c>
      <c r="J2121" s="195" t="s">
        <v>2850</v>
      </c>
    </row>
    <row r="2122" spans="8:10">
      <c r="H2122" s="202">
        <v>4279</v>
      </c>
      <c r="I2122" s="204">
        <v>12335</v>
      </c>
      <c r="J2122" s="195" t="s">
        <v>2851</v>
      </c>
    </row>
    <row r="2123" spans="8:10">
      <c r="H2123" s="202">
        <v>4236</v>
      </c>
      <c r="I2123" s="204">
        <v>12438</v>
      </c>
      <c r="J2123" s="195" t="s">
        <v>2852</v>
      </c>
    </row>
    <row r="2124" spans="8:10">
      <c r="H2124" s="202">
        <v>356</v>
      </c>
      <c r="I2124" s="204">
        <v>15034</v>
      </c>
      <c r="J2124" s="195" t="s">
        <v>2853</v>
      </c>
    </row>
    <row r="2125" spans="8:10">
      <c r="H2125" s="202">
        <v>6753</v>
      </c>
      <c r="I2125" s="204">
        <v>14968</v>
      </c>
      <c r="J2125" s="195" t="s">
        <v>2854</v>
      </c>
    </row>
    <row r="2126" spans="8:10">
      <c r="H2126" s="202"/>
      <c r="I2126" s="204">
        <v>11364</v>
      </c>
      <c r="J2126" s="195" t="s">
        <v>2855</v>
      </c>
    </row>
    <row r="2127" spans="8:10">
      <c r="H2127" s="202">
        <v>2275</v>
      </c>
      <c r="I2127" s="204">
        <v>16614</v>
      </c>
      <c r="J2127" s="195" t="s">
        <v>2856</v>
      </c>
    </row>
    <row r="2128" spans="8:10">
      <c r="H2128" s="202">
        <v>5563</v>
      </c>
      <c r="I2128" s="204">
        <v>14661</v>
      </c>
      <c r="J2128" s="195" t="s">
        <v>2857</v>
      </c>
    </row>
    <row r="2129" spans="8:10">
      <c r="H2129" s="202"/>
      <c r="I2129" s="204">
        <v>10030</v>
      </c>
      <c r="J2129" s="195" t="s">
        <v>2858</v>
      </c>
    </row>
    <row r="2130" spans="8:10">
      <c r="H2130" s="202">
        <v>2770</v>
      </c>
      <c r="I2130" s="204">
        <v>13833</v>
      </c>
      <c r="J2130" s="195" t="s">
        <v>2859</v>
      </c>
    </row>
    <row r="2131" spans="8:10">
      <c r="H2131" s="202">
        <v>5205</v>
      </c>
      <c r="I2131" s="204">
        <v>12531</v>
      </c>
      <c r="J2131" s="195" t="s">
        <v>2860</v>
      </c>
    </row>
    <row r="2132" spans="8:10">
      <c r="H2132" s="202">
        <v>4032</v>
      </c>
      <c r="I2132" s="204">
        <v>12712</v>
      </c>
      <c r="J2132" s="195" t="s">
        <v>2861</v>
      </c>
    </row>
    <row r="2133" spans="8:10">
      <c r="H2133" s="202">
        <v>155</v>
      </c>
      <c r="I2133" s="204">
        <v>12754</v>
      </c>
      <c r="J2133" s="195" t="s">
        <v>2862</v>
      </c>
    </row>
    <row r="2134" spans="8:10">
      <c r="H2134" s="202">
        <v>4941</v>
      </c>
      <c r="I2134" s="204">
        <v>15420</v>
      </c>
      <c r="J2134" s="195" t="s">
        <v>2863</v>
      </c>
    </row>
    <row r="2135" spans="8:10">
      <c r="H2135" s="202"/>
      <c r="I2135" s="204">
        <v>12737</v>
      </c>
      <c r="J2135" s="195" t="s">
        <v>2864</v>
      </c>
    </row>
    <row r="2136" spans="8:10">
      <c r="H2136" s="202">
        <v>2027</v>
      </c>
      <c r="I2136" s="204">
        <v>12387</v>
      </c>
      <c r="J2136" s="195" t="s">
        <v>2865</v>
      </c>
    </row>
    <row r="2137" spans="8:10">
      <c r="H2137" s="202"/>
      <c r="I2137" s="204">
        <v>12439</v>
      </c>
      <c r="J2137" s="195" t="s">
        <v>2866</v>
      </c>
    </row>
    <row r="2138" spans="8:10">
      <c r="H2138" s="202">
        <v>2087</v>
      </c>
      <c r="I2138" s="204">
        <v>14476</v>
      </c>
      <c r="J2138" s="195" t="s">
        <v>2867</v>
      </c>
    </row>
    <row r="2139" spans="8:10">
      <c r="H2139" s="202"/>
      <c r="I2139" s="204">
        <v>12441</v>
      </c>
      <c r="J2139" s="195" t="s">
        <v>2868</v>
      </c>
    </row>
    <row r="2140" spans="8:10">
      <c r="H2140" s="202"/>
      <c r="I2140" s="204">
        <v>12375</v>
      </c>
      <c r="J2140" s="195" t="s">
        <v>2869</v>
      </c>
    </row>
    <row r="2141" spans="8:10">
      <c r="H2141" s="202">
        <v>4254</v>
      </c>
      <c r="I2141" s="204">
        <v>12429</v>
      </c>
      <c r="J2141" s="195" t="s">
        <v>2870</v>
      </c>
    </row>
    <row r="2142" spans="8:10">
      <c r="H2142" s="202">
        <v>196</v>
      </c>
      <c r="I2142" s="204">
        <v>12427</v>
      </c>
      <c r="J2142" s="195" t="s">
        <v>2871</v>
      </c>
    </row>
    <row r="2143" spans="8:10">
      <c r="H2143" s="202">
        <v>4106</v>
      </c>
      <c r="I2143" s="204">
        <v>12321</v>
      </c>
      <c r="J2143" s="195" t="s">
        <v>2872</v>
      </c>
    </row>
    <row r="2144" spans="8:10">
      <c r="H2144" s="202"/>
      <c r="I2144" s="204">
        <v>12351</v>
      </c>
      <c r="J2144" s="195" t="s">
        <v>2873</v>
      </c>
    </row>
    <row r="2145" spans="8:10">
      <c r="H2145" s="202">
        <v>6203</v>
      </c>
      <c r="I2145" s="204">
        <v>14960</v>
      </c>
      <c r="J2145" s="195" t="s">
        <v>2874</v>
      </c>
    </row>
    <row r="2146" spans="8:10">
      <c r="H2146" s="202">
        <v>742</v>
      </c>
      <c r="I2146" s="204">
        <v>15248</v>
      </c>
      <c r="J2146" s="195" t="s">
        <v>2875</v>
      </c>
    </row>
    <row r="2147" spans="8:10">
      <c r="H2147" s="202"/>
      <c r="I2147" s="204">
        <v>16540</v>
      </c>
      <c r="J2147" s="195" t="s">
        <v>3850</v>
      </c>
    </row>
    <row r="2148" spans="8:10">
      <c r="H2148" s="202">
        <v>4203</v>
      </c>
      <c r="I2148" s="204">
        <v>12367</v>
      </c>
      <c r="J2148" s="195" t="s">
        <v>2876</v>
      </c>
    </row>
    <row r="2149" spans="8:10">
      <c r="H2149" s="202">
        <v>3214</v>
      </c>
      <c r="I2149" s="204">
        <v>14385</v>
      </c>
      <c r="J2149" s="195" t="s">
        <v>2877</v>
      </c>
    </row>
    <row r="2150" spans="8:10">
      <c r="H2150" s="202"/>
      <c r="I2150" s="204">
        <v>12376</v>
      </c>
      <c r="J2150" s="195" t="s">
        <v>2878</v>
      </c>
    </row>
    <row r="2151" spans="8:10">
      <c r="H2151" s="202"/>
      <c r="I2151" s="204">
        <v>16369</v>
      </c>
      <c r="J2151" s="195" t="s">
        <v>3851</v>
      </c>
    </row>
    <row r="2152" spans="8:10">
      <c r="H2152" s="202">
        <v>4235</v>
      </c>
      <c r="I2152" s="204">
        <v>12358</v>
      </c>
      <c r="J2152" s="195" t="s">
        <v>2879</v>
      </c>
    </row>
    <row r="2153" spans="8:10">
      <c r="H2153" s="202"/>
      <c r="I2153" s="204">
        <v>12356</v>
      </c>
      <c r="J2153" s="195" t="s">
        <v>2880</v>
      </c>
    </row>
    <row r="2154" spans="8:10">
      <c r="H2154" s="202"/>
      <c r="I2154" s="204">
        <v>16449</v>
      </c>
      <c r="J2154" s="195" t="s">
        <v>3852</v>
      </c>
    </row>
    <row r="2155" spans="8:10">
      <c r="H2155" s="202">
        <v>668</v>
      </c>
      <c r="I2155" s="204">
        <v>15202</v>
      </c>
      <c r="J2155" s="195" t="s">
        <v>2881</v>
      </c>
    </row>
    <row r="2156" spans="8:10">
      <c r="H2156" s="202"/>
      <c r="I2156" s="204">
        <v>11065</v>
      </c>
      <c r="J2156" s="195" t="s">
        <v>2882</v>
      </c>
    </row>
    <row r="2157" spans="8:10">
      <c r="H2157" s="202"/>
      <c r="I2157" s="204">
        <v>12372</v>
      </c>
      <c r="J2157" s="195" t="s">
        <v>2883</v>
      </c>
    </row>
    <row r="2158" spans="8:10">
      <c r="H2158" s="202"/>
      <c r="I2158" s="204">
        <v>12352</v>
      </c>
      <c r="J2158" s="195" t="s">
        <v>2884</v>
      </c>
    </row>
    <row r="2159" spans="8:10">
      <c r="H2159" s="202"/>
      <c r="I2159" s="204">
        <v>16504</v>
      </c>
      <c r="J2159" s="195" t="s">
        <v>3853</v>
      </c>
    </row>
    <row r="2160" spans="8:10">
      <c r="H2160" s="202"/>
      <c r="I2160" s="204">
        <v>12353</v>
      </c>
      <c r="J2160" s="195" t="s">
        <v>2885</v>
      </c>
    </row>
    <row r="2161" spans="8:10">
      <c r="H2161" s="202"/>
      <c r="I2161" s="204">
        <v>11066</v>
      </c>
      <c r="J2161" s="195" t="s">
        <v>2886</v>
      </c>
    </row>
    <row r="2162" spans="8:10">
      <c r="H2162" s="202"/>
      <c r="I2162" s="204">
        <v>10486</v>
      </c>
      <c r="J2162" s="195" t="s">
        <v>2887</v>
      </c>
    </row>
    <row r="2163" spans="8:10">
      <c r="H2163" s="202">
        <v>4831</v>
      </c>
      <c r="I2163" s="204">
        <v>15416</v>
      </c>
      <c r="J2163" s="195" t="s">
        <v>2888</v>
      </c>
    </row>
    <row r="2164" spans="8:10">
      <c r="H2164" s="202">
        <v>4107</v>
      </c>
      <c r="I2164" s="204">
        <v>12354</v>
      </c>
      <c r="J2164" s="195" t="s">
        <v>2889</v>
      </c>
    </row>
    <row r="2165" spans="8:10">
      <c r="H2165" s="202">
        <v>2428</v>
      </c>
      <c r="I2165" s="204">
        <v>13718</v>
      </c>
      <c r="J2165" s="195" t="s">
        <v>2890</v>
      </c>
    </row>
    <row r="2166" spans="8:10">
      <c r="H2166" s="202">
        <v>546</v>
      </c>
      <c r="I2166" s="204">
        <v>16622</v>
      </c>
      <c r="J2166" s="195" t="s">
        <v>2891</v>
      </c>
    </row>
    <row r="2167" spans="8:10">
      <c r="H2167" s="202">
        <v>2769</v>
      </c>
      <c r="I2167" s="204">
        <v>13832</v>
      </c>
      <c r="J2167" s="195" t="s">
        <v>2892</v>
      </c>
    </row>
    <row r="2168" spans="8:10">
      <c r="H2168" s="202">
        <v>669</v>
      </c>
      <c r="I2168" s="204">
        <v>15203</v>
      </c>
      <c r="J2168" s="195" t="s">
        <v>2893</v>
      </c>
    </row>
    <row r="2169" spans="8:10">
      <c r="H2169" s="202"/>
      <c r="I2169" s="204">
        <v>10484</v>
      </c>
      <c r="J2169" s="195" t="s">
        <v>2894</v>
      </c>
    </row>
    <row r="2170" spans="8:10">
      <c r="H2170" s="202">
        <v>4172</v>
      </c>
      <c r="I2170" s="204">
        <v>12357</v>
      </c>
      <c r="J2170" s="195" t="s">
        <v>2895</v>
      </c>
    </row>
    <row r="2171" spans="8:10">
      <c r="H2171" s="202">
        <v>4746</v>
      </c>
      <c r="I2171" s="204">
        <v>15407</v>
      </c>
      <c r="J2171" s="195" t="s">
        <v>2896</v>
      </c>
    </row>
    <row r="2172" spans="8:10">
      <c r="H2172" s="202">
        <v>616</v>
      </c>
      <c r="I2172" s="204">
        <v>15688</v>
      </c>
      <c r="J2172" s="195" t="s">
        <v>2897</v>
      </c>
    </row>
    <row r="2173" spans="8:10">
      <c r="H2173" s="202"/>
      <c r="I2173" s="204">
        <v>16503</v>
      </c>
      <c r="J2173" s="195" t="s">
        <v>3854</v>
      </c>
    </row>
    <row r="2174" spans="8:10">
      <c r="H2174" s="202"/>
      <c r="I2174" s="204">
        <v>16463</v>
      </c>
      <c r="J2174" s="195" t="s">
        <v>3855</v>
      </c>
    </row>
    <row r="2175" spans="8:10">
      <c r="H2175" s="202"/>
      <c r="I2175" s="204">
        <v>12360</v>
      </c>
      <c r="J2175" s="195" t="s">
        <v>2898</v>
      </c>
    </row>
    <row r="2176" spans="8:10">
      <c r="H2176" s="202"/>
      <c r="I2176" s="204">
        <v>14502</v>
      </c>
      <c r="J2176" s="195" t="s">
        <v>2899</v>
      </c>
    </row>
    <row r="2177" spans="8:10">
      <c r="H2177" s="202">
        <v>4691</v>
      </c>
      <c r="I2177" s="204">
        <v>15426</v>
      </c>
      <c r="J2177" s="195" t="s">
        <v>2900</v>
      </c>
    </row>
    <row r="2178" spans="8:10">
      <c r="H2178" s="202">
        <v>498</v>
      </c>
      <c r="I2178" s="204">
        <v>15107</v>
      </c>
      <c r="J2178" s="195" t="s">
        <v>2901</v>
      </c>
    </row>
    <row r="2179" spans="8:10">
      <c r="H2179" s="202"/>
      <c r="I2179" s="204">
        <v>11324</v>
      </c>
      <c r="J2179" s="195" t="s">
        <v>2902</v>
      </c>
    </row>
    <row r="2180" spans="8:10">
      <c r="H2180" s="202"/>
      <c r="I2180" s="204">
        <v>12528</v>
      </c>
      <c r="J2180" s="195" t="s">
        <v>2903</v>
      </c>
    </row>
    <row r="2181" spans="8:10">
      <c r="H2181" s="202">
        <v>6007</v>
      </c>
      <c r="I2181" s="204">
        <v>15617</v>
      </c>
      <c r="J2181" s="195" t="s">
        <v>2904</v>
      </c>
    </row>
    <row r="2182" spans="8:10">
      <c r="H2182" s="202"/>
      <c r="I2182" s="204">
        <v>12526</v>
      </c>
      <c r="J2182" s="195" t="s">
        <v>2905</v>
      </c>
    </row>
    <row r="2183" spans="8:10">
      <c r="H2183" s="202"/>
      <c r="I2183" s="204">
        <v>12535</v>
      </c>
      <c r="J2183" s="195" t="s">
        <v>2906</v>
      </c>
    </row>
    <row r="2184" spans="8:10">
      <c r="H2184" s="202">
        <v>1137</v>
      </c>
      <c r="I2184" s="204">
        <v>15571</v>
      </c>
      <c r="J2184" s="195" t="s">
        <v>2907</v>
      </c>
    </row>
    <row r="2185" spans="8:10">
      <c r="H2185" s="202">
        <v>3396</v>
      </c>
      <c r="I2185" s="204">
        <v>16623</v>
      </c>
      <c r="J2185" s="195" t="s">
        <v>2908</v>
      </c>
    </row>
    <row r="2186" spans="8:10">
      <c r="H2186" s="202">
        <v>88</v>
      </c>
      <c r="I2186" s="204">
        <v>12537</v>
      </c>
      <c r="J2186" s="195" t="s">
        <v>2909</v>
      </c>
    </row>
    <row r="2187" spans="8:10">
      <c r="H2187" s="202">
        <v>223</v>
      </c>
      <c r="I2187" s="204">
        <v>15514</v>
      </c>
      <c r="J2187" s="195" t="s">
        <v>2910</v>
      </c>
    </row>
    <row r="2188" spans="8:10">
      <c r="H2188" s="202">
        <v>5206</v>
      </c>
      <c r="I2188" s="204">
        <v>12539</v>
      </c>
      <c r="J2188" s="195" t="s">
        <v>2911</v>
      </c>
    </row>
    <row r="2189" spans="8:10">
      <c r="H2189" s="202"/>
      <c r="I2189" s="204">
        <v>12540</v>
      </c>
      <c r="J2189" s="195" t="s">
        <v>2912</v>
      </c>
    </row>
    <row r="2190" spans="8:10">
      <c r="H2190" s="202">
        <v>6024</v>
      </c>
      <c r="I2190" s="204">
        <v>12518</v>
      </c>
      <c r="J2190" s="195" t="s">
        <v>2913</v>
      </c>
    </row>
    <row r="2191" spans="8:10">
      <c r="H2191" s="202"/>
      <c r="I2191" s="204">
        <v>12516</v>
      </c>
      <c r="J2191" s="195" t="s">
        <v>1177</v>
      </c>
    </row>
    <row r="2192" spans="8:10">
      <c r="H2192" s="202">
        <v>2789</v>
      </c>
      <c r="I2192" s="204">
        <v>13847</v>
      </c>
      <c r="J2192" s="195" t="s">
        <v>1178</v>
      </c>
    </row>
    <row r="2193" spans="8:10">
      <c r="H2193" s="202"/>
      <c r="I2193" s="204">
        <v>16327</v>
      </c>
      <c r="J2193" s="195" t="s">
        <v>3856</v>
      </c>
    </row>
    <row r="2194" spans="8:10">
      <c r="H2194" s="202">
        <v>3360</v>
      </c>
      <c r="I2194" s="204">
        <v>15607</v>
      </c>
      <c r="J2194" s="195" t="s">
        <v>1179</v>
      </c>
    </row>
    <row r="2195" spans="8:10">
      <c r="H2195" s="202"/>
      <c r="I2195" s="204">
        <v>14516</v>
      </c>
      <c r="J2195" s="195" t="s">
        <v>1180</v>
      </c>
    </row>
    <row r="2196" spans="8:10">
      <c r="H2196" s="202"/>
      <c r="I2196" s="204">
        <v>12532</v>
      </c>
      <c r="J2196" s="195" t="s">
        <v>1181</v>
      </c>
    </row>
    <row r="2197" spans="8:10">
      <c r="H2197" s="202">
        <v>6458</v>
      </c>
      <c r="I2197" s="204">
        <v>16604</v>
      </c>
      <c r="J2197" s="195" t="s">
        <v>3415</v>
      </c>
    </row>
    <row r="2198" spans="8:10">
      <c r="H2198" s="202"/>
      <c r="I2198" s="204">
        <v>12513</v>
      </c>
      <c r="J2198" s="195" t="s">
        <v>1182</v>
      </c>
    </row>
    <row r="2199" spans="8:10">
      <c r="H2199" s="202">
        <v>2404</v>
      </c>
      <c r="I2199" s="204">
        <v>16668</v>
      </c>
      <c r="J2199" s="195" t="s">
        <v>1183</v>
      </c>
    </row>
    <row r="2200" spans="8:10">
      <c r="H2200" s="202">
        <v>670</v>
      </c>
      <c r="I2200" s="204">
        <v>15204</v>
      </c>
      <c r="J2200" s="195" t="s">
        <v>1184</v>
      </c>
    </row>
    <row r="2201" spans="8:10">
      <c r="H2201" s="202">
        <v>4034</v>
      </c>
      <c r="I2201" s="204">
        <v>12514</v>
      </c>
      <c r="J2201" s="195" t="s">
        <v>1185</v>
      </c>
    </row>
    <row r="2202" spans="8:10">
      <c r="H2202" s="202">
        <v>1093</v>
      </c>
      <c r="I2202" s="204">
        <v>15570</v>
      </c>
      <c r="J2202" s="195" t="s">
        <v>1186</v>
      </c>
    </row>
    <row r="2203" spans="8:10">
      <c r="H2203" s="202"/>
      <c r="I2203" s="204">
        <v>11186</v>
      </c>
      <c r="J2203" s="195" t="s">
        <v>1187</v>
      </c>
    </row>
    <row r="2204" spans="8:10">
      <c r="H2204" s="202"/>
      <c r="I2204" s="204">
        <v>16467</v>
      </c>
      <c r="J2204" s="195" t="s">
        <v>3857</v>
      </c>
    </row>
    <row r="2205" spans="8:10">
      <c r="H2205" s="202">
        <v>2937</v>
      </c>
      <c r="I2205" s="204">
        <v>12525</v>
      </c>
      <c r="J2205" s="195" t="s">
        <v>1188</v>
      </c>
    </row>
    <row r="2206" spans="8:10">
      <c r="H2206" s="202">
        <v>1705</v>
      </c>
      <c r="I2206" s="204">
        <v>12517</v>
      </c>
      <c r="J2206" s="195" t="s">
        <v>1189</v>
      </c>
    </row>
    <row r="2207" spans="8:10">
      <c r="H2207" s="202"/>
      <c r="I2207" s="204">
        <v>12510</v>
      </c>
      <c r="J2207" s="195" t="s">
        <v>1190</v>
      </c>
    </row>
    <row r="2208" spans="8:10">
      <c r="H2208" s="202"/>
      <c r="I2208" s="204">
        <v>16502</v>
      </c>
      <c r="J2208" s="195" t="s">
        <v>3858</v>
      </c>
    </row>
    <row r="2209" spans="8:10">
      <c r="H2209" s="202">
        <v>4601</v>
      </c>
      <c r="I2209" s="204">
        <v>15447</v>
      </c>
      <c r="J2209" s="195" t="s">
        <v>1191</v>
      </c>
    </row>
    <row r="2210" spans="8:10">
      <c r="H2210" s="202">
        <v>2904</v>
      </c>
      <c r="I2210" s="204">
        <v>12519</v>
      </c>
      <c r="J2210" s="195" t="s">
        <v>1192</v>
      </c>
    </row>
    <row r="2211" spans="8:10">
      <c r="H2211" s="202"/>
      <c r="I2211" s="204">
        <v>16533</v>
      </c>
      <c r="J2211" s="195" t="s">
        <v>3859</v>
      </c>
    </row>
    <row r="2212" spans="8:10">
      <c r="H2212" s="202"/>
      <c r="I2212" s="204">
        <v>12520</v>
      </c>
      <c r="J2212" s="195" t="s">
        <v>1193</v>
      </c>
    </row>
    <row r="2213" spans="8:10">
      <c r="H2213" s="202">
        <v>2211</v>
      </c>
      <c r="I2213" s="204">
        <v>12521</v>
      </c>
      <c r="J2213" s="195" t="s">
        <v>1194</v>
      </c>
    </row>
    <row r="2214" spans="8:10">
      <c r="H2214" s="202"/>
      <c r="I2214" s="204">
        <v>16548</v>
      </c>
      <c r="J2214" s="195" t="s">
        <v>3860</v>
      </c>
    </row>
    <row r="2215" spans="8:10">
      <c r="H2215" s="202"/>
      <c r="I2215" s="204">
        <v>12522</v>
      </c>
      <c r="J2215" s="195" t="s">
        <v>1195</v>
      </c>
    </row>
    <row r="2216" spans="8:10">
      <c r="H2216" s="202">
        <v>743</v>
      </c>
      <c r="I2216" s="204">
        <v>15249</v>
      </c>
      <c r="J2216" s="195" t="s">
        <v>1196</v>
      </c>
    </row>
    <row r="2217" spans="8:10">
      <c r="H2217" s="202"/>
      <c r="I2217" s="204">
        <v>12523</v>
      </c>
      <c r="J2217" s="195" t="s">
        <v>1197</v>
      </c>
    </row>
    <row r="2218" spans="8:10">
      <c r="H2218" s="202">
        <v>981</v>
      </c>
      <c r="I2218" s="204">
        <v>16130</v>
      </c>
      <c r="J2218" s="195" t="s">
        <v>1198</v>
      </c>
    </row>
    <row r="2219" spans="8:10">
      <c r="H2219" s="202">
        <v>2405</v>
      </c>
      <c r="I2219" s="204">
        <v>13707</v>
      </c>
      <c r="J2219" s="195" t="s">
        <v>1199</v>
      </c>
    </row>
    <row r="2220" spans="8:10">
      <c r="H2220" s="202">
        <v>3422</v>
      </c>
      <c r="I2220" s="204">
        <v>14459</v>
      </c>
      <c r="J2220" s="195" t="s">
        <v>1200</v>
      </c>
    </row>
    <row r="2221" spans="8:10">
      <c r="H2221" s="202">
        <v>2891</v>
      </c>
      <c r="I2221" s="204">
        <v>13819</v>
      </c>
      <c r="J2221" s="195" t="s">
        <v>1201</v>
      </c>
    </row>
    <row r="2222" spans="8:10">
      <c r="H2222" s="202"/>
      <c r="I2222" s="204">
        <v>12543</v>
      </c>
      <c r="J2222" s="195" t="s">
        <v>1202</v>
      </c>
    </row>
    <row r="2223" spans="8:10">
      <c r="H2223" s="202"/>
      <c r="I2223" s="204">
        <v>16214</v>
      </c>
      <c r="J2223" s="195" t="s">
        <v>3861</v>
      </c>
    </row>
    <row r="2224" spans="8:10">
      <c r="H2224" s="202"/>
      <c r="I2224" s="204">
        <v>16470</v>
      </c>
      <c r="J2224" s="195" t="s">
        <v>3862</v>
      </c>
    </row>
    <row r="2225" spans="8:10">
      <c r="H2225" s="202">
        <v>6198</v>
      </c>
      <c r="I2225" s="204">
        <v>12511</v>
      </c>
      <c r="J2225" s="195" t="s">
        <v>1203</v>
      </c>
    </row>
    <row r="2226" spans="8:10">
      <c r="H2226" s="202">
        <v>89</v>
      </c>
      <c r="I2226" s="204">
        <v>12534</v>
      </c>
      <c r="J2226" s="195" t="s">
        <v>1204</v>
      </c>
    </row>
    <row r="2227" spans="8:10">
      <c r="H2227" s="202">
        <v>2495</v>
      </c>
      <c r="I2227" s="204">
        <v>12559</v>
      </c>
      <c r="J2227" s="195" t="s">
        <v>1205</v>
      </c>
    </row>
    <row r="2228" spans="8:10">
      <c r="H2228" s="202"/>
      <c r="I2228" s="204">
        <v>16539</v>
      </c>
      <c r="J2228" s="195" t="s">
        <v>3863</v>
      </c>
    </row>
    <row r="2229" spans="8:10">
      <c r="H2229" s="202">
        <v>90</v>
      </c>
      <c r="I2229" s="204">
        <v>12560</v>
      </c>
      <c r="J2229" s="195" t="s">
        <v>1206</v>
      </c>
    </row>
    <row r="2230" spans="8:10">
      <c r="H2230" s="202">
        <v>3423</v>
      </c>
      <c r="I2230" s="204">
        <v>14460</v>
      </c>
      <c r="J2230" s="195" t="s">
        <v>1207</v>
      </c>
    </row>
    <row r="2231" spans="8:10">
      <c r="H2231" s="202">
        <v>617</v>
      </c>
      <c r="I2231" s="204">
        <v>15182</v>
      </c>
      <c r="J2231" s="195" t="s">
        <v>1208</v>
      </c>
    </row>
    <row r="2232" spans="8:10">
      <c r="H2232" s="202">
        <v>4204</v>
      </c>
      <c r="I2232" s="204">
        <v>12561</v>
      </c>
      <c r="J2232" s="195" t="s">
        <v>1209</v>
      </c>
    </row>
    <row r="2233" spans="8:10">
      <c r="H2233" s="202">
        <v>877</v>
      </c>
      <c r="I2233" s="204">
        <v>15301</v>
      </c>
      <c r="J2233" s="195" t="s">
        <v>1210</v>
      </c>
    </row>
    <row r="2234" spans="8:10">
      <c r="H2234" s="202"/>
      <c r="I2234" s="204">
        <v>12562</v>
      </c>
      <c r="J2234" s="195" t="s">
        <v>1211</v>
      </c>
    </row>
    <row r="2235" spans="8:10">
      <c r="H2235" s="202">
        <v>588</v>
      </c>
      <c r="I2235" s="204">
        <v>15160</v>
      </c>
      <c r="J2235" s="195" t="s">
        <v>1212</v>
      </c>
    </row>
    <row r="2236" spans="8:10">
      <c r="H2236" s="202"/>
      <c r="I2236" s="204">
        <v>12573</v>
      </c>
      <c r="J2236" s="195" t="s">
        <v>1213</v>
      </c>
    </row>
    <row r="2237" spans="8:10">
      <c r="H2237" s="202">
        <v>4035</v>
      </c>
      <c r="I2237" s="204">
        <v>12565</v>
      </c>
      <c r="J2237" s="195" t="s">
        <v>1214</v>
      </c>
    </row>
    <row r="2238" spans="8:10">
      <c r="H2238" s="202"/>
      <c r="I2238" s="204">
        <v>11254</v>
      </c>
      <c r="J2238" s="195" t="s">
        <v>1215</v>
      </c>
    </row>
    <row r="2239" spans="8:10">
      <c r="H2239" s="202"/>
      <c r="I2239" s="204">
        <v>10637</v>
      </c>
      <c r="J2239" s="195" t="s">
        <v>1216</v>
      </c>
    </row>
    <row r="2240" spans="8:10">
      <c r="H2240" s="202"/>
      <c r="I2240" s="204">
        <v>16443</v>
      </c>
      <c r="J2240" s="195" t="s">
        <v>3864</v>
      </c>
    </row>
    <row r="2241" spans="8:10">
      <c r="H2241" s="202"/>
      <c r="I2241" s="204">
        <v>12558</v>
      </c>
      <c r="J2241" s="195" t="s">
        <v>1217</v>
      </c>
    </row>
    <row r="2242" spans="8:10">
      <c r="H2242" s="202"/>
      <c r="I2242" s="204">
        <v>12567</v>
      </c>
      <c r="J2242" s="195" t="s">
        <v>1218</v>
      </c>
    </row>
    <row r="2243" spans="8:10">
      <c r="H2243" s="202">
        <v>91</v>
      </c>
      <c r="I2243" s="204">
        <v>12568</v>
      </c>
      <c r="J2243" s="195" t="s">
        <v>1219</v>
      </c>
    </row>
    <row r="2244" spans="8:10">
      <c r="H2244" s="202"/>
      <c r="I2244" s="204">
        <v>10669</v>
      </c>
      <c r="J2244" s="195" t="s">
        <v>1220</v>
      </c>
    </row>
    <row r="2245" spans="8:10">
      <c r="H2245" s="202">
        <v>4072</v>
      </c>
      <c r="I2245" s="204">
        <v>12569</v>
      </c>
      <c r="J2245" s="195" t="s">
        <v>1221</v>
      </c>
    </row>
    <row r="2246" spans="8:10">
      <c r="H2246" s="202"/>
      <c r="I2246" s="204">
        <v>12570</v>
      </c>
      <c r="J2246" s="195" t="s">
        <v>1222</v>
      </c>
    </row>
    <row r="2247" spans="8:10">
      <c r="H2247" s="202"/>
      <c r="I2247" s="204">
        <v>12571</v>
      </c>
      <c r="J2247" s="195" t="s">
        <v>1223</v>
      </c>
    </row>
    <row r="2248" spans="8:10">
      <c r="H2248" s="202"/>
      <c r="I2248" s="204">
        <v>16283</v>
      </c>
      <c r="J2248" s="195" t="s">
        <v>3865</v>
      </c>
    </row>
    <row r="2249" spans="8:10">
      <c r="H2249" s="202"/>
      <c r="I2249" s="204">
        <v>16152</v>
      </c>
      <c r="J2249" s="195" t="s">
        <v>3866</v>
      </c>
    </row>
    <row r="2250" spans="8:10">
      <c r="H2250" s="202">
        <v>982</v>
      </c>
      <c r="I2250" s="204">
        <v>15367</v>
      </c>
      <c r="J2250" s="195" t="s">
        <v>1224</v>
      </c>
    </row>
    <row r="2251" spans="8:10">
      <c r="H2251" s="202"/>
      <c r="I2251" s="204">
        <v>12563</v>
      </c>
      <c r="J2251" s="195" t="s">
        <v>1225</v>
      </c>
    </row>
    <row r="2252" spans="8:10">
      <c r="H2252" s="202"/>
      <c r="I2252" s="204">
        <v>11362</v>
      </c>
      <c r="J2252" s="195" t="s">
        <v>1226</v>
      </c>
    </row>
    <row r="2253" spans="8:10">
      <c r="H2253" s="202">
        <v>6254</v>
      </c>
      <c r="I2253" s="204">
        <v>16603</v>
      </c>
      <c r="J2253" s="195" t="s">
        <v>3867</v>
      </c>
    </row>
    <row r="2254" spans="8:10">
      <c r="H2254" s="202">
        <v>724</v>
      </c>
      <c r="I2254" s="204">
        <v>15235</v>
      </c>
      <c r="J2254" s="195" t="s">
        <v>1227</v>
      </c>
    </row>
    <row r="2255" spans="8:10">
      <c r="H2255" s="202"/>
      <c r="I2255" s="204">
        <v>11068</v>
      </c>
      <c r="J2255" s="195" t="s">
        <v>1228</v>
      </c>
    </row>
    <row r="2256" spans="8:10">
      <c r="H2256" s="202"/>
      <c r="I2256" s="204">
        <v>12572</v>
      </c>
      <c r="J2256" s="195" t="s">
        <v>1229</v>
      </c>
    </row>
    <row r="2257" spans="8:10">
      <c r="H2257" s="202"/>
      <c r="I2257" s="204">
        <v>16342</v>
      </c>
      <c r="J2257" s="195" t="s">
        <v>3868</v>
      </c>
    </row>
    <row r="2258" spans="8:10">
      <c r="H2258" s="202"/>
      <c r="I2258" s="204">
        <v>12550</v>
      </c>
      <c r="J2258" s="195" t="s">
        <v>1230</v>
      </c>
    </row>
    <row r="2259" spans="8:10">
      <c r="H2259" s="202">
        <v>1094</v>
      </c>
      <c r="I2259" s="204">
        <v>15572</v>
      </c>
      <c r="J2259" s="195" t="s">
        <v>1231</v>
      </c>
    </row>
    <row r="2260" spans="8:10">
      <c r="H2260" s="202"/>
      <c r="I2260" s="204">
        <v>12564</v>
      </c>
      <c r="J2260" s="195" t="s">
        <v>1232</v>
      </c>
    </row>
    <row r="2261" spans="8:10">
      <c r="H2261" s="202">
        <v>5564</v>
      </c>
      <c r="I2261" s="204">
        <v>14617</v>
      </c>
      <c r="J2261" s="195" t="s">
        <v>1233</v>
      </c>
    </row>
    <row r="2262" spans="8:10">
      <c r="H2262" s="202">
        <v>5260</v>
      </c>
      <c r="I2262" s="204">
        <v>12544</v>
      </c>
      <c r="J2262" s="195" t="s">
        <v>1234</v>
      </c>
    </row>
    <row r="2263" spans="8:10">
      <c r="H2263" s="202">
        <v>5408</v>
      </c>
      <c r="I2263" s="204">
        <v>14620</v>
      </c>
      <c r="J2263" s="195" t="s">
        <v>1235</v>
      </c>
    </row>
    <row r="2264" spans="8:10">
      <c r="H2264" s="202"/>
      <c r="I2264" s="204">
        <v>10231</v>
      </c>
      <c r="J2264" s="195" t="s">
        <v>1236</v>
      </c>
    </row>
    <row r="2265" spans="8:10">
      <c r="H2265" s="202">
        <v>2478</v>
      </c>
      <c r="I2265" s="204">
        <v>12545</v>
      </c>
      <c r="J2265" s="195" t="s">
        <v>3664</v>
      </c>
    </row>
    <row r="2266" spans="8:10">
      <c r="H2266" s="202">
        <v>2621</v>
      </c>
      <c r="I2266" s="204">
        <v>12546</v>
      </c>
      <c r="J2266" s="195" t="s">
        <v>1237</v>
      </c>
    </row>
    <row r="2267" spans="8:10">
      <c r="H2267" s="202"/>
      <c r="I2267" s="204">
        <v>12557</v>
      </c>
      <c r="J2267" s="195" t="s">
        <v>1238</v>
      </c>
    </row>
    <row r="2268" spans="8:10">
      <c r="H2268" s="202">
        <v>2854</v>
      </c>
      <c r="I2268" s="204">
        <v>13793</v>
      </c>
      <c r="J2268" s="195" t="s">
        <v>1239</v>
      </c>
    </row>
    <row r="2269" spans="8:10">
      <c r="H2269" s="202">
        <v>2035</v>
      </c>
      <c r="I2269" s="204">
        <v>12549</v>
      </c>
      <c r="J2269" s="195" t="s">
        <v>1240</v>
      </c>
    </row>
    <row r="2270" spans="8:10">
      <c r="H2270" s="202">
        <v>5724</v>
      </c>
      <c r="I2270" s="204">
        <v>14659</v>
      </c>
      <c r="J2270" s="195" t="s">
        <v>1241</v>
      </c>
    </row>
    <row r="2271" spans="8:10">
      <c r="H2271" s="202"/>
      <c r="I2271" s="204">
        <v>12541</v>
      </c>
      <c r="J2271" s="195" t="s">
        <v>1242</v>
      </c>
    </row>
    <row r="2272" spans="8:10">
      <c r="H2272" s="202">
        <v>64</v>
      </c>
      <c r="I2272" s="204">
        <v>16657</v>
      </c>
      <c r="J2272" s="195" t="s">
        <v>1243</v>
      </c>
    </row>
    <row r="2273" spans="8:10">
      <c r="H2273" s="202"/>
      <c r="I2273" s="204">
        <v>11381</v>
      </c>
      <c r="J2273" s="195" t="s">
        <v>1244</v>
      </c>
    </row>
    <row r="2274" spans="8:10">
      <c r="H2274" s="202">
        <v>357</v>
      </c>
      <c r="I2274" s="204">
        <v>15035</v>
      </c>
      <c r="J2274" s="195" t="s">
        <v>1245</v>
      </c>
    </row>
    <row r="2275" spans="8:10">
      <c r="H2275" s="202">
        <v>983</v>
      </c>
      <c r="I2275" s="204">
        <v>15368</v>
      </c>
      <c r="J2275" s="195" t="s">
        <v>1246</v>
      </c>
    </row>
    <row r="2276" spans="8:10">
      <c r="H2276" s="202">
        <v>2406</v>
      </c>
      <c r="I2276" s="204">
        <v>16667</v>
      </c>
      <c r="J2276" s="195" t="s">
        <v>1247</v>
      </c>
    </row>
    <row r="2277" spans="8:10">
      <c r="H2277" s="202">
        <v>418</v>
      </c>
      <c r="I2277" s="204">
        <v>15075</v>
      </c>
      <c r="J2277" s="195" t="s">
        <v>1248</v>
      </c>
    </row>
    <row r="2278" spans="8:10">
      <c r="H2278" s="202"/>
      <c r="I2278" s="204">
        <v>12555</v>
      </c>
      <c r="J2278" s="195" t="s">
        <v>1249</v>
      </c>
    </row>
    <row r="2279" spans="8:10">
      <c r="H2279" s="202"/>
      <c r="I2279" s="204">
        <v>12553</v>
      </c>
      <c r="J2279" s="195" t="s">
        <v>1250</v>
      </c>
    </row>
    <row r="2280" spans="8:10">
      <c r="H2280" s="202">
        <v>3424</v>
      </c>
      <c r="I2280" s="204">
        <v>14461</v>
      </c>
      <c r="J2280" s="195" t="s">
        <v>1251</v>
      </c>
    </row>
    <row r="2281" spans="8:10">
      <c r="H2281" s="202"/>
      <c r="I2281" s="204">
        <v>16501</v>
      </c>
      <c r="J2281" s="195" t="s">
        <v>3869</v>
      </c>
    </row>
    <row r="2282" spans="8:10">
      <c r="H2282" s="202">
        <v>619</v>
      </c>
      <c r="I2282" s="204">
        <v>15635</v>
      </c>
      <c r="J2282" s="195" t="s">
        <v>1252</v>
      </c>
    </row>
    <row r="2283" spans="8:10">
      <c r="H2283" s="202">
        <v>2892</v>
      </c>
      <c r="I2283" s="204">
        <v>13820</v>
      </c>
      <c r="J2283" s="195" t="s">
        <v>1253</v>
      </c>
    </row>
    <row r="2284" spans="8:10">
      <c r="H2284" s="202">
        <v>1508</v>
      </c>
      <c r="I2284" s="204">
        <v>12556</v>
      </c>
      <c r="J2284" s="195" t="s">
        <v>1254</v>
      </c>
    </row>
    <row r="2285" spans="8:10">
      <c r="H2285" s="202">
        <v>2553</v>
      </c>
      <c r="I2285" s="204">
        <v>12502</v>
      </c>
      <c r="J2285" s="195" t="s">
        <v>1255</v>
      </c>
    </row>
    <row r="2286" spans="8:10">
      <c r="H2286" s="202">
        <v>3111</v>
      </c>
      <c r="I2286" s="204">
        <v>14102</v>
      </c>
      <c r="J2286" s="195" t="s">
        <v>1256</v>
      </c>
    </row>
    <row r="2287" spans="8:10">
      <c r="H2287" s="202"/>
      <c r="I2287" s="204">
        <v>12460</v>
      </c>
      <c r="J2287" s="195" t="s">
        <v>1257</v>
      </c>
    </row>
    <row r="2288" spans="8:10">
      <c r="H2288" s="202">
        <v>65</v>
      </c>
      <c r="I2288" s="204">
        <v>12524</v>
      </c>
      <c r="J2288" s="195" t="s">
        <v>1258</v>
      </c>
    </row>
    <row r="2289" spans="8:10">
      <c r="H2289" s="202">
        <v>6112</v>
      </c>
      <c r="I2289" s="204">
        <v>12464</v>
      </c>
      <c r="J2289" s="195" t="s">
        <v>1259</v>
      </c>
    </row>
    <row r="2290" spans="8:10">
      <c r="H2290" s="202"/>
      <c r="I2290" s="204">
        <v>16525</v>
      </c>
      <c r="J2290" s="195" t="s">
        <v>3870</v>
      </c>
    </row>
    <row r="2291" spans="8:10">
      <c r="H2291" s="202">
        <v>245</v>
      </c>
      <c r="I2291" s="204">
        <v>13693</v>
      </c>
      <c r="J2291" s="195" t="s">
        <v>1260</v>
      </c>
    </row>
    <row r="2292" spans="8:10">
      <c r="H2292" s="202">
        <v>4010</v>
      </c>
      <c r="I2292" s="204">
        <v>12465</v>
      </c>
      <c r="J2292" s="195" t="s">
        <v>1261</v>
      </c>
    </row>
    <row r="2293" spans="8:10">
      <c r="H2293" s="202"/>
      <c r="I2293" s="204">
        <v>12466</v>
      </c>
      <c r="J2293" s="195" t="s">
        <v>1262</v>
      </c>
    </row>
    <row r="2294" spans="8:10">
      <c r="H2294" s="202"/>
      <c r="I2294" s="204">
        <v>12467</v>
      </c>
      <c r="J2294" s="195" t="s">
        <v>1263</v>
      </c>
    </row>
    <row r="2295" spans="8:10">
      <c r="H2295" s="202">
        <v>2528</v>
      </c>
      <c r="I2295" s="204">
        <v>13737</v>
      </c>
      <c r="J2295" s="195" t="s">
        <v>1264</v>
      </c>
    </row>
    <row r="2296" spans="8:10">
      <c r="H2296" s="202"/>
      <c r="I2296" s="204">
        <v>12477</v>
      </c>
      <c r="J2296" s="195" t="s">
        <v>1265</v>
      </c>
    </row>
    <row r="2297" spans="8:10">
      <c r="H2297" s="202">
        <v>92</v>
      </c>
      <c r="I2297" s="204">
        <v>12469</v>
      </c>
      <c r="J2297" s="195" t="s">
        <v>1266</v>
      </c>
    </row>
    <row r="2298" spans="8:10">
      <c r="H2298" s="202">
        <v>6076</v>
      </c>
      <c r="I2298" s="204">
        <v>14958</v>
      </c>
      <c r="J2298" s="195" t="s">
        <v>1267</v>
      </c>
    </row>
    <row r="2299" spans="8:10">
      <c r="H2299" s="202">
        <v>2497</v>
      </c>
      <c r="I2299" s="204">
        <v>12462</v>
      </c>
      <c r="J2299" s="195" t="s">
        <v>1268</v>
      </c>
    </row>
    <row r="2300" spans="8:10">
      <c r="H2300" s="202">
        <v>2972</v>
      </c>
      <c r="I2300" s="204">
        <v>12471</v>
      </c>
      <c r="J2300" s="195" t="s">
        <v>1269</v>
      </c>
    </row>
    <row r="2301" spans="8:10">
      <c r="H2301" s="202"/>
      <c r="I2301" s="204">
        <v>10099</v>
      </c>
      <c r="J2301" s="195" t="s">
        <v>1270</v>
      </c>
    </row>
    <row r="2302" spans="8:10">
      <c r="H2302" s="202">
        <v>4173</v>
      </c>
      <c r="I2302" s="204">
        <v>12472</v>
      </c>
      <c r="J2302" s="195" t="s">
        <v>1271</v>
      </c>
    </row>
    <row r="2303" spans="8:10">
      <c r="H2303" s="202"/>
      <c r="I2303" s="204">
        <v>12473</v>
      </c>
      <c r="J2303" s="195" t="s">
        <v>1272</v>
      </c>
    </row>
    <row r="2304" spans="8:10">
      <c r="H2304" s="202">
        <v>934</v>
      </c>
      <c r="I2304" s="204">
        <v>15331</v>
      </c>
      <c r="J2304" s="195" t="s">
        <v>1273</v>
      </c>
    </row>
    <row r="2305" spans="8:10">
      <c r="H2305" s="202"/>
      <c r="I2305" s="204">
        <v>12474</v>
      </c>
      <c r="J2305" s="195" t="s">
        <v>1274</v>
      </c>
    </row>
    <row r="2306" spans="8:10">
      <c r="H2306" s="202"/>
      <c r="I2306" s="204">
        <v>16199</v>
      </c>
      <c r="J2306" s="195" t="s">
        <v>3871</v>
      </c>
    </row>
    <row r="2307" spans="8:10">
      <c r="H2307" s="202">
        <v>629</v>
      </c>
      <c r="I2307" s="204">
        <v>15191</v>
      </c>
      <c r="J2307" s="195" t="s">
        <v>1275</v>
      </c>
    </row>
    <row r="2308" spans="8:10">
      <c r="H2308" s="202">
        <v>1368</v>
      </c>
      <c r="I2308" s="204">
        <v>12475</v>
      </c>
      <c r="J2308" s="195" t="s">
        <v>1276</v>
      </c>
    </row>
    <row r="2309" spans="8:10">
      <c r="H2309" s="202">
        <v>1095</v>
      </c>
      <c r="I2309" s="204">
        <v>15569</v>
      </c>
      <c r="J2309" s="195" t="s">
        <v>1277</v>
      </c>
    </row>
    <row r="2310" spans="8:10">
      <c r="H2310" s="202">
        <v>4140</v>
      </c>
      <c r="I2310" s="204">
        <v>12454</v>
      </c>
      <c r="J2310" s="195" t="s">
        <v>1278</v>
      </c>
    </row>
    <row r="2311" spans="8:10">
      <c r="H2311" s="202">
        <v>935</v>
      </c>
      <c r="I2311" s="204">
        <v>15332</v>
      </c>
      <c r="J2311" s="195" t="s">
        <v>1279</v>
      </c>
    </row>
    <row r="2312" spans="8:10">
      <c r="H2312" s="202"/>
      <c r="I2312" s="204">
        <v>16179</v>
      </c>
      <c r="J2312" s="195" t="s">
        <v>3872</v>
      </c>
    </row>
    <row r="2313" spans="8:10">
      <c r="H2313" s="202">
        <v>4073</v>
      </c>
      <c r="I2313" s="204">
        <v>12452</v>
      </c>
      <c r="J2313" s="195" t="s">
        <v>1280</v>
      </c>
    </row>
    <row r="2314" spans="8:10">
      <c r="H2314" s="202"/>
      <c r="I2314" s="204">
        <v>16335</v>
      </c>
      <c r="J2314" s="195" t="s">
        <v>3873</v>
      </c>
    </row>
    <row r="2315" spans="8:10">
      <c r="H2315" s="202">
        <v>4256</v>
      </c>
      <c r="I2315" s="204">
        <v>12468</v>
      </c>
      <c r="J2315" s="195" t="s">
        <v>1281</v>
      </c>
    </row>
    <row r="2316" spans="8:10">
      <c r="H2316" s="202"/>
      <c r="I2316" s="204">
        <v>12448</v>
      </c>
      <c r="J2316" s="195" t="s">
        <v>1282</v>
      </c>
    </row>
    <row r="2317" spans="8:10">
      <c r="H2317" s="202"/>
      <c r="I2317" s="204">
        <v>12450</v>
      </c>
      <c r="J2317" s="195" t="s">
        <v>1283</v>
      </c>
    </row>
    <row r="2318" spans="8:10">
      <c r="H2318" s="202"/>
      <c r="I2318" s="204">
        <v>12451</v>
      </c>
      <c r="J2318" s="195" t="s">
        <v>1284</v>
      </c>
    </row>
    <row r="2319" spans="8:10">
      <c r="H2319" s="202"/>
      <c r="I2319" s="204">
        <v>16334</v>
      </c>
      <c r="J2319" s="195" t="s">
        <v>3874</v>
      </c>
    </row>
    <row r="2320" spans="8:10">
      <c r="H2320" s="202">
        <v>589</v>
      </c>
      <c r="I2320" s="204">
        <v>15161</v>
      </c>
      <c r="J2320" s="195" t="s">
        <v>1285</v>
      </c>
    </row>
    <row r="2321" spans="8:10">
      <c r="H2321" s="202">
        <v>137</v>
      </c>
      <c r="I2321" s="204">
        <v>12461</v>
      </c>
      <c r="J2321" s="195" t="s">
        <v>1286</v>
      </c>
    </row>
    <row r="2322" spans="8:10">
      <c r="H2322" s="202">
        <v>3254</v>
      </c>
      <c r="I2322" s="204">
        <v>14402</v>
      </c>
      <c r="J2322" s="195" t="s">
        <v>1287</v>
      </c>
    </row>
    <row r="2323" spans="8:10">
      <c r="H2323" s="202">
        <v>4037</v>
      </c>
      <c r="I2323" s="204">
        <v>12453</v>
      </c>
      <c r="J2323" s="195" t="s">
        <v>1288</v>
      </c>
    </row>
    <row r="2324" spans="8:10">
      <c r="H2324" s="202">
        <v>4237</v>
      </c>
      <c r="I2324" s="204">
        <v>12446</v>
      </c>
      <c r="J2324" s="195" t="s">
        <v>1289</v>
      </c>
    </row>
    <row r="2325" spans="8:10">
      <c r="H2325" s="202"/>
      <c r="I2325" s="204">
        <v>10203</v>
      </c>
      <c r="J2325" s="195" t="s">
        <v>1290</v>
      </c>
    </row>
    <row r="2326" spans="8:10">
      <c r="H2326" s="202">
        <v>3988</v>
      </c>
      <c r="I2326" s="204">
        <v>16069</v>
      </c>
      <c r="J2326" s="195" t="s">
        <v>3516</v>
      </c>
    </row>
    <row r="2327" spans="8:10">
      <c r="H2327" s="202"/>
      <c r="I2327" s="204">
        <v>16374</v>
      </c>
      <c r="J2327" s="195" t="s">
        <v>3875</v>
      </c>
    </row>
    <row r="2328" spans="8:10">
      <c r="H2328" s="202"/>
      <c r="I2328" s="204">
        <v>12455</v>
      </c>
      <c r="J2328" s="195" t="s">
        <v>1291</v>
      </c>
    </row>
    <row r="2329" spans="8:10">
      <c r="H2329" s="202">
        <v>4038</v>
      </c>
      <c r="I2329" s="204">
        <v>12456</v>
      </c>
      <c r="J2329" s="195" t="s">
        <v>1292</v>
      </c>
    </row>
    <row r="2330" spans="8:10">
      <c r="H2330" s="202"/>
      <c r="I2330" s="204">
        <v>11269</v>
      </c>
      <c r="J2330" s="195" t="s">
        <v>1293</v>
      </c>
    </row>
    <row r="2331" spans="8:10">
      <c r="H2331" s="202"/>
      <c r="I2331" s="204">
        <v>12457</v>
      </c>
      <c r="J2331" s="195" t="s">
        <v>1294</v>
      </c>
    </row>
    <row r="2332" spans="8:10">
      <c r="H2332" s="202"/>
      <c r="I2332" s="204">
        <v>12458</v>
      </c>
      <c r="J2332" s="195" t="s">
        <v>1295</v>
      </c>
    </row>
    <row r="2333" spans="8:10">
      <c r="H2333" s="202"/>
      <c r="I2333" s="204">
        <v>10636</v>
      </c>
      <c r="J2333" s="195" t="s">
        <v>1296</v>
      </c>
    </row>
    <row r="2334" spans="8:10">
      <c r="H2334" s="202"/>
      <c r="I2334" s="204">
        <v>16293</v>
      </c>
      <c r="J2334" s="195" t="s">
        <v>3876</v>
      </c>
    </row>
    <row r="2335" spans="8:10">
      <c r="H2335" s="202">
        <v>620</v>
      </c>
      <c r="I2335" s="204">
        <v>15183</v>
      </c>
      <c r="J2335" s="195" t="s">
        <v>1297</v>
      </c>
    </row>
    <row r="2336" spans="8:10">
      <c r="H2336" s="202"/>
      <c r="I2336" s="204">
        <v>16444</v>
      </c>
      <c r="J2336" s="195" t="s">
        <v>3877</v>
      </c>
    </row>
    <row r="2337" spans="8:10">
      <c r="H2337" s="202"/>
      <c r="I2337" s="204">
        <v>12459</v>
      </c>
      <c r="J2337" s="195" t="s">
        <v>1298</v>
      </c>
    </row>
    <row r="2338" spans="8:10">
      <c r="H2338" s="202">
        <v>3407</v>
      </c>
      <c r="I2338" s="204">
        <v>14456</v>
      </c>
      <c r="J2338" s="195" t="s">
        <v>1299</v>
      </c>
    </row>
    <row r="2339" spans="8:10">
      <c r="H2339" s="202"/>
      <c r="I2339" s="204">
        <v>16500</v>
      </c>
      <c r="J2339" s="195" t="s">
        <v>3878</v>
      </c>
    </row>
    <row r="2340" spans="8:10">
      <c r="H2340" s="202"/>
      <c r="I2340" s="204">
        <v>12479</v>
      </c>
      <c r="J2340" s="195" t="s">
        <v>1300</v>
      </c>
    </row>
    <row r="2341" spans="8:10">
      <c r="H2341" s="202"/>
      <c r="I2341" s="204">
        <v>11181</v>
      </c>
      <c r="J2341" s="195" t="s">
        <v>1301</v>
      </c>
    </row>
    <row r="2342" spans="8:10">
      <c r="H2342" s="202">
        <v>93</v>
      </c>
      <c r="I2342" s="204">
        <v>12447</v>
      </c>
      <c r="J2342" s="195" t="s">
        <v>1302</v>
      </c>
    </row>
    <row r="2343" spans="8:10">
      <c r="H2343" s="202"/>
      <c r="I2343" s="204">
        <v>10666</v>
      </c>
      <c r="J2343" s="195" t="s">
        <v>1303</v>
      </c>
    </row>
    <row r="2344" spans="8:10">
      <c r="H2344" s="202"/>
      <c r="I2344" s="204">
        <v>11288</v>
      </c>
      <c r="J2344" s="195" t="s">
        <v>1304</v>
      </c>
    </row>
    <row r="2345" spans="8:10">
      <c r="H2345" s="202">
        <v>2771</v>
      </c>
      <c r="I2345" s="204">
        <v>13834</v>
      </c>
      <c r="J2345" s="195" t="s">
        <v>1305</v>
      </c>
    </row>
    <row r="2346" spans="8:10">
      <c r="H2346" s="202"/>
      <c r="I2346" s="204">
        <v>12495</v>
      </c>
      <c r="J2346" s="195" t="s">
        <v>1306</v>
      </c>
    </row>
    <row r="2347" spans="8:10">
      <c r="H2347" s="202">
        <v>391</v>
      </c>
      <c r="I2347" s="204">
        <v>15054</v>
      </c>
      <c r="J2347" s="195" t="s">
        <v>1307</v>
      </c>
    </row>
    <row r="2348" spans="8:10">
      <c r="H2348" s="202">
        <v>766</v>
      </c>
      <c r="I2348" s="204">
        <v>15265</v>
      </c>
      <c r="J2348" s="195" t="s">
        <v>1308</v>
      </c>
    </row>
    <row r="2349" spans="8:10">
      <c r="H2349" s="202">
        <v>4074</v>
      </c>
      <c r="I2349" s="204">
        <v>13681</v>
      </c>
      <c r="J2349" s="195" t="s">
        <v>1309</v>
      </c>
    </row>
    <row r="2350" spans="8:10">
      <c r="H2350" s="202"/>
      <c r="I2350" s="204">
        <v>16412</v>
      </c>
      <c r="J2350" s="195" t="s">
        <v>3879</v>
      </c>
    </row>
    <row r="2351" spans="8:10">
      <c r="H2351" s="202">
        <v>1706</v>
      </c>
      <c r="I2351" s="204">
        <v>12551</v>
      </c>
      <c r="J2351" s="195" t="s">
        <v>1310</v>
      </c>
    </row>
    <row r="2352" spans="8:10">
      <c r="H2352" s="202"/>
      <c r="I2352" s="204">
        <v>11137</v>
      </c>
      <c r="J2352" s="195" t="s">
        <v>1311</v>
      </c>
    </row>
    <row r="2353" spans="8:10">
      <c r="H2353" s="202"/>
      <c r="I2353" s="204">
        <v>12449</v>
      </c>
      <c r="J2353" s="195" t="s">
        <v>1312</v>
      </c>
    </row>
    <row r="2354" spans="8:10">
      <c r="H2354" s="202">
        <v>10</v>
      </c>
      <c r="I2354" s="204">
        <v>12497</v>
      </c>
      <c r="J2354" s="195" t="s">
        <v>1313</v>
      </c>
    </row>
    <row r="2355" spans="8:10">
      <c r="H2355" s="202"/>
      <c r="I2355" s="204">
        <v>12498</v>
      </c>
      <c r="J2355" s="195" t="s">
        <v>1314</v>
      </c>
    </row>
    <row r="2356" spans="8:10">
      <c r="H2356" s="202">
        <v>985</v>
      </c>
      <c r="I2356" s="204">
        <v>15369</v>
      </c>
      <c r="J2356" s="195" t="s">
        <v>1315</v>
      </c>
    </row>
    <row r="2357" spans="8:10">
      <c r="H2357" s="202"/>
      <c r="I2357" s="204">
        <v>11055</v>
      </c>
      <c r="J2357" s="195" t="s">
        <v>1316</v>
      </c>
    </row>
    <row r="2358" spans="8:10">
      <c r="H2358" s="202">
        <v>2529</v>
      </c>
      <c r="I2358" s="204">
        <v>13738</v>
      </c>
      <c r="J2358" s="195" t="s">
        <v>1317</v>
      </c>
    </row>
    <row r="2359" spans="8:10">
      <c r="H2359" s="202">
        <v>2407</v>
      </c>
      <c r="I2359" s="204">
        <v>13709</v>
      </c>
      <c r="J2359" s="195" t="s">
        <v>1318</v>
      </c>
    </row>
    <row r="2360" spans="8:10">
      <c r="H2360" s="202"/>
      <c r="I2360" s="204">
        <v>16458</v>
      </c>
      <c r="J2360" s="195" t="s">
        <v>3880</v>
      </c>
    </row>
    <row r="2361" spans="8:10">
      <c r="H2361" s="202">
        <v>335</v>
      </c>
      <c r="I2361" s="204">
        <v>15019</v>
      </c>
      <c r="J2361" s="195" t="s">
        <v>1319</v>
      </c>
    </row>
    <row r="2362" spans="8:10">
      <c r="H2362" s="202">
        <v>4175</v>
      </c>
      <c r="I2362" s="204">
        <v>12509</v>
      </c>
      <c r="J2362" s="195" t="s">
        <v>1320</v>
      </c>
    </row>
    <row r="2363" spans="8:10">
      <c r="H2363" s="202"/>
      <c r="I2363" s="204">
        <v>16317</v>
      </c>
      <c r="J2363" s="195" t="s">
        <v>3881</v>
      </c>
    </row>
    <row r="2364" spans="8:10">
      <c r="H2364" s="202">
        <v>157</v>
      </c>
      <c r="I2364" s="204">
        <v>12501</v>
      </c>
      <c r="J2364" s="195" t="s">
        <v>1321</v>
      </c>
    </row>
    <row r="2365" spans="8:10">
      <c r="H2365" s="202">
        <v>246</v>
      </c>
      <c r="I2365" s="204">
        <v>13694</v>
      </c>
      <c r="J2365" s="195" t="s">
        <v>1322</v>
      </c>
    </row>
    <row r="2366" spans="8:10">
      <c r="H2366" s="202"/>
      <c r="I2366" s="204">
        <v>16313</v>
      </c>
      <c r="J2366" s="195" t="s">
        <v>3882</v>
      </c>
    </row>
    <row r="2367" spans="8:10">
      <c r="H2367" s="202">
        <v>4280</v>
      </c>
      <c r="I2367" s="204">
        <v>12494</v>
      </c>
      <c r="J2367" s="195" t="s">
        <v>2204</v>
      </c>
    </row>
    <row r="2368" spans="8:10">
      <c r="H2368" s="202">
        <v>5680</v>
      </c>
      <c r="I2368" s="204">
        <v>14665</v>
      </c>
      <c r="J2368" s="195" t="s">
        <v>2205</v>
      </c>
    </row>
    <row r="2369" spans="8:10">
      <c r="H2369" s="202"/>
      <c r="I2369" s="204">
        <v>12504</v>
      </c>
      <c r="J2369" s="195" t="s">
        <v>2221</v>
      </c>
    </row>
    <row r="2370" spans="8:10">
      <c r="H2370" s="202"/>
      <c r="I2370" s="204">
        <v>12505</v>
      </c>
      <c r="J2370" s="195" t="s">
        <v>2222</v>
      </c>
    </row>
    <row r="2371" spans="8:10">
      <c r="H2371" s="202"/>
      <c r="I2371" s="204">
        <v>12506</v>
      </c>
      <c r="J2371" s="195" t="s">
        <v>2223</v>
      </c>
    </row>
    <row r="2372" spans="8:10">
      <c r="H2372" s="202">
        <v>5409</v>
      </c>
      <c r="I2372" s="204">
        <v>14663</v>
      </c>
      <c r="J2372" s="195" t="s">
        <v>2224</v>
      </c>
    </row>
    <row r="2373" spans="8:10">
      <c r="H2373" s="202">
        <v>4257</v>
      </c>
      <c r="I2373" s="204">
        <v>12508</v>
      </c>
      <c r="J2373" s="195" t="s">
        <v>2225</v>
      </c>
    </row>
    <row r="2374" spans="8:10">
      <c r="H2374" s="202"/>
      <c r="I2374" s="204">
        <v>16256</v>
      </c>
      <c r="J2374" s="195" t="s">
        <v>3883</v>
      </c>
    </row>
    <row r="2375" spans="8:10">
      <c r="H2375" s="202">
        <v>2581</v>
      </c>
      <c r="I2375" s="204">
        <v>12486</v>
      </c>
      <c r="J2375" s="195" t="s">
        <v>2226</v>
      </c>
    </row>
    <row r="2376" spans="8:10">
      <c r="H2376" s="202">
        <v>2855</v>
      </c>
      <c r="I2376" s="204">
        <v>13794</v>
      </c>
      <c r="J2376" s="195" t="s">
        <v>2227</v>
      </c>
    </row>
    <row r="2377" spans="8:10">
      <c r="H2377" s="202">
        <v>6631</v>
      </c>
      <c r="I2377" s="204">
        <v>12484</v>
      </c>
      <c r="J2377" s="195" t="s">
        <v>2228</v>
      </c>
    </row>
    <row r="2378" spans="8:10">
      <c r="H2378" s="202"/>
      <c r="I2378" s="204">
        <v>16143</v>
      </c>
      <c r="J2378" s="195" t="s">
        <v>3884</v>
      </c>
    </row>
    <row r="2379" spans="8:10">
      <c r="H2379" s="202"/>
      <c r="I2379" s="204">
        <v>12500</v>
      </c>
      <c r="J2379" s="195" t="s">
        <v>2229</v>
      </c>
    </row>
    <row r="2380" spans="8:10">
      <c r="H2380" s="202">
        <v>5565</v>
      </c>
      <c r="I2380" s="204">
        <v>14672</v>
      </c>
      <c r="J2380" s="195" t="s">
        <v>2230</v>
      </c>
    </row>
    <row r="2381" spans="8:10">
      <c r="H2381" s="202">
        <v>5136</v>
      </c>
      <c r="I2381" s="204">
        <v>15686</v>
      </c>
      <c r="J2381" s="195" t="s">
        <v>2231</v>
      </c>
    </row>
    <row r="2382" spans="8:10">
      <c r="H2382" s="202"/>
      <c r="I2382" s="204">
        <v>12481</v>
      </c>
      <c r="J2382" s="195" t="s">
        <v>2232</v>
      </c>
    </row>
    <row r="2383" spans="8:10">
      <c r="H2383" s="202"/>
      <c r="I2383" s="204">
        <v>12482</v>
      </c>
      <c r="J2383" s="195" t="s">
        <v>2233</v>
      </c>
    </row>
    <row r="2384" spans="8:10">
      <c r="H2384" s="202">
        <v>66</v>
      </c>
      <c r="I2384" s="204">
        <v>12483</v>
      </c>
      <c r="J2384" s="195" t="s">
        <v>2234</v>
      </c>
    </row>
    <row r="2385" spans="8:10">
      <c r="H2385" s="202">
        <v>5923</v>
      </c>
      <c r="I2385" s="204">
        <v>14666</v>
      </c>
      <c r="J2385" s="195" t="s">
        <v>2235</v>
      </c>
    </row>
    <row r="2386" spans="8:10">
      <c r="H2386" s="202"/>
      <c r="I2386" s="204">
        <v>12485</v>
      </c>
      <c r="J2386" s="195" t="s">
        <v>2236</v>
      </c>
    </row>
    <row r="2387" spans="8:10">
      <c r="H2387" s="202">
        <v>622</v>
      </c>
      <c r="I2387" s="204">
        <v>15184</v>
      </c>
      <c r="J2387" s="195" t="s">
        <v>2237</v>
      </c>
    </row>
    <row r="2388" spans="8:10">
      <c r="H2388" s="202">
        <v>5757</v>
      </c>
      <c r="I2388" s="204">
        <v>14673</v>
      </c>
      <c r="J2388" s="195" t="s">
        <v>2238</v>
      </c>
    </row>
    <row r="2389" spans="8:10">
      <c r="H2389" s="202">
        <v>5924</v>
      </c>
      <c r="I2389" s="204">
        <v>14671</v>
      </c>
      <c r="J2389" s="195" t="s">
        <v>2239</v>
      </c>
    </row>
    <row r="2390" spans="8:10">
      <c r="H2390" s="202">
        <v>5208</v>
      </c>
      <c r="I2390" s="204">
        <v>12488</v>
      </c>
      <c r="J2390" s="195" t="s">
        <v>2240</v>
      </c>
    </row>
    <row r="2391" spans="8:10">
      <c r="H2391" s="202">
        <v>2856</v>
      </c>
      <c r="I2391" s="204">
        <v>13795</v>
      </c>
      <c r="J2391" s="195" t="s">
        <v>2241</v>
      </c>
    </row>
    <row r="2392" spans="8:10">
      <c r="H2392" s="202">
        <v>5410</v>
      </c>
      <c r="I2392" s="204">
        <v>14670</v>
      </c>
      <c r="J2392" s="195" t="s">
        <v>1980</v>
      </c>
    </row>
    <row r="2393" spans="8:10">
      <c r="H2393" s="202">
        <v>5411</v>
      </c>
      <c r="I2393" s="204">
        <v>14669</v>
      </c>
      <c r="J2393" s="195" t="s">
        <v>1981</v>
      </c>
    </row>
    <row r="2394" spans="8:10">
      <c r="H2394" s="202">
        <v>5493</v>
      </c>
      <c r="I2394" s="204">
        <v>14668</v>
      </c>
      <c r="J2394" s="195" t="s">
        <v>1982</v>
      </c>
    </row>
    <row r="2395" spans="8:10">
      <c r="H2395" s="202">
        <v>5805</v>
      </c>
      <c r="I2395" s="204">
        <v>16617</v>
      </c>
      <c r="J2395" s="195" t="s">
        <v>3418</v>
      </c>
    </row>
    <row r="2396" spans="8:10">
      <c r="H2396" s="202"/>
      <c r="I2396" s="204">
        <v>12492</v>
      </c>
      <c r="J2396" s="195" t="s">
        <v>1983</v>
      </c>
    </row>
    <row r="2397" spans="8:10">
      <c r="H2397" s="202"/>
      <c r="I2397" s="204">
        <v>12399</v>
      </c>
      <c r="J2397" s="195" t="s">
        <v>1984</v>
      </c>
    </row>
    <row r="2398" spans="8:10">
      <c r="H2398" s="202">
        <v>744</v>
      </c>
      <c r="I2398" s="204">
        <v>15250</v>
      </c>
      <c r="J2398" s="195" t="s">
        <v>1985</v>
      </c>
    </row>
    <row r="2399" spans="8:10">
      <c r="H2399" s="202">
        <v>5121</v>
      </c>
      <c r="I2399" s="204">
        <v>13135</v>
      </c>
      <c r="J2399" s="195" t="s">
        <v>1986</v>
      </c>
    </row>
    <row r="2400" spans="8:10">
      <c r="H2400" s="202">
        <v>6034</v>
      </c>
      <c r="I2400" s="204">
        <v>13134</v>
      </c>
      <c r="J2400" s="195" t="s">
        <v>1987</v>
      </c>
    </row>
    <row r="2401" spans="8:10">
      <c r="H2401" s="202"/>
      <c r="I2401" s="204">
        <v>13133</v>
      </c>
      <c r="J2401" s="195" t="s">
        <v>1988</v>
      </c>
    </row>
    <row r="2402" spans="8:10">
      <c r="H2402" s="202">
        <v>438</v>
      </c>
      <c r="I2402" s="204">
        <v>15089</v>
      </c>
      <c r="J2402" s="195" t="s">
        <v>1989</v>
      </c>
    </row>
    <row r="2403" spans="8:10">
      <c r="H2403" s="202">
        <v>5925</v>
      </c>
      <c r="I2403" s="204">
        <v>14563</v>
      </c>
      <c r="J2403" s="195" t="s">
        <v>1990</v>
      </c>
    </row>
    <row r="2404" spans="8:10">
      <c r="H2404" s="202"/>
      <c r="I2404" s="204">
        <v>13130</v>
      </c>
      <c r="J2404" s="195" t="s">
        <v>1991</v>
      </c>
    </row>
    <row r="2405" spans="8:10">
      <c r="H2405" s="202"/>
      <c r="I2405" s="204">
        <v>13129</v>
      </c>
      <c r="J2405" s="195" t="s">
        <v>1992</v>
      </c>
    </row>
    <row r="2406" spans="8:10">
      <c r="H2406" s="202">
        <v>37</v>
      </c>
      <c r="I2406" s="204">
        <v>13128</v>
      </c>
      <c r="J2406" s="195" t="s">
        <v>1993</v>
      </c>
    </row>
    <row r="2407" spans="8:10">
      <c r="H2407" s="202"/>
      <c r="I2407" s="204">
        <v>13127</v>
      </c>
      <c r="J2407" s="195" t="s">
        <v>1994</v>
      </c>
    </row>
    <row r="2408" spans="8:10">
      <c r="H2408" s="202">
        <v>363</v>
      </c>
      <c r="I2408" s="204">
        <v>15041</v>
      </c>
      <c r="J2408" s="195" t="s">
        <v>1995</v>
      </c>
    </row>
    <row r="2409" spans="8:10">
      <c r="H2409" s="202">
        <v>94</v>
      </c>
      <c r="I2409" s="204">
        <v>13126</v>
      </c>
      <c r="J2409" s="195" t="s">
        <v>1996</v>
      </c>
    </row>
    <row r="2410" spans="8:10">
      <c r="H2410" s="202">
        <v>4205</v>
      </c>
      <c r="I2410" s="204">
        <v>13113</v>
      </c>
      <c r="J2410" s="195" t="s">
        <v>1997</v>
      </c>
    </row>
    <row r="2411" spans="8:10">
      <c r="H2411" s="202">
        <v>11</v>
      </c>
      <c r="I2411" s="204">
        <v>13124</v>
      </c>
      <c r="J2411" s="195" t="s">
        <v>1998</v>
      </c>
    </row>
    <row r="2412" spans="8:10">
      <c r="H2412" s="202"/>
      <c r="I2412" s="204">
        <v>16530</v>
      </c>
      <c r="J2412" s="195" t="s">
        <v>3885</v>
      </c>
    </row>
    <row r="2413" spans="8:10">
      <c r="H2413" s="202"/>
      <c r="I2413" s="204">
        <v>11203</v>
      </c>
      <c r="J2413" s="195" t="s">
        <v>1999</v>
      </c>
    </row>
    <row r="2414" spans="8:10">
      <c r="H2414" s="202">
        <v>5529</v>
      </c>
      <c r="I2414" s="204">
        <v>14562</v>
      </c>
      <c r="J2414" s="195" t="s">
        <v>2000</v>
      </c>
    </row>
    <row r="2415" spans="8:10">
      <c r="H2415" s="202"/>
      <c r="I2415" s="204">
        <v>13122</v>
      </c>
      <c r="J2415" s="195" t="s">
        <v>2001</v>
      </c>
    </row>
    <row r="2416" spans="8:10">
      <c r="H2416" s="202"/>
      <c r="I2416" s="204">
        <v>10802</v>
      </c>
      <c r="J2416" s="195" t="s">
        <v>2002</v>
      </c>
    </row>
    <row r="2417" spans="8:10">
      <c r="H2417" s="202">
        <v>5530</v>
      </c>
      <c r="I2417" s="204">
        <v>14565</v>
      </c>
      <c r="J2417" s="195" t="s">
        <v>1411</v>
      </c>
    </row>
    <row r="2418" spans="8:10">
      <c r="H2418" s="202"/>
      <c r="I2418" s="204">
        <v>13120</v>
      </c>
      <c r="J2418" s="195" t="s">
        <v>1412</v>
      </c>
    </row>
    <row r="2419" spans="8:10">
      <c r="H2419" s="202"/>
      <c r="I2419" s="204">
        <v>13119</v>
      </c>
      <c r="J2419" s="195" t="s">
        <v>1413</v>
      </c>
    </row>
    <row r="2420" spans="8:10">
      <c r="H2420" s="202"/>
      <c r="I2420" s="204">
        <v>16341</v>
      </c>
      <c r="J2420" s="195" t="s">
        <v>3886</v>
      </c>
    </row>
    <row r="2421" spans="8:10">
      <c r="H2421" s="202"/>
      <c r="I2421" s="204">
        <v>13118</v>
      </c>
      <c r="J2421" s="195" t="s">
        <v>1414</v>
      </c>
    </row>
    <row r="2422" spans="8:10">
      <c r="H2422" s="202"/>
      <c r="I2422" s="204">
        <v>13117</v>
      </c>
      <c r="J2422" s="195" t="s">
        <v>1415</v>
      </c>
    </row>
    <row r="2423" spans="8:10">
      <c r="H2423" s="202"/>
      <c r="I2423" s="204">
        <v>16499</v>
      </c>
      <c r="J2423" s="195" t="s">
        <v>3887</v>
      </c>
    </row>
    <row r="2424" spans="8:10">
      <c r="H2424" s="202"/>
      <c r="I2424" s="204">
        <v>16208</v>
      </c>
      <c r="J2424" s="195" t="s">
        <v>3888</v>
      </c>
    </row>
    <row r="2425" spans="8:10">
      <c r="H2425" s="202">
        <v>5210</v>
      </c>
      <c r="I2425" s="204">
        <v>13116</v>
      </c>
      <c r="J2425" s="195" t="s">
        <v>1416</v>
      </c>
    </row>
    <row r="2426" spans="8:10">
      <c r="H2426" s="202"/>
      <c r="I2426" s="204">
        <v>10812</v>
      </c>
      <c r="J2426" s="195" t="s">
        <v>1417</v>
      </c>
    </row>
    <row r="2427" spans="8:10">
      <c r="H2427" s="202"/>
      <c r="I2427" s="204">
        <v>11374</v>
      </c>
      <c r="J2427" s="195" t="s">
        <v>1418</v>
      </c>
    </row>
    <row r="2428" spans="8:10">
      <c r="H2428" s="202"/>
      <c r="I2428" s="204">
        <v>10195</v>
      </c>
      <c r="J2428" s="195" t="s">
        <v>1419</v>
      </c>
    </row>
    <row r="2429" spans="8:10">
      <c r="H2429" s="202"/>
      <c r="I2429" s="204">
        <v>10220</v>
      </c>
      <c r="J2429" s="195" t="s">
        <v>1420</v>
      </c>
    </row>
    <row r="2430" spans="8:10">
      <c r="H2430" s="202">
        <v>5588</v>
      </c>
      <c r="I2430" s="204">
        <v>14568</v>
      </c>
      <c r="J2430" s="195" t="s">
        <v>1421</v>
      </c>
    </row>
    <row r="2431" spans="8:10">
      <c r="H2431" s="202">
        <v>5822</v>
      </c>
      <c r="I2431" s="204">
        <v>14560</v>
      </c>
      <c r="J2431" s="195" t="s">
        <v>1422</v>
      </c>
    </row>
    <row r="2432" spans="8:10">
      <c r="H2432" s="202"/>
      <c r="I2432" s="204">
        <v>13123</v>
      </c>
      <c r="J2432" s="195" t="s">
        <v>1423</v>
      </c>
    </row>
    <row r="2433" spans="8:10">
      <c r="H2433" s="202"/>
      <c r="I2433" s="204">
        <v>13125</v>
      </c>
      <c r="J2433" s="195" t="s">
        <v>1424</v>
      </c>
    </row>
    <row r="2434" spans="8:10">
      <c r="H2434" s="202"/>
      <c r="I2434" s="204">
        <v>11301</v>
      </c>
      <c r="J2434" s="195" t="s">
        <v>1425</v>
      </c>
    </row>
    <row r="2435" spans="8:10">
      <c r="H2435" s="202"/>
      <c r="I2435" s="204">
        <v>11231</v>
      </c>
      <c r="J2435" s="195" t="s">
        <v>1426</v>
      </c>
    </row>
    <row r="2436" spans="8:10">
      <c r="H2436" s="202"/>
      <c r="I2436" s="204">
        <v>10801</v>
      </c>
      <c r="J2436" s="195" t="s">
        <v>1427</v>
      </c>
    </row>
    <row r="2437" spans="8:10">
      <c r="H2437" s="202"/>
      <c r="I2437" s="204">
        <v>13159</v>
      </c>
      <c r="J2437" s="195" t="s">
        <v>1428</v>
      </c>
    </row>
    <row r="2438" spans="8:10">
      <c r="H2438" s="202">
        <v>5495</v>
      </c>
      <c r="I2438" s="204">
        <v>14555</v>
      </c>
      <c r="J2438" s="195" t="s">
        <v>1429</v>
      </c>
    </row>
    <row r="2439" spans="8:10">
      <c r="H2439" s="202">
        <v>5496</v>
      </c>
      <c r="I2439" s="204">
        <v>14556</v>
      </c>
      <c r="J2439" s="195" t="s">
        <v>1430</v>
      </c>
    </row>
    <row r="2440" spans="8:10">
      <c r="H2440" s="202">
        <v>5531</v>
      </c>
      <c r="I2440" s="204">
        <v>14557</v>
      </c>
      <c r="J2440" s="195" t="s">
        <v>1431</v>
      </c>
    </row>
    <row r="2441" spans="8:10">
      <c r="H2441" s="202">
        <v>6632</v>
      </c>
      <c r="I2441" s="204">
        <v>13155</v>
      </c>
      <c r="J2441" s="195" t="s">
        <v>1432</v>
      </c>
    </row>
    <row r="2442" spans="8:10">
      <c r="H2442" s="202">
        <v>701</v>
      </c>
      <c r="I2442" s="204">
        <v>15219</v>
      </c>
      <c r="J2442" s="195" t="s">
        <v>1433</v>
      </c>
    </row>
    <row r="2443" spans="8:10">
      <c r="H2443" s="202">
        <v>5860</v>
      </c>
      <c r="I2443" s="204">
        <v>14558</v>
      </c>
      <c r="J2443" s="195" t="s">
        <v>1434</v>
      </c>
    </row>
    <row r="2444" spans="8:10">
      <c r="H2444" s="202">
        <v>5076</v>
      </c>
      <c r="I2444" s="204">
        <v>13153</v>
      </c>
      <c r="J2444" s="195" t="s">
        <v>1435</v>
      </c>
    </row>
    <row r="2445" spans="8:10">
      <c r="H2445" s="202"/>
      <c r="I2445" s="204">
        <v>13151</v>
      </c>
      <c r="J2445" s="195" t="s">
        <v>1436</v>
      </c>
    </row>
    <row r="2446" spans="8:10">
      <c r="H2446" s="202">
        <v>716</v>
      </c>
      <c r="I2446" s="204">
        <v>15662</v>
      </c>
      <c r="J2446" s="195" t="s">
        <v>3510</v>
      </c>
    </row>
    <row r="2447" spans="8:10">
      <c r="H2447" s="202"/>
      <c r="I2447" s="204">
        <v>13150</v>
      </c>
      <c r="J2447" s="195" t="s">
        <v>2915</v>
      </c>
    </row>
    <row r="2448" spans="8:10">
      <c r="H2448" s="202">
        <v>1139</v>
      </c>
      <c r="I2448" s="204">
        <v>15591</v>
      </c>
      <c r="J2448" s="195" t="s">
        <v>2916</v>
      </c>
    </row>
    <row r="2449" spans="8:10">
      <c r="H2449" s="202"/>
      <c r="I2449" s="204">
        <v>13160</v>
      </c>
      <c r="J2449" s="195" t="s">
        <v>2917</v>
      </c>
    </row>
    <row r="2450" spans="8:10">
      <c r="H2450" s="202">
        <v>2772</v>
      </c>
      <c r="I2450" s="204">
        <v>13835</v>
      </c>
      <c r="J2450" s="195" t="s">
        <v>2918</v>
      </c>
    </row>
    <row r="2451" spans="8:10">
      <c r="H2451" s="202">
        <v>224</v>
      </c>
      <c r="I2451" s="204">
        <v>13145</v>
      </c>
      <c r="J2451" s="195" t="s">
        <v>2919</v>
      </c>
    </row>
    <row r="2452" spans="8:10">
      <c r="H2452" s="202">
        <v>4841</v>
      </c>
      <c r="I2452" s="204">
        <v>15465</v>
      </c>
      <c r="J2452" s="195" t="s">
        <v>2920</v>
      </c>
    </row>
    <row r="2453" spans="8:10">
      <c r="H2453" s="202">
        <v>3294</v>
      </c>
      <c r="I2453" s="204">
        <v>14414</v>
      </c>
      <c r="J2453" s="195" t="s">
        <v>2921</v>
      </c>
    </row>
    <row r="2454" spans="8:10">
      <c r="H2454" s="202">
        <v>177</v>
      </c>
      <c r="I2454" s="204">
        <v>13137</v>
      </c>
      <c r="J2454" s="195" t="s">
        <v>2922</v>
      </c>
    </row>
    <row r="2455" spans="8:10">
      <c r="H2455" s="202"/>
      <c r="I2455" s="204">
        <v>16573</v>
      </c>
      <c r="J2455" s="195" t="s">
        <v>3889</v>
      </c>
    </row>
    <row r="2456" spans="8:10">
      <c r="H2456" s="202"/>
      <c r="I2456" s="204">
        <v>13143</v>
      </c>
      <c r="J2456" s="195" t="s">
        <v>2923</v>
      </c>
    </row>
    <row r="2457" spans="8:10">
      <c r="H2457" s="202"/>
      <c r="I2457" s="204">
        <v>13142</v>
      </c>
      <c r="J2457" s="195" t="s">
        <v>2924</v>
      </c>
    </row>
    <row r="2458" spans="8:10">
      <c r="H2458" s="202">
        <v>2216</v>
      </c>
      <c r="I2458" s="204">
        <v>13141</v>
      </c>
      <c r="J2458" s="195" t="s">
        <v>2925</v>
      </c>
    </row>
    <row r="2459" spans="8:10">
      <c r="H2459" s="202">
        <v>392</v>
      </c>
      <c r="I2459" s="204">
        <v>15055</v>
      </c>
      <c r="J2459" s="195" t="s">
        <v>2926</v>
      </c>
    </row>
    <row r="2460" spans="8:10">
      <c r="H2460" s="202"/>
      <c r="I2460" s="204">
        <v>10219</v>
      </c>
      <c r="J2460" s="195" t="s">
        <v>2927</v>
      </c>
    </row>
    <row r="2461" spans="8:10">
      <c r="H2461" s="202"/>
      <c r="I2461" s="204">
        <v>16547</v>
      </c>
      <c r="J2461" s="195" t="s">
        <v>3890</v>
      </c>
    </row>
    <row r="2462" spans="8:10">
      <c r="H2462" s="202"/>
      <c r="I2462" s="204">
        <v>13682</v>
      </c>
      <c r="J2462" s="195" t="s">
        <v>2928</v>
      </c>
    </row>
    <row r="2463" spans="8:10">
      <c r="H2463" s="202"/>
      <c r="I2463" s="204">
        <v>11287</v>
      </c>
      <c r="J2463" s="195" t="s">
        <v>2929</v>
      </c>
    </row>
    <row r="2464" spans="8:10">
      <c r="H2464" s="202"/>
      <c r="I2464" s="204">
        <v>10047</v>
      </c>
      <c r="J2464" s="195" t="s">
        <v>2930</v>
      </c>
    </row>
    <row r="2465" spans="8:10">
      <c r="H2465" s="202"/>
      <c r="I2465" s="204">
        <v>13139</v>
      </c>
      <c r="J2465" s="195" t="s">
        <v>2931</v>
      </c>
    </row>
    <row r="2466" spans="8:10">
      <c r="H2466" s="202">
        <v>2299</v>
      </c>
      <c r="I2466" s="204">
        <v>15694</v>
      </c>
      <c r="J2466" s="195" t="s">
        <v>2932</v>
      </c>
    </row>
    <row r="2467" spans="8:10">
      <c r="H2467" s="202"/>
      <c r="I2467" s="204">
        <v>13149</v>
      </c>
      <c r="J2467" s="195" t="s">
        <v>2933</v>
      </c>
    </row>
    <row r="2468" spans="8:10">
      <c r="H2468" s="202"/>
      <c r="I2468" s="204">
        <v>16448</v>
      </c>
      <c r="J2468" s="195" t="s">
        <v>3891</v>
      </c>
    </row>
    <row r="2469" spans="8:10">
      <c r="H2469" s="202"/>
      <c r="I2469" s="204">
        <v>16240</v>
      </c>
      <c r="J2469" s="195" t="s">
        <v>3892</v>
      </c>
    </row>
    <row r="2470" spans="8:10">
      <c r="H2470" s="202">
        <v>6633</v>
      </c>
      <c r="I2470" s="204">
        <v>13114</v>
      </c>
      <c r="J2470" s="195" t="s">
        <v>2934</v>
      </c>
    </row>
    <row r="2471" spans="8:10">
      <c r="H2471" s="202">
        <v>2300</v>
      </c>
      <c r="I2471" s="204">
        <v>13218</v>
      </c>
      <c r="J2471" s="195" t="s">
        <v>2935</v>
      </c>
    </row>
    <row r="2472" spans="8:10">
      <c r="H2472" s="202">
        <v>726</v>
      </c>
      <c r="I2472" s="204">
        <v>15636</v>
      </c>
      <c r="J2472" s="195" t="s">
        <v>3472</v>
      </c>
    </row>
    <row r="2473" spans="8:10">
      <c r="H2473" s="202">
        <v>6719</v>
      </c>
      <c r="I2473" s="204">
        <v>13290</v>
      </c>
      <c r="J2473" s="195" t="s">
        <v>2936</v>
      </c>
    </row>
    <row r="2474" spans="8:10">
      <c r="H2474" s="202"/>
      <c r="I2474" s="204">
        <v>11056</v>
      </c>
      <c r="J2474" s="195" t="s">
        <v>2937</v>
      </c>
    </row>
    <row r="2475" spans="8:10">
      <c r="H2475" s="202">
        <v>936</v>
      </c>
      <c r="I2475" s="204">
        <v>15333</v>
      </c>
      <c r="J2475" s="195" t="s">
        <v>2938</v>
      </c>
    </row>
    <row r="2476" spans="8:10">
      <c r="H2476" s="202">
        <v>5533</v>
      </c>
      <c r="I2476" s="204">
        <v>14577</v>
      </c>
      <c r="J2476" s="195" t="s">
        <v>2939</v>
      </c>
    </row>
    <row r="2477" spans="8:10">
      <c r="H2477" s="202"/>
      <c r="I2477" s="204">
        <v>13086</v>
      </c>
      <c r="J2477" s="195" t="s">
        <v>2940</v>
      </c>
    </row>
    <row r="2478" spans="8:10">
      <c r="H2478" s="202">
        <v>5077</v>
      </c>
      <c r="I2478" s="204">
        <v>13084</v>
      </c>
      <c r="J2478" s="195" t="s">
        <v>2941</v>
      </c>
    </row>
    <row r="2479" spans="8:10">
      <c r="H2479" s="202">
        <v>5497</v>
      </c>
      <c r="I2479" s="204">
        <v>14578</v>
      </c>
      <c r="J2479" s="195" t="s">
        <v>2942</v>
      </c>
    </row>
    <row r="2480" spans="8:10">
      <c r="H2480" s="202">
        <v>5926</v>
      </c>
      <c r="I2480" s="204">
        <v>14579</v>
      </c>
      <c r="J2480" s="195" t="s">
        <v>2512</v>
      </c>
    </row>
    <row r="2481" spans="8:10">
      <c r="H2481" s="202"/>
      <c r="I2481" s="204">
        <v>13081</v>
      </c>
      <c r="J2481" s="195" t="s">
        <v>2513</v>
      </c>
    </row>
    <row r="2482" spans="8:10">
      <c r="H2482" s="202">
        <v>2122</v>
      </c>
      <c r="I2482" s="204">
        <v>14368</v>
      </c>
      <c r="J2482" s="195" t="s">
        <v>2514</v>
      </c>
    </row>
    <row r="2483" spans="8:10">
      <c r="H2483" s="202">
        <v>2147</v>
      </c>
      <c r="I2483" s="204">
        <v>13080</v>
      </c>
      <c r="J2483" s="195" t="s">
        <v>2515</v>
      </c>
    </row>
    <row r="2484" spans="8:10">
      <c r="H2484" s="202">
        <v>5212</v>
      </c>
      <c r="I2484" s="204">
        <v>13138</v>
      </c>
      <c r="J2484" s="195" t="s">
        <v>2516</v>
      </c>
    </row>
    <row r="2485" spans="8:10">
      <c r="H2485" s="202"/>
      <c r="I2485" s="204">
        <v>13066</v>
      </c>
      <c r="J2485" s="195" t="s">
        <v>2517</v>
      </c>
    </row>
    <row r="2486" spans="8:10">
      <c r="H2486" s="202"/>
      <c r="I2486" s="204">
        <v>16498</v>
      </c>
      <c r="J2486" s="195" t="s">
        <v>3893</v>
      </c>
    </row>
    <row r="2487" spans="8:10">
      <c r="H2487" s="202"/>
      <c r="I2487" s="204">
        <v>10621</v>
      </c>
      <c r="J2487" s="195" t="s">
        <v>2518</v>
      </c>
    </row>
    <row r="2488" spans="8:10">
      <c r="H2488" s="202"/>
      <c r="I2488" s="204">
        <v>11363</v>
      </c>
      <c r="J2488" s="195" t="s">
        <v>2519</v>
      </c>
    </row>
    <row r="2489" spans="8:10">
      <c r="H2489" s="202"/>
      <c r="I2489" s="204">
        <v>13077</v>
      </c>
      <c r="J2489" s="195" t="s">
        <v>2520</v>
      </c>
    </row>
    <row r="2490" spans="8:10">
      <c r="H2490" s="202">
        <v>3784</v>
      </c>
      <c r="I2490" s="204">
        <v>16004</v>
      </c>
      <c r="J2490" s="195" t="s">
        <v>2521</v>
      </c>
    </row>
    <row r="2491" spans="8:10">
      <c r="H2491" s="202">
        <v>6800</v>
      </c>
      <c r="I2491" s="204">
        <v>13347</v>
      </c>
      <c r="J2491" s="195" t="s">
        <v>2522</v>
      </c>
    </row>
    <row r="2492" spans="8:10">
      <c r="H2492" s="202"/>
      <c r="I2492" s="204">
        <v>13088</v>
      </c>
      <c r="J2492" s="195" t="s">
        <v>2523</v>
      </c>
    </row>
    <row r="2493" spans="8:10">
      <c r="H2493" s="202">
        <v>745</v>
      </c>
      <c r="I2493" s="204">
        <v>15251</v>
      </c>
      <c r="J2493" s="195" t="s">
        <v>2524</v>
      </c>
    </row>
    <row r="2494" spans="8:10">
      <c r="H2494" s="202">
        <v>6154</v>
      </c>
      <c r="I2494" s="204">
        <v>13075</v>
      </c>
      <c r="J2494" s="195" t="s">
        <v>2525</v>
      </c>
    </row>
    <row r="2495" spans="8:10">
      <c r="H2495" s="202"/>
      <c r="I2495" s="204">
        <v>13074</v>
      </c>
      <c r="J2495" s="195" t="s">
        <v>2526</v>
      </c>
    </row>
    <row r="2496" spans="8:10">
      <c r="H2496" s="202"/>
      <c r="I2496" s="204">
        <v>10194</v>
      </c>
      <c r="J2496" s="195" t="s">
        <v>2527</v>
      </c>
    </row>
    <row r="2497" spans="8:10">
      <c r="H2497" s="202">
        <v>5214</v>
      </c>
      <c r="I2497" s="204">
        <v>13073</v>
      </c>
      <c r="J2497" s="195" t="s">
        <v>2528</v>
      </c>
    </row>
    <row r="2498" spans="8:10">
      <c r="H2498" s="202"/>
      <c r="I2498" s="204">
        <v>13072</v>
      </c>
      <c r="J2498" s="195" t="s">
        <v>2529</v>
      </c>
    </row>
    <row r="2499" spans="8:10">
      <c r="H2499" s="202">
        <v>3561</v>
      </c>
      <c r="I2499" s="204">
        <v>15968</v>
      </c>
      <c r="J2499" s="195" t="s">
        <v>2530</v>
      </c>
    </row>
    <row r="2500" spans="8:10">
      <c r="H2500" s="202"/>
      <c r="I2500" s="204">
        <v>13071</v>
      </c>
      <c r="J2500" s="195" t="s">
        <v>2531</v>
      </c>
    </row>
    <row r="2501" spans="8:10">
      <c r="H2501" s="202"/>
      <c r="I2501" s="204">
        <v>10811</v>
      </c>
      <c r="J2501" s="195" t="s">
        <v>2532</v>
      </c>
    </row>
    <row r="2502" spans="8:10">
      <c r="H2502" s="202"/>
      <c r="I2502" s="204">
        <v>13070</v>
      </c>
      <c r="J2502" s="195" t="s">
        <v>2533</v>
      </c>
    </row>
    <row r="2503" spans="8:10">
      <c r="H2503" s="202">
        <v>5725</v>
      </c>
      <c r="I2503" s="204">
        <v>14582</v>
      </c>
      <c r="J2503" s="195" t="s">
        <v>2534</v>
      </c>
    </row>
    <row r="2504" spans="8:10">
      <c r="H2504" s="202"/>
      <c r="I2504" s="204">
        <v>13068</v>
      </c>
      <c r="J2504" s="195" t="s">
        <v>2535</v>
      </c>
    </row>
    <row r="2505" spans="8:10">
      <c r="H2505" s="202"/>
      <c r="I2505" s="204">
        <v>13067</v>
      </c>
      <c r="J2505" s="195" t="s">
        <v>2536</v>
      </c>
    </row>
    <row r="2506" spans="8:10">
      <c r="H2506" s="202"/>
      <c r="I2506" s="204">
        <v>13099</v>
      </c>
      <c r="J2506" s="195" t="s">
        <v>2537</v>
      </c>
    </row>
    <row r="2507" spans="8:10">
      <c r="H2507" s="202"/>
      <c r="I2507" s="204">
        <v>16173</v>
      </c>
      <c r="J2507" s="195" t="s">
        <v>3894</v>
      </c>
    </row>
    <row r="2508" spans="8:10">
      <c r="H2508" s="202"/>
      <c r="I2508" s="204">
        <v>16469</v>
      </c>
      <c r="J2508" s="195" t="s">
        <v>3895</v>
      </c>
    </row>
    <row r="2509" spans="8:10">
      <c r="H2509" s="202"/>
      <c r="I2509" s="204">
        <v>13101</v>
      </c>
      <c r="J2509" s="195" t="s">
        <v>2538</v>
      </c>
    </row>
    <row r="2510" spans="8:10">
      <c r="H2510" s="202">
        <v>2831</v>
      </c>
      <c r="I2510" s="204">
        <v>13776</v>
      </c>
      <c r="J2510" s="195" t="s">
        <v>2539</v>
      </c>
    </row>
    <row r="2511" spans="8:10">
      <c r="H2511" s="202"/>
      <c r="I2511" s="204">
        <v>10210</v>
      </c>
      <c r="J2511" s="195" t="s">
        <v>2540</v>
      </c>
    </row>
    <row r="2512" spans="8:10">
      <c r="H2512" s="202"/>
      <c r="I2512" s="204">
        <v>13078</v>
      </c>
      <c r="J2512" s="195" t="s">
        <v>2541</v>
      </c>
    </row>
    <row r="2513" spans="8:10">
      <c r="H2513" s="202"/>
      <c r="I2513" s="204">
        <v>16583</v>
      </c>
      <c r="J2513" s="195" t="s">
        <v>3896</v>
      </c>
    </row>
    <row r="2514" spans="8:10">
      <c r="H2514" s="202">
        <v>6634</v>
      </c>
      <c r="I2514" s="204">
        <v>13110</v>
      </c>
      <c r="J2514" s="195" t="s">
        <v>2542</v>
      </c>
    </row>
    <row r="2515" spans="8:10">
      <c r="H2515" s="202">
        <v>5759</v>
      </c>
      <c r="I2515" s="204">
        <v>14569</v>
      </c>
      <c r="J2515" s="195" t="s">
        <v>2543</v>
      </c>
    </row>
    <row r="2516" spans="8:10">
      <c r="H2516" s="202"/>
      <c r="I2516" s="204">
        <v>13108</v>
      </c>
      <c r="J2516" s="195" t="s">
        <v>2544</v>
      </c>
    </row>
    <row r="2517" spans="8:10">
      <c r="H2517" s="202">
        <v>6635</v>
      </c>
      <c r="I2517" s="204">
        <v>13107</v>
      </c>
      <c r="J2517" s="195" t="s">
        <v>2545</v>
      </c>
    </row>
    <row r="2518" spans="8:10">
      <c r="H2518" s="202">
        <v>2237</v>
      </c>
      <c r="I2518" s="204">
        <v>16133</v>
      </c>
      <c r="J2518" s="195" t="s">
        <v>3665</v>
      </c>
    </row>
    <row r="2519" spans="8:10">
      <c r="H2519" s="202"/>
      <c r="I2519" s="204">
        <v>13103</v>
      </c>
      <c r="J2519" s="195" t="s">
        <v>2546</v>
      </c>
    </row>
    <row r="2520" spans="8:10">
      <c r="H2520" s="202"/>
      <c r="I2520" s="204">
        <v>13102</v>
      </c>
      <c r="J2520" s="195" t="s">
        <v>2547</v>
      </c>
    </row>
    <row r="2521" spans="8:10">
      <c r="H2521" s="202">
        <v>5589</v>
      </c>
      <c r="I2521" s="204">
        <v>14575</v>
      </c>
      <c r="J2521" s="195" t="s">
        <v>2548</v>
      </c>
    </row>
    <row r="2522" spans="8:10">
      <c r="H2522" s="202"/>
      <c r="I2522" s="204">
        <v>13100</v>
      </c>
      <c r="J2522" s="195" t="s">
        <v>2549</v>
      </c>
    </row>
    <row r="2523" spans="8:10">
      <c r="H2523" s="202"/>
      <c r="I2523" s="204">
        <v>13112</v>
      </c>
      <c r="J2523" s="195" t="s">
        <v>2550</v>
      </c>
    </row>
    <row r="2524" spans="8:10">
      <c r="H2524" s="202">
        <v>5566</v>
      </c>
      <c r="I2524" s="204">
        <v>14572</v>
      </c>
      <c r="J2524" s="195" t="s">
        <v>2551</v>
      </c>
    </row>
    <row r="2525" spans="8:10">
      <c r="H2525" s="202"/>
      <c r="I2525" s="204">
        <v>13097</v>
      </c>
      <c r="J2525" s="195" t="s">
        <v>2552</v>
      </c>
    </row>
    <row r="2526" spans="8:10">
      <c r="H2526" s="202"/>
      <c r="I2526" s="204">
        <v>16497</v>
      </c>
      <c r="J2526" s="195" t="s">
        <v>3897</v>
      </c>
    </row>
    <row r="2527" spans="8:10">
      <c r="H2527" s="202"/>
      <c r="I2527" s="204">
        <v>10196</v>
      </c>
      <c r="J2527" s="195" t="s">
        <v>2553</v>
      </c>
    </row>
    <row r="2528" spans="8:10">
      <c r="H2528" s="202">
        <v>5643</v>
      </c>
      <c r="I2528" s="204">
        <v>14570</v>
      </c>
      <c r="J2528" s="195" t="s">
        <v>2554</v>
      </c>
    </row>
    <row r="2529" spans="8:10">
      <c r="H2529" s="202">
        <v>2038</v>
      </c>
      <c r="I2529" s="204">
        <v>13105</v>
      </c>
      <c r="J2529" s="195" t="s">
        <v>2555</v>
      </c>
    </row>
    <row r="2530" spans="8:10">
      <c r="H2530" s="202">
        <v>5683</v>
      </c>
      <c r="I2530" s="204">
        <v>14571</v>
      </c>
      <c r="J2530" s="195" t="s">
        <v>2556</v>
      </c>
    </row>
    <row r="2531" spans="8:10">
      <c r="H2531" s="202"/>
      <c r="I2531" s="204">
        <v>10605</v>
      </c>
      <c r="J2531" s="195" t="s">
        <v>2557</v>
      </c>
    </row>
    <row r="2532" spans="8:10">
      <c r="H2532" s="202">
        <v>5607</v>
      </c>
      <c r="I2532" s="204">
        <v>14573</v>
      </c>
      <c r="J2532" s="195" t="s">
        <v>2558</v>
      </c>
    </row>
    <row r="2533" spans="8:10">
      <c r="H2533" s="202">
        <v>5590</v>
      </c>
      <c r="I2533" s="204">
        <v>14574</v>
      </c>
      <c r="J2533" s="195" t="s">
        <v>2559</v>
      </c>
    </row>
    <row r="2534" spans="8:10">
      <c r="H2534" s="202">
        <v>6636</v>
      </c>
      <c r="I2534" s="204">
        <v>13094</v>
      </c>
      <c r="J2534" s="195" t="s">
        <v>2560</v>
      </c>
    </row>
    <row r="2535" spans="8:10">
      <c r="H2535" s="202">
        <v>5216</v>
      </c>
      <c r="I2535" s="204">
        <v>13093</v>
      </c>
      <c r="J2535" s="195" t="s">
        <v>2561</v>
      </c>
    </row>
    <row r="2536" spans="8:10">
      <c r="H2536" s="202"/>
      <c r="I2536" s="204">
        <v>16209</v>
      </c>
      <c r="J2536" s="195" t="s">
        <v>3898</v>
      </c>
    </row>
    <row r="2537" spans="8:10">
      <c r="H2537" s="202"/>
      <c r="I2537" s="204">
        <v>13152</v>
      </c>
      <c r="J2537" s="195" t="s">
        <v>2562</v>
      </c>
    </row>
    <row r="2538" spans="8:10">
      <c r="H2538" s="202">
        <v>450</v>
      </c>
      <c r="I2538" s="204">
        <v>15658</v>
      </c>
      <c r="J2538" s="195" t="s">
        <v>3511</v>
      </c>
    </row>
    <row r="2539" spans="8:10">
      <c r="H2539" s="202">
        <v>3295</v>
      </c>
      <c r="I2539" s="204">
        <v>14415</v>
      </c>
      <c r="J2539" s="195" t="s">
        <v>2563</v>
      </c>
    </row>
    <row r="2540" spans="8:10">
      <c r="H2540" s="202">
        <v>5079</v>
      </c>
      <c r="I2540" s="204">
        <v>16665</v>
      </c>
      <c r="J2540" s="195" t="s">
        <v>2564</v>
      </c>
    </row>
    <row r="2541" spans="8:10">
      <c r="H2541" s="202"/>
      <c r="I2541" s="204">
        <v>16351</v>
      </c>
      <c r="J2541" s="195" t="s">
        <v>3899</v>
      </c>
    </row>
    <row r="2542" spans="8:10">
      <c r="H2542" s="202">
        <v>309</v>
      </c>
      <c r="I2542" s="204">
        <v>15003</v>
      </c>
      <c r="J2542" s="195" t="s">
        <v>2565</v>
      </c>
    </row>
    <row r="2543" spans="8:10">
      <c r="H2543" s="202">
        <v>67</v>
      </c>
      <c r="I2543" s="204">
        <v>13090</v>
      </c>
      <c r="J2543" s="195" t="s">
        <v>2566</v>
      </c>
    </row>
    <row r="2544" spans="8:10">
      <c r="H2544" s="202"/>
      <c r="I2544" s="204">
        <v>16465</v>
      </c>
      <c r="J2544" s="195" t="s">
        <v>3900</v>
      </c>
    </row>
    <row r="2545" spans="8:10">
      <c r="H2545" s="202">
        <v>1037</v>
      </c>
      <c r="I2545" s="204">
        <v>15590</v>
      </c>
      <c r="J2545" s="195" t="s">
        <v>2567</v>
      </c>
    </row>
    <row r="2546" spans="8:10">
      <c r="H2546" s="202">
        <v>2832</v>
      </c>
      <c r="I2546" s="204">
        <v>13777</v>
      </c>
      <c r="J2546" s="195" t="s">
        <v>2568</v>
      </c>
    </row>
    <row r="2547" spans="8:10">
      <c r="H2547" s="202"/>
      <c r="I2547" s="204">
        <v>10143</v>
      </c>
      <c r="J2547" s="195" t="s">
        <v>2569</v>
      </c>
    </row>
    <row r="2548" spans="8:10">
      <c r="H2548" s="202">
        <v>2963</v>
      </c>
      <c r="I2548" s="204">
        <v>13170</v>
      </c>
      <c r="J2548" s="195" t="s">
        <v>2570</v>
      </c>
    </row>
    <row r="2549" spans="8:10">
      <c r="H2549" s="202"/>
      <c r="I2549" s="204">
        <v>13173</v>
      </c>
      <c r="J2549" s="195" t="s">
        <v>2571</v>
      </c>
    </row>
    <row r="2550" spans="8:10">
      <c r="H2550" s="202">
        <v>5760</v>
      </c>
      <c r="I2550" s="204">
        <v>14553</v>
      </c>
      <c r="J2550" s="195" t="s">
        <v>2572</v>
      </c>
    </row>
    <row r="2551" spans="8:10">
      <c r="H2551" s="202">
        <v>6287</v>
      </c>
      <c r="I2551" s="204">
        <v>13180</v>
      </c>
      <c r="J2551" s="195" t="s">
        <v>2573</v>
      </c>
    </row>
    <row r="2552" spans="8:10">
      <c r="H2552" s="202"/>
      <c r="I2552" s="204">
        <v>13179</v>
      </c>
      <c r="J2552" s="195" t="s">
        <v>2574</v>
      </c>
    </row>
    <row r="2553" spans="8:10">
      <c r="H2553" s="202">
        <v>4846</v>
      </c>
      <c r="I2553" s="204">
        <v>15414</v>
      </c>
      <c r="J2553" s="195" t="s">
        <v>2575</v>
      </c>
    </row>
    <row r="2554" spans="8:10">
      <c r="H2554" s="202">
        <v>310</v>
      </c>
      <c r="I2554" s="204">
        <v>15672</v>
      </c>
      <c r="J2554" s="195" t="s">
        <v>1342</v>
      </c>
    </row>
    <row r="2555" spans="8:10">
      <c r="H2555" s="202"/>
      <c r="I2555" s="204">
        <v>10112</v>
      </c>
      <c r="J2555" s="195" t="s">
        <v>1343</v>
      </c>
    </row>
    <row r="2556" spans="8:10">
      <c r="H2556" s="202">
        <v>3340</v>
      </c>
      <c r="I2556" s="204">
        <v>14925</v>
      </c>
      <c r="J2556" s="195" t="s">
        <v>1344</v>
      </c>
    </row>
    <row r="2557" spans="8:10">
      <c r="H2557" s="202">
        <v>6199</v>
      </c>
      <c r="I2557" s="204">
        <v>13162</v>
      </c>
      <c r="J2557" s="195" t="s">
        <v>1345</v>
      </c>
    </row>
    <row r="2558" spans="8:10">
      <c r="H2558" s="202"/>
      <c r="I2558" s="204">
        <v>11212</v>
      </c>
      <c r="J2558" s="195" t="s">
        <v>1346</v>
      </c>
    </row>
    <row r="2559" spans="8:10">
      <c r="H2559" s="202"/>
      <c r="I2559" s="204">
        <v>16354</v>
      </c>
      <c r="J2559" s="195" t="s">
        <v>3901</v>
      </c>
    </row>
    <row r="2560" spans="8:10">
      <c r="H2560" s="202">
        <v>1212</v>
      </c>
      <c r="I2560" s="204">
        <v>13165</v>
      </c>
      <c r="J2560" s="195" t="s">
        <v>1347</v>
      </c>
    </row>
    <row r="2561" spans="8:10">
      <c r="H2561" s="202"/>
      <c r="I2561" s="204">
        <v>16496</v>
      </c>
      <c r="J2561" s="195" t="s">
        <v>3902</v>
      </c>
    </row>
    <row r="2562" spans="8:10">
      <c r="H2562" s="202"/>
      <c r="I2562" s="204">
        <v>11001</v>
      </c>
      <c r="J2562" s="195" t="s">
        <v>1348</v>
      </c>
    </row>
    <row r="2563" spans="8:10">
      <c r="H2563" s="202">
        <v>3255</v>
      </c>
      <c r="I2563" s="204">
        <v>14403</v>
      </c>
      <c r="J2563" s="195" t="s">
        <v>1349</v>
      </c>
    </row>
    <row r="2564" spans="8:10">
      <c r="H2564" s="202">
        <v>715</v>
      </c>
      <c r="I2564" s="204">
        <v>15231</v>
      </c>
      <c r="J2564" s="195" t="s">
        <v>1350</v>
      </c>
    </row>
    <row r="2565" spans="8:10">
      <c r="H2565" s="202">
        <v>2530</v>
      </c>
      <c r="I2565" s="204">
        <v>13739</v>
      </c>
      <c r="J2565" s="195" t="s">
        <v>1351</v>
      </c>
    </row>
    <row r="2566" spans="8:10">
      <c r="H2566" s="202">
        <v>2301</v>
      </c>
      <c r="I2566" s="204">
        <v>13175</v>
      </c>
      <c r="J2566" s="195" t="s">
        <v>1352</v>
      </c>
    </row>
    <row r="2567" spans="8:10">
      <c r="H2567" s="202"/>
      <c r="I2567" s="204">
        <v>13167</v>
      </c>
      <c r="J2567" s="195" t="s">
        <v>1353</v>
      </c>
    </row>
    <row r="2568" spans="8:10">
      <c r="H2568" s="202"/>
      <c r="I2568" s="204">
        <v>14503</v>
      </c>
      <c r="J2568" s="195" t="s">
        <v>1354</v>
      </c>
    </row>
    <row r="2569" spans="8:10">
      <c r="H2569" s="202">
        <v>703</v>
      </c>
      <c r="I2569" s="204">
        <v>15221</v>
      </c>
      <c r="J2569" s="195" t="s">
        <v>1355</v>
      </c>
    </row>
    <row r="2570" spans="8:10">
      <c r="H2570" s="202">
        <v>95</v>
      </c>
      <c r="I2570" s="204">
        <v>13166</v>
      </c>
      <c r="J2570" s="195" t="s">
        <v>1356</v>
      </c>
    </row>
    <row r="2571" spans="8:10">
      <c r="H2571" s="202">
        <v>96</v>
      </c>
      <c r="I2571" s="204">
        <v>13168</v>
      </c>
      <c r="J2571" s="195" t="s">
        <v>1357</v>
      </c>
    </row>
    <row r="2572" spans="8:10">
      <c r="H2572" s="202">
        <v>3034</v>
      </c>
      <c r="I2572" s="204">
        <v>13169</v>
      </c>
      <c r="J2572" s="195" t="s">
        <v>1358</v>
      </c>
    </row>
    <row r="2573" spans="8:10">
      <c r="H2573" s="202"/>
      <c r="I2573" s="204">
        <v>16366</v>
      </c>
      <c r="J2573" s="195" t="s">
        <v>3903</v>
      </c>
    </row>
    <row r="2574" spans="8:10">
      <c r="H2574" s="202"/>
      <c r="I2574" s="204">
        <v>16578</v>
      </c>
      <c r="J2574" s="195" t="s">
        <v>3904</v>
      </c>
    </row>
    <row r="2575" spans="8:10">
      <c r="H2575" s="202">
        <v>567</v>
      </c>
      <c r="I2575" s="204">
        <v>15143</v>
      </c>
      <c r="J2575" s="195" t="s">
        <v>1359</v>
      </c>
    </row>
    <row r="2576" spans="8:10">
      <c r="H2576" s="202">
        <v>1345</v>
      </c>
      <c r="I2576" s="204">
        <v>13181</v>
      </c>
      <c r="J2576" s="195" t="s">
        <v>1360</v>
      </c>
    </row>
    <row r="2577" spans="8:10">
      <c r="H2577" s="202">
        <v>1140</v>
      </c>
      <c r="I2577" s="204">
        <v>15596</v>
      </c>
      <c r="J2577" s="195" t="s">
        <v>1361</v>
      </c>
    </row>
    <row r="2578" spans="8:10">
      <c r="H2578" s="202">
        <v>2893</v>
      </c>
      <c r="I2578" s="204">
        <v>13821</v>
      </c>
      <c r="J2578" s="195" t="s">
        <v>1362</v>
      </c>
    </row>
    <row r="2579" spans="8:10">
      <c r="H2579" s="202"/>
      <c r="I2579" s="204">
        <v>16302</v>
      </c>
      <c r="J2579" s="195" t="s">
        <v>3905</v>
      </c>
    </row>
    <row r="2580" spans="8:10">
      <c r="H2580" s="202">
        <v>4141</v>
      </c>
      <c r="I2580" s="204">
        <v>13174</v>
      </c>
      <c r="J2580" s="195" t="s">
        <v>1363</v>
      </c>
    </row>
    <row r="2581" spans="8:10">
      <c r="H2581" s="202">
        <v>2773</v>
      </c>
      <c r="I2581" s="204">
        <v>13836</v>
      </c>
      <c r="J2581" s="195" t="s">
        <v>1364</v>
      </c>
    </row>
    <row r="2582" spans="8:10">
      <c r="H2582" s="202"/>
      <c r="I2582" s="204">
        <v>16226</v>
      </c>
      <c r="J2582" s="195" t="s">
        <v>3906</v>
      </c>
    </row>
    <row r="2583" spans="8:10">
      <c r="H2583" s="202">
        <v>336</v>
      </c>
      <c r="I2583" s="204">
        <v>15020</v>
      </c>
      <c r="J2583" s="195" t="s">
        <v>1365</v>
      </c>
    </row>
    <row r="2584" spans="8:10">
      <c r="H2584" s="202">
        <v>4281</v>
      </c>
      <c r="I2584" s="204">
        <v>16126</v>
      </c>
      <c r="J2584" s="195" t="s">
        <v>1366</v>
      </c>
    </row>
    <row r="2585" spans="8:10">
      <c r="H2585" s="202"/>
      <c r="I2585" s="204">
        <v>13183</v>
      </c>
      <c r="J2585" s="195" t="s">
        <v>1367</v>
      </c>
    </row>
    <row r="2586" spans="8:10">
      <c r="H2586" s="202">
        <v>2333</v>
      </c>
      <c r="I2586" s="204">
        <v>13172</v>
      </c>
      <c r="J2586" s="195" t="s">
        <v>1368</v>
      </c>
    </row>
    <row r="2587" spans="8:10">
      <c r="H2587" s="202">
        <v>4039</v>
      </c>
      <c r="I2587" s="204">
        <v>13164</v>
      </c>
      <c r="J2587" s="195" t="s">
        <v>1369</v>
      </c>
    </row>
    <row r="2588" spans="8:10">
      <c r="H2588" s="202">
        <v>4110</v>
      </c>
      <c r="I2588" s="204">
        <v>13161</v>
      </c>
      <c r="J2588" s="195" t="s">
        <v>1370</v>
      </c>
    </row>
    <row r="2589" spans="8:10">
      <c r="H2589" s="202"/>
      <c r="I2589" s="204">
        <v>16495</v>
      </c>
      <c r="J2589" s="195" t="s">
        <v>3907</v>
      </c>
    </row>
    <row r="2590" spans="8:10">
      <c r="H2590" s="202">
        <v>441</v>
      </c>
      <c r="I2590" s="204">
        <v>15092</v>
      </c>
      <c r="J2590" s="195" t="s">
        <v>1371</v>
      </c>
    </row>
    <row r="2591" spans="8:10">
      <c r="H2591" s="202">
        <v>5591</v>
      </c>
      <c r="I2591" s="204">
        <v>14580</v>
      </c>
      <c r="J2591" s="195" t="s">
        <v>1372</v>
      </c>
    </row>
    <row r="2592" spans="8:10">
      <c r="H2592" s="202">
        <v>5412</v>
      </c>
      <c r="I2592" s="204">
        <v>14616</v>
      </c>
      <c r="J2592" s="195" t="s">
        <v>1373</v>
      </c>
    </row>
    <row r="2593" spans="8:10">
      <c r="H2593" s="202"/>
      <c r="I2593" s="204">
        <v>12916</v>
      </c>
      <c r="J2593" s="195" t="s">
        <v>1374</v>
      </c>
    </row>
    <row r="2594" spans="8:10">
      <c r="H2594" s="202"/>
      <c r="I2594" s="204">
        <v>16308</v>
      </c>
      <c r="J2594" s="195" t="s">
        <v>3908</v>
      </c>
    </row>
    <row r="2595" spans="8:10">
      <c r="H2595" s="202">
        <v>3035</v>
      </c>
      <c r="I2595" s="204">
        <v>12915</v>
      </c>
      <c r="J2595" s="195" t="s">
        <v>1375</v>
      </c>
    </row>
    <row r="2596" spans="8:10">
      <c r="H2596" s="202"/>
      <c r="I2596" s="204">
        <v>12914</v>
      </c>
      <c r="J2596" s="195" t="s">
        <v>1376</v>
      </c>
    </row>
    <row r="2597" spans="8:10">
      <c r="H2597" s="202">
        <v>767</v>
      </c>
      <c r="I2597" s="204">
        <v>16651</v>
      </c>
      <c r="J2597" s="195" t="s">
        <v>1377</v>
      </c>
    </row>
    <row r="2598" spans="8:10">
      <c r="H2598" s="202"/>
      <c r="I2598" s="204">
        <v>12913</v>
      </c>
      <c r="J2598" s="195" t="s">
        <v>1378</v>
      </c>
    </row>
    <row r="2599" spans="8:10">
      <c r="H2599" s="202">
        <v>38</v>
      </c>
      <c r="I2599" s="204">
        <v>12912</v>
      </c>
      <c r="J2599" s="195" t="s">
        <v>1379</v>
      </c>
    </row>
    <row r="2600" spans="8:10">
      <c r="H2600" s="202">
        <v>3235</v>
      </c>
      <c r="I2600" s="204">
        <v>14395</v>
      </c>
      <c r="J2600" s="195" t="s">
        <v>1380</v>
      </c>
    </row>
    <row r="2601" spans="8:10">
      <c r="H2601" s="202">
        <v>4258</v>
      </c>
      <c r="I2601" s="204">
        <v>12911</v>
      </c>
      <c r="J2601" s="195" t="s">
        <v>1381</v>
      </c>
    </row>
    <row r="2602" spans="8:10">
      <c r="H2602" s="202"/>
      <c r="I2602" s="204">
        <v>12910</v>
      </c>
      <c r="J2602" s="195" t="s">
        <v>1382</v>
      </c>
    </row>
    <row r="2603" spans="8:10">
      <c r="H2603" s="202">
        <v>3714</v>
      </c>
      <c r="I2603" s="204">
        <v>16125</v>
      </c>
      <c r="J2603" s="195" t="s">
        <v>3560</v>
      </c>
    </row>
    <row r="2604" spans="8:10">
      <c r="H2604" s="202">
        <v>3723</v>
      </c>
      <c r="I2604" s="204">
        <v>15995</v>
      </c>
      <c r="J2604" s="195" t="s">
        <v>1383</v>
      </c>
    </row>
    <row r="2605" spans="8:10">
      <c r="H2605" s="202">
        <v>2148</v>
      </c>
      <c r="I2605" s="204">
        <v>12909</v>
      </c>
      <c r="J2605" s="195" t="s">
        <v>1384</v>
      </c>
    </row>
    <row r="2606" spans="8:10">
      <c r="H2606" s="202"/>
      <c r="I2606" s="204">
        <v>16300</v>
      </c>
      <c r="J2606" s="195" t="s">
        <v>3909</v>
      </c>
    </row>
    <row r="2607" spans="8:10">
      <c r="H2607" s="202"/>
      <c r="I2607" s="204">
        <v>12908</v>
      </c>
      <c r="J2607" s="195" t="s">
        <v>1385</v>
      </c>
    </row>
    <row r="2608" spans="8:10">
      <c r="H2608" s="202">
        <v>138</v>
      </c>
      <c r="I2608" s="204">
        <v>12907</v>
      </c>
      <c r="J2608" s="195" t="s">
        <v>1386</v>
      </c>
    </row>
    <row r="2609" spans="8:10">
      <c r="H2609" s="202">
        <v>2857</v>
      </c>
      <c r="I2609" s="204">
        <v>13796</v>
      </c>
      <c r="J2609" s="195" t="s">
        <v>1387</v>
      </c>
    </row>
    <row r="2610" spans="8:10">
      <c r="H2610" s="202">
        <v>1097</v>
      </c>
      <c r="I2610" s="204">
        <v>15520</v>
      </c>
      <c r="J2610" s="195" t="s">
        <v>1388</v>
      </c>
    </row>
    <row r="2611" spans="8:10">
      <c r="H2611" s="202">
        <v>2582</v>
      </c>
      <c r="I2611" s="204">
        <v>12905</v>
      </c>
      <c r="J2611" s="195" t="s">
        <v>1389</v>
      </c>
    </row>
    <row r="2612" spans="8:10">
      <c r="H2612" s="202">
        <v>4751</v>
      </c>
      <c r="I2612" s="204">
        <v>15463</v>
      </c>
      <c r="J2612" s="195" t="s">
        <v>1390</v>
      </c>
    </row>
    <row r="2613" spans="8:10">
      <c r="H2613" s="202">
        <v>225</v>
      </c>
      <c r="I2613" s="204">
        <v>12889</v>
      </c>
      <c r="J2613" s="195" t="s">
        <v>1391</v>
      </c>
    </row>
    <row r="2614" spans="8:10">
      <c r="H2614" s="202"/>
      <c r="I2614" s="204">
        <v>12903</v>
      </c>
      <c r="J2614" s="195" t="s">
        <v>1392</v>
      </c>
    </row>
    <row r="2615" spans="8:10">
      <c r="H2615" s="202">
        <v>6139</v>
      </c>
      <c r="I2615" s="204">
        <v>12917</v>
      </c>
      <c r="J2615" s="195" t="s">
        <v>1393</v>
      </c>
    </row>
    <row r="2616" spans="8:10">
      <c r="H2616" s="202"/>
      <c r="I2616" s="204">
        <v>16368</v>
      </c>
      <c r="J2616" s="195" t="s">
        <v>3910</v>
      </c>
    </row>
    <row r="2617" spans="8:10">
      <c r="H2617" s="202"/>
      <c r="I2617" s="204">
        <v>12901</v>
      </c>
      <c r="J2617" s="195" t="s">
        <v>1394</v>
      </c>
    </row>
    <row r="2618" spans="8:10">
      <c r="H2618" s="202">
        <v>2276</v>
      </c>
      <c r="I2618" s="204">
        <v>14529</v>
      </c>
      <c r="J2618" s="195" t="s">
        <v>1395</v>
      </c>
    </row>
    <row r="2619" spans="8:10">
      <c r="H2619" s="202"/>
      <c r="I2619" s="204">
        <v>12899</v>
      </c>
      <c r="J2619" s="195" t="s">
        <v>1396</v>
      </c>
    </row>
    <row r="2620" spans="8:10">
      <c r="H2620" s="202">
        <v>6008</v>
      </c>
      <c r="I2620" s="204">
        <v>13759</v>
      </c>
      <c r="J2620" s="195" t="s">
        <v>1397</v>
      </c>
    </row>
    <row r="2621" spans="8:10">
      <c r="H2621" s="202"/>
      <c r="I2621" s="204">
        <v>13760</v>
      </c>
      <c r="J2621" s="195" t="s">
        <v>1398</v>
      </c>
    </row>
    <row r="2622" spans="8:10">
      <c r="H2622" s="202"/>
      <c r="I2622" s="204">
        <v>10076</v>
      </c>
      <c r="J2622" s="195" t="s">
        <v>1399</v>
      </c>
    </row>
    <row r="2623" spans="8:10">
      <c r="H2623" s="202"/>
      <c r="I2623" s="204">
        <v>16387</v>
      </c>
      <c r="J2623" s="195" t="s">
        <v>3911</v>
      </c>
    </row>
    <row r="2624" spans="8:10">
      <c r="H2624" s="202">
        <v>6181</v>
      </c>
      <c r="I2624" s="204">
        <v>14468</v>
      </c>
      <c r="J2624" s="195" t="s">
        <v>1400</v>
      </c>
    </row>
    <row r="2625" spans="8:10">
      <c r="H2625" s="202"/>
      <c r="I2625" s="204">
        <v>12898</v>
      </c>
      <c r="J2625" s="195" t="s">
        <v>1401</v>
      </c>
    </row>
    <row r="2626" spans="8:10">
      <c r="H2626" s="202">
        <v>2554</v>
      </c>
      <c r="I2626" s="204">
        <v>15482</v>
      </c>
      <c r="J2626" s="195" t="s">
        <v>1402</v>
      </c>
    </row>
    <row r="2627" spans="8:10">
      <c r="H2627" s="202"/>
      <c r="I2627" s="204">
        <v>12896</v>
      </c>
      <c r="J2627" s="195" t="s">
        <v>1403</v>
      </c>
    </row>
    <row r="2628" spans="8:10">
      <c r="H2628" s="202">
        <v>2703</v>
      </c>
      <c r="I2628" s="204">
        <v>12895</v>
      </c>
      <c r="J2628" s="195" t="s">
        <v>764</v>
      </c>
    </row>
    <row r="2629" spans="8:10">
      <c r="H2629" s="202"/>
      <c r="I2629" s="204">
        <v>10031</v>
      </c>
      <c r="J2629" s="195" t="s">
        <v>765</v>
      </c>
    </row>
    <row r="2630" spans="8:10">
      <c r="H2630" s="202">
        <v>1369</v>
      </c>
      <c r="I2630" s="204">
        <v>12894</v>
      </c>
      <c r="J2630" s="195" t="s">
        <v>766</v>
      </c>
    </row>
    <row r="2631" spans="8:10">
      <c r="H2631" s="202"/>
      <c r="I2631" s="204">
        <v>16292</v>
      </c>
      <c r="J2631" s="195" t="s">
        <v>3912</v>
      </c>
    </row>
    <row r="2632" spans="8:10">
      <c r="H2632" s="202"/>
      <c r="I2632" s="204">
        <v>12893</v>
      </c>
      <c r="J2632" s="195" t="s">
        <v>767</v>
      </c>
    </row>
    <row r="2633" spans="8:10">
      <c r="H2633" s="202"/>
      <c r="I2633" s="204">
        <v>12892</v>
      </c>
      <c r="J2633" s="195" t="s">
        <v>768</v>
      </c>
    </row>
    <row r="2634" spans="8:10">
      <c r="H2634" s="202">
        <v>12</v>
      </c>
      <c r="I2634" s="204">
        <v>12891</v>
      </c>
      <c r="J2634" s="195" t="s">
        <v>769</v>
      </c>
    </row>
    <row r="2635" spans="8:10">
      <c r="H2635" s="202">
        <v>879</v>
      </c>
      <c r="I2635" s="204">
        <v>16608</v>
      </c>
      <c r="J2635" s="195" t="s">
        <v>770</v>
      </c>
    </row>
    <row r="2636" spans="8:10">
      <c r="H2636" s="202"/>
      <c r="I2636" s="204">
        <v>16331</v>
      </c>
      <c r="J2636" s="195" t="s">
        <v>3913</v>
      </c>
    </row>
    <row r="2637" spans="8:10">
      <c r="H2637" s="202">
        <v>590</v>
      </c>
      <c r="I2637" s="204">
        <v>15162</v>
      </c>
      <c r="J2637" s="195" t="s">
        <v>771</v>
      </c>
    </row>
    <row r="2638" spans="8:10">
      <c r="H2638" s="202">
        <v>4111</v>
      </c>
      <c r="I2638" s="204">
        <v>12890</v>
      </c>
      <c r="J2638" s="195" t="s">
        <v>772</v>
      </c>
    </row>
    <row r="2639" spans="8:10">
      <c r="H2639" s="202"/>
      <c r="I2639" s="204">
        <v>16216</v>
      </c>
      <c r="J2639" s="195" t="s">
        <v>3914</v>
      </c>
    </row>
    <row r="2640" spans="8:10">
      <c r="H2640" s="202"/>
      <c r="I2640" s="204">
        <v>11373</v>
      </c>
      <c r="J2640" s="195" t="s">
        <v>773</v>
      </c>
    </row>
    <row r="2641" spans="8:10">
      <c r="H2641" s="202"/>
      <c r="I2641" s="204">
        <v>13271</v>
      </c>
      <c r="J2641" s="195" t="s">
        <v>774</v>
      </c>
    </row>
    <row r="2642" spans="8:10">
      <c r="H2642" s="202">
        <v>1707</v>
      </c>
      <c r="I2642" s="204">
        <v>12931</v>
      </c>
      <c r="J2642" s="195" t="s">
        <v>775</v>
      </c>
    </row>
    <row r="2643" spans="8:10">
      <c r="H2643" s="202"/>
      <c r="I2643" s="204">
        <v>12933</v>
      </c>
      <c r="J2643" s="195" t="s">
        <v>776</v>
      </c>
    </row>
    <row r="2644" spans="8:10">
      <c r="H2644" s="202">
        <v>5263</v>
      </c>
      <c r="I2644" s="204">
        <v>12904</v>
      </c>
      <c r="J2644" s="195" t="s">
        <v>777</v>
      </c>
    </row>
    <row r="2645" spans="8:10">
      <c r="H2645" s="202">
        <v>5609</v>
      </c>
      <c r="I2645" s="204">
        <v>14602</v>
      </c>
      <c r="J2645" s="195" t="s">
        <v>778</v>
      </c>
    </row>
    <row r="2646" spans="8:10">
      <c r="H2646" s="202"/>
      <c r="I2646" s="204">
        <v>12944</v>
      </c>
      <c r="J2646" s="195" t="s">
        <v>779</v>
      </c>
    </row>
    <row r="2647" spans="8:10">
      <c r="H2647" s="202">
        <v>5287</v>
      </c>
      <c r="I2647" s="204">
        <v>16079</v>
      </c>
      <c r="J2647" s="195" t="s">
        <v>3543</v>
      </c>
    </row>
    <row r="2648" spans="8:10">
      <c r="H2648" s="202"/>
      <c r="I2648" s="204">
        <v>12943</v>
      </c>
      <c r="J2648" s="195" t="s">
        <v>780</v>
      </c>
    </row>
    <row r="2649" spans="8:10">
      <c r="H2649" s="202">
        <v>5413</v>
      </c>
      <c r="I2649" s="204">
        <v>14603</v>
      </c>
      <c r="J2649" s="195" t="s">
        <v>781</v>
      </c>
    </row>
    <row r="2650" spans="8:10">
      <c r="H2650" s="202"/>
      <c r="I2650" s="204">
        <v>11059</v>
      </c>
      <c r="J2650" s="195" t="s">
        <v>782</v>
      </c>
    </row>
    <row r="2651" spans="8:10">
      <c r="H2651" s="202">
        <v>6413</v>
      </c>
      <c r="I2651" s="204">
        <v>16093</v>
      </c>
      <c r="J2651" s="195" t="s">
        <v>783</v>
      </c>
    </row>
    <row r="2652" spans="8:10">
      <c r="H2652" s="202">
        <v>704</v>
      </c>
      <c r="I2652" s="204">
        <v>15222</v>
      </c>
      <c r="J2652" s="195" t="s">
        <v>784</v>
      </c>
    </row>
    <row r="2653" spans="8:10">
      <c r="H2653" s="202"/>
      <c r="I2653" s="204">
        <v>11060</v>
      </c>
      <c r="J2653" s="195" t="s">
        <v>785</v>
      </c>
    </row>
    <row r="2654" spans="8:10">
      <c r="H2654" s="202"/>
      <c r="I2654" s="204">
        <v>10193</v>
      </c>
      <c r="J2654" s="195" t="s">
        <v>786</v>
      </c>
    </row>
    <row r="2655" spans="8:10">
      <c r="H2655" s="202">
        <v>2479</v>
      </c>
      <c r="I2655" s="204">
        <v>12940</v>
      </c>
      <c r="J2655" s="195" t="s">
        <v>787</v>
      </c>
    </row>
    <row r="2656" spans="8:10">
      <c r="H2656" s="202"/>
      <c r="I2656" s="204">
        <v>16494</v>
      </c>
      <c r="J2656" s="195" t="s">
        <v>3915</v>
      </c>
    </row>
    <row r="2657" spans="8:10">
      <c r="H2657" s="202">
        <v>2790</v>
      </c>
      <c r="I2657" s="204">
        <v>13848</v>
      </c>
      <c r="J2657" s="195" t="s">
        <v>788</v>
      </c>
    </row>
    <row r="2658" spans="8:10">
      <c r="H2658" s="202">
        <v>1142</v>
      </c>
      <c r="I2658" s="204">
        <v>15583</v>
      </c>
      <c r="J2658" s="195" t="s">
        <v>789</v>
      </c>
    </row>
    <row r="2659" spans="8:10">
      <c r="H2659" s="202">
        <v>337</v>
      </c>
      <c r="I2659" s="204">
        <v>15021</v>
      </c>
      <c r="J2659" s="195" t="s">
        <v>790</v>
      </c>
    </row>
    <row r="2660" spans="8:10">
      <c r="H2660" s="202">
        <v>4431</v>
      </c>
      <c r="I2660" s="204">
        <v>15412</v>
      </c>
      <c r="J2660" s="195" t="s">
        <v>791</v>
      </c>
    </row>
    <row r="2661" spans="8:10">
      <c r="H2661" s="202"/>
      <c r="I2661" s="204">
        <v>12936</v>
      </c>
      <c r="J2661" s="195" t="s">
        <v>792</v>
      </c>
    </row>
    <row r="2662" spans="8:10">
      <c r="H2662" s="202"/>
      <c r="I2662" s="204">
        <v>12935</v>
      </c>
      <c r="J2662" s="195" t="s">
        <v>793</v>
      </c>
    </row>
    <row r="2663" spans="8:10">
      <c r="H2663" s="202">
        <v>338</v>
      </c>
      <c r="I2663" s="204">
        <v>15022</v>
      </c>
      <c r="J2663" s="195" t="s">
        <v>794</v>
      </c>
    </row>
    <row r="2664" spans="8:10">
      <c r="H2664" s="202">
        <v>339</v>
      </c>
      <c r="I2664" s="204">
        <v>15023</v>
      </c>
      <c r="J2664" s="195" t="s">
        <v>795</v>
      </c>
    </row>
    <row r="2665" spans="8:10">
      <c r="H2665" s="202"/>
      <c r="I2665" s="204">
        <v>16159</v>
      </c>
      <c r="J2665" s="195" t="s">
        <v>3916</v>
      </c>
    </row>
    <row r="2666" spans="8:10">
      <c r="H2666" s="202">
        <v>5861</v>
      </c>
      <c r="I2666" s="204">
        <v>14604</v>
      </c>
      <c r="J2666" s="195" t="s">
        <v>796</v>
      </c>
    </row>
    <row r="2667" spans="8:10">
      <c r="H2667" s="202"/>
      <c r="I2667" s="204">
        <v>11268</v>
      </c>
      <c r="J2667" s="195" t="s">
        <v>797</v>
      </c>
    </row>
    <row r="2668" spans="8:10">
      <c r="H2668" s="202">
        <v>5761</v>
      </c>
      <c r="I2668" s="204">
        <v>14549</v>
      </c>
      <c r="J2668" s="195" t="s">
        <v>798</v>
      </c>
    </row>
    <row r="2669" spans="8:10">
      <c r="H2669" s="202"/>
      <c r="I2669" s="204">
        <v>12947</v>
      </c>
      <c r="J2669" s="195" t="s">
        <v>799</v>
      </c>
    </row>
    <row r="2670" spans="8:10">
      <c r="H2670" s="202">
        <v>5592</v>
      </c>
      <c r="I2670" s="204">
        <v>14605</v>
      </c>
      <c r="J2670" s="195" t="s">
        <v>800</v>
      </c>
    </row>
    <row r="2671" spans="8:10">
      <c r="H2671" s="202">
        <v>5645</v>
      </c>
      <c r="I2671" s="204">
        <v>14606</v>
      </c>
      <c r="J2671" s="195" t="s">
        <v>801</v>
      </c>
    </row>
    <row r="2672" spans="8:10">
      <c r="H2672" s="202"/>
      <c r="I2672" s="204">
        <v>12928</v>
      </c>
      <c r="J2672" s="195" t="s">
        <v>802</v>
      </c>
    </row>
    <row r="2673" spans="8:10">
      <c r="H2673" s="202">
        <v>4436</v>
      </c>
      <c r="I2673" s="204">
        <v>15411</v>
      </c>
      <c r="J2673" s="195" t="s">
        <v>803</v>
      </c>
    </row>
    <row r="2674" spans="8:10">
      <c r="H2674" s="202">
        <v>442</v>
      </c>
      <c r="I2674" s="204">
        <v>15093</v>
      </c>
      <c r="J2674" s="195" t="s">
        <v>804</v>
      </c>
    </row>
    <row r="2675" spans="8:10">
      <c r="H2675" s="202">
        <v>2096</v>
      </c>
      <c r="I2675" s="204">
        <v>13663</v>
      </c>
      <c r="J2675" s="195" t="s">
        <v>805</v>
      </c>
    </row>
    <row r="2676" spans="8:10">
      <c r="H2676" s="202">
        <v>1007</v>
      </c>
      <c r="I2676" s="204">
        <v>15582</v>
      </c>
      <c r="J2676" s="195" t="s">
        <v>806</v>
      </c>
    </row>
    <row r="2677" spans="8:10">
      <c r="H2677" s="202"/>
      <c r="I2677" s="204">
        <v>12923</v>
      </c>
      <c r="J2677" s="195" t="s">
        <v>807</v>
      </c>
    </row>
    <row r="2678" spans="8:10">
      <c r="H2678" s="202">
        <v>5125</v>
      </c>
      <c r="I2678" s="204">
        <v>12922</v>
      </c>
      <c r="J2678" s="195" t="s">
        <v>808</v>
      </c>
    </row>
    <row r="2679" spans="8:10">
      <c r="H2679" s="202">
        <v>3711</v>
      </c>
      <c r="I2679" s="204">
        <v>15991</v>
      </c>
      <c r="J2679" s="195" t="s">
        <v>809</v>
      </c>
    </row>
    <row r="2680" spans="8:10">
      <c r="H2680" s="202">
        <v>1065</v>
      </c>
      <c r="I2680" s="204">
        <v>16659</v>
      </c>
      <c r="J2680" s="195" t="s">
        <v>810</v>
      </c>
    </row>
    <row r="2681" spans="8:10">
      <c r="H2681" s="202">
        <v>5798</v>
      </c>
      <c r="I2681" s="204">
        <v>14607</v>
      </c>
      <c r="J2681" s="195" t="s">
        <v>3013</v>
      </c>
    </row>
    <row r="2682" spans="8:10">
      <c r="H2682" s="202">
        <v>68</v>
      </c>
      <c r="I2682" s="204">
        <v>12919</v>
      </c>
      <c r="J2682" s="195" t="s">
        <v>3014</v>
      </c>
    </row>
    <row r="2683" spans="8:10">
      <c r="H2683" s="202">
        <v>3215</v>
      </c>
      <c r="I2683" s="204">
        <v>14386</v>
      </c>
      <c r="J2683" s="195" t="s">
        <v>3015</v>
      </c>
    </row>
    <row r="2684" spans="8:10">
      <c r="H2684" s="202">
        <v>3216</v>
      </c>
      <c r="I2684" s="204">
        <v>14387</v>
      </c>
      <c r="J2684" s="195" t="s">
        <v>3016</v>
      </c>
    </row>
    <row r="2685" spans="8:10">
      <c r="H2685" s="202">
        <v>3808</v>
      </c>
      <c r="I2685" s="204">
        <v>16014</v>
      </c>
      <c r="J2685" s="195" t="s">
        <v>3017</v>
      </c>
    </row>
    <row r="2686" spans="8:10">
      <c r="H2686" s="202">
        <v>6721</v>
      </c>
      <c r="I2686" s="204">
        <v>13292</v>
      </c>
      <c r="J2686" s="195" t="s">
        <v>3018</v>
      </c>
    </row>
    <row r="2687" spans="8:10">
      <c r="H2687" s="202">
        <v>5684</v>
      </c>
      <c r="I2687" s="204">
        <v>14611</v>
      </c>
      <c r="J2687" s="195" t="s">
        <v>3019</v>
      </c>
    </row>
    <row r="2688" spans="8:10">
      <c r="H2688" s="202"/>
      <c r="I2688" s="204">
        <v>11224</v>
      </c>
      <c r="J2688" s="195" t="s">
        <v>3020</v>
      </c>
    </row>
    <row r="2689" spans="8:10">
      <c r="H2689" s="202"/>
      <c r="I2689" s="204">
        <v>12843</v>
      </c>
      <c r="J2689" s="195" t="s">
        <v>3021</v>
      </c>
    </row>
    <row r="2690" spans="8:10">
      <c r="H2690" s="202">
        <v>5842</v>
      </c>
      <c r="I2690" s="204">
        <v>14609</v>
      </c>
      <c r="J2690" s="195" t="s">
        <v>3022</v>
      </c>
    </row>
    <row r="2691" spans="8:10">
      <c r="H2691" s="202"/>
      <c r="I2691" s="204">
        <v>12856</v>
      </c>
      <c r="J2691" s="195" t="s">
        <v>3023</v>
      </c>
    </row>
    <row r="2692" spans="8:10">
      <c r="H2692" s="202">
        <v>3637</v>
      </c>
      <c r="I2692" s="204">
        <v>15976</v>
      </c>
      <c r="J2692" s="195" t="s">
        <v>3024</v>
      </c>
    </row>
    <row r="2693" spans="8:10">
      <c r="H2693" s="202">
        <v>1040</v>
      </c>
      <c r="I2693" s="204">
        <v>15579</v>
      </c>
      <c r="J2693" s="195" t="s">
        <v>3025</v>
      </c>
    </row>
    <row r="2694" spans="8:10">
      <c r="H2694" s="202">
        <v>2858</v>
      </c>
      <c r="I2694" s="204">
        <v>13797</v>
      </c>
      <c r="J2694" s="195" t="s">
        <v>3026</v>
      </c>
    </row>
    <row r="2695" spans="8:10">
      <c r="H2695" s="202"/>
      <c r="I2695" s="204">
        <v>12854</v>
      </c>
      <c r="J2695" s="195" t="s">
        <v>3027</v>
      </c>
    </row>
    <row r="2696" spans="8:10">
      <c r="H2696" s="202">
        <v>1370</v>
      </c>
      <c r="I2696" s="204">
        <v>12853</v>
      </c>
      <c r="J2696" s="195" t="s">
        <v>3028</v>
      </c>
    </row>
    <row r="2697" spans="8:10">
      <c r="H2697" s="202">
        <v>4282</v>
      </c>
      <c r="I2697" s="204">
        <v>12852</v>
      </c>
      <c r="J2697" s="195" t="s">
        <v>3029</v>
      </c>
    </row>
    <row r="2698" spans="8:10">
      <c r="H2698" s="202">
        <v>4238</v>
      </c>
      <c r="I2698" s="204">
        <v>12851</v>
      </c>
      <c r="J2698" s="195" t="s">
        <v>3030</v>
      </c>
    </row>
    <row r="2699" spans="8:10">
      <c r="H2699" s="202">
        <v>5843</v>
      </c>
      <c r="I2699" s="204">
        <v>14618</v>
      </c>
      <c r="J2699" s="195" t="s">
        <v>3031</v>
      </c>
    </row>
    <row r="2700" spans="8:10">
      <c r="H2700" s="202">
        <v>3834</v>
      </c>
      <c r="I2700" s="204">
        <v>16020</v>
      </c>
      <c r="J2700" s="195" t="s">
        <v>3032</v>
      </c>
    </row>
    <row r="2701" spans="8:10">
      <c r="H2701" s="202"/>
      <c r="I2701" s="204">
        <v>12849</v>
      </c>
      <c r="J2701" s="195" t="s">
        <v>3033</v>
      </c>
    </row>
    <row r="2702" spans="8:10">
      <c r="H2702" s="202"/>
      <c r="I2702" s="204">
        <v>12848</v>
      </c>
      <c r="J2702" s="195" t="s">
        <v>3034</v>
      </c>
    </row>
    <row r="2703" spans="8:10">
      <c r="H2703" s="202">
        <v>5928</v>
      </c>
      <c r="I2703" s="204">
        <v>14544</v>
      </c>
      <c r="J2703" s="195" t="s">
        <v>3035</v>
      </c>
    </row>
    <row r="2704" spans="8:10">
      <c r="H2704" s="202">
        <v>623</v>
      </c>
      <c r="I2704" s="204">
        <v>15185</v>
      </c>
      <c r="J2704" s="195" t="s">
        <v>3036</v>
      </c>
    </row>
    <row r="2705" spans="8:10">
      <c r="H2705" s="202"/>
      <c r="I2705" s="204">
        <v>16546</v>
      </c>
      <c r="J2705" s="195" t="s">
        <v>3917</v>
      </c>
    </row>
    <row r="2706" spans="8:10">
      <c r="H2706" s="202">
        <v>4075</v>
      </c>
      <c r="I2706" s="204">
        <v>12830</v>
      </c>
      <c r="J2706" s="195" t="s">
        <v>3037</v>
      </c>
    </row>
    <row r="2707" spans="8:10">
      <c r="H2707" s="202">
        <v>2097</v>
      </c>
      <c r="I2707" s="204">
        <v>16660</v>
      </c>
      <c r="J2707" s="195" t="s">
        <v>3038</v>
      </c>
    </row>
    <row r="2708" spans="8:10">
      <c r="H2708" s="202"/>
      <c r="I2708" s="204">
        <v>10201</v>
      </c>
      <c r="J2708" s="195" t="s">
        <v>3039</v>
      </c>
    </row>
    <row r="2709" spans="8:10">
      <c r="H2709" s="202">
        <v>5534</v>
      </c>
      <c r="I2709" s="204">
        <v>14619</v>
      </c>
      <c r="J2709" s="195" t="s">
        <v>3040</v>
      </c>
    </row>
    <row r="2710" spans="8:10">
      <c r="H2710" s="202"/>
      <c r="I2710" s="204">
        <v>12840</v>
      </c>
      <c r="J2710" s="195" t="s">
        <v>3041</v>
      </c>
    </row>
    <row r="2711" spans="8:10">
      <c r="H2711" s="202"/>
      <c r="I2711" s="204">
        <v>12839</v>
      </c>
      <c r="J2711" s="195" t="s">
        <v>3042</v>
      </c>
    </row>
    <row r="2712" spans="8:10">
      <c r="H2712" s="202"/>
      <c r="I2712" s="204">
        <v>12841</v>
      </c>
      <c r="J2712" s="195" t="s">
        <v>3043</v>
      </c>
    </row>
    <row r="2713" spans="8:10">
      <c r="H2713" s="202"/>
      <c r="I2713" s="204">
        <v>16493</v>
      </c>
      <c r="J2713" s="195" t="s">
        <v>3918</v>
      </c>
    </row>
    <row r="2714" spans="8:10">
      <c r="H2714" s="202">
        <v>421</v>
      </c>
      <c r="I2714" s="204">
        <v>15078</v>
      </c>
      <c r="J2714" s="195" t="s">
        <v>3044</v>
      </c>
    </row>
    <row r="2715" spans="8:10">
      <c r="H2715" s="202">
        <v>987</v>
      </c>
      <c r="I2715" s="204">
        <v>15370</v>
      </c>
      <c r="J2715" s="195" t="s">
        <v>3045</v>
      </c>
    </row>
    <row r="2716" spans="8:10">
      <c r="H2716" s="202">
        <v>4206</v>
      </c>
      <c r="I2716" s="204">
        <v>12833</v>
      </c>
      <c r="J2716" s="195" t="s">
        <v>3046</v>
      </c>
    </row>
    <row r="2717" spans="8:10">
      <c r="H2717" s="202"/>
      <c r="I2717" s="204">
        <v>10483</v>
      </c>
      <c r="J2717" s="195" t="s">
        <v>3047</v>
      </c>
    </row>
    <row r="2718" spans="8:10">
      <c r="H2718" s="202"/>
      <c r="I2718" s="204">
        <v>10045</v>
      </c>
      <c r="J2718" s="195" t="s">
        <v>3048</v>
      </c>
    </row>
    <row r="2719" spans="8:10">
      <c r="H2719" s="202">
        <v>178</v>
      </c>
      <c r="I2719" s="204">
        <v>12831</v>
      </c>
      <c r="J2719" s="195" t="s">
        <v>3049</v>
      </c>
    </row>
    <row r="2720" spans="8:10">
      <c r="H2720" s="202">
        <v>6637</v>
      </c>
      <c r="I2720" s="204">
        <v>12872</v>
      </c>
      <c r="J2720" s="195" t="s">
        <v>3050</v>
      </c>
    </row>
    <row r="2721" spans="8:10">
      <c r="H2721" s="202"/>
      <c r="I2721" s="204">
        <v>12874</v>
      </c>
      <c r="J2721" s="195" t="s">
        <v>3051</v>
      </c>
    </row>
    <row r="2722" spans="8:10">
      <c r="H2722" s="202"/>
      <c r="I2722" s="204">
        <v>12845</v>
      </c>
      <c r="J2722" s="195" t="s">
        <v>3052</v>
      </c>
    </row>
    <row r="2723" spans="8:10">
      <c r="H2723" s="202">
        <v>1098</v>
      </c>
      <c r="I2723" s="204">
        <v>15580</v>
      </c>
      <c r="J2723" s="195" t="s">
        <v>3053</v>
      </c>
    </row>
    <row r="2724" spans="8:10">
      <c r="H2724" s="202"/>
      <c r="I2724" s="204">
        <v>11380</v>
      </c>
      <c r="J2724" s="195" t="s">
        <v>3054</v>
      </c>
    </row>
    <row r="2725" spans="8:10">
      <c r="H2725" s="202"/>
      <c r="I2725" s="204">
        <v>11058</v>
      </c>
      <c r="J2725" s="195" t="s">
        <v>3055</v>
      </c>
    </row>
    <row r="2726" spans="8:10">
      <c r="H2726" s="202">
        <v>1039</v>
      </c>
      <c r="I2726" s="204">
        <v>15592</v>
      </c>
      <c r="J2726" s="195" t="s">
        <v>3056</v>
      </c>
    </row>
    <row r="2727" spans="8:10">
      <c r="H2727" s="202">
        <v>2791</v>
      </c>
      <c r="I2727" s="204">
        <v>13849</v>
      </c>
      <c r="J2727" s="195" t="s">
        <v>3057</v>
      </c>
    </row>
    <row r="2728" spans="8:10">
      <c r="H2728" s="202"/>
      <c r="I2728" s="204">
        <v>11139</v>
      </c>
      <c r="J2728" s="195" t="s">
        <v>3058</v>
      </c>
    </row>
    <row r="2729" spans="8:10">
      <c r="H2729" s="202">
        <v>904</v>
      </c>
      <c r="I2729" s="204">
        <v>15314</v>
      </c>
      <c r="J2729" s="195" t="s">
        <v>3059</v>
      </c>
    </row>
    <row r="2730" spans="8:10">
      <c r="H2730" s="202">
        <v>905</v>
      </c>
      <c r="I2730" s="204">
        <v>15315</v>
      </c>
      <c r="J2730" s="195" t="s">
        <v>3060</v>
      </c>
    </row>
    <row r="2731" spans="8:10">
      <c r="H2731" s="202">
        <v>2938</v>
      </c>
      <c r="I2731" s="204">
        <v>12846</v>
      </c>
      <c r="J2731" s="195" t="s">
        <v>3061</v>
      </c>
    </row>
    <row r="2732" spans="8:10">
      <c r="H2732" s="202"/>
      <c r="I2732" s="204">
        <v>16428</v>
      </c>
      <c r="J2732" s="195" t="s">
        <v>3919</v>
      </c>
    </row>
    <row r="2733" spans="8:10">
      <c r="H2733" s="202">
        <v>420</v>
      </c>
      <c r="I2733" s="204">
        <v>15077</v>
      </c>
      <c r="J2733" s="195" t="s">
        <v>3062</v>
      </c>
    </row>
    <row r="2734" spans="8:10">
      <c r="H2734" s="202">
        <v>880</v>
      </c>
      <c r="I2734" s="204">
        <v>15304</v>
      </c>
      <c r="J2734" s="195" t="s">
        <v>3063</v>
      </c>
    </row>
    <row r="2735" spans="8:10">
      <c r="H2735" s="202">
        <v>956</v>
      </c>
      <c r="I2735" s="204">
        <v>15351</v>
      </c>
      <c r="J2735" s="195" t="s">
        <v>3064</v>
      </c>
    </row>
    <row r="2736" spans="8:10">
      <c r="H2736" s="202">
        <v>4112</v>
      </c>
      <c r="I2736" s="204">
        <v>12838</v>
      </c>
      <c r="J2736" s="195" t="s">
        <v>3065</v>
      </c>
    </row>
    <row r="2737" spans="8:10">
      <c r="H2737" s="202"/>
      <c r="I2737" s="204">
        <v>12835</v>
      </c>
      <c r="J2737" s="195" t="s">
        <v>3066</v>
      </c>
    </row>
    <row r="2738" spans="8:10">
      <c r="H2738" s="202">
        <v>97</v>
      </c>
      <c r="I2738" s="204">
        <v>12834</v>
      </c>
      <c r="J2738" s="195" t="s">
        <v>3067</v>
      </c>
    </row>
    <row r="2739" spans="8:10">
      <c r="H2739" s="202"/>
      <c r="I2739" s="204">
        <v>11071</v>
      </c>
      <c r="J2739" s="195" t="s">
        <v>3068</v>
      </c>
    </row>
    <row r="2740" spans="8:10">
      <c r="H2740" s="202">
        <v>2859</v>
      </c>
      <c r="I2740" s="204">
        <v>13798</v>
      </c>
      <c r="J2740" s="195" t="s">
        <v>3069</v>
      </c>
    </row>
    <row r="2741" spans="8:10">
      <c r="H2741" s="202">
        <v>2860</v>
      </c>
      <c r="I2741" s="204">
        <v>13799</v>
      </c>
      <c r="J2741" s="195" t="s">
        <v>3070</v>
      </c>
    </row>
    <row r="2742" spans="8:10">
      <c r="H2742" s="202">
        <v>853</v>
      </c>
      <c r="I2742" s="204">
        <v>15284</v>
      </c>
      <c r="J2742" s="195" t="s">
        <v>3071</v>
      </c>
    </row>
    <row r="2743" spans="8:10">
      <c r="H2743" s="202">
        <v>139</v>
      </c>
      <c r="I2743" s="204">
        <v>12832</v>
      </c>
      <c r="J2743" s="195" t="s">
        <v>3072</v>
      </c>
    </row>
    <row r="2744" spans="8:10">
      <c r="H2744" s="202"/>
      <c r="I2744" s="204">
        <v>10837</v>
      </c>
      <c r="J2744" s="195" t="s">
        <v>3073</v>
      </c>
    </row>
    <row r="2745" spans="8:10">
      <c r="H2745" s="202"/>
      <c r="I2745" s="204">
        <v>12885</v>
      </c>
      <c r="J2745" s="195" t="s">
        <v>3074</v>
      </c>
    </row>
    <row r="2746" spans="8:10">
      <c r="H2746" s="202">
        <v>3256</v>
      </c>
      <c r="I2746" s="204">
        <v>14404</v>
      </c>
      <c r="J2746" s="195" t="s">
        <v>3075</v>
      </c>
    </row>
    <row r="2747" spans="8:10">
      <c r="H2747" s="202"/>
      <c r="I2747" s="204">
        <v>12884</v>
      </c>
      <c r="J2747" s="195" t="s">
        <v>3076</v>
      </c>
    </row>
    <row r="2748" spans="8:10">
      <c r="H2748" s="202">
        <v>118</v>
      </c>
      <c r="I2748" s="204">
        <v>12883</v>
      </c>
      <c r="J2748" s="195" t="s">
        <v>3077</v>
      </c>
    </row>
    <row r="2749" spans="8:10">
      <c r="H2749" s="202">
        <v>393</v>
      </c>
      <c r="I2749" s="204">
        <v>15056</v>
      </c>
      <c r="J2749" s="195" t="s">
        <v>3078</v>
      </c>
    </row>
    <row r="2750" spans="8:10">
      <c r="H2750" s="202">
        <v>422</v>
      </c>
      <c r="I2750" s="204">
        <v>15079</v>
      </c>
      <c r="J2750" s="195" t="s">
        <v>3079</v>
      </c>
    </row>
    <row r="2751" spans="8:10">
      <c r="H2751" s="202"/>
      <c r="I2751" s="204">
        <v>11072</v>
      </c>
      <c r="J2751" s="195" t="s">
        <v>3080</v>
      </c>
    </row>
    <row r="2752" spans="8:10">
      <c r="H2752" s="202"/>
      <c r="I2752" s="204">
        <v>16545</v>
      </c>
      <c r="J2752" s="195" t="s">
        <v>3920</v>
      </c>
    </row>
    <row r="2753" spans="8:10">
      <c r="H2753" s="202">
        <v>340</v>
      </c>
      <c r="I2753" s="204">
        <v>15024</v>
      </c>
      <c r="J2753" s="195" t="s">
        <v>3081</v>
      </c>
    </row>
    <row r="2754" spans="8:10">
      <c r="H2754" s="202">
        <v>2555</v>
      </c>
      <c r="I2754" s="204">
        <v>12879</v>
      </c>
      <c r="J2754" s="195" t="s">
        <v>3082</v>
      </c>
    </row>
    <row r="2755" spans="8:10">
      <c r="H2755" s="202">
        <v>3788</v>
      </c>
      <c r="I2755" s="204">
        <v>16008</v>
      </c>
      <c r="J2755" s="195" t="s">
        <v>3083</v>
      </c>
    </row>
    <row r="2756" spans="8:10">
      <c r="H2756" s="202">
        <v>843</v>
      </c>
      <c r="I2756" s="204">
        <v>15281</v>
      </c>
      <c r="J2756" s="195" t="s">
        <v>3084</v>
      </c>
    </row>
    <row r="2757" spans="8:10">
      <c r="H2757" s="202"/>
      <c r="I2757" s="204">
        <v>10155</v>
      </c>
      <c r="J2757" s="195" t="s">
        <v>3085</v>
      </c>
    </row>
    <row r="2758" spans="8:10">
      <c r="H2758" s="202"/>
      <c r="I2758" s="204">
        <v>12878</v>
      </c>
      <c r="J2758" s="195" t="s">
        <v>3086</v>
      </c>
    </row>
    <row r="2759" spans="8:10">
      <c r="H2759" s="202"/>
      <c r="I2759" s="204">
        <v>12877</v>
      </c>
      <c r="J2759" s="195" t="s">
        <v>3087</v>
      </c>
    </row>
    <row r="2760" spans="8:10">
      <c r="H2760" s="202"/>
      <c r="I2760" s="204">
        <v>12876</v>
      </c>
      <c r="J2760" s="195" t="s">
        <v>3088</v>
      </c>
    </row>
    <row r="2761" spans="8:10">
      <c r="H2761" s="202"/>
      <c r="I2761" s="204">
        <v>12875</v>
      </c>
      <c r="J2761" s="195" t="s">
        <v>3089</v>
      </c>
    </row>
    <row r="2762" spans="8:10">
      <c r="H2762" s="202">
        <v>6288</v>
      </c>
      <c r="I2762" s="204">
        <v>14927</v>
      </c>
      <c r="J2762" s="195" t="s">
        <v>3090</v>
      </c>
    </row>
    <row r="2763" spans="8:10">
      <c r="H2763" s="202">
        <v>6289</v>
      </c>
      <c r="I2763" s="204">
        <v>14928</v>
      </c>
      <c r="J2763" s="195" t="s">
        <v>1437</v>
      </c>
    </row>
    <row r="2764" spans="8:10">
      <c r="H2764" s="202">
        <v>6290</v>
      </c>
      <c r="I2764" s="204">
        <v>14929</v>
      </c>
      <c r="J2764" s="195" t="s">
        <v>1438</v>
      </c>
    </row>
    <row r="2765" spans="8:10">
      <c r="H2765" s="202">
        <v>6291</v>
      </c>
      <c r="I2765" s="204">
        <v>14930</v>
      </c>
      <c r="J2765" s="195" t="s">
        <v>1439</v>
      </c>
    </row>
    <row r="2766" spans="8:10">
      <c r="H2766" s="202">
        <v>1406</v>
      </c>
      <c r="I2766" s="204">
        <v>12859</v>
      </c>
      <c r="J2766" s="195" t="s">
        <v>1440</v>
      </c>
    </row>
    <row r="2767" spans="8:10">
      <c r="H2767" s="202">
        <v>4283</v>
      </c>
      <c r="I2767" s="204">
        <v>12873</v>
      </c>
      <c r="J2767" s="195" t="s">
        <v>1441</v>
      </c>
    </row>
    <row r="2768" spans="8:10">
      <c r="H2768" s="202"/>
      <c r="I2768" s="204">
        <v>10186</v>
      </c>
      <c r="J2768" s="195" t="s">
        <v>1442</v>
      </c>
    </row>
    <row r="2769" spans="8:10">
      <c r="H2769" s="202">
        <v>3672</v>
      </c>
      <c r="I2769" s="204">
        <v>16057</v>
      </c>
      <c r="J2769" s="195" t="s">
        <v>3457</v>
      </c>
    </row>
    <row r="2770" spans="8:10">
      <c r="H2770" s="202">
        <v>746</v>
      </c>
      <c r="I2770" s="204">
        <v>15252</v>
      </c>
      <c r="J2770" s="195" t="s">
        <v>1443</v>
      </c>
    </row>
    <row r="2771" spans="8:10">
      <c r="H2771" s="202"/>
      <c r="I2771" s="204">
        <v>16492</v>
      </c>
      <c r="J2771" s="195" t="s">
        <v>3921</v>
      </c>
    </row>
    <row r="2772" spans="8:10">
      <c r="H2772" s="202"/>
      <c r="I2772" s="204">
        <v>12888</v>
      </c>
      <c r="J2772" s="195" t="s">
        <v>1444</v>
      </c>
    </row>
    <row r="2773" spans="8:10">
      <c r="H2773" s="202">
        <v>3581</v>
      </c>
      <c r="I2773" s="204">
        <v>15971</v>
      </c>
      <c r="J2773" s="195" t="s">
        <v>1445</v>
      </c>
    </row>
    <row r="2774" spans="8:10">
      <c r="H2774" s="202">
        <v>706</v>
      </c>
      <c r="I2774" s="204">
        <v>15223</v>
      </c>
      <c r="J2774" s="195" t="s">
        <v>1446</v>
      </c>
    </row>
    <row r="2775" spans="8:10">
      <c r="H2775" s="202">
        <v>6757</v>
      </c>
      <c r="I2775" s="204">
        <v>14966</v>
      </c>
      <c r="J2775" s="195" t="s">
        <v>1447</v>
      </c>
    </row>
    <row r="2776" spans="8:10">
      <c r="H2776" s="202">
        <v>6140</v>
      </c>
      <c r="I2776" s="204">
        <v>12871</v>
      </c>
      <c r="J2776" s="195" t="s">
        <v>1448</v>
      </c>
    </row>
    <row r="2777" spans="8:10">
      <c r="H2777" s="202">
        <v>2041</v>
      </c>
      <c r="I2777" s="204">
        <v>13702</v>
      </c>
      <c r="J2777" s="195" t="s">
        <v>1449</v>
      </c>
    </row>
    <row r="2778" spans="8:10">
      <c r="H2778" s="202"/>
      <c r="I2778" s="204">
        <v>16276</v>
      </c>
      <c r="J2778" s="195" t="s">
        <v>3922</v>
      </c>
    </row>
    <row r="2779" spans="8:10">
      <c r="H2779" s="202"/>
      <c r="I2779" s="204">
        <v>12869</v>
      </c>
      <c r="J2779" s="195" t="s">
        <v>1450</v>
      </c>
    </row>
    <row r="2780" spans="8:10">
      <c r="H2780" s="202">
        <v>5535</v>
      </c>
      <c r="I2780" s="204">
        <v>14612</v>
      </c>
      <c r="J2780" s="195" t="s">
        <v>1451</v>
      </c>
    </row>
    <row r="2781" spans="8:10">
      <c r="H2781" s="202"/>
      <c r="I2781" s="204">
        <v>12867</v>
      </c>
      <c r="J2781" s="195" t="s">
        <v>1452</v>
      </c>
    </row>
    <row r="2782" spans="8:10">
      <c r="H2782" s="202">
        <v>6758</v>
      </c>
      <c r="I2782" s="204">
        <v>13316</v>
      </c>
      <c r="J2782" s="195" t="s">
        <v>1453</v>
      </c>
    </row>
    <row r="2783" spans="8:10">
      <c r="H2783" s="202">
        <v>5727</v>
      </c>
      <c r="I2783" s="204">
        <v>14613</v>
      </c>
      <c r="J2783" s="195" t="s">
        <v>1454</v>
      </c>
    </row>
    <row r="2784" spans="8:10">
      <c r="H2784" s="202"/>
      <c r="I2784" s="204">
        <v>12865</v>
      </c>
      <c r="J2784" s="195" t="s">
        <v>1455</v>
      </c>
    </row>
    <row r="2785" spans="8:10">
      <c r="H2785" s="202">
        <v>5434</v>
      </c>
      <c r="I2785" s="204">
        <v>14615</v>
      </c>
      <c r="J2785" s="195" t="s">
        <v>1456</v>
      </c>
    </row>
    <row r="2786" spans="8:10">
      <c r="H2786" s="202">
        <v>6155</v>
      </c>
      <c r="I2786" s="204">
        <v>12863</v>
      </c>
      <c r="J2786" s="195" t="s">
        <v>1457</v>
      </c>
    </row>
    <row r="2787" spans="8:10">
      <c r="H2787" s="202">
        <v>443</v>
      </c>
      <c r="I2787" s="204">
        <v>15094</v>
      </c>
      <c r="J2787" s="195" t="s">
        <v>1458</v>
      </c>
    </row>
    <row r="2788" spans="8:10">
      <c r="H2788" s="202"/>
      <c r="I2788" s="204">
        <v>12861</v>
      </c>
      <c r="J2788" s="195" t="s">
        <v>1459</v>
      </c>
    </row>
    <row r="2789" spans="8:10">
      <c r="H2789" s="202">
        <v>5435</v>
      </c>
      <c r="I2789" s="204">
        <v>14601</v>
      </c>
      <c r="J2789" s="195" t="s">
        <v>1460</v>
      </c>
    </row>
    <row r="2790" spans="8:10">
      <c r="H2790" s="202"/>
      <c r="I2790" s="204">
        <v>13034</v>
      </c>
      <c r="J2790" s="195" t="s">
        <v>1461</v>
      </c>
    </row>
    <row r="2791" spans="8:10">
      <c r="H2791" s="202"/>
      <c r="I2791" s="204">
        <v>12975</v>
      </c>
      <c r="J2791" s="195" t="s">
        <v>1462</v>
      </c>
    </row>
    <row r="2792" spans="8:10">
      <c r="H2792" s="202">
        <v>6246</v>
      </c>
      <c r="I2792" s="204">
        <v>12857</v>
      </c>
      <c r="J2792" s="195" t="s">
        <v>1463</v>
      </c>
    </row>
    <row r="2793" spans="8:10">
      <c r="H2793" s="202">
        <v>2335</v>
      </c>
      <c r="I2793" s="204">
        <v>14484</v>
      </c>
      <c r="J2793" s="195" t="s">
        <v>1464</v>
      </c>
    </row>
    <row r="2794" spans="8:10">
      <c r="H2794" s="202">
        <v>6087</v>
      </c>
      <c r="I2794" s="204">
        <v>13032</v>
      </c>
      <c r="J2794" s="195" t="s">
        <v>1465</v>
      </c>
    </row>
    <row r="2795" spans="8:10">
      <c r="H2795" s="202">
        <v>6217</v>
      </c>
      <c r="I2795" s="204">
        <v>15620</v>
      </c>
      <c r="J2795" s="195" t="s">
        <v>1466</v>
      </c>
    </row>
    <row r="2796" spans="8:10">
      <c r="H2796" s="202">
        <v>5436</v>
      </c>
      <c r="I2796" s="204">
        <v>14586</v>
      </c>
      <c r="J2796" s="195" t="s">
        <v>1467</v>
      </c>
    </row>
    <row r="2797" spans="8:10">
      <c r="H2797" s="202">
        <v>5646</v>
      </c>
      <c r="I2797" s="204">
        <v>14587</v>
      </c>
      <c r="J2797" s="195" t="s">
        <v>1468</v>
      </c>
    </row>
    <row r="2798" spans="8:10">
      <c r="H2798" s="202">
        <v>5610</v>
      </c>
      <c r="I2798" s="204">
        <v>14588</v>
      </c>
      <c r="J2798" s="195" t="s">
        <v>1469</v>
      </c>
    </row>
    <row r="2799" spans="8:10">
      <c r="H2799" s="202"/>
      <c r="I2799" s="204">
        <v>13027</v>
      </c>
      <c r="J2799" s="195" t="s">
        <v>1470</v>
      </c>
    </row>
    <row r="2800" spans="8:10">
      <c r="H2800" s="202"/>
      <c r="I2800" s="204">
        <v>13026</v>
      </c>
      <c r="J2800" s="195" t="s">
        <v>1471</v>
      </c>
    </row>
    <row r="2801" spans="8:10">
      <c r="H2801" s="202">
        <v>5648</v>
      </c>
      <c r="I2801" s="204">
        <v>14590</v>
      </c>
      <c r="J2801" s="195" t="s">
        <v>1472</v>
      </c>
    </row>
    <row r="2802" spans="8:10">
      <c r="H2802" s="202"/>
      <c r="I2802" s="204">
        <v>11020</v>
      </c>
      <c r="J2802" s="195" t="s">
        <v>1473</v>
      </c>
    </row>
    <row r="2803" spans="8:10">
      <c r="H2803" s="202">
        <v>5568</v>
      </c>
      <c r="I2803" s="204">
        <v>14591</v>
      </c>
      <c r="J2803" s="195" t="s">
        <v>1474</v>
      </c>
    </row>
    <row r="2804" spans="8:10">
      <c r="H2804" s="202"/>
      <c r="I2804" s="204">
        <v>13023</v>
      </c>
      <c r="J2804" s="195" t="s">
        <v>1475</v>
      </c>
    </row>
    <row r="2805" spans="8:10">
      <c r="H2805" s="202"/>
      <c r="I2805" s="204">
        <v>13007</v>
      </c>
      <c r="J2805" s="195" t="s">
        <v>1476</v>
      </c>
    </row>
    <row r="2806" spans="8:10">
      <c r="H2806" s="202">
        <v>4851</v>
      </c>
      <c r="I2806" s="204">
        <v>15422</v>
      </c>
      <c r="J2806" s="195" t="s">
        <v>1477</v>
      </c>
    </row>
    <row r="2807" spans="8:10">
      <c r="H2807" s="202"/>
      <c r="I2807" s="204">
        <v>11333</v>
      </c>
      <c r="J2807" s="195" t="s">
        <v>1478</v>
      </c>
    </row>
    <row r="2808" spans="8:10">
      <c r="H2808" s="202">
        <v>6113</v>
      </c>
      <c r="I2808" s="204">
        <v>13035</v>
      </c>
      <c r="J2808" s="195" t="s">
        <v>1479</v>
      </c>
    </row>
    <row r="2809" spans="8:10">
      <c r="H2809" s="202"/>
      <c r="I2809" s="204">
        <v>13019</v>
      </c>
      <c r="J2809" s="195" t="s">
        <v>1480</v>
      </c>
    </row>
    <row r="2810" spans="8:10">
      <c r="H2810" s="202">
        <v>4441</v>
      </c>
      <c r="I2810" s="204">
        <v>15413</v>
      </c>
      <c r="J2810" s="195" t="s">
        <v>1481</v>
      </c>
    </row>
    <row r="2811" spans="8:10">
      <c r="H2811" s="202"/>
      <c r="I2811" s="204">
        <v>13017</v>
      </c>
      <c r="J2811" s="195" t="s">
        <v>1482</v>
      </c>
    </row>
    <row r="2812" spans="8:10">
      <c r="H2812" s="202"/>
      <c r="I2812" s="204">
        <v>10058</v>
      </c>
      <c r="J2812" s="195" t="s">
        <v>1483</v>
      </c>
    </row>
    <row r="2813" spans="8:10">
      <c r="H2813" s="202"/>
      <c r="I2813" s="204">
        <v>16491</v>
      </c>
      <c r="J2813" s="195" t="s">
        <v>3923</v>
      </c>
    </row>
    <row r="2814" spans="8:10">
      <c r="H2814" s="202">
        <v>6218</v>
      </c>
      <c r="I2814" s="204">
        <v>13016</v>
      </c>
      <c r="J2814" s="195" t="s">
        <v>1484</v>
      </c>
    </row>
    <row r="2815" spans="8:10">
      <c r="H2815" s="202"/>
      <c r="I2815" s="204">
        <v>13015</v>
      </c>
      <c r="J2815" s="195" t="s">
        <v>1485</v>
      </c>
    </row>
    <row r="2816" spans="8:10">
      <c r="H2816" s="202"/>
      <c r="I2816" s="204">
        <v>16490</v>
      </c>
      <c r="J2816" s="195" t="s">
        <v>3924</v>
      </c>
    </row>
    <row r="2817" spans="8:10">
      <c r="H2817" s="202">
        <v>3786</v>
      </c>
      <c r="I2817" s="204">
        <v>16006</v>
      </c>
      <c r="J2817" s="195" t="s">
        <v>1486</v>
      </c>
    </row>
    <row r="2818" spans="8:10">
      <c r="H2818" s="202">
        <v>3752</v>
      </c>
      <c r="I2818" s="204">
        <v>16000</v>
      </c>
      <c r="J2818" s="195" t="s">
        <v>1487</v>
      </c>
    </row>
    <row r="2819" spans="8:10">
      <c r="H2819" s="202"/>
      <c r="I2819" s="204">
        <v>13014</v>
      </c>
      <c r="J2819" s="195" t="s">
        <v>1488</v>
      </c>
    </row>
    <row r="2820" spans="8:10">
      <c r="H2820" s="202">
        <v>3835</v>
      </c>
      <c r="I2820" s="204">
        <v>16021</v>
      </c>
      <c r="J2820" s="195" t="s">
        <v>1489</v>
      </c>
    </row>
    <row r="2821" spans="8:10">
      <c r="H2821" s="202"/>
      <c r="I2821" s="204">
        <v>13013</v>
      </c>
      <c r="J2821" s="195" t="s">
        <v>1490</v>
      </c>
    </row>
    <row r="2822" spans="8:10">
      <c r="H2822" s="202">
        <v>5017</v>
      </c>
      <c r="I2822" s="204">
        <v>13012</v>
      </c>
      <c r="J2822" s="195" t="s">
        <v>1491</v>
      </c>
    </row>
    <row r="2823" spans="8:10">
      <c r="H2823" s="202"/>
      <c r="I2823" s="204">
        <v>13011</v>
      </c>
      <c r="J2823" s="195" t="s">
        <v>1492</v>
      </c>
    </row>
    <row r="2824" spans="8:10">
      <c r="H2824" s="202"/>
      <c r="I2824" s="204">
        <v>11282</v>
      </c>
      <c r="J2824" s="195" t="s">
        <v>1493</v>
      </c>
    </row>
    <row r="2825" spans="8:10">
      <c r="H2825" s="202"/>
      <c r="I2825" s="204">
        <v>11321</v>
      </c>
      <c r="J2825" s="195" t="s">
        <v>1494</v>
      </c>
    </row>
    <row r="2826" spans="8:10">
      <c r="H2826" s="202">
        <v>3810</v>
      </c>
      <c r="I2826" s="204">
        <v>16015</v>
      </c>
      <c r="J2826" s="195" t="s">
        <v>1495</v>
      </c>
    </row>
    <row r="2827" spans="8:10">
      <c r="H2827" s="202">
        <v>3296</v>
      </c>
      <c r="I2827" s="204">
        <v>14416</v>
      </c>
      <c r="J2827" s="195" t="s">
        <v>1496</v>
      </c>
    </row>
    <row r="2828" spans="8:10">
      <c r="H2828" s="202">
        <v>4076</v>
      </c>
      <c r="I2828" s="204">
        <v>13010</v>
      </c>
      <c r="J2828" s="195" t="s">
        <v>1497</v>
      </c>
    </row>
    <row r="2829" spans="8:10">
      <c r="H2829" s="202"/>
      <c r="I2829" s="204">
        <v>10239</v>
      </c>
      <c r="J2829" s="195" t="s">
        <v>1498</v>
      </c>
    </row>
    <row r="2830" spans="8:10">
      <c r="H2830" s="202">
        <v>1407</v>
      </c>
      <c r="I2830" s="204">
        <v>13009</v>
      </c>
      <c r="J2830" s="195" t="s">
        <v>1499</v>
      </c>
    </row>
    <row r="2831" spans="8:10">
      <c r="H2831" s="202"/>
      <c r="I2831" s="204">
        <v>13008</v>
      </c>
      <c r="J2831" s="195" t="s">
        <v>1500</v>
      </c>
    </row>
    <row r="2832" spans="8:10">
      <c r="H2832" s="202"/>
      <c r="I2832" s="204">
        <v>13049</v>
      </c>
      <c r="J2832" s="195" t="s">
        <v>1501</v>
      </c>
    </row>
    <row r="2833" spans="8:10">
      <c r="H2833" s="202">
        <v>6638</v>
      </c>
      <c r="I2833" s="204">
        <v>13051</v>
      </c>
      <c r="J2833" s="195" t="s">
        <v>1502</v>
      </c>
    </row>
    <row r="2834" spans="8:10">
      <c r="H2834" s="202">
        <v>1371</v>
      </c>
      <c r="I2834" s="204">
        <v>13022</v>
      </c>
      <c r="J2834" s="195" t="s">
        <v>1503</v>
      </c>
    </row>
    <row r="2835" spans="8:10">
      <c r="H2835" s="202">
        <v>5437</v>
      </c>
      <c r="I2835" s="204">
        <v>14583</v>
      </c>
      <c r="J2835" s="195" t="s">
        <v>1504</v>
      </c>
    </row>
    <row r="2836" spans="8:10">
      <c r="H2836" s="202">
        <v>449</v>
      </c>
      <c r="I2836" s="204">
        <v>15632</v>
      </c>
      <c r="J2836" s="195" t="s">
        <v>3473</v>
      </c>
    </row>
    <row r="2837" spans="8:10">
      <c r="H2837" s="202"/>
      <c r="I2837" s="204">
        <v>16277</v>
      </c>
      <c r="J2837" s="195" t="s">
        <v>3925</v>
      </c>
    </row>
    <row r="2838" spans="8:10">
      <c r="H2838" s="202">
        <v>6722</v>
      </c>
      <c r="I2838" s="204">
        <v>13293</v>
      </c>
      <c r="J2838" s="195" t="s">
        <v>1505</v>
      </c>
    </row>
    <row r="2839" spans="8:10">
      <c r="H2839" s="202"/>
      <c r="I2839" s="204">
        <v>16235</v>
      </c>
      <c r="J2839" s="195" t="s">
        <v>3926</v>
      </c>
    </row>
    <row r="2840" spans="8:10">
      <c r="H2840" s="202">
        <v>707</v>
      </c>
      <c r="I2840" s="204">
        <v>15224</v>
      </c>
      <c r="J2840" s="195" t="s">
        <v>1506</v>
      </c>
    </row>
    <row r="2841" spans="8:10">
      <c r="H2841" s="202"/>
      <c r="I2841" s="204">
        <v>13062</v>
      </c>
      <c r="J2841" s="195" t="s">
        <v>1507</v>
      </c>
    </row>
    <row r="2842" spans="8:10">
      <c r="H2842" s="202">
        <v>5611</v>
      </c>
      <c r="I2842" s="204">
        <v>14584</v>
      </c>
      <c r="J2842" s="195" t="s">
        <v>1508</v>
      </c>
    </row>
    <row r="2843" spans="8:10">
      <c r="H2843" s="202">
        <v>6265</v>
      </c>
      <c r="I2843" s="204">
        <v>13061</v>
      </c>
      <c r="J2843" s="195" t="s">
        <v>1509</v>
      </c>
    </row>
    <row r="2844" spans="8:10">
      <c r="H2844" s="202"/>
      <c r="I2844" s="204">
        <v>10057</v>
      </c>
      <c r="J2844" s="195" t="s">
        <v>1510</v>
      </c>
    </row>
    <row r="2845" spans="8:10">
      <c r="H2845" s="202">
        <v>5221</v>
      </c>
      <c r="I2845" s="204">
        <v>13059</v>
      </c>
      <c r="J2845" s="195" t="s">
        <v>1511</v>
      </c>
    </row>
    <row r="2846" spans="8:10">
      <c r="H2846" s="202">
        <v>591</v>
      </c>
      <c r="I2846" s="204">
        <v>15163</v>
      </c>
      <c r="J2846" s="195" t="s">
        <v>1512</v>
      </c>
    </row>
    <row r="2847" spans="8:10">
      <c r="H2847" s="202">
        <v>6141</v>
      </c>
      <c r="I2847" s="204">
        <v>13058</v>
      </c>
      <c r="J2847" s="195" t="s">
        <v>1513</v>
      </c>
    </row>
    <row r="2848" spans="8:10">
      <c r="H2848" s="202"/>
      <c r="I2848" s="204">
        <v>10796</v>
      </c>
      <c r="J2848" s="195" t="s">
        <v>1514</v>
      </c>
    </row>
    <row r="2849" spans="8:10">
      <c r="H2849" s="202"/>
      <c r="I2849" s="204">
        <v>16489</v>
      </c>
      <c r="J2849" s="195" t="s">
        <v>3927</v>
      </c>
    </row>
    <row r="2850" spans="8:10">
      <c r="H2850" s="202"/>
      <c r="I2850" s="204">
        <v>16574</v>
      </c>
      <c r="J2850" s="195" t="s">
        <v>3928</v>
      </c>
    </row>
    <row r="2851" spans="8:10">
      <c r="H2851" s="202"/>
      <c r="I2851" s="204">
        <v>16281</v>
      </c>
      <c r="J2851" s="195" t="s">
        <v>3929</v>
      </c>
    </row>
    <row r="2852" spans="8:10">
      <c r="H2852" s="202">
        <v>2939</v>
      </c>
      <c r="I2852" s="204">
        <v>14949</v>
      </c>
      <c r="J2852" s="195" t="s">
        <v>1515</v>
      </c>
    </row>
    <row r="2853" spans="8:10">
      <c r="H2853" s="202">
        <v>4207</v>
      </c>
      <c r="I2853" s="204">
        <v>13056</v>
      </c>
      <c r="J2853" s="195" t="s">
        <v>1516</v>
      </c>
    </row>
    <row r="2854" spans="8:10">
      <c r="H2854" s="202"/>
      <c r="I2854" s="204">
        <v>10524</v>
      </c>
      <c r="J2854" s="195" t="s">
        <v>1517</v>
      </c>
    </row>
    <row r="2855" spans="8:10">
      <c r="H2855" s="202">
        <v>906</v>
      </c>
      <c r="I2855" s="204">
        <v>15316</v>
      </c>
      <c r="J2855" s="195" t="s">
        <v>1518</v>
      </c>
    </row>
    <row r="2856" spans="8:10">
      <c r="H2856" s="202">
        <v>3638</v>
      </c>
      <c r="I2856" s="204">
        <v>15977</v>
      </c>
      <c r="J2856" s="195" t="s">
        <v>1519</v>
      </c>
    </row>
    <row r="2857" spans="8:10">
      <c r="H2857" s="202">
        <v>1213</v>
      </c>
      <c r="I2857" s="204">
        <v>13055</v>
      </c>
      <c r="J2857" s="195" t="s">
        <v>1520</v>
      </c>
    </row>
    <row r="2858" spans="8:10">
      <c r="H2858" s="202">
        <v>786</v>
      </c>
      <c r="I2858" s="204">
        <v>15274</v>
      </c>
      <c r="J2858" s="195" t="s">
        <v>1521</v>
      </c>
    </row>
    <row r="2859" spans="8:10">
      <c r="H2859" s="202"/>
      <c r="I2859" s="204">
        <v>10190</v>
      </c>
      <c r="J2859" s="195" t="s">
        <v>1522</v>
      </c>
    </row>
    <row r="2860" spans="8:10">
      <c r="H2860" s="202">
        <v>708</v>
      </c>
      <c r="I2860" s="204">
        <v>15225</v>
      </c>
      <c r="J2860" s="195" t="s">
        <v>1523</v>
      </c>
    </row>
    <row r="2861" spans="8:10">
      <c r="H2861" s="202">
        <v>1099</v>
      </c>
      <c r="I2861" s="204">
        <v>15664</v>
      </c>
      <c r="J2861" s="195" t="s">
        <v>1524</v>
      </c>
    </row>
    <row r="2862" spans="8:10">
      <c r="H2862" s="202"/>
      <c r="I2862" s="204">
        <v>13052</v>
      </c>
      <c r="J2862" s="195" t="s">
        <v>1525</v>
      </c>
    </row>
    <row r="2863" spans="8:10">
      <c r="H2863" s="202"/>
      <c r="I2863" s="204">
        <v>13036</v>
      </c>
      <c r="J2863" s="195" t="s">
        <v>1526</v>
      </c>
    </row>
    <row r="2864" spans="8:10">
      <c r="H2864" s="202"/>
      <c r="I2864" s="204">
        <v>10494</v>
      </c>
      <c r="J2864" s="195" t="s">
        <v>1527</v>
      </c>
    </row>
    <row r="2865" spans="8:10">
      <c r="H2865" s="202">
        <v>747</v>
      </c>
      <c r="I2865" s="204">
        <v>15253</v>
      </c>
      <c r="J2865" s="195" t="s">
        <v>1528</v>
      </c>
    </row>
    <row r="2866" spans="8:10">
      <c r="H2866" s="202">
        <v>3962</v>
      </c>
      <c r="I2866" s="204">
        <v>16036</v>
      </c>
      <c r="J2866" s="195" t="s">
        <v>1529</v>
      </c>
    </row>
    <row r="2867" spans="8:10">
      <c r="H2867" s="202">
        <v>4125</v>
      </c>
      <c r="I2867" s="204">
        <v>15645</v>
      </c>
      <c r="J2867" s="195" t="s">
        <v>3474</v>
      </c>
    </row>
    <row r="2868" spans="8:10">
      <c r="H2868" s="202"/>
      <c r="I2868" s="204">
        <v>13050</v>
      </c>
      <c r="J2868" s="195" t="s">
        <v>1530</v>
      </c>
    </row>
    <row r="2869" spans="8:10">
      <c r="H2869" s="202"/>
      <c r="I2869" s="204">
        <v>13065</v>
      </c>
      <c r="J2869" s="195" t="s">
        <v>1531</v>
      </c>
    </row>
    <row r="2870" spans="8:10">
      <c r="H2870" s="202"/>
      <c r="I2870" s="204">
        <v>14376</v>
      </c>
      <c r="J2870" s="195" t="s">
        <v>3152</v>
      </c>
    </row>
    <row r="2871" spans="8:10">
      <c r="H2871" s="202"/>
      <c r="I2871" s="204">
        <v>14377</v>
      </c>
      <c r="J2871" s="195" t="s">
        <v>3153</v>
      </c>
    </row>
    <row r="2872" spans="8:10">
      <c r="H2872" s="202"/>
      <c r="I2872" s="204">
        <v>10842</v>
      </c>
      <c r="J2872" s="195" t="s">
        <v>3154</v>
      </c>
    </row>
    <row r="2873" spans="8:10">
      <c r="H2873" s="202"/>
      <c r="I2873" s="204">
        <v>16534</v>
      </c>
      <c r="J2873" s="195" t="s">
        <v>3930</v>
      </c>
    </row>
    <row r="2874" spans="8:10">
      <c r="H2874" s="202"/>
      <c r="I2874" s="204">
        <v>13048</v>
      </c>
      <c r="J2874" s="195" t="s">
        <v>3155</v>
      </c>
    </row>
    <row r="2875" spans="8:10">
      <c r="H2875" s="202">
        <v>4546</v>
      </c>
      <c r="I2875" s="204">
        <v>15467</v>
      </c>
      <c r="J2875" s="195" t="s">
        <v>3156</v>
      </c>
    </row>
    <row r="2876" spans="8:10">
      <c r="H2876" s="202">
        <v>226</v>
      </c>
      <c r="I2876" s="204">
        <v>14120</v>
      </c>
      <c r="J2876" s="195" t="s">
        <v>3157</v>
      </c>
    </row>
    <row r="2877" spans="8:10">
      <c r="H2877" s="202">
        <v>3104</v>
      </c>
      <c r="I2877" s="204">
        <v>14100</v>
      </c>
      <c r="J2877" s="195" t="s">
        <v>3158</v>
      </c>
    </row>
    <row r="2878" spans="8:10">
      <c r="H2878" s="202"/>
      <c r="I2878" s="204">
        <v>13047</v>
      </c>
      <c r="J2878" s="195" t="s">
        <v>3159</v>
      </c>
    </row>
    <row r="2879" spans="8:10">
      <c r="H2879" s="202">
        <v>98</v>
      </c>
      <c r="I2879" s="204">
        <v>13046</v>
      </c>
      <c r="J2879" s="195" t="s">
        <v>3160</v>
      </c>
    </row>
    <row r="2880" spans="8:10">
      <c r="H2880" s="202"/>
      <c r="I2880" s="204">
        <v>16488</v>
      </c>
      <c r="J2880" s="195" t="s">
        <v>3931</v>
      </c>
    </row>
    <row r="2881" spans="8:10">
      <c r="H2881" s="202">
        <v>2952</v>
      </c>
      <c r="I2881" s="204">
        <v>13045</v>
      </c>
      <c r="J2881" s="195" t="s">
        <v>3161</v>
      </c>
    </row>
    <row r="2882" spans="8:10">
      <c r="H2882" s="202"/>
      <c r="I2882" s="204">
        <v>11306</v>
      </c>
      <c r="J2882" s="195" t="s">
        <v>3162</v>
      </c>
    </row>
    <row r="2883" spans="8:10">
      <c r="H2883" s="202">
        <v>1100</v>
      </c>
      <c r="I2883" s="204">
        <v>15588</v>
      </c>
      <c r="J2883" s="195" t="s">
        <v>3163</v>
      </c>
    </row>
    <row r="2884" spans="8:10">
      <c r="H2884" s="202">
        <v>247</v>
      </c>
      <c r="I2884" s="204">
        <v>13695</v>
      </c>
      <c r="J2884" s="195" t="s">
        <v>3164</v>
      </c>
    </row>
    <row r="2885" spans="8:10">
      <c r="H2885" s="202">
        <v>4142</v>
      </c>
      <c r="I2885" s="204">
        <v>13043</v>
      </c>
      <c r="J2885" s="195" t="s">
        <v>3165</v>
      </c>
    </row>
    <row r="2886" spans="8:10">
      <c r="H2886" s="202"/>
      <c r="I2886" s="204">
        <v>11370</v>
      </c>
      <c r="J2886" s="195" t="s">
        <v>3166</v>
      </c>
    </row>
    <row r="2887" spans="8:10">
      <c r="H2887" s="202">
        <v>3582</v>
      </c>
      <c r="I2887" s="204">
        <v>15972</v>
      </c>
      <c r="J2887" s="195" t="s">
        <v>3167</v>
      </c>
    </row>
    <row r="2888" spans="8:10">
      <c r="H2888" s="202">
        <v>3338</v>
      </c>
      <c r="I2888" s="204">
        <v>14432</v>
      </c>
      <c r="J2888" s="195" t="s">
        <v>3168</v>
      </c>
    </row>
    <row r="2889" spans="8:10">
      <c r="H2889" s="202">
        <v>4143</v>
      </c>
      <c r="I2889" s="204">
        <v>13042</v>
      </c>
      <c r="J2889" s="195" t="s">
        <v>3169</v>
      </c>
    </row>
    <row r="2890" spans="8:10">
      <c r="H2890" s="202">
        <v>2305</v>
      </c>
      <c r="I2890" s="204">
        <v>13041</v>
      </c>
      <c r="J2890" s="195" t="s">
        <v>3170</v>
      </c>
    </row>
    <row r="2891" spans="8:10">
      <c r="H2891" s="202">
        <v>3514</v>
      </c>
      <c r="I2891" s="204">
        <v>15964</v>
      </c>
      <c r="J2891" s="195" t="s">
        <v>3171</v>
      </c>
    </row>
    <row r="2892" spans="8:10">
      <c r="H2892" s="202"/>
      <c r="I2892" s="204">
        <v>10042</v>
      </c>
      <c r="J2892" s="195" t="s">
        <v>3172</v>
      </c>
    </row>
    <row r="2893" spans="8:10">
      <c r="H2893" s="202">
        <v>4318</v>
      </c>
      <c r="I2893" s="204">
        <v>13040</v>
      </c>
      <c r="J2893" s="195" t="s">
        <v>3173</v>
      </c>
    </row>
    <row r="2894" spans="8:10">
      <c r="H2894" s="202">
        <v>2461</v>
      </c>
      <c r="I2894" s="204">
        <v>13039</v>
      </c>
      <c r="J2894" s="195" t="s">
        <v>3174</v>
      </c>
    </row>
    <row r="2895" spans="8:10">
      <c r="H2895" s="202"/>
      <c r="I2895" s="204">
        <v>13038</v>
      </c>
      <c r="J2895" s="195" t="s">
        <v>3175</v>
      </c>
    </row>
    <row r="2896" spans="8:10">
      <c r="H2896" s="202">
        <v>1041</v>
      </c>
      <c r="I2896" s="204">
        <v>15586</v>
      </c>
      <c r="J2896" s="195" t="s">
        <v>3176</v>
      </c>
    </row>
    <row r="2897" spans="8:10">
      <c r="H2897" s="202"/>
      <c r="I2897" s="204">
        <v>16303</v>
      </c>
      <c r="J2897" s="195" t="s">
        <v>3932</v>
      </c>
    </row>
    <row r="2898" spans="8:10">
      <c r="H2898" s="202"/>
      <c r="I2898" s="204">
        <v>16418</v>
      </c>
      <c r="J2898" s="195" t="s">
        <v>3933</v>
      </c>
    </row>
    <row r="2899" spans="8:10">
      <c r="H2899" s="202"/>
      <c r="I2899" s="204">
        <v>16168</v>
      </c>
      <c r="J2899" s="195" t="s">
        <v>3934</v>
      </c>
    </row>
    <row r="2900" spans="8:10">
      <c r="H2900" s="202"/>
      <c r="I2900" s="204">
        <v>16203</v>
      </c>
      <c r="J2900" s="195" t="s">
        <v>3935</v>
      </c>
    </row>
    <row r="2901" spans="8:10">
      <c r="H2901" s="202"/>
      <c r="I2901" s="204">
        <v>16487</v>
      </c>
      <c r="J2901" s="195" t="s">
        <v>3936</v>
      </c>
    </row>
    <row r="2902" spans="8:10">
      <c r="H2902" s="202">
        <v>4259</v>
      </c>
      <c r="I2902" s="204">
        <v>12967</v>
      </c>
      <c r="J2902" s="195" t="s">
        <v>3177</v>
      </c>
    </row>
    <row r="2903" spans="8:10">
      <c r="H2903" s="202">
        <v>4176</v>
      </c>
      <c r="I2903" s="204">
        <v>12964</v>
      </c>
      <c r="J2903" s="195" t="s">
        <v>3178</v>
      </c>
    </row>
    <row r="2904" spans="8:10">
      <c r="H2904" s="202">
        <v>748</v>
      </c>
      <c r="I2904" s="204">
        <v>15254</v>
      </c>
      <c r="J2904" s="195" t="s">
        <v>3179</v>
      </c>
    </row>
    <row r="2905" spans="8:10">
      <c r="H2905" s="202"/>
      <c r="I2905" s="204">
        <v>16220</v>
      </c>
      <c r="J2905" s="195" t="s">
        <v>3937</v>
      </c>
    </row>
    <row r="2906" spans="8:10">
      <c r="H2906" s="202"/>
      <c r="I2906" s="204">
        <v>16367</v>
      </c>
      <c r="J2906" s="195" t="s">
        <v>3938</v>
      </c>
    </row>
    <row r="2907" spans="8:10">
      <c r="H2907" s="202"/>
      <c r="I2907" s="204">
        <v>12948</v>
      </c>
      <c r="J2907" s="195" t="s">
        <v>3180</v>
      </c>
    </row>
    <row r="2908" spans="8:10">
      <c r="H2908" s="202">
        <v>592</v>
      </c>
      <c r="I2908" s="204">
        <v>15164</v>
      </c>
      <c r="J2908" s="195" t="s">
        <v>3181</v>
      </c>
    </row>
    <row r="2909" spans="8:10">
      <c r="H2909" s="202"/>
      <c r="I2909" s="204">
        <v>12976</v>
      </c>
      <c r="J2909" s="195" t="s">
        <v>3182</v>
      </c>
    </row>
    <row r="2910" spans="8:10">
      <c r="H2910" s="202">
        <v>1066</v>
      </c>
      <c r="I2910" s="204">
        <v>15584</v>
      </c>
      <c r="J2910" s="195" t="s">
        <v>3183</v>
      </c>
    </row>
    <row r="2911" spans="8:10">
      <c r="H2911" s="202">
        <v>855</v>
      </c>
      <c r="I2911" s="204">
        <v>15476</v>
      </c>
      <c r="J2911" s="195" t="s">
        <v>2250</v>
      </c>
    </row>
    <row r="2912" spans="8:10">
      <c r="H2912" s="202">
        <v>341</v>
      </c>
      <c r="I2912" s="204">
        <v>15025</v>
      </c>
      <c r="J2912" s="195" t="s">
        <v>3184</v>
      </c>
    </row>
    <row r="2913" spans="8:10">
      <c r="H2913" s="202"/>
      <c r="I2913" s="204">
        <v>16282</v>
      </c>
      <c r="J2913" s="195" t="s">
        <v>3939</v>
      </c>
    </row>
    <row r="2914" spans="8:10">
      <c r="H2914" s="202"/>
      <c r="I2914" s="204">
        <v>12958</v>
      </c>
      <c r="J2914" s="195" t="s">
        <v>3185</v>
      </c>
    </row>
    <row r="2915" spans="8:10">
      <c r="H2915" s="202">
        <v>3004</v>
      </c>
      <c r="I2915" s="204">
        <v>12957</v>
      </c>
      <c r="J2915" s="195" t="s">
        <v>3186</v>
      </c>
    </row>
    <row r="2916" spans="8:10">
      <c r="H2916" s="202"/>
      <c r="I2916" s="204">
        <v>10835</v>
      </c>
      <c r="J2916" s="195" t="s">
        <v>3187</v>
      </c>
    </row>
    <row r="2917" spans="8:10">
      <c r="H2917" s="202">
        <v>3112</v>
      </c>
      <c r="I2917" s="204">
        <v>16620</v>
      </c>
      <c r="J2917" s="195" t="s">
        <v>4149</v>
      </c>
    </row>
    <row r="2918" spans="8:10">
      <c r="H2918" s="202"/>
      <c r="I2918" s="204">
        <v>11159</v>
      </c>
      <c r="J2918" s="195" t="s">
        <v>3188</v>
      </c>
    </row>
    <row r="2919" spans="8:10">
      <c r="H2919" s="202">
        <v>197</v>
      </c>
      <c r="I2919" s="204">
        <v>12956</v>
      </c>
      <c r="J2919" s="195" t="s">
        <v>3189</v>
      </c>
    </row>
    <row r="2920" spans="8:10">
      <c r="H2920" s="202">
        <v>1372</v>
      </c>
      <c r="I2920" s="204">
        <v>12955</v>
      </c>
      <c r="J2920" s="195" t="s">
        <v>3190</v>
      </c>
    </row>
    <row r="2921" spans="8:10">
      <c r="H2921" s="202"/>
      <c r="I2921" s="204">
        <v>12962</v>
      </c>
      <c r="J2921" s="195" t="s">
        <v>3191</v>
      </c>
    </row>
    <row r="2922" spans="8:10">
      <c r="H2922" s="202">
        <v>3315</v>
      </c>
      <c r="I2922" s="204">
        <v>14423</v>
      </c>
      <c r="J2922" s="195" t="s">
        <v>3192</v>
      </c>
    </row>
    <row r="2923" spans="8:10">
      <c r="H2923" s="202">
        <v>99</v>
      </c>
      <c r="I2923" s="204">
        <v>13037</v>
      </c>
      <c r="J2923" s="195" t="s">
        <v>3193</v>
      </c>
    </row>
    <row r="2924" spans="8:10">
      <c r="H2924" s="202">
        <v>4144</v>
      </c>
      <c r="I2924" s="204">
        <v>13005</v>
      </c>
      <c r="J2924" s="195" t="s">
        <v>3194</v>
      </c>
    </row>
    <row r="2925" spans="8:10">
      <c r="H2925" s="202"/>
      <c r="I2925" s="204">
        <v>12961</v>
      </c>
      <c r="J2925" s="195" t="s">
        <v>3195</v>
      </c>
    </row>
    <row r="2926" spans="8:10">
      <c r="H2926" s="202"/>
      <c r="I2926" s="204">
        <v>13020</v>
      </c>
      <c r="J2926" s="195" t="s">
        <v>3196</v>
      </c>
    </row>
    <row r="2927" spans="8:10">
      <c r="H2927" s="202"/>
      <c r="I2927" s="204">
        <v>12974</v>
      </c>
      <c r="J2927" s="195" t="s">
        <v>158</v>
      </c>
    </row>
    <row r="2928" spans="8:10">
      <c r="H2928" s="202">
        <v>2774</v>
      </c>
      <c r="I2928" s="204">
        <v>13837</v>
      </c>
      <c r="J2928" s="195" t="s">
        <v>159</v>
      </c>
    </row>
    <row r="2929" spans="8:10">
      <c r="H2929" s="202">
        <v>3003</v>
      </c>
      <c r="I2929" s="204">
        <v>12972</v>
      </c>
      <c r="J2929" s="195" t="s">
        <v>160</v>
      </c>
    </row>
    <row r="2930" spans="8:10">
      <c r="H2930" s="202">
        <v>2583</v>
      </c>
      <c r="I2930" s="204">
        <v>12971</v>
      </c>
      <c r="J2930" s="195" t="s">
        <v>161</v>
      </c>
    </row>
    <row r="2931" spans="8:10">
      <c r="H2931" s="202">
        <v>4756</v>
      </c>
      <c r="I2931" s="204">
        <v>15415</v>
      </c>
      <c r="J2931" s="195" t="s">
        <v>162</v>
      </c>
    </row>
    <row r="2932" spans="8:10">
      <c r="H2932" s="202"/>
      <c r="I2932" s="204">
        <v>16270</v>
      </c>
      <c r="J2932" s="195" t="s">
        <v>3940</v>
      </c>
    </row>
    <row r="2933" spans="8:10">
      <c r="H2933" s="202">
        <v>1143</v>
      </c>
      <c r="I2933" s="204">
        <v>15521</v>
      </c>
      <c r="J2933" s="195" t="s">
        <v>163</v>
      </c>
    </row>
    <row r="2934" spans="8:10">
      <c r="H2934" s="202">
        <v>1346</v>
      </c>
      <c r="I2934" s="204">
        <v>12968</v>
      </c>
      <c r="J2934" s="195" t="s">
        <v>164</v>
      </c>
    </row>
    <row r="2935" spans="8:10">
      <c r="H2935" s="202">
        <v>311</v>
      </c>
      <c r="I2935" s="204">
        <v>15005</v>
      </c>
      <c r="J2935" s="195" t="s">
        <v>165</v>
      </c>
    </row>
    <row r="2936" spans="8:10">
      <c r="H2936" s="202">
        <v>1008</v>
      </c>
      <c r="I2936" s="204">
        <v>15585</v>
      </c>
      <c r="J2936" s="195" t="s">
        <v>166</v>
      </c>
    </row>
    <row r="2937" spans="8:10">
      <c r="H2937" s="202">
        <v>3762</v>
      </c>
      <c r="I2937" s="204">
        <v>16065</v>
      </c>
      <c r="J2937" s="195" t="s">
        <v>167</v>
      </c>
    </row>
    <row r="2938" spans="8:10">
      <c r="H2938" s="202"/>
      <c r="I2938" s="204">
        <v>11196</v>
      </c>
      <c r="J2938" s="195" t="s">
        <v>2948</v>
      </c>
    </row>
    <row r="2939" spans="8:10">
      <c r="H2939" s="202"/>
      <c r="I2939" s="204">
        <v>16460</v>
      </c>
      <c r="J2939" s="195" t="s">
        <v>3941</v>
      </c>
    </row>
    <row r="2940" spans="8:10">
      <c r="H2940" s="202">
        <v>988</v>
      </c>
      <c r="I2940" s="204">
        <v>15674</v>
      </c>
      <c r="J2940" s="195" t="s">
        <v>2949</v>
      </c>
    </row>
    <row r="2941" spans="8:10">
      <c r="H2941" s="202">
        <v>312</v>
      </c>
      <c r="I2941" s="204">
        <v>15006</v>
      </c>
      <c r="J2941" s="195" t="s">
        <v>2950</v>
      </c>
    </row>
    <row r="2942" spans="8:10">
      <c r="H2942" s="202">
        <v>1214</v>
      </c>
      <c r="I2942" s="204">
        <v>16592</v>
      </c>
      <c r="J2942" s="195" t="s">
        <v>2951</v>
      </c>
    </row>
    <row r="2943" spans="8:10">
      <c r="H2943" s="202">
        <v>119</v>
      </c>
      <c r="I2943" s="204">
        <v>12951</v>
      </c>
      <c r="J2943" s="195" t="s">
        <v>2952</v>
      </c>
    </row>
    <row r="2944" spans="8:10">
      <c r="H2944" s="202">
        <v>709</v>
      </c>
      <c r="I2944" s="204">
        <v>15226</v>
      </c>
      <c r="J2944" s="195" t="s">
        <v>2953</v>
      </c>
    </row>
    <row r="2945" spans="8:10">
      <c r="H2945" s="202">
        <v>1215</v>
      </c>
      <c r="I2945" s="204">
        <v>12950</v>
      </c>
      <c r="J2945" s="195" t="s">
        <v>2954</v>
      </c>
    </row>
    <row r="2946" spans="8:10">
      <c r="H2946" s="202"/>
      <c r="I2946" s="204">
        <v>16413</v>
      </c>
      <c r="J2946" s="195" t="s">
        <v>3942</v>
      </c>
    </row>
    <row r="2947" spans="8:10">
      <c r="H2947" s="202">
        <v>4208</v>
      </c>
      <c r="I2947" s="204">
        <v>12949</v>
      </c>
      <c r="J2947" s="195" t="s">
        <v>2955</v>
      </c>
    </row>
    <row r="2948" spans="8:10">
      <c r="H2948" s="202">
        <v>2480</v>
      </c>
      <c r="I2948" s="204">
        <v>12990</v>
      </c>
      <c r="J2948" s="195" t="s">
        <v>2956</v>
      </c>
    </row>
    <row r="2949" spans="8:10">
      <c r="H2949" s="202"/>
      <c r="I2949" s="204">
        <v>16486</v>
      </c>
      <c r="J2949" s="195" t="s">
        <v>3943</v>
      </c>
    </row>
    <row r="2950" spans="8:10">
      <c r="H2950" s="202"/>
      <c r="I2950" s="204">
        <v>11237</v>
      </c>
      <c r="J2950" s="195" t="s">
        <v>2957</v>
      </c>
    </row>
    <row r="2951" spans="8:10">
      <c r="H2951" s="202">
        <v>3972</v>
      </c>
      <c r="I2951" s="204">
        <v>16037</v>
      </c>
      <c r="J2951" s="195" t="s">
        <v>2958</v>
      </c>
    </row>
    <row r="2952" spans="8:10">
      <c r="H2952" s="202">
        <v>883</v>
      </c>
      <c r="I2952" s="204">
        <v>15306</v>
      </c>
      <c r="J2952" s="195" t="s">
        <v>2959</v>
      </c>
    </row>
    <row r="2953" spans="8:10">
      <c r="H2953" s="202"/>
      <c r="I2953" s="204">
        <v>12992</v>
      </c>
      <c r="J2953" s="195" t="s">
        <v>2960</v>
      </c>
    </row>
    <row r="2954" spans="8:10">
      <c r="H2954" s="202"/>
      <c r="I2954" s="204">
        <v>12963</v>
      </c>
      <c r="J2954" s="195" t="s">
        <v>2961</v>
      </c>
    </row>
    <row r="2955" spans="8:10">
      <c r="H2955" s="202"/>
      <c r="I2955" s="204">
        <v>11018</v>
      </c>
      <c r="J2955" s="195" t="s">
        <v>2962</v>
      </c>
    </row>
    <row r="2956" spans="8:10">
      <c r="H2956" s="202"/>
      <c r="I2956" s="204">
        <v>13004</v>
      </c>
      <c r="J2956" s="195" t="s">
        <v>2963</v>
      </c>
    </row>
    <row r="2957" spans="8:10">
      <c r="H2957" s="202"/>
      <c r="I2957" s="204">
        <v>10177</v>
      </c>
      <c r="J2957" s="195" t="s">
        <v>2964</v>
      </c>
    </row>
    <row r="2958" spans="8:10">
      <c r="H2958" s="202">
        <v>2833</v>
      </c>
      <c r="I2958" s="204">
        <v>13778</v>
      </c>
      <c r="J2958" s="195" t="s">
        <v>2965</v>
      </c>
    </row>
    <row r="2959" spans="8:10">
      <c r="H2959" s="202">
        <v>2556</v>
      </c>
      <c r="I2959" s="204">
        <v>13003</v>
      </c>
      <c r="J2959" s="195" t="s">
        <v>2966</v>
      </c>
    </row>
    <row r="2960" spans="8:10">
      <c r="H2960" s="202">
        <v>6035</v>
      </c>
      <c r="I2960" s="204">
        <v>13002</v>
      </c>
      <c r="J2960" s="195" t="s">
        <v>2967</v>
      </c>
    </row>
    <row r="2961" spans="8:10">
      <c r="H2961" s="202"/>
      <c r="I2961" s="204">
        <v>13001</v>
      </c>
      <c r="J2961" s="195" t="s">
        <v>2968</v>
      </c>
    </row>
    <row r="2962" spans="8:10">
      <c r="H2962" s="202"/>
      <c r="I2962" s="204">
        <v>13000</v>
      </c>
      <c r="J2962" s="195" t="s">
        <v>2969</v>
      </c>
    </row>
    <row r="2963" spans="8:10">
      <c r="H2963" s="202">
        <v>1102</v>
      </c>
      <c r="I2963" s="204">
        <v>15587</v>
      </c>
      <c r="J2963" s="195" t="s">
        <v>2970</v>
      </c>
    </row>
    <row r="2964" spans="8:10">
      <c r="H2964" s="202">
        <v>2336</v>
      </c>
      <c r="I2964" s="204">
        <v>13207</v>
      </c>
      <c r="J2964" s="195" t="s">
        <v>2971</v>
      </c>
    </row>
    <row r="2965" spans="8:10">
      <c r="H2965" s="202">
        <v>5499</v>
      </c>
      <c r="I2965" s="204">
        <v>14594</v>
      </c>
      <c r="J2965" s="195" t="s">
        <v>2972</v>
      </c>
    </row>
    <row r="2966" spans="8:10">
      <c r="H2966" s="202">
        <v>3274</v>
      </c>
      <c r="I2966" s="204">
        <v>14408</v>
      </c>
      <c r="J2966" s="195" t="s">
        <v>2973</v>
      </c>
    </row>
    <row r="2967" spans="8:10">
      <c r="H2967" s="202"/>
      <c r="I2967" s="204">
        <v>10139</v>
      </c>
      <c r="J2967" s="195" t="s">
        <v>2974</v>
      </c>
    </row>
    <row r="2968" spans="8:10">
      <c r="H2968" s="202"/>
      <c r="I2968" s="204">
        <v>12997</v>
      </c>
      <c r="J2968" s="195" t="s">
        <v>2975</v>
      </c>
    </row>
    <row r="2969" spans="8:10">
      <c r="H2969" s="202">
        <v>4209</v>
      </c>
      <c r="I2969" s="204">
        <v>12996</v>
      </c>
      <c r="J2969" s="195" t="s">
        <v>2976</v>
      </c>
    </row>
    <row r="2970" spans="8:10">
      <c r="H2970" s="202">
        <v>5762</v>
      </c>
      <c r="I2970" s="204">
        <v>14595</v>
      </c>
      <c r="J2970" s="195" t="s">
        <v>2977</v>
      </c>
    </row>
    <row r="2971" spans="8:10">
      <c r="H2971" s="202"/>
      <c r="I2971" s="204">
        <v>16211</v>
      </c>
      <c r="J2971" s="195" t="s">
        <v>3944</v>
      </c>
    </row>
    <row r="2972" spans="8:10">
      <c r="H2972" s="202">
        <v>5050</v>
      </c>
      <c r="I2972" s="204">
        <v>15509</v>
      </c>
      <c r="J2972" s="195" t="s">
        <v>3419</v>
      </c>
    </row>
    <row r="2973" spans="8:10">
      <c r="H2973" s="202">
        <v>5799</v>
      </c>
      <c r="I2973" s="204">
        <v>15505</v>
      </c>
      <c r="J2973" s="195" t="s">
        <v>2978</v>
      </c>
    </row>
    <row r="2974" spans="8:10">
      <c r="H2974" s="202"/>
      <c r="I2974" s="204">
        <v>12993</v>
      </c>
      <c r="J2974" s="195" t="s">
        <v>2979</v>
      </c>
    </row>
    <row r="2975" spans="8:10">
      <c r="H2975" s="202"/>
      <c r="I2975" s="204">
        <v>16485</v>
      </c>
      <c r="J2975" s="195" t="s">
        <v>3945</v>
      </c>
    </row>
    <row r="2976" spans="8:10">
      <c r="H2976" s="202">
        <v>227</v>
      </c>
      <c r="I2976" s="204">
        <v>12977</v>
      </c>
      <c r="J2976" s="195" t="s">
        <v>2980</v>
      </c>
    </row>
    <row r="2977" spans="8:10">
      <c r="H2977" s="202">
        <v>3275</v>
      </c>
      <c r="I2977" s="204">
        <v>14409</v>
      </c>
      <c r="J2977" s="195" t="s">
        <v>2981</v>
      </c>
    </row>
    <row r="2978" spans="8:10">
      <c r="H2978" s="202"/>
      <c r="I2978" s="204">
        <v>10041</v>
      </c>
      <c r="J2978" s="195" t="s">
        <v>2982</v>
      </c>
    </row>
    <row r="2979" spans="8:10">
      <c r="H2979" s="202"/>
      <c r="I2979" s="204">
        <v>10200</v>
      </c>
      <c r="J2979" s="195" t="s">
        <v>2983</v>
      </c>
    </row>
    <row r="2980" spans="8:10">
      <c r="H2980" s="202">
        <v>2953</v>
      </c>
      <c r="I2980" s="204">
        <v>12989</v>
      </c>
      <c r="J2980" s="195" t="s">
        <v>2984</v>
      </c>
    </row>
    <row r="2981" spans="8:10">
      <c r="H2981" s="202"/>
      <c r="I2981" s="204">
        <v>11300</v>
      </c>
      <c r="J2981" s="195" t="s">
        <v>2985</v>
      </c>
    </row>
    <row r="2982" spans="8:10">
      <c r="H2982" s="202">
        <v>6248</v>
      </c>
      <c r="I2982" s="204">
        <v>13227</v>
      </c>
      <c r="J2982" s="195" t="s">
        <v>2986</v>
      </c>
    </row>
    <row r="2983" spans="8:10">
      <c r="H2983" s="202"/>
      <c r="I2983" s="204">
        <v>12988</v>
      </c>
      <c r="J2983" s="195" t="s">
        <v>2987</v>
      </c>
    </row>
    <row r="2984" spans="8:10">
      <c r="H2984" s="202">
        <v>4319</v>
      </c>
      <c r="I2984" s="204">
        <v>12987</v>
      </c>
      <c r="J2984" s="195" t="s">
        <v>2988</v>
      </c>
    </row>
    <row r="2985" spans="8:10">
      <c r="H2985" s="202">
        <v>907</v>
      </c>
      <c r="I2985" s="204">
        <v>15317</v>
      </c>
      <c r="J2985" s="195" t="s">
        <v>2989</v>
      </c>
    </row>
    <row r="2986" spans="8:10">
      <c r="H2986" s="202">
        <v>5728</v>
      </c>
      <c r="I2986" s="204">
        <v>14598</v>
      </c>
      <c r="J2986" s="195" t="s">
        <v>2990</v>
      </c>
    </row>
    <row r="2987" spans="8:10">
      <c r="H2987" s="202"/>
      <c r="I2987" s="204">
        <v>16575</v>
      </c>
      <c r="J2987" s="195" t="s">
        <v>3946</v>
      </c>
    </row>
    <row r="2988" spans="8:10">
      <c r="H2988" s="202">
        <v>938</v>
      </c>
      <c r="I2988" s="204">
        <v>15335</v>
      </c>
      <c r="J2988" s="195" t="s">
        <v>2991</v>
      </c>
    </row>
    <row r="2989" spans="8:10">
      <c r="H2989" s="202">
        <v>1216</v>
      </c>
      <c r="I2989" s="204">
        <v>12985</v>
      </c>
      <c r="J2989" s="195" t="s">
        <v>2992</v>
      </c>
    </row>
    <row r="2990" spans="8:10">
      <c r="H2990" s="202">
        <v>3640</v>
      </c>
      <c r="I2990" s="204">
        <v>15978</v>
      </c>
      <c r="J2990" s="195" t="s">
        <v>2993</v>
      </c>
    </row>
    <row r="2991" spans="8:10">
      <c r="H2991" s="202"/>
      <c r="I2991" s="204">
        <v>16484</v>
      </c>
      <c r="J2991" s="195" t="s">
        <v>3947</v>
      </c>
    </row>
    <row r="2992" spans="8:10">
      <c r="H2992" s="202">
        <v>3789</v>
      </c>
      <c r="I2992" s="204">
        <v>16009</v>
      </c>
      <c r="J2992" s="195" t="s">
        <v>2994</v>
      </c>
    </row>
    <row r="2993" spans="8:10">
      <c r="H2993" s="202">
        <v>3790</v>
      </c>
      <c r="I2993" s="204">
        <v>16010</v>
      </c>
      <c r="J2993" s="195" t="s">
        <v>2995</v>
      </c>
    </row>
    <row r="2994" spans="8:10">
      <c r="H2994" s="202">
        <v>6009</v>
      </c>
      <c r="I2994" s="204">
        <v>12984</v>
      </c>
      <c r="J2994" s="195" t="s">
        <v>2996</v>
      </c>
    </row>
    <row r="2995" spans="8:10">
      <c r="H2995" s="202">
        <v>4239</v>
      </c>
      <c r="I2995" s="204">
        <v>12983</v>
      </c>
      <c r="J2995" s="195" t="s">
        <v>2997</v>
      </c>
    </row>
    <row r="2996" spans="8:10">
      <c r="H2996" s="202">
        <v>6266</v>
      </c>
      <c r="I2996" s="204">
        <v>16076</v>
      </c>
      <c r="J2996" s="195" t="s">
        <v>2998</v>
      </c>
    </row>
    <row r="2997" spans="8:10">
      <c r="H2997" s="202">
        <v>4761</v>
      </c>
      <c r="I2997" s="204">
        <v>15453</v>
      </c>
      <c r="J2997" s="195" t="s">
        <v>2999</v>
      </c>
    </row>
    <row r="2998" spans="8:10">
      <c r="H2998" s="202">
        <v>499</v>
      </c>
      <c r="I2998" s="204">
        <v>15108</v>
      </c>
      <c r="J2998" s="195" t="s">
        <v>3000</v>
      </c>
    </row>
    <row r="2999" spans="8:10">
      <c r="H2999" s="202">
        <v>1217</v>
      </c>
      <c r="I2999" s="204">
        <v>12981</v>
      </c>
      <c r="J2999" s="195" t="s">
        <v>3001</v>
      </c>
    </row>
    <row r="3000" spans="8:10">
      <c r="H3000" s="202">
        <v>2861</v>
      </c>
      <c r="I3000" s="204">
        <v>13800</v>
      </c>
      <c r="J3000" s="195" t="s">
        <v>3002</v>
      </c>
    </row>
    <row r="3001" spans="8:10">
      <c r="H3001" s="202">
        <v>4177</v>
      </c>
      <c r="I3001" s="204">
        <v>12980</v>
      </c>
      <c r="J3001" s="195" t="s">
        <v>3003</v>
      </c>
    </row>
    <row r="3002" spans="8:10">
      <c r="H3002" s="202"/>
      <c r="I3002" s="204">
        <v>12979</v>
      </c>
      <c r="J3002" s="195" t="s">
        <v>3004</v>
      </c>
    </row>
    <row r="3003" spans="8:10">
      <c r="H3003" s="202">
        <v>2099</v>
      </c>
      <c r="I3003" s="204">
        <v>14477</v>
      </c>
      <c r="J3003" s="195" t="s">
        <v>3005</v>
      </c>
    </row>
    <row r="3004" spans="8:10">
      <c r="H3004" s="202">
        <v>3823</v>
      </c>
      <c r="I3004" s="204">
        <v>16018</v>
      </c>
      <c r="J3004" s="195" t="s">
        <v>3006</v>
      </c>
    </row>
    <row r="3005" spans="8:10">
      <c r="H3005" s="202"/>
      <c r="I3005" s="204">
        <v>12978</v>
      </c>
      <c r="J3005" s="195" t="s">
        <v>3007</v>
      </c>
    </row>
    <row r="3006" spans="8:10">
      <c r="H3006" s="202"/>
      <c r="I3006" s="204">
        <v>10121</v>
      </c>
      <c r="J3006" s="195" t="s">
        <v>3008</v>
      </c>
    </row>
    <row r="3007" spans="8:10">
      <c r="H3007" s="202"/>
      <c r="I3007" s="204">
        <v>16436</v>
      </c>
      <c r="J3007" s="195" t="s">
        <v>3948</v>
      </c>
    </row>
    <row r="3008" spans="8:10">
      <c r="H3008" s="202">
        <v>2601</v>
      </c>
      <c r="I3008" s="204">
        <v>10384</v>
      </c>
      <c r="J3008" s="195" t="s">
        <v>3009</v>
      </c>
    </row>
    <row r="3009" spans="8:10">
      <c r="H3009" s="202"/>
      <c r="I3009" s="204">
        <v>10405</v>
      </c>
      <c r="J3009" s="195" t="s">
        <v>3010</v>
      </c>
    </row>
    <row r="3010" spans="8:10">
      <c r="H3010" s="202"/>
      <c r="I3010" s="204">
        <v>10391</v>
      </c>
      <c r="J3010" s="195" t="s">
        <v>3011</v>
      </c>
    </row>
    <row r="3011" spans="8:10">
      <c r="H3011" s="202">
        <v>4446</v>
      </c>
      <c r="I3011" s="204">
        <v>15417</v>
      </c>
      <c r="J3011" s="195" t="s">
        <v>3012</v>
      </c>
    </row>
    <row r="3012" spans="8:10">
      <c r="H3012" s="202"/>
      <c r="I3012" s="204">
        <v>10407</v>
      </c>
      <c r="J3012" s="195" t="s">
        <v>1532</v>
      </c>
    </row>
    <row r="3013" spans="8:10">
      <c r="H3013" s="202">
        <v>444</v>
      </c>
      <c r="I3013" s="204">
        <v>15095</v>
      </c>
      <c r="J3013" s="195" t="s">
        <v>1533</v>
      </c>
    </row>
    <row r="3014" spans="8:10">
      <c r="H3014" s="202"/>
      <c r="I3014" s="204">
        <v>10409</v>
      </c>
      <c r="J3014" s="195" t="s">
        <v>1534</v>
      </c>
    </row>
    <row r="3015" spans="8:10">
      <c r="H3015" s="202"/>
      <c r="I3015" s="204">
        <v>10410</v>
      </c>
      <c r="J3015" s="195" t="s">
        <v>1535</v>
      </c>
    </row>
    <row r="3016" spans="8:10">
      <c r="H3016" s="202"/>
      <c r="I3016" s="204">
        <v>10411</v>
      </c>
      <c r="J3016" s="195" t="s">
        <v>1536</v>
      </c>
    </row>
    <row r="3017" spans="8:10">
      <c r="H3017" s="202">
        <v>445</v>
      </c>
      <c r="I3017" s="204">
        <v>15096</v>
      </c>
      <c r="J3017" s="195" t="s">
        <v>1537</v>
      </c>
    </row>
    <row r="3018" spans="8:10">
      <c r="H3018" s="202"/>
      <c r="I3018" s="204">
        <v>10413</v>
      </c>
      <c r="J3018" s="195" t="s">
        <v>1538</v>
      </c>
    </row>
    <row r="3019" spans="8:10">
      <c r="H3019" s="202">
        <v>6639</v>
      </c>
      <c r="I3019" s="204">
        <v>10414</v>
      </c>
      <c r="J3019" s="195" t="s">
        <v>1539</v>
      </c>
    </row>
    <row r="3020" spans="8:10">
      <c r="H3020" s="202">
        <v>5225</v>
      </c>
      <c r="I3020" s="204">
        <v>10415</v>
      </c>
      <c r="J3020" s="195" t="s">
        <v>1540</v>
      </c>
    </row>
    <row r="3021" spans="8:10">
      <c r="H3021" s="202">
        <v>2153</v>
      </c>
      <c r="I3021" s="204">
        <v>10416</v>
      </c>
      <c r="J3021" s="195" t="s">
        <v>1541</v>
      </c>
    </row>
    <row r="3022" spans="8:10">
      <c r="H3022" s="202"/>
      <c r="I3022" s="204">
        <v>10614</v>
      </c>
      <c r="J3022" s="195" t="s">
        <v>1542</v>
      </c>
    </row>
    <row r="3023" spans="8:10">
      <c r="H3023" s="202"/>
      <c r="I3023" s="204">
        <v>16172</v>
      </c>
      <c r="J3023" s="195" t="s">
        <v>3949</v>
      </c>
    </row>
    <row r="3024" spans="8:10">
      <c r="H3024" s="202">
        <v>711</v>
      </c>
      <c r="I3024" s="204">
        <v>15228</v>
      </c>
      <c r="J3024" s="195" t="s">
        <v>1543</v>
      </c>
    </row>
    <row r="3025" spans="8:10">
      <c r="H3025" s="202"/>
      <c r="I3025" s="204">
        <v>10418</v>
      </c>
      <c r="J3025" s="195" t="s">
        <v>1544</v>
      </c>
    </row>
    <row r="3026" spans="8:10">
      <c r="H3026" s="202">
        <v>6759</v>
      </c>
      <c r="I3026" s="204">
        <v>13317</v>
      </c>
      <c r="J3026" s="195" t="s">
        <v>1545</v>
      </c>
    </row>
    <row r="3027" spans="8:10">
      <c r="H3027" s="202"/>
      <c r="I3027" s="204">
        <v>10612</v>
      </c>
      <c r="J3027" s="195" t="s">
        <v>1546</v>
      </c>
    </row>
    <row r="3028" spans="8:10">
      <c r="H3028" s="202"/>
      <c r="I3028" s="204">
        <v>11004</v>
      </c>
      <c r="J3028" s="195" t="s">
        <v>1547</v>
      </c>
    </row>
    <row r="3029" spans="8:10">
      <c r="H3029" s="202">
        <v>6724</v>
      </c>
      <c r="I3029" s="204">
        <v>13295</v>
      </c>
      <c r="J3029" s="195" t="s">
        <v>1548</v>
      </c>
    </row>
    <row r="3030" spans="8:10">
      <c r="H3030" s="202">
        <v>3023</v>
      </c>
      <c r="I3030" s="204">
        <v>10157</v>
      </c>
      <c r="J3030" s="195" t="s">
        <v>1549</v>
      </c>
    </row>
    <row r="3031" spans="8:10">
      <c r="H3031" s="202">
        <v>768</v>
      </c>
      <c r="I3031" s="204">
        <v>15267</v>
      </c>
      <c r="J3031" s="195" t="s">
        <v>1550</v>
      </c>
    </row>
    <row r="3032" spans="8:10">
      <c r="H3032" s="202">
        <v>1218</v>
      </c>
      <c r="I3032" s="204">
        <v>10364</v>
      </c>
      <c r="J3032" s="195" t="s">
        <v>1551</v>
      </c>
    </row>
    <row r="3033" spans="8:10">
      <c r="H3033" s="202"/>
      <c r="I3033" s="204">
        <v>10230</v>
      </c>
      <c r="J3033" s="195" t="s">
        <v>1552</v>
      </c>
    </row>
    <row r="3034" spans="8:10">
      <c r="H3034" s="202">
        <v>4040</v>
      </c>
      <c r="I3034" s="204">
        <v>10366</v>
      </c>
      <c r="J3034" s="195" t="s">
        <v>1553</v>
      </c>
    </row>
    <row r="3035" spans="8:10">
      <c r="H3035" s="202"/>
      <c r="I3035" s="204">
        <v>10367</v>
      </c>
      <c r="J3035" s="195" t="s">
        <v>3666</v>
      </c>
    </row>
    <row r="3036" spans="8:10">
      <c r="H3036" s="202"/>
      <c r="I3036" s="204">
        <v>13270</v>
      </c>
      <c r="J3036" s="195" t="s">
        <v>3667</v>
      </c>
    </row>
    <row r="3037" spans="8:10">
      <c r="H3037" s="202"/>
      <c r="I3037" s="204">
        <v>10153</v>
      </c>
      <c r="J3037" s="195" t="s">
        <v>3668</v>
      </c>
    </row>
    <row r="3038" spans="8:10">
      <c r="H3038" s="202"/>
      <c r="I3038" s="204">
        <v>11375</v>
      </c>
      <c r="J3038" s="195" t="s">
        <v>3669</v>
      </c>
    </row>
    <row r="3039" spans="8:10">
      <c r="H3039" s="202"/>
      <c r="I3039" s="204">
        <v>11376</v>
      </c>
      <c r="J3039" s="195" t="s">
        <v>3670</v>
      </c>
    </row>
    <row r="3040" spans="8:10">
      <c r="H3040" s="202">
        <v>3203</v>
      </c>
      <c r="I3040" s="204">
        <v>14380</v>
      </c>
      <c r="J3040" s="195" t="s">
        <v>3671</v>
      </c>
    </row>
    <row r="3041" spans="8:10">
      <c r="H3041" s="202"/>
      <c r="I3041" s="204">
        <v>10111</v>
      </c>
      <c r="J3041" s="195" t="s">
        <v>3672</v>
      </c>
    </row>
    <row r="3042" spans="8:10">
      <c r="H3042" s="202"/>
      <c r="I3042" s="204">
        <v>16536</v>
      </c>
      <c r="J3042" s="195" t="s">
        <v>3950</v>
      </c>
    </row>
    <row r="3043" spans="8:10">
      <c r="H3043" s="202">
        <v>3236</v>
      </c>
      <c r="I3043" s="204">
        <v>14396</v>
      </c>
      <c r="J3043" s="195" t="s">
        <v>3673</v>
      </c>
    </row>
    <row r="3044" spans="8:10">
      <c r="H3044" s="202"/>
      <c r="I3044" s="204">
        <v>10149</v>
      </c>
      <c r="J3044" s="195" t="s">
        <v>3674</v>
      </c>
    </row>
    <row r="3045" spans="8:10">
      <c r="H3045" s="202">
        <v>3787</v>
      </c>
      <c r="I3045" s="204">
        <v>16007</v>
      </c>
      <c r="J3045" s="195" t="s">
        <v>3675</v>
      </c>
    </row>
    <row r="3046" spans="8:10">
      <c r="H3046" s="202">
        <v>6292</v>
      </c>
      <c r="I3046" s="204">
        <v>10375</v>
      </c>
      <c r="J3046" s="195" t="s">
        <v>3676</v>
      </c>
    </row>
    <row r="3047" spans="8:10">
      <c r="H3047" s="202"/>
      <c r="I3047" s="204">
        <v>16176</v>
      </c>
      <c r="J3047" s="195" t="s">
        <v>3951</v>
      </c>
    </row>
    <row r="3048" spans="8:10">
      <c r="H3048" s="202"/>
      <c r="I3048" s="204">
        <v>16177</v>
      </c>
      <c r="J3048" s="195" t="s">
        <v>3952</v>
      </c>
    </row>
    <row r="3049" spans="8:10">
      <c r="H3049" s="202"/>
      <c r="I3049" s="204">
        <v>10800</v>
      </c>
      <c r="J3049" s="195" t="s">
        <v>3677</v>
      </c>
    </row>
    <row r="3050" spans="8:10">
      <c r="H3050" s="202"/>
      <c r="I3050" s="204">
        <v>14933</v>
      </c>
      <c r="J3050" s="195" t="s">
        <v>3678</v>
      </c>
    </row>
    <row r="3051" spans="8:10">
      <c r="H3051" s="202"/>
      <c r="I3051" s="204">
        <v>10098</v>
      </c>
      <c r="J3051" s="195" t="s">
        <v>3679</v>
      </c>
    </row>
    <row r="3052" spans="8:10">
      <c r="H3052" s="202">
        <v>2303</v>
      </c>
      <c r="I3052" s="204">
        <v>10378</v>
      </c>
      <c r="J3052" s="195" t="s">
        <v>3680</v>
      </c>
    </row>
    <row r="3053" spans="8:10">
      <c r="H3053" s="202">
        <v>793</v>
      </c>
      <c r="I3053" s="204">
        <v>15277</v>
      </c>
      <c r="J3053" s="195" t="s">
        <v>3681</v>
      </c>
    </row>
    <row r="3054" spans="8:10">
      <c r="H3054" s="202">
        <v>2304</v>
      </c>
      <c r="I3054" s="204">
        <v>10380</v>
      </c>
      <c r="J3054" s="195" t="s">
        <v>3682</v>
      </c>
    </row>
    <row r="3055" spans="8:10">
      <c r="H3055" s="202"/>
      <c r="I3055" s="204">
        <v>14046</v>
      </c>
      <c r="J3055" s="195" t="s">
        <v>3683</v>
      </c>
    </row>
    <row r="3056" spans="8:10">
      <c r="H3056" s="202">
        <v>5266</v>
      </c>
      <c r="I3056" s="204">
        <v>10381</v>
      </c>
      <c r="J3056" s="195" t="s">
        <v>1554</v>
      </c>
    </row>
    <row r="3057" spans="8:10">
      <c r="H3057" s="202">
        <v>100</v>
      </c>
      <c r="I3057" s="204">
        <v>10383</v>
      </c>
      <c r="J3057" s="195" t="s">
        <v>1555</v>
      </c>
    </row>
    <row r="3058" spans="8:10">
      <c r="H3058" s="202">
        <v>4284</v>
      </c>
      <c r="I3058" s="204">
        <v>10707</v>
      </c>
      <c r="J3058" s="195" t="s">
        <v>1556</v>
      </c>
    </row>
    <row r="3059" spans="8:10">
      <c r="H3059" s="202">
        <v>6293</v>
      </c>
      <c r="I3059" s="204">
        <v>10573</v>
      </c>
      <c r="J3059" s="195" t="s">
        <v>1557</v>
      </c>
    </row>
    <row r="3060" spans="8:10">
      <c r="H3060" s="202"/>
      <c r="I3060" s="204">
        <v>16452</v>
      </c>
      <c r="J3060" s="195" t="s">
        <v>3953</v>
      </c>
    </row>
    <row r="3061" spans="8:10">
      <c r="H3061" s="202">
        <v>6294</v>
      </c>
      <c r="I3061" s="204">
        <v>10574</v>
      </c>
      <c r="J3061" s="195" t="s">
        <v>1558</v>
      </c>
    </row>
    <row r="3062" spans="8:10">
      <c r="H3062" s="202"/>
      <c r="I3062" s="204">
        <v>16333</v>
      </c>
      <c r="J3062" s="195" t="s">
        <v>3954</v>
      </c>
    </row>
    <row r="3063" spans="8:10">
      <c r="H3063" s="202">
        <v>13</v>
      </c>
      <c r="I3063" s="204">
        <v>10575</v>
      </c>
      <c r="J3063" s="195" t="s">
        <v>1559</v>
      </c>
    </row>
    <row r="3064" spans="8:10">
      <c r="H3064" s="202">
        <v>292</v>
      </c>
      <c r="I3064" s="204">
        <v>16122</v>
      </c>
      <c r="J3064" s="195" t="s">
        <v>3561</v>
      </c>
    </row>
    <row r="3065" spans="8:10">
      <c r="H3065" s="202"/>
      <c r="I3065" s="204">
        <v>10135</v>
      </c>
      <c r="J3065" s="195" t="s">
        <v>1560</v>
      </c>
    </row>
    <row r="3066" spans="8:10">
      <c r="H3066" s="202">
        <v>1509</v>
      </c>
      <c r="I3066" s="204">
        <v>10576</v>
      </c>
      <c r="J3066" s="195" t="s">
        <v>1561</v>
      </c>
    </row>
    <row r="3067" spans="8:10">
      <c r="H3067" s="202">
        <v>1510</v>
      </c>
      <c r="I3067" s="204">
        <v>10577</v>
      </c>
      <c r="J3067" s="195" t="s">
        <v>1562</v>
      </c>
    </row>
    <row r="3068" spans="8:10">
      <c r="H3068" s="202">
        <v>2584</v>
      </c>
      <c r="I3068" s="204">
        <v>10578</v>
      </c>
      <c r="J3068" s="195" t="s">
        <v>1563</v>
      </c>
    </row>
    <row r="3069" spans="8:10">
      <c r="H3069" s="202">
        <v>4210</v>
      </c>
      <c r="I3069" s="204">
        <v>10579</v>
      </c>
      <c r="J3069" s="195" t="s">
        <v>1564</v>
      </c>
    </row>
    <row r="3070" spans="8:10">
      <c r="H3070" s="202"/>
      <c r="I3070" s="204">
        <v>16213</v>
      </c>
      <c r="J3070" s="195" t="s">
        <v>3955</v>
      </c>
    </row>
    <row r="3071" spans="8:10">
      <c r="H3071" s="202">
        <v>4864</v>
      </c>
      <c r="I3071" s="204">
        <v>15395</v>
      </c>
      <c r="J3071" s="195" t="s">
        <v>1565</v>
      </c>
    </row>
    <row r="3072" spans="8:10">
      <c r="H3072" s="202">
        <v>939</v>
      </c>
      <c r="I3072" s="204">
        <v>16129</v>
      </c>
      <c r="J3072" s="195" t="s">
        <v>1566</v>
      </c>
    </row>
    <row r="3073" spans="8:10">
      <c r="H3073" s="202"/>
      <c r="I3073" s="204">
        <v>10581</v>
      </c>
      <c r="J3073" s="195" t="s">
        <v>1567</v>
      </c>
    </row>
    <row r="3074" spans="8:10">
      <c r="H3074" s="202">
        <v>6204</v>
      </c>
      <c r="I3074" s="204">
        <v>14961</v>
      </c>
      <c r="J3074" s="195" t="s">
        <v>1568</v>
      </c>
    </row>
    <row r="3075" spans="8:10">
      <c r="H3075" s="202">
        <v>4260</v>
      </c>
      <c r="I3075" s="204">
        <v>10582</v>
      </c>
      <c r="J3075" s="195" t="s">
        <v>1569</v>
      </c>
    </row>
    <row r="3076" spans="8:10">
      <c r="H3076" s="202">
        <v>3005</v>
      </c>
      <c r="I3076" s="204">
        <v>10583</v>
      </c>
      <c r="J3076" s="195" t="s">
        <v>1570</v>
      </c>
    </row>
    <row r="3077" spans="8:10">
      <c r="H3077" s="202"/>
      <c r="I3077" s="204">
        <v>13762</v>
      </c>
      <c r="J3077" s="195" t="s">
        <v>1571</v>
      </c>
    </row>
    <row r="3078" spans="8:10">
      <c r="H3078" s="202"/>
      <c r="I3078" s="204">
        <v>10584</v>
      </c>
      <c r="J3078" s="195" t="s">
        <v>1572</v>
      </c>
    </row>
    <row r="3079" spans="8:10">
      <c r="H3079" s="202">
        <v>2964</v>
      </c>
      <c r="I3079" s="204">
        <v>10592</v>
      </c>
      <c r="J3079" s="195" t="s">
        <v>0</v>
      </c>
    </row>
    <row r="3080" spans="8:10">
      <c r="H3080" s="202">
        <v>3217</v>
      </c>
      <c r="I3080" s="204">
        <v>14388</v>
      </c>
      <c r="J3080" s="195" t="s">
        <v>1</v>
      </c>
    </row>
    <row r="3081" spans="8:10">
      <c r="H3081" s="202">
        <v>1373</v>
      </c>
      <c r="I3081" s="204">
        <v>10594</v>
      </c>
      <c r="J3081" s="195" t="s">
        <v>2</v>
      </c>
    </row>
    <row r="3082" spans="8:10">
      <c r="H3082" s="202">
        <v>1374</v>
      </c>
      <c r="I3082" s="204">
        <v>10571</v>
      </c>
      <c r="J3082" s="195" t="s">
        <v>3</v>
      </c>
    </row>
    <row r="3083" spans="8:10">
      <c r="H3083" s="202"/>
      <c r="I3083" s="204">
        <v>10599</v>
      </c>
      <c r="J3083" s="195" t="s">
        <v>4</v>
      </c>
    </row>
    <row r="3084" spans="8:10">
      <c r="H3084" s="202">
        <v>1708</v>
      </c>
      <c r="I3084" s="204">
        <v>10598</v>
      </c>
      <c r="J3084" s="195" t="s">
        <v>5</v>
      </c>
    </row>
    <row r="3085" spans="8:10">
      <c r="H3085" s="202"/>
      <c r="I3085" s="204">
        <v>11317</v>
      </c>
      <c r="J3085" s="195" t="s">
        <v>6</v>
      </c>
    </row>
    <row r="3086" spans="8:10">
      <c r="H3086" s="202">
        <v>101</v>
      </c>
      <c r="I3086" s="204">
        <v>10597</v>
      </c>
      <c r="J3086" s="195" t="s">
        <v>7</v>
      </c>
    </row>
    <row r="3087" spans="8:10">
      <c r="H3087" s="202"/>
      <c r="I3087" s="204">
        <v>10596</v>
      </c>
      <c r="J3087" s="195" t="s">
        <v>8</v>
      </c>
    </row>
    <row r="3088" spans="8:10">
      <c r="H3088" s="202">
        <v>4041</v>
      </c>
      <c r="I3088" s="204">
        <v>10595</v>
      </c>
      <c r="J3088" s="195" t="s">
        <v>9</v>
      </c>
    </row>
    <row r="3089" spans="8:10">
      <c r="H3089" s="202">
        <v>2919</v>
      </c>
      <c r="I3089" s="204">
        <v>10586</v>
      </c>
      <c r="J3089" s="195" t="s">
        <v>10</v>
      </c>
    </row>
    <row r="3090" spans="8:10">
      <c r="H3090" s="202">
        <v>4606</v>
      </c>
      <c r="I3090" s="204">
        <v>15396</v>
      </c>
      <c r="J3090" s="195" t="s">
        <v>11</v>
      </c>
    </row>
    <row r="3091" spans="8:10">
      <c r="H3091" s="202">
        <v>358</v>
      </c>
      <c r="I3091" s="204">
        <v>15036</v>
      </c>
      <c r="J3091" s="195" t="s">
        <v>12</v>
      </c>
    </row>
    <row r="3092" spans="8:10">
      <c r="H3092" s="202"/>
      <c r="I3092" s="204">
        <v>10013</v>
      </c>
      <c r="J3092" s="195" t="s">
        <v>13</v>
      </c>
    </row>
    <row r="3093" spans="8:10">
      <c r="H3093" s="202"/>
      <c r="I3093" s="204">
        <v>10591</v>
      </c>
      <c r="J3093" s="195" t="s">
        <v>14</v>
      </c>
    </row>
    <row r="3094" spans="8:10">
      <c r="H3094" s="202">
        <v>770</v>
      </c>
      <c r="I3094" s="204">
        <v>15637</v>
      </c>
      <c r="J3094" s="195" t="s">
        <v>3475</v>
      </c>
    </row>
    <row r="3095" spans="8:10">
      <c r="H3095" s="202"/>
      <c r="I3095" s="204">
        <v>11340</v>
      </c>
      <c r="J3095" s="195" t="s">
        <v>15</v>
      </c>
    </row>
    <row r="3096" spans="8:10">
      <c r="H3096" s="202"/>
      <c r="I3096" s="204">
        <v>16393</v>
      </c>
      <c r="J3096" s="195" t="s">
        <v>3956</v>
      </c>
    </row>
    <row r="3097" spans="8:10">
      <c r="H3097" s="202">
        <v>4285</v>
      </c>
      <c r="I3097" s="204">
        <v>10590</v>
      </c>
      <c r="J3097" s="195" t="s">
        <v>16</v>
      </c>
    </row>
    <row r="3098" spans="8:10">
      <c r="H3098" s="202"/>
      <c r="I3098" s="204">
        <v>10589</v>
      </c>
      <c r="J3098" s="195" t="s">
        <v>17</v>
      </c>
    </row>
    <row r="3099" spans="8:10">
      <c r="H3099" s="202"/>
      <c r="I3099" s="204">
        <v>16404</v>
      </c>
      <c r="J3099" s="195" t="s">
        <v>3957</v>
      </c>
    </row>
    <row r="3100" spans="8:10">
      <c r="H3100" s="202"/>
      <c r="I3100" s="204">
        <v>10655</v>
      </c>
      <c r="J3100" s="195" t="s">
        <v>18</v>
      </c>
    </row>
    <row r="3101" spans="8:10">
      <c r="H3101" s="202">
        <v>749</v>
      </c>
      <c r="I3101" s="204">
        <v>15255</v>
      </c>
      <c r="J3101" s="195" t="s">
        <v>19</v>
      </c>
    </row>
    <row r="3102" spans="8:10">
      <c r="H3102" s="202"/>
      <c r="I3102" s="204">
        <v>16409</v>
      </c>
      <c r="J3102" s="195" t="s">
        <v>3958</v>
      </c>
    </row>
    <row r="3103" spans="8:10">
      <c r="H3103" s="202">
        <v>158</v>
      </c>
      <c r="I3103" s="204">
        <v>10363</v>
      </c>
      <c r="J3103" s="195" t="s">
        <v>20</v>
      </c>
    </row>
    <row r="3104" spans="8:10">
      <c r="H3104" s="202"/>
      <c r="I3104" s="204">
        <v>16483</v>
      </c>
      <c r="J3104" s="195" t="s">
        <v>3959</v>
      </c>
    </row>
    <row r="3105" spans="8:10">
      <c r="H3105" s="202">
        <v>2499</v>
      </c>
      <c r="I3105" s="204">
        <v>16597</v>
      </c>
      <c r="J3105" s="195" t="s">
        <v>21</v>
      </c>
    </row>
    <row r="3106" spans="8:10">
      <c r="H3106" s="202">
        <v>2532</v>
      </c>
      <c r="I3106" s="204">
        <v>13741</v>
      </c>
      <c r="J3106" s="195" t="s">
        <v>22</v>
      </c>
    </row>
    <row r="3107" spans="8:10">
      <c r="H3107" s="202">
        <v>5929</v>
      </c>
      <c r="I3107" s="204">
        <v>14896</v>
      </c>
      <c r="J3107" s="195" t="s">
        <v>23</v>
      </c>
    </row>
    <row r="3108" spans="8:10">
      <c r="H3108" s="202">
        <v>3695</v>
      </c>
      <c r="I3108" s="204">
        <v>15987</v>
      </c>
      <c r="J3108" s="195" t="s">
        <v>24</v>
      </c>
    </row>
    <row r="3109" spans="8:10">
      <c r="H3109" s="202"/>
      <c r="I3109" s="204">
        <v>10600</v>
      </c>
      <c r="J3109" s="195" t="s">
        <v>25</v>
      </c>
    </row>
    <row r="3110" spans="8:10">
      <c r="H3110" s="202">
        <v>4012</v>
      </c>
      <c r="I3110" s="204">
        <v>10585</v>
      </c>
      <c r="J3110" s="195" t="s">
        <v>26</v>
      </c>
    </row>
    <row r="3111" spans="8:10">
      <c r="H3111" s="202">
        <v>4506</v>
      </c>
      <c r="I3111" s="204">
        <v>15450</v>
      </c>
      <c r="J3111" s="195" t="s">
        <v>27</v>
      </c>
    </row>
    <row r="3112" spans="8:10">
      <c r="H3112" s="202">
        <v>5501</v>
      </c>
      <c r="I3112" s="204">
        <v>14900</v>
      </c>
      <c r="J3112" s="195" t="s">
        <v>28</v>
      </c>
    </row>
    <row r="3113" spans="8:10">
      <c r="H3113" s="202"/>
      <c r="I3113" s="204">
        <v>10543</v>
      </c>
      <c r="J3113" s="195" t="s">
        <v>29</v>
      </c>
    </row>
    <row r="3114" spans="8:10">
      <c r="H3114" s="202"/>
      <c r="I3114" s="204">
        <v>10544</v>
      </c>
      <c r="J3114" s="195" t="s">
        <v>30</v>
      </c>
    </row>
    <row r="3115" spans="8:10">
      <c r="H3115" s="202">
        <v>957</v>
      </c>
      <c r="I3115" s="204">
        <v>15352</v>
      </c>
      <c r="J3115" s="195" t="s">
        <v>31</v>
      </c>
    </row>
    <row r="3116" spans="8:10">
      <c r="H3116" s="202">
        <v>3985</v>
      </c>
      <c r="I3116" s="204">
        <v>16041</v>
      </c>
      <c r="J3116" s="195" t="s">
        <v>32</v>
      </c>
    </row>
    <row r="3117" spans="8:10">
      <c r="H3117" s="202"/>
      <c r="I3117" s="204">
        <v>10056</v>
      </c>
      <c r="J3117" s="195" t="s">
        <v>33</v>
      </c>
    </row>
    <row r="3118" spans="8:10">
      <c r="H3118" s="202"/>
      <c r="I3118" s="204">
        <v>14363</v>
      </c>
      <c r="J3118" s="195" t="s">
        <v>34</v>
      </c>
    </row>
    <row r="3119" spans="8:10">
      <c r="H3119" s="202"/>
      <c r="I3119" s="204">
        <v>10006</v>
      </c>
      <c r="J3119" s="195" t="s">
        <v>35</v>
      </c>
    </row>
    <row r="3120" spans="8:10">
      <c r="H3120" s="202"/>
      <c r="I3120" s="204">
        <v>10029</v>
      </c>
      <c r="J3120" s="195" t="s">
        <v>36</v>
      </c>
    </row>
    <row r="3121" spans="8:10">
      <c r="H3121" s="202"/>
      <c r="I3121" s="204">
        <v>10106</v>
      </c>
      <c r="J3121" s="195" t="s">
        <v>37</v>
      </c>
    </row>
    <row r="3122" spans="8:10">
      <c r="H3122" s="202">
        <v>2044</v>
      </c>
      <c r="I3122" s="204">
        <v>16593</v>
      </c>
      <c r="J3122" s="195" t="s">
        <v>38</v>
      </c>
    </row>
    <row r="3123" spans="8:10">
      <c r="H3123" s="202">
        <v>1103</v>
      </c>
      <c r="I3123" s="204">
        <v>15529</v>
      </c>
      <c r="J3123" s="195" t="s">
        <v>39</v>
      </c>
    </row>
    <row r="3124" spans="8:10">
      <c r="H3124" s="202">
        <v>3543</v>
      </c>
      <c r="I3124" s="204">
        <v>16068</v>
      </c>
      <c r="J3124" s="195" t="s">
        <v>3517</v>
      </c>
    </row>
    <row r="3125" spans="8:10">
      <c r="H3125" s="202"/>
      <c r="I3125" s="204">
        <v>10146</v>
      </c>
      <c r="J3125" s="195" t="s">
        <v>40</v>
      </c>
    </row>
    <row r="3126" spans="8:10">
      <c r="H3126" s="202">
        <v>5930</v>
      </c>
      <c r="I3126" s="204">
        <v>14899</v>
      </c>
      <c r="J3126" s="195" t="s">
        <v>41</v>
      </c>
    </row>
    <row r="3127" spans="8:10">
      <c r="H3127" s="202">
        <v>750</v>
      </c>
      <c r="I3127" s="204">
        <v>15256</v>
      </c>
      <c r="J3127" s="195" t="s">
        <v>42</v>
      </c>
    </row>
    <row r="3128" spans="8:10">
      <c r="H3128" s="202">
        <v>5688</v>
      </c>
      <c r="I3128" s="204">
        <v>14898</v>
      </c>
      <c r="J3128" s="195" t="s">
        <v>43</v>
      </c>
    </row>
    <row r="3129" spans="8:10">
      <c r="H3129" s="202">
        <v>2152</v>
      </c>
      <c r="I3129" s="204">
        <v>14138</v>
      </c>
      <c r="J3129" s="195" t="s">
        <v>44</v>
      </c>
    </row>
    <row r="3130" spans="8:10">
      <c r="H3130" s="202"/>
      <c r="I3130" s="204">
        <v>13021</v>
      </c>
      <c r="J3130" s="195" t="s">
        <v>45</v>
      </c>
    </row>
    <row r="3131" spans="8:10">
      <c r="H3131" s="202"/>
      <c r="I3131" s="204">
        <v>12954</v>
      </c>
      <c r="J3131" s="195" t="s">
        <v>46</v>
      </c>
    </row>
    <row r="3132" spans="8:10">
      <c r="H3132" s="202">
        <v>2043</v>
      </c>
      <c r="I3132" s="204">
        <v>12991</v>
      </c>
      <c r="J3132" s="195" t="s">
        <v>47</v>
      </c>
    </row>
    <row r="3133" spans="8:10">
      <c r="H3133" s="202"/>
      <c r="I3133" s="204">
        <v>13006</v>
      </c>
      <c r="J3133" s="195" t="s">
        <v>48</v>
      </c>
    </row>
    <row r="3134" spans="8:10">
      <c r="H3134" s="202"/>
      <c r="I3134" s="204">
        <v>16482</v>
      </c>
      <c r="J3134" s="195" t="s">
        <v>3960</v>
      </c>
    </row>
    <row r="3135" spans="8:10">
      <c r="H3135" s="202"/>
      <c r="I3135" s="204">
        <v>16394</v>
      </c>
      <c r="J3135" s="195" t="s">
        <v>3961</v>
      </c>
    </row>
    <row r="3136" spans="8:10">
      <c r="H3136" s="202">
        <v>2306</v>
      </c>
      <c r="I3136" s="204">
        <v>16595</v>
      </c>
      <c r="J3136" s="195" t="s">
        <v>49</v>
      </c>
    </row>
    <row r="3137" spans="8:10">
      <c r="H3137" s="202">
        <v>3733</v>
      </c>
      <c r="I3137" s="204">
        <v>15998</v>
      </c>
      <c r="J3137" s="195" t="s">
        <v>50</v>
      </c>
    </row>
    <row r="3138" spans="8:10">
      <c r="H3138" s="202">
        <v>5729</v>
      </c>
      <c r="I3138" s="204">
        <v>14897</v>
      </c>
      <c r="J3138" s="195" t="s">
        <v>51</v>
      </c>
    </row>
    <row r="3139" spans="8:10">
      <c r="H3139" s="202"/>
      <c r="I3139" s="204">
        <v>11182</v>
      </c>
      <c r="J3139" s="195" t="s">
        <v>52</v>
      </c>
    </row>
    <row r="3140" spans="8:10">
      <c r="H3140" s="202"/>
      <c r="I3140" s="204">
        <v>16166</v>
      </c>
      <c r="J3140" s="195" t="s">
        <v>3962</v>
      </c>
    </row>
    <row r="3141" spans="8:10">
      <c r="H3141" s="202"/>
      <c r="I3141" s="204">
        <v>10145</v>
      </c>
      <c r="J3141" s="195" t="s">
        <v>53</v>
      </c>
    </row>
    <row r="3142" spans="8:10">
      <c r="H3142" s="202"/>
      <c r="I3142" s="204">
        <v>10238</v>
      </c>
      <c r="J3142" s="195" t="s">
        <v>54</v>
      </c>
    </row>
    <row r="3143" spans="8:10">
      <c r="H3143" s="202">
        <v>5862</v>
      </c>
      <c r="I3143" s="204">
        <v>14894</v>
      </c>
      <c r="J3143" s="195" t="s">
        <v>55</v>
      </c>
    </row>
    <row r="3144" spans="8:10">
      <c r="H3144" s="202">
        <v>713</v>
      </c>
      <c r="I3144" s="204">
        <v>15230</v>
      </c>
      <c r="J3144" s="195" t="s">
        <v>56</v>
      </c>
    </row>
    <row r="3145" spans="8:10">
      <c r="H3145" s="202"/>
      <c r="I3145" s="204">
        <v>11351</v>
      </c>
      <c r="J3145" s="195" t="s">
        <v>57</v>
      </c>
    </row>
    <row r="3146" spans="8:10">
      <c r="H3146" s="202">
        <v>2862</v>
      </c>
      <c r="I3146" s="204">
        <v>13801</v>
      </c>
      <c r="J3146" s="195" t="s">
        <v>58</v>
      </c>
    </row>
    <row r="3147" spans="8:10">
      <c r="H3147" s="202">
        <v>4320</v>
      </c>
      <c r="I3147" s="204">
        <v>10541</v>
      </c>
      <c r="J3147" s="195" t="s">
        <v>59</v>
      </c>
    </row>
    <row r="3148" spans="8:10">
      <c r="H3148" s="202"/>
      <c r="I3148" s="204">
        <v>10557</v>
      </c>
      <c r="J3148" s="195" t="s">
        <v>60</v>
      </c>
    </row>
    <row r="3149" spans="8:10">
      <c r="H3149" s="202">
        <v>5131</v>
      </c>
      <c r="I3149" s="204">
        <v>10558</v>
      </c>
      <c r="J3149" s="195" t="s">
        <v>61</v>
      </c>
    </row>
    <row r="3150" spans="8:10">
      <c r="H3150" s="202"/>
      <c r="I3150" s="204">
        <v>10185</v>
      </c>
      <c r="J3150" s="195" t="s">
        <v>62</v>
      </c>
    </row>
    <row r="3151" spans="8:10">
      <c r="H3151" s="202">
        <v>2863</v>
      </c>
      <c r="I3151" s="204">
        <v>13802</v>
      </c>
      <c r="J3151" s="195" t="s">
        <v>63</v>
      </c>
    </row>
    <row r="3152" spans="8:10">
      <c r="H3152" s="202"/>
      <c r="I3152" s="204">
        <v>16319</v>
      </c>
      <c r="J3152" s="195" t="s">
        <v>3963</v>
      </c>
    </row>
    <row r="3153" spans="8:10">
      <c r="H3153" s="202">
        <v>2307</v>
      </c>
      <c r="I3153" s="204">
        <v>10559</v>
      </c>
      <c r="J3153" s="195" t="s">
        <v>64</v>
      </c>
    </row>
    <row r="3154" spans="8:10">
      <c r="H3154" s="202">
        <v>6010</v>
      </c>
      <c r="I3154" s="204">
        <v>10560</v>
      </c>
      <c r="J3154" s="195" t="s">
        <v>65</v>
      </c>
    </row>
    <row r="3155" spans="8:10">
      <c r="H3155" s="202">
        <v>5396</v>
      </c>
      <c r="I3155" s="204">
        <v>15627</v>
      </c>
      <c r="J3155" s="195" t="s">
        <v>3458</v>
      </c>
    </row>
    <row r="3156" spans="8:10">
      <c r="H3156" s="202"/>
      <c r="I3156" s="204">
        <v>10209</v>
      </c>
      <c r="J3156" s="195" t="s">
        <v>66</v>
      </c>
    </row>
    <row r="3157" spans="8:10">
      <c r="H3157" s="202"/>
      <c r="I3157" s="204">
        <v>11355</v>
      </c>
      <c r="J3157" s="195" t="s">
        <v>67</v>
      </c>
    </row>
    <row r="3158" spans="8:10">
      <c r="H3158" s="202">
        <v>3024</v>
      </c>
      <c r="I3158" s="204">
        <v>10561</v>
      </c>
      <c r="J3158" s="195" t="s">
        <v>68</v>
      </c>
    </row>
    <row r="3159" spans="8:10">
      <c r="H3159" s="202">
        <v>4145</v>
      </c>
      <c r="I3159" s="204">
        <v>10562</v>
      </c>
      <c r="J3159" s="195" t="s">
        <v>69</v>
      </c>
    </row>
    <row r="3160" spans="8:10">
      <c r="H3160" s="202">
        <v>940</v>
      </c>
      <c r="I3160" s="204">
        <v>15337</v>
      </c>
      <c r="J3160" s="195" t="s">
        <v>70</v>
      </c>
    </row>
    <row r="3161" spans="8:10">
      <c r="H3161" s="202">
        <v>3237</v>
      </c>
      <c r="I3161" s="204">
        <v>14397</v>
      </c>
      <c r="J3161" s="195" t="s">
        <v>71</v>
      </c>
    </row>
    <row r="3162" spans="8:10">
      <c r="H3162" s="202">
        <v>4117</v>
      </c>
      <c r="I3162" s="204">
        <v>10760</v>
      </c>
      <c r="J3162" s="195" t="s">
        <v>72</v>
      </c>
    </row>
    <row r="3163" spans="8:10">
      <c r="H3163" s="202">
        <v>39</v>
      </c>
      <c r="I3163" s="204">
        <v>10563</v>
      </c>
      <c r="J3163" s="195" t="s">
        <v>73</v>
      </c>
    </row>
    <row r="3164" spans="8:10">
      <c r="H3164" s="202">
        <v>141</v>
      </c>
      <c r="I3164" s="204">
        <v>10691</v>
      </c>
      <c r="J3164" s="195" t="s">
        <v>74</v>
      </c>
    </row>
    <row r="3165" spans="8:10">
      <c r="H3165" s="202">
        <v>2920</v>
      </c>
      <c r="I3165" s="204">
        <v>14948</v>
      </c>
      <c r="J3165" s="195" t="s">
        <v>75</v>
      </c>
    </row>
    <row r="3166" spans="8:10">
      <c r="H3166" s="202">
        <v>2775</v>
      </c>
      <c r="I3166" s="204">
        <v>13838</v>
      </c>
      <c r="J3166" s="195" t="s">
        <v>76</v>
      </c>
    </row>
    <row r="3167" spans="8:10">
      <c r="H3167" s="202"/>
      <c r="I3167" s="204">
        <v>16274</v>
      </c>
      <c r="J3167" s="195" t="s">
        <v>3964</v>
      </c>
    </row>
    <row r="3168" spans="8:10">
      <c r="H3168" s="202"/>
      <c r="I3168" s="204">
        <v>10567</v>
      </c>
      <c r="J3168" s="195" t="s">
        <v>77</v>
      </c>
    </row>
    <row r="3169" spans="8:10">
      <c r="H3169" s="202">
        <v>941</v>
      </c>
      <c r="I3169" s="204">
        <v>15338</v>
      </c>
      <c r="J3169" s="195" t="s">
        <v>78</v>
      </c>
    </row>
    <row r="3170" spans="8:10">
      <c r="H3170" s="202"/>
      <c r="I3170" s="204">
        <v>10568</v>
      </c>
      <c r="J3170" s="195" t="s">
        <v>79</v>
      </c>
    </row>
    <row r="3171" spans="8:10">
      <c r="H3171" s="202">
        <v>942</v>
      </c>
      <c r="I3171" s="204">
        <v>15339</v>
      </c>
      <c r="J3171" s="195" t="s">
        <v>80</v>
      </c>
    </row>
    <row r="3172" spans="8:10">
      <c r="H3172" s="202">
        <v>4611</v>
      </c>
      <c r="I3172" s="204">
        <v>15429</v>
      </c>
      <c r="J3172" s="195" t="s">
        <v>81</v>
      </c>
    </row>
    <row r="3173" spans="8:10">
      <c r="H3173" s="202"/>
      <c r="I3173" s="204">
        <v>16187</v>
      </c>
      <c r="J3173" s="195" t="s">
        <v>3965</v>
      </c>
    </row>
    <row r="3174" spans="8:10">
      <c r="H3174" s="202">
        <v>342</v>
      </c>
      <c r="I3174" s="204">
        <v>15026</v>
      </c>
      <c r="J3174" s="195" t="s">
        <v>82</v>
      </c>
    </row>
    <row r="3175" spans="8:10">
      <c r="H3175" s="202">
        <v>889</v>
      </c>
      <c r="I3175" s="204">
        <v>16128</v>
      </c>
      <c r="J3175" s="195" t="s">
        <v>3684</v>
      </c>
    </row>
    <row r="3176" spans="8:10">
      <c r="H3176" s="202">
        <v>3668</v>
      </c>
      <c r="I3176" s="204">
        <v>16084</v>
      </c>
      <c r="J3176" s="195" t="s">
        <v>3091</v>
      </c>
    </row>
    <row r="3177" spans="8:10">
      <c r="H3177" s="202">
        <v>6640</v>
      </c>
      <c r="I3177" s="204">
        <v>10569</v>
      </c>
      <c r="J3177" s="195" t="s">
        <v>3092</v>
      </c>
    </row>
    <row r="3178" spans="8:10">
      <c r="H3178" s="202">
        <v>989</v>
      </c>
      <c r="I3178" s="204">
        <v>15372</v>
      </c>
      <c r="J3178" s="195" t="s">
        <v>3093</v>
      </c>
    </row>
    <row r="3179" spans="8:10">
      <c r="H3179" s="202">
        <v>2864</v>
      </c>
      <c r="I3179" s="204">
        <v>13803</v>
      </c>
      <c r="J3179" s="195" t="s">
        <v>3094</v>
      </c>
    </row>
    <row r="3180" spans="8:10">
      <c r="H3180" s="202"/>
      <c r="I3180" s="204">
        <v>10012</v>
      </c>
      <c r="J3180" s="195" t="s">
        <v>3095</v>
      </c>
    </row>
    <row r="3181" spans="8:10">
      <c r="H3181" s="202"/>
      <c r="I3181" s="204">
        <v>10874</v>
      </c>
      <c r="J3181" s="195" t="s">
        <v>3096</v>
      </c>
    </row>
    <row r="3182" spans="8:10">
      <c r="H3182" s="202"/>
      <c r="I3182" s="204">
        <v>14117</v>
      </c>
      <c r="J3182" s="195" t="s">
        <v>3097</v>
      </c>
    </row>
    <row r="3183" spans="8:10">
      <c r="H3183" s="202"/>
      <c r="I3183" s="204">
        <v>16524</v>
      </c>
      <c r="J3183" s="195" t="s">
        <v>3966</v>
      </c>
    </row>
    <row r="3184" spans="8:10">
      <c r="H3184" s="202"/>
      <c r="I3184" s="204">
        <v>16481</v>
      </c>
      <c r="J3184" s="195" t="s">
        <v>3967</v>
      </c>
    </row>
    <row r="3185" spans="8:10">
      <c r="H3185" s="202">
        <v>2894</v>
      </c>
      <c r="I3185" s="204">
        <v>13822</v>
      </c>
      <c r="J3185" s="195" t="s">
        <v>3098</v>
      </c>
    </row>
    <row r="3186" spans="8:10">
      <c r="H3186" s="202"/>
      <c r="I3186" s="204">
        <v>10875</v>
      </c>
      <c r="J3186" s="195" t="s">
        <v>3099</v>
      </c>
    </row>
    <row r="3187" spans="8:10">
      <c r="H3187" s="202">
        <v>4776</v>
      </c>
      <c r="I3187" s="204">
        <v>15471</v>
      </c>
      <c r="J3187" s="195" t="s">
        <v>3100</v>
      </c>
    </row>
    <row r="3188" spans="8:10">
      <c r="H3188" s="202">
        <v>884</v>
      </c>
      <c r="I3188" s="204">
        <v>15307</v>
      </c>
      <c r="J3188" s="195" t="s">
        <v>3101</v>
      </c>
    </row>
    <row r="3189" spans="8:10">
      <c r="H3189" s="202">
        <v>5649</v>
      </c>
      <c r="I3189" s="204">
        <v>14880</v>
      </c>
      <c r="J3189" s="195" t="s">
        <v>3102</v>
      </c>
    </row>
    <row r="3190" spans="8:10">
      <c r="H3190" s="202"/>
      <c r="I3190" s="204">
        <v>14953</v>
      </c>
      <c r="J3190" s="195" t="s">
        <v>3103</v>
      </c>
    </row>
    <row r="3191" spans="8:10">
      <c r="H3191" s="202"/>
      <c r="I3191" s="204">
        <v>11266</v>
      </c>
      <c r="J3191" s="195" t="s">
        <v>3104</v>
      </c>
    </row>
    <row r="3192" spans="8:10">
      <c r="H3192" s="202">
        <v>2115</v>
      </c>
      <c r="I3192" s="204">
        <v>14478</v>
      </c>
      <c r="J3192" s="195" t="s">
        <v>3105</v>
      </c>
    </row>
    <row r="3193" spans="8:10">
      <c r="H3193" s="202"/>
      <c r="I3193" s="204">
        <v>10878</v>
      </c>
      <c r="J3193" s="195" t="s">
        <v>3106</v>
      </c>
    </row>
    <row r="3194" spans="8:10">
      <c r="H3194" s="202"/>
      <c r="I3194" s="204">
        <v>10879</v>
      </c>
      <c r="J3194" s="195" t="s">
        <v>3107</v>
      </c>
    </row>
    <row r="3195" spans="8:10">
      <c r="H3195" s="202">
        <v>5227</v>
      </c>
      <c r="I3195" s="204">
        <v>10880</v>
      </c>
      <c r="J3195" s="195" t="s">
        <v>3108</v>
      </c>
    </row>
    <row r="3196" spans="8:10">
      <c r="H3196" s="202">
        <v>958</v>
      </c>
      <c r="I3196" s="204">
        <v>15353</v>
      </c>
      <c r="J3196" s="195" t="s">
        <v>3109</v>
      </c>
    </row>
    <row r="3197" spans="8:10">
      <c r="H3197" s="202">
        <v>446</v>
      </c>
      <c r="I3197" s="204">
        <v>15097</v>
      </c>
      <c r="J3197" s="195" t="s">
        <v>3110</v>
      </c>
    </row>
    <row r="3198" spans="8:10">
      <c r="H3198" s="202"/>
      <c r="I3198" s="204">
        <v>16543</v>
      </c>
      <c r="J3198" s="195" t="s">
        <v>3968</v>
      </c>
    </row>
    <row r="3199" spans="8:10">
      <c r="H3199" s="202"/>
      <c r="I3199" s="204">
        <v>16542</v>
      </c>
      <c r="J3199" s="195" t="s">
        <v>3969</v>
      </c>
    </row>
    <row r="3200" spans="8:10">
      <c r="H3200" s="202"/>
      <c r="I3200" s="204">
        <v>10188</v>
      </c>
      <c r="J3200" s="195" t="s">
        <v>3111</v>
      </c>
    </row>
    <row r="3201" spans="8:10">
      <c r="H3201" s="202">
        <v>2973</v>
      </c>
      <c r="I3201" s="204">
        <v>10882</v>
      </c>
      <c r="J3201" s="195" t="s">
        <v>3112</v>
      </c>
    </row>
    <row r="3202" spans="8:10">
      <c r="H3202" s="202"/>
      <c r="I3202" s="204">
        <v>10883</v>
      </c>
      <c r="J3202" s="195" t="s">
        <v>3113</v>
      </c>
    </row>
    <row r="3203" spans="8:10">
      <c r="H3203" s="202">
        <v>500</v>
      </c>
      <c r="I3203" s="204">
        <v>15109</v>
      </c>
      <c r="J3203" s="195" t="s">
        <v>3114</v>
      </c>
    </row>
    <row r="3204" spans="8:10">
      <c r="H3204" s="202"/>
      <c r="I3204" s="204">
        <v>10885</v>
      </c>
      <c r="J3204" s="195" t="s">
        <v>3115</v>
      </c>
    </row>
    <row r="3205" spans="8:10">
      <c r="H3205" s="202">
        <v>5239</v>
      </c>
      <c r="I3205" s="204">
        <v>16611</v>
      </c>
      <c r="J3205" s="195" t="s">
        <v>4093</v>
      </c>
    </row>
    <row r="3206" spans="8:10">
      <c r="H3206" s="202">
        <v>5827</v>
      </c>
      <c r="I3206" s="204">
        <v>14877</v>
      </c>
      <c r="J3206" s="195" t="s">
        <v>3116</v>
      </c>
    </row>
    <row r="3207" spans="8:10">
      <c r="H3207" s="202">
        <v>5931</v>
      </c>
      <c r="I3207" s="204">
        <v>14878</v>
      </c>
      <c r="J3207" s="195" t="s">
        <v>3117</v>
      </c>
    </row>
    <row r="3208" spans="8:10">
      <c r="H3208" s="202">
        <v>5828</v>
      </c>
      <c r="I3208" s="204">
        <v>14881</v>
      </c>
      <c r="J3208" s="195" t="s">
        <v>3118</v>
      </c>
    </row>
    <row r="3209" spans="8:10">
      <c r="H3209" s="202">
        <v>2226</v>
      </c>
      <c r="I3209" s="204">
        <v>10889</v>
      </c>
      <c r="J3209" s="195" t="s">
        <v>3119</v>
      </c>
    </row>
    <row r="3210" spans="8:10">
      <c r="H3210" s="202"/>
      <c r="I3210" s="204">
        <v>11201</v>
      </c>
      <c r="J3210" s="195" t="s">
        <v>3120</v>
      </c>
    </row>
    <row r="3211" spans="8:10">
      <c r="H3211" s="202">
        <v>1104</v>
      </c>
      <c r="I3211" s="204">
        <v>15599</v>
      </c>
      <c r="J3211" s="195" t="s">
        <v>3121</v>
      </c>
    </row>
    <row r="3212" spans="8:10">
      <c r="H3212" s="202">
        <v>6142</v>
      </c>
      <c r="I3212" s="204">
        <v>10891</v>
      </c>
      <c r="J3212" s="195" t="s">
        <v>3122</v>
      </c>
    </row>
    <row r="3213" spans="8:10">
      <c r="H3213" s="202">
        <v>2500</v>
      </c>
      <c r="I3213" s="204">
        <v>10894</v>
      </c>
      <c r="J3213" s="195" t="s">
        <v>3123</v>
      </c>
    </row>
    <row r="3214" spans="8:10">
      <c r="H3214" s="202">
        <v>3945</v>
      </c>
      <c r="I3214" s="204">
        <v>16046</v>
      </c>
      <c r="J3214" s="195" t="s">
        <v>3124</v>
      </c>
    </row>
    <row r="3215" spans="8:10">
      <c r="H3215" s="202"/>
      <c r="I3215" s="204">
        <v>13755</v>
      </c>
      <c r="J3215" s="195" t="s">
        <v>3125</v>
      </c>
    </row>
    <row r="3216" spans="8:10">
      <c r="H3216" s="202">
        <v>3734</v>
      </c>
      <c r="I3216" s="204">
        <v>15999</v>
      </c>
      <c r="J3216" s="195" t="s">
        <v>3126</v>
      </c>
    </row>
    <row r="3217" spans="8:10">
      <c r="H3217" s="202"/>
      <c r="I3217" s="204">
        <v>16479</v>
      </c>
      <c r="J3217" s="195" t="s">
        <v>3970</v>
      </c>
    </row>
    <row r="3218" spans="8:10">
      <c r="H3218" s="202">
        <v>3025</v>
      </c>
      <c r="I3218" s="204">
        <v>10895</v>
      </c>
      <c r="J3218" s="195" t="s">
        <v>3127</v>
      </c>
    </row>
    <row r="3219" spans="8:10">
      <c r="H3219" s="202">
        <v>6641</v>
      </c>
      <c r="I3219" s="204">
        <v>10896</v>
      </c>
      <c r="J3219" s="195" t="s">
        <v>3128</v>
      </c>
    </row>
    <row r="3220" spans="8:10">
      <c r="H3220" s="202">
        <v>6156</v>
      </c>
      <c r="I3220" s="204">
        <v>10897</v>
      </c>
      <c r="J3220" s="195" t="s">
        <v>3129</v>
      </c>
    </row>
    <row r="3221" spans="8:10">
      <c r="H3221" s="202">
        <v>908</v>
      </c>
      <c r="I3221" s="204">
        <v>15318</v>
      </c>
      <c r="J3221" s="195" t="s">
        <v>3130</v>
      </c>
    </row>
    <row r="3222" spans="8:10">
      <c r="H3222" s="202">
        <v>909</v>
      </c>
      <c r="I3222" s="204">
        <v>15319</v>
      </c>
      <c r="J3222" s="195" t="s">
        <v>3131</v>
      </c>
    </row>
    <row r="3223" spans="8:10">
      <c r="H3223" s="202">
        <v>3987</v>
      </c>
      <c r="I3223" s="204">
        <v>16056</v>
      </c>
      <c r="J3223" s="195" t="s">
        <v>3132</v>
      </c>
    </row>
    <row r="3224" spans="8:10">
      <c r="H3224" s="202"/>
      <c r="I3224" s="204">
        <v>16478</v>
      </c>
      <c r="J3224" s="195" t="s">
        <v>3971</v>
      </c>
    </row>
    <row r="3225" spans="8:10">
      <c r="H3225" s="202">
        <v>41</v>
      </c>
      <c r="I3225" s="204">
        <v>10899</v>
      </c>
      <c r="J3225" s="195" t="s">
        <v>3133</v>
      </c>
    </row>
    <row r="3226" spans="8:10">
      <c r="H3226" s="202">
        <v>5730</v>
      </c>
      <c r="I3226" s="204">
        <v>14879</v>
      </c>
      <c r="J3226" s="195" t="s">
        <v>3134</v>
      </c>
    </row>
    <row r="3227" spans="8:10">
      <c r="H3227" s="202">
        <v>40</v>
      </c>
      <c r="I3227" s="204">
        <v>10898</v>
      </c>
      <c r="J3227" s="195" t="s">
        <v>3135</v>
      </c>
    </row>
    <row r="3228" spans="8:10">
      <c r="H3228" s="202">
        <v>3669</v>
      </c>
      <c r="I3228" s="204">
        <v>15982</v>
      </c>
      <c r="J3228" s="195" t="s">
        <v>3136</v>
      </c>
    </row>
    <row r="3229" spans="8:10">
      <c r="H3229" s="202"/>
      <c r="I3229" s="204">
        <v>10900</v>
      </c>
      <c r="J3229" s="195" t="s">
        <v>3137</v>
      </c>
    </row>
    <row r="3230" spans="8:10">
      <c r="H3230" s="202"/>
      <c r="I3230" s="204">
        <v>10810</v>
      </c>
      <c r="J3230" s="195" t="s">
        <v>3138</v>
      </c>
    </row>
    <row r="3231" spans="8:10">
      <c r="H3231" s="202"/>
      <c r="I3231" s="204">
        <v>14956</v>
      </c>
      <c r="J3231" s="195" t="s">
        <v>3139</v>
      </c>
    </row>
    <row r="3232" spans="8:10">
      <c r="H3232" s="202"/>
      <c r="I3232" s="204">
        <v>11325</v>
      </c>
      <c r="J3232" s="195" t="s">
        <v>3140</v>
      </c>
    </row>
    <row r="3233" spans="8:10">
      <c r="H3233" s="202"/>
      <c r="I3233" s="204">
        <v>10141</v>
      </c>
      <c r="J3233" s="195" t="s">
        <v>3141</v>
      </c>
    </row>
    <row r="3234" spans="8:10">
      <c r="H3234" s="202">
        <v>501</v>
      </c>
      <c r="I3234" s="204">
        <v>15110</v>
      </c>
      <c r="J3234" s="195" t="s">
        <v>3142</v>
      </c>
    </row>
    <row r="3235" spans="8:10">
      <c r="H3235" s="202">
        <v>1347</v>
      </c>
      <c r="I3235" s="204">
        <v>10859</v>
      </c>
      <c r="J3235" s="195" t="s">
        <v>3143</v>
      </c>
    </row>
    <row r="3236" spans="8:10">
      <c r="H3236" s="202">
        <v>3986</v>
      </c>
      <c r="I3236" s="204">
        <v>16042</v>
      </c>
      <c r="J3236" s="195" t="s">
        <v>3144</v>
      </c>
    </row>
    <row r="3237" spans="8:10">
      <c r="H3237" s="202"/>
      <c r="I3237" s="204">
        <v>10187</v>
      </c>
      <c r="J3237" s="195" t="s">
        <v>3145</v>
      </c>
    </row>
    <row r="3238" spans="8:10">
      <c r="H3238" s="202">
        <v>228</v>
      </c>
      <c r="I3238" s="204">
        <v>10857</v>
      </c>
      <c r="J3238" s="195" t="s">
        <v>3146</v>
      </c>
    </row>
    <row r="3239" spans="8:10">
      <c r="H3239" s="202"/>
      <c r="I3239" s="204">
        <v>10886</v>
      </c>
      <c r="J3239" s="195" t="s">
        <v>3147</v>
      </c>
    </row>
    <row r="3240" spans="8:10">
      <c r="H3240" s="202"/>
      <c r="I3240" s="204">
        <v>10846</v>
      </c>
      <c r="J3240" s="195" t="s">
        <v>3148</v>
      </c>
    </row>
    <row r="3241" spans="8:10">
      <c r="H3241" s="202">
        <v>6119</v>
      </c>
      <c r="I3241" s="204">
        <v>15619</v>
      </c>
      <c r="J3241" s="195" t="s">
        <v>3459</v>
      </c>
    </row>
    <row r="3242" spans="8:10">
      <c r="H3242" s="202"/>
      <c r="I3242" s="204">
        <v>11263</v>
      </c>
      <c r="J3242" s="195" t="s">
        <v>3149</v>
      </c>
    </row>
    <row r="3243" spans="8:10">
      <c r="H3243" s="202"/>
      <c r="I3243" s="204">
        <v>10643</v>
      </c>
      <c r="J3243" s="195" t="s">
        <v>3150</v>
      </c>
    </row>
    <row r="3244" spans="8:10">
      <c r="H3244" s="202">
        <v>756</v>
      </c>
      <c r="I3244" s="204">
        <v>14978</v>
      </c>
      <c r="J3244" s="195" t="s">
        <v>168</v>
      </c>
    </row>
    <row r="3245" spans="8:10">
      <c r="H3245" s="202">
        <v>4077</v>
      </c>
      <c r="I3245" s="204">
        <v>10550</v>
      </c>
      <c r="J3245" s="195" t="s">
        <v>169</v>
      </c>
    </row>
    <row r="3246" spans="8:10">
      <c r="H3246" s="202"/>
      <c r="I3246" s="204">
        <v>10551</v>
      </c>
      <c r="J3246" s="195" t="s">
        <v>170</v>
      </c>
    </row>
    <row r="3247" spans="8:10">
      <c r="H3247" s="202"/>
      <c r="I3247" s="204">
        <v>10722</v>
      </c>
      <c r="J3247" s="195" t="s">
        <v>171</v>
      </c>
    </row>
    <row r="3248" spans="8:10">
      <c r="H3248" s="202">
        <v>4696</v>
      </c>
      <c r="I3248" s="204">
        <v>15394</v>
      </c>
      <c r="J3248" s="195" t="s">
        <v>172</v>
      </c>
    </row>
    <row r="3249" spans="8:10">
      <c r="H3249" s="202">
        <v>6295</v>
      </c>
      <c r="I3249" s="204">
        <v>10555</v>
      </c>
      <c r="J3249" s="195" t="s">
        <v>173</v>
      </c>
    </row>
    <row r="3250" spans="8:10">
      <c r="H3250" s="202">
        <v>751</v>
      </c>
      <c r="I3250" s="204">
        <v>15257</v>
      </c>
      <c r="J3250" s="195" t="s">
        <v>174</v>
      </c>
    </row>
    <row r="3251" spans="8:10">
      <c r="H3251" s="202">
        <v>5571</v>
      </c>
      <c r="I3251" s="204">
        <v>15492</v>
      </c>
      <c r="J3251" s="195" t="s">
        <v>2251</v>
      </c>
    </row>
    <row r="3252" spans="8:10">
      <c r="H3252" s="202">
        <v>6296</v>
      </c>
      <c r="I3252" s="204">
        <v>10877</v>
      </c>
      <c r="J3252" s="195" t="s">
        <v>175</v>
      </c>
    </row>
    <row r="3253" spans="8:10">
      <c r="H3253" s="202"/>
      <c r="I3253" s="204">
        <v>16414</v>
      </c>
      <c r="J3253" s="195" t="s">
        <v>3972</v>
      </c>
    </row>
    <row r="3254" spans="8:10">
      <c r="H3254" s="202">
        <v>3218</v>
      </c>
      <c r="I3254" s="204">
        <v>14389</v>
      </c>
      <c r="J3254" s="195" t="s">
        <v>176</v>
      </c>
    </row>
    <row r="3255" spans="8:10">
      <c r="H3255" s="202"/>
      <c r="I3255" s="204">
        <v>10644</v>
      </c>
      <c r="J3255" s="195" t="s">
        <v>177</v>
      </c>
    </row>
    <row r="3256" spans="8:10">
      <c r="H3256" s="202">
        <v>1067</v>
      </c>
      <c r="I3256" s="204">
        <v>15530</v>
      </c>
      <c r="J3256" s="195" t="s">
        <v>179</v>
      </c>
    </row>
    <row r="3257" spans="8:10">
      <c r="H3257" s="202">
        <v>2308</v>
      </c>
      <c r="I3257" s="204">
        <v>10848</v>
      </c>
      <c r="J3257" s="195" t="s">
        <v>180</v>
      </c>
    </row>
    <row r="3258" spans="8:10">
      <c r="H3258" s="202">
        <v>943</v>
      </c>
      <c r="I3258" s="204">
        <v>15340</v>
      </c>
      <c r="J3258" s="195" t="s">
        <v>181</v>
      </c>
    </row>
    <row r="3259" spans="8:10">
      <c r="H3259" s="202"/>
      <c r="I3259" s="204">
        <v>10849</v>
      </c>
      <c r="J3259" s="195" t="s">
        <v>182</v>
      </c>
    </row>
    <row r="3260" spans="8:10">
      <c r="H3260" s="202">
        <v>4286</v>
      </c>
      <c r="I3260" s="204">
        <v>10850</v>
      </c>
      <c r="J3260" s="195" t="s">
        <v>183</v>
      </c>
    </row>
    <row r="3261" spans="8:10">
      <c r="H3261" s="202"/>
      <c r="I3261" s="204">
        <v>10851</v>
      </c>
      <c r="J3261" s="195" t="s">
        <v>184</v>
      </c>
    </row>
    <row r="3262" spans="8:10">
      <c r="H3262" s="202"/>
      <c r="I3262" s="204">
        <v>10852</v>
      </c>
      <c r="J3262" s="195" t="s">
        <v>185</v>
      </c>
    </row>
    <row r="3263" spans="8:10">
      <c r="H3263" s="202">
        <v>4616</v>
      </c>
      <c r="I3263" s="204">
        <v>15431</v>
      </c>
      <c r="J3263" s="195" t="s">
        <v>186</v>
      </c>
    </row>
    <row r="3264" spans="8:10">
      <c r="H3264" s="202">
        <v>944</v>
      </c>
      <c r="I3264" s="204">
        <v>15341</v>
      </c>
      <c r="J3264" s="195" t="s">
        <v>187</v>
      </c>
    </row>
    <row r="3265" spans="8:10">
      <c r="H3265" s="202"/>
      <c r="I3265" s="204">
        <v>11342</v>
      </c>
      <c r="J3265" s="195" t="s">
        <v>188</v>
      </c>
    </row>
    <row r="3266" spans="8:10">
      <c r="H3266" s="202">
        <v>159</v>
      </c>
      <c r="I3266" s="204">
        <v>13259</v>
      </c>
      <c r="J3266" s="195" t="s">
        <v>189</v>
      </c>
    </row>
    <row r="3267" spans="8:10">
      <c r="H3267" s="202">
        <v>4078</v>
      </c>
      <c r="I3267" s="204">
        <v>10853</v>
      </c>
      <c r="J3267" s="195" t="s">
        <v>190</v>
      </c>
    </row>
    <row r="3268" spans="8:10">
      <c r="H3268" s="202"/>
      <c r="I3268" s="204">
        <v>10854</v>
      </c>
      <c r="J3268" s="195" t="s">
        <v>191</v>
      </c>
    </row>
    <row r="3269" spans="8:10">
      <c r="H3269" s="202">
        <v>1145</v>
      </c>
      <c r="I3269" s="204">
        <v>15531</v>
      </c>
      <c r="J3269" s="195" t="s">
        <v>192</v>
      </c>
    </row>
    <row r="3270" spans="8:10">
      <c r="H3270" s="202">
        <v>248</v>
      </c>
      <c r="I3270" s="204">
        <v>13696</v>
      </c>
      <c r="J3270" s="195" t="s">
        <v>193</v>
      </c>
    </row>
    <row r="3271" spans="8:10">
      <c r="H3271" s="202">
        <v>2278</v>
      </c>
      <c r="I3271" s="204">
        <v>10856</v>
      </c>
      <c r="J3271" s="195" t="s">
        <v>194</v>
      </c>
    </row>
    <row r="3272" spans="8:10">
      <c r="H3272" s="202"/>
      <c r="I3272" s="204">
        <v>10872</v>
      </c>
      <c r="J3272" s="195" t="s">
        <v>195</v>
      </c>
    </row>
    <row r="3273" spans="8:10">
      <c r="H3273" s="202"/>
      <c r="I3273" s="204">
        <v>10858</v>
      </c>
      <c r="J3273" s="195" t="s">
        <v>196</v>
      </c>
    </row>
    <row r="3274" spans="8:10">
      <c r="H3274" s="202"/>
      <c r="I3274" s="204">
        <v>10962</v>
      </c>
      <c r="J3274" s="195" t="s">
        <v>197</v>
      </c>
    </row>
    <row r="3275" spans="8:10">
      <c r="H3275" s="202">
        <v>6201</v>
      </c>
      <c r="I3275" s="204">
        <v>10860</v>
      </c>
      <c r="J3275" s="195" t="s">
        <v>198</v>
      </c>
    </row>
    <row r="3276" spans="8:10">
      <c r="H3276" s="202"/>
      <c r="I3276" s="204">
        <v>10861</v>
      </c>
      <c r="J3276" s="195" t="s">
        <v>199</v>
      </c>
    </row>
    <row r="3277" spans="8:10">
      <c r="H3277" s="202">
        <v>3219</v>
      </c>
      <c r="I3277" s="204">
        <v>14390</v>
      </c>
      <c r="J3277" s="195" t="s">
        <v>200</v>
      </c>
    </row>
    <row r="3278" spans="8:10">
      <c r="H3278" s="202"/>
      <c r="I3278" s="204">
        <v>10862</v>
      </c>
      <c r="J3278" s="195" t="s">
        <v>201</v>
      </c>
    </row>
    <row r="3279" spans="8:10">
      <c r="H3279" s="202"/>
      <c r="I3279" s="204">
        <v>16442</v>
      </c>
      <c r="J3279" s="195" t="s">
        <v>3973</v>
      </c>
    </row>
    <row r="3280" spans="8:10">
      <c r="H3280" s="202"/>
      <c r="I3280" s="204">
        <v>10908</v>
      </c>
      <c r="J3280" s="195" t="s">
        <v>202</v>
      </c>
    </row>
    <row r="3281" spans="8:10">
      <c r="H3281" s="202"/>
      <c r="I3281" s="204">
        <v>10863</v>
      </c>
      <c r="J3281" s="195" t="s">
        <v>203</v>
      </c>
    </row>
    <row r="3282" spans="8:10">
      <c r="H3282" s="202">
        <v>249</v>
      </c>
      <c r="I3282" s="204">
        <v>13697</v>
      </c>
      <c r="J3282" s="195" t="s">
        <v>204</v>
      </c>
    </row>
    <row r="3283" spans="8:10">
      <c r="H3283" s="202">
        <v>4013</v>
      </c>
      <c r="I3283" s="204">
        <v>10888</v>
      </c>
      <c r="J3283" s="195" t="s">
        <v>205</v>
      </c>
    </row>
    <row r="3284" spans="8:10">
      <c r="H3284" s="202"/>
      <c r="I3284" s="204">
        <v>16462</v>
      </c>
      <c r="J3284" s="195" t="s">
        <v>3974</v>
      </c>
    </row>
    <row r="3285" spans="8:10">
      <c r="H3285" s="202">
        <v>1375</v>
      </c>
      <c r="I3285" s="204">
        <v>10865</v>
      </c>
      <c r="J3285" s="195" t="s">
        <v>206</v>
      </c>
    </row>
    <row r="3286" spans="8:10">
      <c r="H3286" s="202">
        <v>4146</v>
      </c>
      <c r="I3286" s="204">
        <v>10866</v>
      </c>
      <c r="J3286" s="195" t="s">
        <v>207</v>
      </c>
    </row>
    <row r="3287" spans="8:10">
      <c r="H3287" s="202">
        <v>945</v>
      </c>
      <c r="I3287" s="204">
        <v>15342</v>
      </c>
      <c r="J3287" s="195" t="s">
        <v>208</v>
      </c>
    </row>
    <row r="3288" spans="8:10">
      <c r="H3288" s="202"/>
      <c r="I3288" s="204">
        <v>16178</v>
      </c>
      <c r="J3288" s="195" t="s">
        <v>3975</v>
      </c>
    </row>
    <row r="3289" spans="8:10">
      <c r="H3289" s="202">
        <v>4079</v>
      </c>
      <c r="I3289" s="204">
        <v>10867</v>
      </c>
      <c r="J3289" s="195" t="s">
        <v>209</v>
      </c>
    </row>
    <row r="3290" spans="8:10">
      <c r="H3290" s="202">
        <v>2463</v>
      </c>
      <c r="I3290" s="204">
        <v>10868</v>
      </c>
      <c r="J3290" s="195" t="s">
        <v>210</v>
      </c>
    </row>
    <row r="3291" spans="8:10">
      <c r="H3291" s="202"/>
      <c r="I3291" s="204">
        <v>10870</v>
      </c>
      <c r="J3291" s="195" t="s">
        <v>211</v>
      </c>
    </row>
    <row r="3292" spans="8:10">
      <c r="H3292" s="202">
        <v>1219</v>
      </c>
      <c r="I3292" s="204">
        <v>10869</v>
      </c>
      <c r="J3292" s="195" t="s">
        <v>212</v>
      </c>
    </row>
    <row r="3293" spans="8:10">
      <c r="H3293" s="202">
        <v>593</v>
      </c>
      <c r="I3293" s="204">
        <v>15165</v>
      </c>
      <c r="J3293" s="195" t="s">
        <v>213</v>
      </c>
    </row>
    <row r="3294" spans="8:10">
      <c r="H3294" s="202">
        <v>4044</v>
      </c>
      <c r="I3294" s="204">
        <v>10871</v>
      </c>
      <c r="J3294" s="195" t="s">
        <v>214</v>
      </c>
    </row>
    <row r="3295" spans="8:10">
      <c r="H3295" s="202"/>
      <c r="I3295" s="204">
        <v>10845</v>
      </c>
      <c r="J3295" s="195" t="s">
        <v>215</v>
      </c>
    </row>
    <row r="3296" spans="8:10">
      <c r="H3296" s="202"/>
      <c r="I3296" s="204">
        <v>10948</v>
      </c>
      <c r="J3296" s="195" t="s">
        <v>216</v>
      </c>
    </row>
    <row r="3297" spans="8:10">
      <c r="H3297" s="202"/>
      <c r="I3297" s="204">
        <v>16291</v>
      </c>
      <c r="J3297" s="195" t="s">
        <v>3976</v>
      </c>
    </row>
    <row r="3298" spans="8:10">
      <c r="H3298" s="202">
        <v>3946</v>
      </c>
      <c r="I3298" s="204">
        <v>16030</v>
      </c>
      <c r="J3298" s="195" t="s">
        <v>217</v>
      </c>
    </row>
    <row r="3299" spans="8:10">
      <c r="H3299" s="202">
        <v>1709</v>
      </c>
      <c r="I3299" s="204">
        <v>10844</v>
      </c>
      <c r="J3299" s="195" t="s">
        <v>218</v>
      </c>
    </row>
    <row r="3300" spans="8:10">
      <c r="H3300" s="202"/>
      <c r="I3300" s="204">
        <v>11230</v>
      </c>
      <c r="J3300" s="195" t="s">
        <v>219</v>
      </c>
    </row>
    <row r="3301" spans="8:10">
      <c r="H3301" s="202"/>
      <c r="I3301" s="204">
        <v>13195</v>
      </c>
      <c r="J3301" s="195" t="s">
        <v>220</v>
      </c>
    </row>
    <row r="3302" spans="8:10">
      <c r="H3302" s="202">
        <v>250</v>
      </c>
      <c r="I3302" s="204">
        <v>13698</v>
      </c>
      <c r="J3302" s="195" t="s">
        <v>221</v>
      </c>
    </row>
    <row r="3303" spans="8:10">
      <c r="H3303" s="202">
        <v>3670</v>
      </c>
      <c r="I3303" s="204">
        <v>15983</v>
      </c>
      <c r="J3303" s="195" t="s">
        <v>222</v>
      </c>
    </row>
    <row r="3304" spans="8:10">
      <c r="H3304" s="202">
        <v>3006</v>
      </c>
      <c r="I3304" s="204">
        <v>10946</v>
      </c>
      <c r="J3304" s="195" t="s">
        <v>223</v>
      </c>
    </row>
    <row r="3305" spans="8:10">
      <c r="H3305" s="202">
        <v>344</v>
      </c>
      <c r="I3305" s="204">
        <v>15027</v>
      </c>
      <c r="J3305" s="195" t="s">
        <v>224</v>
      </c>
    </row>
    <row r="3306" spans="8:10">
      <c r="H3306" s="202">
        <v>5932</v>
      </c>
      <c r="I3306" s="204">
        <v>14870</v>
      </c>
      <c r="J3306" s="195" t="s">
        <v>225</v>
      </c>
    </row>
    <row r="3307" spans="8:10">
      <c r="H3307" s="202">
        <v>2102</v>
      </c>
      <c r="I3307" s="204">
        <v>16661</v>
      </c>
      <c r="J3307" s="195" t="s">
        <v>226</v>
      </c>
    </row>
    <row r="3308" spans="8:10">
      <c r="H3308" s="202"/>
      <c r="I3308" s="204">
        <v>10496</v>
      </c>
      <c r="J3308" s="195" t="s">
        <v>227</v>
      </c>
    </row>
    <row r="3309" spans="8:10">
      <c r="H3309" s="202">
        <v>551</v>
      </c>
      <c r="I3309" s="204">
        <v>15130</v>
      </c>
      <c r="J3309" s="195" t="s">
        <v>228</v>
      </c>
    </row>
    <row r="3310" spans="8:10">
      <c r="H3310" s="202">
        <v>198</v>
      </c>
      <c r="I3310" s="204">
        <v>10940</v>
      </c>
      <c r="J3310" s="195" t="s">
        <v>229</v>
      </c>
    </row>
    <row r="3311" spans="8:10">
      <c r="H3311" s="202">
        <v>885</v>
      </c>
      <c r="I3311" s="204">
        <v>15639</v>
      </c>
      <c r="J3311" s="195" t="s">
        <v>230</v>
      </c>
    </row>
    <row r="3312" spans="8:10">
      <c r="H3312" s="202">
        <v>4451</v>
      </c>
      <c r="I3312" s="204">
        <v>15397</v>
      </c>
      <c r="J3312" s="195" t="s">
        <v>231</v>
      </c>
    </row>
    <row r="3313" spans="8:10">
      <c r="H3313" s="202">
        <v>552</v>
      </c>
      <c r="I3313" s="204">
        <v>15131</v>
      </c>
      <c r="J3313" s="195" t="s">
        <v>232</v>
      </c>
    </row>
    <row r="3314" spans="8:10">
      <c r="H3314" s="202">
        <v>3339</v>
      </c>
      <c r="I3314" s="204">
        <v>14433</v>
      </c>
      <c r="J3314" s="195" t="s">
        <v>233</v>
      </c>
    </row>
    <row r="3315" spans="8:10">
      <c r="H3315" s="202">
        <v>3408</v>
      </c>
      <c r="I3315" s="204">
        <v>14457</v>
      </c>
      <c r="J3315" s="195" t="s">
        <v>234</v>
      </c>
    </row>
    <row r="3316" spans="8:10">
      <c r="H3316" s="202">
        <v>5268</v>
      </c>
      <c r="I3316" s="204">
        <v>10930</v>
      </c>
      <c r="J3316" s="195" t="s">
        <v>235</v>
      </c>
    </row>
    <row r="3317" spans="8:10">
      <c r="H3317" s="202"/>
      <c r="I3317" s="204">
        <v>10932</v>
      </c>
      <c r="J3317" s="195" t="s">
        <v>236</v>
      </c>
    </row>
    <row r="3318" spans="8:10">
      <c r="H3318" s="202"/>
      <c r="I3318" s="204">
        <v>16439</v>
      </c>
      <c r="J3318" s="195" t="s">
        <v>3977</v>
      </c>
    </row>
    <row r="3319" spans="8:10">
      <c r="H3319" s="202">
        <v>5240</v>
      </c>
      <c r="I3319" s="204">
        <v>16619</v>
      </c>
      <c r="J3319" s="195" t="s">
        <v>4094</v>
      </c>
    </row>
    <row r="3320" spans="8:10">
      <c r="H3320" s="202">
        <v>3847</v>
      </c>
      <c r="I3320" s="204">
        <v>16049</v>
      </c>
      <c r="J3320" s="195" t="s">
        <v>237</v>
      </c>
    </row>
    <row r="3321" spans="8:10">
      <c r="H3321" s="202">
        <v>6730</v>
      </c>
      <c r="I3321" s="204">
        <v>16119</v>
      </c>
      <c r="J3321" s="195" t="s">
        <v>3460</v>
      </c>
    </row>
    <row r="3322" spans="8:10">
      <c r="H3322" s="202">
        <v>6037</v>
      </c>
      <c r="I3322" s="204">
        <v>16601</v>
      </c>
      <c r="J3322" s="195" t="s">
        <v>3978</v>
      </c>
    </row>
    <row r="3323" spans="8:10">
      <c r="H3323" s="202">
        <v>6157</v>
      </c>
      <c r="I3323" s="204">
        <v>10933</v>
      </c>
      <c r="J3323" s="195" t="s">
        <v>238</v>
      </c>
    </row>
    <row r="3324" spans="8:10">
      <c r="H3324" s="202">
        <v>2163</v>
      </c>
      <c r="I3324" s="204">
        <v>15640</v>
      </c>
      <c r="J3324" s="195" t="s">
        <v>3476</v>
      </c>
    </row>
    <row r="3325" spans="8:10">
      <c r="H3325" s="202">
        <v>6487</v>
      </c>
      <c r="I3325" s="204">
        <v>16115</v>
      </c>
      <c r="J3325" s="195" t="s">
        <v>3461</v>
      </c>
    </row>
    <row r="3326" spans="8:10">
      <c r="H3326" s="202">
        <v>6512</v>
      </c>
      <c r="I3326" s="204">
        <v>16118</v>
      </c>
      <c r="J3326" s="195" t="s">
        <v>239</v>
      </c>
    </row>
    <row r="3327" spans="8:10">
      <c r="H3327" s="202"/>
      <c r="I3327" s="204">
        <v>10934</v>
      </c>
      <c r="J3327" s="195" t="s">
        <v>240</v>
      </c>
    </row>
    <row r="3328" spans="8:10">
      <c r="H3328" s="202">
        <v>717</v>
      </c>
      <c r="I3328" s="204">
        <v>15661</v>
      </c>
      <c r="J3328" s="195" t="s">
        <v>3512</v>
      </c>
    </row>
    <row r="3329" spans="8:10">
      <c r="H3329" s="202">
        <v>5831</v>
      </c>
      <c r="I3329" s="204">
        <v>15496</v>
      </c>
      <c r="J3329" s="195" t="s">
        <v>2252</v>
      </c>
    </row>
    <row r="3330" spans="8:10">
      <c r="H3330" s="202"/>
      <c r="I3330" s="204">
        <v>16247</v>
      </c>
      <c r="J3330" s="195" t="s">
        <v>3979</v>
      </c>
    </row>
    <row r="3331" spans="8:10">
      <c r="H3331" s="202"/>
      <c r="I3331" s="204">
        <v>11326</v>
      </c>
      <c r="J3331" s="195" t="s">
        <v>241</v>
      </c>
    </row>
    <row r="3332" spans="8:10">
      <c r="H3332" s="202"/>
      <c r="I3332" s="204">
        <v>10936</v>
      </c>
      <c r="J3332" s="195" t="s">
        <v>242</v>
      </c>
    </row>
    <row r="3333" spans="8:10">
      <c r="H3333" s="202"/>
      <c r="I3333" s="204">
        <v>10040</v>
      </c>
      <c r="J3333" s="195" t="s">
        <v>243</v>
      </c>
    </row>
    <row r="3334" spans="8:10">
      <c r="H3334" s="202">
        <v>5933</v>
      </c>
      <c r="I3334" s="204">
        <v>14869</v>
      </c>
      <c r="J3334" s="195" t="s">
        <v>244</v>
      </c>
    </row>
    <row r="3335" spans="8:10">
      <c r="H3335" s="202">
        <v>5763</v>
      </c>
      <c r="I3335" s="204">
        <v>14868</v>
      </c>
      <c r="J3335" s="195" t="s">
        <v>245</v>
      </c>
    </row>
    <row r="3336" spans="8:10">
      <c r="H3336" s="202">
        <v>5934</v>
      </c>
      <c r="I3336" s="204">
        <v>14871</v>
      </c>
      <c r="J3336" s="195" t="s">
        <v>246</v>
      </c>
    </row>
    <row r="3337" spans="8:10">
      <c r="H3337" s="202"/>
      <c r="I3337" s="204">
        <v>10947</v>
      </c>
      <c r="J3337" s="195" t="s">
        <v>247</v>
      </c>
    </row>
    <row r="3338" spans="8:10">
      <c r="H3338" s="202"/>
      <c r="I3338" s="204">
        <v>16182</v>
      </c>
      <c r="J3338" s="195" t="s">
        <v>3980</v>
      </c>
    </row>
    <row r="3339" spans="8:10">
      <c r="H3339" s="202">
        <v>2045</v>
      </c>
      <c r="I3339" s="204">
        <v>10944</v>
      </c>
      <c r="J3339" s="195" t="s">
        <v>248</v>
      </c>
    </row>
    <row r="3340" spans="8:10">
      <c r="H3340" s="202">
        <v>5764</v>
      </c>
      <c r="I3340" s="204">
        <v>14866</v>
      </c>
      <c r="J3340" s="195" t="s">
        <v>249</v>
      </c>
    </row>
    <row r="3341" spans="8:10">
      <c r="H3341" s="202"/>
      <c r="I3341" s="204">
        <v>16248</v>
      </c>
      <c r="J3341" s="195" t="s">
        <v>3981</v>
      </c>
    </row>
    <row r="3342" spans="8:10">
      <c r="H3342" s="202">
        <v>3603</v>
      </c>
      <c r="I3342" s="204">
        <v>16063</v>
      </c>
      <c r="J3342" s="195" t="s">
        <v>250</v>
      </c>
    </row>
    <row r="3343" spans="8:10">
      <c r="H3343" s="202">
        <v>3764</v>
      </c>
      <c r="I3343" s="204">
        <v>16059</v>
      </c>
      <c r="J3343" s="195" t="s">
        <v>3462</v>
      </c>
    </row>
    <row r="3344" spans="8:10">
      <c r="H3344" s="202"/>
      <c r="I3344" s="204">
        <v>10827</v>
      </c>
      <c r="J3344" s="195" t="s">
        <v>251</v>
      </c>
    </row>
    <row r="3345" spans="8:10">
      <c r="H3345" s="202">
        <v>6642</v>
      </c>
      <c r="I3345" s="204">
        <v>10942</v>
      </c>
      <c r="J3345" s="195" t="s">
        <v>252</v>
      </c>
    </row>
    <row r="3346" spans="8:10">
      <c r="H3346" s="202">
        <v>6116</v>
      </c>
      <c r="I3346" s="204">
        <v>10938</v>
      </c>
      <c r="J3346" s="195" t="s">
        <v>253</v>
      </c>
    </row>
    <row r="3347" spans="8:10">
      <c r="H3347" s="202"/>
      <c r="I3347" s="204">
        <v>10913</v>
      </c>
      <c r="J3347" s="195" t="s">
        <v>254</v>
      </c>
    </row>
    <row r="3348" spans="8:10">
      <c r="H3348" s="202"/>
      <c r="I3348" s="204">
        <v>10904</v>
      </c>
      <c r="J3348" s="195" t="s">
        <v>255</v>
      </c>
    </row>
    <row r="3349" spans="8:10">
      <c r="H3349" s="202"/>
      <c r="I3349" s="204">
        <v>10905</v>
      </c>
      <c r="J3349" s="195" t="s">
        <v>256</v>
      </c>
    </row>
    <row r="3350" spans="8:10">
      <c r="H3350" s="202">
        <v>5765</v>
      </c>
      <c r="I3350" s="204">
        <v>14873</v>
      </c>
      <c r="J3350" s="195" t="s">
        <v>257</v>
      </c>
    </row>
    <row r="3351" spans="8:10">
      <c r="H3351" s="202">
        <v>2155</v>
      </c>
      <c r="I3351" s="204">
        <v>10906</v>
      </c>
      <c r="J3351" s="195" t="s">
        <v>258</v>
      </c>
    </row>
    <row r="3352" spans="8:10">
      <c r="H3352" s="202"/>
      <c r="I3352" s="204">
        <v>13203</v>
      </c>
      <c r="J3352" s="195" t="s">
        <v>259</v>
      </c>
    </row>
    <row r="3353" spans="8:10">
      <c r="H3353" s="202"/>
      <c r="I3353" s="204">
        <v>11273</v>
      </c>
      <c r="J3353" s="195" t="s">
        <v>260</v>
      </c>
    </row>
    <row r="3354" spans="8:10">
      <c r="H3354" s="202">
        <v>5650</v>
      </c>
      <c r="I3354" s="204">
        <v>14874</v>
      </c>
      <c r="J3354" s="195" t="s">
        <v>261</v>
      </c>
    </row>
    <row r="3355" spans="8:10">
      <c r="H3355" s="202">
        <v>3506</v>
      </c>
      <c r="I3355" s="204">
        <v>15962</v>
      </c>
      <c r="J3355" s="195" t="s">
        <v>262</v>
      </c>
    </row>
    <row r="3356" spans="8:10">
      <c r="H3356" s="202">
        <v>359</v>
      </c>
      <c r="I3356" s="204">
        <v>15037</v>
      </c>
      <c r="J3356" s="195" t="s">
        <v>263</v>
      </c>
    </row>
    <row r="3357" spans="8:10">
      <c r="H3357" s="202"/>
      <c r="I3357" s="204">
        <v>13686</v>
      </c>
      <c r="J3357" s="195" t="s">
        <v>264</v>
      </c>
    </row>
    <row r="3358" spans="8:10">
      <c r="H3358" s="202"/>
      <c r="I3358" s="204">
        <v>10610</v>
      </c>
      <c r="J3358" s="195" t="s">
        <v>265</v>
      </c>
    </row>
    <row r="3359" spans="8:10">
      <c r="H3359" s="202">
        <v>4120</v>
      </c>
      <c r="I3359" s="204">
        <v>10911</v>
      </c>
      <c r="J3359" s="195" t="s">
        <v>266</v>
      </c>
    </row>
    <row r="3360" spans="8:10">
      <c r="H3360" s="202"/>
      <c r="I3360" s="204">
        <v>16415</v>
      </c>
      <c r="J3360" s="195" t="s">
        <v>3982</v>
      </c>
    </row>
    <row r="3361" spans="8:10">
      <c r="H3361" s="202">
        <v>6806</v>
      </c>
      <c r="I3361" s="204">
        <v>13353</v>
      </c>
      <c r="J3361" s="195" t="s">
        <v>267</v>
      </c>
    </row>
    <row r="3362" spans="8:10">
      <c r="H3362" s="202"/>
      <c r="I3362" s="204">
        <v>10912</v>
      </c>
      <c r="J3362" s="195" t="s">
        <v>268</v>
      </c>
    </row>
    <row r="3363" spans="8:10">
      <c r="H3363" s="202"/>
      <c r="I3363" s="204">
        <v>10168</v>
      </c>
      <c r="J3363" s="195" t="s">
        <v>269</v>
      </c>
    </row>
    <row r="3364" spans="8:10">
      <c r="H3364" s="202"/>
      <c r="I3364" s="204">
        <v>10927</v>
      </c>
      <c r="J3364" s="195" t="s">
        <v>270</v>
      </c>
    </row>
    <row r="3365" spans="8:10">
      <c r="H3365" s="202"/>
      <c r="I3365" s="204">
        <v>10990</v>
      </c>
      <c r="J3365" s="195" t="s">
        <v>271</v>
      </c>
    </row>
    <row r="3366" spans="8:10">
      <c r="H3366" s="202"/>
      <c r="I3366" s="204">
        <v>10914</v>
      </c>
      <c r="J3366" s="195" t="s">
        <v>272</v>
      </c>
    </row>
    <row r="3367" spans="8:10">
      <c r="H3367" s="202">
        <v>5230</v>
      </c>
      <c r="I3367" s="204">
        <v>10916</v>
      </c>
      <c r="J3367" s="195" t="s">
        <v>273</v>
      </c>
    </row>
    <row r="3368" spans="8:10">
      <c r="H3368" s="202"/>
      <c r="I3368" s="204">
        <v>14525</v>
      </c>
      <c r="J3368" s="195" t="s">
        <v>274</v>
      </c>
    </row>
    <row r="3369" spans="8:10">
      <c r="H3369" s="202">
        <v>6219</v>
      </c>
      <c r="I3369" s="204">
        <v>10917</v>
      </c>
      <c r="J3369" s="195" t="s">
        <v>275</v>
      </c>
    </row>
    <row r="3370" spans="8:10">
      <c r="H3370" s="202">
        <v>6643</v>
      </c>
      <c r="I3370" s="204">
        <v>10918</v>
      </c>
      <c r="J3370" s="195" t="s">
        <v>276</v>
      </c>
    </row>
    <row r="3371" spans="8:10">
      <c r="H3371" s="202"/>
      <c r="I3371" s="204">
        <v>16230</v>
      </c>
      <c r="J3371" s="195" t="s">
        <v>3983</v>
      </c>
    </row>
    <row r="3372" spans="8:10">
      <c r="H3372" s="202"/>
      <c r="I3372" s="204">
        <v>10039</v>
      </c>
      <c r="J3372" s="195" t="s">
        <v>277</v>
      </c>
    </row>
    <row r="3373" spans="8:10">
      <c r="H3373" s="202"/>
      <c r="I3373" s="204">
        <v>10920</v>
      </c>
      <c r="J3373" s="195" t="s">
        <v>278</v>
      </c>
    </row>
    <row r="3374" spans="8:10">
      <c r="H3374" s="202">
        <v>6644</v>
      </c>
      <c r="I3374" s="204">
        <v>10921</v>
      </c>
      <c r="J3374" s="195" t="s">
        <v>279</v>
      </c>
    </row>
    <row r="3375" spans="8:10">
      <c r="H3375" s="202">
        <v>5399</v>
      </c>
      <c r="I3375" s="204">
        <v>16589</v>
      </c>
      <c r="J3375" s="195" t="s">
        <v>3984</v>
      </c>
    </row>
    <row r="3376" spans="8:10">
      <c r="H3376" s="202"/>
      <c r="I3376" s="204">
        <v>10922</v>
      </c>
      <c r="J3376" s="195" t="s">
        <v>280</v>
      </c>
    </row>
    <row r="3377" spans="8:10">
      <c r="H3377" s="202">
        <v>5890</v>
      </c>
      <c r="I3377" s="204">
        <v>14872</v>
      </c>
      <c r="J3377" s="195" t="s">
        <v>281</v>
      </c>
    </row>
    <row r="3378" spans="8:10">
      <c r="H3378" s="202">
        <v>6089</v>
      </c>
      <c r="I3378" s="204">
        <v>10925</v>
      </c>
      <c r="J3378" s="195" t="s">
        <v>282</v>
      </c>
    </row>
    <row r="3379" spans="8:10">
      <c r="H3379" s="202"/>
      <c r="I3379" s="204">
        <v>10926</v>
      </c>
      <c r="J3379" s="195" t="s">
        <v>283</v>
      </c>
    </row>
    <row r="3380" spans="8:10">
      <c r="H3380" s="202">
        <v>6645</v>
      </c>
      <c r="I3380" s="204">
        <v>10902</v>
      </c>
      <c r="J3380" s="195" t="s">
        <v>284</v>
      </c>
    </row>
    <row r="3381" spans="8:10">
      <c r="H3381" s="202">
        <v>6267</v>
      </c>
      <c r="I3381" s="204">
        <v>10907</v>
      </c>
      <c r="J3381" s="195" t="s">
        <v>285</v>
      </c>
    </row>
    <row r="3382" spans="8:10">
      <c r="H3382" s="202">
        <v>5891</v>
      </c>
      <c r="I3382" s="204">
        <v>14876</v>
      </c>
      <c r="J3382" s="195" t="s">
        <v>286</v>
      </c>
    </row>
    <row r="3383" spans="8:10">
      <c r="H3383" s="202">
        <v>5231</v>
      </c>
      <c r="I3383" s="204">
        <v>10943</v>
      </c>
      <c r="J3383" s="195" t="s">
        <v>287</v>
      </c>
    </row>
    <row r="3384" spans="8:10">
      <c r="H3384" s="202"/>
      <c r="I3384" s="204">
        <v>10864</v>
      </c>
      <c r="J3384" s="195" t="s">
        <v>288</v>
      </c>
    </row>
    <row r="3385" spans="8:10">
      <c r="H3385" s="202">
        <v>5732</v>
      </c>
      <c r="I3385" s="204">
        <v>14892</v>
      </c>
      <c r="J3385" s="195" t="s">
        <v>289</v>
      </c>
    </row>
    <row r="3386" spans="8:10">
      <c r="H3386" s="202">
        <v>5233</v>
      </c>
      <c r="I3386" s="204">
        <v>10755</v>
      </c>
      <c r="J3386" s="195" t="s">
        <v>290</v>
      </c>
    </row>
    <row r="3387" spans="8:10">
      <c r="H3387" s="202"/>
      <c r="I3387" s="204">
        <v>11174</v>
      </c>
      <c r="J3387" s="195" t="s">
        <v>291</v>
      </c>
    </row>
    <row r="3388" spans="8:10">
      <c r="H3388" s="202"/>
      <c r="I3388" s="204">
        <v>10952</v>
      </c>
      <c r="J3388" s="195" t="s">
        <v>292</v>
      </c>
    </row>
    <row r="3389" spans="8:10">
      <c r="H3389" s="202"/>
      <c r="I3389" s="204">
        <v>10756</v>
      </c>
      <c r="J3389" s="195" t="s">
        <v>293</v>
      </c>
    </row>
    <row r="3390" spans="8:10">
      <c r="H3390" s="202"/>
      <c r="I3390" s="204">
        <v>11293</v>
      </c>
      <c r="J3390" s="195" t="s">
        <v>294</v>
      </c>
    </row>
    <row r="3391" spans="8:10">
      <c r="H3391" s="202"/>
      <c r="I3391" s="204">
        <v>13674</v>
      </c>
      <c r="J3391" s="195" t="s">
        <v>295</v>
      </c>
    </row>
    <row r="3392" spans="8:10">
      <c r="H3392" s="202"/>
      <c r="I3392" s="204">
        <v>16236</v>
      </c>
      <c r="J3392" s="195" t="s">
        <v>3985</v>
      </c>
    </row>
    <row r="3393" spans="8:10">
      <c r="H3393" s="202"/>
      <c r="I3393" s="204">
        <v>10757</v>
      </c>
      <c r="J3393" s="195" t="s">
        <v>296</v>
      </c>
    </row>
    <row r="3394" spans="8:10">
      <c r="H3394" s="202"/>
      <c r="I3394" s="204">
        <v>10829</v>
      </c>
      <c r="J3394" s="195" t="s">
        <v>297</v>
      </c>
    </row>
    <row r="3395" spans="8:10">
      <c r="H3395" s="202"/>
      <c r="I3395" s="204">
        <v>11259</v>
      </c>
      <c r="J3395" s="195" t="s">
        <v>298</v>
      </c>
    </row>
    <row r="3396" spans="8:10">
      <c r="H3396" s="202"/>
      <c r="I3396" s="204">
        <v>10759</v>
      </c>
      <c r="J3396" s="195" t="s">
        <v>299</v>
      </c>
    </row>
    <row r="3397" spans="8:10">
      <c r="H3397" s="202"/>
      <c r="I3397" s="204">
        <v>11334</v>
      </c>
      <c r="J3397" s="195" t="s">
        <v>300</v>
      </c>
    </row>
    <row r="3398" spans="8:10">
      <c r="H3398" s="202"/>
      <c r="I3398" s="204">
        <v>10761</v>
      </c>
      <c r="J3398" s="195" t="s">
        <v>301</v>
      </c>
    </row>
    <row r="3399" spans="8:10">
      <c r="H3399" s="202"/>
      <c r="I3399" s="204">
        <v>11298</v>
      </c>
      <c r="J3399" s="195" t="s">
        <v>302</v>
      </c>
    </row>
    <row r="3400" spans="8:10">
      <c r="H3400" s="202"/>
      <c r="I3400" s="204">
        <v>10762</v>
      </c>
      <c r="J3400" s="195" t="s">
        <v>303</v>
      </c>
    </row>
    <row r="3401" spans="8:10">
      <c r="H3401" s="202"/>
      <c r="I3401" s="204">
        <v>10763</v>
      </c>
      <c r="J3401" s="195" t="s">
        <v>304</v>
      </c>
    </row>
    <row r="3402" spans="8:10">
      <c r="H3402" s="202"/>
      <c r="I3402" s="204">
        <v>11215</v>
      </c>
      <c r="J3402" s="195" t="s">
        <v>305</v>
      </c>
    </row>
    <row r="3403" spans="8:10">
      <c r="H3403" s="202"/>
      <c r="I3403" s="204">
        <v>10764</v>
      </c>
      <c r="J3403" s="195" t="s">
        <v>306</v>
      </c>
    </row>
    <row r="3404" spans="8:10">
      <c r="H3404" s="209"/>
      <c r="I3404" s="219">
        <v>10765</v>
      </c>
      <c r="J3404" s="220" t="s">
        <v>307</v>
      </c>
    </row>
    <row r="3405" spans="8:10">
      <c r="H3405" s="209"/>
      <c r="I3405" s="219">
        <v>10766</v>
      </c>
      <c r="J3405" s="220" t="s">
        <v>308</v>
      </c>
    </row>
    <row r="3406" spans="8:10">
      <c r="H3406" s="209">
        <v>5935</v>
      </c>
      <c r="I3406" s="219">
        <v>14883</v>
      </c>
      <c r="J3406" s="220" t="s">
        <v>309</v>
      </c>
    </row>
    <row r="3407" spans="8:10">
      <c r="H3407" s="209"/>
      <c r="I3407" s="219">
        <v>10771</v>
      </c>
      <c r="J3407" s="220" t="s">
        <v>310</v>
      </c>
    </row>
    <row r="3408" spans="8:10">
      <c r="H3408" s="209"/>
      <c r="I3408" s="219">
        <v>10772</v>
      </c>
      <c r="J3408" s="220" t="s">
        <v>311</v>
      </c>
    </row>
    <row r="3409" spans="8:10">
      <c r="H3409" s="209">
        <v>5651</v>
      </c>
      <c r="I3409" s="219">
        <v>14885</v>
      </c>
      <c r="J3409" s="220" t="s">
        <v>312</v>
      </c>
    </row>
    <row r="3410" spans="8:10">
      <c r="H3410" s="209"/>
      <c r="I3410" s="219">
        <v>10163</v>
      </c>
      <c r="J3410" s="220" t="s">
        <v>313</v>
      </c>
    </row>
    <row r="3411" spans="8:10">
      <c r="H3411" s="209"/>
      <c r="I3411" s="219">
        <v>11195</v>
      </c>
      <c r="J3411" s="220" t="s">
        <v>314</v>
      </c>
    </row>
    <row r="3412" spans="8:10">
      <c r="H3412" s="209">
        <v>5690</v>
      </c>
      <c r="I3412" s="219">
        <v>14888</v>
      </c>
      <c r="J3412" s="220" t="s">
        <v>315</v>
      </c>
    </row>
    <row r="3413" spans="8:10">
      <c r="H3413" s="209"/>
      <c r="I3413" s="219">
        <v>10754</v>
      </c>
      <c r="J3413" s="220" t="s">
        <v>316</v>
      </c>
    </row>
    <row r="3414" spans="8:10">
      <c r="H3414" s="209">
        <v>5537</v>
      </c>
      <c r="I3414" s="219">
        <v>14887</v>
      </c>
      <c r="J3414" s="220" t="s">
        <v>317</v>
      </c>
    </row>
    <row r="3415" spans="8:10">
      <c r="H3415" s="209"/>
      <c r="I3415" s="219">
        <v>10774</v>
      </c>
      <c r="J3415" s="220" t="s">
        <v>318</v>
      </c>
    </row>
    <row r="3416" spans="8:10">
      <c r="H3416" s="209"/>
      <c r="I3416" s="219">
        <v>10775</v>
      </c>
      <c r="J3416" s="220" t="s">
        <v>319</v>
      </c>
    </row>
    <row r="3417" spans="8:10">
      <c r="H3417" s="209">
        <v>5652</v>
      </c>
      <c r="I3417" s="219">
        <v>14882</v>
      </c>
      <c r="J3417" s="220" t="s">
        <v>320</v>
      </c>
    </row>
    <row r="3418" spans="8:10">
      <c r="H3418" s="209">
        <v>2228</v>
      </c>
      <c r="I3418" s="219">
        <v>10162</v>
      </c>
      <c r="J3418" s="220" t="s">
        <v>321</v>
      </c>
    </row>
    <row r="3419" spans="8:10">
      <c r="H3419" s="209"/>
      <c r="I3419" s="219">
        <v>10180</v>
      </c>
      <c r="J3419" s="220" t="s">
        <v>322</v>
      </c>
    </row>
    <row r="3420" spans="8:10">
      <c r="H3420" s="209">
        <v>2230</v>
      </c>
      <c r="I3420" s="219">
        <v>10165</v>
      </c>
      <c r="J3420" s="220" t="s">
        <v>323</v>
      </c>
    </row>
    <row r="3421" spans="8:10">
      <c r="H3421" s="209"/>
      <c r="I3421" s="219">
        <v>10151</v>
      </c>
      <c r="J3421" s="220" t="s">
        <v>324</v>
      </c>
    </row>
    <row r="3422" spans="8:10">
      <c r="H3422" s="209"/>
      <c r="I3422" s="219">
        <v>10167</v>
      </c>
      <c r="J3422" s="220" t="s">
        <v>325</v>
      </c>
    </row>
    <row r="3423" spans="8:10">
      <c r="H3423" s="209">
        <v>5830</v>
      </c>
      <c r="I3423" s="219">
        <v>14542</v>
      </c>
      <c r="J3423" s="220" t="s">
        <v>326</v>
      </c>
    </row>
    <row r="3424" spans="8:10">
      <c r="H3424" s="209">
        <v>2117</v>
      </c>
      <c r="I3424" s="219">
        <v>16132</v>
      </c>
      <c r="J3424" s="220" t="s">
        <v>3685</v>
      </c>
    </row>
    <row r="3425" spans="8:10">
      <c r="H3425" s="209"/>
      <c r="I3425" s="219">
        <v>11379</v>
      </c>
      <c r="J3425" s="220" t="s">
        <v>327</v>
      </c>
    </row>
    <row r="3426" spans="8:10">
      <c r="H3426" s="209"/>
      <c r="I3426" s="219">
        <v>10202</v>
      </c>
      <c r="J3426" s="220" t="s">
        <v>328</v>
      </c>
    </row>
    <row r="3427" spans="8:10">
      <c r="H3427" s="209">
        <v>5414</v>
      </c>
      <c r="I3427" s="219">
        <v>14914</v>
      </c>
      <c r="J3427" s="220" t="s">
        <v>329</v>
      </c>
    </row>
    <row r="3428" spans="8:10">
      <c r="H3428" s="209">
        <v>448</v>
      </c>
      <c r="I3428" s="219">
        <v>15099</v>
      </c>
      <c r="J3428" s="220" t="s">
        <v>330</v>
      </c>
    </row>
    <row r="3429" spans="8:10">
      <c r="H3429" s="209"/>
      <c r="I3429" s="219">
        <v>10035</v>
      </c>
      <c r="J3429" s="220" t="s">
        <v>331</v>
      </c>
    </row>
    <row r="3430" spans="8:10">
      <c r="H3430" s="209"/>
      <c r="I3430" s="219">
        <v>10037</v>
      </c>
      <c r="J3430" s="220" t="s">
        <v>332</v>
      </c>
    </row>
    <row r="3431" spans="8:10">
      <c r="H3431" s="209">
        <v>4121</v>
      </c>
      <c r="I3431" s="219">
        <v>14535</v>
      </c>
      <c r="J3431" s="220" t="s">
        <v>333</v>
      </c>
    </row>
    <row r="3432" spans="8:10">
      <c r="H3432" s="209">
        <v>4080</v>
      </c>
      <c r="I3432" s="219">
        <v>15386</v>
      </c>
      <c r="J3432" s="220" t="s">
        <v>334</v>
      </c>
    </row>
    <row r="3433" spans="8:10">
      <c r="H3433" s="209">
        <v>4122</v>
      </c>
      <c r="I3433" s="219">
        <v>10009</v>
      </c>
      <c r="J3433" s="220" t="s">
        <v>335</v>
      </c>
    </row>
    <row r="3434" spans="8:10">
      <c r="H3434" s="209">
        <v>2114</v>
      </c>
      <c r="I3434" s="219">
        <v>14137</v>
      </c>
      <c r="J3434" s="220" t="s">
        <v>336</v>
      </c>
    </row>
    <row r="3435" spans="8:10">
      <c r="H3435" s="209"/>
      <c r="I3435" s="219">
        <v>10105</v>
      </c>
      <c r="J3435" s="220" t="s">
        <v>337</v>
      </c>
    </row>
    <row r="3436" spans="8:10">
      <c r="H3436" s="209">
        <v>3297</v>
      </c>
      <c r="I3436" s="219">
        <v>14417</v>
      </c>
      <c r="J3436" s="220" t="s">
        <v>338</v>
      </c>
    </row>
    <row r="3437" spans="8:10">
      <c r="H3437" s="209">
        <v>502</v>
      </c>
      <c r="I3437" s="219">
        <v>15111</v>
      </c>
      <c r="J3437" s="220" t="s">
        <v>339</v>
      </c>
    </row>
    <row r="3438" spans="8:10">
      <c r="H3438" s="209"/>
      <c r="I3438" s="219">
        <v>16321</v>
      </c>
      <c r="J3438" s="220" t="s">
        <v>3986</v>
      </c>
    </row>
    <row r="3439" spans="8:10">
      <c r="H3439" s="209">
        <v>5863</v>
      </c>
      <c r="I3439" s="219">
        <v>14916</v>
      </c>
      <c r="J3439" s="220" t="s">
        <v>340</v>
      </c>
    </row>
    <row r="3440" spans="8:10">
      <c r="H3440" s="209">
        <v>6158</v>
      </c>
      <c r="I3440" s="219">
        <v>10078</v>
      </c>
      <c r="J3440" s="220" t="s">
        <v>341</v>
      </c>
    </row>
    <row r="3441" spans="8:10">
      <c r="H3441" s="209"/>
      <c r="I3441" s="219">
        <v>10417</v>
      </c>
      <c r="J3441" s="220" t="s">
        <v>342</v>
      </c>
    </row>
    <row r="3442" spans="8:10">
      <c r="H3442" s="209">
        <v>6297</v>
      </c>
      <c r="I3442" s="219">
        <v>13226</v>
      </c>
      <c r="J3442" s="220" t="s">
        <v>343</v>
      </c>
    </row>
    <row r="3443" spans="8:10">
      <c r="H3443" s="209">
        <v>6298</v>
      </c>
      <c r="I3443" s="219">
        <v>10419</v>
      </c>
      <c r="J3443" s="220" t="s">
        <v>344</v>
      </c>
    </row>
    <row r="3444" spans="8:10">
      <c r="H3444" s="209"/>
      <c r="I3444" s="219">
        <v>10376</v>
      </c>
      <c r="J3444" s="220" t="s">
        <v>345</v>
      </c>
    </row>
    <row r="3445" spans="8:10">
      <c r="H3445" s="209">
        <v>1068</v>
      </c>
      <c r="I3445" s="219">
        <v>15526</v>
      </c>
      <c r="J3445" s="220" t="s">
        <v>346</v>
      </c>
    </row>
    <row r="3446" spans="8:10">
      <c r="H3446" s="209"/>
      <c r="I3446" s="219">
        <v>10404</v>
      </c>
      <c r="J3446" s="220" t="s">
        <v>347</v>
      </c>
    </row>
    <row r="3447" spans="8:10">
      <c r="H3447" s="209">
        <v>43</v>
      </c>
      <c r="I3447" s="219">
        <v>10365</v>
      </c>
      <c r="J3447" s="220" t="s">
        <v>348</v>
      </c>
    </row>
    <row r="3448" spans="8:10">
      <c r="H3448" s="209">
        <v>199</v>
      </c>
      <c r="I3448" s="219">
        <v>10368</v>
      </c>
      <c r="J3448" s="220" t="s">
        <v>349</v>
      </c>
    </row>
    <row r="3449" spans="8:10">
      <c r="H3449" s="209"/>
      <c r="I3449" s="219">
        <v>10369</v>
      </c>
      <c r="J3449" s="220" t="s">
        <v>350</v>
      </c>
    </row>
    <row r="3450" spans="8:10">
      <c r="H3450" s="209">
        <v>4287</v>
      </c>
      <c r="I3450" s="219">
        <v>10370</v>
      </c>
      <c r="J3450" s="220" t="s">
        <v>351</v>
      </c>
    </row>
    <row r="3451" spans="8:10">
      <c r="H3451" s="209">
        <v>1348</v>
      </c>
      <c r="I3451" s="219">
        <v>10371</v>
      </c>
      <c r="J3451" s="220" t="s">
        <v>352</v>
      </c>
    </row>
    <row r="3452" spans="8:10">
      <c r="H3452" s="209">
        <v>6159</v>
      </c>
      <c r="I3452" s="219">
        <v>10372</v>
      </c>
      <c r="J3452" s="220" t="s">
        <v>353</v>
      </c>
    </row>
    <row r="3453" spans="8:10">
      <c r="H3453" s="209"/>
      <c r="I3453" s="219">
        <v>16233</v>
      </c>
      <c r="J3453" s="220" t="s">
        <v>3987</v>
      </c>
    </row>
    <row r="3454" spans="8:10">
      <c r="H3454" s="209"/>
      <c r="I3454" s="219">
        <v>10205</v>
      </c>
      <c r="J3454" s="220" t="s">
        <v>354</v>
      </c>
    </row>
    <row r="3455" spans="8:10">
      <c r="H3455" s="209">
        <v>2160</v>
      </c>
      <c r="I3455" s="219">
        <v>10373</v>
      </c>
      <c r="J3455" s="220" t="s">
        <v>355</v>
      </c>
    </row>
    <row r="3456" spans="8:10">
      <c r="H3456" s="209"/>
      <c r="I3456" s="219">
        <v>10390</v>
      </c>
      <c r="J3456" s="220" t="s">
        <v>356</v>
      </c>
    </row>
    <row r="3457" spans="8:10">
      <c r="H3457" s="209">
        <v>5539</v>
      </c>
      <c r="I3457" s="219">
        <v>14910</v>
      </c>
      <c r="J3457" s="220" t="s">
        <v>357</v>
      </c>
    </row>
    <row r="3458" spans="8:10">
      <c r="H3458" s="209">
        <v>5692</v>
      </c>
      <c r="I3458" s="219">
        <v>14909</v>
      </c>
      <c r="J3458" s="220" t="s">
        <v>358</v>
      </c>
    </row>
    <row r="3459" spans="8:10">
      <c r="H3459" s="209">
        <v>5503</v>
      </c>
      <c r="I3459" s="219">
        <v>14908</v>
      </c>
      <c r="J3459" s="220" t="s">
        <v>359</v>
      </c>
    </row>
    <row r="3460" spans="8:10">
      <c r="H3460" s="209">
        <v>5653</v>
      </c>
      <c r="I3460" s="219">
        <v>14907</v>
      </c>
      <c r="J3460" s="220" t="s">
        <v>360</v>
      </c>
    </row>
    <row r="3461" spans="8:10">
      <c r="H3461" s="209">
        <v>5937</v>
      </c>
      <c r="I3461" s="219">
        <v>14906</v>
      </c>
      <c r="J3461" s="220" t="s">
        <v>361</v>
      </c>
    </row>
    <row r="3462" spans="8:10">
      <c r="H3462" s="209"/>
      <c r="I3462" s="219">
        <v>10387</v>
      </c>
      <c r="J3462" s="220" t="s">
        <v>362</v>
      </c>
    </row>
    <row r="3463" spans="8:10">
      <c r="H3463" s="209"/>
      <c r="I3463" s="219">
        <v>10388</v>
      </c>
      <c r="J3463" s="220" t="s">
        <v>363</v>
      </c>
    </row>
    <row r="3464" spans="8:10">
      <c r="H3464" s="209"/>
      <c r="I3464" s="219">
        <v>10422</v>
      </c>
      <c r="J3464" s="220" t="s">
        <v>364</v>
      </c>
    </row>
    <row r="3465" spans="8:10">
      <c r="H3465" s="209">
        <v>2113</v>
      </c>
      <c r="I3465" s="219">
        <v>14480</v>
      </c>
      <c r="J3465" s="220" t="s">
        <v>365</v>
      </c>
    </row>
    <row r="3466" spans="8:10">
      <c r="H3466" s="209"/>
      <c r="I3466" s="219">
        <v>10406</v>
      </c>
      <c r="J3466" s="220" t="s">
        <v>366</v>
      </c>
    </row>
    <row r="3467" spans="8:10">
      <c r="H3467" s="209">
        <v>5766</v>
      </c>
      <c r="I3467" s="219">
        <v>14903</v>
      </c>
      <c r="J3467" s="220" t="s">
        <v>367</v>
      </c>
    </row>
    <row r="3468" spans="8:10">
      <c r="H3468" s="209">
        <v>5803</v>
      </c>
      <c r="I3468" s="219">
        <v>14902</v>
      </c>
      <c r="J3468" s="220" t="s">
        <v>368</v>
      </c>
    </row>
    <row r="3469" spans="8:10">
      <c r="H3469" s="209">
        <v>5654</v>
      </c>
      <c r="I3469" s="219">
        <v>14901</v>
      </c>
      <c r="J3469" s="220" t="s">
        <v>369</v>
      </c>
    </row>
    <row r="3470" spans="8:10">
      <c r="H3470" s="209"/>
      <c r="I3470" s="219">
        <v>11365</v>
      </c>
      <c r="J3470" s="220" t="s">
        <v>370</v>
      </c>
    </row>
    <row r="3471" spans="8:10">
      <c r="H3471" s="209"/>
      <c r="I3471" s="219">
        <v>11341</v>
      </c>
      <c r="J3471" s="220" t="s">
        <v>371</v>
      </c>
    </row>
    <row r="3472" spans="8:10">
      <c r="H3472" s="209">
        <v>5464</v>
      </c>
      <c r="I3472" s="219">
        <v>15488</v>
      </c>
      <c r="J3472" s="220" t="s">
        <v>2253</v>
      </c>
    </row>
    <row r="3473" spans="8:10">
      <c r="H3473" s="209">
        <v>6220</v>
      </c>
      <c r="I3473" s="219">
        <v>10919</v>
      </c>
      <c r="J3473" s="220" t="s">
        <v>372</v>
      </c>
    </row>
    <row r="3474" spans="8:10">
      <c r="H3474" s="209">
        <v>6025</v>
      </c>
      <c r="I3474" s="219">
        <v>10923</v>
      </c>
      <c r="J3474" s="220" t="s">
        <v>373</v>
      </c>
    </row>
    <row r="3475" spans="8:10">
      <c r="H3475" s="209">
        <v>946</v>
      </c>
      <c r="I3475" s="219">
        <v>15343</v>
      </c>
      <c r="J3475" s="220" t="s">
        <v>374</v>
      </c>
    </row>
    <row r="3476" spans="8:10">
      <c r="H3476" s="209">
        <v>4871</v>
      </c>
      <c r="I3476" s="219">
        <v>15440</v>
      </c>
      <c r="J3476" s="220" t="s">
        <v>375</v>
      </c>
    </row>
    <row r="3477" spans="8:10">
      <c r="H3477" s="209">
        <v>2792</v>
      </c>
      <c r="I3477" s="219">
        <v>13850</v>
      </c>
      <c r="J3477" s="220" t="s">
        <v>376</v>
      </c>
    </row>
    <row r="3478" spans="8:10">
      <c r="H3478" s="209"/>
      <c r="I3478" s="219">
        <v>11106</v>
      </c>
      <c r="J3478" s="220" t="s">
        <v>377</v>
      </c>
    </row>
    <row r="3479" spans="8:10">
      <c r="H3479" s="209">
        <v>1710</v>
      </c>
      <c r="I3479" s="219">
        <v>10457</v>
      </c>
      <c r="J3479" s="220" t="s">
        <v>378</v>
      </c>
    </row>
    <row r="3480" spans="8:10">
      <c r="H3480" s="209">
        <v>3036</v>
      </c>
      <c r="I3480" s="219">
        <v>10458</v>
      </c>
      <c r="J3480" s="220" t="s">
        <v>379</v>
      </c>
    </row>
    <row r="3481" spans="8:10">
      <c r="H3481" s="209">
        <v>888</v>
      </c>
      <c r="I3481" s="219">
        <v>15310</v>
      </c>
      <c r="J3481" s="220" t="s">
        <v>380</v>
      </c>
    </row>
    <row r="3482" spans="8:10">
      <c r="H3482" s="209">
        <v>120</v>
      </c>
      <c r="I3482" s="219">
        <v>10459</v>
      </c>
      <c r="J3482" s="220" t="s">
        <v>381</v>
      </c>
    </row>
    <row r="3483" spans="8:10">
      <c r="H3483" s="209">
        <v>2895</v>
      </c>
      <c r="I3483" s="219">
        <v>13823</v>
      </c>
      <c r="J3483" s="220" t="s">
        <v>382</v>
      </c>
    </row>
    <row r="3484" spans="8:10">
      <c r="H3484" s="209"/>
      <c r="I3484" s="219">
        <v>16472</v>
      </c>
      <c r="J3484" s="220" t="s">
        <v>3988</v>
      </c>
    </row>
    <row r="3485" spans="8:10">
      <c r="H3485" s="209">
        <v>3444</v>
      </c>
      <c r="I3485" s="219">
        <v>14467</v>
      </c>
      <c r="J3485" s="220" t="s">
        <v>383</v>
      </c>
    </row>
    <row r="3486" spans="8:10">
      <c r="H3486" s="209">
        <v>3007</v>
      </c>
      <c r="I3486" s="219">
        <v>10461</v>
      </c>
      <c r="J3486" s="220" t="s">
        <v>384</v>
      </c>
    </row>
    <row r="3487" spans="8:10">
      <c r="H3487" s="209">
        <v>3298</v>
      </c>
      <c r="I3487" s="219">
        <v>14418</v>
      </c>
      <c r="J3487" s="220" t="s">
        <v>385</v>
      </c>
    </row>
    <row r="3488" spans="8:10">
      <c r="H3488" s="209">
        <v>626</v>
      </c>
      <c r="I3488" s="219">
        <v>15188</v>
      </c>
      <c r="J3488" s="220" t="s">
        <v>386</v>
      </c>
    </row>
    <row r="3489" spans="8:10">
      <c r="H3489" s="209">
        <v>4261</v>
      </c>
      <c r="I3489" s="219">
        <v>10462</v>
      </c>
      <c r="J3489" s="220" t="s">
        <v>387</v>
      </c>
    </row>
    <row r="3490" spans="8:10">
      <c r="H3490" s="209"/>
      <c r="I3490" s="219">
        <v>10463</v>
      </c>
      <c r="J3490" s="220" t="s">
        <v>388</v>
      </c>
    </row>
    <row r="3491" spans="8:10">
      <c r="H3491" s="209"/>
      <c r="I3491" s="219">
        <v>10480</v>
      </c>
      <c r="J3491" s="220" t="s">
        <v>389</v>
      </c>
    </row>
    <row r="3492" spans="8:10">
      <c r="H3492" s="209"/>
      <c r="I3492" s="219">
        <v>16544</v>
      </c>
      <c r="J3492" s="220" t="s">
        <v>3989</v>
      </c>
    </row>
    <row r="3493" spans="8:10">
      <c r="H3493" s="209"/>
      <c r="I3493" s="219">
        <v>10465</v>
      </c>
      <c r="J3493" s="220" t="s">
        <v>390</v>
      </c>
    </row>
    <row r="3494" spans="8:10">
      <c r="H3494" s="209">
        <v>69</v>
      </c>
      <c r="I3494" s="219">
        <v>10451</v>
      </c>
      <c r="J3494" s="220" t="s">
        <v>391</v>
      </c>
    </row>
    <row r="3495" spans="8:10">
      <c r="H3495" s="209">
        <v>990</v>
      </c>
      <c r="I3495" s="219">
        <v>15373</v>
      </c>
      <c r="J3495" s="220" t="s">
        <v>392</v>
      </c>
    </row>
    <row r="3496" spans="8:10">
      <c r="H3496" s="209">
        <v>991</v>
      </c>
      <c r="I3496" s="219">
        <v>15374</v>
      </c>
      <c r="J3496" s="220" t="s">
        <v>393</v>
      </c>
    </row>
    <row r="3497" spans="8:10">
      <c r="H3497" s="209">
        <v>754</v>
      </c>
      <c r="I3497" s="219">
        <v>15258</v>
      </c>
      <c r="J3497" s="220" t="s">
        <v>394</v>
      </c>
    </row>
    <row r="3498" spans="8:10">
      <c r="H3498" s="209"/>
      <c r="I3498" s="219">
        <v>10467</v>
      </c>
      <c r="J3498" s="220" t="s">
        <v>395</v>
      </c>
    </row>
    <row r="3499" spans="8:10">
      <c r="H3499" s="209"/>
      <c r="I3499" s="219">
        <v>16476</v>
      </c>
      <c r="J3499" s="220" t="s">
        <v>3990</v>
      </c>
    </row>
    <row r="3500" spans="8:10">
      <c r="H3500" s="209"/>
      <c r="I3500" s="219">
        <v>10199</v>
      </c>
      <c r="J3500" s="220" t="s">
        <v>396</v>
      </c>
    </row>
    <row r="3501" spans="8:10">
      <c r="H3501" s="209">
        <v>4240</v>
      </c>
      <c r="I3501" s="219">
        <v>10468</v>
      </c>
      <c r="J3501" s="220" t="s">
        <v>397</v>
      </c>
    </row>
    <row r="3502" spans="8:10">
      <c r="H3502" s="209">
        <v>959</v>
      </c>
      <c r="I3502" s="219">
        <v>15354</v>
      </c>
      <c r="J3502" s="220" t="s">
        <v>85</v>
      </c>
    </row>
    <row r="3503" spans="8:10">
      <c r="H3503" s="209">
        <v>2585</v>
      </c>
      <c r="I3503" s="219">
        <v>10469</v>
      </c>
      <c r="J3503" s="220" t="s">
        <v>86</v>
      </c>
    </row>
    <row r="3504" spans="8:10">
      <c r="H3504" s="209">
        <v>3037</v>
      </c>
      <c r="I3504" s="219">
        <v>10470</v>
      </c>
      <c r="J3504" s="220" t="s">
        <v>87</v>
      </c>
    </row>
    <row r="3505" spans="8:10">
      <c r="H3505" s="209">
        <v>1349</v>
      </c>
      <c r="I3505" s="219">
        <v>10471</v>
      </c>
      <c r="J3505" s="220" t="s">
        <v>88</v>
      </c>
    </row>
    <row r="3506" spans="8:10">
      <c r="H3506" s="209"/>
      <c r="I3506" s="219">
        <v>11350</v>
      </c>
      <c r="J3506" s="220" t="s">
        <v>89</v>
      </c>
    </row>
    <row r="3507" spans="8:10">
      <c r="H3507" s="209">
        <v>992</v>
      </c>
      <c r="I3507" s="219">
        <v>16652</v>
      </c>
      <c r="J3507" s="220" t="s">
        <v>3197</v>
      </c>
    </row>
    <row r="3508" spans="8:10">
      <c r="H3508" s="209">
        <v>2586</v>
      </c>
      <c r="I3508" s="219">
        <v>10472</v>
      </c>
      <c r="J3508" s="220" t="s">
        <v>3198</v>
      </c>
    </row>
    <row r="3509" spans="8:10">
      <c r="H3509" s="209">
        <v>200</v>
      </c>
      <c r="I3509" s="219">
        <v>13250</v>
      </c>
      <c r="J3509" s="220" t="s">
        <v>3199</v>
      </c>
    </row>
    <row r="3510" spans="8:10">
      <c r="H3510" s="209"/>
      <c r="I3510" s="219">
        <v>10976</v>
      </c>
      <c r="J3510" s="220" t="s">
        <v>3200</v>
      </c>
    </row>
    <row r="3511" spans="8:10">
      <c r="H3511" s="209"/>
      <c r="I3511" s="219">
        <v>11088</v>
      </c>
      <c r="J3511" s="220" t="s">
        <v>3201</v>
      </c>
    </row>
    <row r="3512" spans="8:10">
      <c r="H3512" s="209">
        <v>3276</v>
      </c>
      <c r="I3512" s="219">
        <v>14410</v>
      </c>
      <c r="J3512" s="220" t="s">
        <v>3202</v>
      </c>
    </row>
    <row r="3513" spans="8:10">
      <c r="H3513" s="209"/>
      <c r="I3513" s="219">
        <v>10441</v>
      </c>
      <c r="J3513" s="220" t="s">
        <v>3203</v>
      </c>
    </row>
    <row r="3514" spans="8:10">
      <c r="H3514" s="209">
        <v>4621</v>
      </c>
      <c r="I3514" s="219">
        <v>15430</v>
      </c>
      <c r="J3514" s="220" t="s">
        <v>3204</v>
      </c>
    </row>
    <row r="3515" spans="8:10">
      <c r="H3515" s="209">
        <v>1220</v>
      </c>
      <c r="I3515" s="219">
        <v>10442</v>
      </c>
      <c r="J3515" s="220" t="s">
        <v>3205</v>
      </c>
    </row>
    <row r="3516" spans="8:10">
      <c r="H3516" s="209">
        <v>70</v>
      </c>
      <c r="I3516" s="219">
        <v>10443</v>
      </c>
      <c r="J3516" s="220" t="s">
        <v>3206</v>
      </c>
    </row>
    <row r="3517" spans="8:10">
      <c r="H3517" s="209">
        <v>886</v>
      </c>
      <c r="I3517" s="219">
        <v>15309</v>
      </c>
      <c r="J3517" s="220" t="s">
        <v>3207</v>
      </c>
    </row>
    <row r="3518" spans="8:10">
      <c r="H3518" s="209">
        <v>3379</v>
      </c>
      <c r="I3518" s="219">
        <v>15608</v>
      </c>
      <c r="J3518" s="220" t="s">
        <v>3208</v>
      </c>
    </row>
    <row r="3519" spans="8:10">
      <c r="H3519" s="209">
        <v>1146</v>
      </c>
      <c r="I3519" s="219">
        <v>15527</v>
      </c>
      <c r="J3519" s="220" t="s">
        <v>3209</v>
      </c>
    </row>
    <row r="3520" spans="8:10">
      <c r="H3520" s="209"/>
      <c r="I3520" s="219">
        <v>16275</v>
      </c>
      <c r="J3520" s="220" t="s">
        <v>3991</v>
      </c>
    </row>
    <row r="3521" spans="8:10">
      <c r="H3521" s="209"/>
      <c r="I3521" s="219">
        <v>10445</v>
      </c>
      <c r="J3521" s="220" t="s">
        <v>3210</v>
      </c>
    </row>
    <row r="3522" spans="8:10">
      <c r="H3522" s="209">
        <v>3316</v>
      </c>
      <c r="I3522" s="219">
        <v>14424</v>
      </c>
      <c r="J3522" s="220" t="s">
        <v>3211</v>
      </c>
    </row>
    <row r="3523" spans="8:10">
      <c r="H3523" s="209">
        <v>4262</v>
      </c>
      <c r="I3523" s="219">
        <v>10446</v>
      </c>
      <c r="J3523" s="220" t="s">
        <v>3212</v>
      </c>
    </row>
    <row r="3524" spans="8:10">
      <c r="H3524" s="209">
        <v>1069</v>
      </c>
      <c r="I3524" s="219">
        <v>15528</v>
      </c>
      <c r="J3524" s="220" t="s">
        <v>3213</v>
      </c>
    </row>
    <row r="3525" spans="8:10">
      <c r="H3525" s="209">
        <v>102</v>
      </c>
      <c r="I3525" s="219">
        <v>10448</v>
      </c>
      <c r="J3525" s="220" t="s">
        <v>3214</v>
      </c>
    </row>
    <row r="3526" spans="8:10">
      <c r="H3526" s="209">
        <v>4946</v>
      </c>
      <c r="I3526" s="219">
        <v>15437</v>
      </c>
      <c r="J3526" s="220" t="s">
        <v>3215</v>
      </c>
    </row>
    <row r="3527" spans="8:10">
      <c r="H3527" s="209"/>
      <c r="I3527" s="219">
        <v>10346</v>
      </c>
      <c r="J3527" s="220" t="s">
        <v>3216</v>
      </c>
    </row>
    <row r="3528" spans="8:10">
      <c r="H3528" s="209"/>
      <c r="I3528" s="219">
        <v>10269</v>
      </c>
      <c r="J3528" s="220" t="s">
        <v>3217</v>
      </c>
    </row>
    <row r="3529" spans="8:10">
      <c r="H3529" s="209">
        <v>251</v>
      </c>
      <c r="I3529" s="219">
        <v>13699</v>
      </c>
      <c r="J3529" s="220" t="s">
        <v>3218</v>
      </c>
    </row>
    <row r="3530" spans="8:10">
      <c r="H3530" s="209">
        <v>180</v>
      </c>
      <c r="I3530" s="219">
        <v>10389</v>
      </c>
      <c r="J3530" s="220" t="s">
        <v>3219</v>
      </c>
    </row>
    <row r="3531" spans="8:10">
      <c r="H3531" s="209"/>
      <c r="I3531" s="219">
        <v>11295</v>
      </c>
      <c r="J3531" s="220" t="s">
        <v>3220</v>
      </c>
    </row>
    <row r="3532" spans="8:10">
      <c r="H3532" s="209"/>
      <c r="I3532" s="219">
        <v>11024</v>
      </c>
      <c r="J3532" s="220" t="s">
        <v>3221</v>
      </c>
    </row>
    <row r="3533" spans="8:10">
      <c r="H3533" s="209">
        <v>2430</v>
      </c>
      <c r="I3533" s="219">
        <v>16596</v>
      </c>
      <c r="J3533" s="220" t="s">
        <v>3992</v>
      </c>
    </row>
    <row r="3534" spans="8:10">
      <c r="H3534" s="209">
        <v>394</v>
      </c>
      <c r="I3534" s="219">
        <v>15057</v>
      </c>
      <c r="J3534" s="220" t="s">
        <v>3222</v>
      </c>
    </row>
    <row r="3535" spans="8:10">
      <c r="H3535" s="209">
        <v>2865</v>
      </c>
      <c r="I3535" s="219">
        <v>13804</v>
      </c>
      <c r="J3535" s="220" t="s">
        <v>3223</v>
      </c>
    </row>
    <row r="3536" spans="8:10">
      <c r="H3536" s="209"/>
      <c r="I3536" s="219">
        <v>16310</v>
      </c>
      <c r="J3536" s="220" t="s">
        <v>3993</v>
      </c>
    </row>
    <row r="3537" spans="8:10">
      <c r="H3537" s="209"/>
      <c r="I3537" s="219">
        <v>16420</v>
      </c>
      <c r="J3537" s="220" t="s">
        <v>3994</v>
      </c>
    </row>
    <row r="3538" spans="8:10">
      <c r="H3538" s="209">
        <v>1009</v>
      </c>
      <c r="I3538" s="219">
        <v>15522</v>
      </c>
      <c r="J3538" s="220" t="s">
        <v>3224</v>
      </c>
    </row>
    <row r="3539" spans="8:10">
      <c r="H3539" s="209">
        <v>4045</v>
      </c>
      <c r="I3539" s="219">
        <v>10275</v>
      </c>
      <c r="J3539" s="220" t="s">
        <v>3225</v>
      </c>
    </row>
    <row r="3540" spans="8:10">
      <c r="H3540" s="209"/>
      <c r="I3540" s="219">
        <v>11349</v>
      </c>
      <c r="J3540" s="220" t="s">
        <v>3226</v>
      </c>
    </row>
    <row r="3541" spans="8:10">
      <c r="H3541" s="209">
        <v>14</v>
      </c>
      <c r="I3541" s="219">
        <v>13255</v>
      </c>
      <c r="J3541" s="220" t="s">
        <v>3227</v>
      </c>
    </row>
    <row r="3542" spans="8:10">
      <c r="H3542" s="209"/>
      <c r="I3542" s="219">
        <v>10276</v>
      </c>
      <c r="J3542" s="220" t="s">
        <v>3228</v>
      </c>
    </row>
    <row r="3543" spans="8:10">
      <c r="H3543" s="209">
        <v>121</v>
      </c>
      <c r="I3543" s="219">
        <v>10277</v>
      </c>
      <c r="J3543" s="220" t="s">
        <v>3229</v>
      </c>
    </row>
    <row r="3544" spans="8:10">
      <c r="H3544" s="209">
        <v>632</v>
      </c>
      <c r="I3544" s="219">
        <v>15194</v>
      </c>
      <c r="J3544" s="220" t="s">
        <v>3230</v>
      </c>
    </row>
    <row r="3545" spans="8:10">
      <c r="H3545" s="209">
        <v>4081</v>
      </c>
      <c r="I3545" s="219">
        <v>10278</v>
      </c>
      <c r="J3545" s="220" t="s">
        <v>3231</v>
      </c>
    </row>
    <row r="3546" spans="8:10">
      <c r="H3546" s="209">
        <v>3238</v>
      </c>
      <c r="I3546" s="219">
        <v>14398</v>
      </c>
      <c r="J3546" s="220" t="s">
        <v>3232</v>
      </c>
    </row>
    <row r="3547" spans="8:10">
      <c r="H3547" s="209"/>
      <c r="I3547" s="219">
        <v>16290</v>
      </c>
      <c r="J3547" s="220" t="s">
        <v>3995</v>
      </c>
    </row>
    <row r="3548" spans="8:10">
      <c r="H3548" s="209">
        <v>995</v>
      </c>
      <c r="I3548" s="219">
        <v>15377</v>
      </c>
      <c r="J3548" s="220" t="s">
        <v>3233</v>
      </c>
    </row>
    <row r="3549" spans="8:10">
      <c r="H3549" s="209"/>
      <c r="I3549" s="219">
        <v>10003</v>
      </c>
      <c r="J3549" s="220" t="s">
        <v>3234</v>
      </c>
    </row>
    <row r="3550" spans="8:10">
      <c r="H3550" s="209">
        <v>298</v>
      </c>
      <c r="I3550" s="219">
        <v>15631</v>
      </c>
      <c r="J3550" s="220" t="s">
        <v>3235</v>
      </c>
    </row>
    <row r="3551" spans="8:10">
      <c r="H3551" s="209"/>
      <c r="I3551" s="219">
        <v>10280</v>
      </c>
      <c r="J3551" s="220" t="s">
        <v>3236</v>
      </c>
    </row>
    <row r="3552" spans="8:10">
      <c r="H3552" s="209">
        <v>553</v>
      </c>
      <c r="I3552" s="219">
        <v>15132</v>
      </c>
      <c r="J3552" s="220" t="s">
        <v>3237</v>
      </c>
    </row>
    <row r="3553" spans="8:10">
      <c r="H3553" s="209">
        <v>4951</v>
      </c>
      <c r="I3553" s="219">
        <v>15439</v>
      </c>
      <c r="J3553" s="220" t="s">
        <v>3238</v>
      </c>
    </row>
    <row r="3554" spans="8:10">
      <c r="H3554" s="209">
        <v>1147</v>
      </c>
      <c r="I3554" s="219">
        <v>15523</v>
      </c>
      <c r="J3554" s="220" t="s">
        <v>3239</v>
      </c>
    </row>
    <row r="3555" spans="8:10">
      <c r="H3555" s="209"/>
      <c r="I3555" s="219">
        <v>10283</v>
      </c>
      <c r="J3555" s="220" t="s">
        <v>3240</v>
      </c>
    </row>
    <row r="3556" spans="8:10">
      <c r="H3556" s="209"/>
      <c r="I3556" s="219">
        <v>16332</v>
      </c>
      <c r="J3556" s="220" t="s">
        <v>3996</v>
      </c>
    </row>
    <row r="3557" spans="8:10">
      <c r="H3557" s="209">
        <v>3427</v>
      </c>
      <c r="I3557" s="219">
        <v>15610</v>
      </c>
      <c r="J3557" s="220" t="s">
        <v>3241</v>
      </c>
    </row>
    <row r="3558" spans="8:10">
      <c r="H3558" s="209">
        <v>71</v>
      </c>
      <c r="I3558" s="219">
        <v>10268</v>
      </c>
      <c r="J3558" s="220" t="s">
        <v>3242</v>
      </c>
    </row>
    <row r="3559" spans="8:10">
      <c r="H3559" s="209"/>
      <c r="I3559" s="219">
        <v>16273</v>
      </c>
      <c r="J3559" s="220" t="s">
        <v>3997</v>
      </c>
    </row>
    <row r="3560" spans="8:10">
      <c r="H3560" s="209">
        <v>181</v>
      </c>
      <c r="I3560" s="219">
        <v>10242</v>
      </c>
      <c r="J3560" s="220" t="s">
        <v>3243</v>
      </c>
    </row>
    <row r="3561" spans="8:10">
      <c r="H3561" s="209">
        <v>2974</v>
      </c>
      <c r="I3561" s="219">
        <v>14515</v>
      </c>
      <c r="J3561" s="220" t="s">
        <v>3244</v>
      </c>
    </row>
    <row r="3562" spans="8:10">
      <c r="H3562" s="209">
        <v>182</v>
      </c>
      <c r="I3562" s="219">
        <v>10334</v>
      </c>
      <c r="J3562" s="220" t="s">
        <v>3245</v>
      </c>
    </row>
    <row r="3563" spans="8:10">
      <c r="H3563" s="209">
        <v>594</v>
      </c>
      <c r="I3563" s="219">
        <v>15166</v>
      </c>
      <c r="J3563" s="220" t="s">
        <v>3246</v>
      </c>
    </row>
    <row r="3564" spans="8:10">
      <c r="H3564" s="209"/>
      <c r="I3564" s="219">
        <v>10120</v>
      </c>
      <c r="J3564" s="220" t="s">
        <v>3247</v>
      </c>
    </row>
    <row r="3565" spans="8:10">
      <c r="H3565" s="209">
        <v>3359</v>
      </c>
      <c r="I3565" s="219">
        <v>15381</v>
      </c>
      <c r="J3565" s="220" t="s">
        <v>3686</v>
      </c>
    </row>
    <row r="3566" spans="8:10">
      <c r="H3566" s="209">
        <v>4786</v>
      </c>
      <c r="I3566" s="219">
        <v>15462</v>
      </c>
      <c r="J3566" s="220" t="s">
        <v>3248</v>
      </c>
    </row>
    <row r="3567" spans="8:10">
      <c r="H3567" s="209"/>
      <c r="I3567" s="219">
        <v>10335</v>
      </c>
      <c r="J3567" s="220" t="s">
        <v>3249</v>
      </c>
    </row>
    <row r="3568" spans="8:10">
      <c r="H3568" s="209"/>
      <c r="I3568" s="219">
        <v>10336</v>
      </c>
      <c r="J3568" s="220" t="s">
        <v>3250</v>
      </c>
    </row>
    <row r="3569" spans="8:10">
      <c r="H3569" s="209">
        <v>6202</v>
      </c>
      <c r="I3569" s="219">
        <v>10337</v>
      </c>
      <c r="J3569" s="220" t="s">
        <v>3251</v>
      </c>
    </row>
    <row r="3570" spans="8:10">
      <c r="H3570" s="209">
        <v>554</v>
      </c>
      <c r="I3570" s="219">
        <v>15133</v>
      </c>
      <c r="J3570" s="220" t="s">
        <v>3252</v>
      </c>
    </row>
    <row r="3571" spans="8:10">
      <c r="H3571" s="209">
        <v>671</v>
      </c>
      <c r="I3571" s="219">
        <v>15205</v>
      </c>
      <c r="J3571" s="220" t="s">
        <v>3253</v>
      </c>
    </row>
    <row r="3572" spans="8:10">
      <c r="H3572" s="209">
        <v>4288</v>
      </c>
      <c r="I3572" s="219">
        <v>10338</v>
      </c>
      <c r="J3572" s="220" t="s">
        <v>3254</v>
      </c>
    </row>
    <row r="3573" spans="8:10">
      <c r="H3573" s="209"/>
      <c r="I3573" s="219">
        <v>10339</v>
      </c>
      <c r="J3573" s="220" t="s">
        <v>3255</v>
      </c>
    </row>
    <row r="3574" spans="8:10">
      <c r="H3574" s="209">
        <v>423</v>
      </c>
      <c r="I3574" s="219">
        <v>15080</v>
      </c>
      <c r="J3574" s="220" t="s">
        <v>3256</v>
      </c>
    </row>
    <row r="3575" spans="8:10">
      <c r="H3575" s="209">
        <v>1151</v>
      </c>
      <c r="I3575" s="219">
        <v>16591</v>
      </c>
      <c r="J3575" s="220" t="s">
        <v>3257</v>
      </c>
    </row>
    <row r="3576" spans="8:10">
      <c r="H3576" s="209"/>
      <c r="I3576" s="219">
        <v>10341</v>
      </c>
      <c r="J3576" s="220" t="s">
        <v>3258</v>
      </c>
    </row>
    <row r="3577" spans="8:10">
      <c r="H3577" s="209"/>
      <c r="I3577" s="219">
        <v>10342</v>
      </c>
      <c r="J3577" s="220" t="s">
        <v>3259</v>
      </c>
    </row>
    <row r="3578" spans="8:10">
      <c r="H3578" s="209"/>
      <c r="I3578" s="219">
        <v>10343</v>
      </c>
      <c r="J3578" s="220" t="s">
        <v>3260</v>
      </c>
    </row>
    <row r="3579" spans="8:10">
      <c r="H3579" s="209">
        <v>769</v>
      </c>
      <c r="I3579" s="219">
        <v>15268</v>
      </c>
      <c r="J3579" s="220" t="s">
        <v>3261</v>
      </c>
    </row>
    <row r="3580" spans="8:10">
      <c r="H3580" s="209">
        <v>4123</v>
      </c>
      <c r="I3580" s="219">
        <v>10360</v>
      </c>
      <c r="J3580" s="220" t="s">
        <v>3262</v>
      </c>
    </row>
    <row r="3581" spans="8:10">
      <c r="H3581" s="209"/>
      <c r="I3581" s="219">
        <v>16352</v>
      </c>
      <c r="J3581" s="220" t="s">
        <v>3998</v>
      </c>
    </row>
    <row r="3582" spans="8:10">
      <c r="H3582" s="209"/>
      <c r="I3582" s="219">
        <v>10345</v>
      </c>
      <c r="J3582" s="220" t="s">
        <v>3263</v>
      </c>
    </row>
    <row r="3583" spans="8:10">
      <c r="H3583" s="209"/>
      <c r="I3583" s="219">
        <v>11319</v>
      </c>
      <c r="J3583" s="220" t="s">
        <v>3264</v>
      </c>
    </row>
    <row r="3584" spans="8:10">
      <c r="H3584" s="209">
        <v>72</v>
      </c>
      <c r="I3584" s="219">
        <v>10331</v>
      </c>
      <c r="J3584" s="220" t="s">
        <v>3265</v>
      </c>
    </row>
    <row r="3585" spans="8:10">
      <c r="H3585" s="209">
        <v>2866</v>
      </c>
      <c r="I3585" s="219">
        <v>13805</v>
      </c>
      <c r="J3585" s="220" t="s">
        <v>3266</v>
      </c>
    </row>
    <row r="3586" spans="8:10">
      <c r="H3586" s="209">
        <v>230</v>
      </c>
      <c r="I3586" s="219">
        <v>10347</v>
      </c>
      <c r="J3586" s="220" t="s">
        <v>3267</v>
      </c>
    </row>
    <row r="3587" spans="8:10">
      <c r="H3587" s="209">
        <v>2501</v>
      </c>
      <c r="I3587" s="219">
        <v>10348</v>
      </c>
      <c r="J3587" s="220" t="s">
        <v>3268</v>
      </c>
    </row>
    <row r="3588" spans="8:10">
      <c r="H3588" s="209"/>
      <c r="I3588" s="219">
        <v>16289</v>
      </c>
      <c r="J3588" s="220" t="s">
        <v>3999</v>
      </c>
    </row>
    <row r="3589" spans="8:10">
      <c r="H3589" s="209">
        <v>2502</v>
      </c>
      <c r="I3589" s="219">
        <v>10349</v>
      </c>
      <c r="J3589" s="220" t="s">
        <v>3269</v>
      </c>
    </row>
    <row r="3590" spans="8:10">
      <c r="H3590" s="209"/>
      <c r="I3590" s="219">
        <v>16305</v>
      </c>
      <c r="J3590" s="220" t="s">
        <v>3270</v>
      </c>
    </row>
    <row r="3591" spans="8:10">
      <c r="H3591" s="209"/>
      <c r="I3591" s="219">
        <v>16461</v>
      </c>
      <c r="J3591" s="220" t="s">
        <v>4000</v>
      </c>
    </row>
    <row r="3592" spans="8:10">
      <c r="H3592" s="209">
        <v>3204</v>
      </c>
      <c r="I3592" s="219">
        <v>14381</v>
      </c>
      <c r="J3592" s="220" t="s">
        <v>3271</v>
      </c>
    </row>
    <row r="3593" spans="8:10">
      <c r="H3593" s="209"/>
      <c r="I3593" s="219">
        <v>10351</v>
      </c>
      <c r="J3593" s="220" t="s">
        <v>3272</v>
      </c>
    </row>
    <row r="3594" spans="8:10">
      <c r="H3594" s="209">
        <v>2481</v>
      </c>
      <c r="I3594" s="219">
        <v>10352</v>
      </c>
      <c r="J3594" s="220" t="s">
        <v>3273</v>
      </c>
    </row>
    <row r="3595" spans="8:10">
      <c r="H3595" s="209">
        <v>2867</v>
      </c>
      <c r="I3595" s="219">
        <v>13806</v>
      </c>
      <c r="J3595" s="220" t="s">
        <v>3274</v>
      </c>
    </row>
    <row r="3596" spans="8:10">
      <c r="H3596" s="209">
        <v>4181</v>
      </c>
      <c r="I3596" s="219">
        <v>10353</v>
      </c>
      <c r="J3596" s="220" t="s">
        <v>3275</v>
      </c>
    </row>
    <row r="3597" spans="8:10">
      <c r="H3597" s="209"/>
      <c r="I3597" s="219">
        <v>16325</v>
      </c>
      <c r="J3597" s="220" t="s">
        <v>4001</v>
      </c>
    </row>
    <row r="3598" spans="8:10">
      <c r="H3598" s="209">
        <v>4082</v>
      </c>
      <c r="I3598" s="219">
        <v>10354</v>
      </c>
      <c r="J3598" s="220" t="s">
        <v>3276</v>
      </c>
    </row>
    <row r="3599" spans="8:10">
      <c r="H3599" s="209">
        <v>360</v>
      </c>
      <c r="I3599" s="219">
        <v>15038</v>
      </c>
      <c r="J3599" s="220" t="s">
        <v>3277</v>
      </c>
    </row>
    <row r="3600" spans="8:10">
      <c r="H3600" s="209">
        <v>4046</v>
      </c>
      <c r="I3600" s="219">
        <v>10356</v>
      </c>
      <c r="J3600" s="220" t="s">
        <v>3278</v>
      </c>
    </row>
    <row r="3601" spans="8:10">
      <c r="H3601" s="209">
        <v>1511</v>
      </c>
      <c r="I3601" s="219">
        <v>10357</v>
      </c>
      <c r="J3601" s="220" t="s">
        <v>3279</v>
      </c>
    </row>
    <row r="3602" spans="8:10">
      <c r="H3602" s="209">
        <v>3038</v>
      </c>
      <c r="I3602" s="219">
        <v>10358</v>
      </c>
      <c r="J3602" s="220" t="s">
        <v>3280</v>
      </c>
    </row>
    <row r="3603" spans="8:10">
      <c r="H3603" s="209"/>
      <c r="I3603" s="219">
        <v>10981</v>
      </c>
      <c r="J3603" s="220" t="s">
        <v>3281</v>
      </c>
    </row>
    <row r="3604" spans="8:10">
      <c r="H3604" s="209">
        <v>2408</v>
      </c>
      <c r="I3604" s="219">
        <v>13710</v>
      </c>
      <c r="J3604" s="220" t="s">
        <v>3282</v>
      </c>
    </row>
    <row r="3605" spans="8:10">
      <c r="H3605" s="209">
        <v>1107</v>
      </c>
      <c r="I3605" s="219">
        <v>15525</v>
      </c>
      <c r="J3605" s="220" t="s">
        <v>3283</v>
      </c>
    </row>
    <row r="3606" spans="8:10">
      <c r="H3606" s="209"/>
      <c r="I3606" s="219">
        <v>16154</v>
      </c>
      <c r="J3606" s="220" t="s">
        <v>4002</v>
      </c>
    </row>
    <row r="3607" spans="8:10">
      <c r="H3607" s="209">
        <v>1323</v>
      </c>
      <c r="I3607" s="219">
        <v>10314</v>
      </c>
      <c r="J3607" s="220" t="s">
        <v>3284</v>
      </c>
    </row>
    <row r="3608" spans="8:10">
      <c r="H3608" s="209"/>
      <c r="I3608" s="219">
        <v>16288</v>
      </c>
      <c r="J3608" s="220" t="s">
        <v>4003</v>
      </c>
    </row>
    <row r="3609" spans="8:10">
      <c r="H3609" s="209">
        <v>627</v>
      </c>
      <c r="I3609" s="219">
        <v>15189</v>
      </c>
      <c r="J3609" s="220" t="s">
        <v>3285</v>
      </c>
    </row>
    <row r="3610" spans="8:10">
      <c r="H3610" s="209">
        <v>755</v>
      </c>
      <c r="I3610" s="219">
        <v>15259</v>
      </c>
      <c r="J3610" s="220" t="s">
        <v>3286</v>
      </c>
    </row>
    <row r="3611" spans="8:10">
      <c r="H3611" s="209">
        <v>4791</v>
      </c>
      <c r="I3611" s="219">
        <v>15418</v>
      </c>
      <c r="J3611" s="220" t="s">
        <v>3287</v>
      </c>
    </row>
    <row r="3612" spans="8:10">
      <c r="H3612" s="209">
        <v>345</v>
      </c>
      <c r="I3612" s="219">
        <v>15028</v>
      </c>
      <c r="J3612" s="220" t="s">
        <v>3288</v>
      </c>
    </row>
    <row r="3613" spans="8:10">
      <c r="H3613" s="209">
        <v>424</v>
      </c>
      <c r="I3613" s="219">
        <v>15081</v>
      </c>
      <c r="J3613" s="220" t="s">
        <v>3289</v>
      </c>
    </row>
    <row r="3614" spans="8:10">
      <c r="H3614" s="209">
        <v>960</v>
      </c>
      <c r="I3614" s="219">
        <v>15355</v>
      </c>
      <c r="J3614" s="220" t="s">
        <v>3290</v>
      </c>
    </row>
    <row r="3615" spans="8:10">
      <c r="H3615" s="209"/>
      <c r="I3615" s="219">
        <v>16357</v>
      </c>
      <c r="J3615" s="220" t="s">
        <v>4004</v>
      </c>
    </row>
    <row r="3616" spans="8:10">
      <c r="H3616" s="209">
        <v>293</v>
      </c>
      <c r="I3616" s="219">
        <v>16123</v>
      </c>
      <c r="J3616" s="220" t="s">
        <v>3291</v>
      </c>
    </row>
    <row r="3617" spans="8:10">
      <c r="H3617" s="209">
        <v>4701</v>
      </c>
      <c r="I3617" s="219">
        <v>15432</v>
      </c>
      <c r="J3617" s="220" t="s">
        <v>3292</v>
      </c>
    </row>
    <row r="3618" spans="8:10">
      <c r="H3618" s="209">
        <v>4781</v>
      </c>
      <c r="I3618" s="219">
        <v>15441</v>
      </c>
      <c r="J3618" s="220" t="s">
        <v>3293</v>
      </c>
    </row>
    <row r="3619" spans="8:10">
      <c r="H3619" s="209">
        <v>4182</v>
      </c>
      <c r="I3619" s="219">
        <v>10359</v>
      </c>
      <c r="J3619" s="220" t="s">
        <v>3294</v>
      </c>
    </row>
    <row r="3620" spans="8:10">
      <c r="H3620" s="209"/>
      <c r="I3620" s="219">
        <v>16416</v>
      </c>
      <c r="J3620" s="220" t="s">
        <v>4005</v>
      </c>
    </row>
    <row r="3621" spans="8:10">
      <c r="H3621" s="209"/>
      <c r="I3621" s="219">
        <v>11207</v>
      </c>
      <c r="J3621" s="220" t="s">
        <v>3295</v>
      </c>
    </row>
    <row r="3622" spans="8:10">
      <c r="H3622" s="209">
        <v>2309</v>
      </c>
      <c r="I3622" s="219">
        <v>13232</v>
      </c>
      <c r="J3622" s="220" t="s">
        <v>3296</v>
      </c>
    </row>
    <row r="3623" spans="8:10">
      <c r="H3623" s="209">
        <v>4047</v>
      </c>
      <c r="I3623" s="219">
        <v>10344</v>
      </c>
      <c r="J3623" s="220" t="s">
        <v>3297</v>
      </c>
    </row>
    <row r="3624" spans="8:10">
      <c r="H3624" s="209">
        <v>4048</v>
      </c>
      <c r="I3624" s="219">
        <v>10303</v>
      </c>
      <c r="J3624" s="220" t="s">
        <v>3298</v>
      </c>
    </row>
    <row r="3625" spans="8:10">
      <c r="H3625" s="209">
        <v>5655</v>
      </c>
      <c r="I3625" s="219">
        <v>14913</v>
      </c>
      <c r="J3625" s="220" t="s">
        <v>3299</v>
      </c>
    </row>
    <row r="3626" spans="8:10">
      <c r="H3626" s="209"/>
      <c r="I3626" s="219">
        <v>11339</v>
      </c>
      <c r="J3626" s="220" t="s">
        <v>3300</v>
      </c>
    </row>
    <row r="3627" spans="8:10">
      <c r="H3627" s="209">
        <v>5938</v>
      </c>
      <c r="I3627" s="219">
        <v>15497</v>
      </c>
      <c r="J3627" s="220" t="s">
        <v>3301</v>
      </c>
    </row>
    <row r="3628" spans="8:10">
      <c r="H3628" s="209">
        <v>5939</v>
      </c>
      <c r="I3628" s="219">
        <v>14912</v>
      </c>
      <c r="J3628" s="220" t="s">
        <v>3302</v>
      </c>
    </row>
    <row r="3629" spans="8:10">
      <c r="H3629" s="209">
        <v>5415</v>
      </c>
      <c r="I3629" s="219">
        <v>14911</v>
      </c>
      <c r="J3629" s="220" t="s">
        <v>3303</v>
      </c>
    </row>
    <row r="3630" spans="8:10">
      <c r="H3630" s="209"/>
      <c r="I3630" s="219">
        <v>10536</v>
      </c>
      <c r="J3630" s="220" t="s">
        <v>3304</v>
      </c>
    </row>
    <row r="3631" spans="8:10">
      <c r="H3631" s="209">
        <v>2868</v>
      </c>
      <c r="I3631" s="219">
        <v>13807</v>
      </c>
      <c r="J3631" s="220" t="s">
        <v>3305</v>
      </c>
    </row>
    <row r="3632" spans="8:10">
      <c r="H3632" s="209">
        <v>4183</v>
      </c>
      <c r="I3632" s="219">
        <v>10309</v>
      </c>
      <c r="J3632" s="220" t="s">
        <v>3306</v>
      </c>
    </row>
    <row r="3633" spans="8:10">
      <c r="H3633" s="209">
        <v>4263</v>
      </c>
      <c r="I3633" s="219">
        <v>10310</v>
      </c>
      <c r="J3633" s="220" t="s">
        <v>3307</v>
      </c>
    </row>
    <row r="3634" spans="8:10">
      <c r="H3634" s="209">
        <v>1150</v>
      </c>
      <c r="I3634" s="219">
        <v>15524</v>
      </c>
      <c r="J3634" s="220" t="s">
        <v>3308</v>
      </c>
    </row>
    <row r="3635" spans="8:10">
      <c r="H3635" s="209">
        <v>231</v>
      </c>
      <c r="I3635" s="219">
        <v>10312</v>
      </c>
      <c r="J3635" s="220" t="s">
        <v>3309</v>
      </c>
    </row>
    <row r="3636" spans="8:10">
      <c r="H3636" s="209">
        <v>6299</v>
      </c>
      <c r="I3636" s="219">
        <v>10330</v>
      </c>
      <c r="J3636" s="220" t="s">
        <v>3310</v>
      </c>
    </row>
    <row r="3637" spans="8:10">
      <c r="H3637" s="209">
        <v>6300</v>
      </c>
      <c r="I3637" s="219">
        <v>10315</v>
      </c>
      <c r="J3637" s="220" t="s">
        <v>3311</v>
      </c>
    </row>
    <row r="3638" spans="8:10">
      <c r="H3638" s="209">
        <v>3746</v>
      </c>
      <c r="I3638" s="219">
        <v>16066</v>
      </c>
      <c r="J3638" s="220" t="s">
        <v>3312</v>
      </c>
    </row>
    <row r="3639" spans="8:10">
      <c r="H3639" s="209">
        <v>4147</v>
      </c>
      <c r="I3639" s="219">
        <v>10301</v>
      </c>
      <c r="J3639" s="220" t="s">
        <v>3313</v>
      </c>
    </row>
    <row r="3640" spans="8:10">
      <c r="H3640" s="209"/>
      <c r="I3640" s="219">
        <v>10317</v>
      </c>
      <c r="J3640" s="220" t="s">
        <v>3314</v>
      </c>
    </row>
    <row r="3641" spans="8:10">
      <c r="H3641" s="209">
        <v>2834</v>
      </c>
      <c r="I3641" s="219">
        <v>13779</v>
      </c>
      <c r="J3641" s="220" t="s">
        <v>3315</v>
      </c>
    </row>
    <row r="3642" spans="8:10">
      <c r="H3642" s="209">
        <v>556</v>
      </c>
      <c r="I3642" s="219">
        <v>15135</v>
      </c>
      <c r="J3642" s="220" t="s">
        <v>3316</v>
      </c>
    </row>
    <row r="3643" spans="8:10">
      <c r="H3643" s="209"/>
      <c r="I3643" s="219">
        <v>10318</v>
      </c>
      <c r="J3643" s="220" t="s">
        <v>3317</v>
      </c>
    </row>
    <row r="3644" spans="8:10">
      <c r="H3644" s="209">
        <v>4511</v>
      </c>
      <c r="I3644" s="219">
        <v>15452</v>
      </c>
      <c r="J3644" s="220" t="s">
        <v>3318</v>
      </c>
    </row>
    <row r="3645" spans="8:10">
      <c r="H3645" s="209"/>
      <c r="I3645" s="219">
        <v>16225</v>
      </c>
      <c r="J3645" s="220" t="s">
        <v>4006</v>
      </c>
    </row>
    <row r="3646" spans="8:10">
      <c r="H3646" s="209">
        <v>3712</v>
      </c>
      <c r="I3646" s="219">
        <v>15992</v>
      </c>
      <c r="J3646" s="220" t="s">
        <v>3319</v>
      </c>
    </row>
    <row r="3647" spans="8:10">
      <c r="H3647" s="209"/>
      <c r="I3647" s="219">
        <v>11077</v>
      </c>
      <c r="J3647" s="220" t="s">
        <v>3320</v>
      </c>
    </row>
    <row r="3648" spans="8:10">
      <c r="H3648" s="209">
        <v>3947</v>
      </c>
      <c r="I3648" s="219">
        <v>16031</v>
      </c>
      <c r="J3648" s="220" t="s">
        <v>3321</v>
      </c>
    </row>
    <row r="3649" spans="8:10">
      <c r="H3649" s="209">
        <v>4289</v>
      </c>
      <c r="I3649" s="219">
        <v>14361</v>
      </c>
      <c r="J3649" s="220" t="s">
        <v>3322</v>
      </c>
    </row>
    <row r="3650" spans="8:10">
      <c r="H3650" s="209">
        <v>361</v>
      </c>
      <c r="I3650" s="219">
        <v>15039</v>
      </c>
      <c r="J3650" s="220" t="s">
        <v>3323</v>
      </c>
    </row>
    <row r="3651" spans="8:10">
      <c r="H3651" s="209">
        <v>161</v>
      </c>
      <c r="I3651" s="219">
        <v>13683</v>
      </c>
      <c r="J3651" s="220" t="s">
        <v>3324</v>
      </c>
    </row>
    <row r="3652" spans="8:10">
      <c r="H3652" s="209"/>
      <c r="I3652" s="219">
        <v>10321</v>
      </c>
      <c r="J3652" s="220" t="s">
        <v>3325</v>
      </c>
    </row>
    <row r="3653" spans="8:10">
      <c r="H3653" s="209">
        <v>2534</v>
      </c>
      <c r="I3653" s="219">
        <v>13743</v>
      </c>
      <c r="J3653" s="220" t="s">
        <v>3326</v>
      </c>
    </row>
    <row r="3654" spans="8:10">
      <c r="H3654" s="209">
        <v>4083</v>
      </c>
      <c r="I3654" s="219">
        <v>10322</v>
      </c>
      <c r="J3654" s="220" t="s">
        <v>3327</v>
      </c>
    </row>
    <row r="3655" spans="8:10">
      <c r="H3655" s="209">
        <v>1711</v>
      </c>
      <c r="I3655" s="219">
        <v>10323</v>
      </c>
      <c r="J3655" s="220" t="s">
        <v>3328</v>
      </c>
    </row>
    <row r="3656" spans="8:10">
      <c r="H3656" s="209">
        <v>2622</v>
      </c>
      <c r="I3656" s="219">
        <v>10324</v>
      </c>
      <c r="J3656" s="220" t="s">
        <v>3329</v>
      </c>
    </row>
    <row r="3657" spans="8:10">
      <c r="H3657" s="209"/>
      <c r="I3657" s="219">
        <v>10325</v>
      </c>
      <c r="J3657" s="220" t="s">
        <v>3330</v>
      </c>
    </row>
    <row r="3658" spans="8:10">
      <c r="H3658" s="209">
        <v>160</v>
      </c>
      <c r="I3658" s="219">
        <v>10326</v>
      </c>
      <c r="J3658" s="220" t="s">
        <v>3331</v>
      </c>
    </row>
    <row r="3659" spans="8:10">
      <c r="H3659" s="209">
        <v>2869</v>
      </c>
      <c r="I3659" s="219">
        <v>13808</v>
      </c>
      <c r="J3659" s="220" t="s">
        <v>3332</v>
      </c>
    </row>
    <row r="3660" spans="8:10">
      <c r="H3660" s="209">
        <v>3791</v>
      </c>
      <c r="I3660" s="219">
        <v>16011</v>
      </c>
      <c r="J3660" s="220" t="s">
        <v>3333</v>
      </c>
    </row>
    <row r="3661" spans="8:10">
      <c r="H3661" s="209">
        <v>4324</v>
      </c>
      <c r="I3661" s="219">
        <v>16616</v>
      </c>
      <c r="J3661" s="220" t="s">
        <v>3334</v>
      </c>
    </row>
    <row r="3662" spans="8:10">
      <c r="H3662" s="209">
        <v>4264</v>
      </c>
      <c r="I3662" s="219">
        <v>10329</v>
      </c>
      <c r="J3662" s="220" t="s">
        <v>3335</v>
      </c>
    </row>
    <row r="3663" spans="8:10">
      <c r="H3663" s="209">
        <v>557</v>
      </c>
      <c r="I3663" s="219">
        <v>15136</v>
      </c>
      <c r="J3663" s="220" t="s">
        <v>3336</v>
      </c>
    </row>
    <row r="3664" spans="8:10">
      <c r="H3664" s="209">
        <v>3426</v>
      </c>
      <c r="I3664" s="219">
        <v>14463</v>
      </c>
      <c r="J3664" s="220" t="s">
        <v>3337</v>
      </c>
    </row>
    <row r="3665" spans="8:10">
      <c r="H3665" s="209">
        <v>794</v>
      </c>
      <c r="I3665" s="219">
        <v>15278</v>
      </c>
      <c r="J3665" s="220" t="s">
        <v>3338</v>
      </c>
    </row>
    <row r="3666" spans="8:10">
      <c r="H3666" s="209"/>
      <c r="I3666" s="219">
        <v>11169</v>
      </c>
      <c r="J3666" s="220" t="s">
        <v>3339</v>
      </c>
    </row>
    <row r="3667" spans="8:10">
      <c r="H3667" s="209">
        <v>2793</v>
      </c>
      <c r="I3667" s="219">
        <v>13851</v>
      </c>
      <c r="J3667" s="220" t="s">
        <v>3340</v>
      </c>
    </row>
    <row r="3668" spans="8:10">
      <c r="H3668" s="209">
        <v>6011</v>
      </c>
      <c r="I3668" s="219">
        <v>10159</v>
      </c>
      <c r="J3668" s="220" t="s">
        <v>3341</v>
      </c>
    </row>
    <row r="3669" spans="8:10">
      <c r="H3669" s="209">
        <v>628</v>
      </c>
      <c r="I3669" s="219">
        <v>15190</v>
      </c>
      <c r="J3669" s="220" t="s">
        <v>3342</v>
      </c>
    </row>
    <row r="3670" spans="8:10">
      <c r="H3670" s="209"/>
      <c r="I3670" s="219">
        <v>10313</v>
      </c>
      <c r="J3670" s="220" t="s">
        <v>3343</v>
      </c>
    </row>
    <row r="3671" spans="8:10">
      <c r="H3671" s="209">
        <v>261</v>
      </c>
      <c r="I3671" s="219">
        <v>13688</v>
      </c>
      <c r="J3671" s="220" t="s">
        <v>3360</v>
      </c>
    </row>
    <row r="3672" spans="8:10">
      <c r="H3672" s="209">
        <v>9950</v>
      </c>
      <c r="I3672" s="219"/>
      <c r="J3672" s="220" t="s">
        <v>3463</v>
      </c>
    </row>
    <row r="3673" spans="8:10">
      <c r="H3673" s="209">
        <v>9990</v>
      </c>
      <c r="I3673" s="219"/>
      <c r="J3673" s="220" t="s">
        <v>3344</v>
      </c>
    </row>
    <row r="3674" spans="8:10">
      <c r="H3674" s="209"/>
      <c r="I3674" s="219"/>
      <c r="J3674" s="220"/>
    </row>
    <row r="3675" spans="8:10">
      <c r="H3675" s="209"/>
      <c r="I3675" s="219"/>
      <c r="J3675" s="220"/>
    </row>
    <row r="3676" spans="8:10">
      <c r="H3676" s="209"/>
      <c r="I3676" s="219"/>
      <c r="J3676" s="220"/>
    </row>
    <row r="3677" spans="8:10">
      <c r="H3677" s="209"/>
      <c r="I3677" s="219"/>
      <c r="J3677" s="220"/>
    </row>
    <row r="3678" spans="8:10">
      <c r="H3678" s="209"/>
      <c r="I3678" s="219"/>
      <c r="J3678" s="220"/>
    </row>
    <row r="3679" spans="8:10">
      <c r="H3679" s="209"/>
      <c r="I3679" s="219"/>
      <c r="J3679" s="220"/>
    </row>
    <row r="3680" spans="8:10">
      <c r="H3680" s="209"/>
      <c r="I3680" s="219"/>
      <c r="J3680" s="220"/>
    </row>
    <row r="3681" spans="8:10">
      <c r="H3681" s="209"/>
      <c r="I3681" s="219"/>
      <c r="J3681" s="220"/>
    </row>
    <row r="3682" spans="8:10">
      <c r="H3682" s="209"/>
      <c r="I3682" s="219"/>
      <c r="J3682" s="220"/>
    </row>
    <row r="3683" spans="8:10">
      <c r="H3683" s="209"/>
      <c r="I3683" s="219"/>
      <c r="J3683" s="220"/>
    </row>
    <row r="3684" spans="8:10">
      <c r="H3684" s="209"/>
      <c r="I3684" s="219"/>
      <c r="J3684" s="220"/>
    </row>
    <row r="3685" spans="8:10">
      <c r="H3685" s="209"/>
      <c r="I3685" s="219"/>
      <c r="J3685" s="220"/>
    </row>
    <row r="3686" spans="8:10">
      <c r="H3686" s="209"/>
      <c r="I3686" s="219"/>
      <c r="J3686" s="220"/>
    </row>
    <row r="3687" spans="8:10">
      <c r="H3687" s="209"/>
      <c r="I3687" s="219"/>
      <c r="J3687" s="220"/>
    </row>
    <row r="3688" spans="8:10">
      <c r="H3688" s="209"/>
      <c r="I3688" s="219"/>
      <c r="J3688" s="220"/>
    </row>
    <row r="3689" spans="8:10">
      <c r="H3689" s="209"/>
      <c r="I3689" s="219"/>
      <c r="J3689" s="220"/>
    </row>
    <row r="3690" spans="8:10">
      <c r="H3690" s="209"/>
      <c r="I3690" s="219"/>
      <c r="J3690" s="220"/>
    </row>
    <row r="3691" spans="8:10">
      <c r="H3691" s="209"/>
      <c r="I3691" s="219"/>
      <c r="J3691" s="220"/>
    </row>
    <row r="3692" spans="8:10">
      <c r="H3692" s="209"/>
      <c r="I3692" s="219"/>
      <c r="J3692" s="220"/>
    </row>
    <row r="3693" spans="8:10">
      <c r="H3693" s="209"/>
      <c r="I3693" s="219"/>
      <c r="J3693" s="220"/>
    </row>
    <row r="3694" spans="8:10">
      <c r="H3694" s="209"/>
      <c r="I3694" s="219"/>
      <c r="J3694" s="220"/>
    </row>
    <row r="3695" spans="8:10">
      <c r="H3695" s="209"/>
      <c r="I3695" s="219"/>
      <c r="J3695" s="220"/>
    </row>
    <row r="3696" spans="8:10">
      <c r="H3696" s="209"/>
      <c r="I3696" s="219"/>
      <c r="J3696" s="220"/>
    </row>
    <row r="3697" spans="8:10">
      <c r="H3697" s="209"/>
      <c r="I3697" s="219"/>
      <c r="J3697" s="220"/>
    </row>
    <row r="3698" spans="8:10">
      <c r="H3698" s="209"/>
      <c r="I3698" s="219"/>
      <c r="J3698" s="220"/>
    </row>
    <row r="3699" spans="8:10">
      <c r="H3699" s="209"/>
      <c r="I3699" s="219"/>
      <c r="J3699" s="220"/>
    </row>
    <row r="3700" spans="8:10">
      <c r="H3700" s="209"/>
      <c r="I3700" s="219"/>
      <c r="J3700" s="220"/>
    </row>
    <row r="3701" spans="8:10">
      <c r="H3701" s="209"/>
      <c r="I3701" s="219"/>
      <c r="J3701" s="220"/>
    </row>
    <row r="3702" spans="8:10">
      <c r="H3702" s="209"/>
      <c r="I3702" s="219"/>
      <c r="J3702" s="220"/>
    </row>
    <row r="3703" spans="8:10">
      <c r="H3703" s="209"/>
      <c r="I3703" s="219"/>
      <c r="J3703" s="220"/>
    </row>
    <row r="3704" spans="8:10">
      <c r="H3704" s="209"/>
      <c r="I3704" s="219"/>
      <c r="J3704" s="220"/>
    </row>
    <row r="3705" spans="8:10">
      <c r="H3705" s="209"/>
      <c r="I3705" s="219"/>
      <c r="J3705" s="220"/>
    </row>
    <row r="3706" spans="8:10">
      <c r="H3706" s="209"/>
      <c r="I3706" s="219"/>
      <c r="J3706" s="220"/>
    </row>
    <row r="3707" spans="8:10">
      <c r="H3707" s="209"/>
      <c r="I3707" s="219"/>
      <c r="J3707" s="220"/>
    </row>
    <row r="3708" spans="8:10">
      <c r="H3708" s="209"/>
      <c r="I3708" s="219"/>
      <c r="J3708" s="220"/>
    </row>
    <row r="3709" spans="8:10">
      <c r="H3709" s="209"/>
      <c r="I3709" s="219"/>
      <c r="J3709" s="220"/>
    </row>
    <row r="3710" spans="8:10">
      <c r="H3710" s="209"/>
      <c r="I3710" s="219"/>
      <c r="J3710" s="220"/>
    </row>
    <row r="3711" spans="8:10">
      <c r="H3711" s="209"/>
      <c r="I3711" s="219"/>
      <c r="J3711" s="220"/>
    </row>
    <row r="3712" spans="8:10">
      <c r="H3712" s="209"/>
      <c r="I3712" s="219"/>
      <c r="J3712" s="220"/>
    </row>
    <row r="3713" spans="8:10">
      <c r="H3713" s="209"/>
      <c r="I3713" s="219"/>
      <c r="J3713" s="220"/>
    </row>
    <row r="3714" spans="8:10">
      <c r="H3714" s="209"/>
      <c r="I3714" s="219"/>
      <c r="J3714" s="220"/>
    </row>
    <row r="3715" spans="8:10">
      <c r="H3715" s="209"/>
      <c r="I3715" s="219"/>
      <c r="J3715" s="220"/>
    </row>
    <row r="3716" spans="8:10">
      <c r="H3716" s="209"/>
      <c r="I3716" s="219"/>
      <c r="J3716" s="220"/>
    </row>
    <row r="3717" spans="8:10">
      <c r="H3717" s="209"/>
      <c r="I3717" s="219"/>
      <c r="J3717" s="220"/>
    </row>
    <row r="3718" spans="8:10">
      <c r="H3718" s="209"/>
      <c r="I3718" s="219"/>
      <c r="J3718" s="220"/>
    </row>
    <row r="3719" spans="8:10">
      <c r="H3719" s="209"/>
      <c r="I3719" s="219"/>
      <c r="J3719" s="220"/>
    </row>
    <row r="3720" spans="8:10">
      <c r="H3720" s="209"/>
      <c r="I3720" s="219"/>
      <c r="J3720" s="220"/>
    </row>
    <row r="3721" spans="8:10">
      <c r="H3721" s="209"/>
      <c r="I3721" s="219"/>
      <c r="J3721" s="220"/>
    </row>
    <row r="3722" spans="8:10">
      <c r="H3722" s="209"/>
      <c r="I3722" s="219"/>
      <c r="J3722" s="220"/>
    </row>
    <row r="3723" spans="8:10">
      <c r="H3723" s="209"/>
      <c r="I3723" s="219"/>
      <c r="J3723" s="220"/>
    </row>
    <row r="3724" spans="8:10">
      <c r="H3724" s="209"/>
      <c r="I3724" s="219"/>
      <c r="J3724" s="220"/>
    </row>
    <row r="3725" spans="8:10">
      <c r="H3725" s="209"/>
      <c r="I3725" s="219"/>
      <c r="J3725" s="220"/>
    </row>
    <row r="3726" spans="8:10">
      <c r="H3726" s="209"/>
      <c r="I3726" s="219"/>
      <c r="J3726" s="220"/>
    </row>
    <row r="3727" spans="8:10">
      <c r="H3727" s="209"/>
      <c r="I3727" s="219"/>
      <c r="J3727" s="220"/>
    </row>
    <row r="3728" spans="8:10">
      <c r="H3728" s="209"/>
      <c r="I3728" s="219"/>
      <c r="J3728" s="220"/>
    </row>
    <row r="3729" spans="8:10">
      <c r="H3729" s="209"/>
      <c r="I3729" s="219"/>
      <c r="J3729" s="220"/>
    </row>
    <row r="3730" spans="8:10">
      <c r="H3730" s="209"/>
      <c r="I3730" s="219"/>
      <c r="J3730" s="220"/>
    </row>
    <row r="3731" spans="8:10">
      <c r="H3731" s="209"/>
      <c r="I3731" s="219"/>
      <c r="J3731" s="220"/>
    </row>
    <row r="3732" spans="8:10">
      <c r="H3732" s="209"/>
      <c r="I3732" s="219"/>
      <c r="J3732" s="220"/>
    </row>
    <row r="3733" spans="8:10">
      <c r="H3733" s="209"/>
      <c r="I3733" s="219"/>
      <c r="J3733" s="220"/>
    </row>
    <row r="3734" spans="8:10">
      <c r="H3734" s="209"/>
      <c r="I3734" s="219"/>
      <c r="J3734" s="220"/>
    </row>
    <row r="3735" spans="8:10">
      <c r="H3735" s="209"/>
      <c r="I3735" s="219"/>
      <c r="J3735" s="220"/>
    </row>
    <row r="3736" spans="8:10">
      <c r="H3736" s="209"/>
      <c r="I3736" s="219"/>
      <c r="J3736" s="220"/>
    </row>
    <row r="3737" spans="8:10">
      <c r="H3737" s="209"/>
      <c r="I3737" s="219"/>
      <c r="J3737" s="220"/>
    </row>
    <row r="3738" spans="8:10">
      <c r="H3738" s="209"/>
      <c r="I3738" s="219"/>
      <c r="J3738" s="220"/>
    </row>
    <row r="3739" spans="8:10">
      <c r="H3739" s="209"/>
      <c r="I3739" s="219"/>
      <c r="J3739" s="220"/>
    </row>
    <row r="3740" spans="8:10">
      <c r="H3740" s="209"/>
      <c r="I3740" s="219"/>
      <c r="J3740" s="220"/>
    </row>
    <row r="3741" spans="8:10">
      <c r="H3741" s="209"/>
      <c r="I3741" s="219"/>
      <c r="J3741" s="220"/>
    </row>
    <row r="3742" spans="8:10">
      <c r="H3742" s="209"/>
      <c r="I3742" s="219"/>
      <c r="J3742" s="220"/>
    </row>
    <row r="3743" spans="8:10">
      <c r="H3743" s="209"/>
      <c r="I3743" s="219"/>
      <c r="J3743" s="220"/>
    </row>
    <row r="3744" spans="8:10">
      <c r="H3744" s="209"/>
      <c r="I3744" s="219"/>
      <c r="J3744" s="220"/>
    </row>
    <row r="3745" spans="8:10">
      <c r="H3745" s="209"/>
      <c r="I3745" s="219"/>
      <c r="J3745" s="220"/>
    </row>
    <row r="3746" spans="8:10">
      <c r="H3746" s="209"/>
      <c r="I3746" s="219"/>
      <c r="J3746" s="220"/>
    </row>
    <row r="3747" spans="8:10">
      <c r="H3747" s="209"/>
      <c r="I3747" s="219"/>
      <c r="J3747" s="220"/>
    </row>
    <row r="3748" spans="8:10">
      <c r="H3748" s="209"/>
      <c r="I3748" s="219"/>
      <c r="J3748" s="220"/>
    </row>
    <row r="3749" spans="8:10">
      <c r="H3749" s="209"/>
      <c r="I3749" s="219"/>
      <c r="J3749" s="220"/>
    </row>
    <row r="3750" spans="8:10">
      <c r="H3750" s="209"/>
      <c r="I3750" s="219"/>
      <c r="J3750" s="220"/>
    </row>
    <row r="3751" spans="8:10">
      <c r="H3751" s="209"/>
      <c r="I3751" s="219"/>
      <c r="J3751" s="220"/>
    </row>
    <row r="3752" spans="8:10">
      <c r="H3752" s="209"/>
      <c r="I3752" s="219"/>
      <c r="J3752" s="220"/>
    </row>
    <row r="3753" spans="8:10">
      <c r="H3753" s="209"/>
      <c r="I3753" s="219"/>
      <c r="J3753" s="220"/>
    </row>
    <row r="3754" spans="8:10">
      <c r="H3754" s="209"/>
      <c r="I3754" s="219"/>
      <c r="J3754" s="220"/>
    </row>
    <row r="3755" spans="8:10">
      <c r="H3755" s="209"/>
      <c r="I3755" s="219"/>
      <c r="J3755" s="220"/>
    </row>
    <row r="3756" spans="8:10">
      <c r="H3756" s="209"/>
      <c r="I3756" s="219"/>
      <c r="J3756" s="220"/>
    </row>
    <row r="3757" spans="8:10">
      <c r="H3757" s="209"/>
      <c r="I3757" s="219"/>
      <c r="J3757" s="220"/>
    </row>
    <row r="3758" spans="8:10">
      <c r="H3758" s="209"/>
      <c r="I3758" s="219"/>
      <c r="J3758" s="220"/>
    </row>
    <row r="3759" spans="8:10">
      <c r="H3759" s="209"/>
      <c r="I3759" s="219"/>
      <c r="J3759" s="220"/>
    </row>
    <row r="3760" spans="8:10">
      <c r="H3760" s="209"/>
      <c r="I3760" s="219"/>
      <c r="J3760" s="220"/>
    </row>
    <row r="3761" spans="8:10">
      <c r="H3761" s="209"/>
      <c r="I3761" s="219"/>
      <c r="J3761" s="220"/>
    </row>
    <row r="3762" spans="8:10">
      <c r="H3762" s="209"/>
      <c r="I3762" s="219"/>
      <c r="J3762" s="220"/>
    </row>
    <row r="3763" spans="8:10">
      <c r="H3763" s="209"/>
      <c r="I3763" s="219"/>
      <c r="J3763" s="220"/>
    </row>
    <row r="3764" spans="8:10">
      <c r="H3764" s="209"/>
      <c r="I3764" s="219"/>
      <c r="J3764" s="220"/>
    </row>
    <row r="3765" spans="8:10">
      <c r="H3765" s="209"/>
      <c r="I3765" s="219"/>
      <c r="J3765" s="220"/>
    </row>
    <row r="3766" spans="8:10">
      <c r="H3766" s="209"/>
      <c r="I3766" s="219"/>
      <c r="J3766" s="220"/>
    </row>
    <row r="3767" spans="8:10">
      <c r="H3767" s="209"/>
      <c r="I3767" s="219"/>
      <c r="J3767" s="220"/>
    </row>
    <row r="3768" spans="8:10">
      <c r="H3768" s="209"/>
      <c r="I3768" s="219"/>
      <c r="J3768" s="220"/>
    </row>
    <row r="3769" spans="8:10">
      <c r="H3769" s="209"/>
      <c r="I3769" s="219"/>
      <c r="J3769" s="220"/>
    </row>
    <row r="3770" spans="8:10">
      <c r="H3770" s="209"/>
      <c r="I3770" s="219"/>
      <c r="J3770" s="220"/>
    </row>
    <row r="3771" spans="8:10">
      <c r="H3771" s="209"/>
      <c r="I3771" s="219"/>
      <c r="J3771" s="220"/>
    </row>
    <row r="3772" spans="8:10">
      <c r="H3772" s="209"/>
      <c r="I3772" s="219"/>
      <c r="J3772" s="220"/>
    </row>
    <row r="3773" spans="8:10">
      <c r="H3773" s="209"/>
      <c r="I3773" s="219"/>
      <c r="J3773" s="220"/>
    </row>
    <row r="3774" spans="8:10">
      <c r="H3774" s="209"/>
      <c r="I3774" s="219"/>
      <c r="J3774" s="220"/>
    </row>
    <row r="3775" spans="8:10">
      <c r="H3775" s="209"/>
      <c r="I3775" s="219"/>
      <c r="J3775" s="220"/>
    </row>
    <row r="3776" spans="8:10">
      <c r="H3776" s="209"/>
      <c r="I3776" s="219"/>
      <c r="J3776" s="220"/>
    </row>
    <row r="3777" spans="8:10">
      <c r="H3777" s="209"/>
      <c r="I3777" s="219"/>
      <c r="J3777" s="220"/>
    </row>
    <row r="3778" spans="8:10">
      <c r="H3778" s="209"/>
      <c r="I3778" s="219"/>
      <c r="J3778" s="220"/>
    </row>
    <row r="3779" spans="8:10">
      <c r="H3779" s="209"/>
      <c r="I3779" s="219"/>
      <c r="J3779" s="220"/>
    </row>
    <row r="3780" spans="8:10">
      <c r="H3780" s="209"/>
      <c r="I3780" s="219"/>
      <c r="J3780" s="220"/>
    </row>
    <row r="3781" spans="8:10">
      <c r="H3781" s="209"/>
      <c r="I3781" s="219"/>
      <c r="J3781" s="220"/>
    </row>
    <row r="3782" spans="8:10">
      <c r="H3782" s="209"/>
      <c r="I3782" s="219"/>
      <c r="J3782" s="220"/>
    </row>
    <row r="3783" spans="8:10">
      <c r="H3783" s="209"/>
      <c r="I3783" s="219"/>
      <c r="J3783" s="220"/>
    </row>
    <row r="3784" spans="8:10">
      <c r="H3784" s="209"/>
      <c r="I3784" s="219"/>
      <c r="J3784" s="220"/>
    </row>
    <row r="3785" spans="8:10">
      <c r="H3785" s="209"/>
      <c r="I3785" s="219"/>
      <c r="J3785" s="220"/>
    </row>
    <row r="3786" spans="8:10">
      <c r="H3786" s="209"/>
      <c r="I3786" s="219"/>
      <c r="J3786" s="220"/>
    </row>
    <row r="3787" spans="8:10">
      <c r="H3787" s="209"/>
      <c r="I3787" s="219"/>
      <c r="J3787" s="220"/>
    </row>
    <row r="3788" spans="8:10">
      <c r="H3788" s="209"/>
      <c r="I3788" s="219"/>
      <c r="J3788" s="220"/>
    </row>
    <row r="3789" spans="8:10">
      <c r="H3789" s="209"/>
      <c r="I3789" s="219"/>
      <c r="J3789" s="220"/>
    </row>
    <row r="3790" spans="8:10">
      <c r="H3790" s="209"/>
      <c r="I3790" s="219"/>
      <c r="J3790" s="220"/>
    </row>
    <row r="3791" spans="8:10">
      <c r="H3791" s="209"/>
      <c r="I3791" s="219"/>
      <c r="J3791" s="220"/>
    </row>
    <row r="3792" spans="8:10">
      <c r="H3792" s="209"/>
      <c r="I3792" s="219"/>
      <c r="J3792" s="220"/>
    </row>
    <row r="3793" spans="8:10">
      <c r="H3793" s="209"/>
      <c r="I3793" s="219"/>
      <c r="J3793" s="220"/>
    </row>
    <row r="3794" spans="8:10">
      <c r="H3794" s="209"/>
      <c r="I3794" s="219"/>
      <c r="J3794" s="220"/>
    </row>
    <row r="3795" spans="8:10">
      <c r="H3795" s="209"/>
      <c r="I3795" s="219"/>
      <c r="J3795" s="220"/>
    </row>
    <row r="3796" spans="8:10">
      <c r="H3796" s="209"/>
      <c r="I3796" s="219"/>
      <c r="J3796" s="220"/>
    </row>
    <row r="3797" spans="8:10">
      <c r="H3797" s="209"/>
      <c r="I3797" s="219"/>
      <c r="J3797" s="220"/>
    </row>
    <row r="3798" spans="8:10">
      <c r="H3798" s="209"/>
      <c r="I3798" s="219"/>
      <c r="J3798" s="220"/>
    </row>
    <row r="3799" spans="8:10">
      <c r="H3799" s="209"/>
      <c r="I3799" s="219"/>
      <c r="J3799" s="220"/>
    </row>
    <row r="3800" spans="8:10">
      <c r="H3800" s="209"/>
      <c r="I3800" s="219"/>
      <c r="J3800" s="220"/>
    </row>
    <row r="3801" spans="8:10">
      <c r="H3801" s="209"/>
      <c r="I3801" s="219"/>
      <c r="J3801" s="220"/>
    </row>
    <row r="3802" spans="8:10">
      <c r="H3802" s="209"/>
      <c r="I3802" s="219"/>
      <c r="J3802" s="220"/>
    </row>
    <row r="3803" spans="8:10">
      <c r="H3803" s="209"/>
      <c r="I3803" s="219"/>
      <c r="J3803" s="220"/>
    </row>
  </sheetData>
  <sheetProtection password="9CF6" sheet="1" objects="1" scenarios="1"/>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tabSelected="1" workbookViewId="0">
      <selection activeCell="B13" sqref="B13:D13"/>
    </sheetView>
  </sheetViews>
  <sheetFormatPr baseColWidth="10" defaultColWidth="11.453125" defaultRowHeight="12.5"/>
  <cols>
    <col min="1" max="1" width="64.81640625" style="45" customWidth="1"/>
    <col min="2" max="2" width="14.54296875" style="45" bestFit="1" customWidth="1"/>
    <col min="3" max="3" width="11.54296875" style="45" customWidth="1"/>
    <col min="4" max="4" width="15" style="45" customWidth="1"/>
    <col min="5" max="16384" width="11.453125" style="45"/>
  </cols>
  <sheetData>
    <row r="8" spans="1:6" ht="21.75" customHeight="1">
      <c r="A8" s="1" t="s">
        <v>4150</v>
      </c>
      <c r="B8" s="2"/>
      <c r="C8" s="2"/>
      <c r="D8" s="2"/>
      <c r="E8" s="2"/>
      <c r="F8" s="2"/>
    </row>
    <row r="9" spans="1:6" ht="21.75" customHeight="1">
      <c r="A9" s="2"/>
      <c r="B9" s="2"/>
      <c r="C9" s="2"/>
      <c r="D9" s="2"/>
      <c r="E9" s="2"/>
      <c r="F9" s="2"/>
    </row>
    <row r="10" spans="1:6" ht="21.75" customHeight="1">
      <c r="A10" s="2"/>
      <c r="B10" s="2"/>
      <c r="C10" s="2"/>
      <c r="D10" s="2"/>
      <c r="E10" s="3" t="s">
        <v>3354</v>
      </c>
      <c r="F10" s="2"/>
    </row>
    <row r="11" spans="1:6" ht="21.75" customHeight="1">
      <c r="A11" s="2" t="s">
        <v>2914</v>
      </c>
      <c r="B11" s="174" t="s">
        <v>3395</v>
      </c>
      <c r="C11" s="175"/>
      <c r="D11" s="176"/>
      <c r="E11" s="4">
        <f>IF(ISBLANK(B11),"",INDEX(codekt,MATCH(B11,libkt,0)))</f>
        <v>2</v>
      </c>
      <c r="F11" s="157">
        <f>IF(B11&lt;&gt;"-",IF(INDEX(codekt,MATCH(B11,libkt,0))&lt;&gt;"",INDEX(codekt,MATCH(B11,libkt,0)),""),"")</f>
        <v>2</v>
      </c>
    </row>
    <row r="12" spans="1:6" ht="21.75" customHeight="1">
      <c r="A12" s="2"/>
      <c r="B12" s="2"/>
      <c r="C12" s="2"/>
      <c r="D12" s="2"/>
      <c r="E12" s="2"/>
      <c r="F12" s="2"/>
    </row>
    <row r="13" spans="1:6" ht="21.75" customHeight="1">
      <c r="A13" s="2" t="s">
        <v>1634</v>
      </c>
      <c r="B13" s="177" t="s">
        <v>4095</v>
      </c>
      <c r="C13" s="178"/>
      <c r="D13" s="179"/>
      <c r="E13" s="2"/>
      <c r="F13" s="2"/>
    </row>
    <row r="14" spans="1:6" ht="21.75" customHeight="1">
      <c r="A14" s="5"/>
      <c r="B14" s="6"/>
      <c r="C14" s="6"/>
      <c r="D14" s="6"/>
      <c r="E14" s="5"/>
      <c r="F14" s="5"/>
    </row>
    <row r="15" spans="1:6" ht="21.75" customHeight="1">
      <c r="A15" s="2" t="s">
        <v>3382</v>
      </c>
      <c r="B15" s="180">
        <v>2025</v>
      </c>
      <c r="C15" s="181"/>
      <c r="D15" s="2"/>
      <c r="E15" s="2"/>
      <c r="F15" s="2"/>
    </row>
    <row r="16" spans="1:6" ht="21.75" customHeight="1">
      <c r="A16" s="2"/>
      <c r="B16" s="2"/>
      <c r="C16" s="2"/>
      <c r="D16" s="2"/>
      <c r="E16" s="2"/>
      <c r="F16" s="2"/>
    </row>
    <row r="17" spans="1:6" ht="21.75" customHeight="1">
      <c r="A17" s="2"/>
      <c r="B17" s="182"/>
      <c r="C17" s="182"/>
      <c r="D17" s="2"/>
      <c r="E17" s="2"/>
      <c r="F17" s="2"/>
    </row>
    <row r="18" spans="1:6" ht="21.75" customHeight="1">
      <c r="A18" s="2" t="s">
        <v>2128</v>
      </c>
      <c r="B18" s="7">
        <f>COUNTIF(Personnes!A12:A1011,"Erreur")+COUNTIF(Personnes!A12:A1011,"Incomplet")+COUNTIF(Personnes!A12:A1011,"Pas utilisé")+COUNTIF(Qualification!A12:A1011,"Erreur")+COUNTIF(Qualification!A12:A1011,"Incomplet")</f>
        <v>0</v>
      </c>
      <c r="C18" s="173" t="str">
        <f>IF(B18=0,"Données prêtes pour l'export","Attention, erreur(s) !")</f>
        <v>Données prêtes pour l'export</v>
      </c>
      <c r="D18" s="173"/>
      <c r="E18" s="173"/>
      <c r="F18" s="173"/>
    </row>
    <row r="22" spans="1:6" ht="15.5">
      <c r="A22" s="100" t="s">
        <v>3383</v>
      </c>
    </row>
    <row r="23" spans="1:6" ht="15.5">
      <c r="A23" s="99" t="s">
        <v>3384</v>
      </c>
      <c r="B23" s="99">
        <f>SUM(Personnes!R12:R1011)</f>
        <v>0</v>
      </c>
    </row>
    <row r="24" spans="1:6" ht="15.5">
      <c r="A24" s="99" t="s">
        <v>1643</v>
      </c>
      <c r="B24" s="99">
        <f>SUM(Qualification!AF12:AF1011)</f>
        <v>0</v>
      </c>
    </row>
    <row r="25" spans="1:6" ht="15.5">
      <c r="A25" s="99"/>
      <c r="B25" s="101"/>
    </row>
  </sheetData>
  <sheetProtection password="9CF6" sheet="1" objects="1" scenarios="1"/>
  <mergeCells count="5">
    <mergeCell ref="C18:F18"/>
    <mergeCell ref="B11:D11"/>
    <mergeCell ref="B13:D13"/>
    <mergeCell ref="B15:C15"/>
    <mergeCell ref="B17:C17"/>
  </mergeCells>
  <phoneticPr fontId="2" type="noConversion"/>
  <conditionalFormatting sqref="C18:F18">
    <cfRule type="expression" dxfId="29" priority="1" stopIfTrue="1">
      <formula>(B18=0)</formula>
    </cfRule>
    <cfRule type="expression" dxfId="28" priority="2" stopIfTrue="1">
      <formula>(B18&gt;0)</formula>
    </cfRule>
  </conditionalFormatting>
  <conditionalFormatting sqref="B18">
    <cfRule type="expression" dxfId="27" priority="3" stopIfTrue="1">
      <formula>(B18=0)</formula>
    </cfRule>
    <cfRule type="expression" dxfId="26"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selection pane="bottomLeft"/>
      <selection pane="bottomRight" activeCell="D12" sqref="D12"/>
    </sheetView>
  </sheetViews>
  <sheetFormatPr baseColWidth="10" defaultColWidth="11.453125" defaultRowHeight="12.5"/>
  <cols>
    <col min="1" max="1" width="11.81640625" style="45" customWidth="1"/>
    <col min="2" max="2" width="16.54296875" style="46" customWidth="1"/>
    <col min="3" max="3" width="14.453125" style="46" customWidth="1"/>
    <col min="4" max="4" width="13.26953125" style="46" customWidth="1"/>
    <col min="5" max="5" width="14.26953125" style="45" customWidth="1"/>
    <col min="6" max="6" width="7.1796875" style="46" customWidth="1"/>
    <col min="7" max="7" width="15.453125" style="45" customWidth="1"/>
    <col min="8" max="8" width="26.81640625" style="46" customWidth="1"/>
    <col min="9" max="9" width="28.7265625" style="45" hidden="1" customWidth="1"/>
    <col min="10" max="15" width="11.453125" style="45" hidden="1" customWidth="1"/>
    <col min="16" max="16" width="11.26953125" style="45" hidden="1" customWidth="1"/>
    <col min="17" max="17" width="11.453125" style="45" hidden="1" customWidth="1"/>
    <col min="18" max="18" width="11.453125" style="59" hidden="1" customWidth="1"/>
    <col min="19" max="20" width="11.453125" style="45" customWidth="1"/>
    <col min="21" max="16384" width="11.453125" style="45"/>
  </cols>
  <sheetData>
    <row r="9" spans="1:18" ht="15.5">
      <c r="A9" s="47" t="s">
        <v>3373</v>
      </c>
    </row>
    <row r="11" spans="1:18" ht="26">
      <c r="A11" s="39" t="s">
        <v>3374</v>
      </c>
      <c r="B11" s="29" t="s">
        <v>3375</v>
      </c>
      <c r="C11" s="106" t="s">
        <v>1635</v>
      </c>
      <c r="D11" s="44" t="s">
        <v>3376</v>
      </c>
      <c r="E11" s="38" t="s">
        <v>3377</v>
      </c>
      <c r="F11" s="30" t="s">
        <v>3378</v>
      </c>
      <c r="G11" s="38" t="s">
        <v>3379</v>
      </c>
      <c r="H11" s="122" t="s">
        <v>3345</v>
      </c>
      <c r="I11" s="34" t="s">
        <v>3356</v>
      </c>
      <c r="J11" s="37" t="s">
        <v>3364</v>
      </c>
      <c r="K11" s="41" t="s">
        <v>3365</v>
      </c>
      <c r="L11" s="37" t="s">
        <v>3366</v>
      </c>
      <c r="M11" s="37" t="s">
        <v>3372</v>
      </c>
      <c r="N11" s="37" t="s">
        <v>3367</v>
      </c>
      <c r="O11" s="42" t="s">
        <v>3346</v>
      </c>
      <c r="P11" s="102" t="s">
        <v>3370</v>
      </c>
      <c r="Q11" s="43" t="s">
        <v>3348</v>
      </c>
      <c r="R11" s="97" t="s">
        <v>3371</v>
      </c>
    </row>
    <row r="12" spans="1:18">
      <c r="A12" s="40" t="str">
        <f t="shared" ref="A12:A43" si="0">IF(ISBLANK(D12),"",IF(COUNTA(D12:H12)&lt;&gt;5,"Incomplet",IF(OR(COUNTIF(J12:P12,FALSE)&gt;0,COUNTIF(J12:P12,#N/A)&gt;0),"Erreur",IF(NOT(P12),"Attention",IF(NOT(Q12),"Pas utilisé","OK")))))</f>
        <v/>
      </c>
      <c r="B12" s="52"/>
      <c r="C12" s="115"/>
      <c r="D12" s="103"/>
      <c r="E12" s="53"/>
      <c r="F12" s="103"/>
      <c r="G12" s="126"/>
      <c r="H12" s="166"/>
      <c r="I12" s="48"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49" t="str">
        <f t="shared" ref="O12:O43" si="1">IF(ISBLANK(H12),"",IF(OR(ISNA(MATCH(H12,libgem,0)),H12="-"),FALSE,TRUE))</f>
        <v/>
      </c>
      <c r="P12" s="50" t="str">
        <f>IF(OR(ISBLANK(Livraison!$B$15),ISBLANK(G12)),"",IF(M12=FALSE,FALSE,IF(AND((Livraison!$B$15-YEAR(G12))&gt;=16,(Livraison!$B$15-YEAR(G12))&lt;=65),TRUE,FALSE)))</f>
        <v/>
      </c>
      <c r="Q12" s="26" t="str">
        <f>IF(ISBLANK(E12),"",IF(COUNTIF(Qualification!$O$12:$O$1011,E12)&gt;0,TRUE,FALSE))</f>
        <v/>
      </c>
      <c r="R12" s="56" t="str">
        <f>IF(A12="","",IF(A12&lt;&gt;"Pas utilisé",1,0))</f>
        <v/>
      </c>
    </row>
    <row r="13" spans="1:18">
      <c r="A13" s="40" t="str">
        <f t="shared" si="0"/>
        <v/>
      </c>
      <c r="B13" s="54"/>
      <c r="C13" s="54"/>
      <c r="D13" s="55"/>
      <c r="E13" s="53"/>
      <c r="F13" s="55"/>
      <c r="G13" s="126"/>
      <c r="H13" s="55"/>
      <c r="I13" s="51"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1"/>
        <v/>
      </c>
      <c r="P13" s="50" t="str">
        <f>IF(OR(ISBLANK(Livraison!$B$15),ISBLANK(G13)),"",IF(M13=FALSE,FALSE,IF(AND((Livraison!$B$15-YEAR(G13))&gt;=16,(Livraison!$B$15-YEAR(G13))&lt;=65),TRUE,FALSE)))</f>
        <v/>
      </c>
      <c r="Q13" s="26" t="str">
        <f>IF(ISBLANK(E13),"",IF(COUNTIF(Qualification!$O$12:$O$1011,E13)&gt;0,TRUE,FALSE))</f>
        <v/>
      </c>
      <c r="R13" s="56" t="str">
        <f t="shared" ref="R13:R76" si="4">IF(A13="","",IF(A13&lt;&gt;"Pas utilisé",1,0))</f>
        <v/>
      </c>
    </row>
    <row r="14" spans="1:18">
      <c r="A14" s="40" t="str">
        <f t="shared" si="0"/>
        <v/>
      </c>
      <c r="B14" s="54"/>
      <c r="C14" s="54"/>
      <c r="D14" s="55"/>
      <c r="E14" s="53"/>
      <c r="F14" s="55"/>
      <c r="G14" s="126"/>
      <c r="H14" s="55"/>
      <c r="I14" s="51"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1"/>
        <v/>
      </c>
      <c r="P14" s="50" t="str">
        <f>IF(OR(ISBLANK(Livraison!$B$15),ISBLANK(G14)),"",IF(M14=FALSE,FALSE,IF(AND((Livraison!$B$15-YEAR(G14))&gt;=16,(Livraison!$B$15-YEAR(G14))&lt;=65),TRUE,FALSE)))</f>
        <v/>
      </c>
      <c r="Q14" s="26" t="str">
        <f>IF(ISBLANK(E14),"",IF(COUNTIF(Qualification!$O$12:$O$1011,E14)&gt;0,TRUE,FALSE))</f>
        <v/>
      </c>
      <c r="R14" s="56" t="str">
        <f t="shared" si="4"/>
        <v/>
      </c>
    </row>
    <row r="15" spans="1:18">
      <c r="A15" s="40" t="str">
        <f t="shared" si="0"/>
        <v/>
      </c>
      <c r="B15" s="54"/>
      <c r="C15" s="54"/>
      <c r="D15" s="55"/>
      <c r="E15" s="53"/>
      <c r="F15" s="55"/>
      <c r="G15" s="126"/>
      <c r="H15" s="55"/>
      <c r="I15" s="51"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1"/>
        <v/>
      </c>
      <c r="P15" s="50" t="str">
        <f>IF(OR(ISBLANK(Livraison!$B$15),ISBLANK(G15)),"",IF(M15=FALSE,FALSE,IF(AND((Livraison!$B$15-YEAR(G15))&gt;=16,(Livraison!$B$15-YEAR(G15))&lt;=65),TRUE,FALSE)))</f>
        <v/>
      </c>
      <c r="Q15" s="26" t="str">
        <f>IF(ISBLANK(E15),"",IF(COUNTIF(Qualification!$O$12:$O$1011,E15)&gt;0,TRUE,FALSE))</f>
        <v/>
      </c>
      <c r="R15" s="56" t="str">
        <f t="shared" si="4"/>
        <v/>
      </c>
    </row>
    <row r="16" spans="1:18">
      <c r="A16" s="40" t="str">
        <f t="shared" si="0"/>
        <v/>
      </c>
      <c r="B16" s="54"/>
      <c r="C16" s="54"/>
      <c r="D16" s="55"/>
      <c r="E16" s="53"/>
      <c r="F16" s="55"/>
      <c r="G16" s="126"/>
      <c r="H16" s="55"/>
      <c r="I16" s="51" t="str">
        <f t="shared" si="2"/>
        <v>-</v>
      </c>
      <c r="J16" s="26" t="str">
        <f t="shared" si="5"/>
        <v/>
      </c>
      <c r="K16" s="26" t="str">
        <f t="shared" si="3"/>
        <v/>
      </c>
      <c r="L16" s="26" t="str">
        <f t="shared" si="6"/>
        <v/>
      </c>
      <c r="M16" s="26" t="str">
        <f t="shared" si="7"/>
        <v/>
      </c>
      <c r="N16" s="26" t="str">
        <f t="shared" si="8"/>
        <v/>
      </c>
      <c r="O16" s="26" t="str">
        <f t="shared" si="1"/>
        <v/>
      </c>
      <c r="P16" s="50" t="str">
        <f>IF(OR(ISBLANK(Livraison!$B$15),ISBLANK(G16)),"",IF(M16=FALSE,FALSE,IF(AND((Livraison!$B$15-YEAR(G16))&gt;=16,(Livraison!$B$15-YEAR(G16))&lt;=65),TRUE,FALSE)))</f>
        <v/>
      </c>
      <c r="Q16" s="26" t="str">
        <f>IF(ISBLANK(E16),"",IF(COUNTIF(Qualification!$O$12:$O$1011,E16)&gt;0,TRUE,FALSE))</f>
        <v/>
      </c>
      <c r="R16" s="56" t="str">
        <f t="shared" si="4"/>
        <v/>
      </c>
    </row>
    <row r="17" spans="1:18">
      <c r="A17" s="40" t="str">
        <f t="shared" si="0"/>
        <v/>
      </c>
      <c r="B17" s="54"/>
      <c r="C17" s="54"/>
      <c r="D17" s="55"/>
      <c r="E17" s="53"/>
      <c r="F17" s="55"/>
      <c r="G17" s="126"/>
      <c r="H17" s="55"/>
      <c r="I17" s="51" t="str">
        <f t="shared" si="2"/>
        <v>-</v>
      </c>
      <c r="J17" s="26" t="str">
        <f t="shared" si="5"/>
        <v/>
      </c>
      <c r="K17" s="26" t="str">
        <f t="shared" si="3"/>
        <v/>
      </c>
      <c r="L17" s="26" t="str">
        <f t="shared" si="6"/>
        <v/>
      </c>
      <c r="M17" s="26" t="str">
        <f t="shared" si="7"/>
        <v/>
      </c>
      <c r="N17" s="26" t="str">
        <f t="shared" si="8"/>
        <v/>
      </c>
      <c r="O17" s="26" t="str">
        <f t="shared" si="1"/>
        <v/>
      </c>
      <c r="P17" s="50" t="str">
        <f>IF(OR(ISBLANK(Livraison!$B$15),ISBLANK(G17)),"",IF(M17=FALSE,FALSE,IF(AND((Livraison!$B$15-YEAR(G17))&gt;=16,(Livraison!$B$15-YEAR(G17))&lt;=65),TRUE,FALSE)))</f>
        <v/>
      </c>
      <c r="Q17" s="26" t="str">
        <f>IF(ISBLANK(E17),"",IF(COUNTIF(Qualification!$O$12:$O$1011,E17)&gt;0,TRUE,FALSE))</f>
        <v/>
      </c>
      <c r="R17" s="56" t="str">
        <f t="shared" si="4"/>
        <v/>
      </c>
    </row>
    <row r="18" spans="1:18">
      <c r="A18" s="40" t="str">
        <f t="shared" si="0"/>
        <v/>
      </c>
      <c r="B18" s="54"/>
      <c r="C18" s="54"/>
      <c r="D18" s="55"/>
      <c r="E18" s="53"/>
      <c r="F18" s="55"/>
      <c r="G18" s="126"/>
      <c r="H18" s="55"/>
      <c r="I18" s="51" t="str">
        <f t="shared" si="2"/>
        <v>-</v>
      </c>
      <c r="J18" s="26" t="str">
        <f t="shared" si="5"/>
        <v/>
      </c>
      <c r="K18" s="26" t="str">
        <f t="shared" si="3"/>
        <v/>
      </c>
      <c r="L18" s="26" t="str">
        <f t="shared" si="6"/>
        <v/>
      </c>
      <c r="M18" s="26" t="str">
        <f t="shared" si="7"/>
        <v/>
      </c>
      <c r="N18" s="26" t="str">
        <f t="shared" si="8"/>
        <v/>
      </c>
      <c r="O18" s="26" t="str">
        <f t="shared" si="1"/>
        <v/>
      </c>
      <c r="P18" s="50" t="str">
        <f>IF(OR(ISBLANK(Livraison!$B$15),ISBLANK(G18)),"",IF(M18=FALSE,FALSE,IF(AND((Livraison!$B$15-YEAR(G18))&gt;=16,(Livraison!$B$15-YEAR(G18))&lt;=65),TRUE,FALSE)))</f>
        <v/>
      </c>
      <c r="Q18" s="26" t="str">
        <f>IF(ISBLANK(E18),"",IF(COUNTIF(Qualification!$O$12:$O$1011,E18)&gt;0,TRUE,FALSE))</f>
        <v/>
      </c>
      <c r="R18" s="56" t="str">
        <f t="shared" si="4"/>
        <v/>
      </c>
    </row>
    <row r="19" spans="1:18">
      <c r="A19" s="40" t="str">
        <f t="shared" si="0"/>
        <v/>
      </c>
      <c r="B19" s="54"/>
      <c r="C19" s="54"/>
      <c r="D19" s="55"/>
      <c r="E19" s="53"/>
      <c r="F19" s="55"/>
      <c r="G19" s="126"/>
      <c r="H19" s="55"/>
      <c r="I19" s="51" t="str">
        <f t="shared" si="2"/>
        <v>-</v>
      </c>
      <c r="J19" s="26" t="str">
        <f t="shared" si="5"/>
        <v/>
      </c>
      <c r="K19" s="26" t="str">
        <f t="shared" si="3"/>
        <v/>
      </c>
      <c r="L19" s="26" t="str">
        <f t="shared" si="6"/>
        <v/>
      </c>
      <c r="M19" s="26" t="str">
        <f t="shared" si="7"/>
        <v/>
      </c>
      <c r="N19" s="26" t="str">
        <f t="shared" si="8"/>
        <v/>
      </c>
      <c r="O19" s="26" t="str">
        <f t="shared" si="1"/>
        <v/>
      </c>
      <c r="P19" s="50" t="str">
        <f>IF(OR(ISBLANK(Livraison!$B$15),ISBLANK(G19)),"",IF(M19=FALSE,FALSE,IF(AND((Livraison!$B$15-YEAR(G19))&gt;=16,(Livraison!$B$15-YEAR(G19))&lt;=65),TRUE,FALSE)))</f>
        <v/>
      </c>
      <c r="Q19" s="26" t="str">
        <f>IF(ISBLANK(E19),"",IF(COUNTIF(Qualification!$O$12:$O$1011,E19)&gt;0,TRUE,FALSE))</f>
        <v/>
      </c>
      <c r="R19" s="56" t="str">
        <f t="shared" si="4"/>
        <v/>
      </c>
    </row>
    <row r="20" spans="1:18">
      <c r="A20" s="40" t="str">
        <f t="shared" si="0"/>
        <v/>
      </c>
      <c r="B20" s="54"/>
      <c r="C20" s="54"/>
      <c r="D20" s="55"/>
      <c r="E20" s="53"/>
      <c r="F20" s="55"/>
      <c r="G20" s="126"/>
      <c r="H20" s="55"/>
      <c r="I20" s="51" t="str">
        <f t="shared" si="2"/>
        <v>-</v>
      </c>
      <c r="J20" s="26" t="str">
        <f t="shared" si="5"/>
        <v/>
      </c>
      <c r="K20" s="26" t="str">
        <f t="shared" si="3"/>
        <v/>
      </c>
      <c r="L20" s="26" t="str">
        <f t="shared" si="6"/>
        <v/>
      </c>
      <c r="M20" s="26" t="str">
        <f t="shared" si="7"/>
        <v/>
      </c>
      <c r="N20" s="26" t="str">
        <f t="shared" si="8"/>
        <v/>
      </c>
      <c r="O20" s="26" t="str">
        <f t="shared" si="1"/>
        <v/>
      </c>
      <c r="P20" s="50" t="str">
        <f>IF(OR(ISBLANK(Livraison!$B$15),ISBLANK(G20)),"",IF(M20=FALSE,FALSE,IF(AND((Livraison!$B$15-YEAR(G20))&gt;=16,(Livraison!$B$15-YEAR(G20))&lt;=65),TRUE,FALSE)))</f>
        <v/>
      </c>
      <c r="Q20" s="26" t="str">
        <f>IF(ISBLANK(E20),"",IF(COUNTIF(Qualification!$O$12:$O$1011,E20)&gt;0,TRUE,FALSE))</f>
        <v/>
      </c>
      <c r="R20" s="56" t="str">
        <f t="shared" si="4"/>
        <v/>
      </c>
    </row>
    <row r="21" spans="1:18">
      <c r="A21" s="40" t="str">
        <f t="shared" si="0"/>
        <v/>
      </c>
      <c r="B21" s="54"/>
      <c r="C21" s="54"/>
      <c r="D21" s="55"/>
      <c r="E21" s="53"/>
      <c r="F21" s="55"/>
      <c r="G21" s="126"/>
      <c r="H21" s="55"/>
      <c r="I21" s="51" t="str">
        <f t="shared" si="2"/>
        <v>-</v>
      </c>
      <c r="J21" s="26" t="str">
        <f t="shared" si="5"/>
        <v/>
      </c>
      <c r="K21" s="26" t="str">
        <f t="shared" si="3"/>
        <v/>
      </c>
      <c r="L21" s="26" t="str">
        <f t="shared" si="6"/>
        <v/>
      </c>
      <c r="M21" s="26" t="str">
        <f t="shared" si="7"/>
        <v/>
      </c>
      <c r="N21" s="26" t="str">
        <f t="shared" si="8"/>
        <v/>
      </c>
      <c r="O21" s="26" t="str">
        <f t="shared" si="1"/>
        <v/>
      </c>
      <c r="P21" s="50" t="str">
        <f>IF(OR(ISBLANK(Livraison!$B$15),ISBLANK(G21)),"",IF(M21=FALSE,FALSE,IF(AND((Livraison!$B$15-YEAR(G21))&gt;=16,(Livraison!$B$15-YEAR(G21))&lt;=65),TRUE,FALSE)))</f>
        <v/>
      </c>
      <c r="Q21" s="26" t="str">
        <f>IF(ISBLANK(E21),"",IF(COUNTIF(Qualification!$O$12:$O$1011,E21)&gt;0,TRUE,FALSE))</f>
        <v/>
      </c>
      <c r="R21" s="56" t="str">
        <f t="shared" si="4"/>
        <v/>
      </c>
    </row>
    <row r="22" spans="1:18">
      <c r="A22" s="40" t="str">
        <f t="shared" si="0"/>
        <v/>
      </c>
      <c r="B22" s="54"/>
      <c r="C22" s="54"/>
      <c r="D22" s="55"/>
      <c r="E22" s="53"/>
      <c r="F22" s="55"/>
      <c r="G22" s="126"/>
      <c r="H22" s="55"/>
      <c r="I22" s="51" t="str">
        <f t="shared" si="2"/>
        <v>-</v>
      </c>
      <c r="J22" s="26" t="str">
        <f t="shared" si="5"/>
        <v/>
      </c>
      <c r="K22" s="26" t="str">
        <f t="shared" si="3"/>
        <v/>
      </c>
      <c r="L22" s="26" t="str">
        <f t="shared" si="6"/>
        <v/>
      </c>
      <c r="M22" s="26" t="str">
        <f t="shared" si="7"/>
        <v/>
      </c>
      <c r="N22" s="26" t="str">
        <f t="shared" si="8"/>
        <v/>
      </c>
      <c r="O22" s="26" t="str">
        <f t="shared" si="1"/>
        <v/>
      </c>
      <c r="P22" s="50" t="str">
        <f>IF(OR(ISBLANK(Livraison!$B$15),ISBLANK(G22)),"",IF(M22=FALSE,FALSE,IF(AND((Livraison!$B$15-YEAR(G22))&gt;=16,(Livraison!$B$15-YEAR(G22))&lt;=65),TRUE,FALSE)))</f>
        <v/>
      </c>
      <c r="Q22" s="26" t="str">
        <f>IF(ISBLANK(E22),"",IF(COUNTIF(Qualification!$O$12:$O$1011,E22)&gt;0,TRUE,FALSE))</f>
        <v/>
      </c>
      <c r="R22" s="56" t="str">
        <f t="shared" si="4"/>
        <v/>
      </c>
    </row>
    <row r="23" spans="1:18">
      <c r="A23" s="40" t="str">
        <f t="shared" si="0"/>
        <v/>
      </c>
      <c r="B23" s="54"/>
      <c r="C23" s="54"/>
      <c r="D23" s="55"/>
      <c r="E23" s="53"/>
      <c r="F23" s="55"/>
      <c r="G23" s="126"/>
      <c r="H23" s="55"/>
      <c r="I23" s="51" t="str">
        <f t="shared" si="2"/>
        <v>-</v>
      </c>
      <c r="J23" s="26" t="str">
        <f t="shared" si="5"/>
        <v/>
      </c>
      <c r="K23" s="26" t="str">
        <f t="shared" si="3"/>
        <v/>
      </c>
      <c r="L23" s="26" t="str">
        <f t="shared" si="6"/>
        <v/>
      </c>
      <c r="M23" s="26" t="str">
        <f t="shared" si="7"/>
        <v/>
      </c>
      <c r="N23" s="26" t="str">
        <f t="shared" si="8"/>
        <v/>
      </c>
      <c r="O23" s="26" t="str">
        <f t="shared" si="1"/>
        <v/>
      </c>
      <c r="P23" s="50" t="str">
        <f>IF(OR(ISBLANK(Livraison!$B$15),ISBLANK(G23)),"",IF(M23=FALSE,FALSE,IF(AND((Livraison!$B$15-YEAR(G23))&gt;=16,(Livraison!$B$15-YEAR(G23))&lt;=65),TRUE,FALSE)))</f>
        <v/>
      </c>
      <c r="Q23" s="26" t="str">
        <f>IF(ISBLANK(E23),"",IF(COUNTIF(Qualification!$O$12:$O$1011,E23)&gt;0,TRUE,FALSE))</f>
        <v/>
      </c>
      <c r="R23" s="56" t="str">
        <f t="shared" si="4"/>
        <v/>
      </c>
    </row>
    <row r="24" spans="1:18">
      <c r="A24" s="40" t="str">
        <f t="shared" si="0"/>
        <v/>
      </c>
      <c r="B24" s="54"/>
      <c r="C24" s="54"/>
      <c r="D24" s="55"/>
      <c r="E24" s="53"/>
      <c r="F24" s="55"/>
      <c r="G24" s="126"/>
      <c r="H24" s="55"/>
      <c r="I24" s="51" t="str">
        <f t="shared" si="2"/>
        <v>-</v>
      </c>
      <c r="J24" s="26" t="str">
        <f t="shared" si="5"/>
        <v/>
      </c>
      <c r="K24" s="26" t="str">
        <f t="shared" si="3"/>
        <v/>
      </c>
      <c r="L24" s="26" t="str">
        <f t="shared" si="6"/>
        <v/>
      </c>
      <c r="M24" s="26" t="str">
        <f t="shared" si="7"/>
        <v/>
      </c>
      <c r="N24" s="26" t="str">
        <f t="shared" si="8"/>
        <v/>
      </c>
      <c r="O24" s="26" t="str">
        <f t="shared" si="1"/>
        <v/>
      </c>
      <c r="P24" s="50" t="str">
        <f>IF(OR(ISBLANK(Livraison!$B$15),ISBLANK(G24)),"",IF(M24=FALSE,FALSE,IF(AND((Livraison!$B$15-YEAR(G24))&gt;=16,(Livraison!$B$15-YEAR(G24))&lt;=65),TRUE,FALSE)))</f>
        <v/>
      </c>
      <c r="Q24" s="26" t="str">
        <f>IF(ISBLANK(E24),"",IF(COUNTIF(Qualification!$O$12:$O$1011,E24)&gt;0,TRUE,FALSE))</f>
        <v/>
      </c>
      <c r="R24" s="56" t="str">
        <f t="shared" si="4"/>
        <v/>
      </c>
    </row>
    <row r="25" spans="1:18">
      <c r="A25" s="40" t="str">
        <f t="shared" si="0"/>
        <v/>
      </c>
      <c r="B25" s="54"/>
      <c r="C25" s="54"/>
      <c r="D25" s="55"/>
      <c r="E25" s="53"/>
      <c r="F25" s="55"/>
      <c r="G25" s="126"/>
      <c r="H25" s="55"/>
      <c r="I25" s="51" t="str">
        <f t="shared" si="2"/>
        <v>-</v>
      </c>
      <c r="J25" s="26" t="str">
        <f t="shared" si="5"/>
        <v/>
      </c>
      <c r="K25" s="26" t="str">
        <f t="shared" si="3"/>
        <v/>
      </c>
      <c r="L25" s="26" t="str">
        <f t="shared" si="6"/>
        <v/>
      </c>
      <c r="M25" s="26" t="str">
        <f t="shared" si="7"/>
        <v/>
      </c>
      <c r="N25" s="26" t="str">
        <f t="shared" si="8"/>
        <v/>
      </c>
      <c r="O25" s="26" t="str">
        <f t="shared" si="1"/>
        <v/>
      </c>
      <c r="P25" s="50" t="str">
        <f>IF(OR(ISBLANK(Livraison!$B$15),ISBLANK(G25)),"",IF(M25=FALSE,FALSE,IF(AND((Livraison!$B$15-YEAR(G25))&gt;=16,(Livraison!$B$15-YEAR(G25))&lt;=65),TRUE,FALSE)))</f>
        <v/>
      </c>
      <c r="Q25" s="26" t="str">
        <f>IF(ISBLANK(E25),"",IF(COUNTIF(Qualification!$O$12:$O$1011,E25)&gt;0,TRUE,FALSE))</f>
        <v/>
      </c>
      <c r="R25" s="56" t="str">
        <f t="shared" si="4"/>
        <v/>
      </c>
    </row>
    <row r="26" spans="1:18">
      <c r="A26" s="40" t="str">
        <f t="shared" si="0"/>
        <v/>
      </c>
      <c r="B26" s="54"/>
      <c r="C26" s="54"/>
      <c r="D26" s="55"/>
      <c r="E26" s="53"/>
      <c r="F26" s="55"/>
      <c r="G26" s="126"/>
      <c r="H26" s="55"/>
      <c r="I26" s="51" t="str">
        <f t="shared" si="2"/>
        <v>-</v>
      </c>
      <c r="J26" s="26" t="str">
        <f t="shared" si="5"/>
        <v/>
      </c>
      <c r="K26" s="26" t="str">
        <f t="shared" si="3"/>
        <v/>
      </c>
      <c r="L26" s="26" t="str">
        <f t="shared" si="6"/>
        <v/>
      </c>
      <c r="M26" s="26" t="str">
        <f t="shared" si="7"/>
        <v/>
      </c>
      <c r="N26" s="26" t="str">
        <f t="shared" si="8"/>
        <v/>
      </c>
      <c r="O26" s="26" t="str">
        <f t="shared" si="1"/>
        <v/>
      </c>
      <c r="P26" s="50" t="str">
        <f>IF(OR(ISBLANK(Livraison!$B$15),ISBLANK(G26)),"",IF(M26=FALSE,FALSE,IF(AND((Livraison!$B$15-YEAR(G26))&gt;=16,(Livraison!$B$15-YEAR(G26))&lt;=65),TRUE,FALSE)))</f>
        <v/>
      </c>
      <c r="Q26" s="26" t="str">
        <f>IF(ISBLANK(E26),"",IF(COUNTIF(Qualification!$O$12:$O$1011,E26)&gt;0,TRUE,FALSE))</f>
        <v/>
      </c>
      <c r="R26" s="56" t="str">
        <f t="shared" si="4"/>
        <v/>
      </c>
    </row>
    <row r="27" spans="1:18">
      <c r="A27" s="40" t="str">
        <f t="shared" si="0"/>
        <v/>
      </c>
      <c r="B27" s="54"/>
      <c r="C27" s="54"/>
      <c r="D27" s="55"/>
      <c r="E27" s="53"/>
      <c r="F27" s="55"/>
      <c r="G27" s="126"/>
      <c r="H27" s="55"/>
      <c r="I27" s="51" t="str">
        <f t="shared" si="2"/>
        <v>-</v>
      </c>
      <c r="J27" s="26" t="str">
        <f t="shared" si="5"/>
        <v/>
      </c>
      <c r="K27" s="26" t="str">
        <f t="shared" si="3"/>
        <v/>
      </c>
      <c r="L27" s="26" t="str">
        <f t="shared" si="6"/>
        <v/>
      </c>
      <c r="M27" s="26" t="str">
        <f t="shared" si="7"/>
        <v/>
      </c>
      <c r="N27" s="26" t="str">
        <f t="shared" si="8"/>
        <v/>
      </c>
      <c r="O27" s="26" t="str">
        <f t="shared" si="1"/>
        <v/>
      </c>
      <c r="P27" s="50" t="str">
        <f>IF(OR(ISBLANK(Livraison!$B$15),ISBLANK(G27)),"",IF(M27=FALSE,FALSE,IF(AND((Livraison!$B$15-YEAR(G27))&gt;=16,(Livraison!$B$15-YEAR(G27))&lt;=65),TRUE,FALSE)))</f>
        <v/>
      </c>
      <c r="Q27" s="26" t="str">
        <f>IF(ISBLANK(E27),"",IF(COUNTIF(Qualification!$O$12:$O$1011,E27)&gt;0,TRUE,FALSE))</f>
        <v/>
      </c>
      <c r="R27" s="56" t="str">
        <f t="shared" si="4"/>
        <v/>
      </c>
    </row>
    <row r="28" spans="1:18">
      <c r="A28" s="40" t="str">
        <f t="shared" si="0"/>
        <v/>
      </c>
      <c r="B28" s="54"/>
      <c r="C28" s="54"/>
      <c r="D28" s="55"/>
      <c r="E28" s="53"/>
      <c r="F28" s="55"/>
      <c r="G28" s="126"/>
      <c r="H28" s="55"/>
      <c r="I28" s="51" t="str">
        <f t="shared" si="2"/>
        <v>-</v>
      </c>
      <c r="J28" s="26" t="str">
        <f t="shared" si="5"/>
        <v/>
      </c>
      <c r="K28" s="26" t="str">
        <f t="shared" si="3"/>
        <v/>
      </c>
      <c r="L28" s="26" t="str">
        <f t="shared" si="6"/>
        <v/>
      </c>
      <c r="M28" s="26" t="str">
        <f t="shared" si="7"/>
        <v/>
      </c>
      <c r="N28" s="26" t="str">
        <f t="shared" si="8"/>
        <v/>
      </c>
      <c r="O28" s="26" t="str">
        <f t="shared" si="1"/>
        <v/>
      </c>
      <c r="P28" s="50" t="str">
        <f>IF(OR(ISBLANK(Livraison!$B$15),ISBLANK(G28)),"",IF(M28=FALSE,FALSE,IF(AND((Livraison!$B$15-YEAR(G28))&gt;=16,(Livraison!$B$15-YEAR(G28))&lt;=65),TRUE,FALSE)))</f>
        <v/>
      </c>
      <c r="Q28" s="26" t="str">
        <f>IF(ISBLANK(E28),"",IF(COUNTIF(Qualification!$O$12:$O$1011,E28)&gt;0,TRUE,FALSE))</f>
        <v/>
      </c>
      <c r="R28" s="56" t="str">
        <f t="shared" si="4"/>
        <v/>
      </c>
    </row>
    <row r="29" spans="1:18">
      <c r="A29" s="40" t="str">
        <f t="shared" si="0"/>
        <v/>
      </c>
      <c r="B29" s="54"/>
      <c r="C29" s="54"/>
      <c r="D29" s="55"/>
      <c r="E29" s="53"/>
      <c r="F29" s="55"/>
      <c r="G29" s="126"/>
      <c r="H29" s="55"/>
      <c r="I29" s="51" t="str">
        <f t="shared" si="2"/>
        <v>-</v>
      </c>
      <c r="J29" s="26" t="str">
        <f t="shared" si="5"/>
        <v/>
      </c>
      <c r="K29" s="26" t="str">
        <f t="shared" si="3"/>
        <v/>
      </c>
      <c r="L29" s="26" t="str">
        <f t="shared" si="6"/>
        <v/>
      </c>
      <c r="M29" s="26" t="str">
        <f t="shared" si="7"/>
        <v/>
      </c>
      <c r="N29" s="26" t="str">
        <f t="shared" si="8"/>
        <v/>
      </c>
      <c r="O29" s="26" t="str">
        <f t="shared" si="1"/>
        <v/>
      </c>
      <c r="P29" s="50" t="str">
        <f>IF(OR(ISBLANK(Livraison!$B$15),ISBLANK(G29)),"",IF(M29=FALSE,FALSE,IF(AND((Livraison!$B$15-YEAR(G29))&gt;=16,(Livraison!$B$15-YEAR(G29))&lt;=65),TRUE,FALSE)))</f>
        <v/>
      </c>
      <c r="Q29" s="26" t="str">
        <f>IF(ISBLANK(E29),"",IF(COUNTIF(Qualification!$O$12:$O$1011,E29)&gt;0,TRUE,FALSE))</f>
        <v/>
      </c>
      <c r="R29" s="56" t="str">
        <f t="shared" si="4"/>
        <v/>
      </c>
    </row>
    <row r="30" spans="1:18">
      <c r="A30" s="40" t="str">
        <f t="shared" si="0"/>
        <v/>
      </c>
      <c r="B30" s="54"/>
      <c r="C30" s="54"/>
      <c r="D30" s="55"/>
      <c r="E30" s="53"/>
      <c r="F30" s="55"/>
      <c r="G30" s="126"/>
      <c r="H30" s="55"/>
      <c r="I30" s="51" t="str">
        <f t="shared" si="2"/>
        <v>-</v>
      </c>
      <c r="J30" s="26" t="str">
        <f t="shared" si="5"/>
        <v/>
      </c>
      <c r="K30" s="26" t="str">
        <f t="shared" si="3"/>
        <v/>
      </c>
      <c r="L30" s="26" t="str">
        <f t="shared" si="6"/>
        <v/>
      </c>
      <c r="M30" s="26" t="str">
        <f t="shared" si="7"/>
        <v/>
      </c>
      <c r="N30" s="26" t="str">
        <f t="shared" si="8"/>
        <v/>
      </c>
      <c r="O30" s="26" t="str">
        <f t="shared" si="1"/>
        <v/>
      </c>
      <c r="P30" s="50" t="str">
        <f>IF(OR(ISBLANK(Livraison!$B$15),ISBLANK(G30)),"",IF(M30=FALSE,FALSE,IF(AND((Livraison!$B$15-YEAR(G30))&gt;=16,(Livraison!$B$15-YEAR(G30))&lt;=65),TRUE,FALSE)))</f>
        <v/>
      </c>
      <c r="Q30" s="26" t="str">
        <f>IF(ISBLANK(E30),"",IF(COUNTIF(Qualification!$O$12:$O$1011,E30)&gt;0,TRUE,FALSE))</f>
        <v/>
      </c>
      <c r="R30" s="56" t="str">
        <f t="shared" si="4"/>
        <v/>
      </c>
    </row>
    <row r="31" spans="1:18">
      <c r="A31" s="40" t="str">
        <f t="shared" si="0"/>
        <v/>
      </c>
      <c r="B31" s="54"/>
      <c r="C31" s="54"/>
      <c r="D31" s="55"/>
      <c r="E31" s="53"/>
      <c r="F31" s="55"/>
      <c r="G31" s="126"/>
      <c r="H31" s="55"/>
      <c r="I31" s="51" t="str">
        <f t="shared" si="2"/>
        <v>-</v>
      </c>
      <c r="J31" s="26" t="str">
        <f t="shared" si="5"/>
        <v/>
      </c>
      <c r="K31" s="26" t="str">
        <f t="shared" si="3"/>
        <v/>
      </c>
      <c r="L31" s="26" t="str">
        <f t="shared" si="6"/>
        <v/>
      </c>
      <c r="M31" s="26" t="str">
        <f t="shared" si="7"/>
        <v/>
      </c>
      <c r="N31" s="26" t="str">
        <f t="shared" si="8"/>
        <v/>
      </c>
      <c r="O31" s="26" t="str">
        <f t="shared" si="1"/>
        <v/>
      </c>
      <c r="P31" s="50" t="str">
        <f>IF(OR(ISBLANK(Livraison!$B$15),ISBLANK(G31)),"",IF(M31=FALSE,FALSE,IF(AND((Livraison!$B$15-YEAR(G31))&gt;=16,(Livraison!$B$15-YEAR(G31))&lt;=65),TRUE,FALSE)))</f>
        <v/>
      </c>
      <c r="Q31" s="26" t="str">
        <f>IF(ISBLANK(E31),"",IF(COUNTIF(Qualification!$O$12:$O$1011,E31)&gt;0,TRUE,FALSE))</f>
        <v/>
      </c>
      <c r="R31" s="56" t="str">
        <f t="shared" si="4"/>
        <v/>
      </c>
    </row>
    <row r="32" spans="1:18">
      <c r="A32" s="40" t="str">
        <f t="shared" si="0"/>
        <v/>
      </c>
      <c r="B32" s="54"/>
      <c r="C32" s="54"/>
      <c r="D32" s="55"/>
      <c r="E32" s="53"/>
      <c r="F32" s="55"/>
      <c r="G32" s="126"/>
      <c r="H32" s="55"/>
      <c r="I32" s="51" t="str">
        <f t="shared" si="2"/>
        <v>-</v>
      </c>
      <c r="J32" s="26" t="str">
        <f t="shared" si="5"/>
        <v/>
      </c>
      <c r="K32" s="26" t="str">
        <f t="shared" si="3"/>
        <v/>
      </c>
      <c r="L32" s="26" t="str">
        <f t="shared" si="6"/>
        <v/>
      </c>
      <c r="M32" s="26" t="str">
        <f t="shared" si="7"/>
        <v/>
      </c>
      <c r="N32" s="26" t="str">
        <f t="shared" si="8"/>
        <v/>
      </c>
      <c r="O32" s="26" t="str">
        <f t="shared" si="1"/>
        <v/>
      </c>
      <c r="P32" s="50" t="str">
        <f>IF(OR(ISBLANK(Livraison!$B$15),ISBLANK(G32)),"",IF(M32=FALSE,FALSE,IF(AND((Livraison!$B$15-YEAR(G32))&gt;=16,(Livraison!$B$15-YEAR(G32))&lt;=65),TRUE,FALSE)))</f>
        <v/>
      </c>
      <c r="Q32" s="26" t="str">
        <f>IF(ISBLANK(E32),"",IF(COUNTIF(Qualification!$O$12:$O$1011,E32)&gt;0,TRUE,FALSE))</f>
        <v/>
      </c>
      <c r="R32" s="56" t="str">
        <f t="shared" si="4"/>
        <v/>
      </c>
    </row>
    <row r="33" spans="1:18">
      <c r="A33" s="40" t="str">
        <f t="shared" si="0"/>
        <v/>
      </c>
      <c r="B33" s="54"/>
      <c r="C33" s="54"/>
      <c r="D33" s="55"/>
      <c r="E33" s="53"/>
      <c r="F33" s="55"/>
      <c r="G33" s="126"/>
      <c r="H33" s="55"/>
      <c r="I33" s="51" t="str">
        <f t="shared" si="2"/>
        <v>-</v>
      </c>
      <c r="J33" s="26" t="str">
        <f t="shared" si="5"/>
        <v/>
      </c>
      <c r="K33" s="26" t="str">
        <f t="shared" si="3"/>
        <v/>
      </c>
      <c r="L33" s="26" t="str">
        <f t="shared" si="6"/>
        <v/>
      </c>
      <c r="M33" s="26" t="str">
        <f t="shared" si="7"/>
        <v/>
      </c>
      <c r="N33" s="26" t="str">
        <f t="shared" si="8"/>
        <v/>
      </c>
      <c r="O33" s="26" t="str">
        <f t="shared" si="1"/>
        <v/>
      </c>
      <c r="P33" s="50" t="str">
        <f>IF(OR(ISBLANK(Livraison!$B$15),ISBLANK(G33)),"",IF(M33=FALSE,FALSE,IF(AND((Livraison!$B$15-YEAR(G33))&gt;=16,(Livraison!$B$15-YEAR(G33))&lt;=65),TRUE,FALSE)))</f>
        <v/>
      </c>
      <c r="Q33" s="26" t="str">
        <f>IF(ISBLANK(E33),"",IF(COUNTIF(Qualification!$O$12:$O$1011,E33)&gt;0,TRUE,FALSE))</f>
        <v/>
      </c>
      <c r="R33" s="56" t="str">
        <f t="shared" si="4"/>
        <v/>
      </c>
    </row>
    <row r="34" spans="1:18">
      <c r="A34" s="40" t="str">
        <f t="shared" si="0"/>
        <v/>
      </c>
      <c r="B34" s="54"/>
      <c r="C34" s="54"/>
      <c r="D34" s="55"/>
      <c r="E34" s="53"/>
      <c r="F34" s="55"/>
      <c r="G34" s="126"/>
      <c r="H34" s="55"/>
      <c r="I34" s="51" t="str">
        <f t="shared" si="2"/>
        <v>-</v>
      </c>
      <c r="J34" s="26" t="str">
        <f t="shared" si="5"/>
        <v/>
      </c>
      <c r="K34" s="26" t="str">
        <f t="shared" si="3"/>
        <v/>
      </c>
      <c r="L34" s="26" t="str">
        <f t="shared" si="6"/>
        <v/>
      </c>
      <c r="M34" s="26" t="str">
        <f t="shared" si="7"/>
        <v/>
      </c>
      <c r="N34" s="26" t="str">
        <f t="shared" si="8"/>
        <v/>
      </c>
      <c r="O34" s="26" t="str">
        <f t="shared" si="1"/>
        <v/>
      </c>
      <c r="P34" s="50" t="str">
        <f>IF(OR(ISBLANK(Livraison!$B$15),ISBLANK(G34)),"",IF(M34=FALSE,FALSE,IF(AND((Livraison!$B$15-YEAR(G34))&gt;=16,(Livraison!$B$15-YEAR(G34))&lt;=65),TRUE,FALSE)))</f>
        <v/>
      </c>
      <c r="Q34" s="26" t="str">
        <f>IF(ISBLANK(E34),"",IF(COUNTIF(Qualification!$O$12:$O$1011,E34)&gt;0,TRUE,FALSE))</f>
        <v/>
      </c>
      <c r="R34" s="56" t="str">
        <f t="shared" si="4"/>
        <v/>
      </c>
    </row>
    <row r="35" spans="1:18">
      <c r="A35" s="40" t="str">
        <f t="shared" si="0"/>
        <v/>
      </c>
      <c r="B35" s="54"/>
      <c r="C35" s="54"/>
      <c r="D35" s="55"/>
      <c r="E35" s="53"/>
      <c r="F35" s="55"/>
      <c r="G35" s="126"/>
      <c r="H35" s="55"/>
      <c r="I35" s="51" t="str">
        <f t="shared" si="2"/>
        <v>-</v>
      </c>
      <c r="J35" s="26" t="str">
        <f t="shared" si="5"/>
        <v/>
      </c>
      <c r="K35" s="26" t="str">
        <f t="shared" si="3"/>
        <v/>
      </c>
      <c r="L35" s="26" t="str">
        <f t="shared" si="6"/>
        <v/>
      </c>
      <c r="M35" s="26" t="str">
        <f t="shared" si="7"/>
        <v/>
      </c>
      <c r="N35" s="26" t="str">
        <f t="shared" si="8"/>
        <v/>
      </c>
      <c r="O35" s="26" t="str">
        <f t="shared" si="1"/>
        <v/>
      </c>
      <c r="P35" s="50" t="str">
        <f>IF(OR(ISBLANK(Livraison!$B$15),ISBLANK(G35)),"",IF(M35=FALSE,FALSE,IF(AND((Livraison!$B$15-YEAR(G35))&gt;=16,(Livraison!$B$15-YEAR(G35))&lt;=65),TRUE,FALSE)))</f>
        <v/>
      </c>
      <c r="Q35" s="26" t="str">
        <f>IF(ISBLANK(E35),"",IF(COUNTIF(Qualification!$O$12:$O$1011,E35)&gt;0,TRUE,FALSE))</f>
        <v/>
      </c>
      <c r="R35" s="56" t="str">
        <f t="shared" si="4"/>
        <v/>
      </c>
    </row>
    <row r="36" spans="1:18">
      <c r="A36" s="40" t="str">
        <f t="shared" si="0"/>
        <v/>
      </c>
      <c r="B36" s="54"/>
      <c r="C36" s="54"/>
      <c r="D36" s="55"/>
      <c r="E36" s="53"/>
      <c r="F36" s="55"/>
      <c r="G36" s="126"/>
      <c r="H36" s="55"/>
      <c r="I36" s="51" t="str">
        <f t="shared" si="2"/>
        <v>-</v>
      </c>
      <c r="J36" s="26" t="str">
        <f t="shared" si="5"/>
        <v/>
      </c>
      <c r="K36" s="26" t="str">
        <f t="shared" si="3"/>
        <v/>
      </c>
      <c r="L36" s="26" t="str">
        <f t="shared" si="6"/>
        <v/>
      </c>
      <c r="M36" s="26" t="str">
        <f t="shared" si="7"/>
        <v/>
      </c>
      <c r="N36" s="26" t="str">
        <f t="shared" si="8"/>
        <v/>
      </c>
      <c r="O36" s="26" t="str">
        <f t="shared" si="1"/>
        <v/>
      </c>
      <c r="P36" s="50" t="str">
        <f>IF(OR(ISBLANK(Livraison!$B$15),ISBLANK(G36)),"",IF(M36=FALSE,FALSE,IF(AND((Livraison!$B$15-YEAR(G36))&gt;=16,(Livraison!$B$15-YEAR(G36))&lt;=65),TRUE,FALSE)))</f>
        <v/>
      </c>
      <c r="Q36" s="26" t="str">
        <f>IF(ISBLANK(E36),"",IF(COUNTIF(Qualification!$O$12:$O$1011,E36)&gt;0,TRUE,FALSE))</f>
        <v/>
      </c>
      <c r="R36" s="56" t="str">
        <f t="shared" si="4"/>
        <v/>
      </c>
    </row>
    <row r="37" spans="1:18">
      <c r="A37" s="40" t="str">
        <f t="shared" si="0"/>
        <v/>
      </c>
      <c r="B37" s="54"/>
      <c r="C37" s="54"/>
      <c r="D37" s="55"/>
      <c r="E37" s="53"/>
      <c r="F37" s="55"/>
      <c r="G37" s="126"/>
      <c r="H37" s="55"/>
      <c r="I37" s="51" t="str">
        <f t="shared" si="2"/>
        <v>-</v>
      </c>
      <c r="J37" s="26" t="str">
        <f t="shared" si="5"/>
        <v/>
      </c>
      <c r="K37" s="26" t="str">
        <f t="shared" si="3"/>
        <v/>
      </c>
      <c r="L37" s="26" t="str">
        <f t="shared" si="6"/>
        <v/>
      </c>
      <c r="M37" s="26" t="str">
        <f t="shared" si="7"/>
        <v/>
      </c>
      <c r="N37" s="26" t="str">
        <f t="shared" si="8"/>
        <v/>
      </c>
      <c r="O37" s="26" t="str">
        <f t="shared" si="1"/>
        <v/>
      </c>
      <c r="P37" s="50" t="str">
        <f>IF(OR(ISBLANK(Livraison!$B$15),ISBLANK(G37)),"",IF(M37=FALSE,FALSE,IF(AND((Livraison!$B$15-YEAR(G37))&gt;=16,(Livraison!$B$15-YEAR(G37))&lt;=65),TRUE,FALSE)))</f>
        <v/>
      </c>
      <c r="Q37" s="26" t="str">
        <f>IF(ISBLANK(E37),"",IF(COUNTIF(Qualification!$O$12:$O$1011,E37)&gt;0,TRUE,FALSE))</f>
        <v/>
      </c>
      <c r="R37" s="56" t="str">
        <f t="shared" si="4"/>
        <v/>
      </c>
    </row>
    <row r="38" spans="1:18">
      <c r="A38" s="40" t="str">
        <f t="shared" si="0"/>
        <v/>
      </c>
      <c r="B38" s="54"/>
      <c r="C38" s="54"/>
      <c r="D38" s="55"/>
      <c r="E38" s="53"/>
      <c r="F38" s="55"/>
      <c r="G38" s="126"/>
      <c r="H38" s="55"/>
      <c r="I38" s="51" t="str">
        <f t="shared" si="2"/>
        <v>-</v>
      </c>
      <c r="J38" s="26" t="str">
        <f t="shared" si="5"/>
        <v/>
      </c>
      <c r="K38" s="26" t="str">
        <f t="shared" si="3"/>
        <v/>
      </c>
      <c r="L38" s="26" t="str">
        <f t="shared" si="6"/>
        <v/>
      </c>
      <c r="M38" s="26" t="str">
        <f t="shared" si="7"/>
        <v/>
      </c>
      <c r="N38" s="26" t="str">
        <f t="shared" si="8"/>
        <v/>
      </c>
      <c r="O38" s="26" t="str">
        <f t="shared" si="1"/>
        <v/>
      </c>
      <c r="P38" s="50" t="str">
        <f>IF(OR(ISBLANK(Livraison!$B$15),ISBLANK(G38)),"",IF(M38=FALSE,FALSE,IF(AND((Livraison!$B$15-YEAR(G38))&gt;=16,(Livraison!$B$15-YEAR(G38))&lt;=65),TRUE,FALSE)))</f>
        <v/>
      </c>
      <c r="Q38" s="26" t="str">
        <f>IF(ISBLANK(E38),"",IF(COUNTIF(Qualification!$O$12:$O$1011,E38)&gt;0,TRUE,FALSE))</f>
        <v/>
      </c>
      <c r="R38" s="56" t="str">
        <f t="shared" si="4"/>
        <v/>
      </c>
    </row>
    <row r="39" spans="1:18">
      <c r="A39" s="40" t="str">
        <f t="shared" si="0"/>
        <v/>
      </c>
      <c r="B39" s="54"/>
      <c r="C39" s="54"/>
      <c r="D39" s="55"/>
      <c r="E39" s="53"/>
      <c r="F39" s="55"/>
      <c r="G39" s="126"/>
      <c r="H39" s="55"/>
      <c r="I39" s="51" t="str">
        <f t="shared" si="2"/>
        <v>-</v>
      </c>
      <c r="J39" s="26" t="str">
        <f t="shared" si="5"/>
        <v/>
      </c>
      <c r="K39" s="26" t="str">
        <f t="shared" si="3"/>
        <v/>
      </c>
      <c r="L39" s="26" t="str">
        <f t="shared" si="6"/>
        <v/>
      </c>
      <c r="M39" s="26" t="str">
        <f t="shared" si="7"/>
        <v/>
      </c>
      <c r="N39" s="26" t="str">
        <f t="shared" si="8"/>
        <v/>
      </c>
      <c r="O39" s="26" t="str">
        <f t="shared" si="1"/>
        <v/>
      </c>
      <c r="P39" s="50" t="str">
        <f>IF(OR(ISBLANK(Livraison!$B$15),ISBLANK(G39)),"",IF(M39=FALSE,FALSE,IF(AND((Livraison!$B$15-YEAR(G39))&gt;=16,(Livraison!$B$15-YEAR(G39))&lt;=65),TRUE,FALSE)))</f>
        <v/>
      </c>
      <c r="Q39" s="26" t="str">
        <f>IF(ISBLANK(E39),"",IF(COUNTIF(Qualification!$O$12:$O$1011,E39)&gt;0,TRUE,FALSE))</f>
        <v/>
      </c>
      <c r="R39" s="56" t="str">
        <f t="shared" si="4"/>
        <v/>
      </c>
    </row>
    <row r="40" spans="1:18">
      <c r="A40" s="40" t="str">
        <f t="shared" si="0"/>
        <v/>
      </c>
      <c r="B40" s="54"/>
      <c r="C40" s="54"/>
      <c r="D40" s="55"/>
      <c r="E40" s="53"/>
      <c r="F40" s="55"/>
      <c r="G40" s="126"/>
      <c r="H40" s="55"/>
      <c r="I40" s="51" t="str">
        <f t="shared" si="2"/>
        <v>-</v>
      </c>
      <c r="J40" s="26" t="str">
        <f t="shared" si="5"/>
        <v/>
      </c>
      <c r="K40" s="26" t="str">
        <f t="shared" si="3"/>
        <v/>
      </c>
      <c r="L40" s="26" t="str">
        <f t="shared" si="6"/>
        <v/>
      </c>
      <c r="M40" s="26" t="str">
        <f t="shared" si="7"/>
        <v/>
      </c>
      <c r="N40" s="26" t="str">
        <f t="shared" si="8"/>
        <v/>
      </c>
      <c r="O40" s="26" t="str">
        <f t="shared" si="1"/>
        <v/>
      </c>
      <c r="P40" s="50" t="str">
        <f>IF(OR(ISBLANK(Livraison!$B$15),ISBLANK(G40)),"",IF(M40=FALSE,FALSE,IF(AND((Livraison!$B$15-YEAR(G40))&gt;=16,(Livraison!$B$15-YEAR(G40))&lt;=65),TRUE,FALSE)))</f>
        <v/>
      </c>
      <c r="Q40" s="26" t="str">
        <f>IF(ISBLANK(E40),"",IF(COUNTIF(Qualification!$O$12:$O$1011,E40)&gt;0,TRUE,FALSE))</f>
        <v/>
      </c>
      <c r="R40" s="56" t="str">
        <f t="shared" si="4"/>
        <v/>
      </c>
    </row>
    <row r="41" spans="1:18">
      <c r="A41" s="40" t="str">
        <f t="shared" si="0"/>
        <v/>
      </c>
      <c r="B41" s="54"/>
      <c r="C41" s="54"/>
      <c r="D41" s="55"/>
      <c r="E41" s="53"/>
      <c r="F41" s="55"/>
      <c r="G41" s="126"/>
      <c r="H41" s="55"/>
      <c r="I41" s="51" t="str">
        <f t="shared" si="2"/>
        <v>-</v>
      </c>
      <c r="J41" s="26" t="str">
        <f t="shared" si="5"/>
        <v/>
      </c>
      <c r="K41" s="26" t="str">
        <f t="shared" si="3"/>
        <v/>
      </c>
      <c r="L41" s="26" t="str">
        <f t="shared" si="6"/>
        <v/>
      </c>
      <c r="M41" s="26" t="str">
        <f t="shared" si="7"/>
        <v/>
      </c>
      <c r="N41" s="26" t="str">
        <f t="shared" si="8"/>
        <v/>
      </c>
      <c r="O41" s="26" t="str">
        <f t="shared" si="1"/>
        <v/>
      </c>
      <c r="P41" s="50" t="str">
        <f>IF(OR(ISBLANK(Livraison!$B$15),ISBLANK(G41)),"",IF(M41=FALSE,FALSE,IF(AND((Livraison!$B$15-YEAR(G41))&gt;=16,(Livraison!$B$15-YEAR(G41))&lt;=65),TRUE,FALSE)))</f>
        <v/>
      </c>
      <c r="Q41" s="26" t="str">
        <f>IF(ISBLANK(E41),"",IF(COUNTIF(Qualification!$O$12:$O$1011,E41)&gt;0,TRUE,FALSE))</f>
        <v/>
      </c>
      <c r="R41" s="56" t="str">
        <f t="shared" si="4"/>
        <v/>
      </c>
    </row>
    <row r="42" spans="1:18">
      <c r="A42" s="40" t="str">
        <f t="shared" si="0"/>
        <v/>
      </c>
      <c r="B42" s="54"/>
      <c r="C42" s="54"/>
      <c r="D42" s="55"/>
      <c r="E42" s="53"/>
      <c r="F42" s="55"/>
      <c r="G42" s="126"/>
      <c r="H42" s="55"/>
      <c r="I42" s="51" t="str">
        <f t="shared" si="2"/>
        <v>-</v>
      </c>
      <c r="J42" s="26" t="str">
        <f t="shared" si="5"/>
        <v/>
      </c>
      <c r="K42" s="26" t="str">
        <f t="shared" si="3"/>
        <v/>
      </c>
      <c r="L42" s="26" t="str">
        <f t="shared" si="6"/>
        <v/>
      </c>
      <c r="M42" s="26" t="str">
        <f t="shared" si="7"/>
        <v/>
      </c>
      <c r="N42" s="26" t="str">
        <f t="shared" si="8"/>
        <v/>
      </c>
      <c r="O42" s="26" t="str">
        <f t="shared" si="1"/>
        <v/>
      </c>
      <c r="P42" s="50" t="str">
        <f>IF(OR(ISBLANK(Livraison!$B$15),ISBLANK(G42)),"",IF(M42=FALSE,FALSE,IF(AND((Livraison!$B$15-YEAR(G42))&gt;=16,(Livraison!$B$15-YEAR(G42))&lt;=65),TRUE,FALSE)))</f>
        <v/>
      </c>
      <c r="Q42" s="26" t="str">
        <f>IF(ISBLANK(E42),"",IF(COUNTIF(Qualification!$O$12:$O$1011,E42)&gt;0,TRUE,FALSE))</f>
        <v/>
      </c>
      <c r="R42" s="56" t="str">
        <f t="shared" si="4"/>
        <v/>
      </c>
    </row>
    <row r="43" spans="1:18">
      <c r="A43" s="40" t="str">
        <f t="shared" si="0"/>
        <v/>
      </c>
      <c r="B43" s="54"/>
      <c r="C43" s="54"/>
      <c r="D43" s="55"/>
      <c r="E43" s="53"/>
      <c r="F43" s="55"/>
      <c r="G43" s="126"/>
      <c r="H43" s="55"/>
      <c r="I43" s="51" t="str">
        <f t="shared" si="2"/>
        <v>-</v>
      </c>
      <c r="J43" s="26" t="str">
        <f t="shared" si="5"/>
        <v/>
      </c>
      <c r="K43" s="26" t="str">
        <f t="shared" si="3"/>
        <v/>
      </c>
      <c r="L43" s="26" t="str">
        <f t="shared" si="6"/>
        <v/>
      </c>
      <c r="M43" s="26" t="str">
        <f t="shared" si="7"/>
        <v/>
      </c>
      <c r="N43" s="26" t="str">
        <f t="shared" si="8"/>
        <v/>
      </c>
      <c r="O43" s="26" t="str">
        <f t="shared" si="1"/>
        <v/>
      </c>
      <c r="P43" s="50" t="str">
        <f>IF(OR(ISBLANK(Livraison!$B$15),ISBLANK(G43)),"",IF(M43=FALSE,FALSE,IF(AND((Livraison!$B$15-YEAR(G43))&gt;=16,(Livraison!$B$15-YEAR(G43))&lt;=65),TRUE,FALSE)))</f>
        <v/>
      </c>
      <c r="Q43" s="26" t="str">
        <f>IF(ISBLANK(E43),"",IF(COUNTIF(Qualification!$O$12:$O$1011,E43)&gt;0,TRUE,FALSE))</f>
        <v/>
      </c>
      <c r="R43" s="56" t="str">
        <f t="shared" si="4"/>
        <v/>
      </c>
    </row>
    <row r="44" spans="1:18">
      <c r="A44" s="40" t="str">
        <f t="shared" ref="A44:A75" si="9">IF(ISBLANK(D44),"",IF(COUNTA(D44:H44)&lt;&gt;5,"Incomplet",IF(OR(COUNTIF(J44:P44,FALSE)&gt;0,COUNTIF(J44:P44,#N/A)&gt;0),"Erreur",IF(NOT(P44),"Attention",IF(NOT(Q44),"Pas utilisé","OK")))))</f>
        <v/>
      </c>
      <c r="B44" s="54"/>
      <c r="C44" s="54"/>
      <c r="D44" s="55"/>
      <c r="E44" s="53"/>
      <c r="F44" s="55"/>
      <c r="G44" s="126"/>
      <c r="H44" s="55"/>
      <c r="I44" s="51" t="str">
        <f t="shared" si="2"/>
        <v>-</v>
      </c>
      <c r="J44" s="26" t="str">
        <f t="shared" si="5"/>
        <v/>
      </c>
      <c r="K44" s="26" t="str">
        <f t="shared" si="3"/>
        <v/>
      </c>
      <c r="L44" s="26" t="str">
        <f t="shared" si="6"/>
        <v/>
      </c>
      <c r="M44" s="26" t="str">
        <f t="shared" si="7"/>
        <v/>
      </c>
      <c r="N44" s="26" t="str">
        <f t="shared" si="8"/>
        <v/>
      </c>
      <c r="O44" s="26" t="str">
        <f t="shared" ref="O44:O75" si="10">IF(ISBLANK(H44),"",IF(OR(ISNA(MATCH(H44,libgem,0)),H44="-"),FALSE,TRUE))</f>
        <v/>
      </c>
      <c r="P44" s="50" t="str">
        <f>IF(OR(ISBLANK(Livraison!$B$15),ISBLANK(G44)),"",IF(M44=FALSE,FALSE,IF(AND((Livraison!$B$15-YEAR(G44))&gt;=16,(Livraison!$B$15-YEAR(G44))&lt;=65),TRUE,FALSE)))</f>
        <v/>
      </c>
      <c r="Q44" s="26" t="str">
        <f>IF(ISBLANK(E44),"",IF(COUNTIF(Qualification!$O$12:$O$1011,E44)&gt;0,TRUE,FALSE))</f>
        <v/>
      </c>
      <c r="R44" s="56" t="str">
        <f t="shared" si="4"/>
        <v/>
      </c>
    </row>
    <row r="45" spans="1:18">
      <c r="A45" s="40" t="str">
        <f t="shared" si="9"/>
        <v/>
      </c>
      <c r="B45" s="54"/>
      <c r="C45" s="54"/>
      <c r="D45" s="55"/>
      <c r="E45" s="53"/>
      <c r="F45" s="55"/>
      <c r="G45" s="126"/>
      <c r="H45" s="55"/>
      <c r="I45" s="51" t="str">
        <f t="shared" si="2"/>
        <v>-</v>
      </c>
      <c r="J45" s="26" t="str">
        <f t="shared" si="5"/>
        <v/>
      </c>
      <c r="K45" s="26" t="str">
        <f t="shared" si="3"/>
        <v/>
      </c>
      <c r="L45" s="26" t="str">
        <f t="shared" si="6"/>
        <v/>
      </c>
      <c r="M45" s="26" t="str">
        <f t="shared" si="7"/>
        <v/>
      </c>
      <c r="N45" s="26" t="str">
        <f t="shared" si="8"/>
        <v/>
      </c>
      <c r="O45" s="26" t="str">
        <f t="shared" si="10"/>
        <v/>
      </c>
      <c r="P45" s="50" t="str">
        <f>IF(OR(ISBLANK(Livraison!$B$15),ISBLANK(G45)),"",IF(M45=FALSE,FALSE,IF(AND((Livraison!$B$15-YEAR(G45))&gt;=16,(Livraison!$B$15-YEAR(G45))&lt;=65),TRUE,FALSE)))</f>
        <v/>
      </c>
      <c r="Q45" s="26" t="str">
        <f>IF(ISBLANK(E45),"",IF(COUNTIF(Qualification!$O$12:$O$1011,E45)&gt;0,TRUE,FALSE))</f>
        <v/>
      </c>
      <c r="R45" s="56" t="str">
        <f t="shared" si="4"/>
        <v/>
      </c>
    </row>
    <row r="46" spans="1:18">
      <c r="A46" s="40" t="str">
        <f t="shared" si="9"/>
        <v/>
      </c>
      <c r="B46" s="54"/>
      <c r="C46" s="54"/>
      <c r="D46" s="55"/>
      <c r="E46" s="53"/>
      <c r="F46" s="55"/>
      <c r="G46" s="126"/>
      <c r="H46" s="55"/>
      <c r="I46" s="51" t="str">
        <f t="shared" si="2"/>
        <v>-</v>
      </c>
      <c r="J46" s="26" t="str">
        <f t="shared" si="5"/>
        <v/>
      </c>
      <c r="K46" s="26" t="str">
        <f t="shared" si="3"/>
        <v/>
      </c>
      <c r="L46" s="26" t="str">
        <f t="shared" si="6"/>
        <v/>
      </c>
      <c r="M46" s="26" t="str">
        <f t="shared" si="7"/>
        <v/>
      </c>
      <c r="N46" s="26" t="str">
        <f t="shared" si="8"/>
        <v/>
      </c>
      <c r="O46" s="26" t="str">
        <f t="shared" si="10"/>
        <v/>
      </c>
      <c r="P46" s="50" t="str">
        <f>IF(OR(ISBLANK(Livraison!$B$15),ISBLANK(G46)),"",IF(M46=FALSE,FALSE,IF(AND((Livraison!$B$15-YEAR(G46))&gt;=16,(Livraison!$B$15-YEAR(G46))&lt;=65),TRUE,FALSE)))</f>
        <v/>
      </c>
      <c r="Q46" s="26" t="str">
        <f>IF(ISBLANK(E46),"",IF(COUNTIF(Qualification!$O$12:$O$1011,E46)&gt;0,TRUE,FALSE))</f>
        <v/>
      </c>
      <c r="R46" s="56" t="str">
        <f t="shared" si="4"/>
        <v/>
      </c>
    </row>
    <row r="47" spans="1:18">
      <c r="A47" s="40" t="str">
        <f t="shared" si="9"/>
        <v/>
      </c>
      <c r="B47" s="54"/>
      <c r="C47" s="54"/>
      <c r="D47" s="55"/>
      <c r="E47" s="53"/>
      <c r="F47" s="55"/>
      <c r="G47" s="126"/>
      <c r="H47" s="55"/>
      <c r="I47" s="51" t="str">
        <f t="shared" si="2"/>
        <v>-</v>
      </c>
      <c r="J47" s="26" t="str">
        <f t="shared" si="5"/>
        <v/>
      </c>
      <c r="K47" s="26" t="str">
        <f t="shared" si="3"/>
        <v/>
      </c>
      <c r="L47" s="26" t="str">
        <f t="shared" si="6"/>
        <v/>
      </c>
      <c r="M47" s="26" t="str">
        <f t="shared" si="7"/>
        <v/>
      </c>
      <c r="N47" s="26" t="str">
        <f t="shared" si="8"/>
        <v/>
      </c>
      <c r="O47" s="26" t="str">
        <f t="shared" si="10"/>
        <v/>
      </c>
      <c r="P47" s="50" t="str">
        <f>IF(OR(ISBLANK(Livraison!$B$15),ISBLANK(G47)),"",IF(M47=FALSE,FALSE,IF(AND((Livraison!$B$15-YEAR(G47))&gt;=16,(Livraison!$B$15-YEAR(G47))&lt;=65),TRUE,FALSE)))</f>
        <v/>
      </c>
      <c r="Q47" s="26" t="str">
        <f>IF(ISBLANK(E47),"",IF(COUNTIF(Qualification!$O$12:$O$1011,E47)&gt;0,TRUE,FALSE))</f>
        <v/>
      </c>
      <c r="R47" s="56" t="str">
        <f t="shared" si="4"/>
        <v/>
      </c>
    </row>
    <row r="48" spans="1:18">
      <c r="A48" s="40" t="str">
        <f t="shared" si="9"/>
        <v/>
      </c>
      <c r="B48" s="54"/>
      <c r="C48" s="54"/>
      <c r="D48" s="55"/>
      <c r="E48" s="53"/>
      <c r="F48" s="55"/>
      <c r="G48" s="126"/>
      <c r="H48" s="55"/>
      <c r="I48" s="51" t="str">
        <f t="shared" si="2"/>
        <v>-</v>
      </c>
      <c r="J48" s="26" t="str">
        <f t="shared" si="5"/>
        <v/>
      </c>
      <c r="K48" s="26" t="str">
        <f t="shared" si="3"/>
        <v/>
      </c>
      <c r="L48" s="26" t="str">
        <f t="shared" si="6"/>
        <v/>
      </c>
      <c r="M48" s="26" t="str">
        <f t="shared" si="7"/>
        <v/>
      </c>
      <c r="N48" s="26" t="str">
        <f t="shared" si="8"/>
        <v/>
      </c>
      <c r="O48" s="26" t="str">
        <f t="shared" si="10"/>
        <v/>
      </c>
      <c r="P48" s="50" t="str">
        <f>IF(OR(ISBLANK(Livraison!$B$15),ISBLANK(G48)),"",IF(M48=FALSE,FALSE,IF(AND((Livraison!$B$15-YEAR(G48))&gt;=16,(Livraison!$B$15-YEAR(G48))&lt;=65),TRUE,FALSE)))</f>
        <v/>
      </c>
      <c r="Q48" s="26" t="str">
        <f>IF(ISBLANK(E48),"",IF(COUNTIF(Qualification!$O$12:$O$1011,E48)&gt;0,TRUE,FALSE))</f>
        <v/>
      </c>
      <c r="R48" s="56" t="str">
        <f t="shared" si="4"/>
        <v/>
      </c>
    </row>
    <row r="49" spans="1:18">
      <c r="A49" s="40" t="str">
        <f t="shared" si="9"/>
        <v/>
      </c>
      <c r="B49" s="54"/>
      <c r="C49" s="54"/>
      <c r="D49" s="55"/>
      <c r="E49" s="53"/>
      <c r="F49" s="55"/>
      <c r="G49" s="126"/>
      <c r="H49" s="55"/>
      <c r="I49" s="51" t="str">
        <f t="shared" si="2"/>
        <v>-</v>
      </c>
      <c r="J49" s="26" t="str">
        <f t="shared" si="5"/>
        <v/>
      </c>
      <c r="K49" s="26" t="str">
        <f t="shared" si="3"/>
        <v/>
      </c>
      <c r="L49" s="26" t="str">
        <f t="shared" si="6"/>
        <v/>
      </c>
      <c r="M49" s="26" t="str">
        <f t="shared" si="7"/>
        <v/>
      </c>
      <c r="N49" s="26" t="str">
        <f t="shared" si="8"/>
        <v/>
      </c>
      <c r="O49" s="26" t="str">
        <f t="shared" si="10"/>
        <v/>
      </c>
      <c r="P49" s="50" t="str">
        <f>IF(OR(ISBLANK(Livraison!$B$15),ISBLANK(G49)),"",IF(M49=FALSE,FALSE,IF(AND((Livraison!$B$15-YEAR(G49))&gt;=16,(Livraison!$B$15-YEAR(G49))&lt;=65),TRUE,FALSE)))</f>
        <v/>
      </c>
      <c r="Q49" s="26" t="str">
        <f>IF(ISBLANK(E49),"",IF(COUNTIF(Qualification!$O$12:$O$1011,E49)&gt;0,TRUE,FALSE))</f>
        <v/>
      </c>
      <c r="R49" s="56" t="str">
        <f t="shared" si="4"/>
        <v/>
      </c>
    </row>
    <row r="50" spans="1:18">
      <c r="A50" s="40" t="str">
        <f t="shared" si="9"/>
        <v/>
      </c>
      <c r="B50" s="54"/>
      <c r="C50" s="54"/>
      <c r="D50" s="55"/>
      <c r="E50" s="53"/>
      <c r="F50" s="55"/>
      <c r="G50" s="126"/>
      <c r="H50" s="55"/>
      <c r="I50" s="51" t="str">
        <f t="shared" si="2"/>
        <v>-</v>
      </c>
      <c r="J50" s="26" t="str">
        <f t="shared" si="5"/>
        <v/>
      </c>
      <c r="K50" s="26" t="str">
        <f t="shared" si="3"/>
        <v/>
      </c>
      <c r="L50" s="26" t="str">
        <f t="shared" si="6"/>
        <v/>
      </c>
      <c r="M50" s="26" t="str">
        <f t="shared" si="7"/>
        <v/>
      </c>
      <c r="N50" s="26" t="str">
        <f t="shared" si="8"/>
        <v/>
      </c>
      <c r="O50" s="26" t="str">
        <f t="shared" si="10"/>
        <v/>
      </c>
      <c r="P50" s="50" t="str">
        <f>IF(OR(ISBLANK(Livraison!$B$15),ISBLANK(G50)),"",IF(M50=FALSE,FALSE,IF(AND((Livraison!$B$15-YEAR(G50))&gt;=16,(Livraison!$B$15-YEAR(G50))&lt;=65),TRUE,FALSE)))</f>
        <v/>
      </c>
      <c r="Q50" s="26" t="str">
        <f>IF(ISBLANK(E50),"",IF(COUNTIF(Qualification!$O$12:$O$1011,E50)&gt;0,TRUE,FALSE))</f>
        <v/>
      </c>
      <c r="R50" s="56" t="str">
        <f t="shared" si="4"/>
        <v/>
      </c>
    </row>
    <row r="51" spans="1:18">
      <c r="A51" s="40" t="str">
        <f t="shared" si="9"/>
        <v/>
      </c>
      <c r="B51" s="54"/>
      <c r="C51" s="54"/>
      <c r="D51" s="55"/>
      <c r="E51" s="53"/>
      <c r="F51" s="55"/>
      <c r="G51" s="126"/>
      <c r="H51" s="55"/>
      <c r="I51" s="51" t="str">
        <f t="shared" si="2"/>
        <v>-</v>
      </c>
      <c r="J51" s="26" t="str">
        <f t="shared" si="5"/>
        <v/>
      </c>
      <c r="K51" s="26" t="str">
        <f t="shared" si="3"/>
        <v/>
      </c>
      <c r="L51" s="26" t="str">
        <f t="shared" si="6"/>
        <v/>
      </c>
      <c r="M51" s="26" t="str">
        <f t="shared" si="7"/>
        <v/>
      </c>
      <c r="N51" s="26" t="str">
        <f t="shared" si="8"/>
        <v/>
      </c>
      <c r="O51" s="26" t="str">
        <f t="shared" si="10"/>
        <v/>
      </c>
      <c r="P51" s="50" t="str">
        <f>IF(OR(ISBLANK(Livraison!$B$15),ISBLANK(G51)),"",IF(M51=FALSE,FALSE,IF(AND((Livraison!$B$15-YEAR(G51))&gt;=16,(Livraison!$B$15-YEAR(G51))&lt;=65),TRUE,FALSE)))</f>
        <v/>
      </c>
      <c r="Q51" s="26" t="str">
        <f>IF(ISBLANK(E51),"",IF(COUNTIF(Qualification!$O$12:$O$1011,E51)&gt;0,TRUE,FALSE))</f>
        <v/>
      </c>
      <c r="R51" s="56" t="str">
        <f t="shared" si="4"/>
        <v/>
      </c>
    </row>
    <row r="52" spans="1:18">
      <c r="A52" s="40" t="str">
        <f t="shared" si="9"/>
        <v/>
      </c>
      <c r="B52" s="54"/>
      <c r="C52" s="54"/>
      <c r="D52" s="55"/>
      <c r="E52" s="53"/>
      <c r="F52" s="55"/>
      <c r="G52" s="126"/>
      <c r="H52" s="55"/>
      <c r="I52" s="51" t="str">
        <f t="shared" si="2"/>
        <v>-</v>
      </c>
      <c r="J52" s="26" t="str">
        <f t="shared" si="5"/>
        <v/>
      </c>
      <c r="K52" s="26" t="str">
        <f t="shared" si="3"/>
        <v/>
      </c>
      <c r="L52" s="26" t="str">
        <f t="shared" si="6"/>
        <v/>
      </c>
      <c r="M52" s="26" t="str">
        <f t="shared" si="7"/>
        <v/>
      </c>
      <c r="N52" s="26" t="str">
        <f t="shared" si="8"/>
        <v/>
      </c>
      <c r="O52" s="26" t="str">
        <f t="shared" si="10"/>
        <v/>
      </c>
      <c r="P52" s="50" t="str">
        <f>IF(OR(ISBLANK(Livraison!$B$15),ISBLANK(G52)),"",IF(M52=FALSE,FALSE,IF(AND((Livraison!$B$15-YEAR(G52))&gt;=16,(Livraison!$B$15-YEAR(G52))&lt;=65),TRUE,FALSE)))</f>
        <v/>
      </c>
      <c r="Q52" s="26" t="str">
        <f>IF(ISBLANK(E52),"",IF(COUNTIF(Qualification!$O$12:$O$1011,E52)&gt;0,TRUE,FALSE))</f>
        <v/>
      </c>
      <c r="R52" s="56" t="str">
        <f t="shared" si="4"/>
        <v/>
      </c>
    </row>
    <row r="53" spans="1:18">
      <c r="A53" s="40" t="str">
        <f t="shared" si="9"/>
        <v/>
      </c>
      <c r="B53" s="54"/>
      <c r="C53" s="54"/>
      <c r="D53" s="55"/>
      <c r="E53" s="53"/>
      <c r="F53" s="55"/>
      <c r="G53" s="126"/>
      <c r="H53" s="55"/>
      <c r="I53" s="51" t="str">
        <f t="shared" si="2"/>
        <v>-</v>
      </c>
      <c r="J53" s="26" t="str">
        <f t="shared" si="5"/>
        <v/>
      </c>
      <c r="K53" s="26" t="str">
        <f t="shared" si="3"/>
        <v/>
      </c>
      <c r="L53" s="26" t="str">
        <f t="shared" si="6"/>
        <v/>
      </c>
      <c r="M53" s="26" t="str">
        <f t="shared" si="7"/>
        <v/>
      </c>
      <c r="N53" s="26" t="str">
        <f t="shared" si="8"/>
        <v/>
      </c>
      <c r="O53" s="26" t="str">
        <f t="shared" si="10"/>
        <v/>
      </c>
      <c r="P53" s="50" t="str">
        <f>IF(OR(ISBLANK(Livraison!$B$15),ISBLANK(G53)),"",IF(M53=FALSE,FALSE,IF(AND((Livraison!$B$15-YEAR(G53))&gt;=16,(Livraison!$B$15-YEAR(G53))&lt;=65),TRUE,FALSE)))</f>
        <v/>
      </c>
      <c r="Q53" s="26" t="str">
        <f>IF(ISBLANK(E53),"",IF(COUNTIF(Qualification!$O$12:$O$1011,E53)&gt;0,TRUE,FALSE))</f>
        <v/>
      </c>
      <c r="R53" s="56" t="str">
        <f t="shared" si="4"/>
        <v/>
      </c>
    </row>
    <row r="54" spans="1:18">
      <c r="A54" s="40" t="str">
        <f t="shared" si="9"/>
        <v/>
      </c>
      <c r="B54" s="54"/>
      <c r="C54" s="54"/>
      <c r="D54" s="55"/>
      <c r="E54" s="53"/>
      <c r="F54" s="55"/>
      <c r="G54" s="126"/>
      <c r="H54" s="55"/>
      <c r="I54" s="51" t="str">
        <f t="shared" si="2"/>
        <v>-</v>
      </c>
      <c r="J54" s="26" t="str">
        <f t="shared" si="5"/>
        <v/>
      </c>
      <c r="K54" s="26" t="str">
        <f t="shared" si="3"/>
        <v/>
      </c>
      <c r="L54" s="26" t="str">
        <f t="shared" si="6"/>
        <v/>
      </c>
      <c r="M54" s="26" t="str">
        <f t="shared" si="7"/>
        <v/>
      </c>
      <c r="N54" s="26" t="str">
        <f t="shared" si="8"/>
        <v/>
      </c>
      <c r="O54" s="26" t="str">
        <f t="shared" si="10"/>
        <v/>
      </c>
      <c r="P54" s="50" t="str">
        <f>IF(OR(ISBLANK(Livraison!$B$15),ISBLANK(G54)),"",IF(M54=FALSE,FALSE,IF(AND((Livraison!$B$15-YEAR(G54))&gt;=16,(Livraison!$B$15-YEAR(G54))&lt;=65),TRUE,FALSE)))</f>
        <v/>
      </c>
      <c r="Q54" s="26" t="str">
        <f>IF(ISBLANK(E54),"",IF(COUNTIF(Qualification!$O$12:$O$1011,E54)&gt;0,TRUE,FALSE))</f>
        <v/>
      </c>
      <c r="R54" s="56" t="str">
        <f t="shared" si="4"/>
        <v/>
      </c>
    </row>
    <row r="55" spans="1:18">
      <c r="A55" s="40" t="str">
        <f t="shared" si="9"/>
        <v/>
      </c>
      <c r="B55" s="54"/>
      <c r="C55" s="54"/>
      <c r="D55" s="55"/>
      <c r="E55" s="53"/>
      <c r="F55" s="55"/>
      <c r="G55" s="126"/>
      <c r="H55" s="55"/>
      <c r="I55" s="51" t="str">
        <f t="shared" si="2"/>
        <v>-</v>
      </c>
      <c r="J55" s="26" t="str">
        <f t="shared" si="5"/>
        <v/>
      </c>
      <c r="K55" s="26" t="str">
        <f t="shared" si="3"/>
        <v/>
      </c>
      <c r="L55" s="26" t="str">
        <f t="shared" si="6"/>
        <v/>
      </c>
      <c r="M55" s="26" t="str">
        <f t="shared" si="7"/>
        <v/>
      </c>
      <c r="N55" s="26" t="str">
        <f t="shared" si="8"/>
        <v/>
      </c>
      <c r="O55" s="26" t="str">
        <f t="shared" si="10"/>
        <v/>
      </c>
      <c r="P55" s="50" t="str">
        <f>IF(OR(ISBLANK(Livraison!$B$15),ISBLANK(G55)),"",IF(M55=FALSE,FALSE,IF(AND((Livraison!$B$15-YEAR(G55))&gt;=16,(Livraison!$B$15-YEAR(G55))&lt;=65),TRUE,FALSE)))</f>
        <v/>
      </c>
      <c r="Q55" s="26" t="str">
        <f>IF(ISBLANK(E55),"",IF(COUNTIF(Qualification!$O$12:$O$1011,E55)&gt;0,TRUE,FALSE))</f>
        <v/>
      </c>
      <c r="R55" s="56" t="str">
        <f t="shared" si="4"/>
        <v/>
      </c>
    </row>
    <row r="56" spans="1:18">
      <c r="A56" s="40" t="str">
        <f t="shared" si="9"/>
        <v/>
      </c>
      <c r="B56" s="54"/>
      <c r="C56" s="54"/>
      <c r="D56" s="55"/>
      <c r="E56" s="53"/>
      <c r="F56" s="55"/>
      <c r="G56" s="126"/>
      <c r="H56" s="55"/>
      <c r="I56" s="51" t="str">
        <f t="shared" si="2"/>
        <v>-</v>
      </c>
      <c r="J56" s="26" t="str">
        <f t="shared" si="5"/>
        <v/>
      </c>
      <c r="K56" s="26" t="str">
        <f t="shared" si="3"/>
        <v/>
      </c>
      <c r="L56" s="26" t="str">
        <f t="shared" si="6"/>
        <v/>
      </c>
      <c r="M56" s="26" t="str">
        <f t="shared" si="7"/>
        <v/>
      </c>
      <c r="N56" s="26" t="str">
        <f t="shared" si="8"/>
        <v/>
      </c>
      <c r="O56" s="26" t="str">
        <f t="shared" si="10"/>
        <v/>
      </c>
      <c r="P56" s="50" t="str">
        <f>IF(OR(ISBLANK(Livraison!$B$15),ISBLANK(G56)),"",IF(M56=FALSE,FALSE,IF(AND((Livraison!$B$15-YEAR(G56))&gt;=16,(Livraison!$B$15-YEAR(G56))&lt;=65),TRUE,FALSE)))</f>
        <v/>
      </c>
      <c r="Q56" s="26" t="str">
        <f>IF(ISBLANK(E56),"",IF(COUNTIF(Qualification!$O$12:$O$1011,E56)&gt;0,TRUE,FALSE))</f>
        <v/>
      </c>
      <c r="R56" s="56" t="str">
        <f t="shared" si="4"/>
        <v/>
      </c>
    </row>
    <row r="57" spans="1:18">
      <c r="A57" s="40" t="str">
        <f t="shared" si="9"/>
        <v/>
      </c>
      <c r="B57" s="54"/>
      <c r="C57" s="54"/>
      <c r="D57" s="55"/>
      <c r="E57" s="53"/>
      <c r="F57" s="55"/>
      <c r="G57" s="126"/>
      <c r="H57" s="55"/>
      <c r="I57" s="51" t="str">
        <f t="shared" si="2"/>
        <v>-</v>
      </c>
      <c r="J57" s="26" t="str">
        <f t="shared" si="5"/>
        <v/>
      </c>
      <c r="K57" s="26" t="str">
        <f t="shared" si="3"/>
        <v/>
      </c>
      <c r="L57" s="26" t="str">
        <f t="shared" si="6"/>
        <v/>
      </c>
      <c r="M57" s="26" t="str">
        <f t="shared" si="7"/>
        <v/>
      </c>
      <c r="N57" s="26" t="str">
        <f t="shared" si="8"/>
        <v/>
      </c>
      <c r="O57" s="26" t="str">
        <f t="shared" si="10"/>
        <v/>
      </c>
      <c r="P57" s="50" t="str">
        <f>IF(OR(ISBLANK(Livraison!$B$15),ISBLANK(G57)),"",IF(M57=FALSE,FALSE,IF(AND((Livraison!$B$15-YEAR(G57))&gt;=16,(Livraison!$B$15-YEAR(G57))&lt;=65),TRUE,FALSE)))</f>
        <v/>
      </c>
      <c r="Q57" s="26" t="str">
        <f>IF(ISBLANK(E57),"",IF(COUNTIF(Qualification!$O$12:$O$1011,E57)&gt;0,TRUE,FALSE))</f>
        <v/>
      </c>
      <c r="R57" s="56" t="str">
        <f t="shared" si="4"/>
        <v/>
      </c>
    </row>
    <row r="58" spans="1:18">
      <c r="A58" s="40" t="str">
        <f t="shared" si="9"/>
        <v/>
      </c>
      <c r="B58" s="54"/>
      <c r="C58" s="54"/>
      <c r="D58" s="55"/>
      <c r="E58" s="53"/>
      <c r="F58" s="55"/>
      <c r="G58" s="126"/>
      <c r="H58" s="55"/>
      <c r="I58" s="51" t="str">
        <f t="shared" si="2"/>
        <v>-</v>
      </c>
      <c r="J58" s="26" t="str">
        <f t="shared" si="5"/>
        <v/>
      </c>
      <c r="K58" s="26" t="str">
        <f t="shared" si="3"/>
        <v/>
      </c>
      <c r="L58" s="26" t="str">
        <f t="shared" si="6"/>
        <v/>
      </c>
      <c r="M58" s="26" t="str">
        <f t="shared" si="7"/>
        <v/>
      </c>
      <c r="N58" s="26" t="str">
        <f t="shared" si="8"/>
        <v/>
      </c>
      <c r="O58" s="26" t="str">
        <f t="shared" si="10"/>
        <v/>
      </c>
      <c r="P58" s="50" t="str">
        <f>IF(OR(ISBLANK(Livraison!$B$15),ISBLANK(G58)),"",IF(M58=FALSE,FALSE,IF(AND((Livraison!$B$15-YEAR(G58))&gt;=16,(Livraison!$B$15-YEAR(G58))&lt;=65),TRUE,FALSE)))</f>
        <v/>
      </c>
      <c r="Q58" s="26" t="str">
        <f>IF(ISBLANK(E58),"",IF(COUNTIF(Qualification!$O$12:$O$1011,E58)&gt;0,TRUE,FALSE))</f>
        <v/>
      </c>
      <c r="R58" s="56" t="str">
        <f t="shared" si="4"/>
        <v/>
      </c>
    </row>
    <row r="59" spans="1:18">
      <c r="A59" s="40" t="str">
        <f t="shared" si="9"/>
        <v/>
      </c>
      <c r="B59" s="54"/>
      <c r="C59" s="54"/>
      <c r="D59" s="55"/>
      <c r="E59" s="53"/>
      <c r="F59" s="55"/>
      <c r="G59" s="126"/>
      <c r="H59" s="55"/>
      <c r="I59" s="51" t="str">
        <f t="shared" si="2"/>
        <v>-</v>
      </c>
      <c r="J59" s="26" t="str">
        <f t="shared" si="5"/>
        <v/>
      </c>
      <c r="K59" s="26" t="str">
        <f t="shared" si="3"/>
        <v/>
      </c>
      <c r="L59" s="26" t="str">
        <f t="shared" si="6"/>
        <v/>
      </c>
      <c r="M59" s="26" t="str">
        <f t="shared" si="7"/>
        <v/>
      </c>
      <c r="N59" s="26" t="str">
        <f t="shared" si="8"/>
        <v/>
      </c>
      <c r="O59" s="26" t="str">
        <f t="shared" si="10"/>
        <v/>
      </c>
      <c r="P59" s="50" t="str">
        <f>IF(OR(ISBLANK(Livraison!$B$15),ISBLANK(G59)),"",IF(M59=FALSE,FALSE,IF(AND((Livraison!$B$15-YEAR(G59))&gt;=16,(Livraison!$B$15-YEAR(G59))&lt;=65),TRUE,FALSE)))</f>
        <v/>
      </c>
      <c r="Q59" s="26" t="str">
        <f>IF(ISBLANK(E59),"",IF(COUNTIF(Qualification!$O$12:$O$1011,E59)&gt;0,TRUE,FALSE))</f>
        <v/>
      </c>
      <c r="R59" s="56" t="str">
        <f t="shared" si="4"/>
        <v/>
      </c>
    </row>
    <row r="60" spans="1:18">
      <c r="A60" s="40" t="str">
        <f t="shared" si="9"/>
        <v/>
      </c>
      <c r="B60" s="54"/>
      <c r="C60" s="54"/>
      <c r="D60" s="55"/>
      <c r="E60" s="53"/>
      <c r="F60" s="55"/>
      <c r="G60" s="126"/>
      <c r="H60" s="55"/>
      <c r="I60" s="51" t="str">
        <f t="shared" si="2"/>
        <v>-</v>
      </c>
      <c r="J60" s="26" t="str">
        <f t="shared" si="5"/>
        <v/>
      </c>
      <c r="K60" s="26" t="str">
        <f t="shared" si="3"/>
        <v/>
      </c>
      <c r="L60" s="26" t="str">
        <f t="shared" si="6"/>
        <v/>
      </c>
      <c r="M60" s="26" t="str">
        <f t="shared" si="7"/>
        <v/>
      </c>
      <c r="N60" s="26" t="str">
        <f t="shared" si="8"/>
        <v/>
      </c>
      <c r="O60" s="26" t="str">
        <f t="shared" si="10"/>
        <v/>
      </c>
      <c r="P60" s="50" t="str">
        <f>IF(OR(ISBLANK(Livraison!$B$15),ISBLANK(G60)),"",IF(M60=FALSE,FALSE,IF(AND((Livraison!$B$15-YEAR(G60))&gt;=16,(Livraison!$B$15-YEAR(G60))&lt;=65),TRUE,FALSE)))</f>
        <v/>
      </c>
      <c r="Q60" s="26" t="str">
        <f>IF(ISBLANK(E60),"",IF(COUNTIF(Qualification!$O$12:$O$1011,E60)&gt;0,TRUE,FALSE))</f>
        <v/>
      </c>
      <c r="R60" s="56" t="str">
        <f t="shared" si="4"/>
        <v/>
      </c>
    </row>
    <row r="61" spans="1:18">
      <c r="A61" s="40" t="str">
        <f t="shared" si="9"/>
        <v/>
      </c>
      <c r="B61" s="54"/>
      <c r="C61" s="54"/>
      <c r="D61" s="55"/>
      <c r="E61" s="53"/>
      <c r="F61" s="55"/>
      <c r="G61" s="126"/>
      <c r="H61" s="55"/>
      <c r="I61" s="51" t="str">
        <f t="shared" si="2"/>
        <v>-</v>
      </c>
      <c r="J61" s="26" t="str">
        <f t="shared" si="5"/>
        <v/>
      </c>
      <c r="K61" s="26" t="str">
        <f t="shared" si="3"/>
        <v/>
      </c>
      <c r="L61" s="26" t="str">
        <f t="shared" si="6"/>
        <v/>
      </c>
      <c r="M61" s="26" t="str">
        <f t="shared" si="7"/>
        <v/>
      </c>
      <c r="N61" s="26" t="str">
        <f t="shared" si="8"/>
        <v/>
      </c>
      <c r="O61" s="26" t="str">
        <f t="shared" si="10"/>
        <v/>
      </c>
      <c r="P61" s="50" t="str">
        <f>IF(OR(ISBLANK(Livraison!$B$15),ISBLANK(G61)),"",IF(M61=FALSE,FALSE,IF(AND((Livraison!$B$15-YEAR(G61))&gt;=16,(Livraison!$B$15-YEAR(G61))&lt;=65),TRUE,FALSE)))</f>
        <v/>
      </c>
      <c r="Q61" s="26" t="str">
        <f>IF(ISBLANK(E61),"",IF(COUNTIF(Qualification!$O$12:$O$1011,E61)&gt;0,TRUE,FALSE))</f>
        <v/>
      </c>
      <c r="R61" s="56" t="str">
        <f t="shared" si="4"/>
        <v/>
      </c>
    </row>
    <row r="62" spans="1:18">
      <c r="A62" s="40" t="str">
        <f t="shared" si="9"/>
        <v/>
      </c>
      <c r="B62" s="54"/>
      <c r="C62" s="54"/>
      <c r="D62" s="55"/>
      <c r="E62" s="53"/>
      <c r="F62" s="55"/>
      <c r="G62" s="126"/>
      <c r="H62" s="55"/>
      <c r="I62" s="51" t="str">
        <f t="shared" si="2"/>
        <v>-</v>
      </c>
      <c r="J62" s="26" t="str">
        <f t="shared" si="5"/>
        <v/>
      </c>
      <c r="K62" s="26" t="str">
        <f t="shared" si="3"/>
        <v/>
      </c>
      <c r="L62" s="26" t="str">
        <f t="shared" si="6"/>
        <v/>
      </c>
      <c r="M62" s="26" t="str">
        <f t="shared" si="7"/>
        <v/>
      </c>
      <c r="N62" s="26" t="str">
        <f t="shared" si="8"/>
        <v/>
      </c>
      <c r="O62" s="26" t="str">
        <f t="shared" si="10"/>
        <v/>
      </c>
      <c r="P62" s="50" t="str">
        <f>IF(OR(ISBLANK(Livraison!$B$15),ISBLANK(G62)),"",IF(M62=FALSE,FALSE,IF(AND((Livraison!$B$15-YEAR(G62))&gt;=16,(Livraison!$B$15-YEAR(G62))&lt;=65),TRUE,FALSE)))</f>
        <v/>
      </c>
      <c r="Q62" s="26" t="str">
        <f>IF(ISBLANK(E62),"",IF(COUNTIF(Qualification!$O$12:$O$1011,E62)&gt;0,TRUE,FALSE))</f>
        <v/>
      </c>
      <c r="R62" s="56" t="str">
        <f t="shared" si="4"/>
        <v/>
      </c>
    </row>
    <row r="63" spans="1:18">
      <c r="A63" s="40" t="str">
        <f t="shared" si="9"/>
        <v/>
      </c>
      <c r="B63" s="54"/>
      <c r="C63" s="54"/>
      <c r="D63" s="55"/>
      <c r="E63" s="53"/>
      <c r="F63" s="55"/>
      <c r="G63" s="126"/>
      <c r="H63" s="55"/>
      <c r="I63" s="51" t="str">
        <f t="shared" si="2"/>
        <v>-</v>
      </c>
      <c r="J63" s="26" t="str">
        <f t="shared" si="5"/>
        <v/>
      </c>
      <c r="K63" s="26" t="str">
        <f t="shared" si="3"/>
        <v/>
      </c>
      <c r="L63" s="26" t="str">
        <f t="shared" si="6"/>
        <v/>
      </c>
      <c r="M63" s="26" t="str">
        <f t="shared" si="7"/>
        <v/>
      </c>
      <c r="N63" s="26" t="str">
        <f t="shared" si="8"/>
        <v/>
      </c>
      <c r="O63" s="26" t="str">
        <f t="shared" si="10"/>
        <v/>
      </c>
      <c r="P63" s="50" t="str">
        <f>IF(OR(ISBLANK(Livraison!$B$15),ISBLANK(G63)),"",IF(M63=FALSE,FALSE,IF(AND((Livraison!$B$15-YEAR(G63))&gt;=16,(Livraison!$B$15-YEAR(G63))&lt;=65),TRUE,FALSE)))</f>
        <v/>
      </c>
      <c r="Q63" s="26" t="str">
        <f>IF(ISBLANK(E63),"",IF(COUNTIF(Qualification!$O$12:$O$1011,E63)&gt;0,TRUE,FALSE))</f>
        <v/>
      </c>
      <c r="R63" s="56" t="str">
        <f t="shared" si="4"/>
        <v/>
      </c>
    </row>
    <row r="64" spans="1:18">
      <c r="A64" s="40" t="str">
        <f t="shared" si="9"/>
        <v/>
      </c>
      <c r="B64" s="54"/>
      <c r="C64" s="54"/>
      <c r="D64" s="55"/>
      <c r="E64" s="53"/>
      <c r="F64" s="55"/>
      <c r="G64" s="126"/>
      <c r="H64" s="55"/>
      <c r="I64" s="51" t="str">
        <f t="shared" si="2"/>
        <v>-</v>
      </c>
      <c r="J64" s="26" t="str">
        <f t="shared" si="5"/>
        <v/>
      </c>
      <c r="K64" s="26" t="str">
        <f t="shared" si="3"/>
        <v/>
      </c>
      <c r="L64" s="26" t="str">
        <f t="shared" si="6"/>
        <v/>
      </c>
      <c r="M64" s="26" t="str">
        <f t="shared" si="7"/>
        <v/>
      </c>
      <c r="N64" s="26" t="str">
        <f t="shared" si="8"/>
        <v/>
      </c>
      <c r="O64" s="26" t="str">
        <f t="shared" si="10"/>
        <v/>
      </c>
      <c r="P64" s="50" t="str">
        <f>IF(OR(ISBLANK(Livraison!$B$15),ISBLANK(G64)),"",IF(M64=FALSE,FALSE,IF(AND((Livraison!$B$15-YEAR(G64))&gt;=16,(Livraison!$B$15-YEAR(G64))&lt;=65),TRUE,FALSE)))</f>
        <v/>
      </c>
      <c r="Q64" s="26" t="str">
        <f>IF(ISBLANK(E64),"",IF(COUNTIF(Qualification!$O$12:$O$1011,E64)&gt;0,TRUE,FALSE))</f>
        <v/>
      </c>
      <c r="R64" s="56" t="str">
        <f t="shared" si="4"/>
        <v/>
      </c>
    </row>
    <row r="65" spans="1:18">
      <c r="A65" s="40" t="str">
        <f t="shared" si="9"/>
        <v/>
      </c>
      <c r="B65" s="54"/>
      <c r="C65" s="54"/>
      <c r="D65" s="55"/>
      <c r="E65" s="53"/>
      <c r="F65" s="55"/>
      <c r="G65" s="126"/>
      <c r="H65" s="55"/>
      <c r="I65" s="51" t="str">
        <f t="shared" si="2"/>
        <v>-</v>
      </c>
      <c r="J65" s="26" t="str">
        <f t="shared" si="5"/>
        <v/>
      </c>
      <c r="K65" s="26" t="str">
        <f t="shared" si="3"/>
        <v/>
      </c>
      <c r="L65" s="26" t="str">
        <f t="shared" si="6"/>
        <v/>
      </c>
      <c r="M65" s="26" t="str">
        <f t="shared" si="7"/>
        <v/>
      </c>
      <c r="N65" s="26" t="str">
        <f t="shared" si="8"/>
        <v/>
      </c>
      <c r="O65" s="26" t="str">
        <f t="shared" si="10"/>
        <v/>
      </c>
      <c r="P65" s="50" t="str">
        <f>IF(OR(ISBLANK(Livraison!$B$15),ISBLANK(G65)),"",IF(M65=FALSE,FALSE,IF(AND((Livraison!$B$15-YEAR(G65))&gt;=16,(Livraison!$B$15-YEAR(G65))&lt;=65),TRUE,FALSE)))</f>
        <v/>
      </c>
      <c r="Q65" s="26" t="str">
        <f>IF(ISBLANK(E65),"",IF(COUNTIF(Qualification!$O$12:$O$1011,E65)&gt;0,TRUE,FALSE))</f>
        <v/>
      </c>
      <c r="R65" s="56" t="str">
        <f t="shared" si="4"/>
        <v/>
      </c>
    </row>
    <row r="66" spans="1:18">
      <c r="A66" s="40" t="str">
        <f t="shared" si="9"/>
        <v/>
      </c>
      <c r="B66" s="54"/>
      <c r="C66" s="54"/>
      <c r="D66" s="55"/>
      <c r="E66" s="53"/>
      <c r="F66" s="55"/>
      <c r="G66" s="126"/>
      <c r="H66" s="55"/>
      <c r="I66" s="51" t="str">
        <f t="shared" si="2"/>
        <v>-</v>
      </c>
      <c r="J66" s="26" t="str">
        <f t="shared" si="5"/>
        <v/>
      </c>
      <c r="K66" s="26" t="str">
        <f t="shared" si="3"/>
        <v/>
      </c>
      <c r="L66" s="26" t="str">
        <f t="shared" si="6"/>
        <v/>
      </c>
      <c r="M66" s="26" t="str">
        <f t="shared" si="7"/>
        <v/>
      </c>
      <c r="N66" s="26" t="str">
        <f t="shared" si="8"/>
        <v/>
      </c>
      <c r="O66" s="26" t="str">
        <f t="shared" si="10"/>
        <v/>
      </c>
      <c r="P66" s="50" t="str">
        <f>IF(OR(ISBLANK(Livraison!$B$15),ISBLANK(G66)),"",IF(M66=FALSE,FALSE,IF(AND((Livraison!$B$15-YEAR(G66))&gt;=16,(Livraison!$B$15-YEAR(G66))&lt;=65),TRUE,FALSE)))</f>
        <v/>
      </c>
      <c r="Q66" s="26" t="str">
        <f>IF(ISBLANK(E66),"",IF(COUNTIF(Qualification!$O$12:$O$1011,E66)&gt;0,TRUE,FALSE))</f>
        <v/>
      </c>
      <c r="R66" s="56" t="str">
        <f t="shared" si="4"/>
        <v/>
      </c>
    </row>
    <row r="67" spans="1:18">
      <c r="A67" s="40" t="str">
        <f t="shared" si="9"/>
        <v/>
      </c>
      <c r="B67" s="54"/>
      <c r="C67" s="54"/>
      <c r="D67" s="55"/>
      <c r="E67" s="53"/>
      <c r="F67" s="55"/>
      <c r="G67" s="126"/>
      <c r="H67" s="55"/>
      <c r="I67" s="51" t="str">
        <f t="shared" si="2"/>
        <v>-</v>
      </c>
      <c r="J67" s="26" t="str">
        <f t="shared" si="5"/>
        <v/>
      </c>
      <c r="K67" s="26" t="str">
        <f t="shared" si="3"/>
        <v/>
      </c>
      <c r="L67" s="26" t="str">
        <f t="shared" si="6"/>
        <v/>
      </c>
      <c r="M67" s="26" t="str">
        <f t="shared" si="7"/>
        <v/>
      </c>
      <c r="N67" s="26" t="str">
        <f t="shared" si="8"/>
        <v/>
      </c>
      <c r="O67" s="26" t="str">
        <f t="shared" si="10"/>
        <v/>
      </c>
      <c r="P67" s="50" t="str">
        <f>IF(OR(ISBLANK(Livraison!$B$15),ISBLANK(G67)),"",IF(M67=FALSE,FALSE,IF(AND((Livraison!$B$15-YEAR(G67))&gt;=16,(Livraison!$B$15-YEAR(G67))&lt;=65),TRUE,FALSE)))</f>
        <v/>
      </c>
      <c r="Q67" s="26" t="str">
        <f>IF(ISBLANK(E67),"",IF(COUNTIF(Qualification!$O$12:$O$1011,E67)&gt;0,TRUE,FALSE))</f>
        <v/>
      </c>
      <c r="R67" s="56" t="str">
        <f t="shared" si="4"/>
        <v/>
      </c>
    </row>
    <row r="68" spans="1:18">
      <c r="A68" s="40" t="str">
        <f t="shared" si="9"/>
        <v/>
      </c>
      <c r="B68" s="54"/>
      <c r="C68" s="54"/>
      <c r="D68" s="55"/>
      <c r="E68" s="53"/>
      <c r="F68" s="55"/>
      <c r="G68" s="126"/>
      <c r="H68" s="55"/>
      <c r="I68" s="51" t="str">
        <f t="shared" si="2"/>
        <v>-</v>
      </c>
      <c r="J68" s="26" t="str">
        <f t="shared" si="5"/>
        <v/>
      </c>
      <c r="K68" s="26" t="str">
        <f t="shared" si="3"/>
        <v/>
      </c>
      <c r="L68" s="26" t="str">
        <f t="shared" si="6"/>
        <v/>
      </c>
      <c r="M68" s="26" t="str">
        <f t="shared" si="7"/>
        <v/>
      </c>
      <c r="N68" s="26" t="str">
        <f t="shared" si="8"/>
        <v/>
      </c>
      <c r="O68" s="26" t="str">
        <f t="shared" si="10"/>
        <v/>
      </c>
      <c r="P68" s="50" t="str">
        <f>IF(OR(ISBLANK(Livraison!$B$15),ISBLANK(G68)),"",IF(M68=FALSE,FALSE,IF(AND((Livraison!$B$15-YEAR(G68))&gt;=16,(Livraison!$B$15-YEAR(G68))&lt;=65),TRUE,FALSE)))</f>
        <v/>
      </c>
      <c r="Q68" s="26" t="str">
        <f>IF(ISBLANK(E68),"",IF(COUNTIF(Qualification!$O$12:$O$1011,E68)&gt;0,TRUE,FALSE))</f>
        <v/>
      </c>
      <c r="R68" s="56" t="str">
        <f t="shared" si="4"/>
        <v/>
      </c>
    </row>
    <row r="69" spans="1:18">
      <c r="A69" s="40" t="str">
        <f t="shared" si="9"/>
        <v/>
      </c>
      <c r="B69" s="54"/>
      <c r="C69" s="54"/>
      <c r="D69" s="55"/>
      <c r="E69" s="53"/>
      <c r="F69" s="55"/>
      <c r="G69" s="126"/>
      <c r="H69" s="55"/>
      <c r="I69" s="51" t="str">
        <f t="shared" si="2"/>
        <v>-</v>
      </c>
      <c r="J69" s="26" t="str">
        <f t="shared" si="5"/>
        <v/>
      </c>
      <c r="K69" s="26" t="str">
        <f t="shared" si="3"/>
        <v/>
      </c>
      <c r="L69" s="26" t="str">
        <f t="shared" si="6"/>
        <v/>
      </c>
      <c r="M69" s="26" t="str">
        <f t="shared" si="7"/>
        <v/>
      </c>
      <c r="N69" s="26" t="str">
        <f t="shared" si="8"/>
        <v/>
      </c>
      <c r="O69" s="26" t="str">
        <f t="shared" si="10"/>
        <v/>
      </c>
      <c r="P69" s="50" t="str">
        <f>IF(OR(ISBLANK(Livraison!$B$15),ISBLANK(G69)),"",IF(M69=FALSE,FALSE,IF(AND((Livraison!$B$15-YEAR(G69))&gt;=16,(Livraison!$B$15-YEAR(G69))&lt;=65),TRUE,FALSE)))</f>
        <v/>
      </c>
      <c r="Q69" s="26" t="str">
        <f>IF(ISBLANK(E69),"",IF(COUNTIF(Qualification!$O$12:$O$1011,E69)&gt;0,TRUE,FALSE))</f>
        <v/>
      </c>
      <c r="R69" s="56" t="str">
        <f t="shared" si="4"/>
        <v/>
      </c>
    </row>
    <row r="70" spans="1:18">
      <c r="A70" s="40" t="str">
        <f t="shared" si="9"/>
        <v/>
      </c>
      <c r="B70" s="54"/>
      <c r="C70" s="54"/>
      <c r="D70" s="55"/>
      <c r="E70" s="53"/>
      <c r="F70" s="55"/>
      <c r="G70" s="126"/>
      <c r="H70" s="55"/>
      <c r="I70" s="51" t="str">
        <f t="shared" si="2"/>
        <v>-</v>
      </c>
      <c r="J70" s="26" t="str">
        <f t="shared" si="5"/>
        <v/>
      </c>
      <c r="K70" s="26" t="str">
        <f t="shared" si="3"/>
        <v/>
      </c>
      <c r="L70" s="26" t="str">
        <f t="shared" si="6"/>
        <v/>
      </c>
      <c r="M70" s="26" t="str">
        <f t="shared" si="7"/>
        <v/>
      </c>
      <c r="N70" s="26" t="str">
        <f t="shared" si="8"/>
        <v/>
      </c>
      <c r="O70" s="26" t="str">
        <f t="shared" si="10"/>
        <v/>
      </c>
      <c r="P70" s="50" t="str">
        <f>IF(OR(ISBLANK(Livraison!$B$15),ISBLANK(G70)),"",IF(M70=FALSE,FALSE,IF(AND((Livraison!$B$15-YEAR(G70))&gt;=16,(Livraison!$B$15-YEAR(G70))&lt;=65),TRUE,FALSE)))</f>
        <v/>
      </c>
      <c r="Q70" s="26" t="str">
        <f>IF(ISBLANK(E70),"",IF(COUNTIF(Qualification!$O$12:$O$1011,E70)&gt;0,TRUE,FALSE))</f>
        <v/>
      </c>
      <c r="R70" s="56" t="str">
        <f t="shared" si="4"/>
        <v/>
      </c>
    </row>
    <row r="71" spans="1:18">
      <c r="A71" s="40" t="str">
        <f t="shared" si="9"/>
        <v/>
      </c>
      <c r="B71" s="54"/>
      <c r="C71" s="54"/>
      <c r="D71" s="55"/>
      <c r="E71" s="53"/>
      <c r="F71" s="55"/>
      <c r="G71" s="126"/>
      <c r="H71" s="55"/>
      <c r="I71" s="51" t="str">
        <f t="shared" si="2"/>
        <v>-</v>
      </c>
      <c r="J71" s="26" t="str">
        <f t="shared" si="5"/>
        <v/>
      </c>
      <c r="K71" s="26" t="str">
        <f t="shared" si="3"/>
        <v/>
      </c>
      <c r="L71" s="26" t="str">
        <f t="shared" si="6"/>
        <v/>
      </c>
      <c r="M71" s="26" t="str">
        <f t="shared" si="7"/>
        <v/>
      </c>
      <c r="N71" s="26" t="str">
        <f t="shared" si="8"/>
        <v/>
      </c>
      <c r="O71" s="26" t="str">
        <f t="shared" si="10"/>
        <v/>
      </c>
      <c r="P71" s="50" t="str">
        <f>IF(OR(ISBLANK(Livraison!$B$15),ISBLANK(G71)),"",IF(M71=FALSE,FALSE,IF(AND((Livraison!$B$15-YEAR(G71))&gt;=16,(Livraison!$B$15-YEAR(G71))&lt;=65),TRUE,FALSE)))</f>
        <v/>
      </c>
      <c r="Q71" s="26" t="str">
        <f>IF(ISBLANK(E71),"",IF(COUNTIF(Qualification!$O$12:$O$1011,E71)&gt;0,TRUE,FALSE))</f>
        <v/>
      </c>
      <c r="R71" s="56" t="str">
        <f t="shared" si="4"/>
        <v/>
      </c>
    </row>
    <row r="72" spans="1:18">
      <c r="A72" s="40" t="str">
        <f t="shared" si="9"/>
        <v/>
      </c>
      <c r="B72" s="54"/>
      <c r="C72" s="54"/>
      <c r="D72" s="55"/>
      <c r="E72" s="53"/>
      <c r="F72" s="55"/>
      <c r="G72" s="126"/>
      <c r="H72" s="55"/>
      <c r="I72" s="51" t="str">
        <f t="shared" si="2"/>
        <v>-</v>
      </c>
      <c r="J72" s="26" t="str">
        <f t="shared" si="5"/>
        <v/>
      </c>
      <c r="K72" s="26" t="str">
        <f t="shared" si="3"/>
        <v/>
      </c>
      <c r="L72" s="26" t="str">
        <f t="shared" si="6"/>
        <v/>
      </c>
      <c r="M72" s="26" t="str">
        <f t="shared" si="7"/>
        <v/>
      </c>
      <c r="N72" s="26" t="str">
        <f t="shared" si="8"/>
        <v/>
      </c>
      <c r="O72" s="26" t="str">
        <f t="shared" si="10"/>
        <v/>
      </c>
      <c r="P72" s="50" t="str">
        <f>IF(OR(ISBLANK(Livraison!$B$15),ISBLANK(G72)),"",IF(M72=FALSE,FALSE,IF(AND((Livraison!$B$15-YEAR(G72))&gt;=16,(Livraison!$B$15-YEAR(G72))&lt;=65),TRUE,FALSE)))</f>
        <v/>
      </c>
      <c r="Q72" s="26" t="str">
        <f>IF(ISBLANK(E72),"",IF(COUNTIF(Qualification!$O$12:$O$1011,E72)&gt;0,TRUE,FALSE))</f>
        <v/>
      </c>
      <c r="R72" s="56" t="str">
        <f t="shared" si="4"/>
        <v/>
      </c>
    </row>
    <row r="73" spans="1:18">
      <c r="A73" s="40" t="str">
        <f t="shared" si="9"/>
        <v/>
      </c>
      <c r="B73" s="54"/>
      <c r="C73" s="54"/>
      <c r="D73" s="55"/>
      <c r="E73" s="53"/>
      <c r="F73" s="55"/>
      <c r="G73" s="126"/>
      <c r="H73" s="55"/>
      <c r="I73" s="51" t="str">
        <f t="shared" si="2"/>
        <v>-</v>
      </c>
      <c r="J73" s="26" t="str">
        <f t="shared" si="5"/>
        <v/>
      </c>
      <c r="K73" s="26" t="str">
        <f t="shared" si="3"/>
        <v/>
      </c>
      <c r="L73" s="26" t="str">
        <f t="shared" si="6"/>
        <v/>
      </c>
      <c r="M73" s="26" t="str">
        <f t="shared" si="7"/>
        <v/>
      </c>
      <c r="N73" s="26" t="str">
        <f t="shared" si="8"/>
        <v/>
      </c>
      <c r="O73" s="26" t="str">
        <f t="shared" si="10"/>
        <v/>
      </c>
      <c r="P73" s="50" t="str">
        <f>IF(OR(ISBLANK(Livraison!$B$15),ISBLANK(G73)),"",IF(M73=FALSE,FALSE,IF(AND((Livraison!$B$15-YEAR(G73))&gt;=16,(Livraison!$B$15-YEAR(G73))&lt;=65),TRUE,FALSE)))</f>
        <v/>
      </c>
      <c r="Q73" s="26" t="str">
        <f>IF(ISBLANK(E73),"",IF(COUNTIF(Qualification!$O$12:$O$1011,E73)&gt;0,TRUE,FALSE))</f>
        <v/>
      </c>
      <c r="R73" s="56" t="str">
        <f t="shared" si="4"/>
        <v/>
      </c>
    </row>
    <row r="74" spans="1:18">
      <c r="A74" s="40" t="str">
        <f t="shared" si="9"/>
        <v/>
      </c>
      <c r="B74" s="54"/>
      <c r="C74" s="54"/>
      <c r="D74" s="55"/>
      <c r="E74" s="53"/>
      <c r="F74" s="55"/>
      <c r="G74" s="126"/>
      <c r="H74" s="55"/>
      <c r="I74" s="51" t="str">
        <f t="shared" si="2"/>
        <v>-</v>
      </c>
      <c r="J74" s="26" t="str">
        <f t="shared" si="5"/>
        <v/>
      </c>
      <c r="K74" s="26" t="str">
        <f t="shared" si="3"/>
        <v/>
      </c>
      <c r="L74" s="26" t="str">
        <f t="shared" si="6"/>
        <v/>
      </c>
      <c r="M74" s="26" t="str">
        <f t="shared" si="7"/>
        <v/>
      </c>
      <c r="N74" s="26" t="str">
        <f t="shared" si="8"/>
        <v/>
      </c>
      <c r="O74" s="26" t="str">
        <f t="shared" si="10"/>
        <v/>
      </c>
      <c r="P74" s="50" t="str">
        <f>IF(OR(ISBLANK(Livraison!$B$15),ISBLANK(G74)),"",IF(M74=FALSE,FALSE,IF(AND((Livraison!$B$15-YEAR(G74))&gt;=16,(Livraison!$B$15-YEAR(G74))&lt;=65),TRUE,FALSE)))</f>
        <v/>
      </c>
      <c r="Q74" s="26" t="str">
        <f>IF(ISBLANK(E74),"",IF(COUNTIF(Qualification!$O$12:$O$1011,E74)&gt;0,TRUE,FALSE))</f>
        <v/>
      </c>
      <c r="R74" s="56" t="str">
        <f t="shared" si="4"/>
        <v/>
      </c>
    </row>
    <row r="75" spans="1:18">
      <c r="A75" s="40" t="str">
        <f t="shared" si="9"/>
        <v/>
      </c>
      <c r="B75" s="54"/>
      <c r="C75" s="54"/>
      <c r="D75" s="55"/>
      <c r="E75" s="53"/>
      <c r="F75" s="55"/>
      <c r="G75" s="126"/>
      <c r="H75" s="55"/>
      <c r="I75" s="51" t="str">
        <f t="shared" si="2"/>
        <v>-</v>
      </c>
      <c r="J75" s="26" t="str">
        <f t="shared" si="5"/>
        <v/>
      </c>
      <c r="K75" s="26" t="str">
        <f t="shared" si="3"/>
        <v/>
      </c>
      <c r="L75" s="26" t="str">
        <f t="shared" si="6"/>
        <v/>
      </c>
      <c r="M75" s="26" t="str">
        <f t="shared" si="7"/>
        <v/>
      </c>
      <c r="N75" s="26" t="str">
        <f t="shared" si="8"/>
        <v/>
      </c>
      <c r="O75" s="26" t="str">
        <f t="shared" si="10"/>
        <v/>
      </c>
      <c r="P75" s="50" t="str">
        <f>IF(OR(ISBLANK(Livraison!$B$15),ISBLANK(G75)),"",IF(M75=FALSE,FALSE,IF(AND((Livraison!$B$15-YEAR(G75))&gt;=16,(Livraison!$B$15-YEAR(G75))&lt;=65),TRUE,FALSE)))</f>
        <v/>
      </c>
      <c r="Q75" s="26" t="str">
        <f>IF(ISBLANK(E75),"",IF(COUNTIF(Qualification!$O$12:$O$1011,E75)&gt;0,TRUE,FALSE))</f>
        <v/>
      </c>
      <c r="R75" s="56" t="str">
        <f t="shared" si="4"/>
        <v/>
      </c>
    </row>
    <row r="76" spans="1:18">
      <c r="A76" s="40" t="str">
        <f t="shared" ref="A76:A111" si="11">IF(ISBLANK(D76),"",IF(COUNTA(D76:H76)&lt;&gt;5,"Incomplet",IF(OR(COUNTIF(J76:P76,FALSE)&gt;0,COUNTIF(J76:P76,#N/A)&gt;0),"Erreur",IF(NOT(P76),"Attention",IF(NOT(Q76),"Pas utilisé","OK")))))</f>
        <v/>
      </c>
      <c r="B76" s="54"/>
      <c r="C76" s="54"/>
      <c r="D76" s="55"/>
      <c r="E76" s="53"/>
      <c r="F76" s="55"/>
      <c r="G76" s="126"/>
      <c r="H76" s="55"/>
      <c r="I76" s="51" t="str">
        <f t="shared" si="2"/>
        <v>-</v>
      </c>
      <c r="J76" s="26" t="str">
        <f t="shared" si="5"/>
        <v/>
      </c>
      <c r="K76" s="26" t="str">
        <f t="shared" si="3"/>
        <v/>
      </c>
      <c r="L76" s="26" t="str">
        <f t="shared" si="6"/>
        <v/>
      </c>
      <c r="M76" s="26" t="str">
        <f t="shared" si="7"/>
        <v/>
      </c>
      <c r="N76" s="26" t="str">
        <f t="shared" si="8"/>
        <v/>
      </c>
      <c r="O76" s="26" t="str">
        <f t="shared" ref="O76:O111" si="12">IF(ISBLANK(H76),"",IF(OR(ISNA(MATCH(H76,libgem,0)),H76="-"),FALSE,TRUE))</f>
        <v/>
      </c>
      <c r="P76" s="50" t="str">
        <f>IF(OR(ISBLANK(Livraison!$B$15),ISBLANK(G76)),"",IF(M76=FALSE,FALSE,IF(AND((Livraison!$B$15-YEAR(G76))&gt;=16,(Livraison!$B$15-YEAR(G76))&lt;=65),TRUE,FALSE)))</f>
        <v/>
      </c>
      <c r="Q76" s="26" t="str">
        <f>IF(ISBLANK(E76),"",IF(COUNTIF(Qualification!$O$12:$O$1011,E76)&gt;0,TRUE,FALSE))</f>
        <v/>
      </c>
      <c r="R76" s="56" t="str">
        <f t="shared" si="4"/>
        <v/>
      </c>
    </row>
    <row r="77" spans="1:18">
      <c r="A77" s="40" t="str">
        <f t="shared" si="11"/>
        <v/>
      </c>
      <c r="B77" s="54"/>
      <c r="C77" s="54"/>
      <c r="D77" s="55"/>
      <c r="E77" s="53"/>
      <c r="F77" s="55"/>
      <c r="G77" s="126"/>
      <c r="H77" s="55"/>
      <c r="I77" s="51" t="str">
        <f t="shared" ref="I77:I140" si="13">IF(ISBLANK(E77),"-",CONCATENATE(E77," ",B77," ",C77))</f>
        <v>-</v>
      </c>
      <c r="J77" s="26" t="str">
        <f t="shared" ref="J77:J111" si="14">IF(D77="CH.AHV",IF(LEN(E77)=13,IF((MID(E77,13,1)+1-1)=MOD(10-(MID(E77,1,1)+3*MID(E77,2,1)+MID(E77,3,1)+3*MID(E77,4,1)+MID(E77,5,1)+3*MID(E77,6,1)+MID(E77,7,1)+3*MID(E77,8,1)+MID(E77,9,1)+3*MID(E77,10,1)+MID(E77,11,1)+3*MID(E77,12,1)),10),TRUE,FALSE),FALSE),"")</f>
        <v/>
      </c>
      <c r="K77" s="26" t="str">
        <f t="shared" ref="K77:K140" si="15">IF(OR(ISBLANK(E77)),"",NOT(COUNTIF($E$12:$E$1011,$E77)&gt;1))</f>
        <v/>
      </c>
      <c r="L77" s="26" t="str">
        <f t="shared" si="6"/>
        <v/>
      </c>
      <c r="M77" s="26" t="str">
        <f t="shared" ref="M77:M111" si="16">IF(ISBLANK(G77),"",IF(AND(G77 &gt; DATE(1925,1,1),G77 &lt; DATE(2100,1,1)),TRUE,FALSE))</f>
        <v/>
      </c>
      <c r="N77" s="26" t="str">
        <f t="shared" si="8"/>
        <v/>
      </c>
      <c r="O77" s="26" t="str">
        <f t="shared" si="12"/>
        <v/>
      </c>
      <c r="P77" s="50" t="str">
        <f>IF(OR(ISBLANK(Livraison!$B$15),ISBLANK(G77)),"",IF(M77=FALSE,FALSE,IF(AND((Livraison!$B$15-YEAR(G77))&gt;=16,(Livraison!$B$15-YEAR(G77))&lt;=65),TRUE,FALSE)))</f>
        <v/>
      </c>
      <c r="Q77" s="26" t="str">
        <f>IF(ISBLANK(E77),"",IF(COUNTIF(Qualification!$O$12:$O$1011,E77)&gt;0,TRUE,FALSE))</f>
        <v/>
      </c>
      <c r="R77" s="56" t="str">
        <f t="shared" ref="R77:R111" si="17">IF(A77="","",IF(A77&lt;&gt;"Pas utilisé",1,0))</f>
        <v/>
      </c>
    </row>
    <row r="78" spans="1:18">
      <c r="A78" s="40" t="str">
        <f t="shared" si="11"/>
        <v/>
      </c>
      <c r="B78" s="54"/>
      <c r="C78" s="54"/>
      <c r="D78" s="55"/>
      <c r="E78" s="53"/>
      <c r="F78" s="55"/>
      <c r="G78" s="126"/>
      <c r="H78" s="55"/>
      <c r="I78" s="51" t="str">
        <f t="shared" si="13"/>
        <v>-</v>
      </c>
      <c r="J78" s="26" t="str">
        <f t="shared" si="14"/>
        <v/>
      </c>
      <c r="K78" s="26" t="str">
        <f t="shared" si="15"/>
        <v/>
      </c>
      <c r="L78" s="26" t="str">
        <f t="shared" si="6"/>
        <v/>
      </c>
      <c r="M78" s="26" t="str">
        <f t="shared" si="16"/>
        <v/>
      </c>
      <c r="N78" s="26" t="str">
        <f t="shared" si="8"/>
        <v/>
      </c>
      <c r="O78" s="26" t="str">
        <f t="shared" si="12"/>
        <v/>
      </c>
      <c r="P78" s="50" t="str">
        <f>IF(OR(ISBLANK(Livraison!$B$15),ISBLANK(G78)),"",IF(M78=FALSE,FALSE,IF(AND((Livraison!$B$15-YEAR(G78))&gt;=16,(Livraison!$B$15-YEAR(G78))&lt;=65),TRUE,FALSE)))</f>
        <v/>
      </c>
      <c r="Q78" s="26" t="str">
        <f>IF(ISBLANK(E78),"",IF(COUNTIF(Qualification!$O$12:$O$1011,E78)&gt;0,TRUE,FALSE))</f>
        <v/>
      </c>
      <c r="R78" s="56" t="str">
        <f t="shared" si="17"/>
        <v/>
      </c>
    </row>
    <row r="79" spans="1:18">
      <c r="A79" s="40" t="str">
        <f t="shared" si="11"/>
        <v/>
      </c>
      <c r="B79" s="54"/>
      <c r="C79" s="54"/>
      <c r="D79" s="55"/>
      <c r="E79" s="53"/>
      <c r="F79" s="55"/>
      <c r="G79" s="126"/>
      <c r="H79" s="55"/>
      <c r="I79" s="51" t="str">
        <f t="shared" si="13"/>
        <v>-</v>
      </c>
      <c r="J79" s="26" t="str">
        <f t="shared" si="14"/>
        <v/>
      </c>
      <c r="K79" s="26" t="str">
        <f t="shared" si="15"/>
        <v/>
      </c>
      <c r="L79" s="26" t="str">
        <f t="shared" ref="L79:L111" si="18">IF(ISBLANK(D79),"",IF(OR(ISNA(MATCH(D79,codecatidpers,0)),D79="-"),FALSE,TRUE))</f>
        <v/>
      </c>
      <c r="M79" s="26" t="str">
        <f t="shared" si="16"/>
        <v/>
      </c>
      <c r="N79" s="26" t="str">
        <f t="shared" ref="N79:N111" si="19">IF(ISBLANK(F79),"",IF(OR(ISNA(MATCH(F79,libsex,0)),F79="-"),FALSE,TRUE))</f>
        <v/>
      </c>
      <c r="O79" s="26" t="str">
        <f t="shared" si="12"/>
        <v/>
      </c>
      <c r="P79" s="50" t="str">
        <f>IF(OR(ISBLANK(Livraison!$B$15),ISBLANK(G79)),"",IF(M79=FALSE,FALSE,IF(AND((Livraison!$B$15-YEAR(G79))&gt;=16,(Livraison!$B$15-YEAR(G79))&lt;=65),TRUE,FALSE)))</f>
        <v/>
      </c>
      <c r="Q79" s="26" t="str">
        <f>IF(ISBLANK(E79),"",IF(COUNTIF(Qualification!$O$12:$O$1011,E79)&gt;0,TRUE,FALSE))</f>
        <v/>
      </c>
      <c r="R79" s="56" t="str">
        <f t="shared" si="17"/>
        <v/>
      </c>
    </row>
    <row r="80" spans="1:18">
      <c r="A80" s="40" t="str">
        <f t="shared" si="11"/>
        <v/>
      </c>
      <c r="B80" s="54"/>
      <c r="C80" s="54"/>
      <c r="D80" s="55"/>
      <c r="E80" s="53"/>
      <c r="F80" s="55"/>
      <c r="G80" s="126"/>
      <c r="H80" s="55"/>
      <c r="I80" s="51" t="str">
        <f t="shared" si="13"/>
        <v>-</v>
      </c>
      <c r="J80" s="26" t="str">
        <f t="shared" si="14"/>
        <v/>
      </c>
      <c r="K80" s="26" t="str">
        <f t="shared" si="15"/>
        <v/>
      </c>
      <c r="L80" s="26" t="str">
        <f t="shared" si="18"/>
        <v/>
      </c>
      <c r="M80" s="26" t="str">
        <f t="shared" si="16"/>
        <v/>
      </c>
      <c r="N80" s="26" t="str">
        <f t="shared" si="19"/>
        <v/>
      </c>
      <c r="O80" s="26" t="str">
        <f t="shared" si="12"/>
        <v/>
      </c>
      <c r="P80" s="50" t="str">
        <f>IF(OR(ISBLANK(Livraison!$B$15),ISBLANK(G80)),"",IF(M80=FALSE,FALSE,IF(AND((Livraison!$B$15-YEAR(G80))&gt;=16,(Livraison!$B$15-YEAR(G80))&lt;=65),TRUE,FALSE)))</f>
        <v/>
      </c>
      <c r="Q80" s="26" t="str">
        <f>IF(ISBLANK(E80),"",IF(COUNTIF(Qualification!$O$12:$O$1011,E80)&gt;0,TRUE,FALSE))</f>
        <v/>
      </c>
      <c r="R80" s="56" t="str">
        <f t="shared" si="17"/>
        <v/>
      </c>
    </row>
    <row r="81" spans="1:18">
      <c r="A81" s="40" t="str">
        <f t="shared" si="11"/>
        <v/>
      </c>
      <c r="B81" s="54"/>
      <c r="C81" s="54"/>
      <c r="D81" s="55"/>
      <c r="E81" s="53"/>
      <c r="F81" s="55"/>
      <c r="G81" s="126"/>
      <c r="H81" s="55"/>
      <c r="I81" s="51" t="str">
        <f t="shared" si="13"/>
        <v>-</v>
      </c>
      <c r="J81" s="26" t="str">
        <f t="shared" si="14"/>
        <v/>
      </c>
      <c r="K81" s="26" t="str">
        <f t="shared" si="15"/>
        <v/>
      </c>
      <c r="L81" s="26" t="str">
        <f t="shared" si="18"/>
        <v/>
      </c>
      <c r="M81" s="26" t="str">
        <f t="shared" si="16"/>
        <v/>
      </c>
      <c r="N81" s="26" t="str">
        <f t="shared" si="19"/>
        <v/>
      </c>
      <c r="O81" s="26" t="str">
        <f t="shared" si="12"/>
        <v/>
      </c>
      <c r="P81" s="50" t="str">
        <f>IF(OR(ISBLANK(Livraison!$B$15),ISBLANK(G81)),"",IF(M81=FALSE,FALSE,IF(AND((Livraison!$B$15-YEAR(G81))&gt;=16,(Livraison!$B$15-YEAR(G81))&lt;=65),TRUE,FALSE)))</f>
        <v/>
      </c>
      <c r="Q81" s="26" t="str">
        <f>IF(ISBLANK(E81),"",IF(COUNTIF(Qualification!$O$12:$O$1011,E81)&gt;0,TRUE,FALSE))</f>
        <v/>
      </c>
      <c r="R81" s="56" t="str">
        <f t="shared" si="17"/>
        <v/>
      </c>
    </row>
    <row r="82" spans="1:18">
      <c r="A82" s="40" t="str">
        <f t="shared" si="11"/>
        <v/>
      </c>
      <c r="B82" s="54"/>
      <c r="C82" s="54"/>
      <c r="D82" s="55"/>
      <c r="E82" s="53"/>
      <c r="F82" s="55"/>
      <c r="G82" s="126"/>
      <c r="H82" s="55"/>
      <c r="I82" s="51" t="str">
        <f t="shared" si="13"/>
        <v>-</v>
      </c>
      <c r="J82" s="26" t="str">
        <f t="shared" si="14"/>
        <v/>
      </c>
      <c r="K82" s="26" t="str">
        <f t="shared" si="15"/>
        <v/>
      </c>
      <c r="L82" s="26" t="str">
        <f t="shared" si="18"/>
        <v/>
      </c>
      <c r="M82" s="26" t="str">
        <f t="shared" si="16"/>
        <v/>
      </c>
      <c r="N82" s="26" t="str">
        <f t="shared" si="19"/>
        <v/>
      </c>
      <c r="O82" s="26" t="str">
        <f t="shared" si="12"/>
        <v/>
      </c>
      <c r="P82" s="50" t="str">
        <f>IF(OR(ISBLANK(Livraison!$B$15),ISBLANK(G82)),"",IF(M82=FALSE,FALSE,IF(AND((Livraison!$B$15-YEAR(G82))&gt;=16,(Livraison!$B$15-YEAR(G82))&lt;=65),TRUE,FALSE)))</f>
        <v/>
      </c>
      <c r="Q82" s="26" t="str">
        <f>IF(ISBLANK(E82),"",IF(COUNTIF(Qualification!$O$12:$O$1011,E82)&gt;0,TRUE,FALSE))</f>
        <v/>
      </c>
      <c r="R82" s="56" t="str">
        <f t="shared" si="17"/>
        <v/>
      </c>
    </row>
    <row r="83" spans="1:18">
      <c r="A83" s="40" t="str">
        <f t="shared" si="11"/>
        <v/>
      </c>
      <c r="B83" s="54"/>
      <c r="C83" s="54"/>
      <c r="D83" s="55"/>
      <c r="E83" s="53"/>
      <c r="F83" s="55"/>
      <c r="G83" s="126"/>
      <c r="H83" s="55"/>
      <c r="I83" s="51" t="str">
        <f t="shared" si="13"/>
        <v>-</v>
      </c>
      <c r="J83" s="26" t="str">
        <f t="shared" si="14"/>
        <v/>
      </c>
      <c r="K83" s="26" t="str">
        <f t="shared" si="15"/>
        <v/>
      </c>
      <c r="L83" s="26" t="str">
        <f t="shared" si="18"/>
        <v/>
      </c>
      <c r="M83" s="26" t="str">
        <f t="shared" si="16"/>
        <v/>
      </c>
      <c r="N83" s="26" t="str">
        <f t="shared" si="19"/>
        <v/>
      </c>
      <c r="O83" s="26" t="str">
        <f t="shared" si="12"/>
        <v/>
      </c>
      <c r="P83" s="50" t="str">
        <f>IF(OR(ISBLANK(Livraison!$B$15),ISBLANK(G83)),"",IF(M83=FALSE,FALSE,IF(AND((Livraison!$B$15-YEAR(G83))&gt;=16,(Livraison!$B$15-YEAR(G83))&lt;=65),TRUE,FALSE)))</f>
        <v/>
      </c>
      <c r="Q83" s="26" t="str">
        <f>IF(ISBLANK(E83),"",IF(COUNTIF(Qualification!$O$12:$O$1011,E83)&gt;0,TRUE,FALSE))</f>
        <v/>
      </c>
      <c r="R83" s="56" t="str">
        <f t="shared" si="17"/>
        <v/>
      </c>
    </row>
    <row r="84" spans="1:18">
      <c r="A84" s="40" t="str">
        <f t="shared" si="11"/>
        <v/>
      </c>
      <c r="B84" s="54"/>
      <c r="C84" s="54"/>
      <c r="D84" s="55"/>
      <c r="E84" s="53"/>
      <c r="F84" s="55"/>
      <c r="G84" s="126"/>
      <c r="H84" s="55"/>
      <c r="I84" s="51" t="str">
        <f t="shared" si="13"/>
        <v>-</v>
      </c>
      <c r="J84" s="26" t="str">
        <f t="shared" si="14"/>
        <v/>
      </c>
      <c r="K84" s="26" t="str">
        <f t="shared" si="15"/>
        <v/>
      </c>
      <c r="L84" s="26" t="str">
        <f t="shared" si="18"/>
        <v/>
      </c>
      <c r="M84" s="26" t="str">
        <f t="shared" si="16"/>
        <v/>
      </c>
      <c r="N84" s="26" t="str">
        <f t="shared" si="19"/>
        <v/>
      </c>
      <c r="O84" s="26" t="str">
        <f t="shared" si="12"/>
        <v/>
      </c>
      <c r="P84" s="50" t="str">
        <f>IF(OR(ISBLANK(Livraison!$B$15),ISBLANK(G84)),"",IF(M84=FALSE,FALSE,IF(AND((Livraison!$B$15-YEAR(G84))&gt;=16,(Livraison!$B$15-YEAR(G84))&lt;=65),TRUE,FALSE)))</f>
        <v/>
      </c>
      <c r="Q84" s="26" t="str">
        <f>IF(ISBLANK(E84),"",IF(COUNTIF(Qualification!$O$12:$O$1011,E84)&gt;0,TRUE,FALSE))</f>
        <v/>
      </c>
      <c r="R84" s="56" t="str">
        <f t="shared" si="17"/>
        <v/>
      </c>
    </row>
    <row r="85" spans="1:18">
      <c r="A85" s="40" t="str">
        <f t="shared" si="11"/>
        <v/>
      </c>
      <c r="B85" s="54"/>
      <c r="C85" s="54"/>
      <c r="D85" s="55"/>
      <c r="E85" s="53"/>
      <c r="F85" s="55"/>
      <c r="G85" s="126"/>
      <c r="H85" s="55"/>
      <c r="I85" s="51" t="str">
        <f t="shared" si="13"/>
        <v>-</v>
      </c>
      <c r="J85" s="26" t="str">
        <f t="shared" si="14"/>
        <v/>
      </c>
      <c r="K85" s="26" t="str">
        <f t="shared" si="15"/>
        <v/>
      </c>
      <c r="L85" s="26" t="str">
        <f t="shared" si="18"/>
        <v/>
      </c>
      <c r="M85" s="26" t="str">
        <f t="shared" si="16"/>
        <v/>
      </c>
      <c r="N85" s="26" t="str">
        <f t="shared" si="19"/>
        <v/>
      </c>
      <c r="O85" s="26" t="str">
        <f t="shared" si="12"/>
        <v/>
      </c>
      <c r="P85" s="50" t="str">
        <f>IF(OR(ISBLANK(Livraison!$B$15),ISBLANK(G85)),"",IF(M85=FALSE,FALSE,IF(AND((Livraison!$B$15-YEAR(G85))&gt;=16,(Livraison!$B$15-YEAR(G85))&lt;=65),TRUE,FALSE)))</f>
        <v/>
      </c>
      <c r="Q85" s="26" t="str">
        <f>IF(ISBLANK(E85),"",IF(COUNTIF(Qualification!$O$12:$O$1011,E85)&gt;0,TRUE,FALSE))</f>
        <v/>
      </c>
      <c r="R85" s="56" t="str">
        <f t="shared" si="17"/>
        <v/>
      </c>
    </row>
    <row r="86" spans="1:18">
      <c r="A86" s="40" t="str">
        <f t="shared" si="11"/>
        <v/>
      </c>
      <c r="B86" s="54"/>
      <c r="C86" s="54"/>
      <c r="D86" s="55"/>
      <c r="E86" s="53"/>
      <c r="F86" s="55"/>
      <c r="G86" s="126"/>
      <c r="H86" s="55"/>
      <c r="I86" s="51" t="str">
        <f t="shared" si="13"/>
        <v>-</v>
      </c>
      <c r="J86" s="26" t="str">
        <f t="shared" si="14"/>
        <v/>
      </c>
      <c r="K86" s="26" t="str">
        <f t="shared" si="15"/>
        <v/>
      </c>
      <c r="L86" s="26" t="str">
        <f t="shared" si="18"/>
        <v/>
      </c>
      <c r="M86" s="26" t="str">
        <f t="shared" si="16"/>
        <v/>
      </c>
      <c r="N86" s="26" t="str">
        <f t="shared" si="19"/>
        <v/>
      </c>
      <c r="O86" s="26" t="str">
        <f t="shared" si="12"/>
        <v/>
      </c>
      <c r="P86" s="50" t="str">
        <f>IF(OR(ISBLANK(Livraison!$B$15),ISBLANK(G86)),"",IF(M86=FALSE,FALSE,IF(AND((Livraison!$B$15-YEAR(G86))&gt;=16,(Livraison!$B$15-YEAR(G86))&lt;=65),TRUE,FALSE)))</f>
        <v/>
      </c>
      <c r="Q86" s="26" t="str">
        <f>IF(ISBLANK(E86),"",IF(COUNTIF(Qualification!$O$12:$O$1011,E86)&gt;0,TRUE,FALSE))</f>
        <v/>
      </c>
      <c r="R86" s="56" t="str">
        <f t="shared" si="17"/>
        <v/>
      </c>
    </row>
    <row r="87" spans="1:18">
      <c r="A87" s="40" t="str">
        <f t="shared" si="11"/>
        <v/>
      </c>
      <c r="B87" s="54"/>
      <c r="C87" s="54"/>
      <c r="D87" s="55"/>
      <c r="E87" s="53"/>
      <c r="F87" s="55"/>
      <c r="G87" s="126"/>
      <c r="H87" s="55"/>
      <c r="I87" s="51" t="str">
        <f t="shared" si="13"/>
        <v>-</v>
      </c>
      <c r="J87" s="26" t="str">
        <f t="shared" si="14"/>
        <v/>
      </c>
      <c r="K87" s="26" t="str">
        <f t="shared" si="15"/>
        <v/>
      </c>
      <c r="L87" s="26" t="str">
        <f t="shared" si="18"/>
        <v/>
      </c>
      <c r="M87" s="26" t="str">
        <f t="shared" si="16"/>
        <v/>
      </c>
      <c r="N87" s="26" t="str">
        <f t="shared" si="19"/>
        <v/>
      </c>
      <c r="O87" s="26" t="str">
        <f t="shared" si="12"/>
        <v/>
      </c>
      <c r="P87" s="50" t="str">
        <f>IF(OR(ISBLANK(Livraison!$B$15),ISBLANK(G87)),"",IF(M87=FALSE,FALSE,IF(AND((Livraison!$B$15-YEAR(G87))&gt;=16,(Livraison!$B$15-YEAR(G87))&lt;=65),TRUE,FALSE)))</f>
        <v/>
      </c>
      <c r="Q87" s="26" t="str">
        <f>IF(ISBLANK(E87),"",IF(COUNTIF(Qualification!$O$12:$O$1011,E87)&gt;0,TRUE,FALSE))</f>
        <v/>
      </c>
      <c r="R87" s="56" t="str">
        <f t="shared" si="17"/>
        <v/>
      </c>
    </row>
    <row r="88" spans="1:18">
      <c r="A88" s="40" t="str">
        <f t="shared" si="11"/>
        <v/>
      </c>
      <c r="B88" s="54"/>
      <c r="C88" s="54"/>
      <c r="D88" s="55"/>
      <c r="E88" s="53"/>
      <c r="F88" s="55"/>
      <c r="G88" s="126"/>
      <c r="H88" s="55"/>
      <c r="I88" s="51" t="str">
        <f t="shared" si="13"/>
        <v>-</v>
      </c>
      <c r="J88" s="26" t="str">
        <f t="shared" si="14"/>
        <v/>
      </c>
      <c r="K88" s="26" t="str">
        <f t="shared" si="15"/>
        <v/>
      </c>
      <c r="L88" s="26" t="str">
        <f t="shared" si="18"/>
        <v/>
      </c>
      <c r="M88" s="26" t="str">
        <f t="shared" si="16"/>
        <v/>
      </c>
      <c r="N88" s="26" t="str">
        <f t="shared" si="19"/>
        <v/>
      </c>
      <c r="O88" s="26" t="str">
        <f t="shared" si="12"/>
        <v/>
      </c>
      <c r="P88" s="50" t="str">
        <f>IF(OR(ISBLANK(Livraison!$B$15),ISBLANK(G88)),"",IF(M88=FALSE,FALSE,IF(AND((Livraison!$B$15-YEAR(G88))&gt;=16,(Livraison!$B$15-YEAR(G88))&lt;=65),TRUE,FALSE)))</f>
        <v/>
      </c>
      <c r="Q88" s="26" t="str">
        <f>IF(ISBLANK(E88),"",IF(COUNTIF(Qualification!$O$12:$O$1011,E88)&gt;0,TRUE,FALSE))</f>
        <v/>
      </c>
      <c r="R88" s="56" t="str">
        <f t="shared" si="17"/>
        <v/>
      </c>
    </row>
    <row r="89" spans="1:18">
      <c r="A89" s="40" t="str">
        <f t="shared" si="11"/>
        <v/>
      </c>
      <c r="B89" s="54"/>
      <c r="C89" s="54"/>
      <c r="D89" s="55"/>
      <c r="E89" s="53"/>
      <c r="F89" s="55"/>
      <c r="G89" s="126"/>
      <c r="H89" s="55"/>
      <c r="I89" s="51" t="str">
        <f t="shared" si="13"/>
        <v>-</v>
      </c>
      <c r="J89" s="26" t="str">
        <f t="shared" si="14"/>
        <v/>
      </c>
      <c r="K89" s="26" t="str">
        <f t="shared" si="15"/>
        <v/>
      </c>
      <c r="L89" s="26" t="str">
        <f t="shared" si="18"/>
        <v/>
      </c>
      <c r="M89" s="26" t="str">
        <f t="shared" si="16"/>
        <v/>
      </c>
      <c r="N89" s="26" t="str">
        <f t="shared" si="19"/>
        <v/>
      </c>
      <c r="O89" s="26" t="str">
        <f t="shared" si="12"/>
        <v/>
      </c>
      <c r="P89" s="50" t="str">
        <f>IF(OR(ISBLANK(Livraison!$B$15),ISBLANK(G89)),"",IF(M89=FALSE,FALSE,IF(AND((Livraison!$B$15-YEAR(G89))&gt;=16,(Livraison!$B$15-YEAR(G89))&lt;=65),TRUE,FALSE)))</f>
        <v/>
      </c>
      <c r="Q89" s="26" t="str">
        <f>IF(ISBLANK(E89),"",IF(COUNTIF(Qualification!$O$12:$O$1011,E89)&gt;0,TRUE,FALSE))</f>
        <v/>
      </c>
      <c r="R89" s="56" t="str">
        <f t="shared" si="17"/>
        <v/>
      </c>
    </row>
    <row r="90" spans="1:18">
      <c r="A90" s="40" t="str">
        <f t="shared" si="11"/>
        <v/>
      </c>
      <c r="B90" s="54"/>
      <c r="C90" s="54"/>
      <c r="D90" s="55"/>
      <c r="E90" s="53"/>
      <c r="F90" s="55"/>
      <c r="G90" s="126"/>
      <c r="H90" s="55"/>
      <c r="I90" s="51" t="str">
        <f t="shared" si="13"/>
        <v>-</v>
      </c>
      <c r="J90" s="26" t="str">
        <f t="shared" si="14"/>
        <v/>
      </c>
      <c r="K90" s="26" t="str">
        <f t="shared" si="15"/>
        <v/>
      </c>
      <c r="L90" s="26" t="str">
        <f t="shared" si="18"/>
        <v/>
      </c>
      <c r="M90" s="26" t="str">
        <f t="shared" si="16"/>
        <v/>
      </c>
      <c r="N90" s="26" t="str">
        <f t="shared" si="19"/>
        <v/>
      </c>
      <c r="O90" s="26" t="str">
        <f t="shared" si="12"/>
        <v/>
      </c>
      <c r="P90" s="50" t="str">
        <f>IF(OR(ISBLANK(Livraison!$B$15),ISBLANK(G90)),"",IF(M90=FALSE,FALSE,IF(AND((Livraison!$B$15-YEAR(G90))&gt;=16,(Livraison!$B$15-YEAR(G90))&lt;=65),TRUE,FALSE)))</f>
        <v/>
      </c>
      <c r="Q90" s="26" t="str">
        <f>IF(ISBLANK(E90),"",IF(COUNTIF(Qualification!$O$12:$O$1011,E90)&gt;0,TRUE,FALSE))</f>
        <v/>
      </c>
      <c r="R90" s="56" t="str">
        <f t="shared" si="17"/>
        <v/>
      </c>
    </row>
    <row r="91" spans="1:18">
      <c r="A91" s="40" t="str">
        <f t="shared" si="11"/>
        <v/>
      </c>
      <c r="B91" s="54"/>
      <c r="C91" s="54"/>
      <c r="D91" s="55"/>
      <c r="E91" s="53"/>
      <c r="F91" s="55"/>
      <c r="G91" s="126"/>
      <c r="H91" s="55"/>
      <c r="I91" s="51" t="str">
        <f t="shared" si="13"/>
        <v>-</v>
      </c>
      <c r="J91" s="26" t="str">
        <f t="shared" si="14"/>
        <v/>
      </c>
      <c r="K91" s="26" t="str">
        <f t="shared" si="15"/>
        <v/>
      </c>
      <c r="L91" s="26" t="str">
        <f t="shared" si="18"/>
        <v/>
      </c>
      <c r="M91" s="26" t="str">
        <f t="shared" si="16"/>
        <v/>
      </c>
      <c r="N91" s="26" t="str">
        <f t="shared" si="19"/>
        <v/>
      </c>
      <c r="O91" s="26" t="str">
        <f t="shared" si="12"/>
        <v/>
      </c>
      <c r="P91" s="50" t="str">
        <f>IF(OR(ISBLANK(Livraison!$B$15),ISBLANK(G91)),"",IF(M91=FALSE,FALSE,IF(AND((Livraison!$B$15-YEAR(G91))&gt;=16,(Livraison!$B$15-YEAR(G91))&lt;=65),TRUE,FALSE)))</f>
        <v/>
      </c>
      <c r="Q91" s="26" t="str">
        <f>IF(ISBLANK(E91),"",IF(COUNTIF(Qualification!$O$12:$O$1011,E91)&gt;0,TRUE,FALSE))</f>
        <v/>
      </c>
      <c r="R91" s="56" t="str">
        <f t="shared" si="17"/>
        <v/>
      </c>
    </row>
    <row r="92" spans="1:18">
      <c r="A92" s="40" t="str">
        <f t="shared" si="11"/>
        <v/>
      </c>
      <c r="B92" s="54"/>
      <c r="C92" s="54"/>
      <c r="D92" s="55"/>
      <c r="E92" s="53"/>
      <c r="F92" s="55"/>
      <c r="G92" s="126"/>
      <c r="H92" s="55"/>
      <c r="I92" s="51" t="str">
        <f t="shared" si="13"/>
        <v>-</v>
      </c>
      <c r="J92" s="26" t="str">
        <f t="shared" si="14"/>
        <v/>
      </c>
      <c r="K92" s="26" t="str">
        <f t="shared" si="15"/>
        <v/>
      </c>
      <c r="L92" s="26" t="str">
        <f t="shared" si="18"/>
        <v/>
      </c>
      <c r="M92" s="26" t="str">
        <f t="shared" si="16"/>
        <v/>
      </c>
      <c r="N92" s="26" t="str">
        <f t="shared" si="19"/>
        <v/>
      </c>
      <c r="O92" s="26" t="str">
        <f t="shared" si="12"/>
        <v/>
      </c>
      <c r="P92" s="50" t="str">
        <f>IF(OR(ISBLANK(Livraison!$B$15),ISBLANK(G92)),"",IF(M92=FALSE,FALSE,IF(AND((Livraison!$B$15-YEAR(G92))&gt;=16,(Livraison!$B$15-YEAR(G92))&lt;=65),TRUE,FALSE)))</f>
        <v/>
      </c>
      <c r="Q92" s="26" t="str">
        <f>IF(ISBLANK(E92),"",IF(COUNTIF(Qualification!$O$12:$O$1011,E92)&gt;0,TRUE,FALSE))</f>
        <v/>
      </c>
      <c r="R92" s="56" t="str">
        <f t="shared" si="17"/>
        <v/>
      </c>
    </row>
    <row r="93" spans="1:18">
      <c r="A93" s="40" t="str">
        <f t="shared" si="11"/>
        <v/>
      </c>
      <c r="B93" s="54"/>
      <c r="C93" s="54"/>
      <c r="D93" s="55"/>
      <c r="E93" s="53"/>
      <c r="F93" s="55"/>
      <c r="G93" s="126"/>
      <c r="H93" s="55"/>
      <c r="I93" s="51" t="str">
        <f t="shared" si="13"/>
        <v>-</v>
      </c>
      <c r="J93" s="26" t="str">
        <f t="shared" si="14"/>
        <v/>
      </c>
      <c r="K93" s="26" t="str">
        <f t="shared" si="15"/>
        <v/>
      </c>
      <c r="L93" s="26" t="str">
        <f t="shared" si="18"/>
        <v/>
      </c>
      <c r="M93" s="26" t="str">
        <f t="shared" si="16"/>
        <v/>
      </c>
      <c r="N93" s="26" t="str">
        <f t="shared" si="19"/>
        <v/>
      </c>
      <c r="O93" s="26" t="str">
        <f t="shared" si="12"/>
        <v/>
      </c>
      <c r="P93" s="50" t="str">
        <f>IF(OR(ISBLANK(Livraison!$B$15),ISBLANK(G93)),"",IF(M93=FALSE,FALSE,IF(AND((Livraison!$B$15-YEAR(G93))&gt;=16,(Livraison!$B$15-YEAR(G93))&lt;=65),TRUE,FALSE)))</f>
        <v/>
      </c>
      <c r="Q93" s="26" t="str">
        <f>IF(ISBLANK(E93),"",IF(COUNTIF(Qualification!$O$12:$O$1011,E93)&gt;0,TRUE,FALSE))</f>
        <v/>
      </c>
      <c r="R93" s="56" t="str">
        <f t="shared" si="17"/>
        <v/>
      </c>
    </row>
    <row r="94" spans="1:18">
      <c r="A94" s="40" t="str">
        <f t="shared" si="11"/>
        <v/>
      </c>
      <c r="B94" s="54"/>
      <c r="C94" s="54"/>
      <c r="D94" s="55"/>
      <c r="E94" s="53"/>
      <c r="F94" s="55"/>
      <c r="G94" s="126"/>
      <c r="H94" s="55"/>
      <c r="I94" s="51" t="str">
        <f t="shared" si="13"/>
        <v>-</v>
      </c>
      <c r="J94" s="26" t="str">
        <f t="shared" si="14"/>
        <v/>
      </c>
      <c r="K94" s="26" t="str">
        <f t="shared" si="15"/>
        <v/>
      </c>
      <c r="L94" s="26" t="str">
        <f t="shared" si="18"/>
        <v/>
      </c>
      <c r="M94" s="26" t="str">
        <f t="shared" si="16"/>
        <v/>
      </c>
      <c r="N94" s="26" t="str">
        <f t="shared" si="19"/>
        <v/>
      </c>
      <c r="O94" s="26" t="str">
        <f t="shared" si="12"/>
        <v/>
      </c>
      <c r="P94" s="50" t="str">
        <f>IF(OR(ISBLANK(Livraison!$B$15),ISBLANK(G94)),"",IF(M94=FALSE,FALSE,IF(AND((Livraison!$B$15-YEAR(G94))&gt;=16,(Livraison!$B$15-YEAR(G94))&lt;=65),TRUE,FALSE)))</f>
        <v/>
      </c>
      <c r="Q94" s="26" t="str">
        <f>IF(ISBLANK(E94),"",IF(COUNTIF(Qualification!$O$12:$O$1011,E94)&gt;0,TRUE,FALSE))</f>
        <v/>
      </c>
      <c r="R94" s="56" t="str">
        <f t="shared" si="17"/>
        <v/>
      </c>
    </row>
    <row r="95" spans="1:18">
      <c r="A95" s="40" t="str">
        <f t="shared" si="11"/>
        <v/>
      </c>
      <c r="B95" s="54"/>
      <c r="C95" s="54"/>
      <c r="D95" s="55"/>
      <c r="E95" s="53"/>
      <c r="F95" s="55"/>
      <c r="G95" s="126"/>
      <c r="H95" s="55"/>
      <c r="I95" s="51" t="str">
        <f t="shared" si="13"/>
        <v>-</v>
      </c>
      <c r="J95" s="26" t="str">
        <f t="shared" si="14"/>
        <v/>
      </c>
      <c r="K95" s="26" t="str">
        <f t="shared" si="15"/>
        <v/>
      </c>
      <c r="L95" s="26" t="str">
        <f t="shared" si="18"/>
        <v/>
      </c>
      <c r="M95" s="26" t="str">
        <f t="shared" si="16"/>
        <v/>
      </c>
      <c r="N95" s="26" t="str">
        <f t="shared" si="19"/>
        <v/>
      </c>
      <c r="O95" s="26" t="str">
        <f t="shared" si="12"/>
        <v/>
      </c>
      <c r="P95" s="50" t="str">
        <f>IF(OR(ISBLANK(Livraison!$B$15),ISBLANK(G95)),"",IF(M95=FALSE,FALSE,IF(AND((Livraison!$B$15-YEAR(G95))&gt;=16,(Livraison!$B$15-YEAR(G95))&lt;=65),TRUE,FALSE)))</f>
        <v/>
      </c>
      <c r="Q95" s="26" t="str">
        <f>IF(ISBLANK(E95),"",IF(COUNTIF(Qualification!$O$12:$O$1011,E95)&gt;0,TRUE,FALSE))</f>
        <v/>
      </c>
      <c r="R95" s="56" t="str">
        <f t="shared" si="17"/>
        <v/>
      </c>
    </row>
    <row r="96" spans="1:18">
      <c r="A96" s="40" t="str">
        <f t="shared" si="11"/>
        <v/>
      </c>
      <c r="B96" s="54"/>
      <c r="C96" s="54"/>
      <c r="D96" s="55"/>
      <c r="E96" s="53"/>
      <c r="F96" s="55"/>
      <c r="G96" s="126"/>
      <c r="H96" s="55"/>
      <c r="I96" s="51" t="str">
        <f t="shared" si="13"/>
        <v>-</v>
      </c>
      <c r="J96" s="26" t="str">
        <f t="shared" si="14"/>
        <v/>
      </c>
      <c r="K96" s="26" t="str">
        <f t="shared" si="15"/>
        <v/>
      </c>
      <c r="L96" s="26" t="str">
        <f t="shared" si="18"/>
        <v/>
      </c>
      <c r="M96" s="26" t="str">
        <f t="shared" si="16"/>
        <v/>
      </c>
      <c r="N96" s="26" t="str">
        <f t="shared" si="19"/>
        <v/>
      </c>
      <c r="O96" s="26" t="str">
        <f t="shared" si="12"/>
        <v/>
      </c>
      <c r="P96" s="50" t="str">
        <f>IF(OR(ISBLANK(Livraison!$B$15),ISBLANK(G96)),"",IF(M96=FALSE,FALSE,IF(AND((Livraison!$B$15-YEAR(G96))&gt;=16,(Livraison!$B$15-YEAR(G96))&lt;=65),TRUE,FALSE)))</f>
        <v/>
      </c>
      <c r="Q96" s="26" t="str">
        <f>IF(ISBLANK(E96),"",IF(COUNTIF(Qualification!$O$12:$O$1011,E96)&gt;0,TRUE,FALSE))</f>
        <v/>
      </c>
      <c r="R96" s="56" t="str">
        <f t="shared" si="17"/>
        <v/>
      </c>
    </row>
    <row r="97" spans="1:18">
      <c r="A97" s="40" t="str">
        <f t="shared" si="11"/>
        <v/>
      </c>
      <c r="B97" s="54"/>
      <c r="C97" s="54"/>
      <c r="D97" s="55"/>
      <c r="E97" s="53"/>
      <c r="F97" s="55"/>
      <c r="G97" s="126"/>
      <c r="H97" s="55"/>
      <c r="I97" s="51" t="str">
        <f t="shared" si="13"/>
        <v>-</v>
      </c>
      <c r="J97" s="26" t="str">
        <f t="shared" si="14"/>
        <v/>
      </c>
      <c r="K97" s="26" t="str">
        <f t="shared" si="15"/>
        <v/>
      </c>
      <c r="L97" s="26" t="str">
        <f t="shared" si="18"/>
        <v/>
      </c>
      <c r="M97" s="26" t="str">
        <f t="shared" si="16"/>
        <v/>
      </c>
      <c r="N97" s="26" t="str">
        <f t="shared" si="19"/>
        <v/>
      </c>
      <c r="O97" s="26" t="str">
        <f t="shared" si="12"/>
        <v/>
      </c>
      <c r="P97" s="50" t="str">
        <f>IF(OR(ISBLANK(Livraison!$B$15),ISBLANK(G97)),"",IF(M97=FALSE,FALSE,IF(AND((Livraison!$B$15-YEAR(G97))&gt;=16,(Livraison!$B$15-YEAR(G97))&lt;=65),TRUE,FALSE)))</f>
        <v/>
      </c>
      <c r="Q97" s="26" t="str">
        <f>IF(ISBLANK(E97),"",IF(COUNTIF(Qualification!$O$12:$O$1011,E97)&gt;0,TRUE,FALSE))</f>
        <v/>
      </c>
      <c r="R97" s="56" t="str">
        <f t="shared" si="17"/>
        <v/>
      </c>
    </row>
    <row r="98" spans="1:18">
      <c r="A98" s="40" t="str">
        <f t="shared" si="11"/>
        <v/>
      </c>
      <c r="B98" s="54"/>
      <c r="C98" s="54"/>
      <c r="D98" s="55"/>
      <c r="E98" s="53"/>
      <c r="F98" s="55"/>
      <c r="G98" s="126"/>
      <c r="H98" s="55"/>
      <c r="I98" s="51" t="str">
        <f t="shared" si="13"/>
        <v>-</v>
      </c>
      <c r="J98" s="26" t="str">
        <f t="shared" si="14"/>
        <v/>
      </c>
      <c r="K98" s="26" t="str">
        <f t="shared" si="15"/>
        <v/>
      </c>
      <c r="L98" s="26" t="str">
        <f t="shared" si="18"/>
        <v/>
      </c>
      <c r="M98" s="26" t="str">
        <f t="shared" si="16"/>
        <v/>
      </c>
      <c r="N98" s="26" t="str">
        <f t="shared" si="19"/>
        <v/>
      </c>
      <c r="O98" s="26" t="str">
        <f t="shared" si="12"/>
        <v/>
      </c>
      <c r="P98" s="50" t="str">
        <f>IF(OR(ISBLANK(Livraison!$B$15),ISBLANK(G98)),"",IF(M98=FALSE,FALSE,IF(AND((Livraison!$B$15-YEAR(G98))&gt;=16,(Livraison!$B$15-YEAR(G98))&lt;=65),TRUE,FALSE)))</f>
        <v/>
      </c>
      <c r="Q98" s="26" t="str">
        <f>IF(ISBLANK(E98),"",IF(COUNTIF(Qualification!$O$12:$O$1011,E98)&gt;0,TRUE,FALSE))</f>
        <v/>
      </c>
      <c r="R98" s="56" t="str">
        <f t="shared" si="17"/>
        <v/>
      </c>
    </row>
    <row r="99" spans="1:18">
      <c r="A99" s="40" t="str">
        <f t="shared" si="11"/>
        <v/>
      </c>
      <c r="B99" s="54"/>
      <c r="C99" s="54"/>
      <c r="D99" s="55"/>
      <c r="E99" s="53"/>
      <c r="F99" s="55"/>
      <c r="G99" s="126"/>
      <c r="H99" s="55"/>
      <c r="I99" s="51" t="str">
        <f t="shared" si="13"/>
        <v>-</v>
      </c>
      <c r="J99" s="26" t="str">
        <f t="shared" si="14"/>
        <v/>
      </c>
      <c r="K99" s="26" t="str">
        <f t="shared" si="15"/>
        <v/>
      </c>
      <c r="L99" s="26" t="str">
        <f t="shared" si="18"/>
        <v/>
      </c>
      <c r="M99" s="26" t="str">
        <f t="shared" si="16"/>
        <v/>
      </c>
      <c r="N99" s="26" t="str">
        <f t="shared" si="19"/>
        <v/>
      </c>
      <c r="O99" s="26" t="str">
        <f t="shared" si="12"/>
        <v/>
      </c>
      <c r="P99" s="50" t="str">
        <f>IF(OR(ISBLANK(Livraison!$B$15),ISBLANK(G99)),"",IF(M99=FALSE,FALSE,IF(AND((Livraison!$B$15-YEAR(G99))&gt;=16,(Livraison!$B$15-YEAR(G99))&lt;=65),TRUE,FALSE)))</f>
        <v/>
      </c>
      <c r="Q99" s="26" t="str">
        <f>IF(ISBLANK(E99),"",IF(COUNTIF(Qualification!$O$12:$O$1011,E99)&gt;0,TRUE,FALSE))</f>
        <v/>
      </c>
      <c r="R99" s="56" t="str">
        <f t="shared" si="17"/>
        <v/>
      </c>
    </row>
    <row r="100" spans="1:18">
      <c r="A100" s="40" t="str">
        <f t="shared" si="11"/>
        <v/>
      </c>
      <c r="B100" s="54"/>
      <c r="C100" s="54"/>
      <c r="D100" s="55"/>
      <c r="E100" s="53"/>
      <c r="F100" s="55"/>
      <c r="G100" s="126"/>
      <c r="H100" s="55"/>
      <c r="I100" s="51" t="str">
        <f t="shared" si="13"/>
        <v>-</v>
      </c>
      <c r="J100" s="26" t="str">
        <f t="shared" si="14"/>
        <v/>
      </c>
      <c r="K100" s="26" t="str">
        <f t="shared" si="15"/>
        <v/>
      </c>
      <c r="L100" s="26" t="str">
        <f t="shared" si="18"/>
        <v/>
      </c>
      <c r="M100" s="26" t="str">
        <f t="shared" si="16"/>
        <v/>
      </c>
      <c r="N100" s="26" t="str">
        <f t="shared" si="19"/>
        <v/>
      </c>
      <c r="O100" s="26" t="str">
        <f t="shared" si="12"/>
        <v/>
      </c>
      <c r="P100" s="50" t="str">
        <f>IF(OR(ISBLANK(Livraison!$B$15),ISBLANK(G100)),"",IF(M100=FALSE,FALSE,IF(AND((Livraison!$B$15-YEAR(G100))&gt;=16,(Livraison!$B$15-YEAR(G100))&lt;=65),TRUE,FALSE)))</f>
        <v/>
      </c>
      <c r="Q100" s="26" t="str">
        <f>IF(ISBLANK(E100),"",IF(COUNTIF(Qualification!$O$12:$O$1011,E100)&gt;0,TRUE,FALSE))</f>
        <v/>
      </c>
      <c r="R100" s="56" t="str">
        <f t="shared" si="17"/>
        <v/>
      </c>
    </row>
    <row r="101" spans="1:18">
      <c r="A101" s="40" t="str">
        <f t="shared" si="11"/>
        <v/>
      </c>
      <c r="B101" s="54"/>
      <c r="C101" s="54"/>
      <c r="D101" s="55"/>
      <c r="E101" s="53"/>
      <c r="F101" s="55"/>
      <c r="G101" s="126"/>
      <c r="H101" s="55"/>
      <c r="I101" s="51" t="str">
        <f t="shared" si="13"/>
        <v>-</v>
      </c>
      <c r="J101" s="26" t="str">
        <f t="shared" si="14"/>
        <v/>
      </c>
      <c r="K101" s="26" t="str">
        <f t="shared" si="15"/>
        <v/>
      </c>
      <c r="L101" s="26" t="str">
        <f t="shared" si="18"/>
        <v/>
      </c>
      <c r="M101" s="26" t="str">
        <f t="shared" si="16"/>
        <v/>
      </c>
      <c r="N101" s="26" t="str">
        <f t="shared" si="19"/>
        <v/>
      </c>
      <c r="O101" s="26" t="str">
        <f t="shared" si="12"/>
        <v/>
      </c>
      <c r="P101" s="50" t="str">
        <f>IF(OR(ISBLANK(Livraison!$B$15),ISBLANK(G101)),"",IF(M101=FALSE,FALSE,IF(AND((Livraison!$B$15-YEAR(G101))&gt;=16,(Livraison!$B$15-YEAR(G101))&lt;=65),TRUE,FALSE)))</f>
        <v/>
      </c>
      <c r="Q101" s="26" t="str">
        <f>IF(ISBLANK(E101),"",IF(COUNTIF(Qualification!$O$12:$O$1011,E101)&gt;0,TRUE,FALSE))</f>
        <v/>
      </c>
      <c r="R101" s="56" t="str">
        <f t="shared" si="17"/>
        <v/>
      </c>
    </row>
    <row r="102" spans="1:18">
      <c r="A102" s="40" t="str">
        <f t="shared" si="11"/>
        <v/>
      </c>
      <c r="B102" s="54"/>
      <c r="C102" s="54"/>
      <c r="D102" s="55"/>
      <c r="E102" s="53"/>
      <c r="F102" s="55"/>
      <c r="G102" s="126"/>
      <c r="H102" s="55"/>
      <c r="I102" s="51" t="str">
        <f t="shared" si="13"/>
        <v>-</v>
      </c>
      <c r="J102" s="26" t="str">
        <f t="shared" si="14"/>
        <v/>
      </c>
      <c r="K102" s="26" t="str">
        <f t="shared" si="15"/>
        <v/>
      </c>
      <c r="L102" s="26" t="str">
        <f t="shared" si="18"/>
        <v/>
      </c>
      <c r="M102" s="26" t="str">
        <f t="shared" si="16"/>
        <v/>
      </c>
      <c r="N102" s="26" t="str">
        <f t="shared" si="19"/>
        <v/>
      </c>
      <c r="O102" s="26" t="str">
        <f t="shared" si="12"/>
        <v/>
      </c>
      <c r="P102" s="50" t="str">
        <f>IF(OR(ISBLANK(Livraison!$B$15),ISBLANK(G102)),"",IF(M102=FALSE,FALSE,IF(AND((Livraison!$B$15-YEAR(G102))&gt;=16,(Livraison!$B$15-YEAR(G102))&lt;=65),TRUE,FALSE)))</f>
        <v/>
      </c>
      <c r="Q102" s="26" t="str">
        <f>IF(ISBLANK(E102),"",IF(COUNTIF(Qualification!$O$12:$O$1011,E102)&gt;0,TRUE,FALSE))</f>
        <v/>
      </c>
      <c r="R102" s="56" t="str">
        <f t="shared" si="17"/>
        <v/>
      </c>
    </row>
    <row r="103" spans="1:18">
      <c r="A103" s="40" t="str">
        <f t="shared" si="11"/>
        <v/>
      </c>
      <c r="B103" s="54"/>
      <c r="C103" s="54"/>
      <c r="D103" s="55"/>
      <c r="E103" s="53"/>
      <c r="F103" s="55"/>
      <c r="G103" s="126"/>
      <c r="H103" s="55"/>
      <c r="I103" s="51" t="str">
        <f t="shared" si="13"/>
        <v>-</v>
      </c>
      <c r="J103" s="26" t="str">
        <f t="shared" si="14"/>
        <v/>
      </c>
      <c r="K103" s="26" t="str">
        <f t="shared" si="15"/>
        <v/>
      </c>
      <c r="L103" s="26" t="str">
        <f t="shared" si="18"/>
        <v/>
      </c>
      <c r="M103" s="26" t="str">
        <f t="shared" si="16"/>
        <v/>
      </c>
      <c r="N103" s="26" t="str">
        <f t="shared" si="19"/>
        <v/>
      </c>
      <c r="O103" s="26" t="str">
        <f t="shared" si="12"/>
        <v/>
      </c>
      <c r="P103" s="50" t="str">
        <f>IF(OR(ISBLANK(Livraison!$B$15),ISBLANK(G103)),"",IF(M103=FALSE,FALSE,IF(AND((Livraison!$B$15-YEAR(G103))&gt;=16,(Livraison!$B$15-YEAR(G103))&lt;=65),TRUE,FALSE)))</f>
        <v/>
      </c>
      <c r="Q103" s="26" t="str">
        <f>IF(ISBLANK(E103),"",IF(COUNTIF(Qualification!$O$12:$O$1011,E103)&gt;0,TRUE,FALSE))</f>
        <v/>
      </c>
      <c r="R103" s="56" t="str">
        <f t="shared" si="17"/>
        <v/>
      </c>
    </row>
    <row r="104" spans="1:18">
      <c r="A104" s="40" t="str">
        <f t="shared" si="11"/>
        <v/>
      </c>
      <c r="B104" s="54"/>
      <c r="C104" s="54"/>
      <c r="D104" s="55"/>
      <c r="E104" s="53"/>
      <c r="F104" s="55"/>
      <c r="G104" s="126"/>
      <c r="H104" s="55"/>
      <c r="I104" s="51" t="str">
        <f t="shared" si="13"/>
        <v>-</v>
      </c>
      <c r="J104" s="26" t="str">
        <f t="shared" si="14"/>
        <v/>
      </c>
      <c r="K104" s="26" t="str">
        <f t="shared" si="15"/>
        <v/>
      </c>
      <c r="L104" s="26" t="str">
        <f t="shared" si="18"/>
        <v/>
      </c>
      <c r="M104" s="26" t="str">
        <f t="shared" si="16"/>
        <v/>
      </c>
      <c r="N104" s="26" t="str">
        <f t="shared" si="19"/>
        <v/>
      </c>
      <c r="O104" s="26" t="str">
        <f t="shared" si="12"/>
        <v/>
      </c>
      <c r="P104" s="50" t="str">
        <f>IF(OR(ISBLANK(Livraison!$B$15),ISBLANK(G104)),"",IF(M104=FALSE,FALSE,IF(AND((Livraison!$B$15-YEAR(G104))&gt;=16,(Livraison!$B$15-YEAR(G104))&lt;=65),TRUE,FALSE)))</f>
        <v/>
      </c>
      <c r="Q104" s="26" t="str">
        <f>IF(ISBLANK(E104),"",IF(COUNTIF(Qualification!$O$12:$O$1011,E104)&gt;0,TRUE,FALSE))</f>
        <v/>
      </c>
      <c r="R104" s="56" t="str">
        <f t="shared" si="17"/>
        <v/>
      </c>
    </row>
    <row r="105" spans="1:18">
      <c r="A105" s="40" t="str">
        <f t="shared" si="11"/>
        <v/>
      </c>
      <c r="B105" s="54"/>
      <c r="C105" s="54"/>
      <c r="D105" s="55"/>
      <c r="E105" s="53"/>
      <c r="F105" s="55"/>
      <c r="G105" s="126"/>
      <c r="H105" s="55"/>
      <c r="I105" s="51" t="str">
        <f t="shared" si="13"/>
        <v>-</v>
      </c>
      <c r="J105" s="26" t="str">
        <f t="shared" si="14"/>
        <v/>
      </c>
      <c r="K105" s="26" t="str">
        <f t="shared" si="15"/>
        <v/>
      </c>
      <c r="L105" s="26" t="str">
        <f t="shared" si="18"/>
        <v/>
      </c>
      <c r="M105" s="26" t="str">
        <f t="shared" si="16"/>
        <v/>
      </c>
      <c r="N105" s="26" t="str">
        <f t="shared" si="19"/>
        <v/>
      </c>
      <c r="O105" s="26" t="str">
        <f t="shared" si="12"/>
        <v/>
      </c>
      <c r="P105" s="50" t="str">
        <f>IF(OR(ISBLANK(Livraison!$B$15),ISBLANK(G105)),"",IF(M105=FALSE,FALSE,IF(AND((Livraison!$B$15-YEAR(G105))&gt;=16,(Livraison!$B$15-YEAR(G105))&lt;=65),TRUE,FALSE)))</f>
        <v/>
      </c>
      <c r="Q105" s="26" t="str">
        <f>IF(ISBLANK(E105),"",IF(COUNTIF(Qualification!$O$12:$O$1011,E105)&gt;0,TRUE,FALSE))</f>
        <v/>
      </c>
      <c r="R105" s="56" t="str">
        <f t="shared" si="17"/>
        <v/>
      </c>
    </row>
    <row r="106" spans="1:18">
      <c r="A106" s="40" t="str">
        <f t="shared" si="11"/>
        <v/>
      </c>
      <c r="B106" s="54"/>
      <c r="C106" s="54"/>
      <c r="D106" s="55"/>
      <c r="E106" s="53"/>
      <c r="F106" s="55"/>
      <c r="G106" s="126"/>
      <c r="H106" s="55"/>
      <c r="I106" s="51" t="str">
        <f t="shared" si="13"/>
        <v>-</v>
      </c>
      <c r="J106" s="26" t="str">
        <f t="shared" si="14"/>
        <v/>
      </c>
      <c r="K106" s="26" t="str">
        <f t="shared" si="15"/>
        <v/>
      </c>
      <c r="L106" s="26" t="str">
        <f t="shared" si="18"/>
        <v/>
      </c>
      <c r="M106" s="26" t="str">
        <f t="shared" si="16"/>
        <v/>
      </c>
      <c r="N106" s="26" t="str">
        <f t="shared" si="19"/>
        <v/>
      </c>
      <c r="O106" s="26" t="str">
        <f t="shared" si="12"/>
        <v/>
      </c>
      <c r="P106" s="50" t="str">
        <f>IF(OR(ISBLANK(Livraison!$B$15),ISBLANK(G106)),"",IF(M106=FALSE,FALSE,IF(AND((Livraison!$B$15-YEAR(G106))&gt;=16,(Livraison!$B$15-YEAR(G106))&lt;=65),TRUE,FALSE)))</f>
        <v/>
      </c>
      <c r="Q106" s="26" t="str">
        <f>IF(ISBLANK(E106),"",IF(COUNTIF(Qualification!$O$12:$O$1011,E106)&gt;0,TRUE,FALSE))</f>
        <v/>
      </c>
      <c r="R106" s="56" t="str">
        <f t="shared" si="17"/>
        <v/>
      </c>
    </row>
    <row r="107" spans="1:18">
      <c r="A107" s="40" t="str">
        <f t="shared" si="11"/>
        <v/>
      </c>
      <c r="B107" s="54"/>
      <c r="C107" s="54"/>
      <c r="D107" s="55"/>
      <c r="E107" s="53"/>
      <c r="F107" s="55"/>
      <c r="G107" s="126"/>
      <c r="H107" s="55"/>
      <c r="I107" s="51" t="str">
        <f t="shared" si="13"/>
        <v>-</v>
      </c>
      <c r="J107" s="26" t="str">
        <f t="shared" si="14"/>
        <v/>
      </c>
      <c r="K107" s="26" t="str">
        <f t="shared" si="15"/>
        <v/>
      </c>
      <c r="L107" s="26" t="str">
        <f t="shared" si="18"/>
        <v/>
      </c>
      <c r="M107" s="26" t="str">
        <f t="shared" si="16"/>
        <v/>
      </c>
      <c r="N107" s="26" t="str">
        <f t="shared" si="19"/>
        <v/>
      </c>
      <c r="O107" s="26" t="str">
        <f t="shared" si="12"/>
        <v/>
      </c>
      <c r="P107" s="50" t="str">
        <f>IF(OR(ISBLANK(Livraison!$B$15),ISBLANK(G107)),"",IF(M107=FALSE,FALSE,IF(AND((Livraison!$B$15-YEAR(G107))&gt;=16,(Livraison!$B$15-YEAR(G107))&lt;=65),TRUE,FALSE)))</f>
        <v/>
      </c>
      <c r="Q107" s="26" t="str">
        <f>IF(ISBLANK(E107),"",IF(COUNTIF(Qualification!$O$12:$O$1011,E107)&gt;0,TRUE,FALSE))</f>
        <v/>
      </c>
      <c r="R107" s="56" t="str">
        <f t="shared" si="17"/>
        <v/>
      </c>
    </row>
    <row r="108" spans="1:18">
      <c r="A108" s="40" t="str">
        <f t="shared" si="11"/>
        <v/>
      </c>
      <c r="B108" s="54"/>
      <c r="C108" s="54"/>
      <c r="D108" s="55"/>
      <c r="E108" s="53"/>
      <c r="F108" s="55"/>
      <c r="G108" s="126"/>
      <c r="H108" s="55"/>
      <c r="I108" s="51" t="str">
        <f t="shared" si="13"/>
        <v>-</v>
      </c>
      <c r="J108" s="26" t="str">
        <f t="shared" si="14"/>
        <v/>
      </c>
      <c r="K108" s="26" t="str">
        <f t="shared" si="15"/>
        <v/>
      </c>
      <c r="L108" s="26" t="str">
        <f t="shared" si="18"/>
        <v/>
      </c>
      <c r="M108" s="26" t="str">
        <f t="shared" si="16"/>
        <v/>
      </c>
      <c r="N108" s="26" t="str">
        <f t="shared" si="19"/>
        <v/>
      </c>
      <c r="O108" s="26" t="str">
        <f t="shared" si="12"/>
        <v/>
      </c>
      <c r="P108" s="50" t="str">
        <f>IF(OR(ISBLANK(Livraison!$B$15),ISBLANK(G108)),"",IF(M108=FALSE,FALSE,IF(AND((Livraison!$B$15-YEAR(G108))&gt;=16,(Livraison!$B$15-YEAR(G108))&lt;=65),TRUE,FALSE)))</f>
        <v/>
      </c>
      <c r="Q108" s="26" t="str">
        <f>IF(ISBLANK(E108),"",IF(COUNTIF(Qualification!$O$12:$O$1011,E108)&gt;0,TRUE,FALSE))</f>
        <v/>
      </c>
      <c r="R108" s="56" t="str">
        <f t="shared" si="17"/>
        <v/>
      </c>
    </row>
    <row r="109" spans="1:18">
      <c r="A109" s="40" t="str">
        <f t="shared" si="11"/>
        <v/>
      </c>
      <c r="B109" s="54"/>
      <c r="C109" s="54"/>
      <c r="D109" s="55"/>
      <c r="E109" s="53"/>
      <c r="F109" s="55"/>
      <c r="G109" s="126"/>
      <c r="H109" s="55"/>
      <c r="I109" s="51" t="str">
        <f t="shared" si="13"/>
        <v>-</v>
      </c>
      <c r="J109" s="26" t="str">
        <f t="shared" si="14"/>
        <v/>
      </c>
      <c r="K109" s="26" t="str">
        <f t="shared" si="15"/>
        <v/>
      </c>
      <c r="L109" s="26" t="str">
        <f t="shared" si="18"/>
        <v/>
      </c>
      <c r="M109" s="26" t="str">
        <f t="shared" si="16"/>
        <v/>
      </c>
      <c r="N109" s="26" t="str">
        <f t="shared" si="19"/>
        <v/>
      </c>
      <c r="O109" s="26" t="str">
        <f t="shared" si="12"/>
        <v/>
      </c>
      <c r="P109" s="50" t="str">
        <f>IF(OR(ISBLANK(Livraison!$B$15),ISBLANK(G109)),"",IF(M109=FALSE,FALSE,IF(AND((Livraison!$B$15-YEAR(G109))&gt;=16,(Livraison!$B$15-YEAR(G109))&lt;=65),TRUE,FALSE)))</f>
        <v/>
      </c>
      <c r="Q109" s="26" t="str">
        <f>IF(ISBLANK(E109),"",IF(COUNTIF(Qualification!$O$12:$O$1011,E109)&gt;0,TRUE,FALSE))</f>
        <v/>
      </c>
      <c r="R109" s="56" t="str">
        <f t="shared" si="17"/>
        <v/>
      </c>
    </row>
    <row r="110" spans="1:18">
      <c r="A110" s="40" t="str">
        <f t="shared" si="11"/>
        <v/>
      </c>
      <c r="B110" s="54"/>
      <c r="C110" s="54"/>
      <c r="D110" s="55"/>
      <c r="E110" s="53"/>
      <c r="F110" s="55"/>
      <c r="G110" s="126"/>
      <c r="H110" s="55"/>
      <c r="I110" s="51" t="str">
        <f t="shared" si="13"/>
        <v>-</v>
      </c>
      <c r="J110" s="26" t="str">
        <f t="shared" si="14"/>
        <v/>
      </c>
      <c r="K110" s="26" t="str">
        <f t="shared" si="15"/>
        <v/>
      </c>
      <c r="L110" s="26" t="str">
        <f t="shared" si="18"/>
        <v/>
      </c>
      <c r="M110" s="26" t="str">
        <f t="shared" si="16"/>
        <v/>
      </c>
      <c r="N110" s="26" t="str">
        <f t="shared" si="19"/>
        <v/>
      </c>
      <c r="O110" s="26" t="str">
        <f t="shared" si="12"/>
        <v/>
      </c>
      <c r="P110" s="50" t="str">
        <f>IF(OR(ISBLANK(Livraison!$B$15),ISBLANK(G110)),"",IF(M110=FALSE,FALSE,IF(AND((Livraison!$B$15-YEAR(G110))&gt;=16,(Livraison!$B$15-YEAR(G110))&lt;=65),TRUE,FALSE)))</f>
        <v/>
      </c>
      <c r="Q110" s="26" t="str">
        <f>IF(ISBLANK(E110),"",IF(COUNTIF(Qualification!$O$12:$O$1011,E110)&gt;0,TRUE,FALSE))</f>
        <v/>
      </c>
      <c r="R110" s="56" t="str">
        <f t="shared" si="17"/>
        <v/>
      </c>
    </row>
    <row r="111" spans="1:18">
      <c r="A111" s="40" t="str">
        <f t="shared" si="11"/>
        <v/>
      </c>
      <c r="B111" s="54"/>
      <c r="C111" s="54"/>
      <c r="D111" s="55"/>
      <c r="E111" s="53"/>
      <c r="F111" s="55"/>
      <c r="G111" s="126"/>
      <c r="H111" s="55"/>
      <c r="I111" s="51" t="str">
        <f t="shared" si="13"/>
        <v>-</v>
      </c>
      <c r="J111" s="26" t="str">
        <f t="shared" si="14"/>
        <v/>
      </c>
      <c r="K111" s="26" t="str">
        <f t="shared" si="15"/>
        <v/>
      </c>
      <c r="L111" s="26" t="str">
        <f t="shared" si="18"/>
        <v/>
      </c>
      <c r="M111" s="26" t="str">
        <f t="shared" si="16"/>
        <v/>
      </c>
      <c r="N111" s="26" t="str">
        <f t="shared" si="19"/>
        <v/>
      </c>
      <c r="O111" s="26" t="str">
        <f t="shared" si="12"/>
        <v/>
      </c>
      <c r="P111" s="50" t="str">
        <f>IF(OR(ISBLANK(Livraison!$B$15),ISBLANK(G111)),"",IF(M111=FALSE,FALSE,IF(AND((Livraison!$B$15-YEAR(G111))&gt;=16,(Livraison!$B$15-YEAR(G111))&lt;=65),TRUE,FALSE)))</f>
        <v/>
      </c>
      <c r="Q111" s="26" t="str">
        <f>IF(ISBLANK(E111),"",IF(COUNTIF(Qualification!$O$12:$O$1011,E111)&gt;0,TRUE,FALSE))</f>
        <v/>
      </c>
      <c r="R111" s="56" t="str">
        <f t="shared" si="17"/>
        <v/>
      </c>
    </row>
    <row r="112" spans="1:18">
      <c r="A112" s="40" t="str">
        <f t="shared" ref="A112:A175" si="20">IF(ISBLANK(D112),"",IF(COUNTA(D112:H112)&lt;&gt;5,"Incomplet",IF(OR(COUNTIF(J112:P112,FALSE)&gt;0,COUNTIF(J112:P112,#N/A)&gt;0),"Erreur",IF(NOT(P112),"Attention",IF(NOT(Q112),"Pas utilisé","OK")))))</f>
        <v/>
      </c>
      <c r="B112" s="54"/>
      <c r="C112" s="54"/>
      <c r="D112" s="55"/>
      <c r="E112" s="53"/>
      <c r="F112" s="55"/>
      <c r="G112" s="126"/>
      <c r="H112" s="55"/>
      <c r="I112" s="51" t="str">
        <f t="shared" si="13"/>
        <v>-</v>
      </c>
      <c r="J112" s="26" t="str">
        <f t="shared" ref="J112:J175" si="21">IF(D112="CH.AHV",IF(LEN(E112)=13,IF((MID(E112,13,1)+1-1)=MOD(10-(MID(E112,1,1)+3*MID(E112,2,1)+MID(E112,3,1)+3*MID(E112,4,1)+MID(E112,5,1)+3*MID(E112,6,1)+MID(E112,7,1)+3*MID(E112,8,1)+MID(E112,9,1)+3*MID(E112,10,1)+MID(E112,11,1)+3*MID(E112,12,1)),10),TRUE,FALSE),FALSE),"")</f>
        <v/>
      </c>
      <c r="K112" s="26" t="str">
        <f t="shared" si="15"/>
        <v/>
      </c>
      <c r="L112" s="26" t="str">
        <f t="shared" ref="L112:L175" si="22">IF(ISBLANK(D112),"",IF(OR(ISNA(MATCH(D112,codecatidpers,0)),D112="-"),FALSE,TRUE))</f>
        <v/>
      </c>
      <c r="M112" s="26" t="str">
        <f t="shared" ref="M112:M175" si="23">IF(ISBLANK(G112),"",IF(AND(G112 &gt; DATE(1925,1,1),G112 &lt; DATE(2100,1,1)),TRUE,FALSE))</f>
        <v/>
      </c>
      <c r="N112" s="26" t="str">
        <f t="shared" ref="N112:N175" si="24">IF(ISBLANK(F112),"",IF(OR(ISNA(MATCH(F112,libsex,0)),F112="-"),FALSE,TRUE))</f>
        <v/>
      </c>
      <c r="O112" s="26" t="str">
        <f t="shared" ref="O112:O175" si="25">IF(ISBLANK(H112),"",IF(OR(ISNA(MATCH(H112,libgem,0)),H112="-"),FALSE,TRUE))</f>
        <v/>
      </c>
      <c r="P112" s="50" t="str">
        <f>IF(OR(ISBLANK(Livraison!$B$15),ISBLANK(G112)),"",IF(M112=FALSE,FALSE,IF(AND((Livraison!$B$15-YEAR(G112))&gt;=16,(Livraison!$B$15-YEAR(G112))&lt;=65),TRUE,FALSE)))</f>
        <v/>
      </c>
      <c r="Q112" s="26" t="str">
        <f>IF(ISBLANK(E112),"",IF(COUNTIF(Qualification!$O$12:$O$1011,E112)&gt;0,TRUE,FALSE))</f>
        <v/>
      </c>
      <c r="R112" s="56" t="str">
        <f t="shared" ref="R112:R175" si="26">IF(A112="","",IF(A112&lt;&gt;"Pas utilisé",1,0))</f>
        <v/>
      </c>
    </row>
    <row r="113" spans="1:18">
      <c r="A113" s="40" t="str">
        <f t="shared" si="20"/>
        <v/>
      </c>
      <c r="B113" s="54"/>
      <c r="C113" s="54"/>
      <c r="D113" s="55"/>
      <c r="E113" s="53"/>
      <c r="F113" s="55"/>
      <c r="G113" s="126"/>
      <c r="H113" s="55"/>
      <c r="I113" s="51" t="str">
        <f t="shared" si="13"/>
        <v>-</v>
      </c>
      <c r="J113" s="26" t="str">
        <f t="shared" si="21"/>
        <v/>
      </c>
      <c r="K113" s="26" t="str">
        <f t="shared" si="15"/>
        <v/>
      </c>
      <c r="L113" s="26" t="str">
        <f t="shared" si="22"/>
        <v/>
      </c>
      <c r="M113" s="26" t="str">
        <f t="shared" si="23"/>
        <v/>
      </c>
      <c r="N113" s="26" t="str">
        <f t="shared" si="24"/>
        <v/>
      </c>
      <c r="O113" s="26" t="str">
        <f t="shared" si="25"/>
        <v/>
      </c>
      <c r="P113" s="50" t="str">
        <f>IF(OR(ISBLANK(Livraison!$B$15),ISBLANK(G113)),"",IF(M113=FALSE,FALSE,IF(AND((Livraison!$B$15-YEAR(G113))&gt;=16,(Livraison!$B$15-YEAR(G113))&lt;=65),TRUE,FALSE)))</f>
        <v/>
      </c>
      <c r="Q113" s="26" t="str">
        <f>IF(ISBLANK(E113),"",IF(COUNTIF(Qualification!$O$12:$O$1011,E113)&gt;0,TRUE,FALSE))</f>
        <v/>
      </c>
      <c r="R113" s="56" t="str">
        <f t="shared" si="26"/>
        <v/>
      </c>
    </row>
    <row r="114" spans="1:18">
      <c r="A114" s="40" t="str">
        <f t="shared" si="20"/>
        <v/>
      </c>
      <c r="B114" s="54"/>
      <c r="C114" s="54"/>
      <c r="D114" s="55"/>
      <c r="E114" s="53"/>
      <c r="F114" s="55"/>
      <c r="G114" s="126"/>
      <c r="H114" s="55"/>
      <c r="I114" s="51" t="str">
        <f t="shared" si="13"/>
        <v>-</v>
      </c>
      <c r="J114" s="26" t="str">
        <f t="shared" si="21"/>
        <v/>
      </c>
      <c r="K114" s="26" t="str">
        <f t="shared" si="15"/>
        <v/>
      </c>
      <c r="L114" s="26" t="str">
        <f t="shared" si="22"/>
        <v/>
      </c>
      <c r="M114" s="26" t="str">
        <f t="shared" si="23"/>
        <v/>
      </c>
      <c r="N114" s="26" t="str">
        <f t="shared" si="24"/>
        <v/>
      </c>
      <c r="O114" s="26" t="str">
        <f t="shared" si="25"/>
        <v/>
      </c>
      <c r="P114" s="50" t="str">
        <f>IF(OR(ISBLANK(Livraison!$B$15),ISBLANK(G114)),"",IF(M114=FALSE,FALSE,IF(AND((Livraison!$B$15-YEAR(G114))&gt;=16,(Livraison!$B$15-YEAR(G114))&lt;=65),TRUE,FALSE)))</f>
        <v/>
      </c>
      <c r="Q114" s="26" t="str">
        <f>IF(ISBLANK(E114),"",IF(COUNTIF(Qualification!$O$12:$O$1011,E114)&gt;0,TRUE,FALSE))</f>
        <v/>
      </c>
      <c r="R114" s="56" t="str">
        <f t="shared" si="26"/>
        <v/>
      </c>
    </row>
    <row r="115" spans="1:18">
      <c r="A115" s="40" t="str">
        <f t="shared" si="20"/>
        <v/>
      </c>
      <c r="B115" s="54"/>
      <c r="C115" s="54"/>
      <c r="D115" s="55"/>
      <c r="E115" s="53"/>
      <c r="F115" s="55"/>
      <c r="G115" s="126"/>
      <c r="H115" s="55"/>
      <c r="I115" s="51" t="str">
        <f t="shared" si="13"/>
        <v>-</v>
      </c>
      <c r="J115" s="26" t="str">
        <f t="shared" si="21"/>
        <v/>
      </c>
      <c r="K115" s="26" t="str">
        <f t="shared" si="15"/>
        <v/>
      </c>
      <c r="L115" s="26" t="str">
        <f t="shared" si="22"/>
        <v/>
      </c>
      <c r="M115" s="26" t="str">
        <f t="shared" si="23"/>
        <v/>
      </c>
      <c r="N115" s="26" t="str">
        <f t="shared" si="24"/>
        <v/>
      </c>
      <c r="O115" s="26" t="str">
        <f t="shared" si="25"/>
        <v/>
      </c>
      <c r="P115" s="50" t="str">
        <f>IF(OR(ISBLANK(Livraison!$B$15),ISBLANK(G115)),"",IF(M115=FALSE,FALSE,IF(AND((Livraison!$B$15-YEAR(G115))&gt;=16,(Livraison!$B$15-YEAR(G115))&lt;=65),TRUE,FALSE)))</f>
        <v/>
      </c>
      <c r="Q115" s="26" t="str">
        <f>IF(ISBLANK(E115),"",IF(COUNTIF(Qualification!$O$12:$O$1011,E115)&gt;0,TRUE,FALSE))</f>
        <v/>
      </c>
      <c r="R115" s="56" t="str">
        <f t="shared" si="26"/>
        <v/>
      </c>
    </row>
    <row r="116" spans="1:18">
      <c r="A116" s="40" t="str">
        <f t="shared" si="20"/>
        <v/>
      </c>
      <c r="B116" s="54"/>
      <c r="C116" s="54"/>
      <c r="D116" s="55"/>
      <c r="E116" s="53"/>
      <c r="F116" s="55"/>
      <c r="G116" s="126"/>
      <c r="H116" s="55"/>
      <c r="I116" s="51" t="str">
        <f t="shared" si="13"/>
        <v>-</v>
      </c>
      <c r="J116" s="26" t="str">
        <f t="shared" si="21"/>
        <v/>
      </c>
      <c r="K116" s="26" t="str">
        <f t="shared" si="15"/>
        <v/>
      </c>
      <c r="L116" s="26" t="str">
        <f t="shared" si="22"/>
        <v/>
      </c>
      <c r="M116" s="26" t="str">
        <f t="shared" si="23"/>
        <v/>
      </c>
      <c r="N116" s="26" t="str">
        <f t="shared" si="24"/>
        <v/>
      </c>
      <c r="O116" s="26" t="str">
        <f t="shared" si="25"/>
        <v/>
      </c>
      <c r="P116" s="50" t="str">
        <f>IF(OR(ISBLANK(Livraison!$B$15),ISBLANK(G116)),"",IF(M116=FALSE,FALSE,IF(AND((Livraison!$B$15-YEAR(G116))&gt;=16,(Livraison!$B$15-YEAR(G116))&lt;=65),TRUE,FALSE)))</f>
        <v/>
      </c>
      <c r="Q116" s="26" t="str">
        <f>IF(ISBLANK(E116),"",IF(COUNTIF(Qualification!$O$12:$O$1011,E116)&gt;0,TRUE,FALSE))</f>
        <v/>
      </c>
      <c r="R116" s="56" t="str">
        <f t="shared" si="26"/>
        <v/>
      </c>
    </row>
    <row r="117" spans="1:18">
      <c r="A117" s="40" t="str">
        <f t="shared" si="20"/>
        <v/>
      </c>
      <c r="B117" s="54"/>
      <c r="C117" s="54"/>
      <c r="D117" s="55"/>
      <c r="E117" s="53"/>
      <c r="F117" s="55"/>
      <c r="G117" s="126"/>
      <c r="H117" s="55"/>
      <c r="I117" s="51" t="str">
        <f t="shared" si="13"/>
        <v>-</v>
      </c>
      <c r="J117" s="26" t="str">
        <f t="shared" si="21"/>
        <v/>
      </c>
      <c r="K117" s="26" t="str">
        <f t="shared" si="15"/>
        <v/>
      </c>
      <c r="L117" s="26" t="str">
        <f t="shared" si="22"/>
        <v/>
      </c>
      <c r="M117" s="26" t="str">
        <f t="shared" si="23"/>
        <v/>
      </c>
      <c r="N117" s="26" t="str">
        <f t="shared" si="24"/>
        <v/>
      </c>
      <c r="O117" s="26" t="str">
        <f t="shared" si="25"/>
        <v/>
      </c>
      <c r="P117" s="50" t="str">
        <f>IF(OR(ISBLANK(Livraison!$B$15),ISBLANK(G117)),"",IF(M117=FALSE,FALSE,IF(AND((Livraison!$B$15-YEAR(G117))&gt;=16,(Livraison!$B$15-YEAR(G117))&lt;=65),TRUE,FALSE)))</f>
        <v/>
      </c>
      <c r="Q117" s="26" t="str">
        <f>IF(ISBLANK(E117),"",IF(COUNTIF(Qualification!$O$12:$O$1011,E117)&gt;0,TRUE,FALSE))</f>
        <v/>
      </c>
      <c r="R117" s="56" t="str">
        <f t="shared" si="26"/>
        <v/>
      </c>
    </row>
    <row r="118" spans="1:18">
      <c r="A118" s="40" t="str">
        <f t="shared" si="20"/>
        <v/>
      </c>
      <c r="B118" s="54"/>
      <c r="C118" s="54"/>
      <c r="D118" s="55"/>
      <c r="E118" s="53"/>
      <c r="F118" s="55"/>
      <c r="G118" s="126"/>
      <c r="H118" s="55"/>
      <c r="I118" s="51" t="str">
        <f t="shared" si="13"/>
        <v>-</v>
      </c>
      <c r="J118" s="26" t="str">
        <f t="shared" si="21"/>
        <v/>
      </c>
      <c r="K118" s="26" t="str">
        <f t="shared" si="15"/>
        <v/>
      </c>
      <c r="L118" s="26" t="str">
        <f t="shared" si="22"/>
        <v/>
      </c>
      <c r="M118" s="26" t="str">
        <f t="shared" si="23"/>
        <v/>
      </c>
      <c r="N118" s="26" t="str">
        <f t="shared" si="24"/>
        <v/>
      </c>
      <c r="O118" s="26" t="str">
        <f t="shared" si="25"/>
        <v/>
      </c>
      <c r="P118" s="50" t="str">
        <f>IF(OR(ISBLANK(Livraison!$B$15),ISBLANK(G118)),"",IF(M118=FALSE,FALSE,IF(AND((Livraison!$B$15-YEAR(G118))&gt;=16,(Livraison!$B$15-YEAR(G118))&lt;=65),TRUE,FALSE)))</f>
        <v/>
      </c>
      <c r="Q118" s="26" t="str">
        <f>IF(ISBLANK(E118),"",IF(COUNTIF(Qualification!$O$12:$O$1011,E118)&gt;0,TRUE,FALSE))</f>
        <v/>
      </c>
      <c r="R118" s="56" t="str">
        <f t="shared" si="26"/>
        <v/>
      </c>
    </row>
    <row r="119" spans="1:18">
      <c r="A119" s="40" t="str">
        <f t="shared" si="20"/>
        <v/>
      </c>
      <c r="B119" s="54"/>
      <c r="C119" s="54"/>
      <c r="D119" s="55"/>
      <c r="E119" s="53"/>
      <c r="F119" s="55"/>
      <c r="G119" s="126"/>
      <c r="H119" s="55"/>
      <c r="I119" s="51" t="str">
        <f t="shared" si="13"/>
        <v>-</v>
      </c>
      <c r="J119" s="26" t="str">
        <f t="shared" si="21"/>
        <v/>
      </c>
      <c r="K119" s="26" t="str">
        <f t="shared" si="15"/>
        <v/>
      </c>
      <c r="L119" s="26" t="str">
        <f t="shared" si="22"/>
        <v/>
      </c>
      <c r="M119" s="26" t="str">
        <f t="shared" si="23"/>
        <v/>
      </c>
      <c r="N119" s="26" t="str">
        <f t="shared" si="24"/>
        <v/>
      </c>
      <c r="O119" s="26" t="str">
        <f t="shared" si="25"/>
        <v/>
      </c>
      <c r="P119" s="50" t="str">
        <f>IF(OR(ISBLANK(Livraison!$B$15),ISBLANK(G119)),"",IF(M119=FALSE,FALSE,IF(AND((Livraison!$B$15-YEAR(G119))&gt;=16,(Livraison!$B$15-YEAR(G119))&lt;=65),TRUE,FALSE)))</f>
        <v/>
      </c>
      <c r="Q119" s="26" t="str">
        <f>IF(ISBLANK(E119),"",IF(COUNTIF(Qualification!$O$12:$O$1011,E119)&gt;0,TRUE,FALSE))</f>
        <v/>
      </c>
      <c r="R119" s="56" t="str">
        <f t="shared" si="26"/>
        <v/>
      </c>
    </row>
    <row r="120" spans="1:18">
      <c r="A120" s="40" t="str">
        <f t="shared" si="20"/>
        <v/>
      </c>
      <c r="B120" s="54"/>
      <c r="C120" s="54"/>
      <c r="D120" s="55"/>
      <c r="E120" s="53"/>
      <c r="F120" s="55"/>
      <c r="G120" s="126"/>
      <c r="H120" s="55"/>
      <c r="I120" s="51" t="str">
        <f t="shared" si="13"/>
        <v>-</v>
      </c>
      <c r="J120" s="26" t="str">
        <f t="shared" si="21"/>
        <v/>
      </c>
      <c r="K120" s="26" t="str">
        <f t="shared" si="15"/>
        <v/>
      </c>
      <c r="L120" s="26" t="str">
        <f t="shared" si="22"/>
        <v/>
      </c>
      <c r="M120" s="26" t="str">
        <f t="shared" si="23"/>
        <v/>
      </c>
      <c r="N120" s="26" t="str">
        <f t="shared" si="24"/>
        <v/>
      </c>
      <c r="O120" s="26" t="str">
        <f t="shared" si="25"/>
        <v/>
      </c>
      <c r="P120" s="50" t="str">
        <f>IF(OR(ISBLANK(Livraison!$B$15),ISBLANK(G120)),"",IF(M120=FALSE,FALSE,IF(AND((Livraison!$B$15-YEAR(G120))&gt;=16,(Livraison!$B$15-YEAR(G120))&lt;=65),TRUE,FALSE)))</f>
        <v/>
      </c>
      <c r="Q120" s="26" t="str">
        <f>IF(ISBLANK(E120),"",IF(COUNTIF(Qualification!$O$12:$O$1011,E120)&gt;0,TRUE,FALSE))</f>
        <v/>
      </c>
      <c r="R120" s="56" t="str">
        <f t="shared" si="26"/>
        <v/>
      </c>
    </row>
    <row r="121" spans="1:18">
      <c r="A121" s="40" t="str">
        <f t="shared" si="20"/>
        <v/>
      </c>
      <c r="B121" s="54"/>
      <c r="C121" s="54"/>
      <c r="D121" s="55"/>
      <c r="E121" s="53"/>
      <c r="F121" s="55"/>
      <c r="G121" s="126"/>
      <c r="H121" s="55"/>
      <c r="I121" s="51" t="str">
        <f t="shared" si="13"/>
        <v>-</v>
      </c>
      <c r="J121" s="26" t="str">
        <f t="shared" si="21"/>
        <v/>
      </c>
      <c r="K121" s="26" t="str">
        <f t="shared" si="15"/>
        <v/>
      </c>
      <c r="L121" s="26" t="str">
        <f t="shared" si="22"/>
        <v/>
      </c>
      <c r="M121" s="26" t="str">
        <f t="shared" si="23"/>
        <v/>
      </c>
      <c r="N121" s="26" t="str">
        <f t="shared" si="24"/>
        <v/>
      </c>
      <c r="O121" s="26" t="str">
        <f t="shared" si="25"/>
        <v/>
      </c>
      <c r="P121" s="50" t="str">
        <f>IF(OR(ISBLANK(Livraison!$B$15),ISBLANK(G121)),"",IF(M121=FALSE,FALSE,IF(AND((Livraison!$B$15-YEAR(G121))&gt;=16,(Livraison!$B$15-YEAR(G121))&lt;=65),TRUE,FALSE)))</f>
        <v/>
      </c>
      <c r="Q121" s="26" t="str">
        <f>IF(ISBLANK(E121),"",IF(COUNTIF(Qualification!$O$12:$O$1011,E121)&gt;0,TRUE,FALSE))</f>
        <v/>
      </c>
      <c r="R121" s="56" t="str">
        <f t="shared" si="26"/>
        <v/>
      </c>
    </row>
    <row r="122" spans="1:18">
      <c r="A122" s="40" t="str">
        <f t="shared" si="20"/>
        <v/>
      </c>
      <c r="B122" s="54"/>
      <c r="C122" s="54"/>
      <c r="D122" s="55"/>
      <c r="E122" s="53"/>
      <c r="F122" s="55"/>
      <c r="G122" s="126"/>
      <c r="H122" s="55"/>
      <c r="I122" s="51" t="str">
        <f t="shared" si="13"/>
        <v>-</v>
      </c>
      <c r="J122" s="26" t="str">
        <f t="shared" si="21"/>
        <v/>
      </c>
      <c r="K122" s="26" t="str">
        <f t="shared" si="15"/>
        <v/>
      </c>
      <c r="L122" s="26" t="str">
        <f t="shared" si="22"/>
        <v/>
      </c>
      <c r="M122" s="26" t="str">
        <f t="shared" si="23"/>
        <v/>
      </c>
      <c r="N122" s="26" t="str">
        <f t="shared" si="24"/>
        <v/>
      </c>
      <c r="O122" s="26" t="str">
        <f t="shared" si="25"/>
        <v/>
      </c>
      <c r="P122" s="50" t="str">
        <f>IF(OR(ISBLANK(Livraison!$B$15),ISBLANK(G122)),"",IF(M122=FALSE,FALSE,IF(AND((Livraison!$B$15-YEAR(G122))&gt;=16,(Livraison!$B$15-YEAR(G122))&lt;=65),TRUE,FALSE)))</f>
        <v/>
      </c>
      <c r="Q122" s="26" t="str">
        <f>IF(ISBLANK(E122),"",IF(COUNTIF(Qualification!$O$12:$O$1011,E122)&gt;0,TRUE,FALSE))</f>
        <v/>
      </c>
      <c r="R122" s="56" t="str">
        <f t="shared" si="26"/>
        <v/>
      </c>
    </row>
    <row r="123" spans="1:18">
      <c r="A123" s="40" t="str">
        <f t="shared" si="20"/>
        <v/>
      </c>
      <c r="B123" s="54"/>
      <c r="C123" s="54"/>
      <c r="D123" s="55"/>
      <c r="E123" s="53"/>
      <c r="F123" s="55"/>
      <c r="G123" s="126"/>
      <c r="H123" s="55"/>
      <c r="I123" s="51" t="str">
        <f t="shared" si="13"/>
        <v>-</v>
      </c>
      <c r="J123" s="26" t="str">
        <f t="shared" si="21"/>
        <v/>
      </c>
      <c r="K123" s="26" t="str">
        <f t="shared" si="15"/>
        <v/>
      </c>
      <c r="L123" s="26" t="str">
        <f t="shared" si="22"/>
        <v/>
      </c>
      <c r="M123" s="26" t="str">
        <f t="shared" si="23"/>
        <v/>
      </c>
      <c r="N123" s="26" t="str">
        <f t="shared" si="24"/>
        <v/>
      </c>
      <c r="O123" s="26" t="str">
        <f t="shared" si="25"/>
        <v/>
      </c>
      <c r="P123" s="50" t="str">
        <f>IF(OR(ISBLANK(Livraison!$B$15),ISBLANK(G123)),"",IF(M123=FALSE,FALSE,IF(AND((Livraison!$B$15-YEAR(G123))&gt;=16,(Livraison!$B$15-YEAR(G123))&lt;=65),TRUE,FALSE)))</f>
        <v/>
      </c>
      <c r="Q123" s="26" t="str">
        <f>IF(ISBLANK(E123),"",IF(COUNTIF(Qualification!$O$12:$O$1011,E123)&gt;0,TRUE,FALSE))</f>
        <v/>
      </c>
      <c r="R123" s="56" t="str">
        <f t="shared" si="26"/>
        <v/>
      </c>
    </row>
    <row r="124" spans="1:18">
      <c r="A124" s="40" t="str">
        <f t="shared" si="20"/>
        <v/>
      </c>
      <c r="B124" s="54"/>
      <c r="C124" s="54"/>
      <c r="D124" s="55"/>
      <c r="E124" s="53"/>
      <c r="F124" s="55"/>
      <c r="G124" s="126"/>
      <c r="H124" s="55"/>
      <c r="I124" s="51" t="str">
        <f t="shared" si="13"/>
        <v>-</v>
      </c>
      <c r="J124" s="26" t="str">
        <f t="shared" si="21"/>
        <v/>
      </c>
      <c r="K124" s="26" t="str">
        <f t="shared" si="15"/>
        <v/>
      </c>
      <c r="L124" s="26" t="str">
        <f t="shared" si="22"/>
        <v/>
      </c>
      <c r="M124" s="26" t="str">
        <f t="shared" si="23"/>
        <v/>
      </c>
      <c r="N124" s="26" t="str">
        <f t="shared" si="24"/>
        <v/>
      </c>
      <c r="O124" s="26" t="str">
        <f t="shared" si="25"/>
        <v/>
      </c>
      <c r="P124" s="50" t="str">
        <f>IF(OR(ISBLANK(Livraison!$B$15),ISBLANK(G124)),"",IF(M124=FALSE,FALSE,IF(AND((Livraison!$B$15-YEAR(G124))&gt;=16,(Livraison!$B$15-YEAR(G124))&lt;=65),TRUE,FALSE)))</f>
        <v/>
      </c>
      <c r="Q124" s="26" t="str">
        <f>IF(ISBLANK(E124),"",IF(COUNTIF(Qualification!$O$12:$O$1011,E124)&gt;0,TRUE,FALSE))</f>
        <v/>
      </c>
      <c r="R124" s="56" t="str">
        <f t="shared" si="26"/>
        <v/>
      </c>
    </row>
    <row r="125" spans="1:18">
      <c r="A125" s="40" t="str">
        <f t="shared" si="20"/>
        <v/>
      </c>
      <c r="B125" s="54"/>
      <c r="C125" s="54"/>
      <c r="D125" s="55"/>
      <c r="E125" s="53"/>
      <c r="F125" s="55"/>
      <c r="G125" s="126"/>
      <c r="H125" s="55"/>
      <c r="I125" s="51" t="str">
        <f t="shared" si="13"/>
        <v>-</v>
      </c>
      <c r="J125" s="26" t="str">
        <f t="shared" si="21"/>
        <v/>
      </c>
      <c r="K125" s="26" t="str">
        <f t="shared" si="15"/>
        <v/>
      </c>
      <c r="L125" s="26" t="str">
        <f t="shared" si="22"/>
        <v/>
      </c>
      <c r="M125" s="26" t="str">
        <f t="shared" si="23"/>
        <v/>
      </c>
      <c r="N125" s="26" t="str">
        <f t="shared" si="24"/>
        <v/>
      </c>
      <c r="O125" s="26" t="str">
        <f t="shared" si="25"/>
        <v/>
      </c>
      <c r="P125" s="50" t="str">
        <f>IF(OR(ISBLANK(Livraison!$B$15),ISBLANK(G125)),"",IF(M125=FALSE,FALSE,IF(AND((Livraison!$B$15-YEAR(G125))&gt;=16,(Livraison!$B$15-YEAR(G125))&lt;=65),TRUE,FALSE)))</f>
        <v/>
      </c>
      <c r="Q125" s="26" t="str">
        <f>IF(ISBLANK(E125),"",IF(COUNTIF(Qualification!$O$12:$O$1011,E125)&gt;0,TRUE,FALSE))</f>
        <v/>
      </c>
      <c r="R125" s="56" t="str">
        <f t="shared" si="26"/>
        <v/>
      </c>
    </row>
    <row r="126" spans="1:18">
      <c r="A126" s="40" t="str">
        <f t="shared" si="20"/>
        <v/>
      </c>
      <c r="B126" s="54"/>
      <c r="C126" s="54"/>
      <c r="D126" s="55"/>
      <c r="E126" s="53"/>
      <c r="F126" s="55"/>
      <c r="G126" s="126"/>
      <c r="H126" s="55"/>
      <c r="I126" s="51" t="str">
        <f t="shared" si="13"/>
        <v>-</v>
      </c>
      <c r="J126" s="26" t="str">
        <f t="shared" si="21"/>
        <v/>
      </c>
      <c r="K126" s="26" t="str">
        <f t="shared" si="15"/>
        <v/>
      </c>
      <c r="L126" s="26" t="str">
        <f t="shared" si="22"/>
        <v/>
      </c>
      <c r="M126" s="26" t="str">
        <f t="shared" si="23"/>
        <v/>
      </c>
      <c r="N126" s="26" t="str">
        <f t="shared" si="24"/>
        <v/>
      </c>
      <c r="O126" s="26" t="str">
        <f t="shared" si="25"/>
        <v/>
      </c>
      <c r="P126" s="50" t="str">
        <f>IF(OR(ISBLANK(Livraison!$B$15),ISBLANK(G126)),"",IF(M126=FALSE,FALSE,IF(AND((Livraison!$B$15-YEAR(G126))&gt;=16,(Livraison!$B$15-YEAR(G126))&lt;=65),TRUE,FALSE)))</f>
        <v/>
      </c>
      <c r="Q126" s="26" t="str">
        <f>IF(ISBLANK(E126),"",IF(COUNTIF(Qualification!$O$12:$O$1011,E126)&gt;0,TRUE,FALSE))</f>
        <v/>
      </c>
      <c r="R126" s="56" t="str">
        <f t="shared" si="26"/>
        <v/>
      </c>
    </row>
    <row r="127" spans="1:18">
      <c r="A127" s="40" t="str">
        <f t="shared" si="20"/>
        <v/>
      </c>
      <c r="B127" s="54"/>
      <c r="C127" s="54"/>
      <c r="D127" s="55"/>
      <c r="E127" s="53"/>
      <c r="F127" s="55"/>
      <c r="G127" s="126"/>
      <c r="H127" s="55"/>
      <c r="I127" s="51" t="str">
        <f t="shared" si="13"/>
        <v>-</v>
      </c>
      <c r="J127" s="26" t="str">
        <f t="shared" si="21"/>
        <v/>
      </c>
      <c r="K127" s="26" t="str">
        <f t="shared" si="15"/>
        <v/>
      </c>
      <c r="L127" s="26" t="str">
        <f t="shared" si="22"/>
        <v/>
      </c>
      <c r="M127" s="26" t="str">
        <f t="shared" si="23"/>
        <v/>
      </c>
      <c r="N127" s="26" t="str">
        <f t="shared" si="24"/>
        <v/>
      </c>
      <c r="O127" s="26" t="str">
        <f t="shared" si="25"/>
        <v/>
      </c>
      <c r="P127" s="50" t="str">
        <f>IF(OR(ISBLANK(Livraison!$B$15),ISBLANK(G127)),"",IF(M127=FALSE,FALSE,IF(AND((Livraison!$B$15-YEAR(G127))&gt;=16,(Livraison!$B$15-YEAR(G127))&lt;=65),TRUE,FALSE)))</f>
        <v/>
      </c>
      <c r="Q127" s="26" t="str">
        <f>IF(ISBLANK(E127),"",IF(COUNTIF(Qualification!$O$12:$O$1011,E127)&gt;0,TRUE,FALSE))</f>
        <v/>
      </c>
      <c r="R127" s="56" t="str">
        <f t="shared" si="26"/>
        <v/>
      </c>
    </row>
    <row r="128" spans="1:18">
      <c r="A128" s="40" t="str">
        <f t="shared" si="20"/>
        <v/>
      </c>
      <c r="B128" s="54"/>
      <c r="C128" s="54"/>
      <c r="D128" s="55"/>
      <c r="E128" s="53"/>
      <c r="F128" s="55"/>
      <c r="G128" s="126"/>
      <c r="H128" s="55"/>
      <c r="I128" s="51" t="str">
        <f t="shared" si="13"/>
        <v>-</v>
      </c>
      <c r="J128" s="26" t="str">
        <f t="shared" si="21"/>
        <v/>
      </c>
      <c r="K128" s="26" t="str">
        <f t="shared" si="15"/>
        <v/>
      </c>
      <c r="L128" s="26" t="str">
        <f t="shared" si="22"/>
        <v/>
      </c>
      <c r="M128" s="26" t="str">
        <f t="shared" si="23"/>
        <v/>
      </c>
      <c r="N128" s="26" t="str">
        <f t="shared" si="24"/>
        <v/>
      </c>
      <c r="O128" s="26" t="str">
        <f t="shared" si="25"/>
        <v/>
      </c>
      <c r="P128" s="50" t="str">
        <f>IF(OR(ISBLANK(Livraison!$B$15),ISBLANK(G128)),"",IF(M128=FALSE,FALSE,IF(AND((Livraison!$B$15-YEAR(G128))&gt;=16,(Livraison!$B$15-YEAR(G128))&lt;=65),TRUE,FALSE)))</f>
        <v/>
      </c>
      <c r="Q128" s="26" t="str">
        <f>IF(ISBLANK(E128),"",IF(COUNTIF(Qualification!$O$12:$O$1011,E128)&gt;0,TRUE,FALSE))</f>
        <v/>
      </c>
      <c r="R128" s="56" t="str">
        <f t="shared" si="26"/>
        <v/>
      </c>
    </row>
    <row r="129" spans="1:18">
      <c r="A129" s="40" t="str">
        <f t="shared" si="20"/>
        <v/>
      </c>
      <c r="B129" s="54"/>
      <c r="C129" s="54"/>
      <c r="D129" s="55"/>
      <c r="E129" s="53"/>
      <c r="F129" s="55"/>
      <c r="G129" s="126"/>
      <c r="H129" s="55"/>
      <c r="I129" s="51" t="str">
        <f t="shared" si="13"/>
        <v>-</v>
      </c>
      <c r="J129" s="26" t="str">
        <f t="shared" si="21"/>
        <v/>
      </c>
      <c r="K129" s="26" t="str">
        <f t="shared" si="15"/>
        <v/>
      </c>
      <c r="L129" s="26" t="str">
        <f t="shared" si="22"/>
        <v/>
      </c>
      <c r="M129" s="26" t="str">
        <f t="shared" si="23"/>
        <v/>
      </c>
      <c r="N129" s="26" t="str">
        <f t="shared" si="24"/>
        <v/>
      </c>
      <c r="O129" s="26" t="str">
        <f t="shared" si="25"/>
        <v/>
      </c>
      <c r="P129" s="50" t="str">
        <f>IF(OR(ISBLANK(Livraison!$B$15),ISBLANK(G129)),"",IF(M129=FALSE,FALSE,IF(AND((Livraison!$B$15-YEAR(G129))&gt;=16,(Livraison!$B$15-YEAR(G129))&lt;=65),TRUE,FALSE)))</f>
        <v/>
      </c>
      <c r="Q129" s="26" t="str">
        <f>IF(ISBLANK(E129),"",IF(COUNTIF(Qualification!$O$12:$O$1011,E129)&gt;0,TRUE,FALSE))</f>
        <v/>
      </c>
      <c r="R129" s="56" t="str">
        <f t="shared" si="26"/>
        <v/>
      </c>
    </row>
    <row r="130" spans="1:18">
      <c r="A130" s="40" t="str">
        <f t="shared" si="20"/>
        <v/>
      </c>
      <c r="B130" s="54"/>
      <c r="C130" s="54"/>
      <c r="D130" s="55"/>
      <c r="E130" s="53"/>
      <c r="F130" s="55"/>
      <c r="G130" s="126"/>
      <c r="H130" s="55"/>
      <c r="I130" s="51" t="str">
        <f t="shared" si="13"/>
        <v>-</v>
      </c>
      <c r="J130" s="26" t="str">
        <f t="shared" si="21"/>
        <v/>
      </c>
      <c r="K130" s="26" t="str">
        <f t="shared" si="15"/>
        <v/>
      </c>
      <c r="L130" s="26" t="str">
        <f t="shared" si="22"/>
        <v/>
      </c>
      <c r="M130" s="26" t="str">
        <f t="shared" si="23"/>
        <v/>
      </c>
      <c r="N130" s="26" t="str">
        <f t="shared" si="24"/>
        <v/>
      </c>
      <c r="O130" s="26" t="str">
        <f t="shared" si="25"/>
        <v/>
      </c>
      <c r="P130" s="50" t="str">
        <f>IF(OR(ISBLANK(Livraison!$B$15),ISBLANK(G130)),"",IF(M130=FALSE,FALSE,IF(AND((Livraison!$B$15-YEAR(G130))&gt;=16,(Livraison!$B$15-YEAR(G130))&lt;=65),TRUE,FALSE)))</f>
        <v/>
      </c>
      <c r="Q130" s="26" t="str">
        <f>IF(ISBLANK(E130),"",IF(COUNTIF(Qualification!$O$12:$O$1011,E130)&gt;0,TRUE,FALSE))</f>
        <v/>
      </c>
      <c r="R130" s="56" t="str">
        <f t="shared" si="26"/>
        <v/>
      </c>
    </row>
    <row r="131" spans="1:18">
      <c r="A131" s="40" t="str">
        <f t="shared" si="20"/>
        <v/>
      </c>
      <c r="B131" s="54"/>
      <c r="C131" s="54"/>
      <c r="D131" s="55"/>
      <c r="E131" s="53"/>
      <c r="F131" s="55"/>
      <c r="G131" s="126"/>
      <c r="H131" s="55"/>
      <c r="I131" s="51" t="str">
        <f t="shared" si="13"/>
        <v>-</v>
      </c>
      <c r="J131" s="26" t="str">
        <f t="shared" si="21"/>
        <v/>
      </c>
      <c r="K131" s="26" t="str">
        <f t="shared" si="15"/>
        <v/>
      </c>
      <c r="L131" s="26" t="str">
        <f t="shared" si="22"/>
        <v/>
      </c>
      <c r="M131" s="26" t="str">
        <f t="shared" si="23"/>
        <v/>
      </c>
      <c r="N131" s="26" t="str">
        <f t="shared" si="24"/>
        <v/>
      </c>
      <c r="O131" s="26" t="str">
        <f t="shared" si="25"/>
        <v/>
      </c>
      <c r="P131" s="50" t="str">
        <f>IF(OR(ISBLANK(Livraison!$B$15),ISBLANK(G131)),"",IF(M131=FALSE,FALSE,IF(AND((Livraison!$B$15-YEAR(G131))&gt;=16,(Livraison!$B$15-YEAR(G131))&lt;=65),TRUE,FALSE)))</f>
        <v/>
      </c>
      <c r="Q131" s="26" t="str">
        <f>IF(ISBLANK(E131),"",IF(COUNTIF(Qualification!$O$12:$O$1011,E131)&gt;0,TRUE,FALSE))</f>
        <v/>
      </c>
      <c r="R131" s="56" t="str">
        <f t="shared" si="26"/>
        <v/>
      </c>
    </row>
    <row r="132" spans="1:18">
      <c r="A132" s="40" t="str">
        <f t="shared" si="20"/>
        <v/>
      </c>
      <c r="B132" s="54"/>
      <c r="C132" s="54"/>
      <c r="D132" s="55"/>
      <c r="E132" s="53"/>
      <c r="F132" s="55"/>
      <c r="G132" s="126"/>
      <c r="H132" s="55"/>
      <c r="I132" s="51" t="str">
        <f t="shared" si="13"/>
        <v>-</v>
      </c>
      <c r="J132" s="26" t="str">
        <f t="shared" si="21"/>
        <v/>
      </c>
      <c r="K132" s="26" t="str">
        <f t="shared" si="15"/>
        <v/>
      </c>
      <c r="L132" s="26" t="str">
        <f t="shared" si="22"/>
        <v/>
      </c>
      <c r="M132" s="26" t="str">
        <f t="shared" si="23"/>
        <v/>
      </c>
      <c r="N132" s="26" t="str">
        <f t="shared" si="24"/>
        <v/>
      </c>
      <c r="O132" s="26" t="str">
        <f t="shared" si="25"/>
        <v/>
      </c>
      <c r="P132" s="50" t="str">
        <f>IF(OR(ISBLANK(Livraison!$B$15),ISBLANK(G132)),"",IF(M132=FALSE,FALSE,IF(AND((Livraison!$B$15-YEAR(G132))&gt;=16,(Livraison!$B$15-YEAR(G132))&lt;=65),TRUE,FALSE)))</f>
        <v/>
      </c>
      <c r="Q132" s="26" t="str">
        <f>IF(ISBLANK(E132),"",IF(COUNTIF(Qualification!$O$12:$O$1011,E132)&gt;0,TRUE,FALSE))</f>
        <v/>
      </c>
      <c r="R132" s="56" t="str">
        <f t="shared" si="26"/>
        <v/>
      </c>
    </row>
    <row r="133" spans="1:18">
      <c r="A133" s="40" t="str">
        <f t="shared" si="20"/>
        <v/>
      </c>
      <c r="B133" s="54"/>
      <c r="C133" s="54"/>
      <c r="D133" s="55"/>
      <c r="E133" s="53"/>
      <c r="F133" s="55"/>
      <c r="G133" s="126"/>
      <c r="H133" s="55"/>
      <c r="I133" s="51" t="str">
        <f t="shared" si="13"/>
        <v>-</v>
      </c>
      <c r="J133" s="26" t="str">
        <f t="shared" si="21"/>
        <v/>
      </c>
      <c r="K133" s="26" t="str">
        <f t="shared" si="15"/>
        <v/>
      </c>
      <c r="L133" s="26" t="str">
        <f t="shared" si="22"/>
        <v/>
      </c>
      <c r="M133" s="26" t="str">
        <f t="shared" si="23"/>
        <v/>
      </c>
      <c r="N133" s="26" t="str">
        <f t="shared" si="24"/>
        <v/>
      </c>
      <c r="O133" s="26" t="str">
        <f t="shared" si="25"/>
        <v/>
      </c>
      <c r="P133" s="50" t="str">
        <f>IF(OR(ISBLANK(Livraison!$B$15),ISBLANK(G133)),"",IF(M133=FALSE,FALSE,IF(AND((Livraison!$B$15-YEAR(G133))&gt;=16,(Livraison!$B$15-YEAR(G133))&lt;=65),TRUE,FALSE)))</f>
        <v/>
      </c>
      <c r="Q133" s="26" t="str">
        <f>IF(ISBLANK(E133),"",IF(COUNTIF(Qualification!$O$12:$O$1011,E133)&gt;0,TRUE,FALSE))</f>
        <v/>
      </c>
      <c r="R133" s="56" t="str">
        <f t="shared" si="26"/>
        <v/>
      </c>
    </row>
    <row r="134" spans="1:18">
      <c r="A134" s="40" t="str">
        <f t="shared" si="20"/>
        <v/>
      </c>
      <c r="B134" s="54"/>
      <c r="C134" s="54"/>
      <c r="D134" s="55"/>
      <c r="E134" s="53"/>
      <c r="F134" s="55"/>
      <c r="G134" s="126"/>
      <c r="H134" s="55"/>
      <c r="I134" s="51" t="str">
        <f t="shared" si="13"/>
        <v>-</v>
      </c>
      <c r="J134" s="26" t="str">
        <f t="shared" si="21"/>
        <v/>
      </c>
      <c r="K134" s="26" t="str">
        <f t="shared" si="15"/>
        <v/>
      </c>
      <c r="L134" s="26" t="str">
        <f t="shared" si="22"/>
        <v/>
      </c>
      <c r="M134" s="26" t="str">
        <f t="shared" si="23"/>
        <v/>
      </c>
      <c r="N134" s="26" t="str">
        <f t="shared" si="24"/>
        <v/>
      </c>
      <c r="O134" s="26" t="str">
        <f t="shared" si="25"/>
        <v/>
      </c>
      <c r="P134" s="50" t="str">
        <f>IF(OR(ISBLANK(Livraison!$B$15),ISBLANK(G134)),"",IF(M134=FALSE,FALSE,IF(AND((Livraison!$B$15-YEAR(G134))&gt;=16,(Livraison!$B$15-YEAR(G134))&lt;=65),TRUE,FALSE)))</f>
        <v/>
      </c>
      <c r="Q134" s="26" t="str">
        <f>IF(ISBLANK(E134),"",IF(COUNTIF(Qualification!$O$12:$O$1011,E134)&gt;0,TRUE,FALSE))</f>
        <v/>
      </c>
      <c r="R134" s="56" t="str">
        <f t="shared" si="26"/>
        <v/>
      </c>
    </row>
    <row r="135" spans="1:18">
      <c r="A135" s="40" t="str">
        <f t="shared" si="20"/>
        <v/>
      </c>
      <c r="B135" s="54"/>
      <c r="C135" s="54"/>
      <c r="D135" s="55"/>
      <c r="E135" s="53"/>
      <c r="F135" s="55"/>
      <c r="G135" s="126"/>
      <c r="H135" s="55"/>
      <c r="I135" s="51" t="str">
        <f t="shared" si="13"/>
        <v>-</v>
      </c>
      <c r="J135" s="26" t="str">
        <f t="shared" si="21"/>
        <v/>
      </c>
      <c r="K135" s="26" t="str">
        <f t="shared" si="15"/>
        <v/>
      </c>
      <c r="L135" s="26" t="str">
        <f t="shared" si="22"/>
        <v/>
      </c>
      <c r="M135" s="26" t="str">
        <f t="shared" si="23"/>
        <v/>
      </c>
      <c r="N135" s="26" t="str">
        <f t="shared" si="24"/>
        <v/>
      </c>
      <c r="O135" s="26" t="str">
        <f t="shared" si="25"/>
        <v/>
      </c>
      <c r="P135" s="50" t="str">
        <f>IF(OR(ISBLANK(Livraison!$B$15),ISBLANK(G135)),"",IF(M135=FALSE,FALSE,IF(AND((Livraison!$B$15-YEAR(G135))&gt;=16,(Livraison!$B$15-YEAR(G135))&lt;=65),TRUE,FALSE)))</f>
        <v/>
      </c>
      <c r="Q135" s="26" t="str">
        <f>IF(ISBLANK(E135),"",IF(COUNTIF(Qualification!$O$12:$O$1011,E135)&gt;0,TRUE,FALSE))</f>
        <v/>
      </c>
      <c r="R135" s="56" t="str">
        <f t="shared" si="26"/>
        <v/>
      </c>
    </row>
    <row r="136" spans="1:18">
      <c r="A136" s="40" t="str">
        <f t="shared" si="20"/>
        <v/>
      </c>
      <c r="B136" s="54"/>
      <c r="C136" s="54"/>
      <c r="D136" s="55"/>
      <c r="E136" s="53"/>
      <c r="F136" s="55"/>
      <c r="G136" s="126"/>
      <c r="H136" s="55"/>
      <c r="I136" s="51" t="str">
        <f t="shared" si="13"/>
        <v>-</v>
      </c>
      <c r="J136" s="26" t="str">
        <f t="shared" si="21"/>
        <v/>
      </c>
      <c r="K136" s="26" t="str">
        <f t="shared" si="15"/>
        <v/>
      </c>
      <c r="L136" s="26" t="str">
        <f t="shared" si="22"/>
        <v/>
      </c>
      <c r="M136" s="26" t="str">
        <f t="shared" si="23"/>
        <v/>
      </c>
      <c r="N136" s="26" t="str">
        <f t="shared" si="24"/>
        <v/>
      </c>
      <c r="O136" s="26" t="str">
        <f t="shared" si="25"/>
        <v/>
      </c>
      <c r="P136" s="50" t="str">
        <f>IF(OR(ISBLANK(Livraison!$B$15),ISBLANK(G136)),"",IF(M136=FALSE,FALSE,IF(AND((Livraison!$B$15-YEAR(G136))&gt;=16,(Livraison!$B$15-YEAR(G136))&lt;=65),TRUE,FALSE)))</f>
        <v/>
      </c>
      <c r="Q136" s="26" t="str">
        <f>IF(ISBLANK(E136),"",IF(COUNTIF(Qualification!$O$12:$O$1011,E136)&gt;0,TRUE,FALSE))</f>
        <v/>
      </c>
      <c r="R136" s="56" t="str">
        <f t="shared" si="26"/>
        <v/>
      </c>
    </row>
    <row r="137" spans="1:18">
      <c r="A137" s="40" t="str">
        <f t="shared" si="20"/>
        <v/>
      </c>
      <c r="B137" s="54"/>
      <c r="C137" s="54"/>
      <c r="D137" s="55"/>
      <c r="E137" s="53"/>
      <c r="F137" s="55"/>
      <c r="G137" s="126"/>
      <c r="H137" s="55"/>
      <c r="I137" s="51" t="str">
        <f t="shared" si="13"/>
        <v>-</v>
      </c>
      <c r="J137" s="26" t="str">
        <f t="shared" si="21"/>
        <v/>
      </c>
      <c r="K137" s="26" t="str">
        <f t="shared" si="15"/>
        <v/>
      </c>
      <c r="L137" s="26" t="str">
        <f t="shared" si="22"/>
        <v/>
      </c>
      <c r="M137" s="26" t="str">
        <f t="shared" si="23"/>
        <v/>
      </c>
      <c r="N137" s="26" t="str">
        <f t="shared" si="24"/>
        <v/>
      </c>
      <c r="O137" s="26" t="str">
        <f t="shared" si="25"/>
        <v/>
      </c>
      <c r="P137" s="50" t="str">
        <f>IF(OR(ISBLANK(Livraison!$B$15),ISBLANK(G137)),"",IF(M137=FALSE,FALSE,IF(AND((Livraison!$B$15-YEAR(G137))&gt;=16,(Livraison!$B$15-YEAR(G137))&lt;=65),TRUE,FALSE)))</f>
        <v/>
      </c>
      <c r="Q137" s="26" t="str">
        <f>IF(ISBLANK(E137),"",IF(COUNTIF(Qualification!$O$12:$O$1011,E137)&gt;0,TRUE,FALSE))</f>
        <v/>
      </c>
      <c r="R137" s="56" t="str">
        <f t="shared" si="26"/>
        <v/>
      </c>
    </row>
    <row r="138" spans="1:18">
      <c r="A138" s="40" t="str">
        <f t="shared" si="20"/>
        <v/>
      </c>
      <c r="B138" s="54"/>
      <c r="C138" s="54"/>
      <c r="D138" s="55"/>
      <c r="E138" s="53"/>
      <c r="F138" s="55"/>
      <c r="G138" s="126"/>
      <c r="H138" s="55"/>
      <c r="I138" s="51" t="str">
        <f t="shared" si="13"/>
        <v>-</v>
      </c>
      <c r="J138" s="26" t="str">
        <f t="shared" si="21"/>
        <v/>
      </c>
      <c r="K138" s="26" t="str">
        <f t="shared" si="15"/>
        <v/>
      </c>
      <c r="L138" s="26" t="str">
        <f t="shared" si="22"/>
        <v/>
      </c>
      <c r="M138" s="26" t="str">
        <f t="shared" si="23"/>
        <v/>
      </c>
      <c r="N138" s="26" t="str">
        <f t="shared" si="24"/>
        <v/>
      </c>
      <c r="O138" s="26" t="str">
        <f t="shared" si="25"/>
        <v/>
      </c>
      <c r="P138" s="50" t="str">
        <f>IF(OR(ISBLANK(Livraison!$B$15),ISBLANK(G138)),"",IF(M138=FALSE,FALSE,IF(AND((Livraison!$B$15-YEAR(G138))&gt;=16,(Livraison!$B$15-YEAR(G138))&lt;=65),TRUE,FALSE)))</f>
        <v/>
      </c>
      <c r="Q138" s="26" t="str">
        <f>IF(ISBLANK(E138),"",IF(COUNTIF(Qualification!$O$12:$O$1011,E138)&gt;0,TRUE,FALSE))</f>
        <v/>
      </c>
      <c r="R138" s="56" t="str">
        <f t="shared" si="26"/>
        <v/>
      </c>
    </row>
    <row r="139" spans="1:18">
      <c r="A139" s="40" t="str">
        <f t="shared" si="20"/>
        <v/>
      </c>
      <c r="B139" s="54"/>
      <c r="C139" s="54"/>
      <c r="D139" s="55"/>
      <c r="E139" s="53"/>
      <c r="F139" s="55"/>
      <c r="G139" s="126"/>
      <c r="H139" s="55"/>
      <c r="I139" s="51" t="str">
        <f t="shared" si="13"/>
        <v>-</v>
      </c>
      <c r="J139" s="26" t="str">
        <f t="shared" si="21"/>
        <v/>
      </c>
      <c r="K139" s="26" t="str">
        <f t="shared" si="15"/>
        <v/>
      </c>
      <c r="L139" s="26" t="str">
        <f t="shared" si="22"/>
        <v/>
      </c>
      <c r="M139" s="26" t="str">
        <f t="shared" si="23"/>
        <v/>
      </c>
      <c r="N139" s="26" t="str">
        <f t="shared" si="24"/>
        <v/>
      </c>
      <c r="O139" s="26" t="str">
        <f t="shared" si="25"/>
        <v/>
      </c>
      <c r="P139" s="50" t="str">
        <f>IF(OR(ISBLANK(Livraison!$B$15),ISBLANK(G139)),"",IF(M139=FALSE,FALSE,IF(AND((Livraison!$B$15-YEAR(G139))&gt;=16,(Livraison!$B$15-YEAR(G139))&lt;=65),TRUE,FALSE)))</f>
        <v/>
      </c>
      <c r="Q139" s="26" t="str">
        <f>IF(ISBLANK(E139),"",IF(COUNTIF(Qualification!$O$12:$O$1011,E139)&gt;0,TRUE,FALSE))</f>
        <v/>
      </c>
      <c r="R139" s="56" t="str">
        <f t="shared" si="26"/>
        <v/>
      </c>
    </row>
    <row r="140" spans="1:18">
      <c r="A140" s="40" t="str">
        <f t="shared" si="20"/>
        <v/>
      </c>
      <c r="B140" s="54"/>
      <c r="C140" s="54"/>
      <c r="D140" s="55"/>
      <c r="E140" s="53"/>
      <c r="F140" s="55"/>
      <c r="G140" s="126"/>
      <c r="H140" s="55"/>
      <c r="I140" s="51" t="str">
        <f t="shared" si="13"/>
        <v>-</v>
      </c>
      <c r="J140" s="26" t="str">
        <f t="shared" si="21"/>
        <v/>
      </c>
      <c r="K140" s="26" t="str">
        <f t="shared" si="15"/>
        <v/>
      </c>
      <c r="L140" s="26" t="str">
        <f t="shared" si="22"/>
        <v/>
      </c>
      <c r="M140" s="26" t="str">
        <f t="shared" si="23"/>
        <v/>
      </c>
      <c r="N140" s="26" t="str">
        <f t="shared" si="24"/>
        <v/>
      </c>
      <c r="O140" s="26" t="str">
        <f t="shared" si="25"/>
        <v/>
      </c>
      <c r="P140" s="50" t="str">
        <f>IF(OR(ISBLANK(Livraison!$B$15),ISBLANK(G140)),"",IF(M140=FALSE,FALSE,IF(AND((Livraison!$B$15-YEAR(G140))&gt;=16,(Livraison!$B$15-YEAR(G140))&lt;=65),TRUE,FALSE)))</f>
        <v/>
      </c>
      <c r="Q140" s="26" t="str">
        <f>IF(ISBLANK(E140),"",IF(COUNTIF(Qualification!$O$12:$O$1011,E140)&gt;0,TRUE,FALSE))</f>
        <v/>
      </c>
      <c r="R140" s="56" t="str">
        <f t="shared" si="26"/>
        <v/>
      </c>
    </row>
    <row r="141" spans="1:18">
      <c r="A141" s="40" t="str">
        <f t="shared" si="20"/>
        <v/>
      </c>
      <c r="B141" s="54"/>
      <c r="C141" s="54"/>
      <c r="D141" s="55"/>
      <c r="E141" s="53"/>
      <c r="F141" s="55"/>
      <c r="G141" s="126"/>
      <c r="H141" s="55"/>
      <c r="I141" s="51" t="str">
        <f t="shared" ref="I141:I204" si="27">IF(ISBLANK(E141),"-",CONCATENATE(E141," ",B141," ",C141))</f>
        <v>-</v>
      </c>
      <c r="J141" s="26" t="str">
        <f t="shared" si="21"/>
        <v/>
      </c>
      <c r="K141" s="26" t="str">
        <f t="shared" ref="K141:K204" si="28">IF(OR(ISBLANK(E141)),"",NOT(COUNTIF($E$12:$E$1011,$E141)&gt;1))</f>
        <v/>
      </c>
      <c r="L141" s="26" t="str">
        <f t="shared" si="22"/>
        <v/>
      </c>
      <c r="M141" s="26" t="str">
        <f t="shared" si="23"/>
        <v/>
      </c>
      <c r="N141" s="26" t="str">
        <f t="shared" si="24"/>
        <v/>
      </c>
      <c r="O141" s="26" t="str">
        <f t="shared" si="25"/>
        <v/>
      </c>
      <c r="P141" s="50" t="str">
        <f>IF(OR(ISBLANK(Livraison!$B$15),ISBLANK(G141)),"",IF(M141=FALSE,FALSE,IF(AND((Livraison!$B$15-YEAR(G141))&gt;=16,(Livraison!$B$15-YEAR(G141))&lt;=65),TRUE,FALSE)))</f>
        <v/>
      </c>
      <c r="Q141" s="26" t="str">
        <f>IF(ISBLANK(E141),"",IF(COUNTIF(Qualification!$O$12:$O$1011,E141)&gt;0,TRUE,FALSE))</f>
        <v/>
      </c>
      <c r="R141" s="56" t="str">
        <f t="shared" si="26"/>
        <v/>
      </c>
    </row>
    <row r="142" spans="1:18">
      <c r="A142" s="40" t="str">
        <f t="shared" si="20"/>
        <v/>
      </c>
      <c r="B142" s="54"/>
      <c r="C142" s="54"/>
      <c r="D142" s="55"/>
      <c r="E142" s="53"/>
      <c r="F142" s="55"/>
      <c r="G142" s="126"/>
      <c r="H142" s="55"/>
      <c r="I142" s="51" t="str">
        <f t="shared" si="27"/>
        <v>-</v>
      </c>
      <c r="J142" s="26" t="str">
        <f t="shared" si="21"/>
        <v/>
      </c>
      <c r="K142" s="26" t="str">
        <f t="shared" si="28"/>
        <v/>
      </c>
      <c r="L142" s="26" t="str">
        <f t="shared" si="22"/>
        <v/>
      </c>
      <c r="M142" s="26" t="str">
        <f t="shared" si="23"/>
        <v/>
      </c>
      <c r="N142" s="26" t="str">
        <f t="shared" si="24"/>
        <v/>
      </c>
      <c r="O142" s="26" t="str">
        <f t="shared" si="25"/>
        <v/>
      </c>
      <c r="P142" s="50" t="str">
        <f>IF(OR(ISBLANK(Livraison!$B$15),ISBLANK(G142)),"",IF(M142=FALSE,FALSE,IF(AND((Livraison!$B$15-YEAR(G142))&gt;=16,(Livraison!$B$15-YEAR(G142))&lt;=65),TRUE,FALSE)))</f>
        <v/>
      </c>
      <c r="Q142" s="26" t="str">
        <f>IF(ISBLANK(E142),"",IF(COUNTIF(Qualification!$O$12:$O$1011,E142)&gt;0,TRUE,FALSE))</f>
        <v/>
      </c>
      <c r="R142" s="56" t="str">
        <f t="shared" si="26"/>
        <v/>
      </c>
    </row>
    <row r="143" spans="1:18">
      <c r="A143" s="40" t="str">
        <f t="shared" si="20"/>
        <v/>
      </c>
      <c r="B143" s="54"/>
      <c r="C143" s="54"/>
      <c r="D143" s="55"/>
      <c r="E143" s="53"/>
      <c r="F143" s="55"/>
      <c r="G143" s="126"/>
      <c r="H143" s="55"/>
      <c r="I143" s="51" t="str">
        <f t="shared" si="27"/>
        <v>-</v>
      </c>
      <c r="J143" s="26" t="str">
        <f t="shared" si="21"/>
        <v/>
      </c>
      <c r="K143" s="26" t="str">
        <f t="shared" si="28"/>
        <v/>
      </c>
      <c r="L143" s="26" t="str">
        <f t="shared" si="22"/>
        <v/>
      </c>
      <c r="M143" s="26" t="str">
        <f t="shared" si="23"/>
        <v/>
      </c>
      <c r="N143" s="26" t="str">
        <f t="shared" si="24"/>
        <v/>
      </c>
      <c r="O143" s="26" t="str">
        <f t="shared" si="25"/>
        <v/>
      </c>
      <c r="P143" s="50" t="str">
        <f>IF(OR(ISBLANK(Livraison!$B$15),ISBLANK(G143)),"",IF(M143=FALSE,FALSE,IF(AND((Livraison!$B$15-YEAR(G143))&gt;=16,(Livraison!$B$15-YEAR(G143))&lt;=65),TRUE,FALSE)))</f>
        <v/>
      </c>
      <c r="Q143" s="26" t="str">
        <f>IF(ISBLANK(E143),"",IF(COUNTIF(Qualification!$O$12:$O$1011,E143)&gt;0,TRUE,FALSE))</f>
        <v/>
      </c>
      <c r="R143" s="56" t="str">
        <f t="shared" si="26"/>
        <v/>
      </c>
    </row>
    <row r="144" spans="1:18">
      <c r="A144" s="40" t="str">
        <f t="shared" si="20"/>
        <v/>
      </c>
      <c r="B144" s="54"/>
      <c r="C144" s="54"/>
      <c r="D144" s="55"/>
      <c r="E144" s="53"/>
      <c r="F144" s="55"/>
      <c r="G144" s="126"/>
      <c r="H144" s="55"/>
      <c r="I144" s="51" t="str">
        <f t="shared" si="27"/>
        <v>-</v>
      </c>
      <c r="J144" s="26" t="str">
        <f t="shared" si="21"/>
        <v/>
      </c>
      <c r="K144" s="26" t="str">
        <f t="shared" si="28"/>
        <v/>
      </c>
      <c r="L144" s="26" t="str">
        <f t="shared" si="22"/>
        <v/>
      </c>
      <c r="M144" s="26" t="str">
        <f t="shared" si="23"/>
        <v/>
      </c>
      <c r="N144" s="26" t="str">
        <f t="shared" si="24"/>
        <v/>
      </c>
      <c r="O144" s="26" t="str">
        <f t="shared" si="25"/>
        <v/>
      </c>
      <c r="P144" s="50" t="str">
        <f>IF(OR(ISBLANK(Livraison!$B$15),ISBLANK(G144)),"",IF(M144=FALSE,FALSE,IF(AND((Livraison!$B$15-YEAR(G144))&gt;=16,(Livraison!$B$15-YEAR(G144))&lt;=65),TRUE,FALSE)))</f>
        <v/>
      </c>
      <c r="Q144" s="26" t="str">
        <f>IF(ISBLANK(E144),"",IF(COUNTIF(Qualification!$O$12:$O$1011,E144)&gt;0,TRUE,FALSE))</f>
        <v/>
      </c>
      <c r="R144" s="56" t="str">
        <f t="shared" si="26"/>
        <v/>
      </c>
    </row>
    <row r="145" spans="1:18">
      <c r="A145" s="40" t="str">
        <f t="shared" si="20"/>
        <v/>
      </c>
      <c r="B145" s="54"/>
      <c r="C145" s="54"/>
      <c r="D145" s="55"/>
      <c r="E145" s="53"/>
      <c r="F145" s="55"/>
      <c r="G145" s="126"/>
      <c r="H145" s="55"/>
      <c r="I145" s="51" t="str">
        <f t="shared" si="27"/>
        <v>-</v>
      </c>
      <c r="J145" s="26" t="str">
        <f t="shared" si="21"/>
        <v/>
      </c>
      <c r="K145" s="26" t="str">
        <f t="shared" si="28"/>
        <v/>
      </c>
      <c r="L145" s="26" t="str">
        <f t="shared" si="22"/>
        <v/>
      </c>
      <c r="M145" s="26" t="str">
        <f t="shared" si="23"/>
        <v/>
      </c>
      <c r="N145" s="26" t="str">
        <f t="shared" si="24"/>
        <v/>
      </c>
      <c r="O145" s="26" t="str">
        <f t="shared" si="25"/>
        <v/>
      </c>
      <c r="P145" s="50" t="str">
        <f>IF(OR(ISBLANK(Livraison!$B$15),ISBLANK(G145)),"",IF(M145=FALSE,FALSE,IF(AND((Livraison!$B$15-YEAR(G145))&gt;=16,(Livraison!$B$15-YEAR(G145))&lt;=65),TRUE,FALSE)))</f>
        <v/>
      </c>
      <c r="Q145" s="26" t="str">
        <f>IF(ISBLANK(E145),"",IF(COUNTIF(Qualification!$O$12:$O$1011,E145)&gt;0,TRUE,FALSE))</f>
        <v/>
      </c>
      <c r="R145" s="56" t="str">
        <f t="shared" si="26"/>
        <v/>
      </c>
    </row>
    <row r="146" spans="1:18">
      <c r="A146" s="40" t="str">
        <f t="shared" si="20"/>
        <v/>
      </c>
      <c r="B146" s="54"/>
      <c r="C146" s="54"/>
      <c r="D146" s="55"/>
      <c r="E146" s="53"/>
      <c r="F146" s="55"/>
      <c r="G146" s="126"/>
      <c r="H146" s="55"/>
      <c r="I146" s="51" t="str">
        <f t="shared" si="27"/>
        <v>-</v>
      </c>
      <c r="J146" s="26" t="str">
        <f t="shared" si="21"/>
        <v/>
      </c>
      <c r="K146" s="26" t="str">
        <f t="shared" si="28"/>
        <v/>
      </c>
      <c r="L146" s="26" t="str">
        <f t="shared" si="22"/>
        <v/>
      </c>
      <c r="M146" s="26" t="str">
        <f t="shared" si="23"/>
        <v/>
      </c>
      <c r="N146" s="26" t="str">
        <f t="shared" si="24"/>
        <v/>
      </c>
      <c r="O146" s="26" t="str">
        <f t="shared" si="25"/>
        <v/>
      </c>
      <c r="P146" s="50" t="str">
        <f>IF(OR(ISBLANK(Livraison!$B$15),ISBLANK(G146)),"",IF(M146=FALSE,FALSE,IF(AND((Livraison!$B$15-YEAR(G146))&gt;=16,(Livraison!$B$15-YEAR(G146))&lt;=65),TRUE,FALSE)))</f>
        <v/>
      </c>
      <c r="Q146" s="26" t="str">
        <f>IF(ISBLANK(E146),"",IF(COUNTIF(Qualification!$O$12:$O$1011,E146)&gt;0,TRUE,FALSE))</f>
        <v/>
      </c>
      <c r="R146" s="56" t="str">
        <f t="shared" si="26"/>
        <v/>
      </c>
    </row>
    <row r="147" spans="1:18">
      <c r="A147" s="40" t="str">
        <f t="shared" si="20"/>
        <v/>
      </c>
      <c r="B147" s="54"/>
      <c r="C147" s="54"/>
      <c r="D147" s="55"/>
      <c r="E147" s="53"/>
      <c r="F147" s="55"/>
      <c r="G147" s="126"/>
      <c r="H147" s="55"/>
      <c r="I147" s="51" t="str">
        <f t="shared" si="27"/>
        <v>-</v>
      </c>
      <c r="J147" s="26" t="str">
        <f t="shared" si="21"/>
        <v/>
      </c>
      <c r="K147" s="26" t="str">
        <f t="shared" si="28"/>
        <v/>
      </c>
      <c r="L147" s="26" t="str">
        <f t="shared" si="22"/>
        <v/>
      </c>
      <c r="M147" s="26" t="str">
        <f t="shared" si="23"/>
        <v/>
      </c>
      <c r="N147" s="26" t="str">
        <f t="shared" si="24"/>
        <v/>
      </c>
      <c r="O147" s="26" t="str">
        <f t="shared" si="25"/>
        <v/>
      </c>
      <c r="P147" s="50" t="str">
        <f>IF(OR(ISBLANK(Livraison!$B$15),ISBLANK(G147)),"",IF(M147=FALSE,FALSE,IF(AND((Livraison!$B$15-YEAR(G147))&gt;=16,(Livraison!$B$15-YEAR(G147))&lt;=65),TRUE,FALSE)))</f>
        <v/>
      </c>
      <c r="Q147" s="26" t="str">
        <f>IF(ISBLANK(E147),"",IF(COUNTIF(Qualification!$O$12:$O$1011,E147)&gt;0,TRUE,FALSE))</f>
        <v/>
      </c>
      <c r="R147" s="56" t="str">
        <f t="shared" si="26"/>
        <v/>
      </c>
    </row>
    <row r="148" spans="1:18">
      <c r="A148" s="40" t="str">
        <f t="shared" si="20"/>
        <v/>
      </c>
      <c r="B148" s="54"/>
      <c r="C148" s="54"/>
      <c r="D148" s="55"/>
      <c r="E148" s="53"/>
      <c r="F148" s="55"/>
      <c r="G148" s="126"/>
      <c r="H148" s="55"/>
      <c r="I148" s="51" t="str">
        <f t="shared" si="27"/>
        <v>-</v>
      </c>
      <c r="J148" s="26" t="str">
        <f t="shared" si="21"/>
        <v/>
      </c>
      <c r="K148" s="26" t="str">
        <f t="shared" si="28"/>
        <v/>
      </c>
      <c r="L148" s="26" t="str">
        <f t="shared" si="22"/>
        <v/>
      </c>
      <c r="M148" s="26" t="str">
        <f t="shared" si="23"/>
        <v/>
      </c>
      <c r="N148" s="26" t="str">
        <f t="shared" si="24"/>
        <v/>
      </c>
      <c r="O148" s="26" t="str">
        <f t="shared" si="25"/>
        <v/>
      </c>
      <c r="P148" s="50" t="str">
        <f>IF(OR(ISBLANK(Livraison!$B$15),ISBLANK(G148)),"",IF(M148=FALSE,FALSE,IF(AND((Livraison!$B$15-YEAR(G148))&gt;=16,(Livraison!$B$15-YEAR(G148))&lt;=65),TRUE,FALSE)))</f>
        <v/>
      </c>
      <c r="Q148" s="26" t="str">
        <f>IF(ISBLANK(E148),"",IF(COUNTIF(Qualification!$O$12:$O$1011,E148)&gt;0,TRUE,FALSE))</f>
        <v/>
      </c>
      <c r="R148" s="56" t="str">
        <f t="shared" si="26"/>
        <v/>
      </c>
    </row>
    <row r="149" spans="1:18">
      <c r="A149" s="40" t="str">
        <f t="shared" si="20"/>
        <v/>
      </c>
      <c r="B149" s="54"/>
      <c r="C149" s="54"/>
      <c r="D149" s="55"/>
      <c r="E149" s="53"/>
      <c r="F149" s="55"/>
      <c r="G149" s="126"/>
      <c r="H149" s="55"/>
      <c r="I149" s="51" t="str">
        <f t="shared" si="27"/>
        <v>-</v>
      </c>
      <c r="J149" s="26" t="str">
        <f t="shared" si="21"/>
        <v/>
      </c>
      <c r="K149" s="26" t="str">
        <f t="shared" si="28"/>
        <v/>
      </c>
      <c r="L149" s="26" t="str">
        <f t="shared" si="22"/>
        <v/>
      </c>
      <c r="M149" s="26" t="str">
        <f t="shared" si="23"/>
        <v/>
      </c>
      <c r="N149" s="26" t="str">
        <f t="shared" si="24"/>
        <v/>
      </c>
      <c r="O149" s="26" t="str">
        <f t="shared" si="25"/>
        <v/>
      </c>
      <c r="P149" s="50" t="str">
        <f>IF(OR(ISBLANK(Livraison!$B$15),ISBLANK(G149)),"",IF(M149=FALSE,FALSE,IF(AND((Livraison!$B$15-YEAR(G149))&gt;=16,(Livraison!$B$15-YEAR(G149))&lt;=65),TRUE,FALSE)))</f>
        <v/>
      </c>
      <c r="Q149" s="26" t="str">
        <f>IF(ISBLANK(E149),"",IF(COUNTIF(Qualification!$O$12:$O$1011,E149)&gt;0,TRUE,FALSE))</f>
        <v/>
      </c>
      <c r="R149" s="56" t="str">
        <f t="shared" si="26"/>
        <v/>
      </c>
    </row>
    <row r="150" spans="1:18">
      <c r="A150" s="40" t="str">
        <f t="shared" si="20"/>
        <v/>
      </c>
      <c r="B150" s="54"/>
      <c r="C150" s="54"/>
      <c r="D150" s="55"/>
      <c r="E150" s="53"/>
      <c r="F150" s="55"/>
      <c r="G150" s="126"/>
      <c r="H150" s="55"/>
      <c r="I150" s="51" t="str">
        <f t="shared" si="27"/>
        <v>-</v>
      </c>
      <c r="J150" s="26" t="str">
        <f t="shared" si="21"/>
        <v/>
      </c>
      <c r="K150" s="26" t="str">
        <f t="shared" si="28"/>
        <v/>
      </c>
      <c r="L150" s="26" t="str">
        <f t="shared" si="22"/>
        <v/>
      </c>
      <c r="M150" s="26" t="str">
        <f t="shared" si="23"/>
        <v/>
      </c>
      <c r="N150" s="26" t="str">
        <f t="shared" si="24"/>
        <v/>
      </c>
      <c r="O150" s="26" t="str">
        <f t="shared" si="25"/>
        <v/>
      </c>
      <c r="P150" s="50" t="str">
        <f>IF(OR(ISBLANK(Livraison!$B$15),ISBLANK(G150)),"",IF(M150=FALSE,FALSE,IF(AND((Livraison!$B$15-YEAR(G150))&gt;=16,(Livraison!$B$15-YEAR(G150))&lt;=65),TRUE,FALSE)))</f>
        <v/>
      </c>
      <c r="Q150" s="26" t="str">
        <f>IF(ISBLANK(E150),"",IF(COUNTIF(Qualification!$O$12:$O$1011,E150)&gt;0,TRUE,FALSE))</f>
        <v/>
      </c>
      <c r="R150" s="56" t="str">
        <f t="shared" si="26"/>
        <v/>
      </c>
    </row>
    <row r="151" spans="1:18">
      <c r="A151" s="40" t="str">
        <f t="shared" si="20"/>
        <v/>
      </c>
      <c r="B151" s="54"/>
      <c r="C151" s="54"/>
      <c r="D151" s="55"/>
      <c r="E151" s="53"/>
      <c r="F151" s="55"/>
      <c r="G151" s="126"/>
      <c r="H151" s="55"/>
      <c r="I151" s="51" t="str">
        <f t="shared" si="27"/>
        <v>-</v>
      </c>
      <c r="J151" s="26" t="str">
        <f t="shared" si="21"/>
        <v/>
      </c>
      <c r="K151" s="26" t="str">
        <f t="shared" si="28"/>
        <v/>
      </c>
      <c r="L151" s="26" t="str">
        <f t="shared" si="22"/>
        <v/>
      </c>
      <c r="M151" s="26" t="str">
        <f t="shared" si="23"/>
        <v/>
      </c>
      <c r="N151" s="26" t="str">
        <f t="shared" si="24"/>
        <v/>
      </c>
      <c r="O151" s="26" t="str">
        <f t="shared" si="25"/>
        <v/>
      </c>
      <c r="P151" s="50" t="str">
        <f>IF(OR(ISBLANK(Livraison!$B$15),ISBLANK(G151)),"",IF(M151=FALSE,FALSE,IF(AND((Livraison!$B$15-YEAR(G151))&gt;=16,(Livraison!$B$15-YEAR(G151))&lt;=65),TRUE,FALSE)))</f>
        <v/>
      </c>
      <c r="Q151" s="26" t="str">
        <f>IF(ISBLANK(E151),"",IF(COUNTIF(Qualification!$O$12:$O$1011,E151)&gt;0,TRUE,FALSE))</f>
        <v/>
      </c>
      <c r="R151" s="56" t="str">
        <f t="shared" si="26"/>
        <v/>
      </c>
    </row>
    <row r="152" spans="1:18">
      <c r="A152" s="40" t="str">
        <f t="shared" si="20"/>
        <v/>
      </c>
      <c r="B152" s="54"/>
      <c r="C152" s="54"/>
      <c r="D152" s="55"/>
      <c r="E152" s="53"/>
      <c r="F152" s="55"/>
      <c r="G152" s="126"/>
      <c r="H152" s="55"/>
      <c r="I152" s="51" t="str">
        <f t="shared" si="27"/>
        <v>-</v>
      </c>
      <c r="J152" s="26" t="str">
        <f t="shared" si="21"/>
        <v/>
      </c>
      <c r="K152" s="26" t="str">
        <f t="shared" si="28"/>
        <v/>
      </c>
      <c r="L152" s="26" t="str">
        <f t="shared" si="22"/>
        <v/>
      </c>
      <c r="M152" s="26" t="str">
        <f t="shared" si="23"/>
        <v/>
      </c>
      <c r="N152" s="26" t="str">
        <f t="shared" si="24"/>
        <v/>
      </c>
      <c r="O152" s="26" t="str">
        <f t="shared" si="25"/>
        <v/>
      </c>
      <c r="P152" s="50" t="str">
        <f>IF(OR(ISBLANK(Livraison!$B$15),ISBLANK(G152)),"",IF(M152=FALSE,FALSE,IF(AND((Livraison!$B$15-YEAR(G152))&gt;=16,(Livraison!$B$15-YEAR(G152))&lt;=65),TRUE,FALSE)))</f>
        <v/>
      </c>
      <c r="Q152" s="26" t="str">
        <f>IF(ISBLANK(E152),"",IF(COUNTIF(Qualification!$O$12:$O$1011,E152)&gt;0,TRUE,FALSE))</f>
        <v/>
      </c>
      <c r="R152" s="56" t="str">
        <f t="shared" si="26"/>
        <v/>
      </c>
    </row>
    <row r="153" spans="1:18">
      <c r="A153" s="40" t="str">
        <f t="shared" si="20"/>
        <v/>
      </c>
      <c r="B153" s="54"/>
      <c r="C153" s="54"/>
      <c r="D153" s="55"/>
      <c r="E153" s="53"/>
      <c r="F153" s="55"/>
      <c r="G153" s="126"/>
      <c r="H153" s="55"/>
      <c r="I153" s="51" t="str">
        <f t="shared" si="27"/>
        <v>-</v>
      </c>
      <c r="J153" s="26" t="str">
        <f t="shared" si="21"/>
        <v/>
      </c>
      <c r="K153" s="26" t="str">
        <f t="shared" si="28"/>
        <v/>
      </c>
      <c r="L153" s="26" t="str">
        <f t="shared" si="22"/>
        <v/>
      </c>
      <c r="M153" s="26" t="str">
        <f t="shared" si="23"/>
        <v/>
      </c>
      <c r="N153" s="26" t="str">
        <f t="shared" si="24"/>
        <v/>
      </c>
      <c r="O153" s="26" t="str">
        <f t="shared" si="25"/>
        <v/>
      </c>
      <c r="P153" s="50" t="str">
        <f>IF(OR(ISBLANK(Livraison!$B$15),ISBLANK(G153)),"",IF(M153=FALSE,FALSE,IF(AND((Livraison!$B$15-YEAR(G153))&gt;=16,(Livraison!$B$15-YEAR(G153))&lt;=65),TRUE,FALSE)))</f>
        <v/>
      </c>
      <c r="Q153" s="26" t="str">
        <f>IF(ISBLANK(E153),"",IF(COUNTIF(Qualification!$O$12:$O$1011,E153)&gt;0,TRUE,FALSE))</f>
        <v/>
      </c>
      <c r="R153" s="56" t="str">
        <f t="shared" si="26"/>
        <v/>
      </c>
    </row>
    <row r="154" spans="1:18">
      <c r="A154" s="40" t="str">
        <f t="shared" si="20"/>
        <v/>
      </c>
      <c r="B154" s="54"/>
      <c r="C154" s="54"/>
      <c r="D154" s="55"/>
      <c r="E154" s="53"/>
      <c r="F154" s="55"/>
      <c r="G154" s="126"/>
      <c r="H154" s="55"/>
      <c r="I154" s="51" t="str">
        <f t="shared" si="27"/>
        <v>-</v>
      </c>
      <c r="J154" s="26" t="str">
        <f t="shared" si="21"/>
        <v/>
      </c>
      <c r="K154" s="26" t="str">
        <f t="shared" si="28"/>
        <v/>
      </c>
      <c r="L154" s="26" t="str">
        <f t="shared" si="22"/>
        <v/>
      </c>
      <c r="M154" s="26" t="str">
        <f t="shared" si="23"/>
        <v/>
      </c>
      <c r="N154" s="26" t="str">
        <f t="shared" si="24"/>
        <v/>
      </c>
      <c r="O154" s="26" t="str">
        <f t="shared" si="25"/>
        <v/>
      </c>
      <c r="P154" s="50" t="str">
        <f>IF(OR(ISBLANK(Livraison!$B$15),ISBLANK(G154)),"",IF(M154=FALSE,FALSE,IF(AND((Livraison!$B$15-YEAR(G154))&gt;=16,(Livraison!$B$15-YEAR(G154))&lt;=65),TRUE,FALSE)))</f>
        <v/>
      </c>
      <c r="Q154" s="26" t="str">
        <f>IF(ISBLANK(E154),"",IF(COUNTIF(Qualification!$O$12:$O$1011,E154)&gt;0,TRUE,FALSE))</f>
        <v/>
      </c>
      <c r="R154" s="56" t="str">
        <f t="shared" si="26"/>
        <v/>
      </c>
    </row>
    <row r="155" spans="1:18">
      <c r="A155" s="40" t="str">
        <f t="shared" si="20"/>
        <v/>
      </c>
      <c r="B155" s="54"/>
      <c r="C155" s="54"/>
      <c r="D155" s="55"/>
      <c r="E155" s="53"/>
      <c r="F155" s="55"/>
      <c r="G155" s="126"/>
      <c r="H155" s="55"/>
      <c r="I155" s="51" t="str">
        <f t="shared" si="27"/>
        <v>-</v>
      </c>
      <c r="J155" s="26" t="str">
        <f t="shared" si="21"/>
        <v/>
      </c>
      <c r="K155" s="26" t="str">
        <f t="shared" si="28"/>
        <v/>
      </c>
      <c r="L155" s="26" t="str">
        <f t="shared" si="22"/>
        <v/>
      </c>
      <c r="M155" s="26" t="str">
        <f t="shared" si="23"/>
        <v/>
      </c>
      <c r="N155" s="26" t="str">
        <f t="shared" si="24"/>
        <v/>
      </c>
      <c r="O155" s="26" t="str">
        <f t="shared" si="25"/>
        <v/>
      </c>
      <c r="P155" s="50" t="str">
        <f>IF(OR(ISBLANK(Livraison!$B$15),ISBLANK(G155)),"",IF(M155=FALSE,FALSE,IF(AND((Livraison!$B$15-YEAR(G155))&gt;=16,(Livraison!$B$15-YEAR(G155))&lt;=65),TRUE,FALSE)))</f>
        <v/>
      </c>
      <c r="Q155" s="26" t="str">
        <f>IF(ISBLANK(E155),"",IF(COUNTIF(Qualification!$O$12:$O$1011,E155)&gt;0,TRUE,FALSE))</f>
        <v/>
      </c>
      <c r="R155" s="56" t="str">
        <f t="shared" si="26"/>
        <v/>
      </c>
    </row>
    <row r="156" spans="1:18">
      <c r="A156" s="40" t="str">
        <f t="shared" si="20"/>
        <v/>
      </c>
      <c r="B156" s="54"/>
      <c r="C156" s="54"/>
      <c r="D156" s="55"/>
      <c r="E156" s="53"/>
      <c r="F156" s="55"/>
      <c r="G156" s="126"/>
      <c r="H156" s="55"/>
      <c r="I156" s="51" t="str">
        <f t="shared" si="27"/>
        <v>-</v>
      </c>
      <c r="J156" s="26" t="str">
        <f t="shared" si="21"/>
        <v/>
      </c>
      <c r="K156" s="26" t="str">
        <f t="shared" si="28"/>
        <v/>
      </c>
      <c r="L156" s="26" t="str">
        <f t="shared" si="22"/>
        <v/>
      </c>
      <c r="M156" s="26" t="str">
        <f t="shared" si="23"/>
        <v/>
      </c>
      <c r="N156" s="26" t="str">
        <f t="shared" si="24"/>
        <v/>
      </c>
      <c r="O156" s="26" t="str">
        <f t="shared" si="25"/>
        <v/>
      </c>
      <c r="P156" s="50" t="str">
        <f>IF(OR(ISBLANK(Livraison!$B$15),ISBLANK(G156)),"",IF(M156=FALSE,FALSE,IF(AND((Livraison!$B$15-YEAR(G156))&gt;=16,(Livraison!$B$15-YEAR(G156))&lt;=65),TRUE,FALSE)))</f>
        <v/>
      </c>
      <c r="Q156" s="26" t="str">
        <f>IF(ISBLANK(E156),"",IF(COUNTIF(Qualification!$O$12:$O$1011,E156)&gt;0,TRUE,FALSE))</f>
        <v/>
      </c>
      <c r="R156" s="56" t="str">
        <f t="shared" si="26"/>
        <v/>
      </c>
    </row>
    <row r="157" spans="1:18">
      <c r="A157" s="40" t="str">
        <f t="shared" si="20"/>
        <v/>
      </c>
      <c r="B157" s="54"/>
      <c r="C157" s="54"/>
      <c r="D157" s="55"/>
      <c r="E157" s="53"/>
      <c r="F157" s="55"/>
      <c r="G157" s="126"/>
      <c r="H157" s="55"/>
      <c r="I157" s="51" t="str">
        <f t="shared" si="27"/>
        <v>-</v>
      </c>
      <c r="J157" s="26" t="str">
        <f t="shared" si="21"/>
        <v/>
      </c>
      <c r="K157" s="26" t="str">
        <f t="shared" si="28"/>
        <v/>
      </c>
      <c r="L157" s="26" t="str">
        <f t="shared" si="22"/>
        <v/>
      </c>
      <c r="M157" s="26" t="str">
        <f t="shared" si="23"/>
        <v/>
      </c>
      <c r="N157" s="26" t="str">
        <f t="shared" si="24"/>
        <v/>
      </c>
      <c r="O157" s="26" t="str">
        <f t="shared" si="25"/>
        <v/>
      </c>
      <c r="P157" s="50" t="str">
        <f>IF(OR(ISBLANK(Livraison!$B$15),ISBLANK(G157)),"",IF(M157=FALSE,FALSE,IF(AND((Livraison!$B$15-YEAR(G157))&gt;=16,(Livraison!$B$15-YEAR(G157))&lt;=65),TRUE,FALSE)))</f>
        <v/>
      </c>
      <c r="Q157" s="26" t="str">
        <f>IF(ISBLANK(E157),"",IF(COUNTIF(Qualification!$O$12:$O$1011,E157)&gt;0,TRUE,FALSE))</f>
        <v/>
      </c>
      <c r="R157" s="56" t="str">
        <f t="shared" si="26"/>
        <v/>
      </c>
    </row>
    <row r="158" spans="1:18">
      <c r="A158" s="40" t="str">
        <f t="shared" si="20"/>
        <v/>
      </c>
      <c r="B158" s="54"/>
      <c r="C158" s="54"/>
      <c r="D158" s="55"/>
      <c r="E158" s="53"/>
      <c r="F158" s="55"/>
      <c r="G158" s="126"/>
      <c r="H158" s="55"/>
      <c r="I158" s="51" t="str">
        <f t="shared" si="27"/>
        <v>-</v>
      </c>
      <c r="J158" s="26" t="str">
        <f t="shared" si="21"/>
        <v/>
      </c>
      <c r="K158" s="26" t="str">
        <f t="shared" si="28"/>
        <v/>
      </c>
      <c r="L158" s="26" t="str">
        <f t="shared" si="22"/>
        <v/>
      </c>
      <c r="M158" s="26" t="str">
        <f t="shared" si="23"/>
        <v/>
      </c>
      <c r="N158" s="26" t="str">
        <f t="shared" si="24"/>
        <v/>
      </c>
      <c r="O158" s="26" t="str">
        <f t="shared" si="25"/>
        <v/>
      </c>
      <c r="P158" s="50" t="str">
        <f>IF(OR(ISBLANK(Livraison!$B$15),ISBLANK(G158)),"",IF(M158=FALSE,FALSE,IF(AND((Livraison!$B$15-YEAR(G158))&gt;=16,(Livraison!$B$15-YEAR(G158))&lt;=65),TRUE,FALSE)))</f>
        <v/>
      </c>
      <c r="Q158" s="26" t="str">
        <f>IF(ISBLANK(E158),"",IF(COUNTIF(Qualification!$O$12:$O$1011,E158)&gt;0,TRUE,FALSE))</f>
        <v/>
      </c>
      <c r="R158" s="56" t="str">
        <f t="shared" si="26"/>
        <v/>
      </c>
    </row>
    <row r="159" spans="1:18">
      <c r="A159" s="40" t="str">
        <f t="shared" si="20"/>
        <v/>
      </c>
      <c r="B159" s="54"/>
      <c r="C159" s="54"/>
      <c r="D159" s="55"/>
      <c r="E159" s="53"/>
      <c r="F159" s="55"/>
      <c r="G159" s="126"/>
      <c r="H159" s="55"/>
      <c r="I159" s="51" t="str">
        <f t="shared" si="27"/>
        <v>-</v>
      </c>
      <c r="J159" s="26" t="str">
        <f t="shared" si="21"/>
        <v/>
      </c>
      <c r="K159" s="26" t="str">
        <f t="shared" si="28"/>
        <v/>
      </c>
      <c r="L159" s="26" t="str">
        <f t="shared" si="22"/>
        <v/>
      </c>
      <c r="M159" s="26" t="str">
        <f t="shared" si="23"/>
        <v/>
      </c>
      <c r="N159" s="26" t="str">
        <f t="shared" si="24"/>
        <v/>
      </c>
      <c r="O159" s="26" t="str">
        <f t="shared" si="25"/>
        <v/>
      </c>
      <c r="P159" s="50" t="str">
        <f>IF(OR(ISBLANK(Livraison!$B$15),ISBLANK(G159)),"",IF(M159=FALSE,FALSE,IF(AND((Livraison!$B$15-YEAR(G159))&gt;=16,(Livraison!$B$15-YEAR(G159))&lt;=65),TRUE,FALSE)))</f>
        <v/>
      </c>
      <c r="Q159" s="26" t="str">
        <f>IF(ISBLANK(E159),"",IF(COUNTIF(Qualification!$O$12:$O$1011,E159)&gt;0,TRUE,FALSE))</f>
        <v/>
      </c>
      <c r="R159" s="56" t="str">
        <f t="shared" si="26"/>
        <v/>
      </c>
    </row>
    <row r="160" spans="1:18">
      <c r="A160" s="40" t="str">
        <f t="shared" si="20"/>
        <v/>
      </c>
      <c r="B160" s="54"/>
      <c r="C160" s="54"/>
      <c r="D160" s="55"/>
      <c r="E160" s="53"/>
      <c r="F160" s="55"/>
      <c r="G160" s="126"/>
      <c r="H160" s="55"/>
      <c r="I160" s="51" t="str">
        <f t="shared" si="27"/>
        <v>-</v>
      </c>
      <c r="J160" s="26" t="str">
        <f t="shared" si="21"/>
        <v/>
      </c>
      <c r="K160" s="26" t="str">
        <f t="shared" si="28"/>
        <v/>
      </c>
      <c r="L160" s="26" t="str">
        <f t="shared" si="22"/>
        <v/>
      </c>
      <c r="M160" s="26" t="str">
        <f t="shared" si="23"/>
        <v/>
      </c>
      <c r="N160" s="26" t="str">
        <f t="shared" si="24"/>
        <v/>
      </c>
      <c r="O160" s="26" t="str">
        <f t="shared" si="25"/>
        <v/>
      </c>
      <c r="P160" s="50" t="str">
        <f>IF(OR(ISBLANK(Livraison!$B$15),ISBLANK(G160)),"",IF(M160=FALSE,FALSE,IF(AND((Livraison!$B$15-YEAR(G160))&gt;=16,(Livraison!$B$15-YEAR(G160))&lt;=65),TRUE,FALSE)))</f>
        <v/>
      </c>
      <c r="Q160" s="26" t="str">
        <f>IF(ISBLANK(E160),"",IF(COUNTIF(Qualification!$O$12:$O$1011,E160)&gt;0,TRUE,FALSE))</f>
        <v/>
      </c>
      <c r="R160" s="56" t="str">
        <f t="shared" si="26"/>
        <v/>
      </c>
    </row>
    <row r="161" spans="1:18">
      <c r="A161" s="40" t="str">
        <f t="shared" si="20"/>
        <v/>
      </c>
      <c r="B161" s="54"/>
      <c r="C161" s="54"/>
      <c r="D161" s="55"/>
      <c r="E161" s="53"/>
      <c r="F161" s="55"/>
      <c r="G161" s="126"/>
      <c r="H161" s="55"/>
      <c r="I161" s="51" t="str">
        <f t="shared" si="27"/>
        <v>-</v>
      </c>
      <c r="J161" s="26" t="str">
        <f t="shared" si="21"/>
        <v/>
      </c>
      <c r="K161" s="26" t="str">
        <f t="shared" si="28"/>
        <v/>
      </c>
      <c r="L161" s="26" t="str">
        <f t="shared" si="22"/>
        <v/>
      </c>
      <c r="M161" s="26" t="str">
        <f t="shared" si="23"/>
        <v/>
      </c>
      <c r="N161" s="26" t="str">
        <f t="shared" si="24"/>
        <v/>
      </c>
      <c r="O161" s="26" t="str">
        <f t="shared" si="25"/>
        <v/>
      </c>
      <c r="P161" s="50" t="str">
        <f>IF(OR(ISBLANK(Livraison!$B$15),ISBLANK(G161)),"",IF(M161=FALSE,FALSE,IF(AND((Livraison!$B$15-YEAR(G161))&gt;=16,(Livraison!$B$15-YEAR(G161))&lt;=65),TRUE,FALSE)))</f>
        <v/>
      </c>
      <c r="Q161" s="26" t="str">
        <f>IF(ISBLANK(E161),"",IF(COUNTIF(Qualification!$O$12:$O$1011,E161)&gt;0,TRUE,FALSE))</f>
        <v/>
      </c>
      <c r="R161" s="56" t="str">
        <f t="shared" si="26"/>
        <v/>
      </c>
    </row>
    <row r="162" spans="1:18">
      <c r="A162" s="40" t="str">
        <f t="shared" si="20"/>
        <v/>
      </c>
      <c r="B162" s="54"/>
      <c r="C162" s="54"/>
      <c r="D162" s="55"/>
      <c r="E162" s="53"/>
      <c r="F162" s="55"/>
      <c r="G162" s="126"/>
      <c r="H162" s="55"/>
      <c r="I162" s="51" t="str">
        <f t="shared" si="27"/>
        <v>-</v>
      </c>
      <c r="J162" s="26" t="str">
        <f t="shared" si="21"/>
        <v/>
      </c>
      <c r="K162" s="26" t="str">
        <f t="shared" si="28"/>
        <v/>
      </c>
      <c r="L162" s="26" t="str">
        <f t="shared" si="22"/>
        <v/>
      </c>
      <c r="M162" s="26" t="str">
        <f t="shared" si="23"/>
        <v/>
      </c>
      <c r="N162" s="26" t="str">
        <f t="shared" si="24"/>
        <v/>
      </c>
      <c r="O162" s="26" t="str">
        <f t="shared" si="25"/>
        <v/>
      </c>
      <c r="P162" s="50" t="str">
        <f>IF(OR(ISBLANK(Livraison!$B$15),ISBLANK(G162)),"",IF(M162=FALSE,FALSE,IF(AND((Livraison!$B$15-YEAR(G162))&gt;=16,(Livraison!$B$15-YEAR(G162))&lt;=65),TRUE,FALSE)))</f>
        <v/>
      </c>
      <c r="Q162" s="26" t="str">
        <f>IF(ISBLANK(E162),"",IF(COUNTIF(Qualification!$O$12:$O$1011,E162)&gt;0,TRUE,FALSE))</f>
        <v/>
      </c>
      <c r="R162" s="56" t="str">
        <f t="shared" si="26"/>
        <v/>
      </c>
    </row>
    <row r="163" spans="1:18">
      <c r="A163" s="40" t="str">
        <f t="shared" si="20"/>
        <v/>
      </c>
      <c r="B163" s="54"/>
      <c r="C163" s="54"/>
      <c r="D163" s="55"/>
      <c r="E163" s="53"/>
      <c r="F163" s="55"/>
      <c r="G163" s="126"/>
      <c r="H163" s="55"/>
      <c r="I163" s="51" t="str">
        <f t="shared" si="27"/>
        <v>-</v>
      </c>
      <c r="J163" s="26" t="str">
        <f t="shared" si="21"/>
        <v/>
      </c>
      <c r="K163" s="26" t="str">
        <f t="shared" si="28"/>
        <v/>
      </c>
      <c r="L163" s="26" t="str">
        <f t="shared" si="22"/>
        <v/>
      </c>
      <c r="M163" s="26" t="str">
        <f t="shared" si="23"/>
        <v/>
      </c>
      <c r="N163" s="26" t="str">
        <f t="shared" si="24"/>
        <v/>
      </c>
      <c r="O163" s="26" t="str">
        <f t="shared" si="25"/>
        <v/>
      </c>
      <c r="P163" s="50" t="str">
        <f>IF(OR(ISBLANK(Livraison!$B$15),ISBLANK(G163)),"",IF(M163=FALSE,FALSE,IF(AND((Livraison!$B$15-YEAR(G163))&gt;=16,(Livraison!$B$15-YEAR(G163))&lt;=65),TRUE,FALSE)))</f>
        <v/>
      </c>
      <c r="Q163" s="26" t="str">
        <f>IF(ISBLANK(E163),"",IF(COUNTIF(Qualification!$O$12:$O$1011,E163)&gt;0,TRUE,FALSE))</f>
        <v/>
      </c>
      <c r="R163" s="56" t="str">
        <f t="shared" si="26"/>
        <v/>
      </c>
    </row>
    <row r="164" spans="1:18">
      <c r="A164" s="40" t="str">
        <f t="shared" si="20"/>
        <v/>
      </c>
      <c r="B164" s="54"/>
      <c r="C164" s="54"/>
      <c r="D164" s="55"/>
      <c r="E164" s="53"/>
      <c r="F164" s="55"/>
      <c r="G164" s="126"/>
      <c r="H164" s="55"/>
      <c r="I164" s="51" t="str">
        <f t="shared" si="27"/>
        <v>-</v>
      </c>
      <c r="J164" s="26" t="str">
        <f t="shared" si="21"/>
        <v/>
      </c>
      <c r="K164" s="26" t="str">
        <f t="shared" si="28"/>
        <v/>
      </c>
      <c r="L164" s="26" t="str">
        <f t="shared" si="22"/>
        <v/>
      </c>
      <c r="M164" s="26" t="str">
        <f t="shared" si="23"/>
        <v/>
      </c>
      <c r="N164" s="26" t="str">
        <f t="shared" si="24"/>
        <v/>
      </c>
      <c r="O164" s="26" t="str">
        <f t="shared" si="25"/>
        <v/>
      </c>
      <c r="P164" s="50" t="str">
        <f>IF(OR(ISBLANK(Livraison!$B$15),ISBLANK(G164)),"",IF(M164=FALSE,FALSE,IF(AND((Livraison!$B$15-YEAR(G164))&gt;=16,(Livraison!$B$15-YEAR(G164))&lt;=65),TRUE,FALSE)))</f>
        <v/>
      </c>
      <c r="Q164" s="26" t="str">
        <f>IF(ISBLANK(E164),"",IF(COUNTIF(Qualification!$O$12:$O$1011,E164)&gt;0,TRUE,FALSE))</f>
        <v/>
      </c>
      <c r="R164" s="56" t="str">
        <f t="shared" si="26"/>
        <v/>
      </c>
    </row>
    <row r="165" spans="1:18">
      <c r="A165" s="40" t="str">
        <f t="shared" si="20"/>
        <v/>
      </c>
      <c r="B165" s="54"/>
      <c r="C165" s="54"/>
      <c r="D165" s="55"/>
      <c r="E165" s="53"/>
      <c r="F165" s="55"/>
      <c r="G165" s="126"/>
      <c r="H165" s="55"/>
      <c r="I165" s="51" t="str">
        <f t="shared" si="27"/>
        <v>-</v>
      </c>
      <c r="J165" s="26" t="str">
        <f t="shared" si="21"/>
        <v/>
      </c>
      <c r="K165" s="26" t="str">
        <f t="shared" si="28"/>
        <v/>
      </c>
      <c r="L165" s="26" t="str">
        <f t="shared" si="22"/>
        <v/>
      </c>
      <c r="M165" s="26" t="str">
        <f t="shared" si="23"/>
        <v/>
      </c>
      <c r="N165" s="26" t="str">
        <f t="shared" si="24"/>
        <v/>
      </c>
      <c r="O165" s="26" t="str">
        <f t="shared" si="25"/>
        <v/>
      </c>
      <c r="P165" s="50" t="str">
        <f>IF(OR(ISBLANK(Livraison!$B$15),ISBLANK(G165)),"",IF(M165=FALSE,FALSE,IF(AND((Livraison!$B$15-YEAR(G165))&gt;=16,(Livraison!$B$15-YEAR(G165))&lt;=65),TRUE,FALSE)))</f>
        <v/>
      </c>
      <c r="Q165" s="26" t="str">
        <f>IF(ISBLANK(E165),"",IF(COUNTIF(Qualification!$O$12:$O$1011,E165)&gt;0,TRUE,FALSE))</f>
        <v/>
      </c>
      <c r="R165" s="56" t="str">
        <f t="shared" si="26"/>
        <v/>
      </c>
    </row>
    <row r="166" spans="1:18">
      <c r="A166" s="40" t="str">
        <f t="shared" si="20"/>
        <v/>
      </c>
      <c r="B166" s="54"/>
      <c r="C166" s="54"/>
      <c r="D166" s="55"/>
      <c r="E166" s="53"/>
      <c r="F166" s="55"/>
      <c r="G166" s="126"/>
      <c r="H166" s="55"/>
      <c r="I166" s="51" t="str">
        <f t="shared" si="27"/>
        <v>-</v>
      </c>
      <c r="J166" s="26" t="str">
        <f t="shared" si="21"/>
        <v/>
      </c>
      <c r="K166" s="26" t="str">
        <f t="shared" si="28"/>
        <v/>
      </c>
      <c r="L166" s="26" t="str">
        <f t="shared" si="22"/>
        <v/>
      </c>
      <c r="M166" s="26" t="str">
        <f t="shared" si="23"/>
        <v/>
      </c>
      <c r="N166" s="26" t="str">
        <f t="shared" si="24"/>
        <v/>
      </c>
      <c r="O166" s="26" t="str">
        <f t="shared" si="25"/>
        <v/>
      </c>
      <c r="P166" s="50" t="str">
        <f>IF(OR(ISBLANK(Livraison!$B$15),ISBLANK(G166)),"",IF(M166=FALSE,FALSE,IF(AND((Livraison!$B$15-YEAR(G166))&gt;=16,(Livraison!$B$15-YEAR(G166))&lt;=65),TRUE,FALSE)))</f>
        <v/>
      </c>
      <c r="Q166" s="26" t="str">
        <f>IF(ISBLANK(E166),"",IF(COUNTIF(Qualification!$O$12:$O$1011,E166)&gt;0,TRUE,FALSE))</f>
        <v/>
      </c>
      <c r="R166" s="56" t="str">
        <f t="shared" si="26"/>
        <v/>
      </c>
    </row>
    <row r="167" spans="1:18">
      <c r="A167" s="40" t="str">
        <f t="shared" si="20"/>
        <v/>
      </c>
      <c r="B167" s="54"/>
      <c r="C167" s="54"/>
      <c r="D167" s="55"/>
      <c r="E167" s="53"/>
      <c r="F167" s="55"/>
      <c r="G167" s="126"/>
      <c r="H167" s="55"/>
      <c r="I167" s="51" t="str">
        <f t="shared" si="27"/>
        <v>-</v>
      </c>
      <c r="J167" s="26" t="str">
        <f t="shared" si="21"/>
        <v/>
      </c>
      <c r="K167" s="26" t="str">
        <f t="shared" si="28"/>
        <v/>
      </c>
      <c r="L167" s="26" t="str">
        <f t="shared" si="22"/>
        <v/>
      </c>
      <c r="M167" s="26" t="str">
        <f t="shared" si="23"/>
        <v/>
      </c>
      <c r="N167" s="26" t="str">
        <f t="shared" si="24"/>
        <v/>
      </c>
      <c r="O167" s="26" t="str">
        <f t="shared" si="25"/>
        <v/>
      </c>
      <c r="P167" s="50" t="str">
        <f>IF(OR(ISBLANK(Livraison!$B$15),ISBLANK(G167)),"",IF(M167=FALSE,FALSE,IF(AND((Livraison!$B$15-YEAR(G167))&gt;=16,(Livraison!$B$15-YEAR(G167))&lt;=65),TRUE,FALSE)))</f>
        <v/>
      </c>
      <c r="Q167" s="26" t="str">
        <f>IF(ISBLANK(E167),"",IF(COUNTIF(Qualification!$O$12:$O$1011,E167)&gt;0,TRUE,FALSE))</f>
        <v/>
      </c>
      <c r="R167" s="56" t="str">
        <f t="shared" si="26"/>
        <v/>
      </c>
    </row>
    <row r="168" spans="1:18">
      <c r="A168" s="40" t="str">
        <f t="shared" si="20"/>
        <v/>
      </c>
      <c r="B168" s="54"/>
      <c r="C168" s="54"/>
      <c r="D168" s="55"/>
      <c r="E168" s="53"/>
      <c r="F168" s="55"/>
      <c r="G168" s="126"/>
      <c r="H168" s="55"/>
      <c r="I168" s="51" t="str">
        <f t="shared" si="27"/>
        <v>-</v>
      </c>
      <c r="J168" s="26" t="str">
        <f t="shared" si="21"/>
        <v/>
      </c>
      <c r="K168" s="26" t="str">
        <f t="shared" si="28"/>
        <v/>
      </c>
      <c r="L168" s="26" t="str">
        <f t="shared" si="22"/>
        <v/>
      </c>
      <c r="M168" s="26" t="str">
        <f t="shared" si="23"/>
        <v/>
      </c>
      <c r="N168" s="26" t="str">
        <f t="shared" si="24"/>
        <v/>
      </c>
      <c r="O168" s="26" t="str">
        <f t="shared" si="25"/>
        <v/>
      </c>
      <c r="P168" s="50" t="str">
        <f>IF(OR(ISBLANK(Livraison!$B$15),ISBLANK(G168)),"",IF(M168=FALSE,FALSE,IF(AND((Livraison!$B$15-YEAR(G168))&gt;=16,(Livraison!$B$15-YEAR(G168))&lt;=65),TRUE,FALSE)))</f>
        <v/>
      </c>
      <c r="Q168" s="26" t="str">
        <f>IF(ISBLANK(E168),"",IF(COUNTIF(Qualification!$O$12:$O$1011,E168)&gt;0,TRUE,FALSE))</f>
        <v/>
      </c>
      <c r="R168" s="56" t="str">
        <f t="shared" si="26"/>
        <v/>
      </c>
    </row>
    <row r="169" spans="1:18">
      <c r="A169" s="40" t="str">
        <f t="shared" si="20"/>
        <v/>
      </c>
      <c r="B169" s="54"/>
      <c r="C169" s="54"/>
      <c r="D169" s="55"/>
      <c r="E169" s="53"/>
      <c r="F169" s="55"/>
      <c r="G169" s="126"/>
      <c r="H169" s="55"/>
      <c r="I169" s="51" t="str">
        <f t="shared" si="27"/>
        <v>-</v>
      </c>
      <c r="J169" s="26" t="str">
        <f t="shared" si="21"/>
        <v/>
      </c>
      <c r="K169" s="26" t="str">
        <f t="shared" si="28"/>
        <v/>
      </c>
      <c r="L169" s="26" t="str">
        <f t="shared" si="22"/>
        <v/>
      </c>
      <c r="M169" s="26" t="str">
        <f t="shared" si="23"/>
        <v/>
      </c>
      <c r="N169" s="26" t="str">
        <f t="shared" si="24"/>
        <v/>
      </c>
      <c r="O169" s="26" t="str">
        <f t="shared" si="25"/>
        <v/>
      </c>
      <c r="P169" s="50" t="str">
        <f>IF(OR(ISBLANK(Livraison!$B$15),ISBLANK(G169)),"",IF(M169=FALSE,FALSE,IF(AND((Livraison!$B$15-YEAR(G169))&gt;=16,(Livraison!$B$15-YEAR(G169))&lt;=65),TRUE,FALSE)))</f>
        <v/>
      </c>
      <c r="Q169" s="26" t="str">
        <f>IF(ISBLANK(E169),"",IF(COUNTIF(Qualification!$O$12:$O$1011,E169)&gt;0,TRUE,FALSE))</f>
        <v/>
      </c>
      <c r="R169" s="56" t="str">
        <f t="shared" si="26"/>
        <v/>
      </c>
    </row>
    <row r="170" spans="1:18">
      <c r="A170" s="40" t="str">
        <f t="shared" si="20"/>
        <v/>
      </c>
      <c r="B170" s="54"/>
      <c r="C170" s="54"/>
      <c r="D170" s="55"/>
      <c r="E170" s="53"/>
      <c r="F170" s="55"/>
      <c r="G170" s="126"/>
      <c r="H170" s="55"/>
      <c r="I170" s="51" t="str">
        <f t="shared" si="27"/>
        <v>-</v>
      </c>
      <c r="J170" s="26" t="str">
        <f t="shared" si="21"/>
        <v/>
      </c>
      <c r="K170" s="26" t="str">
        <f t="shared" si="28"/>
        <v/>
      </c>
      <c r="L170" s="26" t="str">
        <f t="shared" si="22"/>
        <v/>
      </c>
      <c r="M170" s="26" t="str">
        <f t="shared" si="23"/>
        <v/>
      </c>
      <c r="N170" s="26" t="str">
        <f t="shared" si="24"/>
        <v/>
      </c>
      <c r="O170" s="26" t="str">
        <f t="shared" si="25"/>
        <v/>
      </c>
      <c r="P170" s="50" t="str">
        <f>IF(OR(ISBLANK(Livraison!$B$15),ISBLANK(G170)),"",IF(M170=FALSE,FALSE,IF(AND((Livraison!$B$15-YEAR(G170))&gt;=16,(Livraison!$B$15-YEAR(G170))&lt;=65),TRUE,FALSE)))</f>
        <v/>
      </c>
      <c r="Q170" s="26" t="str">
        <f>IF(ISBLANK(E170),"",IF(COUNTIF(Qualification!$O$12:$O$1011,E170)&gt;0,TRUE,FALSE))</f>
        <v/>
      </c>
      <c r="R170" s="56" t="str">
        <f t="shared" si="26"/>
        <v/>
      </c>
    </row>
    <row r="171" spans="1:18">
      <c r="A171" s="40" t="str">
        <f t="shared" si="20"/>
        <v/>
      </c>
      <c r="B171" s="54"/>
      <c r="C171" s="54"/>
      <c r="D171" s="55"/>
      <c r="E171" s="53"/>
      <c r="F171" s="55"/>
      <c r="G171" s="126"/>
      <c r="H171" s="55"/>
      <c r="I171" s="51" t="str">
        <f t="shared" si="27"/>
        <v>-</v>
      </c>
      <c r="J171" s="26" t="str">
        <f t="shared" si="21"/>
        <v/>
      </c>
      <c r="K171" s="26" t="str">
        <f t="shared" si="28"/>
        <v/>
      </c>
      <c r="L171" s="26" t="str">
        <f t="shared" si="22"/>
        <v/>
      </c>
      <c r="M171" s="26" t="str">
        <f t="shared" si="23"/>
        <v/>
      </c>
      <c r="N171" s="26" t="str">
        <f t="shared" si="24"/>
        <v/>
      </c>
      <c r="O171" s="26" t="str">
        <f t="shared" si="25"/>
        <v/>
      </c>
      <c r="P171" s="50" t="str">
        <f>IF(OR(ISBLANK(Livraison!$B$15),ISBLANK(G171)),"",IF(M171=FALSE,FALSE,IF(AND((Livraison!$B$15-YEAR(G171))&gt;=16,(Livraison!$B$15-YEAR(G171))&lt;=65),TRUE,FALSE)))</f>
        <v/>
      </c>
      <c r="Q171" s="26" t="str">
        <f>IF(ISBLANK(E171),"",IF(COUNTIF(Qualification!$O$12:$O$1011,E171)&gt;0,TRUE,FALSE))</f>
        <v/>
      </c>
      <c r="R171" s="56" t="str">
        <f t="shared" si="26"/>
        <v/>
      </c>
    </row>
    <row r="172" spans="1:18">
      <c r="A172" s="40" t="str">
        <f t="shared" si="20"/>
        <v/>
      </c>
      <c r="B172" s="54"/>
      <c r="C172" s="54"/>
      <c r="D172" s="55"/>
      <c r="E172" s="53"/>
      <c r="F172" s="55"/>
      <c r="G172" s="126"/>
      <c r="H172" s="55"/>
      <c r="I172" s="51" t="str">
        <f t="shared" si="27"/>
        <v>-</v>
      </c>
      <c r="J172" s="26" t="str">
        <f t="shared" si="21"/>
        <v/>
      </c>
      <c r="K172" s="26" t="str">
        <f t="shared" si="28"/>
        <v/>
      </c>
      <c r="L172" s="26" t="str">
        <f t="shared" si="22"/>
        <v/>
      </c>
      <c r="M172" s="26" t="str">
        <f t="shared" si="23"/>
        <v/>
      </c>
      <c r="N172" s="26" t="str">
        <f t="shared" si="24"/>
        <v/>
      </c>
      <c r="O172" s="26" t="str">
        <f t="shared" si="25"/>
        <v/>
      </c>
      <c r="P172" s="50" t="str">
        <f>IF(OR(ISBLANK(Livraison!$B$15),ISBLANK(G172)),"",IF(M172=FALSE,FALSE,IF(AND((Livraison!$B$15-YEAR(G172))&gt;=16,(Livraison!$B$15-YEAR(G172))&lt;=65),TRUE,FALSE)))</f>
        <v/>
      </c>
      <c r="Q172" s="26" t="str">
        <f>IF(ISBLANK(E172),"",IF(COUNTIF(Qualification!$O$12:$O$1011,E172)&gt;0,TRUE,FALSE))</f>
        <v/>
      </c>
      <c r="R172" s="56" t="str">
        <f t="shared" si="26"/>
        <v/>
      </c>
    </row>
    <row r="173" spans="1:18">
      <c r="A173" s="40" t="str">
        <f t="shared" si="20"/>
        <v/>
      </c>
      <c r="B173" s="54"/>
      <c r="C173" s="54"/>
      <c r="D173" s="55"/>
      <c r="E173" s="53"/>
      <c r="F173" s="55"/>
      <c r="G173" s="126"/>
      <c r="H173" s="55"/>
      <c r="I173" s="51" t="str">
        <f t="shared" si="27"/>
        <v>-</v>
      </c>
      <c r="J173" s="26" t="str">
        <f t="shared" si="21"/>
        <v/>
      </c>
      <c r="K173" s="26" t="str">
        <f t="shared" si="28"/>
        <v/>
      </c>
      <c r="L173" s="26" t="str">
        <f t="shared" si="22"/>
        <v/>
      </c>
      <c r="M173" s="26" t="str">
        <f t="shared" si="23"/>
        <v/>
      </c>
      <c r="N173" s="26" t="str">
        <f t="shared" si="24"/>
        <v/>
      </c>
      <c r="O173" s="26" t="str">
        <f t="shared" si="25"/>
        <v/>
      </c>
      <c r="P173" s="50" t="str">
        <f>IF(OR(ISBLANK(Livraison!$B$15),ISBLANK(G173)),"",IF(M173=FALSE,FALSE,IF(AND((Livraison!$B$15-YEAR(G173))&gt;=16,(Livraison!$B$15-YEAR(G173))&lt;=65),TRUE,FALSE)))</f>
        <v/>
      </c>
      <c r="Q173" s="26" t="str">
        <f>IF(ISBLANK(E173),"",IF(COUNTIF(Qualification!$O$12:$O$1011,E173)&gt;0,TRUE,FALSE))</f>
        <v/>
      </c>
      <c r="R173" s="56" t="str">
        <f t="shared" si="26"/>
        <v/>
      </c>
    </row>
    <row r="174" spans="1:18">
      <c r="A174" s="40" t="str">
        <f t="shared" si="20"/>
        <v/>
      </c>
      <c r="B174" s="54"/>
      <c r="C174" s="54"/>
      <c r="D174" s="55"/>
      <c r="E174" s="53"/>
      <c r="F174" s="55"/>
      <c r="G174" s="126"/>
      <c r="H174" s="55"/>
      <c r="I174" s="51" t="str">
        <f t="shared" si="27"/>
        <v>-</v>
      </c>
      <c r="J174" s="26" t="str">
        <f t="shared" si="21"/>
        <v/>
      </c>
      <c r="K174" s="26" t="str">
        <f t="shared" si="28"/>
        <v/>
      </c>
      <c r="L174" s="26" t="str">
        <f t="shared" si="22"/>
        <v/>
      </c>
      <c r="M174" s="26" t="str">
        <f t="shared" si="23"/>
        <v/>
      </c>
      <c r="N174" s="26" t="str">
        <f t="shared" si="24"/>
        <v/>
      </c>
      <c r="O174" s="26" t="str">
        <f t="shared" si="25"/>
        <v/>
      </c>
      <c r="P174" s="50" t="str">
        <f>IF(OR(ISBLANK(Livraison!$B$15),ISBLANK(G174)),"",IF(M174=FALSE,FALSE,IF(AND((Livraison!$B$15-YEAR(G174))&gt;=16,(Livraison!$B$15-YEAR(G174))&lt;=65),TRUE,FALSE)))</f>
        <v/>
      </c>
      <c r="Q174" s="26" t="str">
        <f>IF(ISBLANK(E174),"",IF(COUNTIF(Qualification!$O$12:$O$1011,E174)&gt;0,TRUE,FALSE))</f>
        <v/>
      </c>
      <c r="R174" s="56" t="str">
        <f t="shared" si="26"/>
        <v/>
      </c>
    </row>
    <row r="175" spans="1:18">
      <c r="A175" s="40" t="str">
        <f t="shared" si="20"/>
        <v/>
      </c>
      <c r="B175" s="54"/>
      <c r="C175" s="54"/>
      <c r="D175" s="55"/>
      <c r="E175" s="53"/>
      <c r="F175" s="55"/>
      <c r="G175" s="126"/>
      <c r="H175" s="55"/>
      <c r="I175" s="51" t="str">
        <f t="shared" si="27"/>
        <v>-</v>
      </c>
      <c r="J175" s="26" t="str">
        <f t="shared" si="21"/>
        <v/>
      </c>
      <c r="K175" s="26" t="str">
        <f t="shared" si="28"/>
        <v/>
      </c>
      <c r="L175" s="26" t="str">
        <f t="shared" si="22"/>
        <v/>
      </c>
      <c r="M175" s="26" t="str">
        <f t="shared" si="23"/>
        <v/>
      </c>
      <c r="N175" s="26" t="str">
        <f t="shared" si="24"/>
        <v/>
      </c>
      <c r="O175" s="26" t="str">
        <f t="shared" si="25"/>
        <v/>
      </c>
      <c r="P175" s="50" t="str">
        <f>IF(OR(ISBLANK(Livraison!$B$15),ISBLANK(G175)),"",IF(M175=FALSE,FALSE,IF(AND((Livraison!$B$15-YEAR(G175))&gt;=16,(Livraison!$B$15-YEAR(G175))&lt;=65),TRUE,FALSE)))</f>
        <v/>
      </c>
      <c r="Q175" s="26" t="str">
        <f>IF(ISBLANK(E175),"",IF(COUNTIF(Qualification!$O$12:$O$1011,E175)&gt;0,TRUE,FALSE))</f>
        <v/>
      </c>
      <c r="R175" s="56" t="str">
        <f t="shared" si="26"/>
        <v/>
      </c>
    </row>
    <row r="176" spans="1:18">
      <c r="A176" s="40" t="str">
        <f t="shared" ref="A176:A239" si="29">IF(ISBLANK(D176),"",IF(COUNTA(D176:H176)&lt;&gt;5,"Incomplet",IF(OR(COUNTIF(J176:P176,FALSE)&gt;0,COUNTIF(J176:P176,#N/A)&gt;0),"Erreur",IF(NOT(P176),"Attention",IF(NOT(Q176),"Pas utilisé","OK")))))</f>
        <v/>
      </c>
      <c r="B176" s="54"/>
      <c r="C176" s="54"/>
      <c r="D176" s="55"/>
      <c r="E176" s="53"/>
      <c r="F176" s="55"/>
      <c r="G176" s="126"/>
      <c r="H176" s="55"/>
      <c r="I176" s="51" t="str">
        <f t="shared" si="27"/>
        <v>-</v>
      </c>
      <c r="J176" s="26" t="str">
        <f t="shared" ref="J176:J239" si="30">IF(D176="CH.AHV",IF(LEN(E176)=13,IF((MID(E176,13,1)+1-1)=MOD(10-(MID(E176,1,1)+3*MID(E176,2,1)+MID(E176,3,1)+3*MID(E176,4,1)+MID(E176,5,1)+3*MID(E176,6,1)+MID(E176,7,1)+3*MID(E176,8,1)+MID(E176,9,1)+3*MID(E176,10,1)+MID(E176,11,1)+3*MID(E176,12,1)),10),TRUE,FALSE),FALSE),"")</f>
        <v/>
      </c>
      <c r="K176" s="26" t="str">
        <f t="shared" si="28"/>
        <v/>
      </c>
      <c r="L176" s="26" t="str">
        <f t="shared" ref="L176:L239" si="31">IF(ISBLANK(D176),"",IF(OR(ISNA(MATCH(D176,codecatidpers,0)),D176="-"),FALSE,TRUE))</f>
        <v/>
      </c>
      <c r="M176" s="26" t="str">
        <f t="shared" ref="M176:M239" si="32">IF(ISBLANK(G176),"",IF(AND(G176 &gt; DATE(1925,1,1),G176 &lt; DATE(2100,1,1)),TRUE,FALSE))</f>
        <v/>
      </c>
      <c r="N176" s="26" t="str">
        <f t="shared" ref="N176:N239" si="33">IF(ISBLANK(F176),"",IF(OR(ISNA(MATCH(F176,libsex,0)),F176="-"),FALSE,TRUE))</f>
        <v/>
      </c>
      <c r="O176" s="26" t="str">
        <f t="shared" ref="O176:O239" si="34">IF(ISBLANK(H176),"",IF(OR(ISNA(MATCH(H176,libgem,0)),H176="-"),FALSE,TRUE))</f>
        <v/>
      </c>
      <c r="P176" s="50" t="str">
        <f>IF(OR(ISBLANK(Livraison!$B$15),ISBLANK(G176)),"",IF(M176=FALSE,FALSE,IF(AND((Livraison!$B$15-YEAR(G176))&gt;=16,(Livraison!$B$15-YEAR(G176))&lt;=65),TRUE,FALSE)))</f>
        <v/>
      </c>
      <c r="Q176" s="26" t="str">
        <f>IF(ISBLANK(E176),"",IF(COUNTIF(Qualification!$O$12:$O$1011,E176)&gt;0,TRUE,FALSE))</f>
        <v/>
      </c>
      <c r="R176" s="56" t="str">
        <f t="shared" ref="R176:R239" si="35">IF(A176="","",IF(A176&lt;&gt;"Pas utilisé",1,0))</f>
        <v/>
      </c>
    </row>
    <row r="177" spans="1:18">
      <c r="A177" s="40" t="str">
        <f t="shared" si="29"/>
        <v/>
      </c>
      <c r="B177" s="54"/>
      <c r="C177" s="54"/>
      <c r="D177" s="55"/>
      <c r="E177" s="53"/>
      <c r="F177" s="55"/>
      <c r="G177" s="126"/>
      <c r="H177" s="55"/>
      <c r="I177" s="51" t="str">
        <f t="shared" si="27"/>
        <v>-</v>
      </c>
      <c r="J177" s="26" t="str">
        <f t="shared" si="30"/>
        <v/>
      </c>
      <c r="K177" s="26" t="str">
        <f t="shared" si="28"/>
        <v/>
      </c>
      <c r="L177" s="26" t="str">
        <f t="shared" si="31"/>
        <v/>
      </c>
      <c r="M177" s="26" t="str">
        <f t="shared" si="32"/>
        <v/>
      </c>
      <c r="N177" s="26" t="str">
        <f t="shared" si="33"/>
        <v/>
      </c>
      <c r="O177" s="26" t="str">
        <f t="shared" si="34"/>
        <v/>
      </c>
      <c r="P177" s="50" t="str">
        <f>IF(OR(ISBLANK(Livraison!$B$15),ISBLANK(G177)),"",IF(M177=FALSE,FALSE,IF(AND((Livraison!$B$15-YEAR(G177))&gt;=16,(Livraison!$B$15-YEAR(G177))&lt;=65),TRUE,FALSE)))</f>
        <v/>
      </c>
      <c r="Q177" s="26" t="str">
        <f>IF(ISBLANK(E177),"",IF(COUNTIF(Qualification!$O$12:$O$1011,E177)&gt;0,TRUE,FALSE))</f>
        <v/>
      </c>
      <c r="R177" s="56" t="str">
        <f t="shared" si="35"/>
        <v/>
      </c>
    </row>
    <row r="178" spans="1:18">
      <c r="A178" s="40" t="str">
        <f t="shared" si="29"/>
        <v/>
      </c>
      <c r="B178" s="54"/>
      <c r="C178" s="54"/>
      <c r="D178" s="55"/>
      <c r="E178" s="53"/>
      <c r="F178" s="55"/>
      <c r="G178" s="126"/>
      <c r="H178" s="55"/>
      <c r="I178" s="51" t="str">
        <f t="shared" si="27"/>
        <v>-</v>
      </c>
      <c r="J178" s="26" t="str">
        <f t="shared" si="30"/>
        <v/>
      </c>
      <c r="K178" s="26" t="str">
        <f t="shared" si="28"/>
        <v/>
      </c>
      <c r="L178" s="26" t="str">
        <f t="shared" si="31"/>
        <v/>
      </c>
      <c r="M178" s="26" t="str">
        <f t="shared" si="32"/>
        <v/>
      </c>
      <c r="N178" s="26" t="str">
        <f t="shared" si="33"/>
        <v/>
      </c>
      <c r="O178" s="26" t="str">
        <f t="shared" si="34"/>
        <v/>
      </c>
      <c r="P178" s="50" t="str">
        <f>IF(OR(ISBLANK(Livraison!$B$15),ISBLANK(G178)),"",IF(M178=FALSE,FALSE,IF(AND((Livraison!$B$15-YEAR(G178))&gt;=16,(Livraison!$B$15-YEAR(G178))&lt;=65),TRUE,FALSE)))</f>
        <v/>
      </c>
      <c r="Q178" s="26" t="str">
        <f>IF(ISBLANK(E178),"",IF(COUNTIF(Qualification!$O$12:$O$1011,E178)&gt;0,TRUE,FALSE))</f>
        <v/>
      </c>
      <c r="R178" s="56" t="str">
        <f t="shared" si="35"/>
        <v/>
      </c>
    </row>
    <row r="179" spans="1:18">
      <c r="A179" s="40" t="str">
        <f t="shared" si="29"/>
        <v/>
      </c>
      <c r="B179" s="54"/>
      <c r="C179" s="54"/>
      <c r="D179" s="55"/>
      <c r="E179" s="53"/>
      <c r="F179" s="55"/>
      <c r="G179" s="126"/>
      <c r="H179" s="55"/>
      <c r="I179" s="51" t="str">
        <f t="shared" si="27"/>
        <v>-</v>
      </c>
      <c r="J179" s="26" t="str">
        <f t="shared" si="30"/>
        <v/>
      </c>
      <c r="K179" s="26" t="str">
        <f t="shared" si="28"/>
        <v/>
      </c>
      <c r="L179" s="26" t="str">
        <f t="shared" si="31"/>
        <v/>
      </c>
      <c r="M179" s="26" t="str">
        <f t="shared" si="32"/>
        <v/>
      </c>
      <c r="N179" s="26" t="str">
        <f t="shared" si="33"/>
        <v/>
      </c>
      <c r="O179" s="26" t="str">
        <f t="shared" si="34"/>
        <v/>
      </c>
      <c r="P179" s="50" t="str">
        <f>IF(OR(ISBLANK(Livraison!$B$15),ISBLANK(G179)),"",IF(M179=FALSE,FALSE,IF(AND((Livraison!$B$15-YEAR(G179))&gt;=16,(Livraison!$B$15-YEAR(G179))&lt;=65),TRUE,FALSE)))</f>
        <v/>
      </c>
      <c r="Q179" s="26" t="str">
        <f>IF(ISBLANK(E179),"",IF(COUNTIF(Qualification!$O$12:$O$1011,E179)&gt;0,TRUE,FALSE))</f>
        <v/>
      </c>
      <c r="R179" s="56" t="str">
        <f t="shared" si="35"/>
        <v/>
      </c>
    </row>
    <row r="180" spans="1:18">
      <c r="A180" s="40" t="str">
        <f t="shared" si="29"/>
        <v/>
      </c>
      <c r="B180" s="54"/>
      <c r="C180" s="54"/>
      <c r="D180" s="55"/>
      <c r="E180" s="53"/>
      <c r="F180" s="55"/>
      <c r="G180" s="126"/>
      <c r="H180" s="55"/>
      <c r="I180" s="51" t="str">
        <f t="shared" si="27"/>
        <v>-</v>
      </c>
      <c r="J180" s="26" t="str">
        <f t="shared" si="30"/>
        <v/>
      </c>
      <c r="K180" s="26" t="str">
        <f t="shared" si="28"/>
        <v/>
      </c>
      <c r="L180" s="26" t="str">
        <f t="shared" si="31"/>
        <v/>
      </c>
      <c r="M180" s="26" t="str">
        <f t="shared" si="32"/>
        <v/>
      </c>
      <c r="N180" s="26" t="str">
        <f t="shared" si="33"/>
        <v/>
      </c>
      <c r="O180" s="26" t="str">
        <f t="shared" si="34"/>
        <v/>
      </c>
      <c r="P180" s="50" t="str">
        <f>IF(OR(ISBLANK(Livraison!$B$15),ISBLANK(G180)),"",IF(M180=FALSE,FALSE,IF(AND((Livraison!$B$15-YEAR(G180))&gt;=16,(Livraison!$B$15-YEAR(G180))&lt;=65),TRUE,FALSE)))</f>
        <v/>
      </c>
      <c r="Q180" s="26" t="str">
        <f>IF(ISBLANK(E180),"",IF(COUNTIF(Qualification!$O$12:$O$1011,E180)&gt;0,TRUE,FALSE))</f>
        <v/>
      </c>
      <c r="R180" s="56" t="str">
        <f t="shared" si="35"/>
        <v/>
      </c>
    </row>
    <row r="181" spans="1:18">
      <c r="A181" s="40" t="str">
        <f t="shared" si="29"/>
        <v/>
      </c>
      <c r="B181" s="54"/>
      <c r="C181" s="54"/>
      <c r="D181" s="55"/>
      <c r="E181" s="53"/>
      <c r="F181" s="55"/>
      <c r="G181" s="126"/>
      <c r="H181" s="55"/>
      <c r="I181" s="51" t="str">
        <f t="shared" si="27"/>
        <v>-</v>
      </c>
      <c r="J181" s="26" t="str">
        <f t="shared" si="30"/>
        <v/>
      </c>
      <c r="K181" s="26" t="str">
        <f t="shared" si="28"/>
        <v/>
      </c>
      <c r="L181" s="26" t="str">
        <f t="shared" si="31"/>
        <v/>
      </c>
      <c r="M181" s="26" t="str">
        <f t="shared" si="32"/>
        <v/>
      </c>
      <c r="N181" s="26" t="str">
        <f t="shared" si="33"/>
        <v/>
      </c>
      <c r="O181" s="26" t="str">
        <f t="shared" si="34"/>
        <v/>
      </c>
      <c r="P181" s="50" t="str">
        <f>IF(OR(ISBLANK(Livraison!$B$15),ISBLANK(G181)),"",IF(M181=FALSE,FALSE,IF(AND((Livraison!$B$15-YEAR(G181))&gt;=16,(Livraison!$B$15-YEAR(G181))&lt;=65),TRUE,FALSE)))</f>
        <v/>
      </c>
      <c r="Q181" s="26" t="str">
        <f>IF(ISBLANK(E181),"",IF(COUNTIF(Qualification!$O$12:$O$1011,E181)&gt;0,TRUE,FALSE))</f>
        <v/>
      </c>
      <c r="R181" s="56" t="str">
        <f t="shared" si="35"/>
        <v/>
      </c>
    </row>
    <row r="182" spans="1:18">
      <c r="A182" s="40" t="str">
        <f t="shared" si="29"/>
        <v/>
      </c>
      <c r="B182" s="54"/>
      <c r="C182" s="54"/>
      <c r="D182" s="55"/>
      <c r="E182" s="53"/>
      <c r="F182" s="55"/>
      <c r="G182" s="126"/>
      <c r="H182" s="55"/>
      <c r="I182" s="51" t="str">
        <f t="shared" si="27"/>
        <v>-</v>
      </c>
      <c r="J182" s="26" t="str">
        <f t="shared" si="30"/>
        <v/>
      </c>
      <c r="K182" s="26" t="str">
        <f t="shared" si="28"/>
        <v/>
      </c>
      <c r="L182" s="26" t="str">
        <f t="shared" si="31"/>
        <v/>
      </c>
      <c r="M182" s="26" t="str">
        <f t="shared" si="32"/>
        <v/>
      </c>
      <c r="N182" s="26" t="str">
        <f t="shared" si="33"/>
        <v/>
      </c>
      <c r="O182" s="26" t="str">
        <f t="shared" si="34"/>
        <v/>
      </c>
      <c r="P182" s="50" t="str">
        <f>IF(OR(ISBLANK(Livraison!$B$15),ISBLANK(G182)),"",IF(M182=FALSE,FALSE,IF(AND((Livraison!$B$15-YEAR(G182))&gt;=16,(Livraison!$B$15-YEAR(G182))&lt;=65),TRUE,FALSE)))</f>
        <v/>
      </c>
      <c r="Q182" s="26" t="str">
        <f>IF(ISBLANK(E182),"",IF(COUNTIF(Qualification!$O$12:$O$1011,E182)&gt;0,TRUE,FALSE))</f>
        <v/>
      </c>
      <c r="R182" s="56" t="str">
        <f t="shared" si="35"/>
        <v/>
      </c>
    </row>
    <row r="183" spans="1:18">
      <c r="A183" s="40" t="str">
        <f t="shared" si="29"/>
        <v/>
      </c>
      <c r="B183" s="54"/>
      <c r="C183" s="54"/>
      <c r="D183" s="55"/>
      <c r="E183" s="53"/>
      <c r="F183" s="55"/>
      <c r="G183" s="126"/>
      <c r="H183" s="55"/>
      <c r="I183" s="51" t="str">
        <f t="shared" si="27"/>
        <v>-</v>
      </c>
      <c r="J183" s="26" t="str">
        <f t="shared" si="30"/>
        <v/>
      </c>
      <c r="K183" s="26" t="str">
        <f t="shared" si="28"/>
        <v/>
      </c>
      <c r="L183" s="26" t="str">
        <f t="shared" si="31"/>
        <v/>
      </c>
      <c r="M183" s="26" t="str">
        <f t="shared" si="32"/>
        <v/>
      </c>
      <c r="N183" s="26" t="str">
        <f t="shared" si="33"/>
        <v/>
      </c>
      <c r="O183" s="26" t="str">
        <f t="shared" si="34"/>
        <v/>
      </c>
      <c r="P183" s="50" t="str">
        <f>IF(OR(ISBLANK(Livraison!$B$15),ISBLANK(G183)),"",IF(M183=FALSE,FALSE,IF(AND((Livraison!$B$15-YEAR(G183))&gt;=16,(Livraison!$B$15-YEAR(G183))&lt;=65),TRUE,FALSE)))</f>
        <v/>
      </c>
      <c r="Q183" s="26" t="str">
        <f>IF(ISBLANK(E183),"",IF(COUNTIF(Qualification!$O$12:$O$1011,E183)&gt;0,TRUE,FALSE))</f>
        <v/>
      </c>
      <c r="R183" s="56" t="str">
        <f t="shared" si="35"/>
        <v/>
      </c>
    </row>
    <row r="184" spans="1:18">
      <c r="A184" s="40" t="str">
        <f t="shared" si="29"/>
        <v/>
      </c>
      <c r="B184" s="54"/>
      <c r="C184" s="54"/>
      <c r="D184" s="55"/>
      <c r="E184" s="53"/>
      <c r="F184" s="55"/>
      <c r="G184" s="126"/>
      <c r="H184" s="55"/>
      <c r="I184" s="51" t="str">
        <f t="shared" si="27"/>
        <v>-</v>
      </c>
      <c r="J184" s="26" t="str">
        <f t="shared" si="30"/>
        <v/>
      </c>
      <c r="K184" s="26" t="str">
        <f t="shared" si="28"/>
        <v/>
      </c>
      <c r="L184" s="26" t="str">
        <f t="shared" si="31"/>
        <v/>
      </c>
      <c r="M184" s="26" t="str">
        <f t="shared" si="32"/>
        <v/>
      </c>
      <c r="N184" s="26" t="str">
        <f t="shared" si="33"/>
        <v/>
      </c>
      <c r="O184" s="26" t="str">
        <f t="shared" si="34"/>
        <v/>
      </c>
      <c r="P184" s="50" t="str">
        <f>IF(OR(ISBLANK(Livraison!$B$15),ISBLANK(G184)),"",IF(M184=FALSE,FALSE,IF(AND((Livraison!$B$15-YEAR(G184))&gt;=16,(Livraison!$B$15-YEAR(G184))&lt;=65),TRUE,FALSE)))</f>
        <v/>
      </c>
      <c r="Q184" s="26" t="str">
        <f>IF(ISBLANK(E184),"",IF(COUNTIF(Qualification!$O$12:$O$1011,E184)&gt;0,TRUE,FALSE))</f>
        <v/>
      </c>
      <c r="R184" s="56" t="str">
        <f t="shared" si="35"/>
        <v/>
      </c>
    </row>
    <row r="185" spans="1:18">
      <c r="A185" s="40" t="str">
        <f t="shared" si="29"/>
        <v/>
      </c>
      <c r="B185" s="54"/>
      <c r="C185" s="54"/>
      <c r="D185" s="55"/>
      <c r="E185" s="53"/>
      <c r="F185" s="55"/>
      <c r="G185" s="126"/>
      <c r="H185" s="55"/>
      <c r="I185" s="51" t="str">
        <f t="shared" si="27"/>
        <v>-</v>
      </c>
      <c r="J185" s="26" t="str">
        <f t="shared" si="30"/>
        <v/>
      </c>
      <c r="K185" s="26" t="str">
        <f t="shared" si="28"/>
        <v/>
      </c>
      <c r="L185" s="26" t="str">
        <f t="shared" si="31"/>
        <v/>
      </c>
      <c r="M185" s="26" t="str">
        <f t="shared" si="32"/>
        <v/>
      </c>
      <c r="N185" s="26" t="str">
        <f t="shared" si="33"/>
        <v/>
      </c>
      <c r="O185" s="26" t="str">
        <f t="shared" si="34"/>
        <v/>
      </c>
      <c r="P185" s="50" t="str">
        <f>IF(OR(ISBLANK(Livraison!$B$15),ISBLANK(G185)),"",IF(M185=FALSE,FALSE,IF(AND((Livraison!$B$15-YEAR(G185))&gt;=16,(Livraison!$B$15-YEAR(G185))&lt;=65),TRUE,FALSE)))</f>
        <v/>
      </c>
      <c r="Q185" s="26" t="str">
        <f>IF(ISBLANK(E185),"",IF(COUNTIF(Qualification!$O$12:$O$1011,E185)&gt;0,TRUE,FALSE))</f>
        <v/>
      </c>
      <c r="R185" s="56" t="str">
        <f t="shared" si="35"/>
        <v/>
      </c>
    </row>
    <row r="186" spans="1:18">
      <c r="A186" s="40" t="str">
        <f t="shared" si="29"/>
        <v/>
      </c>
      <c r="B186" s="54"/>
      <c r="C186" s="54"/>
      <c r="D186" s="55"/>
      <c r="E186" s="53"/>
      <c r="F186" s="55"/>
      <c r="G186" s="126"/>
      <c r="H186" s="55"/>
      <c r="I186" s="51" t="str">
        <f t="shared" si="27"/>
        <v>-</v>
      </c>
      <c r="J186" s="26" t="str">
        <f t="shared" si="30"/>
        <v/>
      </c>
      <c r="K186" s="26" t="str">
        <f t="shared" si="28"/>
        <v/>
      </c>
      <c r="L186" s="26" t="str">
        <f t="shared" si="31"/>
        <v/>
      </c>
      <c r="M186" s="26" t="str">
        <f t="shared" si="32"/>
        <v/>
      </c>
      <c r="N186" s="26" t="str">
        <f t="shared" si="33"/>
        <v/>
      </c>
      <c r="O186" s="26" t="str">
        <f t="shared" si="34"/>
        <v/>
      </c>
      <c r="P186" s="50" t="str">
        <f>IF(OR(ISBLANK(Livraison!$B$15),ISBLANK(G186)),"",IF(M186=FALSE,FALSE,IF(AND((Livraison!$B$15-YEAR(G186))&gt;=16,(Livraison!$B$15-YEAR(G186))&lt;=65),TRUE,FALSE)))</f>
        <v/>
      </c>
      <c r="Q186" s="26" t="str">
        <f>IF(ISBLANK(E186),"",IF(COUNTIF(Qualification!$O$12:$O$1011,E186)&gt;0,TRUE,FALSE))</f>
        <v/>
      </c>
      <c r="R186" s="56" t="str">
        <f t="shared" si="35"/>
        <v/>
      </c>
    </row>
    <row r="187" spans="1:18">
      <c r="A187" s="40" t="str">
        <f t="shared" si="29"/>
        <v/>
      </c>
      <c r="B187" s="54"/>
      <c r="C187" s="54"/>
      <c r="D187" s="55"/>
      <c r="E187" s="53"/>
      <c r="F187" s="55"/>
      <c r="G187" s="126"/>
      <c r="H187" s="55"/>
      <c r="I187" s="51" t="str">
        <f t="shared" si="27"/>
        <v>-</v>
      </c>
      <c r="J187" s="26" t="str">
        <f t="shared" si="30"/>
        <v/>
      </c>
      <c r="K187" s="26" t="str">
        <f t="shared" si="28"/>
        <v/>
      </c>
      <c r="L187" s="26" t="str">
        <f t="shared" si="31"/>
        <v/>
      </c>
      <c r="M187" s="26" t="str">
        <f t="shared" si="32"/>
        <v/>
      </c>
      <c r="N187" s="26" t="str">
        <f t="shared" si="33"/>
        <v/>
      </c>
      <c r="O187" s="26" t="str">
        <f t="shared" si="34"/>
        <v/>
      </c>
      <c r="P187" s="50" t="str">
        <f>IF(OR(ISBLANK(Livraison!$B$15),ISBLANK(G187)),"",IF(M187=FALSE,FALSE,IF(AND((Livraison!$B$15-YEAR(G187))&gt;=16,(Livraison!$B$15-YEAR(G187))&lt;=65),TRUE,FALSE)))</f>
        <v/>
      </c>
      <c r="Q187" s="26" t="str">
        <f>IF(ISBLANK(E187),"",IF(COUNTIF(Qualification!$O$12:$O$1011,E187)&gt;0,TRUE,FALSE))</f>
        <v/>
      </c>
      <c r="R187" s="56" t="str">
        <f t="shared" si="35"/>
        <v/>
      </c>
    </row>
    <row r="188" spans="1:18">
      <c r="A188" s="40" t="str">
        <f t="shared" si="29"/>
        <v/>
      </c>
      <c r="B188" s="54"/>
      <c r="C188" s="54"/>
      <c r="D188" s="55"/>
      <c r="E188" s="53"/>
      <c r="F188" s="55"/>
      <c r="G188" s="126"/>
      <c r="H188" s="55"/>
      <c r="I188" s="51" t="str">
        <f t="shared" si="27"/>
        <v>-</v>
      </c>
      <c r="J188" s="26" t="str">
        <f t="shared" si="30"/>
        <v/>
      </c>
      <c r="K188" s="26" t="str">
        <f t="shared" si="28"/>
        <v/>
      </c>
      <c r="L188" s="26" t="str">
        <f t="shared" si="31"/>
        <v/>
      </c>
      <c r="M188" s="26" t="str">
        <f t="shared" si="32"/>
        <v/>
      </c>
      <c r="N188" s="26" t="str">
        <f t="shared" si="33"/>
        <v/>
      </c>
      <c r="O188" s="26" t="str">
        <f t="shared" si="34"/>
        <v/>
      </c>
      <c r="P188" s="50" t="str">
        <f>IF(OR(ISBLANK(Livraison!$B$15),ISBLANK(G188)),"",IF(M188=FALSE,FALSE,IF(AND((Livraison!$B$15-YEAR(G188))&gt;=16,(Livraison!$B$15-YEAR(G188))&lt;=65),TRUE,FALSE)))</f>
        <v/>
      </c>
      <c r="Q188" s="26" t="str">
        <f>IF(ISBLANK(E188),"",IF(COUNTIF(Qualification!$O$12:$O$1011,E188)&gt;0,TRUE,FALSE))</f>
        <v/>
      </c>
      <c r="R188" s="56" t="str">
        <f t="shared" si="35"/>
        <v/>
      </c>
    </row>
    <row r="189" spans="1:18">
      <c r="A189" s="40" t="str">
        <f t="shared" si="29"/>
        <v/>
      </c>
      <c r="B189" s="54"/>
      <c r="C189" s="54"/>
      <c r="D189" s="55"/>
      <c r="E189" s="53"/>
      <c r="F189" s="55"/>
      <c r="G189" s="126"/>
      <c r="H189" s="55"/>
      <c r="I189" s="51" t="str">
        <f t="shared" si="27"/>
        <v>-</v>
      </c>
      <c r="J189" s="26" t="str">
        <f t="shared" si="30"/>
        <v/>
      </c>
      <c r="K189" s="26" t="str">
        <f t="shared" si="28"/>
        <v/>
      </c>
      <c r="L189" s="26" t="str">
        <f t="shared" si="31"/>
        <v/>
      </c>
      <c r="M189" s="26" t="str">
        <f t="shared" si="32"/>
        <v/>
      </c>
      <c r="N189" s="26" t="str">
        <f t="shared" si="33"/>
        <v/>
      </c>
      <c r="O189" s="26" t="str">
        <f t="shared" si="34"/>
        <v/>
      </c>
      <c r="P189" s="50" t="str">
        <f>IF(OR(ISBLANK(Livraison!$B$15),ISBLANK(G189)),"",IF(M189=FALSE,FALSE,IF(AND((Livraison!$B$15-YEAR(G189))&gt;=16,(Livraison!$B$15-YEAR(G189))&lt;=65),TRUE,FALSE)))</f>
        <v/>
      </c>
      <c r="Q189" s="26" t="str">
        <f>IF(ISBLANK(E189),"",IF(COUNTIF(Qualification!$O$12:$O$1011,E189)&gt;0,TRUE,FALSE))</f>
        <v/>
      </c>
      <c r="R189" s="56" t="str">
        <f t="shared" si="35"/>
        <v/>
      </c>
    </row>
    <row r="190" spans="1:18">
      <c r="A190" s="40" t="str">
        <f t="shared" si="29"/>
        <v/>
      </c>
      <c r="B190" s="54"/>
      <c r="C190" s="54"/>
      <c r="D190" s="55"/>
      <c r="E190" s="53"/>
      <c r="F190" s="55"/>
      <c r="G190" s="126"/>
      <c r="H190" s="55"/>
      <c r="I190" s="51" t="str">
        <f t="shared" si="27"/>
        <v>-</v>
      </c>
      <c r="J190" s="26" t="str">
        <f t="shared" si="30"/>
        <v/>
      </c>
      <c r="K190" s="26" t="str">
        <f t="shared" si="28"/>
        <v/>
      </c>
      <c r="L190" s="26" t="str">
        <f t="shared" si="31"/>
        <v/>
      </c>
      <c r="M190" s="26" t="str">
        <f t="shared" si="32"/>
        <v/>
      </c>
      <c r="N190" s="26" t="str">
        <f t="shared" si="33"/>
        <v/>
      </c>
      <c r="O190" s="26" t="str">
        <f t="shared" si="34"/>
        <v/>
      </c>
      <c r="P190" s="50" t="str">
        <f>IF(OR(ISBLANK(Livraison!$B$15),ISBLANK(G190)),"",IF(M190=FALSE,FALSE,IF(AND((Livraison!$B$15-YEAR(G190))&gt;=16,(Livraison!$B$15-YEAR(G190))&lt;=65),TRUE,FALSE)))</f>
        <v/>
      </c>
      <c r="Q190" s="26" t="str">
        <f>IF(ISBLANK(E190),"",IF(COUNTIF(Qualification!$O$12:$O$1011,E190)&gt;0,TRUE,FALSE))</f>
        <v/>
      </c>
      <c r="R190" s="56" t="str">
        <f t="shared" si="35"/>
        <v/>
      </c>
    </row>
    <row r="191" spans="1:18">
      <c r="A191" s="40" t="str">
        <f t="shared" si="29"/>
        <v/>
      </c>
      <c r="B191" s="54"/>
      <c r="C191" s="54"/>
      <c r="D191" s="55"/>
      <c r="E191" s="53"/>
      <c r="F191" s="55"/>
      <c r="G191" s="126"/>
      <c r="H191" s="55"/>
      <c r="I191" s="51" t="str">
        <f t="shared" si="27"/>
        <v>-</v>
      </c>
      <c r="J191" s="26" t="str">
        <f t="shared" si="30"/>
        <v/>
      </c>
      <c r="K191" s="26" t="str">
        <f t="shared" si="28"/>
        <v/>
      </c>
      <c r="L191" s="26" t="str">
        <f t="shared" si="31"/>
        <v/>
      </c>
      <c r="M191" s="26" t="str">
        <f t="shared" si="32"/>
        <v/>
      </c>
      <c r="N191" s="26" t="str">
        <f t="shared" si="33"/>
        <v/>
      </c>
      <c r="O191" s="26" t="str">
        <f t="shared" si="34"/>
        <v/>
      </c>
      <c r="P191" s="50" t="str">
        <f>IF(OR(ISBLANK(Livraison!$B$15),ISBLANK(G191)),"",IF(M191=FALSE,FALSE,IF(AND((Livraison!$B$15-YEAR(G191))&gt;=16,(Livraison!$B$15-YEAR(G191))&lt;=65),TRUE,FALSE)))</f>
        <v/>
      </c>
      <c r="Q191" s="26" t="str">
        <f>IF(ISBLANK(E191),"",IF(COUNTIF(Qualification!$O$12:$O$1011,E191)&gt;0,TRUE,FALSE))</f>
        <v/>
      </c>
      <c r="R191" s="56" t="str">
        <f t="shared" si="35"/>
        <v/>
      </c>
    </row>
    <row r="192" spans="1:18">
      <c r="A192" s="40" t="str">
        <f t="shared" si="29"/>
        <v/>
      </c>
      <c r="B192" s="54"/>
      <c r="C192" s="54"/>
      <c r="D192" s="55"/>
      <c r="E192" s="53"/>
      <c r="F192" s="55"/>
      <c r="G192" s="126"/>
      <c r="H192" s="55"/>
      <c r="I192" s="51" t="str">
        <f t="shared" si="27"/>
        <v>-</v>
      </c>
      <c r="J192" s="26" t="str">
        <f t="shared" si="30"/>
        <v/>
      </c>
      <c r="K192" s="26" t="str">
        <f t="shared" si="28"/>
        <v/>
      </c>
      <c r="L192" s="26" t="str">
        <f t="shared" si="31"/>
        <v/>
      </c>
      <c r="M192" s="26" t="str">
        <f t="shared" si="32"/>
        <v/>
      </c>
      <c r="N192" s="26" t="str">
        <f t="shared" si="33"/>
        <v/>
      </c>
      <c r="O192" s="26" t="str">
        <f t="shared" si="34"/>
        <v/>
      </c>
      <c r="P192" s="50" t="str">
        <f>IF(OR(ISBLANK(Livraison!$B$15),ISBLANK(G192)),"",IF(M192=FALSE,FALSE,IF(AND((Livraison!$B$15-YEAR(G192))&gt;=16,(Livraison!$B$15-YEAR(G192))&lt;=65),TRUE,FALSE)))</f>
        <v/>
      </c>
      <c r="Q192" s="26" t="str">
        <f>IF(ISBLANK(E192),"",IF(COUNTIF(Qualification!$O$12:$O$1011,E192)&gt;0,TRUE,FALSE))</f>
        <v/>
      </c>
      <c r="R192" s="56" t="str">
        <f t="shared" si="35"/>
        <v/>
      </c>
    </row>
    <row r="193" spans="1:18">
      <c r="A193" s="40" t="str">
        <f t="shared" si="29"/>
        <v/>
      </c>
      <c r="B193" s="54"/>
      <c r="C193" s="54"/>
      <c r="D193" s="55"/>
      <c r="E193" s="53"/>
      <c r="F193" s="55"/>
      <c r="G193" s="126"/>
      <c r="H193" s="55"/>
      <c r="I193" s="51" t="str">
        <f t="shared" si="27"/>
        <v>-</v>
      </c>
      <c r="J193" s="26" t="str">
        <f t="shared" si="30"/>
        <v/>
      </c>
      <c r="K193" s="26" t="str">
        <f t="shared" si="28"/>
        <v/>
      </c>
      <c r="L193" s="26" t="str">
        <f t="shared" si="31"/>
        <v/>
      </c>
      <c r="M193" s="26" t="str">
        <f t="shared" si="32"/>
        <v/>
      </c>
      <c r="N193" s="26" t="str">
        <f t="shared" si="33"/>
        <v/>
      </c>
      <c r="O193" s="26" t="str">
        <f t="shared" si="34"/>
        <v/>
      </c>
      <c r="P193" s="50" t="str">
        <f>IF(OR(ISBLANK(Livraison!$B$15),ISBLANK(G193)),"",IF(M193=FALSE,FALSE,IF(AND((Livraison!$B$15-YEAR(G193))&gt;=16,(Livraison!$B$15-YEAR(G193))&lt;=65),TRUE,FALSE)))</f>
        <v/>
      </c>
      <c r="Q193" s="26" t="str">
        <f>IF(ISBLANK(E193),"",IF(COUNTIF(Qualification!$O$12:$O$1011,E193)&gt;0,TRUE,FALSE))</f>
        <v/>
      </c>
      <c r="R193" s="56" t="str">
        <f t="shared" si="35"/>
        <v/>
      </c>
    </row>
    <row r="194" spans="1:18">
      <c r="A194" s="40" t="str">
        <f t="shared" si="29"/>
        <v/>
      </c>
      <c r="B194" s="54"/>
      <c r="C194" s="54"/>
      <c r="D194" s="55"/>
      <c r="E194" s="53"/>
      <c r="F194" s="55"/>
      <c r="G194" s="126"/>
      <c r="H194" s="55"/>
      <c r="I194" s="51" t="str">
        <f t="shared" si="27"/>
        <v>-</v>
      </c>
      <c r="J194" s="26" t="str">
        <f t="shared" si="30"/>
        <v/>
      </c>
      <c r="K194" s="26" t="str">
        <f t="shared" si="28"/>
        <v/>
      </c>
      <c r="L194" s="26" t="str">
        <f t="shared" si="31"/>
        <v/>
      </c>
      <c r="M194" s="26" t="str">
        <f t="shared" si="32"/>
        <v/>
      </c>
      <c r="N194" s="26" t="str">
        <f t="shared" si="33"/>
        <v/>
      </c>
      <c r="O194" s="26" t="str">
        <f t="shared" si="34"/>
        <v/>
      </c>
      <c r="P194" s="50" t="str">
        <f>IF(OR(ISBLANK(Livraison!$B$15),ISBLANK(G194)),"",IF(M194=FALSE,FALSE,IF(AND((Livraison!$B$15-YEAR(G194))&gt;=16,(Livraison!$B$15-YEAR(G194))&lt;=65),TRUE,FALSE)))</f>
        <v/>
      </c>
      <c r="Q194" s="26" t="str">
        <f>IF(ISBLANK(E194),"",IF(COUNTIF(Qualification!$O$12:$O$1011,E194)&gt;0,TRUE,FALSE))</f>
        <v/>
      </c>
      <c r="R194" s="56" t="str">
        <f t="shared" si="35"/>
        <v/>
      </c>
    </row>
    <row r="195" spans="1:18">
      <c r="A195" s="40" t="str">
        <f t="shared" si="29"/>
        <v/>
      </c>
      <c r="B195" s="54"/>
      <c r="C195" s="54"/>
      <c r="D195" s="55"/>
      <c r="E195" s="53"/>
      <c r="F195" s="55"/>
      <c r="G195" s="126"/>
      <c r="H195" s="55"/>
      <c r="I195" s="51" t="str">
        <f t="shared" si="27"/>
        <v>-</v>
      </c>
      <c r="J195" s="26" t="str">
        <f t="shared" si="30"/>
        <v/>
      </c>
      <c r="K195" s="26" t="str">
        <f t="shared" si="28"/>
        <v/>
      </c>
      <c r="L195" s="26" t="str">
        <f t="shared" si="31"/>
        <v/>
      </c>
      <c r="M195" s="26" t="str">
        <f t="shared" si="32"/>
        <v/>
      </c>
      <c r="N195" s="26" t="str">
        <f t="shared" si="33"/>
        <v/>
      </c>
      <c r="O195" s="26" t="str">
        <f t="shared" si="34"/>
        <v/>
      </c>
      <c r="P195" s="50" t="str">
        <f>IF(OR(ISBLANK(Livraison!$B$15),ISBLANK(G195)),"",IF(M195=FALSE,FALSE,IF(AND((Livraison!$B$15-YEAR(G195))&gt;=16,(Livraison!$B$15-YEAR(G195))&lt;=65),TRUE,FALSE)))</f>
        <v/>
      </c>
      <c r="Q195" s="26" t="str">
        <f>IF(ISBLANK(E195),"",IF(COUNTIF(Qualification!$O$12:$O$1011,E195)&gt;0,TRUE,FALSE))</f>
        <v/>
      </c>
      <c r="R195" s="56" t="str">
        <f t="shared" si="35"/>
        <v/>
      </c>
    </row>
    <row r="196" spans="1:18">
      <c r="A196" s="40" t="str">
        <f t="shared" si="29"/>
        <v/>
      </c>
      <c r="B196" s="54"/>
      <c r="C196" s="54"/>
      <c r="D196" s="55"/>
      <c r="E196" s="53"/>
      <c r="F196" s="55"/>
      <c r="G196" s="126"/>
      <c r="H196" s="55"/>
      <c r="I196" s="51" t="str">
        <f t="shared" si="27"/>
        <v>-</v>
      </c>
      <c r="J196" s="26" t="str">
        <f t="shared" si="30"/>
        <v/>
      </c>
      <c r="K196" s="26" t="str">
        <f t="shared" si="28"/>
        <v/>
      </c>
      <c r="L196" s="26" t="str">
        <f t="shared" si="31"/>
        <v/>
      </c>
      <c r="M196" s="26" t="str">
        <f t="shared" si="32"/>
        <v/>
      </c>
      <c r="N196" s="26" t="str">
        <f t="shared" si="33"/>
        <v/>
      </c>
      <c r="O196" s="26" t="str">
        <f t="shared" si="34"/>
        <v/>
      </c>
      <c r="P196" s="50" t="str">
        <f>IF(OR(ISBLANK(Livraison!$B$15),ISBLANK(G196)),"",IF(M196=FALSE,FALSE,IF(AND((Livraison!$B$15-YEAR(G196))&gt;=16,(Livraison!$B$15-YEAR(G196))&lt;=65),TRUE,FALSE)))</f>
        <v/>
      </c>
      <c r="Q196" s="26" t="str">
        <f>IF(ISBLANK(E196),"",IF(COUNTIF(Qualification!$O$12:$O$1011,E196)&gt;0,TRUE,FALSE))</f>
        <v/>
      </c>
      <c r="R196" s="56" t="str">
        <f t="shared" si="35"/>
        <v/>
      </c>
    </row>
    <row r="197" spans="1:18">
      <c r="A197" s="40" t="str">
        <f t="shared" si="29"/>
        <v/>
      </c>
      <c r="B197" s="54"/>
      <c r="C197" s="54"/>
      <c r="D197" s="55"/>
      <c r="E197" s="53"/>
      <c r="F197" s="55"/>
      <c r="G197" s="126"/>
      <c r="H197" s="55"/>
      <c r="I197" s="51" t="str">
        <f t="shared" si="27"/>
        <v>-</v>
      </c>
      <c r="J197" s="26" t="str">
        <f t="shared" si="30"/>
        <v/>
      </c>
      <c r="K197" s="26" t="str">
        <f t="shared" si="28"/>
        <v/>
      </c>
      <c r="L197" s="26" t="str">
        <f t="shared" si="31"/>
        <v/>
      </c>
      <c r="M197" s="26" t="str">
        <f t="shared" si="32"/>
        <v/>
      </c>
      <c r="N197" s="26" t="str">
        <f t="shared" si="33"/>
        <v/>
      </c>
      <c r="O197" s="26" t="str">
        <f t="shared" si="34"/>
        <v/>
      </c>
      <c r="P197" s="50" t="str">
        <f>IF(OR(ISBLANK(Livraison!$B$15),ISBLANK(G197)),"",IF(M197=FALSE,FALSE,IF(AND((Livraison!$B$15-YEAR(G197))&gt;=16,(Livraison!$B$15-YEAR(G197))&lt;=65),TRUE,FALSE)))</f>
        <v/>
      </c>
      <c r="Q197" s="26" t="str">
        <f>IF(ISBLANK(E197),"",IF(COUNTIF(Qualification!$O$12:$O$1011,E197)&gt;0,TRUE,FALSE))</f>
        <v/>
      </c>
      <c r="R197" s="56" t="str">
        <f t="shared" si="35"/>
        <v/>
      </c>
    </row>
    <row r="198" spans="1:18">
      <c r="A198" s="40" t="str">
        <f t="shared" si="29"/>
        <v/>
      </c>
      <c r="B198" s="54"/>
      <c r="C198" s="54"/>
      <c r="D198" s="55"/>
      <c r="E198" s="53"/>
      <c r="F198" s="55"/>
      <c r="G198" s="126"/>
      <c r="H198" s="55"/>
      <c r="I198" s="51" t="str">
        <f t="shared" si="27"/>
        <v>-</v>
      </c>
      <c r="J198" s="26" t="str">
        <f t="shared" si="30"/>
        <v/>
      </c>
      <c r="K198" s="26" t="str">
        <f t="shared" si="28"/>
        <v/>
      </c>
      <c r="L198" s="26" t="str">
        <f t="shared" si="31"/>
        <v/>
      </c>
      <c r="M198" s="26" t="str">
        <f t="shared" si="32"/>
        <v/>
      </c>
      <c r="N198" s="26" t="str">
        <f t="shared" si="33"/>
        <v/>
      </c>
      <c r="O198" s="26" t="str">
        <f t="shared" si="34"/>
        <v/>
      </c>
      <c r="P198" s="50" t="str">
        <f>IF(OR(ISBLANK(Livraison!$B$15),ISBLANK(G198)),"",IF(M198=FALSE,FALSE,IF(AND((Livraison!$B$15-YEAR(G198))&gt;=16,(Livraison!$B$15-YEAR(G198))&lt;=65),TRUE,FALSE)))</f>
        <v/>
      </c>
      <c r="Q198" s="26" t="str">
        <f>IF(ISBLANK(E198),"",IF(COUNTIF(Qualification!$O$12:$O$1011,E198)&gt;0,TRUE,FALSE))</f>
        <v/>
      </c>
      <c r="R198" s="56" t="str">
        <f t="shared" si="35"/>
        <v/>
      </c>
    </row>
    <row r="199" spans="1:18">
      <c r="A199" s="40" t="str">
        <f t="shared" si="29"/>
        <v/>
      </c>
      <c r="B199" s="54"/>
      <c r="C199" s="54"/>
      <c r="D199" s="55"/>
      <c r="E199" s="53"/>
      <c r="F199" s="55"/>
      <c r="G199" s="126"/>
      <c r="H199" s="55"/>
      <c r="I199" s="51" t="str">
        <f t="shared" si="27"/>
        <v>-</v>
      </c>
      <c r="J199" s="26" t="str">
        <f t="shared" si="30"/>
        <v/>
      </c>
      <c r="K199" s="26" t="str">
        <f t="shared" si="28"/>
        <v/>
      </c>
      <c r="L199" s="26" t="str">
        <f t="shared" si="31"/>
        <v/>
      </c>
      <c r="M199" s="26" t="str">
        <f t="shared" si="32"/>
        <v/>
      </c>
      <c r="N199" s="26" t="str">
        <f t="shared" si="33"/>
        <v/>
      </c>
      <c r="O199" s="26" t="str">
        <f t="shared" si="34"/>
        <v/>
      </c>
      <c r="P199" s="50" t="str">
        <f>IF(OR(ISBLANK(Livraison!$B$15),ISBLANK(G199)),"",IF(M199=FALSE,FALSE,IF(AND((Livraison!$B$15-YEAR(G199))&gt;=16,(Livraison!$B$15-YEAR(G199))&lt;=65),TRUE,FALSE)))</f>
        <v/>
      </c>
      <c r="Q199" s="26" t="str">
        <f>IF(ISBLANK(E199),"",IF(COUNTIF(Qualification!$O$12:$O$1011,E199)&gt;0,TRUE,FALSE))</f>
        <v/>
      </c>
      <c r="R199" s="56" t="str">
        <f t="shared" si="35"/>
        <v/>
      </c>
    </row>
    <row r="200" spans="1:18">
      <c r="A200" s="40" t="str">
        <f t="shared" si="29"/>
        <v/>
      </c>
      <c r="B200" s="54"/>
      <c r="C200" s="54"/>
      <c r="D200" s="55"/>
      <c r="E200" s="53"/>
      <c r="F200" s="55"/>
      <c r="G200" s="126"/>
      <c r="H200" s="55"/>
      <c r="I200" s="51" t="str">
        <f t="shared" si="27"/>
        <v>-</v>
      </c>
      <c r="J200" s="26" t="str">
        <f t="shared" si="30"/>
        <v/>
      </c>
      <c r="K200" s="26" t="str">
        <f t="shared" si="28"/>
        <v/>
      </c>
      <c r="L200" s="26" t="str">
        <f t="shared" si="31"/>
        <v/>
      </c>
      <c r="M200" s="26" t="str">
        <f t="shared" si="32"/>
        <v/>
      </c>
      <c r="N200" s="26" t="str">
        <f t="shared" si="33"/>
        <v/>
      </c>
      <c r="O200" s="26" t="str">
        <f t="shared" si="34"/>
        <v/>
      </c>
      <c r="P200" s="50" t="str">
        <f>IF(OR(ISBLANK(Livraison!$B$15),ISBLANK(G200)),"",IF(M200=FALSE,FALSE,IF(AND((Livraison!$B$15-YEAR(G200))&gt;=16,(Livraison!$B$15-YEAR(G200))&lt;=65),TRUE,FALSE)))</f>
        <v/>
      </c>
      <c r="Q200" s="26" t="str">
        <f>IF(ISBLANK(E200),"",IF(COUNTIF(Qualification!$O$12:$O$1011,E200)&gt;0,TRUE,FALSE))</f>
        <v/>
      </c>
      <c r="R200" s="56" t="str">
        <f t="shared" si="35"/>
        <v/>
      </c>
    </row>
    <row r="201" spans="1:18">
      <c r="A201" s="40" t="str">
        <f t="shared" si="29"/>
        <v/>
      </c>
      <c r="B201" s="54"/>
      <c r="C201" s="54"/>
      <c r="D201" s="55"/>
      <c r="E201" s="53"/>
      <c r="F201" s="55"/>
      <c r="G201" s="126"/>
      <c r="H201" s="55"/>
      <c r="I201" s="51" t="str">
        <f t="shared" si="27"/>
        <v>-</v>
      </c>
      <c r="J201" s="26" t="str">
        <f t="shared" si="30"/>
        <v/>
      </c>
      <c r="K201" s="26" t="str">
        <f t="shared" si="28"/>
        <v/>
      </c>
      <c r="L201" s="26" t="str">
        <f t="shared" si="31"/>
        <v/>
      </c>
      <c r="M201" s="26" t="str">
        <f t="shared" si="32"/>
        <v/>
      </c>
      <c r="N201" s="26" t="str">
        <f t="shared" si="33"/>
        <v/>
      </c>
      <c r="O201" s="26" t="str">
        <f t="shared" si="34"/>
        <v/>
      </c>
      <c r="P201" s="50" t="str">
        <f>IF(OR(ISBLANK(Livraison!$B$15),ISBLANK(G201)),"",IF(M201=FALSE,FALSE,IF(AND((Livraison!$B$15-YEAR(G201))&gt;=16,(Livraison!$B$15-YEAR(G201))&lt;=65),TRUE,FALSE)))</f>
        <v/>
      </c>
      <c r="Q201" s="26" t="str">
        <f>IF(ISBLANK(E201),"",IF(COUNTIF(Qualification!$O$12:$O$1011,E201)&gt;0,TRUE,FALSE))</f>
        <v/>
      </c>
      <c r="R201" s="56" t="str">
        <f t="shared" si="35"/>
        <v/>
      </c>
    </row>
    <row r="202" spans="1:18">
      <c r="A202" s="40" t="str">
        <f t="shared" si="29"/>
        <v/>
      </c>
      <c r="B202" s="54"/>
      <c r="C202" s="54"/>
      <c r="D202" s="55"/>
      <c r="E202" s="53"/>
      <c r="F202" s="55"/>
      <c r="G202" s="126"/>
      <c r="H202" s="55"/>
      <c r="I202" s="51" t="str">
        <f t="shared" si="27"/>
        <v>-</v>
      </c>
      <c r="J202" s="26" t="str">
        <f t="shared" si="30"/>
        <v/>
      </c>
      <c r="K202" s="26" t="str">
        <f t="shared" si="28"/>
        <v/>
      </c>
      <c r="L202" s="26" t="str">
        <f t="shared" si="31"/>
        <v/>
      </c>
      <c r="M202" s="26" t="str">
        <f t="shared" si="32"/>
        <v/>
      </c>
      <c r="N202" s="26" t="str">
        <f t="shared" si="33"/>
        <v/>
      </c>
      <c r="O202" s="26" t="str">
        <f t="shared" si="34"/>
        <v/>
      </c>
      <c r="P202" s="50" t="str">
        <f>IF(OR(ISBLANK(Livraison!$B$15),ISBLANK(G202)),"",IF(M202=FALSE,FALSE,IF(AND((Livraison!$B$15-YEAR(G202))&gt;=16,(Livraison!$B$15-YEAR(G202))&lt;=65),TRUE,FALSE)))</f>
        <v/>
      </c>
      <c r="Q202" s="26" t="str">
        <f>IF(ISBLANK(E202),"",IF(COUNTIF(Qualification!$O$12:$O$1011,E202)&gt;0,TRUE,FALSE))</f>
        <v/>
      </c>
      <c r="R202" s="56" t="str">
        <f t="shared" si="35"/>
        <v/>
      </c>
    </row>
    <row r="203" spans="1:18">
      <c r="A203" s="40" t="str">
        <f t="shared" si="29"/>
        <v/>
      </c>
      <c r="B203" s="54"/>
      <c r="C203" s="54"/>
      <c r="D203" s="55"/>
      <c r="E203" s="53"/>
      <c r="F203" s="55"/>
      <c r="G203" s="126"/>
      <c r="H203" s="55"/>
      <c r="I203" s="51" t="str">
        <f t="shared" si="27"/>
        <v>-</v>
      </c>
      <c r="J203" s="26" t="str">
        <f t="shared" si="30"/>
        <v/>
      </c>
      <c r="K203" s="26" t="str">
        <f t="shared" si="28"/>
        <v/>
      </c>
      <c r="L203" s="26" t="str">
        <f t="shared" si="31"/>
        <v/>
      </c>
      <c r="M203" s="26" t="str">
        <f t="shared" si="32"/>
        <v/>
      </c>
      <c r="N203" s="26" t="str">
        <f t="shared" si="33"/>
        <v/>
      </c>
      <c r="O203" s="26" t="str">
        <f t="shared" si="34"/>
        <v/>
      </c>
      <c r="P203" s="50" t="str">
        <f>IF(OR(ISBLANK(Livraison!$B$15),ISBLANK(G203)),"",IF(M203=FALSE,FALSE,IF(AND((Livraison!$B$15-YEAR(G203))&gt;=16,(Livraison!$B$15-YEAR(G203))&lt;=65),TRUE,FALSE)))</f>
        <v/>
      </c>
      <c r="Q203" s="26" t="str">
        <f>IF(ISBLANK(E203),"",IF(COUNTIF(Qualification!$O$12:$O$1011,E203)&gt;0,TRUE,FALSE))</f>
        <v/>
      </c>
      <c r="R203" s="56" t="str">
        <f t="shared" si="35"/>
        <v/>
      </c>
    </row>
    <row r="204" spans="1:18">
      <c r="A204" s="40" t="str">
        <f t="shared" si="29"/>
        <v/>
      </c>
      <c r="B204" s="54"/>
      <c r="C204" s="54"/>
      <c r="D204" s="55"/>
      <c r="E204" s="53"/>
      <c r="F204" s="55"/>
      <c r="G204" s="126"/>
      <c r="H204" s="55"/>
      <c r="I204" s="51" t="str">
        <f t="shared" si="27"/>
        <v>-</v>
      </c>
      <c r="J204" s="26" t="str">
        <f t="shared" si="30"/>
        <v/>
      </c>
      <c r="K204" s="26" t="str">
        <f t="shared" si="28"/>
        <v/>
      </c>
      <c r="L204" s="26" t="str">
        <f t="shared" si="31"/>
        <v/>
      </c>
      <c r="M204" s="26" t="str">
        <f t="shared" si="32"/>
        <v/>
      </c>
      <c r="N204" s="26" t="str">
        <f t="shared" si="33"/>
        <v/>
      </c>
      <c r="O204" s="26" t="str">
        <f t="shared" si="34"/>
        <v/>
      </c>
      <c r="P204" s="50" t="str">
        <f>IF(OR(ISBLANK(Livraison!$B$15),ISBLANK(G204)),"",IF(M204=FALSE,FALSE,IF(AND((Livraison!$B$15-YEAR(G204))&gt;=16,(Livraison!$B$15-YEAR(G204))&lt;=65),TRUE,FALSE)))</f>
        <v/>
      </c>
      <c r="Q204" s="26" t="str">
        <f>IF(ISBLANK(E204),"",IF(COUNTIF(Qualification!$O$12:$O$1011,E204)&gt;0,TRUE,FALSE))</f>
        <v/>
      </c>
      <c r="R204" s="56" t="str">
        <f t="shared" si="35"/>
        <v/>
      </c>
    </row>
    <row r="205" spans="1:18">
      <c r="A205" s="40" t="str">
        <f t="shared" si="29"/>
        <v/>
      </c>
      <c r="B205" s="54"/>
      <c r="C205" s="54"/>
      <c r="D205" s="55"/>
      <c r="E205" s="53"/>
      <c r="F205" s="55"/>
      <c r="G205" s="126"/>
      <c r="H205" s="55"/>
      <c r="I205" s="51" t="str">
        <f t="shared" ref="I205:I268" si="36">IF(ISBLANK(E205),"-",CONCATENATE(E205," ",B205," ",C205))</f>
        <v>-</v>
      </c>
      <c r="J205" s="26" t="str">
        <f t="shared" si="30"/>
        <v/>
      </c>
      <c r="K205" s="26" t="str">
        <f t="shared" ref="K205:K268" si="37">IF(OR(ISBLANK(E205)),"",NOT(COUNTIF($E$12:$E$1011,$E205)&gt;1))</f>
        <v/>
      </c>
      <c r="L205" s="26" t="str">
        <f t="shared" si="31"/>
        <v/>
      </c>
      <c r="M205" s="26" t="str">
        <f t="shared" si="32"/>
        <v/>
      </c>
      <c r="N205" s="26" t="str">
        <f t="shared" si="33"/>
        <v/>
      </c>
      <c r="O205" s="26" t="str">
        <f t="shared" si="34"/>
        <v/>
      </c>
      <c r="P205" s="50" t="str">
        <f>IF(OR(ISBLANK(Livraison!$B$15),ISBLANK(G205)),"",IF(M205=FALSE,FALSE,IF(AND((Livraison!$B$15-YEAR(G205))&gt;=16,(Livraison!$B$15-YEAR(G205))&lt;=65),TRUE,FALSE)))</f>
        <v/>
      </c>
      <c r="Q205" s="26" t="str">
        <f>IF(ISBLANK(E205),"",IF(COUNTIF(Qualification!$O$12:$O$1011,E205)&gt;0,TRUE,FALSE))</f>
        <v/>
      </c>
      <c r="R205" s="56" t="str">
        <f t="shared" si="35"/>
        <v/>
      </c>
    </row>
    <row r="206" spans="1:18">
      <c r="A206" s="40" t="str">
        <f t="shared" si="29"/>
        <v/>
      </c>
      <c r="B206" s="54"/>
      <c r="C206" s="54"/>
      <c r="D206" s="55"/>
      <c r="E206" s="53"/>
      <c r="F206" s="55"/>
      <c r="G206" s="126"/>
      <c r="H206" s="55"/>
      <c r="I206" s="51" t="str">
        <f t="shared" si="36"/>
        <v>-</v>
      </c>
      <c r="J206" s="26" t="str">
        <f t="shared" si="30"/>
        <v/>
      </c>
      <c r="K206" s="26" t="str">
        <f t="shared" si="37"/>
        <v/>
      </c>
      <c r="L206" s="26" t="str">
        <f t="shared" si="31"/>
        <v/>
      </c>
      <c r="M206" s="26" t="str">
        <f t="shared" si="32"/>
        <v/>
      </c>
      <c r="N206" s="26" t="str">
        <f t="shared" si="33"/>
        <v/>
      </c>
      <c r="O206" s="26" t="str">
        <f t="shared" si="34"/>
        <v/>
      </c>
      <c r="P206" s="50" t="str">
        <f>IF(OR(ISBLANK(Livraison!$B$15),ISBLANK(G206)),"",IF(M206=FALSE,FALSE,IF(AND((Livraison!$B$15-YEAR(G206))&gt;=16,(Livraison!$B$15-YEAR(G206))&lt;=65),TRUE,FALSE)))</f>
        <v/>
      </c>
      <c r="Q206" s="26" t="str">
        <f>IF(ISBLANK(E206),"",IF(COUNTIF(Qualification!$O$12:$O$1011,E206)&gt;0,TRUE,FALSE))</f>
        <v/>
      </c>
      <c r="R206" s="56" t="str">
        <f t="shared" si="35"/>
        <v/>
      </c>
    </row>
    <row r="207" spans="1:18">
      <c r="A207" s="40" t="str">
        <f t="shared" si="29"/>
        <v/>
      </c>
      <c r="B207" s="54"/>
      <c r="C207" s="54"/>
      <c r="D207" s="55"/>
      <c r="E207" s="53"/>
      <c r="F207" s="55"/>
      <c r="G207" s="126"/>
      <c r="H207" s="55"/>
      <c r="I207" s="51" t="str">
        <f t="shared" si="36"/>
        <v>-</v>
      </c>
      <c r="J207" s="26" t="str">
        <f t="shared" si="30"/>
        <v/>
      </c>
      <c r="K207" s="26" t="str">
        <f t="shared" si="37"/>
        <v/>
      </c>
      <c r="L207" s="26" t="str">
        <f t="shared" si="31"/>
        <v/>
      </c>
      <c r="M207" s="26" t="str">
        <f t="shared" si="32"/>
        <v/>
      </c>
      <c r="N207" s="26" t="str">
        <f t="shared" si="33"/>
        <v/>
      </c>
      <c r="O207" s="26" t="str">
        <f t="shared" si="34"/>
        <v/>
      </c>
      <c r="P207" s="50" t="str">
        <f>IF(OR(ISBLANK(Livraison!$B$15),ISBLANK(G207)),"",IF(M207=FALSE,FALSE,IF(AND((Livraison!$B$15-YEAR(G207))&gt;=16,(Livraison!$B$15-YEAR(G207))&lt;=65),TRUE,FALSE)))</f>
        <v/>
      </c>
      <c r="Q207" s="26" t="str">
        <f>IF(ISBLANK(E207),"",IF(COUNTIF(Qualification!$O$12:$O$1011,E207)&gt;0,TRUE,FALSE))</f>
        <v/>
      </c>
      <c r="R207" s="56" t="str">
        <f t="shared" si="35"/>
        <v/>
      </c>
    </row>
    <row r="208" spans="1:18">
      <c r="A208" s="40" t="str">
        <f t="shared" si="29"/>
        <v/>
      </c>
      <c r="B208" s="54"/>
      <c r="C208" s="54"/>
      <c r="D208" s="55"/>
      <c r="E208" s="53"/>
      <c r="F208" s="55"/>
      <c r="G208" s="126"/>
      <c r="H208" s="55"/>
      <c r="I208" s="51" t="str">
        <f t="shared" si="36"/>
        <v>-</v>
      </c>
      <c r="J208" s="26" t="str">
        <f t="shared" si="30"/>
        <v/>
      </c>
      <c r="K208" s="26" t="str">
        <f t="shared" si="37"/>
        <v/>
      </c>
      <c r="L208" s="26" t="str">
        <f t="shared" si="31"/>
        <v/>
      </c>
      <c r="M208" s="26" t="str">
        <f t="shared" si="32"/>
        <v/>
      </c>
      <c r="N208" s="26" t="str">
        <f t="shared" si="33"/>
        <v/>
      </c>
      <c r="O208" s="26" t="str">
        <f t="shared" si="34"/>
        <v/>
      </c>
      <c r="P208" s="50" t="str">
        <f>IF(OR(ISBLANK(Livraison!$B$15),ISBLANK(G208)),"",IF(M208=FALSE,FALSE,IF(AND((Livraison!$B$15-YEAR(G208))&gt;=16,(Livraison!$B$15-YEAR(G208))&lt;=65),TRUE,FALSE)))</f>
        <v/>
      </c>
      <c r="Q208" s="26" t="str">
        <f>IF(ISBLANK(E208),"",IF(COUNTIF(Qualification!$O$12:$O$1011,E208)&gt;0,TRUE,FALSE))</f>
        <v/>
      </c>
      <c r="R208" s="56" t="str">
        <f t="shared" si="35"/>
        <v/>
      </c>
    </row>
    <row r="209" spans="1:18">
      <c r="A209" s="40" t="str">
        <f t="shared" si="29"/>
        <v/>
      </c>
      <c r="B209" s="54"/>
      <c r="C209" s="54"/>
      <c r="D209" s="55"/>
      <c r="E209" s="53"/>
      <c r="F209" s="55"/>
      <c r="G209" s="126"/>
      <c r="H209" s="55"/>
      <c r="I209" s="51" t="str">
        <f t="shared" si="36"/>
        <v>-</v>
      </c>
      <c r="J209" s="26" t="str">
        <f t="shared" si="30"/>
        <v/>
      </c>
      <c r="K209" s="26" t="str">
        <f t="shared" si="37"/>
        <v/>
      </c>
      <c r="L209" s="26" t="str">
        <f t="shared" si="31"/>
        <v/>
      </c>
      <c r="M209" s="26" t="str">
        <f t="shared" si="32"/>
        <v/>
      </c>
      <c r="N209" s="26" t="str">
        <f t="shared" si="33"/>
        <v/>
      </c>
      <c r="O209" s="26" t="str">
        <f t="shared" si="34"/>
        <v/>
      </c>
      <c r="P209" s="50" t="str">
        <f>IF(OR(ISBLANK(Livraison!$B$15),ISBLANK(G209)),"",IF(M209=FALSE,FALSE,IF(AND((Livraison!$B$15-YEAR(G209))&gt;=16,(Livraison!$B$15-YEAR(G209))&lt;=65),TRUE,FALSE)))</f>
        <v/>
      </c>
      <c r="Q209" s="26" t="str">
        <f>IF(ISBLANK(E209),"",IF(COUNTIF(Qualification!$O$12:$O$1011,E209)&gt;0,TRUE,FALSE))</f>
        <v/>
      </c>
      <c r="R209" s="56" t="str">
        <f t="shared" si="35"/>
        <v/>
      </c>
    </row>
    <row r="210" spans="1:18">
      <c r="A210" s="40" t="str">
        <f t="shared" si="29"/>
        <v/>
      </c>
      <c r="B210" s="54"/>
      <c r="C210" s="54"/>
      <c r="D210" s="55"/>
      <c r="E210" s="53"/>
      <c r="F210" s="55"/>
      <c r="G210" s="126"/>
      <c r="H210" s="55"/>
      <c r="I210" s="51" t="str">
        <f t="shared" si="36"/>
        <v>-</v>
      </c>
      <c r="J210" s="26" t="str">
        <f t="shared" si="30"/>
        <v/>
      </c>
      <c r="K210" s="26" t="str">
        <f t="shared" si="37"/>
        <v/>
      </c>
      <c r="L210" s="26" t="str">
        <f t="shared" si="31"/>
        <v/>
      </c>
      <c r="M210" s="26" t="str">
        <f t="shared" si="32"/>
        <v/>
      </c>
      <c r="N210" s="26" t="str">
        <f t="shared" si="33"/>
        <v/>
      </c>
      <c r="O210" s="26" t="str">
        <f t="shared" si="34"/>
        <v/>
      </c>
      <c r="P210" s="50" t="str">
        <f>IF(OR(ISBLANK(Livraison!$B$15),ISBLANK(G210)),"",IF(M210=FALSE,FALSE,IF(AND((Livraison!$B$15-YEAR(G210))&gt;=16,(Livraison!$B$15-YEAR(G210))&lt;=65),TRUE,FALSE)))</f>
        <v/>
      </c>
      <c r="Q210" s="26" t="str">
        <f>IF(ISBLANK(E210),"",IF(COUNTIF(Qualification!$O$12:$O$1011,E210)&gt;0,TRUE,FALSE))</f>
        <v/>
      </c>
      <c r="R210" s="56" t="str">
        <f t="shared" si="35"/>
        <v/>
      </c>
    </row>
    <row r="211" spans="1:18">
      <c r="A211" s="40" t="str">
        <f t="shared" si="29"/>
        <v/>
      </c>
      <c r="B211" s="54"/>
      <c r="C211" s="54"/>
      <c r="D211" s="55"/>
      <c r="E211" s="53"/>
      <c r="F211" s="55"/>
      <c r="G211" s="126"/>
      <c r="H211" s="55"/>
      <c r="I211" s="51" t="str">
        <f t="shared" si="36"/>
        <v>-</v>
      </c>
      <c r="J211" s="26" t="str">
        <f t="shared" si="30"/>
        <v/>
      </c>
      <c r="K211" s="26" t="str">
        <f t="shared" si="37"/>
        <v/>
      </c>
      <c r="L211" s="26" t="str">
        <f t="shared" si="31"/>
        <v/>
      </c>
      <c r="M211" s="26" t="str">
        <f t="shared" si="32"/>
        <v/>
      </c>
      <c r="N211" s="26" t="str">
        <f t="shared" si="33"/>
        <v/>
      </c>
      <c r="O211" s="26" t="str">
        <f t="shared" si="34"/>
        <v/>
      </c>
      <c r="P211" s="50" t="str">
        <f>IF(OR(ISBLANK(Livraison!$B$15),ISBLANK(G211)),"",IF(M211=FALSE,FALSE,IF(AND((Livraison!$B$15-YEAR(G211))&gt;=16,(Livraison!$B$15-YEAR(G211))&lt;=65),TRUE,FALSE)))</f>
        <v/>
      </c>
      <c r="Q211" s="26" t="str">
        <f>IF(ISBLANK(E211),"",IF(COUNTIF(Qualification!$O$12:$O$1011,E211)&gt;0,TRUE,FALSE))</f>
        <v/>
      </c>
      <c r="R211" s="56" t="str">
        <f t="shared" si="35"/>
        <v/>
      </c>
    </row>
    <row r="212" spans="1:18">
      <c r="A212" s="40" t="str">
        <f t="shared" si="29"/>
        <v/>
      </c>
      <c r="B212" s="54"/>
      <c r="C212" s="54"/>
      <c r="D212" s="55"/>
      <c r="E212" s="53"/>
      <c r="F212" s="55"/>
      <c r="G212" s="126"/>
      <c r="H212" s="55"/>
      <c r="I212" s="51" t="str">
        <f t="shared" si="36"/>
        <v>-</v>
      </c>
      <c r="J212" s="26" t="str">
        <f t="shared" si="30"/>
        <v/>
      </c>
      <c r="K212" s="26" t="str">
        <f t="shared" si="37"/>
        <v/>
      </c>
      <c r="L212" s="26" t="str">
        <f t="shared" si="31"/>
        <v/>
      </c>
      <c r="M212" s="26" t="str">
        <f t="shared" si="32"/>
        <v/>
      </c>
      <c r="N212" s="26" t="str">
        <f t="shared" si="33"/>
        <v/>
      </c>
      <c r="O212" s="26" t="str">
        <f t="shared" si="34"/>
        <v/>
      </c>
      <c r="P212" s="50" t="str">
        <f>IF(OR(ISBLANK(Livraison!$B$15),ISBLANK(G212)),"",IF(M212=FALSE,FALSE,IF(AND((Livraison!$B$15-YEAR(G212))&gt;=16,(Livraison!$B$15-YEAR(G212))&lt;=65),TRUE,FALSE)))</f>
        <v/>
      </c>
      <c r="Q212" s="26" t="str">
        <f>IF(ISBLANK(E212),"",IF(COUNTIF(Qualification!$O$12:$O$1011,E212)&gt;0,TRUE,FALSE))</f>
        <v/>
      </c>
      <c r="R212" s="56" t="str">
        <f t="shared" si="35"/>
        <v/>
      </c>
    </row>
    <row r="213" spans="1:18">
      <c r="A213" s="40" t="str">
        <f t="shared" si="29"/>
        <v/>
      </c>
      <c r="B213" s="54"/>
      <c r="C213" s="54"/>
      <c r="D213" s="55"/>
      <c r="E213" s="53"/>
      <c r="F213" s="55"/>
      <c r="G213" s="126"/>
      <c r="H213" s="55"/>
      <c r="I213" s="51" t="str">
        <f t="shared" si="36"/>
        <v>-</v>
      </c>
      <c r="J213" s="26" t="str">
        <f t="shared" si="30"/>
        <v/>
      </c>
      <c r="K213" s="26" t="str">
        <f t="shared" si="37"/>
        <v/>
      </c>
      <c r="L213" s="26" t="str">
        <f t="shared" si="31"/>
        <v/>
      </c>
      <c r="M213" s="26" t="str">
        <f t="shared" si="32"/>
        <v/>
      </c>
      <c r="N213" s="26" t="str">
        <f t="shared" si="33"/>
        <v/>
      </c>
      <c r="O213" s="26" t="str">
        <f t="shared" si="34"/>
        <v/>
      </c>
      <c r="P213" s="50" t="str">
        <f>IF(OR(ISBLANK(Livraison!$B$15),ISBLANK(G213)),"",IF(M213=FALSE,FALSE,IF(AND((Livraison!$B$15-YEAR(G213))&gt;=16,(Livraison!$B$15-YEAR(G213))&lt;=65),TRUE,FALSE)))</f>
        <v/>
      </c>
      <c r="Q213" s="26" t="str">
        <f>IF(ISBLANK(E213),"",IF(COUNTIF(Qualification!$O$12:$O$1011,E213)&gt;0,TRUE,FALSE))</f>
        <v/>
      </c>
      <c r="R213" s="56" t="str">
        <f t="shared" si="35"/>
        <v/>
      </c>
    </row>
    <row r="214" spans="1:18">
      <c r="A214" s="40" t="str">
        <f t="shared" si="29"/>
        <v/>
      </c>
      <c r="B214" s="54"/>
      <c r="C214" s="54"/>
      <c r="D214" s="55"/>
      <c r="E214" s="53"/>
      <c r="F214" s="55"/>
      <c r="G214" s="126"/>
      <c r="H214" s="55"/>
      <c r="I214" s="51" t="str">
        <f t="shared" si="36"/>
        <v>-</v>
      </c>
      <c r="J214" s="26" t="str">
        <f t="shared" si="30"/>
        <v/>
      </c>
      <c r="K214" s="26" t="str">
        <f t="shared" si="37"/>
        <v/>
      </c>
      <c r="L214" s="26" t="str">
        <f t="shared" si="31"/>
        <v/>
      </c>
      <c r="M214" s="26" t="str">
        <f t="shared" si="32"/>
        <v/>
      </c>
      <c r="N214" s="26" t="str">
        <f t="shared" si="33"/>
        <v/>
      </c>
      <c r="O214" s="26" t="str">
        <f t="shared" si="34"/>
        <v/>
      </c>
      <c r="P214" s="50" t="str">
        <f>IF(OR(ISBLANK(Livraison!$B$15),ISBLANK(G214)),"",IF(M214=FALSE,FALSE,IF(AND((Livraison!$B$15-YEAR(G214))&gt;=16,(Livraison!$B$15-YEAR(G214))&lt;=65),TRUE,FALSE)))</f>
        <v/>
      </c>
      <c r="Q214" s="26" t="str">
        <f>IF(ISBLANK(E214),"",IF(COUNTIF(Qualification!$O$12:$O$1011,E214)&gt;0,TRUE,FALSE))</f>
        <v/>
      </c>
      <c r="R214" s="56" t="str">
        <f t="shared" si="35"/>
        <v/>
      </c>
    </row>
    <row r="215" spans="1:18">
      <c r="A215" s="40" t="str">
        <f t="shared" si="29"/>
        <v/>
      </c>
      <c r="B215" s="54"/>
      <c r="C215" s="54"/>
      <c r="D215" s="55"/>
      <c r="E215" s="53"/>
      <c r="F215" s="55"/>
      <c r="G215" s="126"/>
      <c r="H215" s="55"/>
      <c r="I215" s="51" t="str">
        <f t="shared" si="36"/>
        <v>-</v>
      </c>
      <c r="J215" s="26" t="str">
        <f t="shared" si="30"/>
        <v/>
      </c>
      <c r="K215" s="26" t="str">
        <f t="shared" si="37"/>
        <v/>
      </c>
      <c r="L215" s="26" t="str">
        <f t="shared" si="31"/>
        <v/>
      </c>
      <c r="M215" s="26" t="str">
        <f t="shared" si="32"/>
        <v/>
      </c>
      <c r="N215" s="26" t="str">
        <f t="shared" si="33"/>
        <v/>
      </c>
      <c r="O215" s="26" t="str">
        <f t="shared" si="34"/>
        <v/>
      </c>
      <c r="P215" s="50" t="str">
        <f>IF(OR(ISBLANK(Livraison!$B$15),ISBLANK(G215)),"",IF(M215=FALSE,FALSE,IF(AND((Livraison!$B$15-YEAR(G215))&gt;=16,(Livraison!$B$15-YEAR(G215))&lt;=65),TRUE,FALSE)))</f>
        <v/>
      </c>
      <c r="Q215" s="26" t="str">
        <f>IF(ISBLANK(E215),"",IF(COUNTIF(Qualification!$O$12:$O$1011,E215)&gt;0,TRUE,FALSE))</f>
        <v/>
      </c>
      <c r="R215" s="56" t="str">
        <f t="shared" si="35"/>
        <v/>
      </c>
    </row>
    <row r="216" spans="1:18">
      <c r="A216" s="40" t="str">
        <f t="shared" si="29"/>
        <v/>
      </c>
      <c r="B216" s="54"/>
      <c r="C216" s="54"/>
      <c r="D216" s="55"/>
      <c r="E216" s="53"/>
      <c r="F216" s="55"/>
      <c r="G216" s="126"/>
      <c r="H216" s="55"/>
      <c r="I216" s="51" t="str">
        <f t="shared" si="36"/>
        <v>-</v>
      </c>
      <c r="J216" s="26" t="str">
        <f t="shared" si="30"/>
        <v/>
      </c>
      <c r="K216" s="26" t="str">
        <f t="shared" si="37"/>
        <v/>
      </c>
      <c r="L216" s="26" t="str">
        <f t="shared" si="31"/>
        <v/>
      </c>
      <c r="M216" s="26" t="str">
        <f t="shared" si="32"/>
        <v/>
      </c>
      <c r="N216" s="26" t="str">
        <f t="shared" si="33"/>
        <v/>
      </c>
      <c r="O216" s="26" t="str">
        <f t="shared" si="34"/>
        <v/>
      </c>
      <c r="P216" s="50" t="str">
        <f>IF(OR(ISBLANK(Livraison!$B$15),ISBLANK(G216)),"",IF(M216=FALSE,FALSE,IF(AND((Livraison!$B$15-YEAR(G216))&gt;=16,(Livraison!$B$15-YEAR(G216))&lt;=65),TRUE,FALSE)))</f>
        <v/>
      </c>
      <c r="Q216" s="26" t="str">
        <f>IF(ISBLANK(E216),"",IF(COUNTIF(Qualification!$O$12:$O$1011,E216)&gt;0,TRUE,FALSE))</f>
        <v/>
      </c>
      <c r="R216" s="56" t="str">
        <f t="shared" si="35"/>
        <v/>
      </c>
    </row>
    <row r="217" spans="1:18">
      <c r="A217" s="40" t="str">
        <f t="shared" si="29"/>
        <v/>
      </c>
      <c r="B217" s="54"/>
      <c r="C217" s="54"/>
      <c r="D217" s="55"/>
      <c r="E217" s="53"/>
      <c r="F217" s="55"/>
      <c r="G217" s="126"/>
      <c r="H217" s="55"/>
      <c r="I217" s="51" t="str">
        <f t="shared" si="36"/>
        <v>-</v>
      </c>
      <c r="J217" s="26" t="str">
        <f t="shared" si="30"/>
        <v/>
      </c>
      <c r="K217" s="26" t="str">
        <f t="shared" si="37"/>
        <v/>
      </c>
      <c r="L217" s="26" t="str">
        <f t="shared" si="31"/>
        <v/>
      </c>
      <c r="M217" s="26" t="str">
        <f t="shared" si="32"/>
        <v/>
      </c>
      <c r="N217" s="26" t="str">
        <f t="shared" si="33"/>
        <v/>
      </c>
      <c r="O217" s="26" t="str">
        <f t="shared" si="34"/>
        <v/>
      </c>
      <c r="P217" s="50" t="str">
        <f>IF(OR(ISBLANK(Livraison!$B$15),ISBLANK(G217)),"",IF(M217=FALSE,FALSE,IF(AND((Livraison!$B$15-YEAR(G217))&gt;=16,(Livraison!$B$15-YEAR(G217))&lt;=65),TRUE,FALSE)))</f>
        <v/>
      </c>
      <c r="Q217" s="26" t="str">
        <f>IF(ISBLANK(E217),"",IF(COUNTIF(Qualification!$O$12:$O$1011,E217)&gt;0,TRUE,FALSE))</f>
        <v/>
      </c>
      <c r="R217" s="56" t="str">
        <f t="shared" si="35"/>
        <v/>
      </c>
    </row>
    <row r="218" spans="1:18">
      <c r="A218" s="40" t="str">
        <f t="shared" si="29"/>
        <v/>
      </c>
      <c r="B218" s="54"/>
      <c r="C218" s="54"/>
      <c r="D218" s="55"/>
      <c r="E218" s="53"/>
      <c r="F218" s="55"/>
      <c r="G218" s="126"/>
      <c r="H218" s="55"/>
      <c r="I218" s="51" t="str">
        <f t="shared" si="36"/>
        <v>-</v>
      </c>
      <c r="J218" s="26" t="str">
        <f t="shared" si="30"/>
        <v/>
      </c>
      <c r="K218" s="26" t="str">
        <f t="shared" si="37"/>
        <v/>
      </c>
      <c r="L218" s="26" t="str">
        <f t="shared" si="31"/>
        <v/>
      </c>
      <c r="M218" s="26" t="str">
        <f t="shared" si="32"/>
        <v/>
      </c>
      <c r="N218" s="26" t="str">
        <f t="shared" si="33"/>
        <v/>
      </c>
      <c r="O218" s="26" t="str">
        <f t="shared" si="34"/>
        <v/>
      </c>
      <c r="P218" s="50" t="str">
        <f>IF(OR(ISBLANK(Livraison!$B$15),ISBLANK(G218)),"",IF(M218=FALSE,FALSE,IF(AND((Livraison!$B$15-YEAR(G218))&gt;=16,(Livraison!$B$15-YEAR(G218))&lt;=65),TRUE,FALSE)))</f>
        <v/>
      </c>
      <c r="Q218" s="26" t="str">
        <f>IF(ISBLANK(E218),"",IF(COUNTIF(Qualification!$O$12:$O$1011,E218)&gt;0,TRUE,FALSE))</f>
        <v/>
      </c>
      <c r="R218" s="56" t="str">
        <f t="shared" si="35"/>
        <v/>
      </c>
    </row>
    <row r="219" spans="1:18">
      <c r="A219" s="40" t="str">
        <f t="shared" si="29"/>
        <v/>
      </c>
      <c r="B219" s="54"/>
      <c r="C219" s="54"/>
      <c r="D219" s="55"/>
      <c r="E219" s="53"/>
      <c r="F219" s="55"/>
      <c r="G219" s="126"/>
      <c r="H219" s="55"/>
      <c r="I219" s="51" t="str">
        <f t="shared" si="36"/>
        <v>-</v>
      </c>
      <c r="J219" s="26" t="str">
        <f t="shared" si="30"/>
        <v/>
      </c>
      <c r="K219" s="26" t="str">
        <f t="shared" si="37"/>
        <v/>
      </c>
      <c r="L219" s="26" t="str">
        <f t="shared" si="31"/>
        <v/>
      </c>
      <c r="M219" s="26" t="str">
        <f t="shared" si="32"/>
        <v/>
      </c>
      <c r="N219" s="26" t="str">
        <f t="shared" si="33"/>
        <v/>
      </c>
      <c r="O219" s="26" t="str">
        <f t="shared" si="34"/>
        <v/>
      </c>
      <c r="P219" s="50" t="str">
        <f>IF(OR(ISBLANK(Livraison!$B$15),ISBLANK(G219)),"",IF(M219=FALSE,FALSE,IF(AND((Livraison!$B$15-YEAR(G219))&gt;=16,(Livraison!$B$15-YEAR(G219))&lt;=65),TRUE,FALSE)))</f>
        <v/>
      </c>
      <c r="Q219" s="26" t="str">
        <f>IF(ISBLANK(E219),"",IF(COUNTIF(Qualification!$O$12:$O$1011,E219)&gt;0,TRUE,FALSE))</f>
        <v/>
      </c>
      <c r="R219" s="56" t="str">
        <f t="shared" si="35"/>
        <v/>
      </c>
    </row>
    <row r="220" spans="1:18">
      <c r="A220" s="40" t="str">
        <f t="shared" si="29"/>
        <v/>
      </c>
      <c r="B220" s="54"/>
      <c r="C220" s="54"/>
      <c r="D220" s="55"/>
      <c r="E220" s="53"/>
      <c r="F220" s="55"/>
      <c r="G220" s="126"/>
      <c r="H220" s="55"/>
      <c r="I220" s="51" t="str">
        <f t="shared" si="36"/>
        <v>-</v>
      </c>
      <c r="J220" s="26" t="str">
        <f t="shared" si="30"/>
        <v/>
      </c>
      <c r="K220" s="26" t="str">
        <f t="shared" si="37"/>
        <v/>
      </c>
      <c r="L220" s="26" t="str">
        <f t="shared" si="31"/>
        <v/>
      </c>
      <c r="M220" s="26" t="str">
        <f t="shared" si="32"/>
        <v/>
      </c>
      <c r="N220" s="26" t="str">
        <f t="shared" si="33"/>
        <v/>
      </c>
      <c r="O220" s="26" t="str">
        <f t="shared" si="34"/>
        <v/>
      </c>
      <c r="P220" s="50" t="str">
        <f>IF(OR(ISBLANK(Livraison!$B$15),ISBLANK(G220)),"",IF(M220=FALSE,FALSE,IF(AND((Livraison!$B$15-YEAR(G220))&gt;=16,(Livraison!$B$15-YEAR(G220))&lt;=65),TRUE,FALSE)))</f>
        <v/>
      </c>
      <c r="Q220" s="26" t="str">
        <f>IF(ISBLANK(E220),"",IF(COUNTIF(Qualification!$O$12:$O$1011,E220)&gt;0,TRUE,FALSE))</f>
        <v/>
      </c>
      <c r="R220" s="56" t="str">
        <f t="shared" si="35"/>
        <v/>
      </c>
    </row>
    <row r="221" spans="1:18">
      <c r="A221" s="40" t="str">
        <f t="shared" si="29"/>
        <v/>
      </c>
      <c r="B221" s="54"/>
      <c r="C221" s="54"/>
      <c r="D221" s="55"/>
      <c r="E221" s="53"/>
      <c r="F221" s="55"/>
      <c r="G221" s="126"/>
      <c r="H221" s="55"/>
      <c r="I221" s="51" t="str">
        <f t="shared" si="36"/>
        <v>-</v>
      </c>
      <c r="J221" s="26" t="str">
        <f t="shared" si="30"/>
        <v/>
      </c>
      <c r="K221" s="26" t="str">
        <f t="shared" si="37"/>
        <v/>
      </c>
      <c r="L221" s="26" t="str">
        <f t="shared" si="31"/>
        <v/>
      </c>
      <c r="M221" s="26" t="str">
        <f t="shared" si="32"/>
        <v/>
      </c>
      <c r="N221" s="26" t="str">
        <f t="shared" si="33"/>
        <v/>
      </c>
      <c r="O221" s="26" t="str">
        <f t="shared" si="34"/>
        <v/>
      </c>
      <c r="P221" s="50" t="str">
        <f>IF(OR(ISBLANK(Livraison!$B$15),ISBLANK(G221)),"",IF(M221=FALSE,FALSE,IF(AND((Livraison!$B$15-YEAR(G221))&gt;=16,(Livraison!$B$15-YEAR(G221))&lt;=65),TRUE,FALSE)))</f>
        <v/>
      </c>
      <c r="Q221" s="26" t="str">
        <f>IF(ISBLANK(E221),"",IF(COUNTIF(Qualification!$O$12:$O$1011,E221)&gt;0,TRUE,FALSE))</f>
        <v/>
      </c>
      <c r="R221" s="56" t="str">
        <f t="shared" si="35"/>
        <v/>
      </c>
    </row>
    <row r="222" spans="1:18">
      <c r="A222" s="40" t="str">
        <f t="shared" si="29"/>
        <v/>
      </c>
      <c r="B222" s="54"/>
      <c r="C222" s="54"/>
      <c r="D222" s="55"/>
      <c r="E222" s="53"/>
      <c r="F222" s="55"/>
      <c r="G222" s="126"/>
      <c r="H222" s="55"/>
      <c r="I222" s="51" t="str">
        <f t="shared" si="36"/>
        <v>-</v>
      </c>
      <c r="J222" s="26" t="str">
        <f t="shared" si="30"/>
        <v/>
      </c>
      <c r="K222" s="26" t="str">
        <f t="shared" si="37"/>
        <v/>
      </c>
      <c r="L222" s="26" t="str">
        <f t="shared" si="31"/>
        <v/>
      </c>
      <c r="M222" s="26" t="str">
        <f t="shared" si="32"/>
        <v/>
      </c>
      <c r="N222" s="26" t="str">
        <f t="shared" si="33"/>
        <v/>
      </c>
      <c r="O222" s="26" t="str">
        <f t="shared" si="34"/>
        <v/>
      </c>
      <c r="P222" s="50" t="str">
        <f>IF(OR(ISBLANK(Livraison!$B$15),ISBLANK(G222)),"",IF(M222=FALSE,FALSE,IF(AND((Livraison!$B$15-YEAR(G222))&gt;=16,(Livraison!$B$15-YEAR(G222))&lt;=65),TRUE,FALSE)))</f>
        <v/>
      </c>
      <c r="Q222" s="26" t="str">
        <f>IF(ISBLANK(E222),"",IF(COUNTIF(Qualification!$O$12:$O$1011,E222)&gt;0,TRUE,FALSE))</f>
        <v/>
      </c>
      <c r="R222" s="56" t="str">
        <f t="shared" si="35"/>
        <v/>
      </c>
    </row>
    <row r="223" spans="1:18">
      <c r="A223" s="40" t="str">
        <f t="shared" si="29"/>
        <v/>
      </c>
      <c r="B223" s="54"/>
      <c r="C223" s="54"/>
      <c r="D223" s="55"/>
      <c r="E223" s="53"/>
      <c r="F223" s="55"/>
      <c r="G223" s="126"/>
      <c r="H223" s="55"/>
      <c r="I223" s="51" t="str">
        <f t="shared" si="36"/>
        <v>-</v>
      </c>
      <c r="J223" s="26" t="str">
        <f t="shared" si="30"/>
        <v/>
      </c>
      <c r="K223" s="26" t="str">
        <f t="shared" si="37"/>
        <v/>
      </c>
      <c r="L223" s="26" t="str">
        <f t="shared" si="31"/>
        <v/>
      </c>
      <c r="M223" s="26" t="str">
        <f t="shared" si="32"/>
        <v/>
      </c>
      <c r="N223" s="26" t="str">
        <f t="shared" si="33"/>
        <v/>
      </c>
      <c r="O223" s="26" t="str">
        <f t="shared" si="34"/>
        <v/>
      </c>
      <c r="P223" s="50" t="str">
        <f>IF(OR(ISBLANK(Livraison!$B$15),ISBLANK(G223)),"",IF(M223=FALSE,FALSE,IF(AND((Livraison!$B$15-YEAR(G223))&gt;=16,(Livraison!$B$15-YEAR(G223))&lt;=65),TRUE,FALSE)))</f>
        <v/>
      </c>
      <c r="Q223" s="26" t="str">
        <f>IF(ISBLANK(E223),"",IF(COUNTIF(Qualification!$O$12:$O$1011,E223)&gt;0,TRUE,FALSE))</f>
        <v/>
      </c>
      <c r="R223" s="56" t="str">
        <f t="shared" si="35"/>
        <v/>
      </c>
    </row>
    <row r="224" spans="1:18">
      <c r="A224" s="40" t="str">
        <f t="shared" si="29"/>
        <v/>
      </c>
      <c r="B224" s="54"/>
      <c r="C224" s="54"/>
      <c r="D224" s="55"/>
      <c r="E224" s="53"/>
      <c r="F224" s="55"/>
      <c r="G224" s="126"/>
      <c r="H224" s="55"/>
      <c r="I224" s="51" t="str">
        <f t="shared" si="36"/>
        <v>-</v>
      </c>
      <c r="J224" s="26" t="str">
        <f t="shared" si="30"/>
        <v/>
      </c>
      <c r="K224" s="26" t="str">
        <f t="shared" si="37"/>
        <v/>
      </c>
      <c r="L224" s="26" t="str">
        <f t="shared" si="31"/>
        <v/>
      </c>
      <c r="M224" s="26" t="str">
        <f t="shared" si="32"/>
        <v/>
      </c>
      <c r="N224" s="26" t="str">
        <f t="shared" si="33"/>
        <v/>
      </c>
      <c r="O224" s="26" t="str">
        <f t="shared" si="34"/>
        <v/>
      </c>
      <c r="P224" s="50" t="str">
        <f>IF(OR(ISBLANK(Livraison!$B$15),ISBLANK(G224)),"",IF(M224=FALSE,FALSE,IF(AND((Livraison!$B$15-YEAR(G224))&gt;=16,(Livraison!$B$15-YEAR(G224))&lt;=65),TRUE,FALSE)))</f>
        <v/>
      </c>
      <c r="Q224" s="26" t="str">
        <f>IF(ISBLANK(E224),"",IF(COUNTIF(Qualification!$O$12:$O$1011,E224)&gt;0,TRUE,FALSE))</f>
        <v/>
      </c>
      <c r="R224" s="56" t="str">
        <f t="shared" si="35"/>
        <v/>
      </c>
    </row>
    <row r="225" spans="1:18">
      <c r="A225" s="40" t="str">
        <f t="shared" si="29"/>
        <v/>
      </c>
      <c r="B225" s="54"/>
      <c r="C225" s="54"/>
      <c r="D225" s="55"/>
      <c r="E225" s="53"/>
      <c r="F225" s="55"/>
      <c r="G225" s="126"/>
      <c r="H225" s="55"/>
      <c r="I225" s="51" t="str">
        <f t="shared" si="36"/>
        <v>-</v>
      </c>
      <c r="J225" s="26" t="str">
        <f t="shared" si="30"/>
        <v/>
      </c>
      <c r="K225" s="26" t="str">
        <f t="shared" si="37"/>
        <v/>
      </c>
      <c r="L225" s="26" t="str">
        <f t="shared" si="31"/>
        <v/>
      </c>
      <c r="M225" s="26" t="str">
        <f t="shared" si="32"/>
        <v/>
      </c>
      <c r="N225" s="26" t="str">
        <f t="shared" si="33"/>
        <v/>
      </c>
      <c r="O225" s="26" t="str">
        <f t="shared" si="34"/>
        <v/>
      </c>
      <c r="P225" s="50" t="str">
        <f>IF(OR(ISBLANK(Livraison!$B$15),ISBLANK(G225)),"",IF(M225=FALSE,FALSE,IF(AND((Livraison!$B$15-YEAR(G225))&gt;=16,(Livraison!$B$15-YEAR(G225))&lt;=65),TRUE,FALSE)))</f>
        <v/>
      </c>
      <c r="Q225" s="26" t="str">
        <f>IF(ISBLANK(E225),"",IF(COUNTIF(Qualification!$O$12:$O$1011,E225)&gt;0,TRUE,FALSE))</f>
        <v/>
      </c>
      <c r="R225" s="56" t="str">
        <f t="shared" si="35"/>
        <v/>
      </c>
    </row>
    <row r="226" spans="1:18">
      <c r="A226" s="40" t="str">
        <f t="shared" si="29"/>
        <v/>
      </c>
      <c r="B226" s="54"/>
      <c r="C226" s="54"/>
      <c r="D226" s="55"/>
      <c r="E226" s="53"/>
      <c r="F226" s="55"/>
      <c r="G226" s="126"/>
      <c r="H226" s="55"/>
      <c r="I226" s="51" t="str">
        <f t="shared" si="36"/>
        <v>-</v>
      </c>
      <c r="J226" s="26" t="str">
        <f t="shared" si="30"/>
        <v/>
      </c>
      <c r="K226" s="26" t="str">
        <f t="shared" si="37"/>
        <v/>
      </c>
      <c r="L226" s="26" t="str">
        <f t="shared" si="31"/>
        <v/>
      </c>
      <c r="M226" s="26" t="str">
        <f t="shared" si="32"/>
        <v/>
      </c>
      <c r="N226" s="26" t="str">
        <f t="shared" si="33"/>
        <v/>
      </c>
      <c r="O226" s="26" t="str">
        <f t="shared" si="34"/>
        <v/>
      </c>
      <c r="P226" s="50" t="str">
        <f>IF(OR(ISBLANK(Livraison!$B$15),ISBLANK(G226)),"",IF(M226=FALSE,FALSE,IF(AND((Livraison!$B$15-YEAR(G226))&gt;=16,(Livraison!$B$15-YEAR(G226))&lt;=65),TRUE,FALSE)))</f>
        <v/>
      </c>
      <c r="Q226" s="26" t="str">
        <f>IF(ISBLANK(E226),"",IF(COUNTIF(Qualification!$O$12:$O$1011,E226)&gt;0,TRUE,FALSE))</f>
        <v/>
      </c>
      <c r="R226" s="56" t="str">
        <f t="shared" si="35"/>
        <v/>
      </c>
    </row>
    <row r="227" spans="1:18">
      <c r="A227" s="40" t="str">
        <f t="shared" si="29"/>
        <v/>
      </c>
      <c r="B227" s="54"/>
      <c r="C227" s="54"/>
      <c r="D227" s="55"/>
      <c r="E227" s="53"/>
      <c r="F227" s="55"/>
      <c r="G227" s="126"/>
      <c r="H227" s="55"/>
      <c r="I227" s="51" t="str">
        <f t="shared" si="36"/>
        <v>-</v>
      </c>
      <c r="J227" s="26" t="str">
        <f t="shared" si="30"/>
        <v/>
      </c>
      <c r="K227" s="26" t="str">
        <f t="shared" si="37"/>
        <v/>
      </c>
      <c r="L227" s="26" t="str">
        <f t="shared" si="31"/>
        <v/>
      </c>
      <c r="M227" s="26" t="str">
        <f t="shared" si="32"/>
        <v/>
      </c>
      <c r="N227" s="26" t="str">
        <f t="shared" si="33"/>
        <v/>
      </c>
      <c r="O227" s="26" t="str">
        <f t="shared" si="34"/>
        <v/>
      </c>
      <c r="P227" s="50" t="str">
        <f>IF(OR(ISBLANK(Livraison!$B$15),ISBLANK(G227)),"",IF(M227=FALSE,FALSE,IF(AND((Livraison!$B$15-YEAR(G227))&gt;=16,(Livraison!$B$15-YEAR(G227))&lt;=65),TRUE,FALSE)))</f>
        <v/>
      </c>
      <c r="Q227" s="26" t="str">
        <f>IF(ISBLANK(E227),"",IF(COUNTIF(Qualification!$O$12:$O$1011,E227)&gt;0,TRUE,FALSE))</f>
        <v/>
      </c>
      <c r="R227" s="56" t="str">
        <f t="shared" si="35"/>
        <v/>
      </c>
    </row>
    <row r="228" spans="1:18">
      <c r="A228" s="40" t="str">
        <f t="shared" si="29"/>
        <v/>
      </c>
      <c r="B228" s="54"/>
      <c r="C228" s="54"/>
      <c r="D228" s="55"/>
      <c r="E228" s="53"/>
      <c r="F228" s="55"/>
      <c r="G228" s="126"/>
      <c r="H228" s="55"/>
      <c r="I228" s="51" t="str">
        <f t="shared" si="36"/>
        <v>-</v>
      </c>
      <c r="J228" s="26" t="str">
        <f t="shared" si="30"/>
        <v/>
      </c>
      <c r="K228" s="26" t="str">
        <f t="shared" si="37"/>
        <v/>
      </c>
      <c r="L228" s="26" t="str">
        <f t="shared" si="31"/>
        <v/>
      </c>
      <c r="M228" s="26" t="str">
        <f t="shared" si="32"/>
        <v/>
      </c>
      <c r="N228" s="26" t="str">
        <f t="shared" si="33"/>
        <v/>
      </c>
      <c r="O228" s="26" t="str">
        <f t="shared" si="34"/>
        <v/>
      </c>
      <c r="P228" s="50" t="str">
        <f>IF(OR(ISBLANK(Livraison!$B$15),ISBLANK(G228)),"",IF(M228=FALSE,FALSE,IF(AND((Livraison!$B$15-YEAR(G228))&gt;=16,(Livraison!$B$15-YEAR(G228))&lt;=65),TRUE,FALSE)))</f>
        <v/>
      </c>
      <c r="Q228" s="26" t="str">
        <f>IF(ISBLANK(E228),"",IF(COUNTIF(Qualification!$O$12:$O$1011,E228)&gt;0,TRUE,FALSE))</f>
        <v/>
      </c>
      <c r="R228" s="56" t="str">
        <f t="shared" si="35"/>
        <v/>
      </c>
    </row>
    <row r="229" spans="1:18">
      <c r="A229" s="40" t="str">
        <f t="shared" si="29"/>
        <v/>
      </c>
      <c r="B229" s="54"/>
      <c r="C229" s="54"/>
      <c r="D229" s="55"/>
      <c r="E229" s="53"/>
      <c r="F229" s="55"/>
      <c r="G229" s="126"/>
      <c r="H229" s="55"/>
      <c r="I229" s="51" t="str">
        <f t="shared" si="36"/>
        <v>-</v>
      </c>
      <c r="J229" s="26" t="str">
        <f t="shared" si="30"/>
        <v/>
      </c>
      <c r="K229" s="26" t="str">
        <f t="shared" si="37"/>
        <v/>
      </c>
      <c r="L229" s="26" t="str">
        <f t="shared" si="31"/>
        <v/>
      </c>
      <c r="M229" s="26" t="str">
        <f t="shared" si="32"/>
        <v/>
      </c>
      <c r="N229" s="26" t="str">
        <f t="shared" si="33"/>
        <v/>
      </c>
      <c r="O229" s="26" t="str">
        <f t="shared" si="34"/>
        <v/>
      </c>
      <c r="P229" s="50" t="str">
        <f>IF(OR(ISBLANK(Livraison!$B$15),ISBLANK(G229)),"",IF(M229=FALSE,FALSE,IF(AND((Livraison!$B$15-YEAR(G229))&gt;=16,(Livraison!$B$15-YEAR(G229))&lt;=65),TRUE,FALSE)))</f>
        <v/>
      </c>
      <c r="Q229" s="26" t="str">
        <f>IF(ISBLANK(E229),"",IF(COUNTIF(Qualification!$O$12:$O$1011,E229)&gt;0,TRUE,FALSE))</f>
        <v/>
      </c>
      <c r="R229" s="56" t="str">
        <f t="shared" si="35"/>
        <v/>
      </c>
    </row>
    <row r="230" spans="1:18">
      <c r="A230" s="40" t="str">
        <f t="shared" si="29"/>
        <v/>
      </c>
      <c r="B230" s="54"/>
      <c r="C230" s="54"/>
      <c r="D230" s="55"/>
      <c r="E230" s="53"/>
      <c r="F230" s="55"/>
      <c r="G230" s="126"/>
      <c r="H230" s="55"/>
      <c r="I230" s="51" t="str">
        <f t="shared" si="36"/>
        <v>-</v>
      </c>
      <c r="J230" s="26" t="str">
        <f t="shared" si="30"/>
        <v/>
      </c>
      <c r="K230" s="26" t="str">
        <f t="shared" si="37"/>
        <v/>
      </c>
      <c r="L230" s="26" t="str">
        <f t="shared" si="31"/>
        <v/>
      </c>
      <c r="M230" s="26" t="str">
        <f t="shared" si="32"/>
        <v/>
      </c>
      <c r="N230" s="26" t="str">
        <f t="shared" si="33"/>
        <v/>
      </c>
      <c r="O230" s="26" t="str">
        <f t="shared" si="34"/>
        <v/>
      </c>
      <c r="P230" s="50" t="str">
        <f>IF(OR(ISBLANK(Livraison!$B$15),ISBLANK(G230)),"",IF(M230=FALSE,FALSE,IF(AND((Livraison!$B$15-YEAR(G230))&gt;=16,(Livraison!$B$15-YEAR(G230))&lt;=65),TRUE,FALSE)))</f>
        <v/>
      </c>
      <c r="Q230" s="26" t="str">
        <f>IF(ISBLANK(E230),"",IF(COUNTIF(Qualification!$O$12:$O$1011,E230)&gt;0,TRUE,FALSE))</f>
        <v/>
      </c>
      <c r="R230" s="56" t="str">
        <f t="shared" si="35"/>
        <v/>
      </c>
    </row>
    <row r="231" spans="1:18">
      <c r="A231" s="40" t="str">
        <f t="shared" si="29"/>
        <v/>
      </c>
      <c r="B231" s="54"/>
      <c r="C231" s="54"/>
      <c r="D231" s="55"/>
      <c r="E231" s="53"/>
      <c r="F231" s="55"/>
      <c r="G231" s="126"/>
      <c r="H231" s="55"/>
      <c r="I231" s="51" t="str">
        <f t="shared" si="36"/>
        <v>-</v>
      </c>
      <c r="J231" s="26" t="str">
        <f t="shared" si="30"/>
        <v/>
      </c>
      <c r="K231" s="26" t="str">
        <f t="shared" si="37"/>
        <v/>
      </c>
      <c r="L231" s="26" t="str">
        <f t="shared" si="31"/>
        <v/>
      </c>
      <c r="M231" s="26" t="str">
        <f t="shared" si="32"/>
        <v/>
      </c>
      <c r="N231" s="26" t="str">
        <f t="shared" si="33"/>
        <v/>
      </c>
      <c r="O231" s="26" t="str">
        <f t="shared" si="34"/>
        <v/>
      </c>
      <c r="P231" s="50" t="str">
        <f>IF(OR(ISBLANK(Livraison!$B$15),ISBLANK(G231)),"",IF(M231=FALSE,FALSE,IF(AND((Livraison!$B$15-YEAR(G231))&gt;=16,(Livraison!$B$15-YEAR(G231))&lt;=65),TRUE,FALSE)))</f>
        <v/>
      </c>
      <c r="Q231" s="26" t="str">
        <f>IF(ISBLANK(E231),"",IF(COUNTIF(Qualification!$O$12:$O$1011,E231)&gt;0,TRUE,FALSE))</f>
        <v/>
      </c>
      <c r="R231" s="56" t="str">
        <f t="shared" si="35"/>
        <v/>
      </c>
    </row>
    <row r="232" spans="1:18">
      <c r="A232" s="40" t="str">
        <f t="shared" si="29"/>
        <v/>
      </c>
      <c r="B232" s="54"/>
      <c r="C232" s="54"/>
      <c r="D232" s="55"/>
      <c r="E232" s="53"/>
      <c r="F232" s="55"/>
      <c r="G232" s="126"/>
      <c r="H232" s="55"/>
      <c r="I232" s="51" t="str">
        <f t="shared" si="36"/>
        <v>-</v>
      </c>
      <c r="J232" s="26" t="str">
        <f t="shared" si="30"/>
        <v/>
      </c>
      <c r="K232" s="26" t="str">
        <f t="shared" si="37"/>
        <v/>
      </c>
      <c r="L232" s="26" t="str">
        <f t="shared" si="31"/>
        <v/>
      </c>
      <c r="M232" s="26" t="str">
        <f t="shared" si="32"/>
        <v/>
      </c>
      <c r="N232" s="26" t="str">
        <f t="shared" si="33"/>
        <v/>
      </c>
      <c r="O232" s="26" t="str">
        <f t="shared" si="34"/>
        <v/>
      </c>
      <c r="P232" s="50" t="str">
        <f>IF(OR(ISBLANK(Livraison!$B$15),ISBLANK(G232)),"",IF(M232=FALSE,FALSE,IF(AND((Livraison!$B$15-YEAR(G232))&gt;=16,(Livraison!$B$15-YEAR(G232))&lt;=65),TRUE,FALSE)))</f>
        <v/>
      </c>
      <c r="Q232" s="26" t="str">
        <f>IF(ISBLANK(E232),"",IF(COUNTIF(Qualification!$O$12:$O$1011,E232)&gt;0,TRUE,FALSE))</f>
        <v/>
      </c>
      <c r="R232" s="56" t="str">
        <f t="shared" si="35"/>
        <v/>
      </c>
    </row>
    <row r="233" spans="1:18">
      <c r="A233" s="40" t="str">
        <f t="shared" si="29"/>
        <v/>
      </c>
      <c r="B233" s="54"/>
      <c r="C233" s="54"/>
      <c r="D233" s="55"/>
      <c r="E233" s="53"/>
      <c r="F233" s="55"/>
      <c r="G233" s="126"/>
      <c r="H233" s="55"/>
      <c r="I233" s="51" t="str">
        <f t="shared" si="36"/>
        <v>-</v>
      </c>
      <c r="J233" s="26" t="str">
        <f t="shared" si="30"/>
        <v/>
      </c>
      <c r="K233" s="26" t="str">
        <f t="shared" si="37"/>
        <v/>
      </c>
      <c r="L233" s="26" t="str">
        <f t="shared" si="31"/>
        <v/>
      </c>
      <c r="M233" s="26" t="str">
        <f t="shared" si="32"/>
        <v/>
      </c>
      <c r="N233" s="26" t="str">
        <f t="shared" si="33"/>
        <v/>
      </c>
      <c r="O233" s="26" t="str">
        <f t="shared" si="34"/>
        <v/>
      </c>
      <c r="P233" s="50" t="str">
        <f>IF(OR(ISBLANK(Livraison!$B$15),ISBLANK(G233)),"",IF(M233=FALSE,FALSE,IF(AND((Livraison!$B$15-YEAR(G233))&gt;=16,(Livraison!$B$15-YEAR(G233))&lt;=65),TRUE,FALSE)))</f>
        <v/>
      </c>
      <c r="Q233" s="26" t="str">
        <f>IF(ISBLANK(E233),"",IF(COUNTIF(Qualification!$O$12:$O$1011,E233)&gt;0,TRUE,FALSE))</f>
        <v/>
      </c>
      <c r="R233" s="56" t="str">
        <f t="shared" si="35"/>
        <v/>
      </c>
    </row>
    <row r="234" spans="1:18">
      <c r="A234" s="40" t="str">
        <f t="shared" si="29"/>
        <v/>
      </c>
      <c r="B234" s="54"/>
      <c r="C234" s="54"/>
      <c r="D234" s="55"/>
      <c r="E234" s="53"/>
      <c r="F234" s="55"/>
      <c r="G234" s="126"/>
      <c r="H234" s="55"/>
      <c r="I234" s="51" t="str">
        <f t="shared" si="36"/>
        <v>-</v>
      </c>
      <c r="J234" s="26" t="str">
        <f t="shared" si="30"/>
        <v/>
      </c>
      <c r="K234" s="26" t="str">
        <f t="shared" si="37"/>
        <v/>
      </c>
      <c r="L234" s="26" t="str">
        <f t="shared" si="31"/>
        <v/>
      </c>
      <c r="M234" s="26" t="str">
        <f t="shared" si="32"/>
        <v/>
      </c>
      <c r="N234" s="26" t="str">
        <f t="shared" si="33"/>
        <v/>
      </c>
      <c r="O234" s="26" t="str">
        <f t="shared" si="34"/>
        <v/>
      </c>
      <c r="P234" s="50" t="str">
        <f>IF(OR(ISBLANK(Livraison!$B$15),ISBLANK(G234)),"",IF(M234=FALSE,FALSE,IF(AND((Livraison!$B$15-YEAR(G234))&gt;=16,(Livraison!$B$15-YEAR(G234))&lt;=65),TRUE,FALSE)))</f>
        <v/>
      </c>
      <c r="Q234" s="26" t="str">
        <f>IF(ISBLANK(E234),"",IF(COUNTIF(Qualification!$O$12:$O$1011,E234)&gt;0,TRUE,FALSE))</f>
        <v/>
      </c>
      <c r="R234" s="56" t="str">
        <f t="shared" si="35"/>
        <v/>
      </c>
    </row>
    <row r="235" spans="1:18">
      <c r="A235" s="40" t="str">
        <f t="shared" si="29"/>
        <v/>
      </c>
      <c r="B235" s="54"/>
      <c r="C235" s="54"/>
      <c r="D235" s="55"/>
      <c r="E235" s="53"/>
      <c r="F235" s="55"/>
      <c r="G235" s="126"/>
      <c r="H235" s="55"/>
      <c r="I235" s="51" t="str">
        <f t="shared" si="36"/>
        <v>-</v>
      </c>
      <c r="J235" s="26" t="str">
        <f t="shared" si="30"/>
        <v/>
      </c>
      <c r="K235" s="26" t="str">
        <f t="shared" si="37"/>
        <v/>
      </c>
      <c r="L235" s="26" t="str">
        <f t="shared" si="31"/>
        <v/>
      </c>
      <c r="M235" s="26" t="str">
        <f t="shared" si="32"/>
        <v/>
      </c>
      <c r="N235" s="26" t="str">
        <f t="shared" si="33"/>
        <v/>
      </c>
      <c r="O235" s="26" t="str">
        <f t="shared" si="34"/>
        <v/>
      </c>
      <c r="P235" s="50" t="str">
        <f>IF(OR(ISBLANK(Livraison!$B$15),ISBLANK(G235)),"",IF(M235=FALSE,FALSE,IF(AND((Livraison!$B$15-YEAR(G235))&gt;=16,(Livraison!$B$15-YEAR(G235))&lt;=65),TRUE,FALSE)))</f>
        <v/>
      </c>
      <c r="Q235" s="26" t="str">
        <f>IF(ISBLANK(E235),"",IF(COUNTIF(Qualification!$O$12:$O$1011,E235)&gt;0,TRUE,FALSE))</f>
        <v/>
      </c>
      <c r="R235" s="56" t="str">
        <f t="shared" si="35"/>
        <v/>
      </c>
    </row>
    <row r="236" spans="1:18">
      <c r="A236" s="40" t="str">
        <f t="shared" si="29"/>
        <v/>
      </c>
      <c r="B236" s="54"/>
      <c r="C236" s="54"/>
      <c r="D236" s="55"/>
      <c r="E236" s="53"/>
      <c r="F236" s="55"/>
      <c r="G236" s="126"/>
      <c r="H236" s="55"/>
      <c r="I236" s="51" t="str">
        <f t="shared" si="36"/>
        <v>-</v>
      </c>
      <c r="J236" s="26" t="str">
        <f t="shared" si="30"/>
        <v/>
      </c>
      <c r="K236" s="26" t="str">
        <f t="shared" si="37"/>
        <v/>
      </c>
      <c r="L236" s="26" t="str">
        <f t="shared" si="31"/>
        <v/>
      </c>
      <c r="M236" s="26" t="str">
        <f t="shared" si="32"/>
        <v/>
      </c>
      <c r="N236" s="26" t="str">
        <f t="shared" si="33"/>
        <v/>
      </c>
      <c r="O236" s="26" t="str">
        <f t="shared" si="34"/>
        <v/>
      </c>
      <c r="P236" s="50" t="str">
        <f>IF(OR(ISBLANK(Livraison!$B$15),ISBLANK(G236)),"",IF(M236=FALSE,FALSE,IF(AND((Livraison!$B$15-YEAR(G236))&gt;=16,(Livraison!$B$15-YEAR(G236))&lt;=65),TRUE,FALSE)))</f>
        <v/>
      </c>
      <c r="Q236" s="26" t="str">
        <f>IF(ISBLANK(E236),"",IF(COUNTIF(Qualification!$O$12:$O$1011,E236)&gt;0,TRUE,FALSE))</f>
        <v/>
      </c>
      <c r="R236" s="56" t="str">
        <f t="shared" si="35"/>
        <v/>
      </c>
    </row>
    <row r="237" spans="1:18">
      <c r="A237" s="40" t="str">
        <f t="shared" si="29"/>
        <v/>
      </c>
      <c r="B237" s="54"/>
      <c r="C237" s="54"/>
      <c r="D237" s="55"/>
      <c r="E237" s="53"/>
      <c r="F237" s="55"/>
      <c r="G237" s="126"/>
      <c r="H237" s="55"/>
      <c r="I237" s="51" t="str">
        <f t="shared" si="36"/>
        <v>-</v>
      </c>
      <c r="J237" s="26" t="str">
        <f t="shared" si="30"/>
        <v/>
      </c>
      <c r="K237" s="26" t="str">
        <f t="shared" si="37"/>
        <v/>
      </c>
      <c r="L237" s="26" t="str">
        <f t="shared" si="31"/>
        <v/>
      </c>
      <c r="M237" s="26" t="str">
        <f t="shared" si="32"/>
        <v/>
      </c>
      <c r="N237" s="26" t="str">
        <f t="shared" si="33"/>
        <v/>
      </c>
      <c r="O237" s="26" t="str">
        <f t="shared" si="34"/>
        <v/>
      </c>
      <c r="P237" s="50" t="str">
        <f>IF(OR(ISBLANK(Livraison!$B$15),ISBLANK(G237)),"",IF(M237=FALSE,FALSE,IF(AND((Livraison!$B$15-YEAR(G237))&gt;=16,(Livraison!$B$15-YEAR(G237))&lt;=65),TRUE,FALSE)))</f>
        <v/>
      </c>
      <c r="Q237" s="26" t="str">
        <f>IF(ISBLANK(E237),"",IF(COUNTIF(Qualification!$O$12:$O$1011,E237)&gt;0,TRUE,FALSE))</f>
        <v/>
      </c>
      <c r="R237" s="56" t="str">
        <f t="shared" si="35"/>
        <v/>
      </c>
    </row>
    <row r="238" spans="1:18">
      <c r="A238" s="40" t="str">
        <f t="shared" si="29"/>
        <v/>
      </c>
      <c r="B238" s="54"/>
      <c r="C238" s="54"/>
      <c r="D238" s="55"/>
      <c r="E238" s="53"/>
      <c r="F238" s="55"/>
      <c r="G238" s="126"/>
      <c r="H238" s="55"/>
      <c r="I238" s="51" t="str">
        <f t="shared" si="36"/>
        <v>-</v>
      </c>
      <c r="J238" s="26" t="str">
        <f t="shared" si="30"/>
        <v/>
      </c>
      <c r="K238" s="26" t="str">
        <f t="shared" si="37"/>
        <v/>
      </c>
      <c r="L238" s="26" t="str">
        <f t="shared" si="31"/>
        <v/>
      </c>
      <c r="M238" s="26" t="str">
        <f t="shared" si="32"/>
        <v/>
      </c>
      <c r="N238" s="26" t="str">
        <f t="shared" si="33"/>
        <v/>
      </c>
      <c r="O238" s="26" t="str">
        <f t="shared" si="34"/>
        <v/>
      </c>
      <c r="P238" s="50" t="str">
        <f>IF(OR(ISBLANK(Livraison!$B$15),ISBLANK(G238)),"",IF(M238=FALSE,FALSE,IF(AND((Livraison!$B$15-YEAR(G238))&gt;=16,(Livraison!$B$15-YEAR(G238))&lt;=65),TRUE,FALSE)))</f>
        <v/>
      </c>
      <c r="Q238" s="26" t="str">
        <f>IF(ISBLANK(E238),"",IF(COUNTIF(Qualification!$O$12:$O$1011,E238)&gt;0,TRUE,FALSE))</f>
        <v/>
      </c>
      <c r="R238" s="56" t="str">
        <f t="shared" si="35"/>
        <v/>
      </c>
    </row>
    <row r="239" spans="1:18">
      <c r="A239" s="40" t="str">
        <f t="shared" si="29"/>
        <v/>
      </c>
      <c r="B239" s="54"/>
      <c r="C239" s="54"/>
      <c r="D239" s="55"/>
      <c r="E239" s="53"/>
      <c r="F239" s="55"/>
      <c r="G239" s="126"/>
      <c r="H239" s="55"/>
      <c r="I239" s="51" t="str">
        <f t="shared" si="36"/>
        <v>-</v>
      </c>
      <c r="J239" s="26" t="str">
        <f t="shared" si="30"/>
        <v/>
      </c>
      <c r="K239" s="26" t="str">
        <f t="shared" si="37"/>
        <v/>
      </c>
      <c r="L239" s="26" t="str">
        <f t="shared" si="31"/>
        <v/>
      </c>
      <c r="M239" s="26" t="str">
        <f t="shared" si="32"/>
        <v/>
      </c>
      <c r="N239" s="26" t="str">
        <f t="shared" si="33"/>
        <v/>
      </c>
      <c r="O239" s="26" t="str">
        <f t="shared" si="34"/>
        <v/>
      </c>
      <c r="P239" s="50" t="str">
        <f>IF(OR(ISBLANK(Livraison!$B$15),ISBLANK(G239)),"",IF(M239=FALSE,FALSE,IF(AND((Livraison!$B$15-YEAR(G239))&gt;=16,(Livraison!$B$15-YEAR(G239))&lt;=65),TRUE,FALSE)))</f>
        <v/>
      </c>
      <c r="Q239" s="26" t="str">
        <f>IF(ISBLANK(E239),"",IF(COUNTIF(Qualification!$O$12:$O$1011,E239)&gt;0,TRUE,FALSE))</f>
        <v/>
      </c>
      <c r="R239" s="56" t="str">
        <f t="shared" si="35"/>
        <v/>
      </c>
    </row>
    <row r="240" spans="1:18">
      <c r="A240" s="40" t="str">
        <f t="shared" ref="A240:A303" si="38">IF(ISBLANK(D240),"",IF(COUNTA(D240:H240)&lt;&gt;5,"Incomplet",IF(OR(COUNTIF(J240:P240,FALSE)&gt;0,COUNTIF(J240:P240,#N/A)&gt;0),"Erreur",IF(NOT(P240),"Attention",IF(NOT(Q240),"Pas utilisé","OK")))))</f>
        <v/>
      </c>
      <c r="B240" s="54"/>
      <c r="C240" s="54"/>
      <c r="D240" s="55"/>
      <c r="E240" s="53"/>
      <c r="F240" s="55"/>
      <c r="G240" s="126"/>
      <c r="H240" s="55"/>
      <c r="I240" s="51" t="str">
        <f t="shared" si="36"/>
        <v>-</v>
      </c>
      <c r="J240" s="26" t="str">
        <f t="shared" ref="J240:J303" si="39">IF(D240="CH.AHV",IF(LEN(E240)=13,IF((MID(E240,13,1)+1-1)=MOD(10-(MID(E240,1,1)+3*MID(E240,2,1)+MID(E240,3,1)+3*MID(E240,4,1)+MID(E240,5,1)+3*MID(E240,6,1)+MID(E240,7,1)+3*MID(E240,8,1)+MID(E240,9,1)+3*MID(E240,10,1)+MID(E240,11,1)+3*MID(E240,12,1)),10),TRUE,FALSE),FALSE),"")</f>
        <v/>
      </c>
      <c r="K240" s="26" t="str">
        <f t="shared" si="37"/>
        <v/>
      </c>
      <c r="L240" s="26" t="str">
        <f t="shared" ref="L240:L303" si="40">IF(ISBLANK(D240),"",IF(OR(ISNA(MATCH(D240,codecatidpers,0)),D240="-"),FALSE,TRUE))</f>
        <v/>
      </c>
      <c r="M240" s="26" t="str">
        <f t="shared" ref="M240:M303" si="41">IF(ISBLANK(G240),"",IF(AND(G240 &gt; DATE(1925,1,1),G240 &lt; DATE(2100,1,1)),TRUE,FALSE))</f>
        <v/>
      </c>
      <c r="N240" s="26" t="str">
        <f t="shared" ref="N240:N303" si="42">IF(ISBLANK(F240),"",IF(OR(ISNA(MATCH(F240,libsex,0)),F240="-"),FALSE,TRUE))</f>
        <v/>
      </c>
      <c r="O240" s="26" t="str">
        <f t="shared" ref="O240:O303" si="43">IF(ISBLANK(H240),"",IF(OR(ISNA(MATCH(H240,libgem,0)),H240="-"),FALSE,TRUE))</f>
        <v/>
      </c>
      <c r="P240" s="50" t="str">
        <f>IF(OR(ISBLANK(Livraison!$B$15),ISBLANK(G240)),"",IF(M240=FALSE,FALSE,IF(AND((Livraison!$B$15-YEAR(G240))&gt;=16,(Livraison!$B$15-YEAR(G240))&lt;=65),TRUE,FALSE)))</f>
        <v/>
      </c>
      <c r="Q240" s="26" t="str">
        <f>IF(ISBLANK(E240),"",IF(COUNTIF(Qualification!$O$12:$O$1011,E240)&gt;0,TRUE,FALSE))</f>
        <v/>
      </c>
      <c r="R240" s="56" t="str">
        <f t="shared" ref="R240:R303" si="44">IF(A240="","",IF(A240&lt;&gt;"Pas utilisé",1,0))</f>
        <v/>
      </c>
    </row>
    <row r="241" spans="1:18">
      <c r="A241" s="40" t="str">
        <f t="shared" si="38"/>
        <v/>
      </c>
      <c r="B241" s="54"/>
      <c r="C241" s="54"/>
      <c r="D241" s="55"/>
      <c r="E241" s="53"/>
      <c r="F241" s="55"/>
      <c r="G241" s="126"/>
      <c r="H241" s="55"/>
      <c r="I241" s="51" t="str">
        <f t="shared" si="36"/>
        <v>-</v>
      </c>
      <c r="J241" s="26" t="str">
        <f t="shared" si="39"/>
        <v/>
      </c>
      <c r="K241" s="26" t="str">
        <f t="shared" si="37"/>
        <v/>
      </c>
      <c r="L241" s="26" t="str">
        <f t="shared" si="40"/>
        <v/>
      </c>
      <c r="M241" s="26" t="str">
        <f t="shared" si="41"/>
        <v/>
      </c>
      <c r="N241" s="26" t="str">
        <f t="shared" si="42"/>
        <v/>
      </c>
      <c r="O241" s="26" t="str">
        <f t="shared" si="43"/>
        <v/>
      </c>
      <c r="P241" s="50" t="str">
        <f>IF(OR(ISBLANK(Livraison!$B$15),ISBLANK(G241)),"",IF(M241=FALSE,FALSE,IF(AND((Livraison!$B$15-YEAR(G241))&gt;=16,(Livraison!$B$15-YEAR(G241))&lt;=65),TRUE,FALSE)))</f>
        <v/>
      </c>
      <c r="Q241" s="26" t="str">
        <f>IF(ISBLANK(E241),"",IF(COUNTIF(Qualification!$O$12:$O$1011,E241)&gt;0,TRUE,FALSE))</f>
        <v/>
      </c>
      <c r="R241" s="56" t="str">
        <f t="shared" si="44"/>
        <v/>
      </c>
    </row>
    <row r="242" spans="1:18">
      <c r="A242" s="40" t="str">
        <f t="shared" si="38"/>
        <v/>
      </c>
      <c r="B242" s="54"/>
      <c r="C242" s="54"/>
      <c r="D242" s="55"/>
      <c r="E242" s="53"/>
      <c r="F242" s="55"/>
      <c r="G242" s="126"/>
      <c r="H242" s="55"/>
      <c r="I242" s="51" t="str">
        <f t="shared" si="36"/>
        <v>-</v>
      </c>
      <c r="J242" s="26" t="str">
        <f t="shared" si="39"/>
        <v/>
      </c>
      <c r="K242" s="26" t="str">
        <f t="shared" si="37"/>
        <v/>
      </c>
      <c r="L242" s="26" t="str">
        <f t="shared" si="40"/>
        <v/>
      </c>
      <c r="M242" s="26" t="str">
        <f t="shared" si="41"/>
        <v/>
      </c>
      <c r="N242" s="26" t="str">
        <f t="shared" si="42"/>
        <v/>
      </c>
      <c r="O242" s="26" t="str">
        <f t="shared" si="43"/>
        <v/>
      </c>
      <c r="P242" s="50" t="str">
        <f>IF(OR(ISBLANK(Livraison!$B$15),ISBLANK(G242)),"",IF(M242=FALSE,FALSE,IF(AND((Livraison!$B$15-YEAR(G242))&gt;=16,(Livraison!$B$15-YEAR(G242))&lt;=65),TRUE,FALSE)))</f>
        <v/>
      </c>
      <c r="Q242" s="26" t="str">
        <f>IF(ISBLANK(E242),"",IF(COUNTIF(Qualification!$O$12:$O$1011,E242)&gt;0,TRUE,FALSE))</f>
        <v/>
      </c>
      <c r="R242" s="56" t="str">
        <f t="shared" si="44"/>
        <v/>
      </c>
    </row>
    <row r="243" spans="1:18">
      <c r="A243" s="40" t="str">
        <f t="shared" si="38"/>
        <v/>
      </c>
      <c r="B243" s="54"/>
      <c r="C243" s="54"/>
      <c r="D243" s="55"/>
      <c r="E243" s="53"/>
      <c r="F243" s="55"/>
      <c r="G243" s="126"/>
      <c r="H243" s="55"/>
      <c r="I243" s="51" t="str">
        <f t="shared" si="36"/>
        <v>-</v>
      </c>
      <c r="J243" s="26" t="str">
        <f t="shared" si="39"/>
        <v/>
      </c>
      <c r="K243" s="26" t="str">
        <f t="shared" si="37"/>
        <v/>
      </c>
      <c r="L243" s="26" t="str">
        <f t="shared" si="40"/>
        <v/>
      </c>
      <c r="M243" s="26" t="str">
        <f t="shared" si="41"/>
        <v/>
      </c>
      <c r="N243" s="26" t="str">
        <f t="shared" si="42"/>
        <v/>
      </c>
      <c r="O243" s="26" t="str">
        <f t="shared" si="43"/>
        <v/>
      </c>
      <c r="P243" s="50" t="str">
        <f>IF(OR(ISBLANK(Livraison!$B$15),ISBLANK(G243)),"",IF(M243=FALSE,FALSE,IF(AND((Livraison!$B$15-YEAR(G243))&gt;=16,(Livraison!$B$15-YEAR(G243))&lt;=65),TRUE,FALSE)))</f>
        <v/>
      </c>
      <c r="Q243" s="26" t="str">
        <f>IF(ISBLANK(E243),"",IF(COUNTIF(Qualification!$O$12:$O$1011,E243)&gt;0,TRUE,FALSE))</f>
        <v/>
      </c>
      <c r="R243" s="56" t="str">
        <f t="shared" si="44"/>
        <v/>
      </c>
    </row>
    <row r="244" spans="1:18">
      <c r="A244" s="40" t="str">
        <f t="shared" si="38"/>
        <v/>
      </c>
      <c r="B244" s="54"/>
      <c r="C244" s="54"/>
      <c r="D244" s="55"/>
      <c r="E244" s="53"/>
      <c r="F244" s="55"/>
      <c r="G244" s="126"/>
      <c r="H244" s="55"/>
      <c r="I244" s="51" t="str">
        <f t="shared" si="36"/>
        <v>-</v>
      </c>
      <c r="J244" s="26" t="str">
        <f t="shared" si="39"/>
        <v/>
      </c>
      <c r="K244" s="26" t="str">
        <f t="shared" si="37"/>
        <v/>
      </c>
      <c r="L244" s="26" t="str">
        <f t="shared" si="40"/>
        <v/>
      </c>
      <c r="M244" s="26" t="str">
        <f t="shared" si="41"/>
        <v/>
      </c>
      <c r="N244" s="26" t="str">
        <f t="shared" si="42"/>
        <v/>
      </c>
      <c r="O244" s="26" t="str">
        <f t="shared" si="43"/>
        <v/>
      </c>
      <c r="P244" s="50" t="str">
        <f>IF(OR(ISBLANK(Livraison!$B$15),ISBLANK(G244)),"",IF(M244=FALSE,FALSE,IF(AND((Livraison!$B$15-YEAR(G244))&gt;=16,(Livraison!$B$15-YEAR(G244))&lt;=65),TRUE,FALSE)))</f>
        <v/>
      </c>
      <c r="Q244" s="26" t="str">
        <f>IF(ISBLANK(E244),"",IF(COUNTIF(Qualification!$O$12:$O$1011,E244)&gt;0,TRUE,FALSE))</f>
        <v/>
      </c>
      <c r="R244" s="56" t="str">
        <f t="shared" si="44"/>
        <v/>
      </c>
    </row>
    <row r="245" spans="1:18">
      <c r="A245" s="40" t="str">
        <f t="shared" si="38"/>
        <v/>
      </c>
      <c r="B245" s="54"/>
      <c r="C245" s="54"/>
      <c r="D245" s="55"/>
      <c r="E245" s="53"/>
      <c r="F245" s="55"/>
      <c r="G245" s="126"/>
      <c r="H245" s="55"/>
      <c r="I245" s="51" t="str">
        <f t="shared" si="36"/>
        <v>-</v>
      </c>
      <c r="J245" s="26" t="str">
        <f t="shared" si="39"/>
        <v/>
      </c>
      <c r="K245" s="26" t="str">
        <f t="shared" si="37"/>
        <v/>
      </c>
      <c r="L245" s="26" t="str">
        <f t="shared" si="40"/>
        <v/>
      </c>
      <c r="M245" s="26" t="str">
        <f t="shared" si="41"/>
        <v/>
      </c>
      <c r="N245" s="26" t="str">
        <f t="shared" si="42"/>
        <v/>
      </c>
      <c r="O245" s="26" t="str">
        <f t="shared" si="43"/>
        <v/>
      </c>
      <c r="P245" s="50" t="str">
        <f>IF(OR(ISBLANK(Livraison!$B$15),ISBLANK(G245)),"",IF(M245=FALSE,FALSE,IF(AND((Livraison!$B$15-YEAR(G245))&gt;=16,(Livraison!$B$15-YEAR(G245))&lt;=65),TRUE,FALSE)))</f>
        <v/>
      </c>
      <c r="Q245" s="26" t="str">
        <f>IF(ISBLANK(E245),"",IF(COUNTIF(Qualification!$O$12:$O$1011,E245)&gt;0,TRUE,FALSE))</f>
        <v/>
      </c>
      <c r="R245" s="56" t="str">
        <f t="shared" si="44"/>
        <v/>
      </c>
    </row>
    <row r="246" spans="1:18">
      <c r="A246" s="40" t="str">
        <f t="shared" si="38"/>
        <v/>
      </c>
      <c r="B246" s="54"/>
      <c r="C246" s="54"/>
      <c r="D246" s="55"/>
      <c r="E246" s="53"/>
      <c r="F246" s="55"/>
      <c r="G246" s="126"/>
      <c r="H246" s="55"/>
      <c r="I246" s="51" t="str">
        <f t="shared" si="36"/>
        <v>-</v>
      </c>
      <c r="J246" s="26" t="str">
        <f t="shared" si="39"/>
        <v/>
      </c>
      <c r="K246" s="26" t="str">
        <f t="shared" si="37"/>
        <v/>
      </c>
      <c r="L246" s="26" t="str">
        <f t="shared" si="40"/>
        <v/>
      </c>
      <c r="M246" s="26" t="str">
        <f t="shared" si="41"/>
        <v/>
      </c>
      <c r="N246" s="26" t="str">
        <f t="shared" si="42"/>
        <v/>
      </c>
      <c r="O246" s="26" t="str">
        <f t="shared" si="43"/>
        <v/>
      </c>
      <c r="P246" s="50" t="str">
        <f>IF(OR(ISBLANK(Livraison!$B$15),ISBLANK(G246)),"",IF(M246=FALSE,FALSE,IF(AND((Livraison!$B$15-YEAR(G246))&gt;=16,(Livraison!$B$15-YEAR(G246))&lt;=65),TRUE,FALSE)))</f>
        <v/>
      </c>
      <c r="Q246" s="26" t="str">
        <f>IF(ISBLANK(E246),"",IF(COUNTIF(Qualification!$O$12:$O$1011,E246)&gt;0,TRUE,FALSE))</f>
        <v/>
      </c>
      <c r="R246" s="56" t="str">
        <f t="shared" si="44"/>
        <v/>
      </c>
    </row>
    <row r="247" spans="1:18">
      <c r="A247" s="40" t="str">
        <f t="shared" si="38"/>
        <v/>
      </c>
      <c r="B247" s="54"/>
      <c r="C247" s="54"/>
      <c r="D247" s="55"/>
      <c r="E247" s="53"/>
      <c r="F247" s="55"/>
      <c r="G247" s="126"/>
      <c r="H247" s="55"/>
      <c r="I247" s="51" t="str">
        <f t="shared" si="36"/>
        <v>-</v>
      </c>
      <c r="J247" s="26" t="str">
        <f t="shared" si="39"/>
        <v/>
      </c>
      <c r="K247" s="26" t="str">
        <f t="shared" si="37"/>
        <v/>
      </c>
      <c r="L247" s="26" t="str">
        <f t="shared" si="40"/>
        <v/>
      </c>
      <c r="M247" s="26" t="str">
        <f t="shared" si="41"/>
        <v/>
      </c>
      <c r="N247" s="26" t="str">
        <f t="shared" si="42"/>
        <v/>
      </c>
      <c r="O247" s="26" t="str">
        <f t="shared" si="43"/>
        <v/>
      </c>
      <c r="P247" s="50" t="str">
        <f>IF(OR(ISBLANK(Livraison!$B$15),ISBLANK(G247)),"",IF(M247=FALSE,FALSE,IF(AND((Livraison!$B$15-YEAR(G247))&gt;=16,(Livraison!$B$15-YEAR(G247))&lt;=65),TRUE,FALSE)))</f>
        <v/>
      </c>
      <c r="Q247" s="26" t="str">
        <f>IF(ISBLANK(E247),"",IF(COUNTIF(Qualification!$O$12:$O$1011,E247)&gt;0,TRUE,FALSE))</f>
        <v/>
      </c>
      <c r="R247" s="56" t="str">
        <f t="shared" si="44"/>
        <v/>
      </c>
    </row>
    <row r="248" spans="1:18">
      <c r="A248" s="40" t="str">
        <f t="shared" si="38"/>
        <v/>
      </c>
      <c r="B248" s="54"/>
      <c r="C248" s="54"/>
      <c r="D248" s="55"/>
      <c r="E248" s="53"/>
      <c r="F248" s="55"/>
      <c r="G248" s="126"/>
      <c r="H248" s="55"/>
      <c r="I248" s="51" t="str">
        <f t="shared" si="36"/>
        <v>-</v>
      </c>
      <c r="J248" s="26" t="str">
        <f t="shared" si="39"/>
        <v/>
      </c>
      <c r="K248" s="26" t="str">
        <f t="shared" si="37"/>
        <v/>
      </c>
      <c r="L248" s="26" t="str">
        <f t="shared" si="40"/>
        <v/>
      </c>
      <c r="M248" s="26" t="str">
        <f t="shared" si="41"/>
        <v/>
      </c>
      <c r="N248" s="26" t="str">
        <f t="shared" si="42"/>
        <v/>
      </c>
      <c r="O248" s="26" t="str">
        <f t="shared" si="43"/>
        <v/>
      </c>
      <c r="P248" s="50" t="str">
        <f>IF(OR(ISBLANK(Livraison!$B$15),ISBLANK(G248)),"",IF(M248=FALSE,FALSE,IF(AND((Livraison!$B$15-YEAR(G248))&gt;=16,(Livraison!$B$15-YEAR(G248))&lt;=65),TRUE,FALSE)))</f>
        <v/>
      </c>
      <c r="Q248" s="26" t="str">
        <f>IF(ISBLANK(E248),"",IF(COUNTIF(Qualification!$O$12:$O$1011,E248)&gt;0,TRUE,FALSE))</f>
        <v/>
      </c>
      <c r="R248" s="56" t="str">
        <f t="shared" si="44"/>
        <v/>
      </c>
    </row>
    <row r="249" spans="1:18">
      <c r="A249" s="40" t="str">
        <f t="shared" si="38"/>
        <v/>
      </c>
      <c r="B249" s="54"/>
      <c r="C249" s="54"/>
      <c r="D249" s="55"/>
      <c r="E249" s="53"/>
      <c r="F249" s="55"/>
      <c r="G249" s="126"/>
      <c r="H249" s="55"/>
      <c r="I249" s="51" t="str">
        <f t="shared" si="36"/>
        <v>-</v>
      </c>
      <c r="J249" s="26" t="str">
        <f t="shared" si="39"/>
        <v/>
      </c>
      <c r="K249" s="26" t="str">
        <f t="shared" si="37"/>
        <v/>
      </c>
      <c r="L249" s="26" t="str">
        <f t="shared" si="40"/>
        <v/>
      </c>
      <c r="M249" s="26" t="str">
        <f t="shared" si="41"/>
        <v/>
      </c>
      <c r="N249" s="26" t="str">
        <f t="shared" si="42"/>
        <v/>
      </c>
      <c r="O249" s="26" t="str">
        <f t="shared" si="43"/>
        <v/>
      </c>
      <c r="P249" s="50" t="str">
        <f>IF(OR(ISBLANK(Livraison!$B$15),ISBLANK(G249)),"",IF(M249=FALSE,FALSE,IF(AND((Livraison!$B$15-YEAR(G249))&gt;=16,(Livraison!$B$15-YEAR(G249))&lt;=65),TRUE,FALSE)))</f>
        <v/>
      </c>
      <c r="Q249" s="26" t="str">
        <f>IF(ISBLANK(E249),"",IF(COUNTIF(Qualification!$O$12:$O$1011,E249)&gt;0,TRUE,FALSE))</f>
        <v/>
      </c>
      <c r="R249" s="56" t="str">
        <f t="shared" si="44"/>
        <v/>
      </c>
    </row>
    <row r="250" spans="1:18">
      <c r="A250" s="40" t="str">
        <f t="shared" si="38"/>
        <v/>
      </c>
      <c r="B250" s="54"/>
      <c r="C250" s="54"/>
      <c r="D250" s="55"/>
      <c r="E250" s="53"/>
      <c r="F250" s="55"/>
      <c r="G250" s="126"/>
      <c r="H250" s="55"/>
      <c r="I250" s="51" t="str">
        <f t="shared" si="36"/>
        <v>-</v>
      </c>
      <c r="J250" s="26" t="str">
        <f t="shared" si="39"/>
        <v/>
      </c>
      <c r="K250" s="26" t="str">
        <f t="shared" si="37"/>
        <v/>
      </c>
      <c r="L250" s="26" t="str">
        <f t="shared" si="40"/>
        <v/>
      </c>
      <c r="M250" s="26" t="str">
        <f t="shared" si="41"/>
        <v/>
      </c>
      <c r="N250" s="26" t="str">
        <f t="shared" si="42"/>
        <v/>
      </c>
      <c r="O250" s="26" t="str">
        <f t="shared" si="43"/>
        <v/>
      </c>
      <c r="P250" s="50" t="str">
        <f>IF(OR(ISBLANK(Livraison!$B$15),ISBLANK(G250)),"",IF(M250=FALSE,FALSE,IF(AND((Livraison!$B$15-YEAR(G250))&gt;=16,(Livraison!$B$15-YEAR(G250))&lt;=65),TRUE,FALSE)))</f>
        <v/>
      </c>
      <c r="Q250" s="26" t="str">
        <f>IF(ISBLANK(E250),"",IF(COUNTIF(Qualification!$O$12:$O$1011,E250)&gt;0,TRUE,FALSE))</f>
        <v/>
      </c>
      <c r="R250" s="56" t="str">
        <f t="shared" si="44"/>
        <v/>
      </c>
    </row>
    <row r="251" spans="1:18">
      <c r="A251" s="40" t="str">
        <f t="shared" si="38"/>
        <v/>
      </c>
      <c r="B251" s="54"/>
      <c r="C251" s="54"/>
      <c r="D251" s="55"/>
      <c r="E251" s="53"/>
      <c r="F251" s="55"/>
      <c r="G251" s="126"/>
      <c r="H251" s="55"/>
      <c r="I251" s="51" t="str">
        <f t="shared" si="36"/>
        <v>-</v>
      </c>
      <c r="J251" s="26" t="str">
        <f t="shared" si="39"/>
        <v/>
      </c>
      <c r="K251" s="26" t="str">
        <f t="shared" si="37"/>
        <v/>
      </c>
      <c r="L251" s="26" t="str">
        <f t="shared" si="40"/>
        <v/>
      </c>
      <c r="M251" s="26" t="str">
        <f t="shared" si="41"/>
        <v/>
      </c>
      <c r="N251" s="26" t="str">
        <f t="shared" si="42"/>
        <v/>
      </c>
      <c r="O251" s="26" t="str">
        <f t="shared" si="43"/>
        <v/>
      </c>
      <c r="P251" s="50" t="str">
        <f>IF(OR(ISBLANK(Livraison!$B$15),ISBLANK(G251)),"",IF(M251=FALSE,FALSE,IF(AND((Livraison!$B$15-YEAR(G251))&gt;=16,(Livraison!$B$15-YEAR(G251))&lt;=65),TRUE,FALSE)))</f>
        <v/>
      </c>
      <c r="Q251" s="26" t="str">
        <f>IF(ISBLANK(E251),"",IF(COUNTIF(Qualification!$O$12:$O$1011,E251)&gt;0,TRUE,FALSE))</f>
        <v/>
      </c>
      <c r="R251" s="56" t="str">
        <f t="shared" si="44"/>
        <v/>
      </c>
    </row>
    <row r="252" spans="1:18">
      <c r="A252" s="40" t="str">
        <f t="shared" si="38"/>
        <v/>
      </c>
      <c r="B252" s="54"/>
      <c r="C252" s="54"/>
      <c r="D252" s="55"/>
      <c r="E252" s="53"/>
      <c r="F252" s="55"/>
      <c r="G252" s="126"/>
      <c r="H252" s="55"/>
      <c r="I252" s="51" t="str">
        <f t="shared" si="36"/>
        <v>-</v>
      </c>
      <c r="J252" s="26" t="str">
        <f t="shared" si="39"/>
        <v/>
      </c>
      <c r="K252" s="26" t="str">
        <f t="shared" si="37"/>
        <v/>
      </c>
      <c r="L252" s="26" t="str">
        <f t="shared" si="40"/>
        <v/>
      </c>
      <c r="M252" s="26" t="str">
        <f t="shared" si="41"/>
        <v/>
      </c>
      <c r="N252" s="26" t="str">
        <f t="shared" si="42"/>
        <v/>
      </c>
      <c r="O252" s="26" t="str">
        <f t="shared" si="43"/>
        <v/>
      </c>
      <c r="P252" s="50" t="str">
        <f>IF(OR(ISBLANK(Livraison!$B$15),ISBLANK(G252)),"",IF(M252=FALSE,FALSE,IF(AND((Livraison!$B$15-YEAR(G252))&gt;=16,(Livraison!$B$15-YEAR(G252))&lt;=65),TRUE,FALSE)))</f>
        <v/>
      </c>
      <c r="Q252" s="26" t="str">
        <f>IF(ISBLANK(E252),"",IF(COUNTIF(Qualification!$O$12:$O$1011,E252)&gt;0,TRUE,FALSE))</f>
        <v/>
      </c>
      <c r="R252" s="56" t="str">
        <f t="shared" si="44"/>
        <v/>
      </c>
    </row>
    <row r="253" spans="1:18">
      <c r="A253" s="40" t="str">
        <f t="shared" si="38"/>
        <v/>
      </c>
      <c r="B253" s="54"/>
      <c r="C253" s="54"/>
      <c r="D253" s="55"/>
      <c r="E253" s="53"/>
      <c r="F253" s="55"/>
      <c r="G253" s="126"/>
      <c r="H253" s="55"/>
      <c r="I253" s="51" t="str">
        <f t="shared" si="36"/>
        <v>-</v>
      </c>
      <c r="J253" s="26" t="str">
        <f t="shared" si="39"/>
        <v/>
      </c>
      <c r="K253" s="26" t="str">
        <f t="shared" si="37"/>
        <v/>
      </c>
      <c r="L253" s="26" t="str">
        <f t="shared" si="40"/>
        <v/>
      </c>
      <c r="M253" s="26" t="str">
        <f t="shared" si="41"/>
        <v/>
      </c>
      <c r="N253" s="26" t="str">
        <f t="shared" si="42"/>
        <v/>
      </c>
      <c r="O253" s="26" t="str">
        <f t="shared" si="43"/>
        <v/>
      </c>
      <c r="P253" s="50" t="str">
        <f>IF(OR(ISBLANK(Livraison!$B$15),ISBLANK(G253)),"",IF(M253=FALSE,FALSE,IF(AND((Livraison!$B$15-YEAR(G253))&gt;=16,(Livraison!$B$15-YEAR(G253))&lt;=65),TRUE,FALSE)))</f>
        <v/>
      </c>
      <c r="Q253" s="26" t="str">
        <f>IF(ISBLANK(E253),"",IF(COUNTIF(Qualification!$O$12:$O$1011,E253)&gt;0,TRUE,FALSE))</f>
        <v/>
      </c>
      <c r="R253" s="56" t="str">
        <f t="shared" si="44"/>
        <v/>
      </c>
    </row>
    <row r="254" spans="1:18">
      <c r="A254" s="40" t="str">
        <f t="shared" si="38"/>
        <v/>
      </c>
      <c r="B254" s="54"/>
      <c r="C254" s="54"/>
      <c r="D254" s="55"/>
      <c r="E254" s="53"/>
      <c r="F254" s="55"/>
      <c r="G254" s="126"/>
      <c r="H254" s="55"/>
      <c r="I254" s="51" t="str">
        <f t="shared" si="36"/>
        <v>-</v>
      </c>
      <c r="J254" s="26" t="str">
        <f t="shared" si="39"/>
        <v/>
      </c>
      <c r="K254" s="26" t="str">
        <f t="shared" si="37"/>
        <v/>
      </c>
      <c r="L254" s="26" t="str">
        <f t="shared" si="40"/>
        <v/>
      </c>
      <c r="M254" s="26" t="str">
        <f t="shared" si="41"/>
        <v/>
      </c>
      <c r="N254" s="26" t="str">
        <f t="shared" si="42"/>
        <v/>
      </c>
      <c r="O254" s="26" t="str">
        <f t="shared" si="43"/>
        <v/>
      </c>
      <c r="P254" s="50" t="str">
        <f>IF(OR(ISBLANK(Livraison!$B$15),ISBLANK(G254)),"",IF(M254=FALSE,FALSE,IF(AND((Livraison!$B$15-YEAR(G254))&gt;=16,(Livraison!$B$15-YEAR(G254))&lt;=65),TRUE,FALSE)))</f>
        <v/>
      </c>
      <c r="Q254" s="26" t="str">
        <f>IF(ISBLANK(E254),"",IF(COUNTIF(Qualification!$O$12:$O$1011,E254)&gt;0,TRUE,FALSE))</f>
        <v/>
      </c>
      <c r="R254" s="56" t="str">
        <f t="shared" si="44"/>
        <v/>
      </c>
    </row>
    <row r="255" spans="1:18">
      <c r="A255" s="40" t="str">
        <f t="shared" si="38"/>
        <v/>
      </c>
      <c r="B255" s="54"/>
      <c r="C255" s="54"/>
      <c r="D255" s="55"/>
      <c r="E255" s="53"/>
      <c r="F255" s="55"/>
      <c r="G255" s="126"/>
      <c r="H255" s="55"/>
      <c r="I255" s="51" t="str">
        <f t="shared" si="36"/>
        <v>-</v>
      </c>
      <c r="J255" s="26" t="str">
        <f t="shared" si="39"/>
        <v/>
      </c>
      <c r="K255" s="26" t="str">
        <f t="shared" si="37"/>
        <v/>
      </c>
      <c r="L255" s="26" t="str">
        <f t="shared" si="40"/>
        <v/>
      </c>
      <c r="M255" s="26" t="str">
        <f t="shared" si="41"/>
        <v/>
      </c>
      <c r="N255" s="26" t="str">
        <f t="shared" si="42"/>
        <v/>
      </c>
      <c r="O255" s="26" t="str">
        <f t="shared" si="43"/>
        <v/>
      </c>
      <c r="P255" s="50" t="str">
        <f>IF(OR(ISBLANK(Livraison!$B$15),ISBLANK(G255)),"",IF(M255=FALSE,FALSE,IF(AND((Livraison!$B$15-YEAR(G255))&gt;=16,(Livraison!$B$15-YEAR(G255))&lt;=65),TRUE,FALSE)))</f>
        <v/>
      </c>
      <c r="Q255" s="26" t="str">
        <f>IF(ISBLANK(E255),"",IF(COUNTIF(Qualification!$O$12:$O$1011,E255)&gt;0,TRUE,FALSE))</f>
        <v/>
      </c>
      <c r="R255" s="56" t="str">
        <f t="shared" si="44"/>
        <v/>
      </c>
    </row>
    <row r="256" spans="1:18">
      <c r="A256" s="40" t="str">
        <f t="shared" si="38"/>
        <v/>
      </c>
      <c r="B256" s="54"/>
      <c r="C256" s="54"/>
      <c r="D256" s="55"/>
      <c r="E256" s="53"/>
      <c r="F256" s="55"/>
      <c r="G256" s="126"/>
      <c r="H256" s="55"/>
      <c r="I256" s="51" t="str">
        <f t="shared" si="36"/>
        <v>-</v>
      </c>
      <c r="J256" s="26" t="str">
        <f t="shared" si="39"/>
        <v/>
      </c>
      <c r="K256" s="26" t="str">
        <f t="shared" si="37"/>
        <v/>
      </c>
      <c r="L256" s="26" t="str">
        <f t="shared" si="40"/>
        <v/>
      </c>
      <c r="M256" s="26" t="str">
        <f t="shared" si="41"/>
        <v/>
      </c>
      <c r="N256" s="26" t="str">
        <f t="shared" si="42"/>
        <v/>
      </c>
      <c r="O256" s="26" t="str">
        <f t="shared" si="43"/>
        <v/>
      </c>
      <c r="P256" s="50" t="str">
        <f>IF(OR(ISBLANK(Livraison!$B$15),ISBLANK(G256)),"",IF(M256=FALSE,FALSE,IF(AND((Livraison!$B$15-YEAR(G256))&gt;=16,(Livraison!$B$15-YEAR(G256))&lt;=65),TRUE,FALSE)))</f>
        <v/>
      </c>
      <c r="Q256" s="26" t="str">
        <f>IF(ISBLANK(E256),"",IF(COUNTIF(Qualification!$O$12:$O$1011,E256)&gt;0,TRUE,FALSE))</f>
        <v/>
      </c>
      <c r="R256" s="56" t="str">
        <f t="shared" si="44"/>
        <v/>
      </c>
    </row>
    <row r="257" spans="1:18">
      <c r="A257" s="40" t="str">
        <f t="shared" si="38"/>
        <v/>
      </c>
      <c r="B257" s="54"/>
      <c r="C257" s="54"/>
      <c r="D257" s="55"/>
      <c r="E257" s="53"/>
      <c r="F257" s="55"/>
      <c r="G257" s="126"/>
      <c r="H257" s="55"/>
      <c r="I257" s="51" t="str">
        <f t="shared" si="36"/>
        <v>-</v>
      </c>
      <c r="J257" s="26" t="str">
        <f t="shared" si="39"/>
        <v/>
      </c>
      <c r="K257" s="26" t="str">
        <f t="shared" si="37"/>
        <v/>
      </c>
      <c r="L257" s="26" t="str">
        <f t="shared" si="40"/>
        <v/>
      </c>
      <c r="M257" s="26" t="str">
        <f t="shared" si="41"/>
        <v/>
      </c>
      <c r="N257" s="26" t="str">
        <f t="shared" si="42"/>
        <v/>
      </c>
      <c r="O257" s="26" t="str">
        <f t="shared" si="43"/>
        <v/>
      </c>
      <c r="P257" s="50" t="str">
        <f>IF(OR(ISBLANK(Livraison!$B$15),ISBLANK(G257)),"",IF(M257=FALSE,FALSE,IF(AND((Livraison!$B$15-YEAR(G257))&gt;=16,(Livraison!$B$15-YEAR(G257))&lt;=65),TRUE,FALSE)))</f>
        <v/>
      </c>
      <c r="Q257" s="26" t="str">
        <f>IF(ISBLANK(E257),"",IF(COUNTIF(Qualification!$O$12:$O$1011,E257)&gt;0,TRUE,FALSE))</f>
        <v/>
      </c>
      <c r="R257" s="56" t="str">
        <f t="shared" si="44"/>
        <v/>
      </c>
    </row>
    <row r="258" spans="1:18">
      <c r="A258" s="40" t="str">
        <f t="shared" si="38"/>
        <v/>
      </c>
      <c r="B258" s="54"/>
      <c r="C258" s="54"/>
      <c r="D258" s="55"/>
      <c r="E258" s="53"/>
      <c r="F258" s="55"/>
      <c r="G258" s="126"/>
      <c r="H258" s="55"/>
      <c r="I258" s="51" t="str">
        <f t="shared" si="36"/>
        <v>-</v>
      </c>
      <c r="J258" s="26" t="str">
        <f t="shared" si="39"/>
        <v/>
      </c>
      <c r="K258" s="26" t="str">
        <f t="shared" si="37"/>
        <v/>
      </c>
      <c r="L258" s="26" t="str">
        <f t="shared" si="40"/>
        <v/>
      </c>
      <c r="M258" s="26" t="str">
        <f t="shared" si="41"/>
        <v/>
      </c>
      <c r="N258" s="26" t="str">
        <f t="shared" si="42"/>
        <v/>
      </c>
      <c r="O258" s="26" t="str">
        <f t="shared" si="43"/>
        <v/>
      </c>
      <c r="P258" s="50" t="str">
        <f>IF(OR(ISBLANK(Livraison!$B$15),ISBLANK(G258)),"",IF(M258=FALSE,FALSE,IF(AND((Livraison!$B$15-YEAR(G258))&gt;=16,(Livraison!$B$15-YEAR(G258))&lt;=65),TRUE,FALSE)))</f>
        <v/>
      </c>
      <c r="Q258" s="26" t="str">
        <f>IF(ISBLANK(E258),"",IF(COUNTIF(Qualification!$O$12:$O$1011,E258)&gt;0,TRUE,FALSE))</f>
        <v/>
      </c>
      <c r="R258" s="56" t="str">
        <f t="shared" si="44"/>
        <v/>
      </c>
    </row>
    <row r="259" spans="1:18">
      <c r="A259" s="40" t="str">
        <f t="shared" si="38"/>
        <v/>
      </c>
      <c r="B259" s="54"/>
      <c r="C259" s="54"/>
      <c r="D259" s="55"/>
      <c r="E259" s="53"/>
      <c r="F259" s="55"/>
      <c r="G259" s="126"/>
      <c r="H259" s="55"/>
      <c r="I259" s="51" t="str">
        <f t="shared" si="36"/>
        <v>-</v>
      </c>
      <c r="J259" s="26" t="str">
        <f t="shared" si="39"/>
        <v/>
      </c>
      <c r="K259" s="26" t="str">
        <f t="shared" si="37"/>
        <v/>
      </c>
      <c r="L259" s="26" t="str">
        <f t="shared" si="40"/>
        <v/>
      </c>
      <c r="M259" s="26" t="str">
        <f t="shared" si="41"/>
        <v/>
      </c>
      <c r="N259" s="26" t="str">
        <f t="shared" si="42"/>
        <v/>
      </c>
      <c r="O259" s="26" t="str">
        <f t="shared" si="43"/>
        <v/>
      </c>
      <c r="P259" s="50" t="str">
        <f>IF(OR(ISBLANK(Livraison!$B$15),ISBLANK(G259)),"",IF(M259=FALSE,FALSE,IF(AND((Livraison!$B$15-YEAR(G259))&gt;=16,(Livraison!$B$15-YEAR(G259))&lt;=65),TRUE,FALSE)))</f>
        <v/>
      </c>
      <c r="Q259" s="26" t="str">
        <f>IF(ISBLANK(E259),"",IF(COUNTIF(Qualification!$O$12:$O$1011,E259)&gt;0,TRUE,FALSE))</f>
        <v/>
      </c>
      <c r="R259" s="56" t="str">
        <f t="shared" si="44"/>
        <v/>
      </c>
    </row>
    <row r="260" spans="1:18">
      <c r="A260" s="40" t="str">
        <f t="shared" si="38"/>
        <v/>
      </c>
      <c r="B260" s="54"/>
      <c r="C260" s="54"/>
      <c r="D260" s="55"/>
      <c r="E260" s="53"/>
      <c r="F260" s="55"/>
      <c r="G260" s="126"/>
      <c r="H260" s="55"/>
      <c r="I260" s="51" t="str">
        <f t="shared" si="36"/>
        <v>-</v>
      </c>
      <c r="J260" s="26" t="str">
        <f t="shared" si="39"/>
        <v/>
      </c>
      <c r="K260" s="26" t="str">
        <f t="shared" si="37"/>
        <v/>
      </c>
      <c r="L260" s="26" t="str">
        <f t="shared" si="40"/>
        <v/>
      </c>
      <c r="M260" s="26" t="str">
        <f t="shared" si="41"/>
        <v/>
      </c>
      <c r="N260" s="26" t="str">
        <f t="shared" si="42"/>
        <v/>
      </c>
      <c r="O260" s="26" t="str">
        <f t="shared" si="43"/>
        <v/>
      </c>
      <c r="P260" s="50" t="str">
        <f>IF(OR(ISBLANK(Livraison!$B$15),ISBLANK(G260)),"",IF(M260=FALSE,FALSE,IF(AND((Livraison!$B$15-YEAR(G260))&gt;=16,(Livraison!$B$15-YEAR(G260))&lt;=65),TRUE,FALSE)))</f>
        <v/>
      </c>
      <c r="Q260" s="26" t="str">
        <f>IF(ISBLANK(E260),"",IF(COUNTIF(Qualification!$O$12:$O$1011,E260)&gt;0,TRUE,FALSE))</f>
        <v/>
      </c>
      <c r="R260" s="56" t="str">
        <f t="shared" si="44"/>
        <v/>
      </c>
    </row>
    <row r="261" spans="1:18">
      <c r="A261" s="40" t="str">
        <f t="shared" si="38"/>
        <v/>
      </c>
      <c r="B261" s="54"/>
      <c r="C261" s="54"/>
      <c r="D261" s="55"/>
      <c r="E261" s="53"/>
      <c r="F261" s="55"/>
      <c r="G261" s="126"/>
      <c r="H261" s="55"/>
      <c r="I261" s="51" t="str">
        <f t="shared" si="36"/>
        <v>-</v>
      </c>
      <c r="J261" s="26" t="str">
        <f t="shared" si="39"/>
        <v/>
      </c>
      <c r="K261" s="26" t="str">
        <f t="shared" si="37"/>
        <v/>
      </c>
      <c r="L261" s="26" t="str">
        <f t="shared" si="40"/>
        <v/>
      </c>
      <c r="M261" s="26" t="str">
        <f t="shared" si="41"/>
        <v/>
      </c>
      <c r="N261" s="26" t="str">
        <f t="shared" si="42"/>
        <v/>
      </c>
      <c r="O261" s="26" t="str">
        <f t="shared" si="43"/>
        <v/>
      </c>
      <c r="P261" s="50" t="str">
        <f>IF(OR(ISBLANK(Livraison!$B$15),ISBLANK(G261)),"",IF(M261=FALSE,FALSE,IF(AND((Livraison!$B$15-YEAR(G261))&gt;=16,(Livraison!$B$15-YEAR(G261))&lt;=65),TRUE,FALSE)))</f>
        <v/>
      </c>
      <c r="Q261" s="26" t="str">
        <f>IF(ISBLANK(E261),"",IF(COUNTIF(Qualification!$O$12:$O$1011,E261)&gt;0,TRUE,FALSE))</f>
        <v/>
      </c>
      <c r="R261" s="56" t="str">
        <f t="shared" si="44"/>
        <v/>
      </c>
    </row>
    <row r="262" spans="1:18">
      <c r="A262" s="40" t="str">
        <f t="shared" si="38"/>
        <v/>
      </c>
      <c r="B262" s="54"/>
      <c r="C262" s="54"/>
      <c r="D262" s="55"/>
      <c r="E262" s="53"/>
      <c r="F262" s="55"/>
      <c r="G262" s="126"/>
      <c r="H262" s="55"/>
      <c r="I262" s="51" t="str">
        <f t="shared" si="36"/>
        <v>-</v>
      </c>
      <c r="J262" s="26" t="str">
        <f t="shared" si="39"/>
        <v/>
      </c>
      <c r="K262" s="26" t="str">
        <f t="shared" si="37"/>
        <v/>
      </c>
      <c r="L262" s="26" t="str">
        <f t="shared" si="40"/>
        <v/>
      </c>
      <c r="M262" s="26" t="str">
        <f t="shared" si="41"/>
        <v/>
      </c>
      <c r="N262" s="26" t="str">
        <f t="shared" si="42"/>
        <v/>
      </c>
      <c r="O262" s="26" t="str">
        <f t="shared" si="43"/>
        <v/>
      </c>
      <c r="P262" s="50" t="str">
        <f>IF(OR(ISBLANK(Livraison!$B$15),ISBLANK(G262)),"",IF(M262=FALSE,FALSE,IF(AND((Livraison!$B$15-YEAR(G262))&gt;=16,(Livraison!$B$15-YEAR(G262))&lt;=65),TRUE,FALSE)))</f>
        <v/>
      </c>
      <c r="Q262" s="26" t="str">
        <f>IF(ISBLANK(E262),"",IF(COUNTIF(Qualification!$O$12:$O$1011,E262)&gt;0,TRUE,FALSE))</f>
        <v/>
      </c>
      <c r="R262" s="56" t="str">
        <f t="shared" si="44"/>
        <v/>
      </c>
    </row>
    <row r="263" spans="1:18">
      <c r="A263" s="40" t="str">
        <f t="shared" si="38"/>
        <v/>
      </c>
      <c r="B263" s="54"/>
      <c r="C263" s="54"/>
      <c r="D263" s="55"/>
      <c r="E263" s="53"/>
      <c r="F263" s="55"/>
      <c r="G263" s="126"/>
      <c r="H263" s="55"/>
      <c r="I263" s="51" t="str">
        <f t="shared" si="36"/>
        <v>-</v>
      </c>
      <c r="J263" s="26" t="str">
        <f t="shared" si="39"/>
        <v/>
      </c>
      <c r="K263" s="26" t="str">
        <f t="shared" si="37"/>
        <v/>
      </c>
      <c r="L263" s="26" t="str">
        <f t="shared" si="40"/>
        <v/>
      </c>
      <c r="M263" s="26" t="str">
        <f t="shared" si="41"/>
        <v/>
      </c>
      <c r="N263" s="26" t="str">
        <f t="shared" si="42"/>
        <v/>
      </c>
      <c r="O263" s="26" t="str">
        <f t="shared" si="43"/>
        <v/>
      </c>
      <c r="P263" s="50" t="str">
        <f>IF(OR(ISBLANK(Livraison!$B$15),ISBLANK(G263)),"",IF(M263=FALSE,FALSE,IF(AND((Livraison!$B$15-YEAR(G263))&gt;=16,(Livraison!$B$15-YEAR(G263))&lt;=65),TRUE,FALSE)))</f>
        <v/>
      </c>
      <c r="Q263" s="26" t="str">
        <f>IF(ISBLANK(E263),"",IF(COUNTIF(Qualification!$O$12:$O$1011,E263)&gt;0,TRUE,FALSE))</f>
        <v/>
      </c>
      <c r="R263" s="56" t="str">
        <f t="shared" si="44"/>
        <v/>
      </c>
    </row>
    <row r="264" spans="1:18">
      <c r="A264" s="40" t="str">
        <f t="shared" si="38"/>
        <v/>
      </c>
      <c r="B264" s="54"/>
      <c r="C264" s="54"/>
      <c r="D264" s="55"/>
      <c r="E264" s="53"/>
      <c r="F264" s="55"/>
      <c r="G264" s="126"/>
      <c r="H264" s="55"/>
      <c r="I264" s="51" t="str">
        <f t="shared" si="36"/>
        <v>-</v>
      </c>
      <c r="J264" s="26" t="str">
        <f t="shared" si="39"/>
        <v/>
      </c>
      <c r="K264" s="26" t="str">
        <f t="shared" si="37"/>
        <v/>
      </c>
      <c r="L264" s="26" t="str">
        <f t="shared" si="40"/>
        <v/>
      </c>
      <c r="M264" s="26" t="str">
        <f t="shared" si="41"/>
        <v/>
      </c>
      <c r="N264" s="26" t="str">
        <f t="shared" si="42"/>
        <v/>
      </c>
      <c r="O264" s="26" t="str">
        <f t="shared" si="43"/>
        <v/>
      </c>
      <c r="P264" s="50" t="str">
        <f>IF(OR(ISBLANK(Livraison!$B$15),ISBLANK(G264)),"",IF(M264=FALSE,FALSE,IF(AND((Livraison!$B$15-YEAR(G264))&gt;=16,(Livraison!$B$15-YEAR(G264))&lt;=65),TRUE,FALSE)))</f>
        <v/>
      </c>
      <c r="Q264" s="26" t="str">
        <f>IF(ISBLANK(E264),"",IF(COUNTIF(Qualification!$O$12:$O$1011,E264)&gt;0,TRUE,FALSE))</f>
        <v/>
      </c>
      <c r="R264" s="56" t="str">
        <f t="shared" si="44"/>
        <v/>
      </c>
    </row>
    <row r="265" spans="1:18">
      <c r="A265" s="40" t="str">
        <f t="shared" si="38"/>
        <v/>
      </c>
      <c r="B265" s="54"/>
      <c r="C265" s="54"/>
      <c r="D265" s="55"/>
      <c r="E265" s="53"/>
      <c r="F265" s="55"/>
      <c r="G265" s="126"/>
      <c r="H265" s="55"/>
      <c r="I265" s="51" t="str">
        <f t="shared" si="36"/>
        <v>-</v>
      </c>
      <c r="J265" s="26" t="str">
        <f t="shared" si="39"/>
        <v/>
      </c>
      <c r="K265" s="26" t="str">
        <f t="shared" si="37"/>
        <v/>
      </c>
      <c r="L265" s="26" t="str">
        <f t="shared" si="40"/>
        <v/>
      </c>
      <c r="M265" s="26" t="str">
        <f t="shared" si="41"/>
        <v/>
      </c>
      <c r="N265" s="26" t="str">
        <f t="shared" si="42"/>
        <v/>
      </c>
      <c r="O265" s="26" t="str">
        <f t="shared" si="43"/>
        <v/>
      </c>
      <c r="P265" s="50" t="str">
        <f>IF(OR(ISBLANK(Livraison!$B$15),ISBLANK(G265)),"",IF(M265=FALSE,FALSE,IF(AND((Livraison!$B$15-YEAR(G265))&gt;=16,(Livraison!$B$15-YEAR(G265))&lt;=65),TRUE,FALSE)))</f>
        <v/>
      </c>
      <c r="Q265" s="26" t="str">
        <f>IF(ISBLANK(E265),"",IF(COUNTIF(Qualification!$O$12:$O$1011,E265)&gt;0,TRUE,FALSE))</f>
        <v/>
      </c>
      <c r="R265" s="56" t="str">
        <f t="shared" si="44"/>
        <v/>
      </c>
    </row>
    <row r="266" spans="1:18">
      <c r="A266" s="40" t="str">
        <f t="shared" si="38"/>
        <v/>
      </c>
      <c r="B266" s="54"/>
      <c r="C266" s="54"/>
      <c r="D266" s="55"/>
      <c r="E266" s="53"/>
      <c r="F266" s="55"/>
      <c r="G266" s="126"/>
      <c r="H266" s="55"/>
      <c r="I266" s="51" t="str">
        <f t="shared" si="36"/>
        <v>-</v>
      </c>
      <c r="J266" s="26" t="str">
        <f t="shared" si="39"/>
        <v/>
      </c>
      <c r="K266" s="26" t="str">
        <f t="shared" si="37"/>
        <v/>
      </c>
      <c r="L266" s="26" t="str">
        <f t="shared" si="40"/>
        <v/>
      </c>
      <c r="M266" s="26" t="str">
        <f t="shared" si="41"/>
        <v/>
      </c>
      <c r="N266" s="26" t="str">
        <f t="shared" si="42"/>
        <v/>
      </c>
      <c r="O266" s="26" t="str">
        <f t="shared" si="43"/>
        <v/>
      </c>
      <c r="P266" s="50" t="str">
        <f>IF(OR(ISBLANK(Livraison!$B$15),ISBLANK(G266)),"",IF(M266=FALSE,FALSE,IF(AND((Livraison!$B$15-YEAR(G266))&gt;=16,(Livraison!$B$15-YEAR(G266))&lt;=65),TRUE,FALSE)))</f>
        <v/>
      </c>
      <c r="Q266" s="26" t="str">
        <f>IF(ISBLANK(E266),"",IF(COUNTIF(Qualification!$O$12:$O$1011,E266)&gt;0,TRUE,FALSE))</f>
        <v/>
      </c>
      <c r="R266" s="56" t="str">
        <f t="shared" si="44"/>
        <v/>
      </c>
    </row>
    <row r="267" spans="1:18">
      <c r="A267" s="40" t="str">
        <f t="shared" si="38"/>
        <v/>
      </c>
      <c r="B267" s="54"/>
      <c r="C267" s="54"/>
      <c r="D267" s="55"/>
      <c r="E267" s="53"/>
      <c r="F267" s="55"/>
      <c r="G267" s="126"/>
      <c r="H267" s="55"/>
      <c r="I267" s="51" t="str">
        <f t="shared" si="36"/>
        <v>-</v>
      </c>
      <c r="J267" s="26" t="str">
        <f t="shared" si="39"/>
        <v/>
      </c>
      <c r="K267" s="26" t="str">
        <f t="shared" si="37"/>
        <v/>
      </c>
      <c r="L267" s="26" t="str">
        <f t="shared" si="40"/>
        <v/>
      </c>
      <c r="M267" s="26" t="str">
        <f t="shared" si="41"/>
        <v/>
      </c>
      <c r="N267" s="26" t="str">
        <f t="shared" si="42"/>
        <v/>
      </c>
      <c r="O267" s="26" t="str">
        <f t="shared" si="43"/>
        <v/>
      </c>
      <c r="P267" s="50" t="str">
        <f>IF(OR(ISBLANK(Livraison!$B$15),ISBLANK(G267)),"",IF(M267=FALSE,FALSE,IF(AND((Livraison!$B$15-YEAR(G267))&gt;=16,(Livraison!$B$15-YEAR(G267))&lt;=65),TRUE,FALSE)))</f>
        <v/>
      </c>
      <c r="Q267" s="26" t="str">
        <f>IF(ISBLANK(E267),"",IF(COUNTIF(Qualification!$O$12:$O$1011,E267)&gt;0,TRUE,FALSE))</f>
        <v/>
      </c>
      <c r="R267" s="56" t="str">
        <f t="shared" si="44"/>
        <v/>
      </c>
    </row>
    <row r="268" spans="1:18">
      <c r="A268" s="40" t="str">
        <f t="shared" si="38"/>
        <v/>
      </c>
      <c r="B268" s="54"/>
      <c r="C268" s="54"/>
      <c r="D268" s="55"/>
      <c r="E268" s="53"/>
      <c r="F268" s="55"/>
      <c r="G268" s="126"/>
      <c r="H268" s="55"/>
      <c r="I268" s="51" t="str">
        <f t="shared" si="36"/>
        <v>-</v>
      </c>
      <c r="J268" s="26" t="str">
        <f t="shared" si="39"/>
        <v/>
      </c>
      <c r="K268" s="26" t="str">
        <f t="shared" si="37"/>
        <v/>
      </c>
      <c r="L268" s="26" t="str">
        <f t="shared" si="40"/>
        <v/>
      </c>
      <c r="M268" s="26" t="str">
        <f t="shared" si="41"/>
        <v/>
      </c>
      <c r="N268" s="26" t="str">
        <f t="shared" si="42"/>
        <v/>
      </c>
      <c r="O268" s="26" t="str">
        <f t="shared" si="43"/>
        <v/>
      </c>
      <c r="P268" s="50" t="str">
        <f>IF(OR(ISBLANK(Livraison!$B$15),ISBLANK(G268)),"",IF(M268=FALSE,FALSE,IF(AND((Livraison!$B$15-YEAR(G268))&gt;=16,(Livraison!$B$15-YEAR(G268))&lt;=65),TRUE,FALSE)))</f>
        <v/>
      </c>
      <c r="Q268" s="26" t="str">
        <f>IF(ISBLANK(E268),"",IF(COUNTIF(Qualification!$O$12:$O$1011,E268)&gt;0,TRUE,FALSE))</f>
        <v/>
      </c>
      <c r="R268" s="56" t="str">
        <f t="shared" si="44"/>
        <v/>
      </c>
    </row>
    <row r="269" spans="1:18">
      <c r="A269" s="40" t="str">
        <f t="shared" si="38"/>
        <v/>
      </c>
      <c r="B269" s="54"/>
      <c r="C269" s="54"/>
      <c r="D269" s="55"/>
      <c r="E269" s="53"/>
      <c r="F269" s="55"/>
      <c r="G269" s="126"/>
      <c r="H269" s="55"/>
      <c r="I269" s="51" t="str">
        <f t="shared" ref="I269:I332" si="45">IF(ISBLANK(E269),"-",CONCATENATE(E269," ",B269," ",C269))</f>
        <v>-</v>
      </c>
      <c r="J269" s="26" t="str">
        <f t="shared" si="39"/>
        <v/>
      </c>
      <c r="K269" s="26" t="str">
        <f t="shared" ref="K269:K332" si="46">IF(OR(ISBLANK(E269)),"",NOT(COUNTIF($E$12:$E$1011,$E269)&gt;1))</f>
        <v/>
      </c>
      <c r="L269" s="26" t="str">
        <f t="shared" si="40"/>
        <v/>
      </c>
      <c r="M269" s="26" t="str">
        <f t="shared" si="41"/>
        <v/>
      </c>
      <c r="N269" s="26" t="str">
        <f t="shared" si="42"/>
        <v/>
      </c>
      <c r="O269" s="26" t="str">
        <f t="shared" si="43"/>
        <v/>
      </c>
      <c r="P269" s="50" t="str">
        <f>IF(OR(ISBLANK(Livraison!$B$15),ISBLANK(G269)),"",IF(M269=FALSE,FALSE,IF(AND((Livraison!$B$15-YEAR(G269))&gt;=16,(Livraison!$B$15-YEAR(G269))&lt;=65),TRUE,FALSE)))</f>
        <v/>
      </c>
      <c r="Q269" s="26" t="str">
        <f>IF(ISBLANK(E269),"",IF(COUNTIF(Qualification!$O$12:$O$1011,E269)&gt;0,TRUE,FALSE))</f>
        <v/>
      </c>
      <c r="R269" s="56" t="str">
        <f t="shared" si="44"/>
        <v/>
      </c>
    </row>
    <row r="270" spans="1:18">
      <c r="A270" s="40" t="str">
        <f t="shared" si="38"/>
        <v/>
      </c>
      <c r="B270" s="54"/>
      <c r="C270" s="54"/>
      <c r="D270" s="55"/>
      <c r="E270" s="53"/>
      <c r="F270" s="55"/>
      <c r="G270" s="126"/>
      <c r="H270" s="55"/>
      <c r="I270" s="51" t="str">
        <f t="shared" si="45"/>
        <v>-</v>
      </c>
      <c r="J270" s="26" t="str">
        <f t="shared" si="39"/>
        <v/>
      </c>
      <c r="K270" s="26" t="str">
        <f t="shared" si="46"/>
        <v/>
      </c>
      <c r="L270" s="26" t="str">
        <f t="shared" si="40"/>
        <v/>
      </c>
      <c r="M270" s="26" t="str">
        <f t="shared" si="41"/>
        <v/>
      </c>
      <c r="N270" s="26" t="str">
        <f t="shared" si="42"/>
        <v/>
      </c>
      <c r="O270" s="26" t="str">
        <f t="shared" si="43"/>
        <v/>
      </c>
      <c r="P270" s="50" t="str">
        <f>IF(OR(ISBLANK(Livraison!$B$15),ISBLANK(G270)),"",IF(M270=FALSE,FALSE,IF(AND((Livraison!$B$15-YEAR(G270))&gt;=16,(Livraison!$B$15-YEAR(G270))&lt;=65),TRUE,FALSE)))</f>
        <v/>
      </c>
      <c r="Q270" s="26" t="str">
        <f>IF(ISBLANK(E270),"",IF(COUNTIF(Qualification!$O$12:$O$1011,E270)&gt;0,TRUE,FALSE))</f>
        <v/>
      </c>
      <c r="R270" s="56" t="str">
        <f t="shared" si="44"/>
        <v/>
      </c>
    </row>
    <row r="271" spans="1:18">
      <c r="A271" s="40" t="str">
        <f t="shared" si="38"/>
        <v/>
      </c>
      <c r="B271" s="54"/>
      <c r="C271" s="54"/>
      <c r="D271" s="55"/>
      <c r="E271" s="53"/>
      <c r="F271" s="55"/>
      <c r="G271" s="126"/>
      <c r="H271" s="55"/>
      <c r="I271" s="51" t="str">
        <f t="shared" si="45"/>
        <v>-</v>
      </c>
      <c r="J271" s="26" t="str">
        <f t="shared" si="39"/>
        <v/>
      </c>
      <c r="K271" s="26" t="str">
        <f t="shared" si="46"/>
        <v/>
      </c>
      <c r="L271" s="26" t="str">
        <f t="shared" si="40"/>
        <v/>
      </c>
      <c r="M271" s="26" t="str">
        <f t="shared" si="41"/>
        <v/>
      </c>
      <c r="N271" s="26" t="str">
        <f t="shared" si="42"/>
        <v/>
      </c>
      <c r="O271" s="26" t="str">
        <f t="shared" si="43"/>
        <v/>
      </c>
      <c r="P271" s="50" t="str">
        <f>IF(OR(ISBLANK(Livraison!$B$15),ISBLANK(G271)),"",IF(M271=FALSE,FALSE,IF(AND((Livraison!$B$15-YEAR(G271))&gt;=16,(Livraison!$B$15-YEAR(G271))&lt;=65),TRUE,FALSE)))</f>
        <v/>
      </c>
      <c r="Q271" s="26" t="str">
        <f>IF(ISBLANK(E271),"",IF(COUNTIF(Qualification!$O$12:$O$1011,E271)&gt;0,TRUE,FALSE))</f>
        <v/>
      </c>
      <c r="R271" s="56" t="str">
        <f t="shared" si="44"/>
        <v/>
      </c>
    </row>
    <row r="272" spans="1:18">
      <c r="A272" s="40" t="str">
        <f t="shared" si="38"/>
        <v/>
      </c>
      <c r="B272" s="54"/>
      <c r="C272" s="54"/>
      <c r="D272" s="55"/>
      <c r="E272" s="53"/>
      <c r="F272" s="55"/>
      <c r="G272" s="126"/>
      <c r="H272" s="55"/>
      <c r="I272" s="51" t="str">
        <f t="shared" si="45"/>
        <v>-</v>
      </c>
      <c r="J272" s="26" t="str">
        <f t="shared" si="39"/>
        <v/>
      </c>
      <c r="K272" s="26" t="str">
        <f t="shared" si="46"/>
        <v/>
      </c>
      <c r="L272" s="26" t="str">
        <f t="shared" si="40"/>
        <v/>
      </c>
      <c r="M272" s="26" t="str">
        <f t="shared" si="41"/>
        <v/>
      </c>
      <c r="N272" s="26" t="str">
        <f t="shared" si="42"/>
        <v/>
      </c>
      <c r="O272" s="26" t="str">
        <f t="shared" si="43"/>
        <v/>
      </c>
      <c r="P272" s="50" t="str">
        <f>IF(OR(ISBLANK(Livraison!$B$15),ISBLANK(G272)),"",IF(M272=FALSE,FALSE,IF(AND((Livraison!$B$15-YEAR(G272))&gt;=16,(Livraison!$B$15-YEAR(G272))&lt;=65),TRUE,FALSE)))</f>
        <v/>
      </c>
      <c r="Q272" s="26" t="str">
        <f>IF(ISBLANK(E272),"",IF(COUNTIF(Qualification!$O$12:$O$1011,E272)&gt;0,TRUE,FALSE))</f>
        <v/>
      </c>
      <c r="R272" s="56" t="str">
        <f t="shared" si="44"/>
        <v/>
      </c>
    </row>
    <row r="273" spans="1:18">
      <c r="A273" s="40" t="str">
        <f t="shared" si="38"/>
        <v/>
      </c>
      <c r="B273" s="54"/>
      <c r="C273" s="54"/>
      <c r="D273" s="55"/>
      <c r="E273" s="53"/>
      <c r="F273" s="55"/>
      <c r="G273" s="126"/>
      <c r="H273" s="55"/>
      <c r="I273" s="51" t="str">
        <f t="shared" si="45"/>
        <v>-</v>
      </c>
      <c r="J273" s="26" t="str">
        <f t="shared" si="39"/>
        <v/>
      </c>
      <c r="K273" s="26" t="str">
        <f t="shared" si="46"/>
        <v/>
      </c>
      <c r="L273" s="26" t="str">
        <f t="shared" si="40"/>
        <v/>
      </c>
      <c r="M273" s="26" t="str">
        <f t="shared" si="41"/>
        <v/>
      </c>
      <c r="N273" s="26" t="str">
        <f t="shared" si="42"/>
        <v/>
      </c>
      <c r="O273" s="26" t="str">
        <f t="shared" si="43"/>
        <v/>
      </c>
      <c r="P273" s="50" t="str">
        <f>IF(OR(ISBLANK(Livraison!$B$15),ISBLANK(G273)),"",IF(M273=FALSE,FALSE,IF(AND((Livraison!$B$15-YEAR(G273))&gt;=16,(Livraison!$B$15-YEAR(G273))&lt;=65),TRUE,FALSE)))</f>
        <v/>
      </c>
      <c r="Q273" s="26" t="str">
        <f>IF(ISBLANK(E273),"",IF(COUNTIF(Qualification!$O$12:$O$1011,E273)&gt;0,TRUE,FALSE))</f>
        <v/>
      </c>
      <c r="R273" s="56" t="str">
        <f t="shared" si="44"/>
        <v/>
      </c>
    </row>
    <row r="274" spans="1:18">
      <c r="A274" s="40" t="str">
        <f t="shared" si="38"/>
        <v/>
      </c>
      <c r="B274" s="54"/>
      <c r="C274" s="54"/>
      <c r="D274" s="55"/>
      <c r="E274" s="53"/>
      <c r="F274" s="55"/>
      <c r="G274" s="126"/>
      <c r="H274" s="55"/>
      <c r="I274" s="51" t="str">
        <f t="shared" si="45"/>
        <v>-</v>
      </c>
      <c r="J274" s="26" t="str">
        <f t="shared" si="39"/>
        <v/>
      </c>
      <c r="K274" s="26" t="str">
        <f t="shared" si="46"/>
        <v/>
      </c>
      <c r="L274" s="26" t="str">
        <f t="shared" si="40"/>
        <v/>
      </c>
      <c r="M274" s="26" t="str">
        <f t="shared" si="41"/>
        <v/>
      </c>
      <c r="N274" s="26" t="str">
        <f t="shared" si="42"/>
        <v/>
      </c>
      <c r="O274" s="26" t="str">
        <f t="shared" si="43"/>
        <v/>
      </c>
      <c r="P274" s="50" t="str">
        <f>IF(OR(ISBLANK(Livraison!$B$15),ISBLANK(G274)),"",IF(M274=FALSE,FALSE,IF(AND((Livraison!$B$15-YEAR(G274))&gt;=16,(Livraison!$B$15-YEAR(G274))&lt;=65),TRUE,FALSE)))</f>
        <v/>
      </c>
      <c r="Q274" s="26" t="str">
        <f>IF(ISBLANK(E274),"",IF(COUNTIF(Qualification!$O$12:$O$1011,E274)&gt;0,TRUE,FALSE))</f>
        <v/>
      </c>
      <c r="R274" s="56" t="str">
        <f t="shared" si="44"/>
        <v/>
      </c>
    </row>
    <row r="275" spans="1:18">
      <c r="A275" s="40" t="str">
        <f t="shared" si="38"/>
        <v/>
      </c>
      <c r="B275" s="54"/>
      <c r="C275" s="54"/>
      <c r="D275" s="55"/>
      <c r="E275" s="53"/>
      <c r="F275" s="55"/>
      <c r="G275" s="126"/>
      <c r="H275" s="55"/>
      <c r="I275" s="51" t="str">
        <f t="shared" si="45"/>
        <v>-</v>
      </c>
      <c r="J275" s="26" t="str">
        <f t="shared" si="39"/>
        <v/>
      </c>
      <c r="K275" s="26" t="str">
        <f t="shared" si="46"/>
        <v/>
      </c>
      <c r="L275" s="26" t="str">
        <f t="shared" si="40"/>
        <v/>
      </c>
      <c r="M275" s="26" t="str">
        <f t="shared" si="41"/>
        <v/>
      </c>
      <c r="N275" s="26" t="str">
        <f t="shared" si="42"/>
        <v/>
      </c>
      <c r="O275" s="26" t="str">
        <f t="shared" si="43"/>
        <v/>
      </c>
      <c r="P275" s="50" t="str">
        <f>IF(OR(ISBLANK(Livraison!$B$15),ISBLANK(G275)),"",IF(M275=FALSE,FALSE,IF(AND((Livraison!$B$15-YEAR(G275))&gt;=16,(Livraison!$B$15-YEAR(G275))&lt;=65),TRUE,FALSE)))</f>
        <v/>
      </c>
      <c r="Q275" s="26" t="str">
        <f>IF(ISBLANK(E275),"",IF(COUNTIF(Qualification!$O$12:$O$1011,E275)&gt;0,TRUE,FALSE))</f>
        <v/>
      </c>
      <c r="R275" s="56" t="str">
        <f t="shared" si="44"/>
        <v/>
      </c>
    </row>
    <row r="276" spans="1:18">
      <c r="A276" s="40" t="str">
        <f t="shared" si="38"/>
        <v/>
      </c>
      <c r="B276" s="54"/>
      <c r="C276" s="54"/>
      <c r="D276" s="55"/>
      <c r="E276" s="53"/>
      <c r="F276" s="55"/>
      <c r="G276" s="126"/>
      <c r="H276" s="55"/>
      <c r="I276" s="51" t="str">
        <f t="shared" si="45"/>
        <v>-</v>
      </c>
      <c r="J276" s="26" t="str">
        <f t="shared" si="39"/>
        <v/>
      </c>
      <c r="K276" s="26" t="str">
        <f t="shared" si="46"/>
        <v/>
      </c>
      <c r="L276" s="26" t="str">
        <f t="shared" si="40"/>
        <v/>
      </c>
      <c r="M276" s="26" t="str">
        <f t="shared" si="41"/>
        <v/>
      </c>
      <c r="N276" s="26" t="str">
        <f t="shared" si="42"/>
        <v/>
      </c>
      <c r="O276" s="26" t="str">
        <f t="shared" si="43"/>
        <v/>
      </c>
      <c r="P276" s="50" t="str">
        <f>IF(OR(ISBLANK(Livraison!$B$15),ISBLANK(G276)),"",IF(M276=FALSE,FALSE,IF(AND((Livraison!$B$15-YEAR(G276))&gt;=16,(Livraison!$B$15-YEAR(G276))&lt;=65),TRUE,FALSE)))</f>
        <v/>
      </c>
      <c r="Q276" s="26" t="str">
        <f>IF(ISBLANK(E276),"",IF(COUNTIF(Qualification!$O$12:$O$1011,E276)&gt;0,TRUE,FALSE))</f>
        <v/>
      </c>
      <c r="R276" s="56" t="str">
        <f t="shared" si="44"/>
        <v/>
      </c>
    </row>
    <row r="277" spans="1:18">
      <c r="A277" s="40" t="str">
        <f t="shared" si="38"/>
        <v/>
      </c>
      <c r="B277" s="54"/>
      <c r="C277" s="54"/>
      <c r="D277" s="55"/>
      <c r="E277" s="53"/>
      <c r="F277" s="55"/>
      <c r="G277" s="126"/>
      <c r="H277" s="55"/>
      <c r="I277" s="51" t="str">
        <f t="shared" si="45"/>
        <v>-</v>
      </c>
      <c r="J277" s="26" t="str">
        <f t="shared" si="39"/>
        <v/>
      </c>
      <c r="K277" s="26" t="str">
        <f t="shared" si="46"/>
        <v/>
      </c>
      <c r="L277" s="26" t="str">
        <f t="shared" si="40"/>
        <v/>
      </c>
      <c r="M277" s="26" t="str">
        <f t="shared" si="41"/>
        <v/>
      </c>
      <c r="N277" s="26" t="str">
        <f t="shared" si="42"/>
        <v/>
      </c>
      <c r="O277" s="26" t="str">
        <f t="shared" si="43"/>
        <v/>
      </c>
      <c r="P277" s="50" t="str">
        <f>IF(OR(ISBLANK(Livraison!$B$15),ISBLANK(G277)),"",IF(M277=FALSE,FALSE,IF(AND((Livraison!$B$15-YEAR(G277))&gt;=16,(Livraison!$B$15-YEAR(G277))&lt;=65),TRUE,FALSE)))</f>
        <v/>
      </c>
      <c r="Q277" s="26" t="str">
        <f>IF(ISBLANK(E277),"",IF(COUNTIF(Qualification!$O$12:$O$1011,E277)&gt;0,TRUE,FALSE))</f>
        <v/>
      </c>
      <c r="R277" s="56" t="str">
        <f t="shared" si="44"/>
        <v/>
      </c>
    </row>
    <row r="278" spans="1:18">
      <c r="A278" s="40" t="str">
        <f t="shared" si="38"/>
        <v/>
      </c>
      <c r="B278" s="54"/>
      <c r="C278" s="54"/>
      <c r="D278" s="55"/>
      <c r="E278" s="53"/>
      <c r="F278" s="55"/>
      <c r="G278" s="126"/>
      <c r="H278" s="55"/>
      <c r="I278" s="51" t="str">
        <f t="shared" si="45"/>
        <v>-</v>
      </c>
      <c r="J278" s="26" t="str">
        <f t="shared" si="39"/>
        <v/>
      </c>
      <c r="K278" s="26" t="str">
        <f t="shared" si="46"/>
        <v/>
      </c>
      <c r="L278" s="26" t="str">
        <f t="shared" si="40"/>
        <v/>
      </c>
      <c r="M278" s="26" t="str">
        <f t="shared" si="41"/>
        <v/>
      </c>
      <c r="N278" s="26" t="str">
        <f t="shared" si="42"/>
        <v/>
      </c>
      <c r="O278" s="26" t="str">
        <f t="shared" si="43"/>
        <v/>
      </c>
      <c r="P278" s="50" t="str">
        <f>IF(OR(ISBLANK(Livraison!$B$15),ISBLANK(G278)),"",IF(M278=FALSE,FALSE,IF(AND((Livraison!$B$15-YEAR(G278))&gt;=16,(Livraison!$B$15-YEAR(G278))&lt;=65),TRUE,FALSE)))</f>
        <v/>
      </c>
      <c r="Q278" s="26" t="str">
        <f>IF(ISBLANK(E278),"",IF(COUNTIF(Qualification!$O$12:$O$1011,E278)&gt;0,TRUE,FALSE))</f>
        <v/>
      </c>
      <c r="R278" s="56" t="str">
        <f t="shared" si="44"/>
        <v/>
      </c>
    </row>
    <row r="279" spans="1:18">
      <c r="A279" s="40" t="str">
        <f t="shared" si="38"/>
        <v/>
      </c>
      <c r="B279" s="54"/>
      <c r="C279" s="54"/>
      <c r="D279" s="55"/>
      <c r="E279" s="53"/>
      <c r="F279" s="55"/>
      <c r="G279" s="126"/>
      <c r="H279" s="55"/>
      <c r="I279" s="51" t="str">
        <f t="shared" si="45"/>
        <v>-</v>
      </c>
      <c r="J279" s="26" t="str">
        <f t="shared" si="39"/>
        <v/>
      </c>
      <c r="K279" s="26" t="str">
        <f t="shared" si="46"/>
        <v/>
      </c>
      <c r="L279" s="26" t="str">
        <f t="shared" si="40"/>
        <v/>
      </c>
      <c r="M279" s="26" t="str">
        <f t="shared" si="41"/>
        <v/>
      </c>
      <c r="N279" s="26" t="str">
        <f t="shared" si="42"/>
        <v/>
      </c>
      <c r="O279" s="26" t="str">
        <f t="shared" si="43"/>
        <v/>
      </c>
      <c r="P279" s="50" t="str">
        <f>IF(OR(ISBLANK(Livraison!$B$15),ISBLANK(G279)),"",IF(M279=FALSE,FALSE,IF(AND((Livraison!$B$15-YEAR(G279))&gt;=16,(Livraison!$B$15-YEAR(G279))&lt;=65),TRUE,FALSE)))</f>
        <v/>
      </c>
      <c r="Q279" s="26" t="str">
        <f>IF(ISBLANK(E279),"",IF(COUNTIF(Qualification!$O$12:$O$1011,E279)&gt;0,TRUE,FALSE))</f>
        <v/>
      </c>
      <c r="R279" s="56" t="str">
        <f t="shared" si="44"/>
        <v/>
      </c>
    </row>
    <row r="280" spans="1:18">
      <c r="A280" s="40" t="str">
        <f t="shared" si="38"/>
        <v/>
      </c>
      <c r="B280" s="54"/>
      <c r="C280" s="54"/>
      <c r="D280" s="55"/>
      <c r="E280" s="53"/>
      <c r="F280" s="55"/>
      <c r="G280" s="126"/>
      <c r="H280" s="55"/>
      <c r="I280" s="51" t="str">
        <f t="shared" si="45"/>
        <v>-</v>
      </c>
      <c r="J280" s="26" t="str">
        <f t="shared" si="39"/>
        <v/>
      </c>
      <c r="K280" s="26" t="str">
        <f t="shared" si="46"/>
        <v/>
      </c>
      <c r="L280" s="26" t="str">
        <f t="shared" si="40"/>
        <v/>
      </c>
      <c r="M280" s="26" t="str">
        <f t="shared" si="41"/>
        <v/>
      </c>
      <c r="N280" s="26" t="str">
        <f t="shared" si="42"/>
        <v/>
      </c>
      <c r="O280" s="26" t="str">
        <f t="shared" si="43"/>
        <v/>
      </c>
      <c r="P280" s="50" t="str">
        <f>IF(OR(ISBLANK(Livraison!$B$15),ISBLANK(G280)),"",IF(M280=FALSE,FALSE,IF(AND((Livraison!$B$15-YEAR(G280))&gt;=16,(Livraison!$B$15-YEAR(G280))&lt;=65),TRUE,FALSE)))</f>
        <v/>
      </c>
      <c r="Q280" s="26" t="str">
        <f>IF(ISBLANK(E280),"",IF(COUNTIF(Qualification!$O$12:$O$1011,E280)&gt;0,TRUE,FALSE))</f>
        <v/>
      </c>
      <c r="R280" s="56" t="str">
        <f t="shared" si="44"/>
        <v/>
      </c>
    </row>
    <row r="281" spans="1:18">
      <c r="A281" s="40" t="str">
        <f t="shared" si="38"/>
        <v/>
      </c>
      <c r="B281" s="54"/>
      <c r="C281" s="54"/>
      <c r="D281" s="55"/>
      <c r="E281" s="53"/>
      <c r="F281" s="55"/>
      <c r="G281" s="126"/>
      <c r="H281" s="55"/>
      <c r="I281" s="51" t="str">
        <f t="shared" si="45"/>
        <v>-</v>
      </c>
      <c r="J281" s="26" t="str">
        <f t="shared" si="39"/>
        <v/>
      </c>
      <c r="K281" s="26" t="str">
        <f t="shared" si="46"/>
        <v/>
      </c>
      <c r="L281" s="26" t="str">
        <f t="shared" si="40"/>
        <v/>
      </c>
      <c r="M281" s="26" t="str">
        <f t="shared" si="41"/>
        <v/>
      </c>
      <c r="N281" s="26" t="str">
        <f t="shared" si="42"/>
        <v/>
      </c>
      <c r="O281" s="26" t="str">
        <f t="shared" si="43"/>
        <v/>
      </c>
      <c r="P281" s="50" t="str">
        <f>IF(OR(ISBLANK(Livraison!$B$15),ISBLANK(G281)),"",IF(M281=FALSE,FALSE,IF(AND((Livraison!$B$15-YEAR(G281))&gt;=16,(Livraison!$B$15-YEAR(G281))&lt;=65),TRUE,FALSE)))</f>
        <v/>
      </c>
      <c r="Q281" s="26" t="str">
        <f>IF(ISBLANK(E281),"",IF(COUNTIF(Qualification!$O$12:$O$1011,E281)&gt;0,TRUE,FALSE))</f>
        <v/>
      </c>
      <c r="R281" s="56" t="str">
        <f t="shared" si="44"/>
        <v/>
      </c>
    </row>
    <row r="282" spans="1:18">
      <c r="A282" s="40" t="str">
        <f t="shared" si="38"/>
        <v/>
      </c>
      <c r="B282" s="54"/>
      <c r="C282" s="54"/>
      <c r="D282" s="55"/>
      <c r="E282" s="53"/>
      <c r="F282" s="55"/>
      <c r="G282" s="126"/>
      <c r="H282" s="55"/>
      <c r="I282" s="51" t="str">
        <f t="shared" si="45"/>
        <v>-</v>
      </c>
      <c r="J282" s="26" t="str">
        <f t="shared" si="39"/>
        <v/>
      </c>
      <c r="K282" s="26" t="str">
        <f t="shared" si="46"/>
        <v/>
      </c>
      <c r="L282" s="26" t="str">
        <f t="shared" si="40"/>
        <v/>
      </c>
      <c r="M282" s="26" t="str">
        <f t="shared" si="41"/>
        <v/>
      </c>
      <c r="N282" s="26" t="str">
        <f t="shared" si="42"/>
        <v/>
      </c>
      <c r="O282" s="26" t="str">
        <f t="shared" si="43"/>
        <v/>
      </c>
      <c r="P282" s="50" t="str">
        <f>IF(OR(ISBLANK(Livraison!$B$15),ISBLANK(G282)),"",IF(M282=FALSE,FALSE,IF(AND((Livraison!$B$15-YEAR(G282))&gt;=16,(Livraison!$B$15-YEAR(G282))&lt;=65),TRUE,FALSE)))</f>
        <v/>
      </c>
      <c r="Q282" s="26" t="str">
        <f>IF(ISBLANK(E282),"",IF(COUNTIF(Qualification!$O$12:$O$1011,E282)&gt;0,TRUE,FALSE))</f>
        <v/>
      </c>
      <c r="R282" s="56" t="str">
        <f t="shared" si="44"/>
        <v/>
      </c>
    </row>
    <row r="283" spans="1:18">
      <c r="A283" s="40" t="str">
        <f t="shared" si="38"/>
        <v/>
      </c>
      <c r="B283" s="54"/>
      <c r="C283" s="54"/>
      <c r="D283" s="55"/>
      <c r="E283" s="53"/>
      <c r="F283" s="55"/>
      <c r="G283" s="126"/>
      <c r="H283" s="55"/>
      <c r="I283" s="51" t="str">
        <f t="shared" si="45"/>
        <v>-</v>
      </c>
      <c r="J283" s="26" t="str">
        <f t="shared" si="39"/>
        <v/>
      </c>
      <c r="K283" s="26" t="str">
        <f t="shared" si="46"/>
        <v/>
      </c>
      <c r="L283" s="26" t="str">
        <f t="shared" si="40"/>
        <v/>
      </c>
      <c r="M283" s="26" t="str">
        <f t="shared" si="41"/>
        <v/>
      </c>
      <c r="N283" s="26" t="str">
        <f t="shared" si="42"/>
        <v/>
      </c>
      <c r="O283" s="26" t="str">
        <f t="shared" si="43"/>
        <v/>
      </c>
      <c r="P283" s="50" t="str">
        <f>IF(OR(ISBLANK(Livraison!$B$15),ISBLANK(G283)),"",IF(M283=FALSE,FALSE,IF(AND((Livraison!$B$15-YEAR(G283))&gt;=16,(Livraison!$B$15-YEAR(G283))&lt;=65),TRUE,FALSE)))</f>
        <v/>
      </c>
      <c r="Q283" s="26" t="str">
        <f>IF(ISBLANK(E283),"",IF(COUNTIF(Qualification!$O$12:$O$1011,E283)&gt;0,TRUE,FALSE))</f>
        <v/>
      </c>
      <c r="R283" s="56" t="str">
        <f t="shared" si="44"/>
        <v/>
      </c>
    </row>
    <row r="284" spans="1:18">
      <c r="A284" s="40" t="str">
        <f t="shared" si="38"/>
        <v/>
      </c>
      <c r="B284" s="54"/>
      <c r="C284" s="54"/>
      <c r="D284" s="55"/>
      <c r="E284" s="53"/>
      <c r="F284" s="55"/>
      <c r="G284" s="126"/>
      <c r="H284" s="55"/>
      <c r="I284" s="51" t="str">
        <f t="shared" si="45"/>
        <v>-</v>
      </c>
      <c r="J284" s="26" t="str">
        <f t="shared" si="39"/>
        <v/>
      </c>
      <c r="K284" s="26" t="str">
        <f t="shared" si="46"/>
        <v/>
      </c>
      <c r="L284" s="26" t="str">
        <f t="shared" si="40"/>
        <v/>
      </c>
      <c r="M284" s="26" t="str">
        <f t="shared" si="41"/>
        <v/>
      </c>
      <c r="N284" s="26" t="str">
        <f t="shared" si="42"/>
        <v/>
      </c>
      <c r="O284" s="26" t="str">
        <f t="shared" si="43"/>
        <v/>
      </c>
      <c r="P284" s="50" t="str">
        <f>IF(OR(ISBLANK(Livraison!$B$15),ISBLANK(G284)),"",IF(M284=FALSE,FALSE,IF(AND((Livraison!$B$15-YEAR(G284))&gt;=16,(Livraison!$B$15-YEAR(G284))&lt;=65),TRUE,FALSE)))</f>
        <v/>
      </c>
      <c r="Q284" s="26" t="str">
        <f>IF(ISBLANK(E284),"",IF(COUNTIF(Qualification!$O$12:$O$1011,E284)&gt;0,TRUE,FALSE))</f>
        <v/>
      </c>
      <c r="R284" s="56" t="str">
        <f t="shared" si="44"/>
        <v/>
      </c>
    </row>
    <row r="285" spans="1:18">
      <c r="A285" s="40" t="str">
        <f t="shared" si="38"/>
        <v/>
      </c>
      <c r="B285" s="54"/>
      <c r="C285" s="54"/>
      <c r="D285" s="55"/>
      <c r="E285" s="53"/>
      <c r="F285" s="55"/>
      <c r="G285" s="126"/>
      <c r="H285" s="55"/>
      <c r="I285" s="51" t="str">
        <f t="shared" si="45"/>
        <v>-</v>
      </c>
      <c r="J285" s="26" t="str">
        <f t="shared" si="39"/>
        <v/>
      </c>
      <c r="K285" s="26" t="str">
        <f t="shared" si="46"/>
        <v/>
      </c>
      <c r="L285" s="26" t="str">
        <f t="shared" si="40"/>
        <v/>
      </c>
      <c r="M285" s="26" t="str">
        <f t="shared" si="41"/>
        <v/>
      </c>
      <c r="N285" s="26" t="str">
        <f t="shared" si="42"/>
        <v/>
      </c>
      <c r="O285" s="26" t="str">
        <f t="shared" si="43"/>
        <v/>
      </c>
      <c r="P285" s="50" t="str">
        <f>IF(OR(ISBLANK(Livraison!$B$15),ISBLANK(G285)),"",IF(M285=FALSE,FALSE,IF(AND((Livraison!$B$15-YEAR(G285))&gt;=16,(Livraison!$B$15-YEAR(G285))&lt;=65),TRUE,FALSE)))</f>
        <v/>
      </c>
      <c r="Q285" s="26" t="str">
        <f>IF(ISBLANK(E285),"",IF(COUNTIF(Qualification!$O$12:$O$1011,E285)&gt;0,TRUE,FALSE))</f>
        <v/>
      </c>
      <c r="R285" s="56" t="str">
        <f t="shared" si="44"/>
        <v/>
      </c>
    </row>
    <row r="286" spans="1:18">
      <c r="A286" s="40" t="str">
        <f t="shared" si="38"/>
        <v/>
      </c>
      <c r="B286" s="54"/>
      <c r="C286" s="54"/>
      <c r="D286" s="55"/>
      <c r="E286" s="53"/>
      <c r="F286" s="55"/>
      <c r="G286" s="126"/>
      <c r="H286" s="55"/>
      <c r="I286" s="51" t="str">
        <f t="shared" si="45"/>
        <v>-</v>
      </c>
      <c r="J286" s="26" t="str">
        <f t="shared" si="39"/>
        <v/>
      </c>
      <c r="K286" s="26" t="str">
        <f t="shared" si="46"/>
        <v/>
      </c>
      <c r="L286" s="26" t="str">
        <f t="shared" si="40"/>
        <v/>
      </c>
      <c r="M286" s="26" t="str">
        <f t="shared" si="41"/>
        <v/>
      </c>
      <c r="N286" s="26" t="str">
        <f t="shared" si="42"/>
        <v/>
      </c>
      <c r="O286" s="26" t="str">
        <f t="shared" si="43"/>
        <v/>
      </c>
      <c r="P286" s="50" t="str">
        <f>IF(OR(ISBLANK(Livraison!$B$15),ISBLANK(G286)),"",IF(M286=FALSE,FALSE,IF(AND((Livraison!$B$15-YEAR(G286))&gt;=16,(Livraison!$B$15-YEAR(G286))&lt;=65),TRUE,FALSE)))</f>
        <v/>
      </c>
      <c r="Q286" s="26" t="str">
        <f>IF(ISBLANK(E286),"",IF(COUNTIF(Qualification!$O$12:$O$1011,E286)&gt;0,TRUE,FALSE))</f>
        <v/>
      </c>
      <c r="R286" s="56" t="str">
        <f t="shared" si="44"/>
        <v/>
      </c>
    </row>
    <row r="287" spans="1:18">
      <c r="A287" s="40" t="str">
        <f t="shared" si="38"/>
        <v/>
      </c>
      <c r="B287" s="54"/>
      <c r="C287" s="54"/>
      <c r="D287" s="55"/>
      <c r="E287" s="53"/>
      <c r="F287" s="55"/>
      <c r="G287" s="126"/>
      <c r="H287" s="55"/>
      <c r="I287" s="51" t="str">
        <f t="shared" si="45"/>
        <v>-</v>
      </c>
      <c r="J287" s="26" t="str">
        <f t="shared" si="39"/>
        <v/>
      </c>
      <c r="K287" s="26" t="str">
        <f t="shared" si="46"/>
        <v/>
      </c>
      <c r="L287" s="26" t="str">
        <f t="shared" si="40"/>
        <v/>
      </c>
      <c r="M287" s="26" t="str">
        <f t="shared" si="41"/>
        <v/>
      </c>
      <c r="N287" s="26" t="str">
        <f t="shared" si="42"/>
        <v/>
      </c>
      <c r="O287" s="26" t="str">
        <f t="shared" si="43"/>
        <v/>
      </c>
      <c r="P287" s="50" t="str">
        <f>IF(OR(ISBLANK(Livraison!$B$15),ISBLANK(G287)),"",IF(M287=FALSE,FALSE,IF(AND((Livraison!$B$15-YEAR(G287))&gt;=16,(Livraison!$B$15-YEAR(G287))&lt;=65),TRUE,FALSE)))</f>
        <v/>
      </c>
      <c r="Q287" s="26" t="str">
        <f>IF(ISBLANK(E287),"",IF(COUNTIF(Qualification!$O$12:$O$1011,E287)&gt;0,TRUE,FALSE))</f>
        <v/>
      </c>
      <c r="R287" s="56" t="str">
        <f t="shared" si="44"/>
        <v/>
      </c>
    </row>
    <row r="288" spans="1:18">
      <c r="A288" s="40" t="str">
        <f t="shared" si="38"/>
        <v/>
      </c>
      <c r="B288" s="54"/>
      <c r="C288" s="54"/>
      <c r="D288" s="55"/>
      <c r="E288" s="53"/>
      <c r="F288" s="55"/>
      <c r="G288" s="126"/>
      <c r="H288" s="55"/>
      <c r="I288" s="51" t="str">
        <f t="shared" si="45"/>
        <v>-</v>
      </c>
      <c r="J288" s="26" t="str">
        <f t="shared" si="39"/>
        <v/>
      </c>
      <c r="K288" s="26" t="str">
        <f t="shared" si="46"/>
        <v/>
      </c>
      <c r="L288" s="26" t="str">
        <f t="shared" si="40"/>
        <v/>
      </c>
      <c r="M288" s="26" t="str">
        <f t="shared" si="41"/>
        <v/>
      </c>
      <c r="N288" s="26" t="str">
        <f t="shared" si="42"/>
        <v/>
      </c>
      <c r="O288" s="26" t="str">
        <f t="shared" si="43"/>
        <v/>
      </c>
      <c r="P288" s="50" t="str">
        <f>IF(OR(ISBLANK(Livraison!$B$15),ISBLANK(G288)),"",IF(M288=FALSE,FALSE,IF(AND((Livraison!$B$15-YEAR(G288))&gt;=16,(Livraison!$B$15-YEAR(G288))&lt;=65),TRUE,FALSE)))</f>
        <v/>
      </c>
      <c r="Q288" s="26" t="str">
        <f>IF(ISBLANK(E288),"",IF(COUNTIF(Qualification!$O$12:$O$1011,E288)&gt;0,TRUE,FALSE))</f>
        <v/>
      </c>
      <c r="R288" s="56" t="str">
        <f t="shared" si="44"/>
        <v/>
      </c>
    </row>
    <row r="289" spans="1:18">
      <c r="A289" s="40" t="str">
        <f t="shared" si="38"/>
        <v/>
      </c>
      <c r="B289" s="54"/>
      <c r="C289" s="54"/>
      <c r="D289" s="55"/>
      <c r="E289" s="53"/>
      <c r="F289" s="55"/>
      <c r="G289" s="126"/>
      <c r="H289" s="55"/>
      <c r="I289" s="51" t="str">
        <f t="shared" si="45"/>
        <v>-</v>
      </c>
      <c r="J289" s="26" t="str">
        <f t="shared" si="39"/>
        <v/>
      </c>
      <c r="K289" s="26" t="str">
        <f t="shared" si="46"/>
        <v/>
      </c>
      <c r="L289" s="26" t="str">
        <f t="shared" si="40"/>
        <v/>
      </c>
      <c r="M289" s="26" t="str">
        <f t="shared" si="41"/>
        <v/>
      </c>
      <c r="N289" s="26" t="str">
        <f t="shared" si="42"/>
        <v/>
      </c>
      <c r="O289" s="26" t="str">
        <f t="shared" si="43"/>
        <v/>
      </c>
      <c r="P289" s="50" t="str">
        <f>IF(OR(ISBLANK(Livraison!$B$15),ISBLANK(G289)),"",IF(M289=FALSE,FALSE,IF(AND((Livraison!$B$15-YEAR(G289))&gt;=16,(Livraison!$B$15-YEAR(G289))&lt;=65),TRUE,FALSE)))</f>
        <v/>
      </c>
      <c r="Q289" s="26" t="str">
        <f>IF(ISBLANK(E289),"",IF(COUNTIF(Qualification!$O$12:$O$1011,E289)&gt;0,TRUE,FALSE))</f>
        <v/>
      </c>
      <c r="R289" s="56" t="str">
        <f t="shared" si="44"/>
        <v/>
      </c>
    </row>
    <row r="290" spans="1:18">
      <c r="A290" s="40" t="str">
        <f t="shared" si="38"/>
        <v/>
      </c>
      <c r="B290" s="54"/>
      <c r="C290" s="54"/>
      <c r="D290" s="55"/>
      <c r="E290" s="53"/>
      <c r="F290" s="55"/>
      <c r="G290" s="126"/>
      <c r="H290" s="55"/>
      <c r="I290" s="51" t="str">
        <f t="shared" si="45"/>
        <v>-</v>
      </c>
      <c r="J290" s="26" t="str">
        <f t="shared" si="39"/>
        <v/>
      </c>
      <c r="K290" s="26" t="str">
        <f t="shared" si="46"/>
        <v/>
      </c>
      <c r="L290" s="26" t="str">
        <f t="shared" si="40"/>
        <v/>
      </c>
      <c r="M290" s="26" t="str">
        <f t="shared" si="41"/>
        <v/>
      </c>
      <c r="N290" s="26" t="str">
        <f t="shared" si="42"/>
        <v/>
      </c>
      <c r="O290" s="26" t="str">
        <f t="shared" si="43"/>
        <v/>
      </c>
      <c r="P290" s="50" t="str">
        <f>IF(OR(ISBLANK(Livraison!$B$15),ISBLANK(G290)),"",IF(M290=FALSE,FALSE,IF(AND((Livraison!$B$15-YEAR(G290))&gt;=16,(Livraison!$B$15-YEAR(G290))&lt;=65),TRUE,FALSE)))</f>
        <v/>
      </c>
      <c r="Q290" s="26" t="str">
        <f>IF(ISBLANK(E290),"",IF(COUNTIF(Qualification!$O$12:$O$1011,E290)&gt;0,TRUE,FALSE))</f>
        <v/>
      </c>
      <c r="R290" s="56" t="str">
        <f t="shared" si="44"/>
        <v/>
      </c>
    </row>
    <row r="291" spans="1:18">
      <c r="A291" s="40" t="str">
        <f t="shared" si="38"/>
        <v/>
      </c>
      <c r="B291" s="54"/>
      <c r="C291" s="54"/>
      <c r="D291" s="55"/>
      <c r="E291" s="53"/>
      <c r="F291" s="55"/>
      <c r="G291" s="126"/>
      <c r="H291" s="55"/>
      <c r="I291" s="51" t="str">
        <f t="shared" si="45"/>
        <v>-</v>
      </c>
      <c r="J291" s="26" t="str">
        <f t="shared" si="39"/>
        <v/>
      </c>
      <c r="K291" s="26" t="str">
        <f t="shared" si="46"/>
        <v/>
      </c>
      <c r="L291" s="26" t="str">
        <f t="shared" si="40"/>
        <v/>
      </c>
      <c r="M291" s="26" t="str">
        <f t="shared" si="41"/>
        <v/>
      </c>
      <c r="N291" s="26" t="str">
        <f t="shared" si="42"/>
        <v/>
      </c>
      <c r="O291" s="26" t="str">
        <f t="shared" si="43"/>
        <v/>
      </c>
      <c r="P291" s="50" t="str">
        <f>IF(OR(ISBLANK(Livraison!$B$15),ISBLANK(G291)),"",IF(M291=FALSE,FALSE,IF(AND((Livraison!$B$15-YEAR(G291))&gt;=16,(Livraison!$B$15-YEAR(G291))&lt;=65),TRUE,FALSE)))</f>
        <v/>
      </c>
      <c r="Q291" s="26" t="str">
        <f>IF(ISBLANK(E291),"",IF(COUNTIF(Qualification!$O$12:$O$1011,E291)&gt;0,TRUE,FALSE))</f>
        <v/>
      </c>
      <c r="R291" s="56" t="str">
        <f t="shared" si="44"/>
        <v/>
      </c>
    </row>
    <row r="292" spans="1:18">
      <c r="A292" s="40" t="str">
        <f t="shared" si="38"/>
        <v/>
      </c>
      <c r="B292" s="54"/>
      <c r="C292" s="54"/>
      <c r="D292" s="55"/>
      <c r="E292" s="53"/>
      <c r="F292" s="55"/>
      <c r="G292" s="126"/>
      <c r="H292" s="55"/>
      <c r="I292" s="51" t="str">
        <f t="shared" si="45"/>
        <v>-</v>
      </c>
      <c r="J292" s="26" t="str">
        <f t="shared" si="39"/>
        <v/>
      </c>
      <c r="K292" s="26" t="str">
        <f t="shared" si="46"/>
        <v/>
      </c>
      <c r="L292" s="26" t="str">
        <f t="shared" si="40"/>
        <v/>
      </c>
      <c r="M292" s="26" t="str">
        <f t="shared" si="41"/>
        <v/>
      </c>
      <c r="N292" s="26" t="str">
        <f t="shared" si="42"/>
        <v/>
      </c>
      <c r="O292" s="26" t="str">
        <f t="shared" si="43"/>
        <v/>
      </c>
      <c r="P292" s="50" t="str">
        <f>IF(OR(ISBLANK(Livraison!$B$15),ISBLANK(G292)),"",IF(M292=FALSE,FALSE,IF(AND((Livraison!$B$15-YEAR(G292))&gt;=16,(Livraison!$B$15-YEAR(G292))&lt;=65),TRUE,FALSE)))</f>
        <v/>
      </c>
      <c r="Q292" s="26" t="str">
        <f>IF(ISBLANK(E292),"",IF(COUNTIF(Qualification!$O$12:$O$1011,E292)&gt;0,TRUE,FALSE))</f>
        <v/>
      </c>
      <c r="R292" s="56" t="str">
        <f t="shared" si="44"/>
        <v/>
      </c>
    </row>
    <row r="293" spans="1:18">
      <c r="A293" s="40" t="str">
        <f t="shared" si="38"/>
        <v/>
      </c>
      <c r="B293" s="54"/>
      <c r="C293" s="54"/>
      <c r="D293" s="55"/>
      <c r="E293" s="53"/>
      <c r="F293" s="55"/>
      <c r="G293" s="126"/>
      <c r="H293" s="55"/>
      <c r="I293" s="51" t="str">
        <f t="shared" si="45"/>
        <v>-</v>
      </c>
      <c r="J293" s="26" t="str">
        <f t="shared" si="39"/>
        <v/>
      </c>
      <c r="K293" s="26" t="str">
        <f t="shared" si="46"/>
        <v/>
      </c>
      <c r="L293" s="26" t="str">
        <f t="shared" si="40"/>
        <v/>
      </c>
      <c r="M293" s="26" t="str">
        <f t="shared" si="41"/>
        <v/>
      </c>
      <c r="N293" s="26" t="str">
        <f t="shared" si="42"/>
        <v/>
      </c>
      <c r="O293" s="26" t="str">
        <f t="shared" si="43"/>
        <v/>
      </c>
      <c r="P293" s="50" t="str">
        <f>IF(OR(ISBLANK(Livraison!$B$15),ISBLANK(G293)),"",IF(M293=FALSE,FALSE,IF(AND((Livraison!$B$15-YEAR(G293))&gt;=16,(Livraison!$B$15-YEAR(G293))&lt;=65),TRUE,FALSE)))</f>
        <v/>
      </c>
      <c r="Q293" s="26" t="str">
        <f>IF(ISBLANK(E293),"",IF(COUNTIF(Qualification!$O$12:$O$1011,E293)&gt;0,TRUE,FALSE))</f>
        <v/>
      </c>
      <c r="R293" s="56" t="str">
        <f t="shared" si="44"/>
        <v/>
      </c>
    </row>
    <row r="294" spans="1:18">
      <c r="A294" s="40" t="str">
        <f t="shared" si="38"/>
        <v/>
      </c>
      <c r="B294" s="54"/>
      <c r="C294" s="54"/>
      <c r="D294" s="55"/>
      <c r="E294" s="53"/>
      <c r="F294" s="55"/>
      <c r="G294" s="126"/>
      <c r="H294" s="55"/>
      <c r="I294" s="51" t="str">
        <f t="shared" si="45"/>
        <v>-</v>
      </c>
      <c r="J294" s="26" t="str">
        <f t="shared" si="39"/>
        <v/>
      </c>
      <c r="K294" s="26" t="str">
        <f t="shared" si="46"/>
        <v/>
      </c>
      <c r="L294" s="26" t="str">
        <f t="shared" si="40"/>
        <v/>
      </c>
      <c r="M294" s="26" t="str">
        <f t="shared" si="41"/>
        <v/>
      </c>
      <c r="N294" s="26" t="str">
        <f t="shared" si="42"/>
        <v/>
      </c>
      <c r="O294" s="26" t="str">
        <f t="shared" si="43"/>
        <v/>
      </c>
      <c r="P294" s="50" t="str">
        <f>IF(OR(ISBLANK(Livraison!$B$15),ISBLANK(G294)),"",IF(M294=FALSE,FALSE,IF(AND((Livraison!$B$15-YEAR(G294))&gt;=16,(Livraison!$B$15-YEAR(G294))&lt;=65),TRUE,FALSE)))</f>
        <v/>
      </c>
      <c r="Q294" s="26" t="str">
        <f>IF(ISBLANK(E294),"",IF(COUNTIF(Qualification!$O$12:$O$1011,E294)&gt;0,TRUE,FALSE))</f>
        <v/>
      </c>
      <c r="R294" s="56" t="str">
        <f t="shared" si="44"/>
        <v/>
      </c>
    </row>
    <row r="295" spans="1:18">
      <c r="A295" s="40" t="str">
        <f t="shared" si="38"/>
        <v/>
      </c>
      <c r="B295" s="54"/>
      <c r="C295" s="54"/>
      <c r="D295" s="55"/>
      <c r="E295" s="53"/>
      <c r="F295" s="55"/>
      <c r="G295" s="126"/>
      <c r="H295" s="55"/>
      <c r="I295" s="51" t="str">
        <f t="shared" si="45"/>
        <v>-</v>
      </c>
      <c r="J295" s="26" t="str">
        <f t="shared" si="39"/>
        <v/>
      </c>
      <c r="K295" s="26" t="str">
        <f t="shared" si="46"/>
        <v/>
      </c>
      <c r="L295" s="26" t="str">
        <f t="shared" si="40"/>
        <v/>
      </c>
      <c r="M295" s="26" t="str">
        <f t="shared" si="41"/>
        <v/>
      </c>
      <c r="N295" s="26" t="str">
        <f t="shared" si="42"/>
        <v/>
      </c>
      <c r="O295" s="26" t="str">
        <f t="shared" si="43"/>
        <v/>
      </c>
      <c r="P295" s="50" t="str">
        <f>IF(OR(ISBLANK(Livraison!$B$15),ISBLANK(G295)),"",IF(M295=FALSE,FALSE,IF(AND((Livraison!$B$15-YEAR(G295))&gt;=16,(Livraison!$B$15-YEAR(G295))&lt;=65),TRUE,FALSE)))</f>
        <v/>
      </c>
      <c r="Q295" s="26" t="str">
        <f>IF(ISBLANK(E295),"",IF(COUNTIF(Qualification!$O$12:$O$1011,E295)&gt;0,TRUE,FALSE))</f>
        <v/>
      </c>
      <c r="R295" s="56" t="str">
        <f t="shared" si="44"/>
        <v/>
      </c>
    </row>
    <row r="296" spans="1:18">
      <c r="A296" s="40" t="str">
        <f t="shared" si="38"/>
        <v/>
      </c>
      <c r="B296" s="54"/>
      <c r="C296" s="54"/>
      <c r="D296" s="55"/>
      <c r="E296" s="53"/>
      <c r="F296" s="55"/>
      <c r="G296" s="126"/>
      <c r="H296" s="55"/>
      <c r="I296" s="51" t="str">
        <f t="shared" si="45"/>
        <v>-</v>
      </c>
      <c r="J296" s="26" t="str">
        <f t="shared" si="39"/>
        <v/>
      </c>
      <c r="K296" s="26" t="str">
        <f t="shared" si="46"/>
        <v/>
      </c>
      <c r="L296" s="26" t="str">
        <f t="shared" si="40"/>
        <v/>
      </c>
      <c r="M296" s="26" t="str">
        <f t="shared" si="41"/>
        <v/>
      </c>
      <c r="N296" s="26" t="str">
        <f t="shared" si="42"/>
        <v/>
      </c>
      <c r="O296" s="26" t="str">
        <f t="shared" si="43"/>
        <v/>
      </c>
      <c r="P296" s="50" t="str">
        <f>IF(OR(ISBLANK(Livraison!$B$15),ISBLANK(G296)),"",IF(M296=FALSE,FALSE,IF(AND((Livraison!$B$15-YEAR(G296))&gt;=16,(Livraison!$B$15-YEAR(G296))&lt;=65),TRUE,FALSE)))</f>
        <v/>
      </c>
      <c r="Q296" s="26" t="str">
        <f>IF(ISBLANK(E296),"",IF(COUNTIF(Qualification!$O$12:$O$1011,E296)&gt;0,TRUE,FALSE))</f>
        <v/>
      </c>
      <c r="R296" s="56" t="str">
        <f t="shared" si="44"/>
        <v/>
      </c>
    </row>
    <row r="297" spans="1:18">
      <c r="A297" s="40" t="str">
        <f t="shared" si="38"/>
        <v/>
      </c>
      <c r="B297" s="54"/>
      <c r="C297" s="54"/>
      <c r="D297" s="55"/>
      <c r="E297" s="53"/>
      <c r="F297" s="55"/>
      <c r="G297" s="126"/>
      <c r="H297" s="55"/>
      <c r="I297" s="51" t="str">
        <f t="shared" si="45"/>
        <v>-</v>
      </c>
      <c r="J297" s="26" t="str">
        <f t="shared" si="39"/>
        <v/>
      </c>
      <c r="K297" s="26" t="str">
        <f t="shared" si="46"/>
        <v/>
      </c>
      <c r="L297" s="26" t="str">
        <f t="shared" si="40"/>
        <v/>
      </c>
      <c r="M297" s="26" t="str">
        <f t="shared" si="41"/>
        <v/>
      </c>
      <c r="N297" s="26" t="str">
        <f t="shared" si="42"/>
        <v/>
      </c>
      <c r="O297" s="26" t="str">
        <f t="shared" si="43"/>
        <v/>
      </c>
      <c r="P297" s="50" t="str">
        <f>IF(OR(ISBLANK(Livraison!$B$15),ISBLANK(G297)),"",IF(M297=FALSE,FALSE,IF(AND((Livraison!$B$15-YEAR(G297))&gt;=16,(Livraison!$B$15-YEAR(G297))&lt;=65),TRUE,FALSE)))</f>
        <v/>
      </c>
      <c r="Q297" s="26" t="str">
        <f>IF(ISBLANK(E297),"",IF(COUNTIF(Qualification!$O$12:$O$1011,E297)&gt;0,TRUE,FALSE))</f>
        <v/>
      </c>
      <c r="R297" s="56" t="str">
        <f t="shared" si="44"/>
        <v/>
      </c>
    </row>
    <row r="298" spans="1:18">
      <c r="A298" s="40" t="str">
        <f t="shared" si="38"/>
        <v/>
      </c>
      <c r="B298" s="54"/>
      <c r="C298" s="54"/>
      <c r="D298" s="55"/>
      <c r="E298" s="53"/>
      <c r="F298" s="55"/>
      <c r="G298" s="126"/>
      <c r="H298" s="55"/>
      <c r="I298" s="51" t="str">
        <f t="shared" si="45"/>
        <v>-</v>
      </c>
      <c r="J298" s="26" t="str">
        <f t="shared" si="39"/>
        <v/>
      </c>
      <c r="K298" s="26" t="str">
        <f t="shared" si="46"/>
        <v/>
      </c>
      <c r="L298" s="26" t="str">
        <f t="shared" si="40"/>
        <v/>
      </c>
      <c r="M298" s="26" t="str">
        <f t="shared" si="41"/>
        <v/>
      </c>
      <c r="N298" s="26" t="str">
        <f t="shared" si="42"/>
        <v/>
      </c>
      <c r="O298" s="26" t="str">
        <f t="shared" si="43"/>
        <v/>
      </c>
      <c r="P298" s="50" t="str">
        <f>IF(OR(ISBLANK(Livraison!$B$15),ISBLANK(G298)),"",IF(M298=FALSE,FALSE,IF(AND((Livraison!$B$15-YEAR(G298))&gt;=16,(Livraison!$B$15-YEAR(G298))&lt;=65),TRUE,FALSE)))</f>
        <v/>
      </c>
      <c r="Q298" s="26" t="str">
        <f>IF(ISBLANK(E298),"",IF(COUNTIF(Qualification!$O$12:$O$1011,E298)&gt;0,TRUE,FALSE))</f>
        <v/>
      </c>
      <c r="R298" s="56" t="str">
        <f t="shared" si="44"/>
        <v/>
      </c>
    </row>
    <row r="299" spans="1:18">
      <c r="A299" s="40" t="str">
        <f t="shared" si="38"/>
        <v/>
      </c>
      <c r="B299" s="54"/>
      <c r="C299" s="54"/>
      <c r="D299" s="55"/>
      <c r="E299" s="53"/>
      <c r="F299" s="55"/>
      <c r="G299" s="126"/>
      <c r="H299" s="55"/>
      <c r="I299" s="51" t="str">
        <f t="shared" si="45"/>
        <v>-</v>
      </c>
      <c r="J299" s="26" t="str">
        <f t="shared" si="39"/>
        <v/>
      </c>
      <c r="K299" s="26" t="str">
        <f t="shared" si="46"/>
        <v/>
      </c>
      <c r="L299" s="26" t="str">
        <f t="shared" si="40"/>
        <v/>
      </c>
      <c r="M299" s="26" t="str">
        <f t="shared" si="41"/>
        <v/>
      </c>
      <c r="N299" s="26" t="str">
        <f t="shared" si="42"/>
        <v/>
      </c>
      <c r="O299" s="26" t="str">
        <f t="shared" si="43"/>
        <v/>
      </c>
      <c r="P299" s="50" t="str">
        <f>IF(OR(ISBLANK(Livraison!$B$15),ISBLANK(G299)),"",IF(M299=FALSE,FALSE,IF(AND((Livraison!$B$15-YEAR(G299))&gt;=16,(Livraison!$B$15-YEAR(G299))&lt;=65),TRUE,FALSE)))</f>
        <v/>
      </c>
      <c r="Q299" s="26" t="str">
        <f>IF(ISBLANK(E299),"",IF(COUNTIF(Qualification!$O$12:$O$1011,E299)&gt;0,TRUE,FALSE))</f>
        <v/>
      </c>
      <c r="R299" s="56" t="str">
        <f t="shared" si="44"/>
        <v/>
      </c>
    </row>
    <row r="300" spans="1:18">
      <c r="A300" s="40" t="str">
        <f t="shared" si="38"/>
        <v/>
      </c>
      <c r="B300" s="54"/>
      <c r="C300" s="54"/>
      <c r="D300" s="55"/>
      <c r="E300" s="53"/>
      <c r="F300" s="55"/>
      <c r="G300" s="126"/>
      <c r="H300" s="55"/>
      <c r="I300" s="51" t="str">
        <f t="shared" si="45"/>
        <v>-</v>
      </c>
      <c r="J300" s="26" t="str">
        <f t="shared" si="39"/>
        <v/>
      </c>
      <c r="K300" s="26" t="str">
        <f t="shared" si="46"/>
        <v/>
      </c>
      <c r="L300" s="26" t="str">
        <f t="shared" si="40"/>
        <v/>
      </c>
      <c r="M300" s="26" t="str">
        <f t="shared" si="41"/>
        <v/>
      </c>
      <c r="N300" s="26" t="str">
        <f t="shared" si="42"/>
        <v/>
      </c>
      <c r="O300" s="26" t="str">
        <f t="shared" si="43"/>
        <v/>
      </c>
      <c r="P300" s="50" t="str">
        <f>IF(OR(ISBLANK(Livraison!$B$15),ISBLANK(G300)),"",IF(M300=FALSE,FALSE,IF(AND((Livraison!$B$15-YEAR(G300))&gt;=16,(Livraison!$B$15-YEAR(G300))&lt;=65),TRUE,FALSE)))</f>
        <v/>
      </c>
      <c r="Q300" s="26" t="str">
        <f>IF(ISBLANK(E300),"",IF(COUNTIF(Qualification!$O$12:$O$1011,E300)&gt;0,TRUE,FALSE))</f>
        <v/>
      </c>
      <c r="R300" s="56" t="str">
        <f t="shared" si="44"/>
        <v/>
      </c>
    </row>
    <row r="301" spans="1:18">
      <c r="A301" s="40" t="str">
        <f t="shared" si="38"/>
        <v/>
      </c>
      <c r="B301" s="54"/>
      <c r="C301" s="54"/>
      <c r="D301" s="55"/>
      <c r="E301" s="53"/>
      <c r="F301" s="55"/>
      <c r="G301" s="126"/>
      <c r="H301" s="55"/>
      <c r="I301" s="51" t="str">
        <f t="shared" si="45"/>
        <v>-</v>
      </c>
      <c r="J301" s="26" t="str">
        <f t="shared" si="39"/>
        <v/>
      </c>
      <c r="K301" s="26" t="str">
        <f t="shared" si="46"/>
        <v/>
      </c>
      <c r="L301" s="26" t="str">
        <f t="shared" si="40"/>
        <v/>
      </c>
      <c r="M301" s="26" t="str">
        <f t="shared" si="41"/>
        <v/>
      </c>
      <c r="N301" s="26" t="str">
        <f t="shared" si="42"/>
        <v/>
      </c>
      <c r="O301" s="26" t="str">
        <f t="shared" si="43"/>
        <v/>
      </c>
      <c r="P301" s="50" t="str">
        <f>IF(OR(ISBLANK(Livraison!$B$15),ISBLANK(G301)),"",IF(M301=FALSE,FALSE,IF(AND((Livraison!$B$15-YEAR(G301))&gt;=16,(Livraison!$B$15-YEAR(G301))&lt;=65),TRUE,FALSE)))</f>
        <v/>
      </c>
      <c r="Q301" s="26" t="str">
        <f>IF(ISBLANK(E301),"",IF(COUNTIF(Qualification!$O$12:$O$1011,E301)&gt;0,TRUE,FALSE))</f>
        <v/>
      </c>
      <c r="R301" s="56" t="str">
        <f t="shared" si="44"/>
        <v/>
      </c>
    </row>
    <row r="302" spans="1:18">
      <c r="A302" s="40" t="str">
        <f t="shared" si="38"/>
        <v/>
      </c>
      <c r="B302" s="54"/>
      <c r="C302" s="54"/>
      <c r="D302" s="55"/>
      <c r="E302" s="53"/>
      <c r="F302" s="55"/>
      <c r="G302" s="126"/>
      <c r="H302" s="55"/>
      <c r="I302" s="51" t="str">
        <f t="shared" si="45"/>
        <v>-</v>
      </c>
      <c r="J302" s="26" t="str">
        <f t="shared" si="39"/>
        <v/>
      </c>
      <c r="K302" s="26" t="str">
        <f t="shared" si="46"/>
        <v/>
      </c>
      <c r="L302" s="26" t="str">
        <f t="shared" si="40"/>
        <v/>
      </c>
      <c r="M302" s="26" t="str">
        <f t="shared" si="41"/>
        <v/>
      </c>
      <c r="N302" s="26" t="str">
        <f t="shared" si="42"/>
        <v/>
      </c>
      <c r="O302" s="26" t="str">
        <f t="shared" si="43"/>
        <v/>
      </c>
      <c r="P302" s="50" t="str">
        <f>IF(OR(ISBLANK(Livraison!$B$15),ISBLANK(G302)),"",IF(M302=FALSE,FALSE,IF(AND((Livraison!$B$15-YEAR(G302))&gt;=16,(Livraison!$B$15-YEAR(G302))&lt;=65),TRUE,FALSE)))</f>
        <v/>
      </c>
      <c r="Q302" s="26" t="str">
        <f>IF(ISBLANK(E302),"",IF(COUNTIF(Qualification!$O$12:$O$1011,E302)&gt;0,TRUE,FALSE))</f>
        <v/>
      </c>
      <c r="R302" s="56" t="str">
        <f t="shared" si="44"/>
        <v/>
      </c>
    </row>
    <row r="303" spans="1:18">
      <c r="A303" s="40" t="str">
        <f t="shared" si="38"/>
        <v/>
      </c>
      <c r="B303" s="54"/>
      <c r="C303" s="54"/>
      <c r="D303" s="55"/>
      <c r="E303" s="53"/>
      <c r="F303" s="55"/>
      <c r="G303" s="126"/>
      <c r="H303" s="55"/>
      <c r="I303" s="51" t="str">
        <f t="shared" si="45"/>
        <v>-</v>
      </c>
      <c r="J303" s="26" t="str">
        <f t="shared" si="39"/>
        <v/>
      </c>
      <c r="K303" s="26" t="str">
        <f t="shared" si="46"/>
        <v/>
      </c>
      <c r="L303" s="26" t="str">
        <f t="shared" si="40"/>
        <v/>
      </c>
      <c r="M303" s="26" t="str">
        <f t="shared" si="41"/>
        <v/>
      </c>
      <c r="N303" s="26" t="str">
        <f t="shared" si="42"/>
        <v/>
      </c>
      <c r="O303" s="26" t="str">
        <f t="shared" si="43"/>
        <v/>
      </c>
      <c r="P303" s="50" t="str">
        <f>IF(OR(ISBLANK(Livraison!$B$15),ISBLANK(G303)),"",IF(M303=FALSE,FALSE,IF(AND((Livraison!$B$15-YEAR(G303))&gt;=16,(Livraison!$B$15-YEAR(G303))&lt;=65),TRUE,FALSE)))</f>
        <v/>
      </c>
      <c r="Q303" s="26" t="str">
        <f>IF(ISBLANK(E303),"",IF(COUNTIF(Qualification!$O$12:$O$1011,E303)&gt;0,TRUE,FALSE))</f>
        <v/>
      </c>
      <c r="R303" s="56" t="str">
        <f t="shared" si="44"/>
        <v/>
      </c>
    </row>
    <row r="304" spans="1:18">
      <c r="A304" s="40" t="str">
        <f t="shared" ref="A304:A367" si="47">IF(ISBLANK(D304),"",IF(COUNTA(D304:H304)&lt;&gt;5,"Incomplet",IF(OR(COUNTIF(J304:P304,FALSE)&gt;0,COUNTIF(J304:P304,#N/A)&gt;0),"Erreur",IF(NOT(P304),"Attention",IF(NOT(Q304),"Pas utilisé","OK")))))</f>
        <v/>
      </c>
      <c r="B304" s="54"/>
      <c r="C304" s="54"/>
      <c r="D304" s="55"/>
      <c r="E304" s="53"/>
      <c r="F304" s="55"/>
      <c r="G304" s="126"/>
      <c r="H304" s="55"/>
      <c r="I304" s="51" t="str">
        <f t="shared" si="45"/>
        <v>-</v>
      </c>
      <c r="J304" s="26" t="str">
        <f t="shared" ref="J304:J367" si="48">IF(D304="CH.AHV",IF(LEN(E304)=13,IF((MID(E304,13,1)+1-1)=MOD(10-(MID(E304,1,1)+3*MID(E304,2,1)+MID(E304,3,1)+3*MID(E304,4,1)+MID(E304,5,1)+3*MID(E304,6,1)+MID(E304,7,1)+3*MID(E304,8,1)+MID(E304,9,1)+3*MID(E304,10,1)+MID(E304,11,1)+3*MID(E304,12,1)),10),TRUE,FALSE),FALSE),"")</f>
        <v/>
      </c>
      <c r="K304" s="26" t="str">
        <f t="shared" si="46"/>
        <v/>
      </c>
      <c r="L304" s="26" t="str">
        <f t="shared" ref="L304:L367" si="49">IF(ISBLANK(D304),"",IF(OR(ISNA(MATCH(D304,codecatidpers,0)),D304="-"),FALSE,TRUE))</f>
        <v/>
      </c>
      <c r="M304" s="26" t="str">
        <f t="shared" ref="M304:M367" si="50">IF(ISBLANK(G304),"",IF(AND(G304 &gt; DATE(1925,1,1),G304 &lt; DATE(2100,1,1)),TRUE,FALSE))</f>
        <v/>
      </c>
      <c r="N304" s="26" t="str">
        <f t="shared" ref="N304:N367" si="51">IF(ISBLANK(F304),"",IF(OR(ISNA(MATCH(F304,libsex,0)),F304="-"),FALSE,TRUE))</f>
        <v/>
      </c>
      <c r="O304" s="26" t="str">
        <f t="shared" ref="O304:O367" si="52">IF(ISBLANK(H304),"",IF(OR(ISNA(MATCH(H304,libgem,0)),H304="-"),FALSE,TRUE))</f>
        <v/>
      </c>
      <c r="P304" s="50" t="str">
        <f>IF(OR(ISBLANK(Livraison!$B$15),ISBLANK(G304)),"",IF(M304=FALSE,FALSE,IF(AND((Livraison!$B$15-YEAR(G304))&gt;=16,(Livraison!$B$15-YEAR(G304))&lt;=65),TRUE,FALSE)))</f>
        <v/>
      </c>
      <c r="Q304" s="26" t="str">
        <f>IF(ISBLANK(E304),"",IF(COUNTIF(Qualification!$O$12:$O$1011,E304)&gt;0,TRUE,FALSE))</f>
        <v/>
      </c>
      <c r="R304" s="56" t="str">
        <f t="shared" ref="R304:R367" si="53">IF(A304="","",IF(A304&lt;&gt;"Pas utilisé",1,0))</f>
        <v/>
      </c>
    </row>
    <row r="305" spans="1:18">
      <c r="A305" s="40" t="str">
        <f t="shared" si="47"/>
        <v/>
      </c>
      <c r="B305" s="54"/>
      <c r="C305" s="54"/>
      <c r="D305" s="55"/>
      <c r="E305" s="53"/>
      <c r="F305" s="55"/>
      <c r="G305" s="126"/>
      <c r="H305" s="55"/>
      <c r="I305" s="51" t="str">
        <f t="shared" si="45"/>
        <v>-</v>
      </c>
      <c r="J305" s="26" t="str">
        <f t="shared" si="48"/>
        <v/>
      </c>
      <c r="K305" s="26" t="str">
        <f t="shared" si="46"/>
        <v/>
      </c>
      <c r="L305" s="26" t="str">
        <f t="shared" si="49"/>
        <v/>
      </c>
      <c r="M305" s="26" t="str">
        <f t="shared" si="50"/>
        <v/>
      </c>
      <c r="N305" s="26" t="str">
        <f t="shared" si="51"/>
        <v/>
      </c>
      <c r="O305" s="26" t="str">
        <f t="shared" si="52"/>
        <v/>
      </c>
      <c r="P305" s="50" t="str">
        <f>IF(OR(ISBLANK(Livraison!$B$15),ISBLANK(G305)),"",IF(M305=FALSE,FALSE,IF(AND((Livraison!$B$15-YEAR(G305))&gt;=16,(Livraison!$B$15-YEAR(G305))&lt;=65),TRUE,FALSE)))</f>
        <v/>
      </c>
      <c r="Q305" s="26" t="str">
        <f>IF(ISBLANK(E305),"",IF(COUNTIF(Qualification!$O$12:$O$1011,E305)&gt;0,TRUE,FALSE))</f>
        <v/>
      </c>
      <c r="R305" s="56" t="str">
        <f t="shared" si="53"/>
        <v/>
      </c>
    </row>
    <row r="306" spans="1:18">
      <c r="A306" s="40" t="str">
        <f t="shared" si="47"/>
        <v/>
      </c>
      <c r="B306" s="54"/>
      <c r="C306" s="54"/>
      <c r="D306" s="55"/>
      <c r="E306" s="53"/>
      <c r="F306" s="55"/>
      <c r="G306" s="126"/>
      <c r="H306" s="55"/>
      <c r="I306" s="51" t="str">
        <f t="shared" si="45"/>
        <v>-</v>
      </c>
      <c r="J306" s="26" t="str">
        <f t="shared" si="48"/>
        <v/>
      </c>
      <c r="K306" s="26" t="str">
        <f t="shared" si="46"/>
        <v/>
      </c>
      <c r="L306" s="26" t="str">
        <f t="shared" si="49"/>
        <v/>
      </c>
      <c r="M306" s="26" t="str">
        <f t="shared" si="50"/>
        <v/>
      </c>
      <c r="N306" s="26" t="str">
        <f t="shared" si="51"/>
        <v/>
      </c>
      <c r="O306" s="26" t="str">
        <f t="shared" si="52"/>
        <v/>
      </c>
      <c r="P306" s="50" t="str">
        <f>IF(OR(ISBLANK(Livraison!$B$15),ISBLANK(G306)),"",IF(M306=FALSE,FALSE,IF(AND((Livraison!$B$15-YEAR(G306))&gt;=16,(Livraison!$B$15-YEAR(G306))&lt;=65),TRUE,FALSE)))</f>
        <v/>
      </c>
      <c r="Q306" s="26" t="str">
        <f>IF(ISBLANK(E306),"",IF(COUNTIF(Qualification!$O$12:$O$1011,E306)&gt;0,TRUE,FALSE))</f>
        <v/>
      </c>
      <c r="R306" s="56" t="str">
        <f t="shared" si="53"/>
        <v/>
      </c>
    </row>
    <row r="307" spans="1:18">
      <c r="A307" s="40" t="str">
        <f t="shared" si="47"/>
        <v/>
      </c>
      <c r="B307" s="54"/>
      <c r="C307" s="54"/>
      <c r="D307" s="55"/>
      <c r="E307" s="53"/>
      <c r="F307" s="55"/>
      <c r="G307" s="126"/>
      <c r="H307" s="55"/>
      <c r="I307" s="51" t="str">
        <f t="shared" si="45"/>
        <v>-</v>
      </c>
      <c r="J307" s="26" t="str">
        <f t="shared" si="48"/>
        <v/>
      </c>
      <c r="K307" s="26" t="str">
        <f t="shared" si="46"/>
        <v/>
      </c>
      <c r="L307" s="26" t="str">
        <f t="shared" si="49"/>
        <v/>
      </c>
      <c r="M307" s="26" t="str">
        <f t="shared" si="50"/>
        <v/>
      </c>
      <c r="N307" s="26" t="str">
        <f t="shared" si="51"/>
        <v/>
      </c>
      <c r="O307" s="26" t="str">
        <f t="shared" si="52"/>
        <v/>
      </c>
      <c r="P307" s="50" t="str">
        <f>IF(OR(ISBLANK(Livraison!$B$15),ISBLANK(G307)),"",IF(M307=FALSE,FALSE,IF(AND((Livraison!$B$15-YEAR(G307))&gt;=16,(Livraison!$B$15-YEAR(G307))&lt;=65),TRUE,FALSE)))</f>
        <v/>
      </c>
      <c r="Q307" s="26" t="str">
        <f>IF(ISBLANK(E307),"",IF(COUNTIF(Qualification!$O$12:$O$1011,E307)&gt;0,TRUE,FALSE))</f>
        <v/>
      </c>
      <c r="R307" s="56" t="str">
        <f t="shared" si="53"/>
        <v/>
      </c>
    </row>
    <row r="308" spans="1:18">
      <c r="A308" s="40" t="str">
        <f t="shared" si="47"/>
        <v/>
      </c>
      <c r="B308" s="54"/>
      <c r="C308" s="54"/>
      <c r="D308" s="55"/>
      <c r="E308" s="53"/>
      <c r="F308" s="55"/>
      <c r="G308" s="126"/>
      <c r="H308" s="55"/>
      <c r="I308" s="51" t="str">
        <f t="shared" si="45"/>
        <v>-</v>
      </c>
      <c r="J308" s="26" t="str">
        <f t="shared" si="48"/>
        <v/>
      </c>
      <c r="K308" s="26" t="str">
        <f t="shared" si="46"/>
        <v/>
      </c>
      <c r="L308" s="26" t="str">
        <f t="shared" si="49"/>
        <v/>
      </c>
      <c r="M308" s="26" t="str">
        <f t="shared" si="50"/>
        <v/>
      </c>
      <c r="N308" s="26" t="str">
        <f t="shared" si="51"/>
        <v/>
      </c>
      <c r="O308" s="26" t="str">
        <f t="shared" si="52"/>
        <v/>
      </c>
      <c r="P308" s="50" t="str">
        <f>IF(OR(ISBLANK(Livraison!$B$15),ISBLANK(G308)),"",IF(M308=FALSE,FALSE,IF(AND((Livraison!$B$15-YEAR(G308))&gt;=16,(Livraison!$B$15-YEAR(G308))&lt;=65),TRUE,FALSE)))</f>
        <v/>
      </c>
      <c r="Q308" s="26" t="str">
        <f>IF(ISBLANK(E308),"",IF(COUNTIF(Qualification!$O$12:$O$1011,E308)&gt;0,TRUE,FALSE))</f>
        <v/>
      </c>
      <c r="R308" s="56" t="str">
        <f t="shared" si="53"/>
        <v/>
      </c>
    </row>
    <row r="309" spans="1:18">
      <c r="A309" s="40" t="str">
        <f t="shared" si="47"/>
        <v/>
      </c>
      <c r="B309" s="54"/>
      <c r="C309" s="54"/>
      <c r="D309" s="55"/>
      <c r="E309" s="53"/>
      <c r="F309" s="55"/>
      <c r="G309" s="126"/>
      <c r="H309" s="55"/>
      <c r="I309" s="51" t="str">
        <f t="shared" si="45"/>
        <v>-</v>
      </c>
      <c r="J309" s="26" t="str">
        <f t="shared" si="48"/>
        <v/>
      </c>
      <c r="K309" s="26" t="str">
        <f t="shared" si="46"/>
        <v/>
      </c>
      <c r="L309" s="26" t="str">
        <f t="shared" si="49"/>
        <v/>
      </c>
      <c r="M309" s="26" t="str">
        <f t="shared" si="50"/>
        <v/>
      </c>
      <c r="N309" s="26" t="str">
        <f t="shared" si="51"/>
        <v/>
      </c>
      <c r="O309" s="26" t="str">
        <f t="shared" si="52"/>
        <v/>
      </c>
      <c r="P309" s="50" t="str">
        <f>IF(OR(ISBLANK(Livraison!$B$15),ISBLANK(G309)),"",IF(M309=FALSE,FALSE,IF(AND((Livraison!$B$15-YEAR(G309))&gt;=16,(Livraison!$B$15-YEAR(G309))&lt;=65),TRUE,FALSE)))</f>
        <v/>
      </c>
      <c r="Q309" s="26" t="str">
        <f>IF(ISBLANK(E309),"",IF(COUNTIF(Qualification!$O$12:$O$1011,E309)&gt;0,TRUE,FALSE))</f>
        <v/>
      </c>
      <c r="R309" s="56" t="str">
        <f t="shared" si="53"/>
        <v/>
      </c>
    </row>
    <row r="310" spans="1:18">
      <c r="A310" s="40" t="str">
        <f t="shared" si="47"/>
        <v/>
      </c>
      <c r="B310" s="54"/>
      <c r="C310" s="54"/>
      <c r="D310" s="55"/>
      <c r="E310" s="53"/>
      <c r="F310" s="55"/>
      <c r="G310" s="126"/>
      <c r="H310" s="55"/>
      <c r="I310" s="51" t="str">
        <f t="shared" si="45"/>
        <v>-</v>
      </c>
      <c r="J310" s="26" t="str">
        <f t="shared" si="48"/>
        <v/>
      </c>
      <c r="K310" s="26" t="str">
        <f t="shared" si="46"/>
        <v/>
      </c>
      <c r="L310" s="26" t="str">
        <f t="shared" si="49"/>
        <v/>
      </c>
      <c r="M310" s="26" t="str">
        <f t="shared" si="50"/>
        <v/>
      </c>
      <c r="N310" s="26" t="str">
        <f t="shared" si="51"/>
        <v/>
      </c>
      <c r="O310" s="26" t="str">
        <f t="shared" si="52"/>
        <v/>
      </c>
      <c r="P310" s="50" t="str">
        <f>IF(OR(ISBLANK(Livraison!$B$15),ISBLANK(G310)),"",IF(M310=FALSE,FALSE,IF(AND((Livraison!$B$15-YEAR(G310))&gt;=16,(Livraison!$B$15-YEAR(G310))&lt;=65),TRUE,FALSE)))</f>
        <v/>
      </c>
      <c r="Q310" s="26" t="str">
        <f>IF(ISBLANK(E310),"",IF(COUNTIF(Qualification!$O$12:$O$1011,E310)&gt;0,TRUE,FALSE))</f>
        <v/>
      </c>
      <c r="R310" s="56" t="str">
        <f t="shared" si="53"/>
        <v/>
      </c>
    </row>
    <row r="311" spans="1:18">
      <c r="A311" s="40" t="str">
        <f t="shared" si="47"/>
        <v/>
      </c>
      <c r="B311" s="54"/>
      <c r="C311" s="54"/>
      <c r="D311" s="55"/>
      <c r="E311" s="53"/>
      <c r="F311" s="55"/>
      <c r="G311" s="126"/>
      <c r="H311" s="55"/>
      <c r="I311" s="51" t="str">
        <f t="shared" si="45"/>
        <v>-</v>
      </c>
      <c r="J311" s="26" t="str">
        <f t="shared" si="48"/>
        <v/>
      </c>
      <c r="K311" s="26" t="str">
        <f t="shared" si="46"/>
        <v/>
      </c>
      <c r="L311" s="26" t="str">
        <f t="shared" si="49"/>
        <v/>
      </c>
      <c r="M311" s="26" t="str">
        <f t="shared" si="50"/>
        <v/>
      </c>
      <c r="N311" s="26" t="str">
        <f t="shared" si="51"/>
        <v/>
      </c>
      <c r="O311" s="26" t="str">
        <f t="shared" si="52"/>
        <v/>
      </c>
      <c r="P311" s="50" t="str">
        <f>IF(OR(ISBLANK(Livraison!$B$15),ISBLANK(G311)),"",IF(M311=FALSE,FALSE,IF(AND((Livraison!$B$15-YEAR(G311))&gt;=16,(Livraison!$B$15-YEAR(G311))&lt;=65),TRUE,FALSE)))</f>
        <v/>
      </c>
      <c r="Q311" s="26" t="str">
        <f>IF(ISBLANK(E311),"",IF(COUNTIF(Qualification!$O$12:$O$1011,E311)&gt;0,TRUE,FALSE))</f>
        <v/>
      </c>
      <c r="R311" s="56" t="str">
        <f t="shared" si="53"/>
        <v/>
      </c>
    </row>
    <row r="312" spans="1:18">
      <c r="A312" s="40" t="str">
        <f t="shared" si="47"/>
        <v/>
      </c>
      <c r="B312" s="54"/>
      <c r="C312" s="54"/>
      <c r="D312" s="55"/>
      <c r="E312" s="53"/>
      <c r="F312" s="55"/>
      <c r="G312" s="126"/>
      <c r="H312" s="55"/>
      <c r="I312" s="51" t="str">
        <f t="shared" si="45"/>
        <v>-</v>
      </c>
      <c r="J312" s="26" t="str">
        <f t="shared" si="48"/>
        <v/>
      </c>
      <c r="K312" s="26" t="str">
        <f t="shared" si="46"/>
        <v/>
      </c>
      <c r="L312" s="26" t="str">
        <f t="shared" si="49"/>
        <v/>
      </c>
      <c r="M312" s="26" t="str">
        <f t="shared" si="50"/>
        <v/>
      </c>
      <c r="N312" s="26" t="str">
        <f t="shared" si="51"/>
        <v/>
      </c>
      <c r="O312" s="26" t="str">
        <f t="shared" si="52"/>
        <v/>
      </c>
      <c r="P312" s="50" t="str">
        <f>IF(OR(ISBLANK(Livraison!$B$15),ISBLANK(G312)),"",IF(M312=FALSE,FALSE,IF(AND((Livraison!$B$15-YEAR(G312))&gt;=16,(Livraison!$B$15-YEAR(G312))&lt;=65),TRUE,FALSE)))</f>
        <v/>
      </c>
      <c r="Q312" s="26" t="str">
        <f>IF(ISBLANK(E312),"",IF(COUNTIF(Qualification!$O$12:$O$1011,E312)&gt;0,TRUE,FALSE))</f>
        <v/>
      </c>
      <c r="R312" s="56" t="str">
        <f t="shared" si="53"/>
        <v/>
      </c>
    </row>
    <row r="313" spans="1:18">
      <c r="A313" s="40" t="str">
        <f t="shared" si="47"/>
        <v/>
      </c>
      <c r="B313" s="54"/>
      <c r="C313" s="54"/>
      <c r="D313" s="55"/>
      <c r="E313" s="53"/>
      <c r="F313" s="55"/>
      <c r="G313" s="126"/>
      <c r="H313" s="55"/>
      <c r="I313" s="51" t="str">
        <f t="shared" si="45"/>
        <v>-</v>
      </c>
      <c r="J313" s="26" t="str">
        <f t="shared" si="48"/>
        <v/>
      </c>
      <c r="K313" s="26" t="str">
        <f t="shared" si="46"/>
        <v/>
      </c>
      <c r="L313" s="26" t="str">
        <f t="shared" si="49"/>
        <v/>
      </c>
      <c r="M313" s="26" t="str">
        <f t="shared" si="50"/>
        <v/>
      </c>
      <c r="N313" s="26" t="str">
        <f t="shared" si="51"/>
        <v/>
      </c>
      <c r="O313" s="26" t="str">
        <f t="shared" si="52"/>
        <v/>
      </c>
      <c r="P313" s="50" t="str">
        <f>IF(OR(ISBLANK(Livraison!$B$15),ISBLANK(G313)),"",IF(M313=FALSE,FALSE,IF(AND((Livraison!$B$15-YEAR(G313))&gt;=16,(Livraison!$B$15-YEAR(G313))&lt;=65),TRUE,FALSE)))</f>
        <v/>
      </c>
      <c r="Q313" s="26" t="str">
        <f>IF(ISBLANK(E313),"",IF(COUNTIF(Qualification!$O$12:$O$1011,E313)&gt;0,TRUE,FALSE))</f>
        <v/>
      </c>
      <c r="R313" s="56" t="str">
        <f t="shared" si="53"/>
        <v/>
      </c>
    </row>
    <row r="314" spans="1:18">
      <c r="A314" s="40" t="str">
        <f t="shared" si="47"/>
        <v/>
      </c>
      <c r="B314" s="54"/>
      <c r="C314" s="54"/>
      <c r="D314" s="55"/>
      <c r="E314" s="53"/>
      <c r="F314" s="55"/>
      <c r="G314" s="126"/>
      <c r="H314" s="55"/>
      <c r="I314" s="51" t="str">
        <f t="shared" si="45"/>
        <v>-</v>
      </c>
      <c r="J314" s="26" t="str">
        <f t="shared" si="48"/>
        <v/>
      </c>
      <c r="K314" s="26" t="str">
        <f t="shared" si="46"/>
        <v/>
      </c>
      <c r="L314" s="26" t="str">
        <f t="shared" si="49"/>
        <v/>
      </c>
      <c r="M314" s="26" t="str">
        <f t="shared" si="50"/>
        <v/>
      </c>
      <c r="N314" s="26" t="str">
        <f t="shared" si="51"/>
        <v/>
      </c>
      <c r="O314" s="26" t="str">
        <f t="shared" si="52"/>
        <v/>
      </c>
      <c r="P314" s="50" t="str">
        <f>IF(OR(ISBLANK(Livraison!$B$15),ISBLANK(G314)),"",IF(M314=FALSE,FALSE,IF(AND((Livraison!$B$15-YEAR(G314))&gt;=16,(Livraison!$B$15-YEAR(G314))&lt;=65),TRUE,FALSE)))</f>
        <v/>
      </c>
      <c r="Q314" s="26" t="str">
        <f>IF(ISBLANK(E314),"",IF(COUNTIF(Qualification!$O$12:$O$1011,E314)&gt;0,TRUE,FALSE))</f>
        <v/>
      </c>
      <c r="R314" s="56" t="str">
        <f t="shared" si="53"/>
        <v/>
      </c>
    </row>
    <row r="315" spans="1:18">
      <c r="A315" s="40" t="str">
        <f t="shared" si="47"/>
        <v/>
      </c>
      <c r="B315" s="54"/>
      <c r="C315" s="54"/>
      <c r="D315" s="55"/>
      <c r="E315" s="53"/>
      <c r="F315" s="55"/>
      <c r="G315" s="126"/>
      <c r="H315" s="55"/>
      <c r="I315" s="51" t="str">
        <f t="shared" si="45"/>
        <v>-</v>
      </c>
      <c r="J315" s="26" t="str">
        <f t="shared" si="48"/>
        <v/>
      </c>
      <c r="K315" s="26" t="str">
        <f t="shared" si="46"/>
        <v/>
      </c>
      <c r="L315" s="26" t="str">
        <f t="shared" si="49"/>
        <v/>
      </c>
      <c r="M315" s="26" t="str">
        <f t="shared" si="50"/>
        <v/>
      </c>
      <c r="N315" s="26" t="str">
        <f t="shared" si="51"/>
        <v/>
      </c>
      <c r="O315" s="26" t="str">
        <f t="shared" si="52"/>
        <v/>
      </c>
      <c r="P315" s="50" t="str">
        <f>IF(OR(ISBLANK(Livraison!$B$15),ISBLANK(G315)),"",IF(M315=FALSE,FALSE,IF(AND((Livraison!$B$15-YEAR(G315))&gt;=16,(Livraison!$B$15-YEAR(G315))&lt;=65),TRUE,FALSE)))</f>
        <v/>
      </c>
      <c r="Q315" s="26" t="str">
        <f>IF(ISBLANK(E315),"",IF(COUNTIF(Qualification!$O$12:$O$1011,E315)&gt;0,TRUE,FALSE))</f>
        <v/>
      </c>
      <c r="R315" s="56" t="str">
        <f t="shared" si="53"/>
        <v/>
      </c>
    </row>
    <row r="316" spans="1:18">
      <c r="A316" s="40" t="str">
        <f t="shared" si="47"/>
        <v/>
      </c>
      <c r="B316" s="54"/>
      <c r="C316" s="54"/>
      <c r="D316" s="55"/>
      <c r="E316" s="53"/>
      <c r="F316" s="55"/>
      <c r="G316" s="126"/>
      <c r="H316" s="55"/>
      <c r="I316" s="51" t="str">
        <f t="shared" si="45"/>
        <v>-</v>
      </c>
      <c r="J316" s="26" t="str">
        <f t="shared" si="48"/>
        <v/>
      </c>
      <c r="K316" s="26" t="str">
        <f t="shared" si="46"/>
        <v/>
      </c>
      <c r="L316" s="26" t="str">
        <f t="shared" si="49"/>
        <v/>
      </c>
      <c r="M316" s="26" t="str">
        <f t="shared" si="50"/>
        <v/>
      </c>
      <c r="N316" s="26" t="str">
        <f t="shared" si="51"/>
        <v/>
      </c>
      <c r="O316" s="26" t="str">
        <f t="shared" si="52"/>
        <v/>
      </c>
      <c r="P316" s="50" t="str">
        <f>IF(OR(ISBLANK(Livraison!$B$15),ISBLANK(G316)),"",IF(M316=FALSE,FALSE,IF(AND((Livraison!$B$15-YEAR(G316))&gt;=16,(Livraison!$B$15-YEAR(G316))&lt;=65),TRUE,FALSE)))</f>
        <v/>
      </c>
      <c r="Q316" s="26" t="str">
        <f>IF(ISBLANK(E316),"",IF(COUNTIF(Qualification!$O$12:$O$1011,E316)&gt;0,TRUE,FALSE))</f>
        <v/>
      </c>
      <c r="R316" s="56" t="str">
        <f t="shared" si="53"/>
        <v/>
      </c>
    </row>
    <row r="317" spans="1:18">
      <c r="A317" s="40" t="str">
        <f t="shared" si="47"/>
        <v/>
      </c>
      <c r="B317" s="54"/>
      <c r="C317" s="54"/>
      <c r="D317" s="55"/>
      <c r="E317" s="53"/>
      <c r="F317" s="55"/>
      <c r="G317" s="126"/>
      <c r="H317" s="55"/>
      <c r="I317" s="51" t="str">
        <f t="shared" si="45"/>
        <v>-</v>
      </c>
      <c r="J317" s="26" t="str">
        <f t="shared" si="48"/>
        <v/>
      </c>
      <c r="K317" s="26" t="str">
        <f t="shared" si="46"/>
        <v/>
      </c>
      <c r="L317" s="26" t="str">
        <f t="shared" si="49"/>
        <v/>
      </c>
      <c r="M317" s="26" t="str">
        <f t="shared" si="50"/>
        <v/>
      </c>
      <c r="N317" s="26" t="str">
        <f t="shared" si="51"/>
        <v/>
      </c>
      <c r="O317" s="26" t="str">
        <f t="shared" si="52"/>
        <v/>
      </c>
      <c r="P317" s="50" t="str">
        <f>IF(OR(ISBLANK(Livraison!$B$15),ISBLANK(G317)),"",IF(M317=FALSE,FALSE,IF(AND((Livraison!$B$15-YEAR(G317))&gt;=16,(Livraison!$B$15-YEAR(G317))&lt;=65),TRUE,FALSE)))</f>
        <v/>
      </c>
      <c r="Q317" s="26" t="str">
        <f>IF(ISBLANK(E317),"",IF(COUNTIF(Qualification!$O$12:$O$1011,E317)&gt;0,TRUE,FALSE))</f>
        <v/>
      </c>
      <c r="R317" s="56" t="str">
        <f t="shared" si="53"/>
        <v/>
      </c>
    </row>
    <row r="318" spans="1:18">
      <c r="A318" s="40" t="str">
        <f t="shared" si="47"/>
        <v/>
      </c>
      <c r="B318" s="54"/>
      <c r="C318" s="54"/>
      <c r="D318" s="55"/>
      <c r="E318" s="53"/>
      <c r="F318" s="55"/>
      <c r="G318" s="126"/>
      <c r="H318" s="55"/>
      <c r="I318" s="51" t="str">
        <f t="shared" si="45"/>
        <v>-</v>
      </c>
      <c r="J318" s="26" t="str">
        <f t="shared" si="48"/>
        <v/>
      </c>
      <c r="K318" s="26" t="str">
        <f t="shared" si="46"/>
        <v/>
      </c>
      <c r="L318" s="26" t="str">
        <f t="shared" si="49"/>
        <v/>
      </c>
      <c r="M318" s="26" t="str">
        <f t="shared" si="50"/>
        <v/>
      </c>
      <c r="N318" s="26" t="str">
        <f t="shared" si="51"/>
        <v/>
      </c>
      <c r="O318" s="26" t="str">
        <f t="shared" si="52"/>
        <v/>
      </c>
      <c r="P318" s="50" t="str">
        <f>IF(OR(ISBLANK(Livraison!$B$15),ISBLANK(G318)),"",IF(M318=FALSE,FALSE,IF(AND((Livraison!$B$15-YEAR(G318))&gt;=16,(Livraison!$B$15-YEAR(G318))&lt;=65),TRUE,FALSE)))</f>
        <v/>
      </c>
      <c r="Q318" s="26" t="str">
        <f>IF(ISBLANK(E318),"",IF(COUNTIF(Qualification!$O$12:$O$1011,E318)&gt;0,TRUE,FALSE))</f>
        <v/>
      </c>
      <c r="R318" s="56" t="str">
        <f t="shared" si="53"/>
        <v/>
      </c>
    </row>
    <row r="319" spans="1:18">
      <c r="A319" s="40" t="str">
        <f t="shared" si="47"/>
        <v/>
      </c>
      <c r="B319" s="54"/>
      <c r="C319" s="54"/>
      <c r="D319" s="55"/>
      <c r="E319" s="53"/>
      <c r="F319" s="55"/>
      <c r="G319" s="126"/>
      <c r="H319" s="55"/>
      <c r="I319" s="51" t="str">
        <f t="shared" si="45"/>
        <v>-</v>
      </c>
      <c r="J319" s="26" t="str">
        <f t="shared" si="48"/>
        <v/>
      </c>
      <c r="K319" s="26" t="str">
        <f t="shared" si="46"/>
        <v/>
      </c>
      <c r="L319" s="26" t="str">
        <f t="shared" si="49"/>
        <v/>
      </c>
      <c r="M319" s="26" t="str">
        <f t="shared" si="50"/>
        <v/>
      </c>
      <c r="N319" s="26" t="str">
        <f t="shared" si="51"/>
        <v/>
      </c>
      <c r="O319" s="26" t="str">
        <f t="shared" si="52"/>
        <v/>
      </c>
      <c r="P319" s="50" t="str">
        <f>IF(OR(ISBLANK(Livraison!$B$15),ISBLANK(G319)),"",IF(M319=FALSE,FALSE,IF(AND((Livraison!$B$15-YEAR(G319))&gt;=16,(Livraison!$B$15-YEAR(G319))&lt;=65),TRUE,FALSE)))</f>
        <v/>
      </c>
      <c r="Q319" s="26" t="str">
        <f>IF(ISBLANK(E319),"",IF(COUNTIF(Qualification!$O$12:$O$1011,E319)&gt;0,TRUE,FALSE))</f>
        <v/>
      </c>
      <c r="R319" s="56" t="str">
        <f t="shared" si="53"/>
        <v/>
      </c>
    </row>
    <row r="320" spans="1:18">
      <c r="A320" s="40" t="str">
        <f t="shared" si="47"/>
        <v/>
      </c>
      <c r="B320" s="54"/>
      <c r="C320" s="54"/>
      <c r="D320" s="55"/>
      <c r="E320" s="53"/>
      <c r="F320" s="55"/>
      <c r="G320" s="126"/>
      <c r="H320" s="55"/>
      <c r="I320" s="51" t="str">
        <f t="shared" si="45"/>
        <v>-</v>
      </c>
      <c r="J320" s="26" t="str">
        <f t="shared" si="48"/>
        <v/>
      </c>
      <c r="K320" s="26" t="str">
        <f t="shared" si="46"/>
        <v/>
      </c>
      <c r="L320" s="26" t="str">
        <f t="shared" si="49"/>
        <v/>
      </c>
      <c r="M320" s="26" t="str">
        <f t="shared" si="50"/>
        <v/>
      </c>
      <c r="N320" s="26" t="str">
        <f t="shared" si="51"/>
        <v/>
      </c>
      <c r="O320" s="26" t="str">
        <f t="shared" si="52"/>
        <v/>
      </c>
      <c r="P320" s="50" t="str">
        <f>IF(OR(ISBLANK(Livraison!$B$15),ISBLANK(G320)),"",IF(M320=FALSE,FALSE,IF(AND((Livraison!$B$15-YEAR(G320))&gt;=16,(Livraison!$B$15-YEAR(G320))&lt;=65),TRUE,FALSE)))</f>
        <v/>
      </c>
      <c r="Q320" s="26" t="str">
        <f>IF(ISBLANK(E320),"",IF(COUNTIF(Qualification!$O$12:$O$1011,E320)&gt;0,TRUE,FALSE))</f>
        <v/>
      </c>
      <c r="R320" s="56" t="str">
        <f t="shared" si="53"/>
        <v/>
      </c>
    </row>
    <row r="321" spans="1:18">
      <c r="A321" s="40" t="str">
        <f t="shared" si="47"/>
        <v/>
      </c>
      <c r="B321" s="54"/>
      <c r="C321" s="54"/>
      <c r="D321" s="55"/>
      <c r="E321" s="53"/>
      <c r="F321" s="55"/>
      <c r="G321" s="126"/>
      <c r="H321" s="55"/>
      <c r="I321" s="51" t="str">
        <f t="shared" si="45"/>
        <v>-</v>
      </c>
      <c r="J321" s="26" t="str">
        <f t="shared" si="48"/>
        <v/>
      </c>
      <c r="K321" s="26" t="str">
        <f t="shared" si="46"/>
        <v/>
      </c>
      <c r="L321" s="26" t="str">
        <f t="shared" si="49"/>
        <v/>
      </c>
      <c r="M321" s="26" t="str">
        <f t="shared" si="50"/>
        <v/>
      </c>
      <c r="N321" s="26" t="str">
        <f t="shared" si="51"/>
        <v/>
      </c>
      <c r="O321" s="26" t="str">
        <f t="shared" si="52"/>
        <v/>
      </c>
      <c r="P321" s="50" t="str">
        <f>IF(OR(ISBLANK(Livraison!$B$15),ISBLANK(G321)),"",IF(M321=FALSE,FALSE,IF(AND((Livraison!$B$15-YEAR(G321))&gt;=16,(Livraison!$B$15-YEAR(G321))&lt;=65),TRUE,FALSE)))</f>
        <v/>
      </c>
      <c r="Q321" s="26" t="str">
        <f>IF(ISBLANK(E321),"",IF(COUNTIF(Qualification!$O$12:$O$1011,E321)&gt;0,TRUE,FALSE))</f>
        <v/>
      </c>
      <c r="R321" s="56" t="str">
        <f t="shared" si="53"/>
        <v/>
      </c>
    </row>
    <row r="322" spans="1:18">
      <c r="A322" s="40" t="str">
        <f t="shared" si="47"/>
        <v/>
      </c>
      <c r="B322" s="54"/>
      <c r="C322" s="54"/>
      <c r="D322" s="55"/>
      <c r="E322" s="53"/>
      <c r="F322" s="55"/>
      <c r="G322" s="126"/>
      <c r="H322" s="55"/>
      <c r="I322" s="51" t="str">
        <f t="shared" si="45"/>
        <v>-</v>
      </c>
      <c r="J322" s="26" t="str">
        <f t="shared" si="48"/>
        <v/>
      </c>
      <c r="K322" s="26" t="str">
        <f t="shared" si="46"/>
        <v/>
      </c>
      <c r="L322" s="26" t="str">
        <f t="shared" si="49"/>
        <v/>
      </c>
      <c r="M322" s="26" t="str">
        <f t="shared" si="50"/>
        <v/>
      </c>
      <c r="N322" s="26" t="str">
        <f t="shared" si="51"/>
        <v/>
      </c>
      <c r="O322" s="26" t="str">
        <f t="shared" si="52"/>
        <v/>
      </c>
      <c r="P322" s="50" t="str">
        <f>IF(OR(ISBLANK(Livraison!$B$15),ISBLANK(G322)),"",IF(M322=FALSE,FALSE,IF(AND((Livraison!$B$15-YEAR(G322))&gt;=16,(Livraison!$B$15-YEAR(G322))&lt;=65),TRUE,FALSE)))</f>
        <v/>
      </c>
      <c r="Q322" s="26" t="str">
        <f>IF(ISBLANK(E322),"",IF(COUNTIF(Qualification!$O$12:$O$1011,E322)&gt;0,TRUE,FALSE))</f>
        <v/>
      </c>
      <c r="R322" s="56" t="str">
        <f t="shared" si="53"/>
        <v/>
      </c>
    </row>
    <row r="323" spans="1:18">
      <c r="A323" s="40" t="str">
        <f t="shared" si="47"/>
        <v/>
      </c>
      <c r="B323" s="54"/>
      <c r="C323" s="54"/>
      <c r="D323" s="55"/>
      <c r="E323" s="53"/>
      <c r="F323" s="55"/>
      <c r="G323" s="126"/>
      <c r="H323" s="55"/>
      <c r="I323" s="51" t="str">
        <f t="shared" si="45"/>
        <v>-</v>
      </c>
      <c r="J323" s="26" t="str">
        <f t="shared" si="48"/>
        <v/>
      </c>
      <c r="K323" s="26" t="str">
        <f t="shared" si="46"/>
        <v/>
      </c>
      <c r="L323" s="26" t="str">
        <f t="shared" si="49"/>
        <v/>
      </c>
      <c r="M323" s="26" t="str">
        <f t="shared" si="50"/>
        <v/>
      </c>
      <c r="N323" s="26" t="str">
        <f t="shared" si="51"/>
        <v/>
      </c>
      <c r="O323" s="26" t="str">
        <f t="shared" si="52"/>
        <v/>
      </c>
      <c r="P323" s="50" t="str">
        <f>IF(OR(ISBLANK(Livraison!$B$15),ISBLANK(G323)),"",IF(M323=FALSE,FALSE,IF(AND((Livraison!$B$15-YEAR(G323))&gt;=16,(Livraison!$B$15-YEAR(G323))&lt;=65),TRUE,FALSE)))</f>
        <v/>
      </c>
      <c r="Q323" s="26" t="str">
        <f>IF(ISBLANK(E323),"",IF(COUNTIF(Qualification!$O$12:$O$1011,E323)&gt;0,TRUE,FALSE))</f>
        <v/>
      </c>
      <c r="R323" s="56" t="str">
        <f t="shared" si="53"/>
        <v/>
      </c>
    </row>
    <row r="324" spans="1:18">
      <c r="A324" s="40" t="str">
        <f t="shared" si="47"/>
        <v/>
      </c>
      <c r="B324" s="54"/>
      <c r="C324" s="54"/>
      <c r="D324" s="55"/>
      <c r="E324" s="53"/>
      <c r="F324" s="55"/>
      <c r="G324" s="126"/>
      <c r="H324" s="55"/>
      <c r="I324" s="51" t="str">
        <f t="shared" si="45"/>
        <v>-</v>
      </c>
      <c r="J324" s="26" t="str">
        <f t="shared" si="48"/>
        <v/>
      </c>
      <c r="K324" s="26" t="str">
        <f t="shared" si="46"/>
        <v/>
      </c>
      <c r="L324" s="26" t="str">
        <f t="shared" si="49"/>
        <v/>
      </c>
      <c r="M324" s="26" t="str">
        <f t="shared" si="50"/>
        <v/>
      </c>
      <c r="N324" s="26" t="str">
        <f t="shared" si="51"/>
        <v/>
      </c>
      <c r="O324" s="26" t="str">
        <f t="shared" si="52"/>
        <v/>
      </c>
      <c r="P324" s="50" t="str">
        <f>IF(OR(ISBLANK(Livraison!$B$15),ISBLANK(G324)),"",IF(M324=FALSE,FALSE,IF(AND((Livraison!$B$15-YEAR(G324))&gt;=16,(Livraison!$B$15-YEAR(G324))&lt;=65),TRUE,FALSE)))</f>
        <v/>
      </c>
      <c r="Q324" s="26" t="str">
        <f>IF(ISBLANK(E324),"",IF(COUNTIF(Qualification!$O$12:$O$1011,E324)&gt;0,TRUE,FALSE))</f>
        <v/>
      </c>
      <c r="R324" s="56" t="str">
        <f t="shared" si="53"/>
        <v/>
      </c>
    </row>
    <row r="325" spans="1:18">
      <c r="A325" s="40" t="str">
        <f t="shared" si="47"/>
        <v/>
      </c>
      <c r="B325" s="54"/>
      <c r="C325" s="54"/>
      <c r="D325" s="55"/>
      <c r="E325" s="53"/>
      <c r="F325" s="55"/>
      <c r="G325" s="126"/>
      <c r="H325" s="55"/>
      <c r="I325" s="51" t="str">
        <f t="shared" si="45"/>
        <v>-</v>
      </c>
      <c r="J325" s="26" t="str">
        <f t="shared" si="48"/>
        <v/>
      </c>
      <c r="K325" s="26" t="str">
        <f t="shared" si="46"/>
        <v/>
      </c>
      <c r="L325" s="26" t="str">
        <f t="shared" si="49"/>
        <v/>
      </c>
      <c r="M325" s="26" t="str">
        <f t="shared" si="50"/>
        <v/>
      </c>
      <c r="N325" s="26" t="str">
        <f t="shared" si="51"/>
        <v/>
      </c>
      <c r="O325" s="26" t="str">
        <f t="shared" si="52"/>
        <v/>
      </c>
      <c r="P325" s="50" t="str">
        <f>IF(OR(ISBLANK(Livraison!$B$15),ISBLANK(G325)),"",IF(M325=FALSE,FALSE,IF(AND((Livraison!$B$15-YEAR(G325))&gt;=16,(Livraison!$B$15-YEAR(G325))&lt;=65),TRUE,FALSE)))</f>
        <v/>
      </c>
      <c r="Q325" s="26" t="str">
        <f>IF(ISBLANK(E325),"",IF(COUNTIF(Qualification!$O$12:$O$1011,E325)&gt;0,TRUE,FALSE))</f>
        <v/>
      </c>
      <c r="R325" s="56" t="str">
        <f t="shared" si="53"/>
        <v/>
      </c>
    </row>
    <row r="326" spans="1:18">
      <c r="A326" s="40" t="str">
        <f t="shared" si="47"/>
        <v/>
      </c>
      <c r="B326" s="54"/>
      <c r="C326" s="54"/>
      <c r="D326" s="55"/>
      <c r="E326" s="53"/>
      <c r="F326" s="55"/>
      <c r="G326" s="126"/>
      <c r="H326" s="55"/>
      <c r="I326" s="51" t="str">
        <f t="shared" si="45"/>
        <v>-</v>
      </c>
      <c r="J326" s="26" t="str">
        <f t="shared" si="48"/>
        <v/>
      </c>
      <c r="K326" s="26" t="str">
        <f t="shared" si="46"/>
        <v/>
      </c>
      <c r="L326" s="26" t="str">
        <f t="shared" si="49"/>
        <v/>
      </c>
      <c r="M326" s="26" t="str">
        <f t="shared" si="50"/>
        <v/>
      </c>
      <c r="N326" s="26" t="str">
        <f t="shared" si="51"/>
        <v/>
      </c>
      <c r="O326" s="26" t="str">
        <f t="shared" si="52"/>
        <v/>
      </c>
      <c r="P326" s="50" t="str">
        <f>IF(OR(ISBLANK(Livraison!$B$15),ISBLANK(G326)),"",IF(M326=FALSE,FALSE,IF(AND((Livraison!$B$15-YEAR(G326))&gt;=16,(Livraison!$B$15-YEAR(G326))&lt;=65),TRUE,FALSE)))</f>
        <v/>
      </c>
      <c r="Q326" s="26" t="str">
        <f>IF(ISBLANK(E326),"",IF(COUNTIF(Qualification!$O$12:$O$1011,E326)&gt;0,TRUE,FALSE))</f>
        <v/>
      </c>
      <c r="R326" s="56" t="str">
        <f t="shared" si="53"/>
        <v/>
      </c>
    </row>
    <row r="327" spans="1:18">
      <c r="A327" s="40" t="str">
        <f t="shared" si="47"/>
        <v/>
      </c>
      <c r="B327" s="54"/>
      <c r="C327" s="54"/>
      <c r="D327" s="55"/>
      <c r="E327" s="53"/>
      <c r="F327" s="55"/>
      <c r="G327" s="126"/>
      <c r="H327" s="55"/>
      <c r="I327" s="51" t="str">
        <f t="shared" si="45"/>
        <v>-</v>
      </c>
      <c r="J327" s="26" t="str">
        <f t="shared" si="48"/>
        <v/>
      </c>
      <c r="K327" s="26" t="str">
        <f t="shared" si="46"/>
        <v/>
      </c>
      <c r="L327" s="26" t="str">
        <f t="shared" si="49"/>
        <v/>
      </c>
      <c r="M327" s="26" t="str">
        <f t="shared" si="50"/>
        <v/>
      </c>
      <c r="N327" s="26" t="str">
        <f t="shared" si="51"/>
        <v/>
      </c>
      <c r="O327" s="26" t="str">
        <f t="shared" si="52"/>
        <v/>
      </c>
      <c r="P327" s="50" t="str">
        <f>IF(OR(ISBLANK(Livraison!$B$15),ISBLANK(G327)),"",IF(M327=FALSE,FALSE,IF(AND((Livraison!$B$15-YEAR(G327))&gt;=16,(Livraison!$B$15-YEAR(G327))&lt;=65),TRUE,FALSE)))</f>
        <v/>
      </c>
      <c r="Q327" s="26" t="str">
        <f>IF(ISBLANK(E327),"",IF(COUNTIF(Qualification!$O$12:$O$1011,E327)&gt;0,TRUE,FALSE))</f>
        <v/>
      </c>
      <c r="R327" s="56" t="str">
        <f t="shared" si="53"/>
        <v/>
      </c>
    </row>
    <row r="328" spans="1:18">
      <c r="A328" s="40" t="str">
        <f t="shared" si="47"/>
        <v/>
      </c>
      <c r="B328" s="54"/>
      <c r="C328" s="54"/>
      <c r="D328" s="55"/>
      <c r="E328" s="53"/>
      <c r="F328" s="55"/>
      <c r="G328" s="126"/>
      <c r="H328" s="55"/>
      <c r="I328" s="51" t="str">
        <f t="shared" si="45"/>
        <v>-</v>
      </c>
      <c r="J328" s="26" t="str">
        <f t="shared" si="48"/>
        <v/>
      </c>
      <c r="K328" s="26" t="str">
        <f t="shared" si="46"/>
        <v/>
      </c>
      <c r="L328" s="26" t="str">
        <f t="shared" si="49"/>
        <v/>
      </c>
      <c r="M328" s="26" t="str">
        <f t="shared" si="50"/>
        <v/>
      </c>
      <c r="N328" s="26" t="str">
        <f t="shared" si="51"/>
        <v/>
      </c>
      <c r="O328" s="26" t="str">
        <f t="shared" si="52"/>
        <v/>
      </c>
      <c r="P328" s="50" t="str">
        <f>IF(OR(ISBLANK(Livraison!$B$15),ISBLANK(G328)),"",IF(M328=FALSE,FALSE,IF(AND((Livraison!$B$15-YEAR(G328))&gt;=16,(Livraison!$B$15-YEAR(G328))&lt;=65),TRUE,FALSE)))</f>
        <v/>
      </c>
      <c r="Q328" s="26" t="str">
        <f>IF(ISBLANK(E328),"",IF(COUNTIF(Qualification!$O$12:$O$1011,E328)&gt;0,TRUE,FALSE))</f>
        <v/>
      </c>
      <c r="R328" s="56" t="str">
        <f t="shared" si="53"/>
        <v/>
      </c>
    </row>
    <row r="329" spans="1:18">
      <c r="A329" s="40" t="str">
        <f t="shared" si="47"/>
        <v/>
      </c>
      <c r="B329" s="54"/>
      <c r="C329" s="54"/>
      <c r="D329" s="55"/>
      <c r="E329" s="53"/>
      <c r="F329" s="55"/>
      <c r="G329" s="126"/>
      <c r="H329" s="55"/>
      <c r="I329" s="51" t="str">
        <f t="shared" si="45"/>
        <v>-</v>
      </c>
      <c r="J329" s="26" t="str">
        <f t="shared" si="48"/>
        <v/>
      </c>
      <c r="K329" s="26" t="str">
        <f t="shared" si="46"/>
        <v/>
      </c>
      <c r="L329" s="26" t="str">
        <f t="shared" si="49"/>
        <v/>
      </c>
      <c r="M329" s="26" t="str">
        <f t="shared" si="50"/>
        <v/>
      </c>
      <c r="N329" s="26" t="str">
        <f t="shared" si="51"/>
        <v/>
      </c>
      <c r="O329" s="26" t="str">
        <f t="shared" si="52"/>
        <v/>
      </c>
      <c r="P329" s="50" t="str">
        <f>IF(OR(ISBLANK(Livraison!$B$15),ISBLANK(G329)),"",IF(M329=FALSE,FALSE,IF(AND((Livraison!$B$15-YEAR(G329))&gt;=16,(Livraison!$B$15-YEAR(G329))&lt;=65),TRUE,FALSE)))</f>
        <v/>
      </c>
      <c r="Q329" s="26" t="str">
        <f>IF(ISBLANK(E329),"",IF(COUNTIF(Qualification!$O$12:$O$1011,E329)&gt;0,TRUE,FALSE))</f>
        <v/>
      </c>
      <c r="R329" s="56" t="str">
        <f t="shared" si="53"/>
        <v/>
      </c>
    </row>
    <row r="330" spans="1:18">
      <c r="A330" s="40" t="str">
        <f t="shared" si="47"/>
        <v/>
      </c>
      <c r="B330" s="54"/>
      <c r="C330" s="54"/>
      <c r="D330" s="55"/>
      <c r="E330" s="53"/>
      <c r="F330" s="55"/>
      <c r="G330" s="126"/>
      <c r="H330" s="55"/>
      <c r="I330" s="51" t="str">
        <f t="shared" si="45"/>
        <v>-</v>
      </c>
      <c r="J330" s="26" t="str">
        <f t="shared" si="48"/>
        <v/>
      </c>
      <c r="K330" s="26" t="str">
        <f t="shared" si="46"/>
        <v/>
      </c>
      <c r="L330" s="26" t="str">
        <f t="shared" si="49"/>
        <v/>
      </c>
      <c r="M330" s="26" t="str">
        <f t="shared" si="50"/>
        <v/>
      </c>
      <c r="N330" s="26" t="str">
        <f t="shared" si="51"/>
        <v/>
      </c>
      <c r="O330" s="26" t="str">
        <f t="shared" si="52"/>
        <v/>
      </c>
      <c r="P330" s="50" t="str">
        <f>IF(OR(ISBLANK(Livraison!$B$15),ISBLANK(G330)),"",IF(M330=FALSE,FALSE,IF(AND((Livraison!$B$15-YEAR(G330))&gt;=16,(Livraison!$B$15-YEAR(G330))&lt;=65),TRUE,FALSE)))</f>
        <v/>
      </c>
      <c r="Q330" s="26" t="str">
        <f>IF(ISBLANK(E330),"",IF(COUNTIF(Qualification!$O$12:$O$1011,E330)&gt;0,TRUE,FALSE))</f>
        <v/>
      </c>
      <c r="R330" s="56" t="str">
        <f t="shared" si="53"/>
        <v/>
      </c>
    </row>
    <row r="331" spans="1:18">
      <c r="A331" s="40" t="str">
        <f t="shared" si="47"/>
        <v/>
      </c>
      <c r="B331" s="54"/>
      <c r="C331" s="54"/>
      <c r="D331" s="55"/>
      <c r="E331" s="53"/>
      <c r="F331" s="55"/>
      <c r="G331" s="126"/>
      <c r="H331" s="55"/>
      <c r="I331" s="51" t="str">
        <f t="shared" si="45"/>
        <v>-</v>
      </c>
      <c r="J331" s="26" t="str">
        <f t="shared" si="48"/>
        <v/>
      </c>
      <c r="K331" s="26" t="str">
        <f t="shared" si="46"/>
        <v/>
      </c>
      <c r="L331" s="26" t="str">
        <f t="shared" si="49"/>
        <v/>
      </c>
      <c r="M331" s="26" t="str">
        <f t="shared" si="50"/>
        <v/>
      </c>
      <c r="N331" s="26" t="str">
        <f t="shared" si="51"/>
        <v/>
      </c>
      <c r="O331" s="26" t="str">
        <f t="shared" si="52"/>
        <v/>
      </c>
      <c r="P331" s="50" t="str">
        <f>IF(OR(ISBLANK(Livraison!$B$15),ISBLANK(G331)),"",IF(M331=FALSE,FALSE,IF(AND((Livraison!$B$15-YEAR(G331))&gt;=16,(Livraison!$B$15-YEAR(G331))&lt;=65),TRUE,FALSE)))</f>
        <v/>
      </c>
      <c r="Q331" s="26" t="str">
        <f>IF(ISBLANK(E331),"",IF(COUNTIF(Qualification!$O$12:$O$1011,E331)&gt;0,TRUE,FALSE))</f>
        <v/>
      </c>
      <c r="R331" s="56" t="str">
        <f t="shared" si="53"/>
        <v/>
      </c>
    </row>
    <row r="332" spans="1:18">
      <c r="A332" s="40" t="str">
        <f t="shared" si="47"/>
        <v/>
      </c>
      <c r="B332" s="54"/>
      <c r="C332" s="54"/>
      <c r="D332" s="55"/>
      <c r="E332" s="53"/>
      <c r="F332" s="55"/>
      <c r="G332" s="126"/>
      <c r="H332" s="55"/>
      <c r="I332" s="51" t="str">
        <f t="shared" si="45"/>
        <v>-</v>
      </c>
      <c r="J332" s="26" t="str">
        <f t="shared" si="48"/>
        <v/>
      </c>
      <c r="K332" s="26" t="str">
        <f t="shared" si="46"/>
        <v/>
      </c>
      <c r="L332" s="26" t="str">
        <f t="shared" si="49"/>
        <v/>
      </c>
      <c r="M332" s="26" t="str">
        <f t="shared" si="50"/>
        <v/>
      </c>
      <c r="N332" s="26" t="str">
        <f t="shared" si="51"/>
        <v/>
      </c>
      <c r="O332" s="26" t="str">
        <f t="shared" si="52"/>
        <v/>
      </c>
      <c r="P332" s="50" t="str">
        <f>IF(OR(ISBLANK(Livraison!$B$15),ISBLANK(G332)),"",IF(M332=FALSE,FALSE,IF(AND((Livraison!$B$15-YEAR(G332))&gt;=16,(Livraison!$B$15-YEAR(G332))&lt;=65),TRUE,FALSE)))</f>
        <v/>
      </c>
      <c r="Q332" s="26" t="str">
        <f>IF(ISBLANK(E332),"",IF(COUNTIF(Qualification!$O$12:$O$1011,E332)&gt;0,TRUE,FALSE))</f>
        <v/>
      </c>
      <c r="R332" s="56" t="str">
        <f t="shared" si="53"/>
        <v/>
      </c>
    </row>
    <row r="333" spans="1:18">
      <c r="A333" s="40" t="str">
        <f t="shared" si="47"/>
        <v/>
      </c>
      <c r="B333" s="54"/>
      <c r="C333" s="54"/>
      <c r="D333" s="55"/>
      <c r="E333" s="53"/>
      <c r="F333" s="55"/>
      <c r="G333" s="126"/>
      <c r="H333" s="55"/>
      <c r="I333" s="51" t="str">
        <f t="shared" ref="I333:I396" si="54">IF(ISBLANK(E333),"-",CONCATENATE(E333," ",B333," ",C333))</f>
        <v>-</v>
      </c>
      <c r="J333" s="26" t="str">
        <f t="shared" si="48"/>
        <v/>
      </c>
      <c r="K333" s="26" t="str">
        <f t="shared" ref="K333:K396" si="55">IF(OR(ISBLANK(E333)),"",NOT(COUNTIF($E$12:$E$1011,$E333)&gt;1))</f>
        <v/>
      </c>
      <c r="L333" s="26" t="str">
        <f t="shared" si="49"/>
        <v/>
      </c>
      <c r="M333" s="26" t="str">
        <f t="shared" si="50"/>
        <v/>
      </c>
      <c r="N333" s="26" t="str">
        <f t="shared" si="51"/>
        <v/>
      </c>
      <c r="O333" s="26" t="str">
        <f t="shared" si="52"/>
        <v/>
      </c>
      <c r="P333" s="50" t="str">
        <f>IF(OR(ISBLANK(Livraison!$B$15),ISBLANK(G333)),"",IF(M333=FALSE,FALSE,IF(AND((Livraison!$B$15-YEAR(G333))&gt;=16,(Livraison!$B$15-YEAR(G333))&lt;=65),TRUE,FALSE)))</f>
        <v/>
      </c>
      <c r="Q333" s="26" t="str">
        <f>IF(ISBLANK(E333),"",IF(COUNTIF(Qualification!$O$12:$O$1011,E333)&gt;0,TRUE,FALSE))</f>
        <v/>
      </c>
      <c r="R333" s="56" t="str">
        <f t="shared" si="53"/>
        <v/>
      </c>
    </row>
    <row r="334" spans="1:18">
      <c r="A334" s="40" t="str">
        <f t="shared" si="47"/>
        <v/>
      </c>
      <c r="B334" s="54"/>
      <c r="C334" s="54"/>
      <c r="D334" s="55"/>
      <c r="E334" s="53"/>
      <c r="F334" s="55"/>
      <c r="G334" s="126"/>
      <c r="H334" s="55"/>
      <c r="I334" s="51" t="str">
        <f t="shared" si="54"/>
        <v>-</v>
      </c>
      <c r="J334" s="26" t="str">
        <f t="shared" si="48"/>
        <v/>
      </c>
      <c r="K334" s="26" t="str">
        <f t="shared" si="55"/>
        <v/>
      </c>
      <c r="L334" s="26" t="str">
        <f t="shared" si="49"/>
        <v/>
      </c>
      <c r="M334" s="26" t="str">
        <f t="shared" si="50"/>
        <v/>
      </c>
      <c r="N334" s="26" t="str">
        <f t="shared" si="51"/>
        <v/>
      </c>
      <c r="O334" s="26" t="str">
        <f t="shared" si="52"/>
        <v/>
      </c>
      <c r="P334" s="50" t="str">
        <f>IF(OR(ISBLANK(Livraison!$B$15),ISBLANK(G334)),"",IF(M334=FALSE,FALSE,IF(AND((Livraison!$B$15-YEAR(G334))&gt;=16,(Livraison!$B$15-YEAR(G334))&lt;=65),TRUE,FALSE)))</f>
        <v/>
      </c>
      <c r="Q334" s="26" t="str">
        <f>IF(ISBLANK(E334),"",IF(COUNTIF(Qualification!$O$12:$O$1011,E334)&gt;0,TRUE,FALSE))</f>
        <v/>
      </c>
      <c r="R334" s="56" t="str">
        <f t="shared" si="53"/>
        <v/>
      </c>
    </row>
    <row r="335" spans="1:18">
      <c r="A335" s="40" t="str">
        <f t="shared" si="47"/>
        <v/>
      </c>
      <c r="B335" s="54"/>
      <c r="C335" s="54"/>
      <c r="D335" s="55"/>
      <c r="E335" s="53"/>
      <c r="F335" s="55"/>
      <c r="G335" s="126"/>
      <c r="H335" s="55"/>
      <c r="I335" s="51" t="str">
        <f t="shared" si="54"/>
        <v>-</v>
      </c>
      <c r="J335" s="26" t="str">
        <f t="shared" si="48"/>
        <v/>
      </c>
      <c r="K335" s="26" t="str">
        <f t="shared" si="55"/>
        <v/>
      </c>
      <c r="L335" s="26" t="str">
        <f t="shared" si="49"/>
        <v/>
      </c>
      <c r="M335" s="26" t="str">
        <f t="shared" si="50"/>
        <v/>
      </c>
      <c r="N335" s="26" t="str">
        <f t="shared" si="51"/>
        <v/>
      </c>
      <c r="O335" s="26" t="str">
        <f t="shared" si="52"/>
        <v/>
      </c>
      <c r="P335" s="50" t="str">
        <f>IF(OR(ISBLANK(Livraison!$B$15),ISBLANK(G335)),"",IF(M335=FALSE,FALSE,IF(AND((Livraison!$B$15-YEAR(G335))&gt;=16,(Livraison!$B$15-YEAR(G335))&lt;=65),TRUE,FALSE)))</f>
        <v/>
      </c>
      <c r="Q335" s="26" t="str">
        <f>IF(ISBLANK(E335),"",IF(COUNTIF(Qualification!$O$12:$O$1011,E335)&gt;0,TRUE,FALSE))</f>
        <v/>
      </c>
      <c r="R335" s="56" t="str">
        <f t="shared" si="53"/>
        <v/>
      </c>
    </row>
    <row r="336" spans="1:18">
      <c r="A336" s="40" t="str">
        <f t="shared" si="47"/>
        <v/>
      </c>
      <c r="B336" s="54"/>
      <c r="C336" s="54"/>
      <c r="D336" s="55"/>
      <c r="E336" s="53"/>
      <c r="F336" s="55"/>
      <c r="G336" s="126"/>
      <c r="H336" s="55"/>
      <c r="I336" s="51" t="str">
        <f t="shared" si="54"/>
        <v>-</v>
      </c>
      <c r="J336" s="26" t="str">
        <f t="shared" si="48"/>
        <v/>
      </c>
      <c r="K336" s="26" t="str">
        <f t="shared" si="55"/>
        <v/>
      </c>
      <c r="L336" s="26" t="str">
        <f t="shared" si="49"/>
        <v/>
      </c>
      <c r="M336" s="26" t="str">
        <f t="shared" si="50"/>
        <v/>
      </c>
      <c r="N336" s="26" t="str">
        <f t="shared" si="51"/>
        <v/>
      </c>
      <c r="O336" s="26" t="str">
        <f t="shared" si="52"/>
        <v/>
      </c>
      <c r="P336" s="50" t="str">
        <f>IF(OR(ISBLANK(Livraison!$B$15),ISBLANK(G336)),"",IF(M336=FALSE,FALSE,IF(AND((Livraison!$B$15-YEAR(G336))&gt;=16,(Livraison!$B$15-YEAR(G336))&lt;=65),TRUE,FALSE)))</f>
        <v/>
      </c>
      <c r="Q336" s="26" t="str">
        <f>IF(ISBLANK(E336),"",IF(COUNTIF(Qualification!$O$12:$O$1011,E336)&gt;0,TRUE,FALSE))</f>
        <v/>
      </c>
      <c r="R336" s="56" t="str">
        <f t="shared" si="53"/>
        <v/>
      </c>
    </row>
    <row r="337" spans="1:18">
      <c r="A337" s="40" t="str">
        <f t="shared" si="47"/>
        <v/>
      </c>
      <c r="B337" s="54"/>
      <c r="C337" s="54"/>
      <c r="D337" s="55"/>
      <c r="E337" s="53"/>
      <c r="F337" s="55"/>
      <c r="G337" s="126"/>
      <c r="H337" s="55"/>
      <c r="I337" s="51" t="str">
        <f t="shared" si="54"/>
        <v>-</v>
      </c>
      <c r="J337" s="26" t="str">
        <f t="shared" si="48"/>
        <v/>
      </c>
      <c r="K337" s="26" t="str">
        <f t="shared" si="55"/>
        <v/>
      </c>
      <c r="L337" s="26" t="str">
        <f t="shared" si="49"/>
        <v/>
      </c>
      <c r="M337" s="26" t="str">
        <f t="shared" si="50"/>
        <v/>
      </c>
      <c r="N337" s="26" t="str">
        <f t="shared" si="51"/>
        <v/>
      </c>
      <c r="O337" s="26" t="str">
        <f t="shared" si="52"/>
        <v/>
      </c>
      <c r="P337" s="50" t="str">
        <f>IF(OR(ISBLANK(Livraison!$B$15),ISBLANK(G337)),"",IF(M337=FALSE,FALSE,IF(AND((Livraison!$B$15-YEAR(G337))&gt;=16,(Livraison!$B$15-YEAR(G337))&lt;=65),TRUE,FALSE)))</f>
        <v/>
      </c>
      <c r="Q337" s="26" t="str">
        <f>IF(ISBLANK(E337),"",IF(COUNTIF(Qualification!$O$12:$O$1011,E337)&gt;0,TRUE,FALSE))</f>
        <v/>
      </c>
      <c r="R337" s="56" t="str">
        <f t="shared" si="53"/>
        <v/>
      </c>
    </row>
    <row r="338" spans="1:18">
      <c r="A338" s="40" t="str">
        <f t="shared" si="47"/>
        <v/>
      </c>
      <c r="B338" s="54"/>
      <c r="C338" s="54"/>
      <c r="D338" s="55"/>
      <c r="E338" s="53"/>
      <c r="F338" s="55"/>
      <c r="G338" s="126"/>
      <c r="H338" s="55"/>
      <c r="I338" s="51" t="str">
        <f t="shared" si="54"/>
        <v>-</v>
      </c>
      <c r="J338" s="26" t="str">
        <f t="shared" si="48"/>
        <v/>
      </c>
      <c r="K338" s="26" t="str">
        <f t="shared" si="55"/>
        <v/>
      </c>
      <c r="L338" s="26" t="str">
        <f t="shared" si="49"/>
        <v/>
      </c>
      <c r="M338" s="26" t="str">
        <f t="shared" si="50"/>
        <v/>
      </c>
      <c r="N338" s="26" t="str">
        <f t="shared" si="51"/>
        <v/>
      </c>
      <c r="O338" s="26" t="str">
        <f t="shared" si="52"/>
        <v/>
      </c>
      <c r="P338" s="50" t="str">
        <f>IF(OR(ISBLANK(Livraison!$B$15),ISBLANK(G338)),"",IF(M338=FALSE,FALSE,IF(AND((Livraison!$B$15-YEAR(G338))&gt;=16,(Livraison!$B$15-YEAR(G338))&lt;=65),TRUE,FALSE)))</f>
        <v/>
      </c>
      <c r="Q338" s="26" t="str">
        <f>IF(ISBLANK(E338),"",IF(COUNTIF(Qualification!$O$12:$O$1011,E338)&gt;0,TRUE,FALSE))</f>
        <v/>
      </c>
      <c r="R338" s="56" t="str">
        <f t="shared" si="53"/>
        <v/>
      </c>
    </row>
    <row r="339" spans="1:18">
      <c r="A339" s="40" t="str">
        <f t="shared" si="47"/>
        <v/>
      </c>
      <c r="B339" s="54"/>
      <c r="C339" s="54"/>
      <c r="D339" s="55"/>
      <c r="E339" s="53"/>
      <c r="F339" s="55"/>
      <c r="G339" s="126"/>
      <c r="H339" s="55"/>
      <c r="I339" s="51" t="str">
        <f t="shared" si="54"/>
        <v>-</v>
      </c>
      <c r="J339" s="26" t="str">
        <f t="shared" si="48"/>
        <v/>
      </c>
      <c r="K339" s="26" t="str">
        <f t="shared" si="55"/>
        <v/>
      </c>
      <c r="L339" s="26" t="str">
        <f t="shared" si="49"/>
        <v/>
      </c>
      <c r="M339" s="26" t="str">
        <f t="shared" si="50"/>
        <v/>
      </c>
      <c r="N339" s="26" t="str">
        <f t="shared" si="51"/>
        <v/>
      </c>
      <c r="O339" s="26" t="str">
        <f t="shared" si="52"/>
        <v/>
      </c>
      <c r="P339" s="50" t="str">
        <f>IF(OR(ISBLANK(Livraison!$B$15),ISBLANK(G339)),"",IF(M339=FALSE,FALSE,IF(AND((Livraison!$B$15-YEAR(G339))&gt;=16,(Livraison!$B$15-YEAR(G339))&lt;=65),TRUE,FALSE)))</f>
        <v/>
      </c>
      <c r="Q339" s="26" t="str">
        <f>IF(ISBLANK(E339),"",IF(COUNTIF(Qualification!$O$12:$O$1011,E339)&gt;0,TRUE,FALSE))</f>
        <v/>
      </c>
      <c r="R339" s="56" t="str">
        <f t="shared" si="53"/>
        <v/>
      </c>
    </row>
    <row r="340" spans="1:18">
      <c r="A340" s="40" t="str">
        <f t="shared" si="47"/>
        <v/>
      </c>
      <c r="B340" s="54"/>
      <c r="C340" s="54"/>
      <c r="D340" s="55"/>
      <c r="E340" s="53"/>
      <c r="F340" s="55"/>
      <c r="G340" s="126"/>
      <c r="H340" s="55"/>
      <c r="I340" s="51" t="str">
        <f t="shared" si="54"/>
        <v>-</v>
      </c>
      <c r="J340" s="26" t="str">
        <f t="shared" si="48"/>
        <v/>
      </c>
      <c r="K340" s="26" t="str">
        <f t="shared" si="55"/>
        <v/>
      </c>
      <c r="L340" s="26" t="str">
        <f t="shared" si="49"/>
        <v/>
      </c>
      <c r="M340" s="26" t="str">
        <f t="shared" si="50"/>
        <v/>
      </c>
      <c r="N340" s="26" t="str">
        <f t="shared" si="51"/>
        <v/>
      </c>
      <c r="O340" s="26" t="str">
        <f t="shared" si="52"/>
        <v/>
      </c>
      <c r="P340" s="50" t="str">
        <f>IF(OR(ISBLANK(Livraison!$B$15),ISBLANK(G340)),"",IF(M340=FALSE,FALSE,IF(AND((Livraison!$B$15-YEAR(G340))&gt;=16,(Livraison!$B$15-YEAR(G340))&lt;=65),TRUE,FALSE)))</f>
        <v/>
      </c>
      <c r="Q340" s="26" t="str">
        <f>IF(ISBLANK(E340),"",IF(COUNTIF(Qualification!$O$12:$O$1011,E340)&gt;0,TRUE,FALSE))</f>
        <v/>
      </c>
      <c r="R340" s="56" t="str">
        <f t="shared" si="53"/>
        <v/>
      </c>
    </row>
    <row r="341" spans="1:18">
      <c r="A341" s="40" t="str">
        <f t="shared" si="47"/>
        <v/>
      </c>
      <c r="B341" s="54"/>
      <c r="C341" s="54"/>
      <c r="D341" s="55"/>
      <c r="E341" s="53"/>
      <c r="F341" s="55"/>
      <c r="G341" s="126"/>
      <c r="H341" s="55"/>
      <c r="I341" s="51" t="str">
        <f t="shared" si="54"/>
        <v>-</v>
      </c>
      <c r="J341" s="26" t="str">
        <f t="shared" si="48"/>
        <v/>
      </c>
      <c r="K341" s="26" t="str">
        <f t="shared" si="55"/>
        <v/>
      </c>
      <c r="L341" s="26" t="str">
        <f t="shared" si="49"/>
        <v/>
      </c>
      <c r="M341" s="26" t="str">
        <f t="shared" si="50"/>
        <v/>
      </c>
      <c r="N341" s="26" t="str">
        <f t="shared" si="51"/>
        <v/>
      </c>
      <c r="O341" s="26" t="str">
        <f t="shared" si="52"/>
        <v/>
      </c>
      <c r="P341" s="50" t="str">
        <f>IF(OR(ISBLANK(Livraison!$B$15),ISBLANK(G341)),"",IF(M341=FALSE,FALSE,IF(AND((Livraison!$B$15-YEAR(G341))&gt;=16,(Livraison!$B$15-YEAR(G341))&lt;=65),TRUE,FALSE)))</f>
        <v/>
      </c>
      <c r="Q341" s="26" t="str">
        <f>IF(ISBLANK(E341),"",IF(COUNTIF(Qualification!$O$12:$O$1011,E341)&gt;0,TRUE,FALSE))</f>
        <v/>
      </c>
      <c r="R341" s="56" t="str">
        <f t="shared" si="53"/>
        <v/>
      </c>
    </row>
    <row r="342" spans="1:18">
      <c r="A342" s="40" t="str">
        <f t="shared" si="47"/>
        <v/>
      </c>
      <c r="B342" s="54"/>
      <c r="C342" s="54"/>
      <c r="D342" s="55"/>
      <c r="E342" s="53"/>
      <c r="F342" s="55"/>
      <c r="G342" s="126"/>
      <c r="H342" s="55"/>
      <c r="I342" s="51" t="str">
        <f t="shared" si="54"/>
        <v>-</v>
      </c>
      <c r="J342" s="26" t="str">
        <f t="shared" si="48"/>
        <v/>
      </c>
      <c r="K342" s="26" t="str">
        <f t="shared" si="55"/>
        <v/>
      </c>
      <c r="L342" s="26" t="str">
        <f t="shared" si="49"/>
        <v/>
      </c>
      <c r="M342" s="26" t="str">
        <f t="shared" si="50"/>
        <v/>
      </c>
      <c r="N342" s="26" t="str">
        <f t="shared" si="51"/>
        <v/>
      </c>
      <c r="O342" s="26" t="str">
        <f t="shared" si="52"/>
        <v/>
      </c>
      <c r="P342" s="50" t="str">
        <f>IF(OR(ISBLANK(Livraison!$B$15),ISBLANK(G342)),"",IF(M342=FALSE,FALSE,IF(AND((Livraison!$B$15-YEAR(G342))&gt;=16,(Livraison!$B$15-YEAR(G342))&lt;=65),TRUE,FALSE)))</f>
        <v/>
      </c>
      <c r="Q342" s="26" t="str">
        <f>IF(ISBLANK(E342),"",IF(COUNTIF(Qualification!$O$12:$O$1011,E342)&gt;0,TRUE,FALSE))</f>
        <v/>
      </c>
      <c r="R342" s="56" t="str">
        <f t="shared" si="53"/>
        <v/>
      </c>
    </row>
    <row r="343" spans="1:18">
      <c r="A343" s="40" t="str">
        <f t="shared" si="47"/>
        <v/>
      </c>
      <c r="B343" s="54"/>
      <c r="C343" s="54"/>
      <c r="D343" s="55"/>
      <c r="E343" s="53"/>
      <c r="F343" s="55"/>
      <c r="G343" s="126"/>
      <c r="H343" s="55"/>
      <c r="I343" s="51" t="str">
        <f t="shared" si="54"/>
        <v>-</v>
      </c>
      <c r="J343" s="26" t="str">
        <f t="shared" si="48"/>
        <v/>
      </c>
      <c r="K343" s="26" t="str">
        <f t="shared" si="55"/>
        <v/>
      </c>
      <c r="L343" s="26" t="str">
        <f t="shared" si="49"/>
        <v/>
      </c>
      <c r="M343" s="26" t="str">
        <f t="shared" si="50"/>
        <v/>
      </c>
      <c r="N343" s="26" t="str">
        <f t="shared" si="51"/>
        <v/>
      </c>
      <c r="O343" s="26" t="str">
        <f t="shared" si="52"/>
        <v/>
      </c>
      <c r="P343" s="50" t="str">
        <f>IF(OR(ISBLANK(Livraison!$B$15),ISBLANK(G343)),"",IF(M343=FALSE,FALSE,IF(AND((Livraison!$B$15-YEAR(G343))&gt;=16,(Livraison!$B$15-YEAR(G343))&lt;=65),TRUE,FALSE)))</f>
        <v/>
      </c>
      <c r="Q343" s="26" t="str">
        <f>IF(ISBLANK(E343),"",IF(COUNTIF(Qualification!$O$12:$O$1011,E343)&gt;0,TRUE,FALSE))</f>
        <v/>
      </c>
      <c r="R343" s="56" t="str">
        <f t="shared" si="53"/>
        <v/>
      </c>
    </row>
    <row r="344" spans="1:18">
      <c r="A344" s="40" t="str">
        <f t="shared" si="47"/>
        <v/>
      </c>
      <c r="B344" s="54"/>
      <c r="C344" s="54"/>
      <c r="D344" s="55"/>
      <c r="E344" s="53"/>
      <c r="F344" s="55"/>
      <c r="G344" s="126"/>
      <c r="H344" s="55"/>
      <c r="I344" s="51" t="str">
        <f t="shared" si="54"/>
        <v>-</v>
      </c>
      <c r="J344" s="26" t="str">
        <f t="shared" si="48"/>
        <v/>
      </c>
      <c r="K344" s="26" t="str">
        <f t="shared" si="55"/>
        <v/>
      </c>
      <c r="L344" s="26" t="str">
        <f t="shared" si="49"/>
        <v/>
      </c>
      <c r="M344" s="26" t="str">
        <f t="shared" si="50"/>
        <v/>
      </c>
      <c r="N344" s="26" t="str">
        <f t="shared" si="51"/>
        <v/>
      </c>
      <c r="O344" s="26" t="str">
        <f t="shared" si="52"/>
        <v/>
      </c>
      <c r="P344" s="50" t="str">
        <f>IF(OR(ISBLANK(Livraison!$B$15),ISBLANK(G344)),"",IF(M344=FALSE,FALSE,IF(AND((Livraison!$B$15-YEAR(G344))&gt;=16,(Livraison!$B$15-YEAR(G344))&lt;=65),TRUE,FALSE)))</f>
        <v/>
      </c>
      <c r="Q344" s="26" t="str">
        <f>IF(ISBLANK(E344),"",IF(COUNTIF(Qualification!$O$12:$O$1011,E344)&gt;0,TRUE,FALSE))</f>
        <v/>
      </c>
      <c r="R344" s="56" t="str">
        <f t="shared" si="53"/>
        <v/>
      </c>
    </row>
    <row r="345" spans="1:18">
      <c r="A345" s="40" t="str">
        <f t="shared" si="47"/>
        <v/>
      </c>
      <c r="B345" s="54"/>
      <c r="C345" s="54"/>
      <c r="D345" s="55"/>
      <c r="E345" s="53"/>
      <c r="F345" s="55"/>
      <c r="G345" s="126"/>
      <c r="H345" s="55"/>
      <c r="I345" s="51" t="str">
        <f t="shared" si="54"/>
        <v>-</v>
      </c>
      <c r="J345" s="26" t="str">
        <f t="shared" si="48"/>
        <v/>
      </c>
      <c r="K345" s="26" t="str">
        <f t="shared" si="55"/>
        <v/>
      </c>
      <c r="L345" s="26" t="str">
        <f t="shared" si="49"/>
        <v/>
      </c>
      <c r="M345" s="26" t="str">
        <f t="shared" si="50"/>
        <v/>
      </c>
      <c r="N345" s="26" t="str">
        <f t="shared" si="51"/>
        <v/>
      </c>
      <c r="O345" s="26" t="str">
        <f t="shared" si="52"/>
        <v/>
      </c>
      <c r="P345" s="50" t="str">
        <f>IF(OR(ISBLANK(Livraison!$B$15),ISBLANK(G345)),"",IF(M345=FALSE,FALSE,IF(AND((Livraison!$B$15-YEAR(G345))&gt;=16,(Livraison!$B$15-YEAR(G345))&lt;=65),TRUE,FALSE)))</f>
        <v/>
      </c>
      <c r="Q345" s="26" t="str">
        <f>IF(ISBLANK(E345),"",IF(COUNTIF(Qualification!$O$12:$O$1011,E345)&gt;0,TRUE,FALSE))</f>
        <v/>
      </c>
      <c r="R345" s="56" t="str">
        <f t="shared" si="53"/>
        <v/>
      </c>
    </row>
    <row r="346" spans="1:18">
      <c r="A346" s="40" t="str">
        <f t="shared" si="47"/>
        <v/>
      </c>
      <c r="B346" s="54"/>
      <c r="C346" s="54"/>
      <c r="D346" s="55"/>
      <c r="E346" s="53"/>
      <c r="F346" s="55"/>
      <c r="G346" s="126"/>
      <c r="H346" s="55"/>
      <c r="I346" s="51" t="str">
        <f t="shared" si="54"/>
        <v>-</v>
      </c>
      <c r="J346" s="26" t="str">
        <f t="shared" si="48"/>
        <v/>
      </c>
      <c r="K346" s="26" t="str">
        <f t="shared" si="55"/>
        <v/>
      </c>
      <c r="L346" s="26" t="str">
        <f t="shared" si="49"/>
        <v/>
      </c>
      <c r="M346" s="26" t="str">
        <f t="shared" si="50"/>
        <v/>
      </c>
      <c r="N346" s="26" t="str">
        <f t="shared" si="51"/>
        <v/>
      </c>
      <c r="O346" s="26" t="str">
        <f t="shared" si="52"/>
        <v/>
      </c>
      <c r="P346" s="50" t="str">
        <f>IF(OR(ISBLANK(Livraison!$B$15),ISBLANK(G346)),"",IF(M346=FALSE,FALSE,IF(AND((Livraison!$B$15-YEAR(G346))&gt;=16,(Livraison!$B$15-YEAR(G346))&lt;=65),TRUE,FALSE)))</f>
        <v/>
      </c>
      <c r="Q346" s="26" t="str">
        <f>IF(ISBLANK(E346),"",IF(COUNTIF(Qualification!$O$12:$O$1011,E346)&gt;0,TRUE,FALSE))</f>
        <v/>
      </c>
      <c r="R346" s="56" t="str">
        <f t="shared" si="53"/>
        <v/>
      </c>
    </row>
    <row r="347" spans="1:18">
      <c r="A347" s="40" t="str">
        <f t="shared" si="47"/>
        <v/>
      </c>
      <c r="B347" s="54"/>
      <c r="C347" s="54"/>
      <c r="D347" s="55"/>
      <c r="E347" s="53"/>
      <c r="F347" s="55"/>
      <c r="G347" s="126"/>
      <c r="H347" s="55"/>
      <c r="I347" s="51" t="str">
        <f t="shared" si="54"/>
        <v>-</v>
      </c>
      <c r="J347" s="26" t="str">
        <f t="shared" si="48"/>
        <v/>
      </c>
      <c r="K347" s="26" t="str">
        <f t="shared" si="55"/>
        <v/>
      </c>
      <c r="L347" s="26" t="str">
        <f t="shared" si="49"/>
        <v/>
      </c>
      <c r="M347" s="26" t="str">
        <f t="shared" si="50"/>
        <v/>
      </c>
      <c r="N347" s="26" t="str">
        <f t="shared" si="51"/>
        <v/>
      </c>
      <c r="O347" s="26" t="str">
        <f t="shared" si="52"/>
        <v/>
      </c>
      <c r="P347" s="50" t="str">
        <f>IF(OR(ISBLANK(Livraison!$B$15),ISBLANK(G347)),"",IF(M347=FALSE,FALSE,IF(AND((Livraison!$B$15-YEAR(G347))&gt;=16,(Livraison!$B$15-YEAR(G347))&lt;=65),TRUE,FALSE)))</f>
        <v/>
      </c>
      <c r="Q347" s="26" t="str">
        <f>IF(ISBLANK(E347),"",IF(COUNTIF(Qualification!$O$12:$O$1011,E347)&gt;0,TRUE,FALSE))</f>
        <v/>
      </c>
      <c r="R347" s="56" t="str">
        <f t="shared" si="53"/>
        <v/>
      </c>
    </row>
    <row r="348" spans="1:18">
      <c r="A348" s="40" t="str">
        <f t="shared" si="47"/>
        <v/>
      </c>
      <c r="B348" s="54"/>
      <c r="C348" s="54"/>
      <c r="D348" s="55"/>
      <c r="E348" s="53"/>
      <c r="F348" s="55"/>
      <c r="G348" s="126"/>
      <c r="H348" s="55"/>
      <c r="I348" s="51" t="str">
        <f t="shared" si="54"/>
        <v>-</v>
      </c>
      <c r="J348" s="26" t="str">
        <f t="shared" si="48"/>
        <v/>
      </c>
      <c r="K348" s="26" t="str">
        <f t="shared" si="55"/>
        <v/>
      </c>
      <c r="L348" s="26" t="str">
        <f t="shared" si="49"/>
        <v/>
      </c>
      <c r="M348" s="26" t="str">
        <f t="shared" si="50"/>
        <v/>
      </c>
      <c r="N348" s="26" t="str">
        <f t="shared" si="51"/>
        <v/>
      </c>
      <c r="O348" s="26" t="str">
        <f t="shared" si="52"/>
        <v/>
      </c>
      <c r="P348" s="50" t="str">
        <f>IF(OR(ISBLANK(Livraison!$B$15),ISBLANK(G348)),"",IF(M348=FALSE,FALSE,IF(AND((Livraison!$B$15-YEAR(G348))&gt;=16,(Livraison!$B$15-YEAR(G348))&lt;=65),TRUE,FALSE)))</f>
        <v/>
      </c>
      <c r="Q348" s="26" t="str">
        <f>IF(ISBLANK(E348),"",IF(COUNTIF(Qualification!$O$12:$O$1011,E348)&gt;0,TRUE,FALSE))</f>
        <v/>
      </c>
      <c r="R348" s="56" t="str">
        <f t="shared" si="53"/>
        <v/>
      </c>
    </row>
    <row r="349" spans="1:18">
      <c r="A349" s="40" t="str">
        <f t="shared" si="47"/>
        <v/>
      </c>
      <c r="B349" s="54"/>
      <c r="C349" s="54"/>
      <c r="D349" s="55"/>
      <c r="E349" s="53"/>
      <c r="F349" s="55"/>
      <c r="G349" s="126"/>
      <c r="H349" s="55"/>
      <c r="I349" s="51" t="str">
        <f t="shared" si="54"/>
        <v>-</v>
      </c>
      <c r="J349" s="26" t="str">
        <f t="shared" si="48"/>
        <v/>
      </c>
      <c r="K349" s="26" t="str">
        <f t="shared" si="55"/>
        <v/>
      </c>
      <c r="L349" s="26" t="str">
        <f t="shared" si="49"/>
        <v/>
      </c>
      <c r="M349" s="26" t="str">
        <f t="shared" si="50"/>
        <v/>
      </c>
      <c r="N349" s="26" t="str">
        <f t="shared" si="51"/>
        <v/>
      </c>
      <c r="O349" s="26" t="str">
        <f t="shared" si="52"/>
        <v/>
      </c>
      <c r="P349" s="50" t="str">
        <f>IF(OR(ISBLANK(Livraison!$B$15),ISBLANK(G349)),"",IF(M349=FALSE,FALSE,IF(AND((Livraison!$B$15-YEAR(G349))&gt;=16,(Livraison!$B$15-YEAR(G349))&lt;=65),TRUE,FALSE)))</f>
        <v/>
      </c>
      <c r="Q349" s="26" t="str">
        <f>IF(ISBLANK(E349),"",IF(COUNTIF(Qualification!$O$12:$O$1011,E349)&gt;0,TRUE,FALSE))</f>
        <v/>
      </c>
      <c r="R349" s="56" t="str">
        <f t="shared" si="53"/>
        <v/>
      </c>
    </row>
    <row r="350" spans="1:18">
      <c r="A350" s="40" t="str">
        <f t="shared" si="47"/>
        <v/>
      </c>
      <c r="B350" s="54"/>
      <c r="C350" s="54"/>
      <c r="D350" s="55"/>
      <c r="E350" s="53"/>
      <c r="F350" s="55"/>
      <c r="G350" s="126"/>
      <c r="H350" s="55"/>
      <c r="I350" s="51" t="str">
        <f t="shared" si="54"/>
        <v>-</v>
      </c>
      <c r="J350" s="26" t="str">
        <f t="shared" si="48"/>
        <v/>
      </c>
      <c r="K350" s="26" t="str">
        <f t="shared" si="55"/>
        <v/>
      </c>
      <c r="L350" s="26" t="str">
        <f t="shared" si="49"/>
        <v/>
      </c>
      <c r="M350" s="26" t="str">
        <f t="shared" si="50"/>
        <v/>
      </c>
      <c r="N350" s="26" t="str">
        <f t="shared" si="51"/>
        <v/>
      </c>
      <c r="O350" s="26" t="str">
        <f t="shared" si="52"/>
        <v/>
      </c>
      <c r="P350" s="50" t="str">
        <f>IF(OR(ISBLANK(Livraison!$B$15),ISBLANK(G350)),"",IF(M350=FALSE,FALSE,IF(AND((Livraison!$B$15-YEAR(G350))&gt;=16,(Livraison!$B$15-YEAR(G350))&lt;=65),TRUE,FALSE)))</f>
        <v/>
      </c>
      <c r="Q350" s="26" t="str">
        <f>IF(ISBLANK(E350),"",IF(COUNTIF(Qualification!$O$12:$O$1011,E350)&gt;0,TRUE,FALSE))</f>
        <v/>
      </c>
      <c r="R350" s="56" t="str">
        <f t="shared" si="53"/>
        <v/>
      </c>
    </row>
    <row r="351" spans="1:18">
      <c r="A351" s="40" t="str">
        <f t="shared" si="47"/>
        <v/>
      </c>
      <c r="B351" s="54"/>
      <c r="C351" s="54"/>
      <c r="D351" s="55"/>
      <c r="E351" s="53"/>
      <c r="F351" s="55"/>
      <c r="G351" s="126"/>
      <c r="H351" s="55"/>
      <c r="I351" s="51" t="str">
        <f t="shared" si="54"/>
        <v>-</v>
      </c>
      <c r="J351" s="26" t="str">
        <f t="shared" si="48"/>
        <v/>
      </c>
      <c r="K351" s="26" t="str">
        <f t="shared" si="55"/>
        <v/>
      </c>
      <c r="L351" s="26" t="str">
        <f t="shared" si="49"/>
        <v/>
      </c>
      <c r="M351" s="26" t="str">
        <f t="shared" si="50"/>
        <v/>
      </c>
      <c r="N351" s="26" t="str">
        <f t="shared" si="51"/>
        <v/>
      </c>
      <c r="O351" s="26" t="str">
        <f t="shared" si="52"/>
        <v/>
      </c>
      <c r="P351" s="50" t="str">
        <f>IF(OR(ISBLANK(Livraison!$B$15),ISBLANK(G351)),"",IF(M351=FALSE,FALSE,IF(AND((Livraison!$B$15-YEAR(G351))&gt;=16,(Livraison!$B$15-YEAR(G351))&lt;=65),TRUE,FALSE)))</f>
        <v/>
      </c>
      <c r="Q351" s="26" t="str">
        <f>IF(ISBLANK(E351),"",IF(COUNTIF(Qualification!$O$12:$O$1011,E351)&gt;0,TRUE,FALSE))</f>
        <v/>
      </c>
      <c r="R351" s="56" t="str">
        <f t="shared" si="53"/>
        <v/>
      </c>
    </row>
    <row r="352" spans="1:18">
      <c r="A352" s="40" t="str">
        <f t="shared" si="47"/>
        <v/>
      </c>
      <c r="B352" s="54"/>
      <c r="C352" s="54"/>
      <c r="D352" s="55"/>
      <c r="E352" s="53"/>
      <c r="F352" s="55"/>
      <c r="G352" s="126"/>
      <c r="H352" s="55"/>
      <c r="I352" s="51" t="str">
        <f t="shared" si="54"/>
        <v>-</v>
      </c>
      <c r="J352" s="26" t="str">
        <f t="shared" si="48"/>
        <v/>
      </c>
      <c r="K352" s="26" t="str">
        <f t="shared" si="55"/>
        <v/>
      </c>
      <c r="L352" s="26" t="str">
        <f t="shared" si="49"/>
        <v/>
      </c>
      <c r="M352" s="26" t="str">
        <f t="shared" si="50"/>
        <v/>
      </c>
      <c r="N352" s="26" t="str">
        <f t="shared" si="51"/>
        <v/>
      </c>
      <c r="O352" s="26" t="str">
        <f t="shared" si="52"/>
        <v/>
      </c>
      <c r="P352" s="50" t="str">
        <f>IF(OR(ISBLANK(Livraison!$B$15),ISBLANK(G352)),"",IF(M352=FALSE,FALSE,IF(AND((Livraison!$B$15-YEAR(G352))&gt;=16,(Livraison!$B$15-YEAR(G352))&lt;=65),TRUE,FALSE)))</f>
        <v/>
      </c>
      <c r="Q352" s="26" t="str">
        <f>IF(ISBLANK(E352),"",IF(COUNTIF(Qualification!$O$12:$O$1011,E352)&gt;0,TRUE,FALSE))</f>
        <v/>
      </c>
      <c r="R352" s="56" t="str">
        <f t="shared" si="53"/>
        <v/>
      </c>
    </row>
    <row r="353" spans="1:18">
      <c r="A353" s="40" t="str">
        <f t="shared" si="47"/>
        <v/>
      </c>
      <c r="B353" s="54"/>
      <c r="C353" s="54"/>
      <c r="D353" s="55"/>
      <c r="E353" s="53"/>
      <c r="F353" s="55"/>
      <c r="G353" s="126"/>
      <c r="H353" s="55"/>
      <c r="I353" s="51" t="str">
        <f t="shared" si="54"/>
        <v>-</v>
      </c>
      <c r="J353" s="26" t="str">
        <f t="shared" si="48"/>
        <v/>
      </c>
      <c r="K353" s="26" t="str">
        <f t="shared" si="55"/>
        <v/>
      </c>
      <c r="L353" s="26" t="str">
        <f t="shared" si="49"/>
        <v/>
      </c>
      <c r="M353" s="26" t="str">
        <f t="shared" si="50"/>
        <v/>
      </c>
      <c r="N353" s="26" t="str">
        <f t="shared" si="51"/>
        <v/>
      </c>
      <c r="O353" s="26" t="str">
        <f t="shared" si="52"/>
        <v/>
      </c>
      <c r="P353" s="50" t="str">
        <f>IF(OR(ISBLANK(Livraison!$B$15),ISBLANK(G353)),"",IF(M353=FALSE,FALSE,IF(AND((Livraison!$B$15-YEAR(G353))&gt;=16,(Livraison!$B$15-YEAR(G353))&lt;=65),TRUE,FALSE)))</f>
        <v/>
      </c>
      <c r="Q353" s="26" t="str">
        <f>IF(ISBLANK(E353),"",IF(COUNTIF(Qualification!$O$12:$O$1011,E353)&gt;0,TRUE,FALSE))</f>
        <v/>
      </c>
      <c r="R353" s="56" t="str">
        <f t="shared" si="53"/>
        <v/>
      </c>
    </row>
    <row r="354" spans="1:18">
      <c r="A354" s="40" t="str">
        <f t="shared" si="47"/>
        <v/>
      </c>
      <c r="B354" s="54"/>
      <c r="C354" s="54"/>
      <c r="D354" s="55"/>
      <c r="E354" s="53"/>
      <c r="F354" s="55"/>
      <c r="G354" s="126"/>
      <c r="H354" s="55"/>
      <c r="I354" s="51" t="str">
        <f t="shared" si="54"/>
        <v>-</v>
      </c>
      <c r="J354" s="26" t="str">
        <f t="shared" si="48"/>
        <v/>
      </c>
      <c r="K354" s="26" t="str">
        <f t="shared" si="55"/>
        <v/>
      </c>
      <c r="L354" s="26" t="str">
        <f t="shared" si="49"/>
        <v/>
      </c>
      <c r="M354" s="26" t="str">
        <f t="shared" si="50"/>
        <v/>
      </c>
      <c r="N354" s="26" t="str">
        <f t="shared" si="51"/>
        <v/>
      </c>
      <c r="O354" s="26" t="str">
        <f t="shared" si="52"/>
        <v/>
      </c>
      <c r="P354" s="50" t="str">
        <f>IF(OR(ISBLANK(Livraison!$B$15),ISBLANK(G354)),"",IF(M354=FALSE,FALSE,IF(AND((Livraison!$B$15-YEAR(G354))&gt;=16,(Livraison!$B$15-YEAR(G354))&lt;=65),TRUE,FALSE)))</f>
        <v/>
      </c>
      <c r="Q354" s="26" t="str">
        <f>IF(ISBLANK(E354),"",IF(COUNTIF(Qualification!$O$12:$O$1011,E354)&gt;0,TRUE,FALSE))</f>
        <v/>
      </c>
      <c r="R354" s="56" t="str">
        <f t="shared" si="53"/>
        <v/>
      </c>
    </row>
    <row r="355" spans="1:18">
      <c r="A355" s="40" t="str">
        <f t="shared" si="47"/>
        <v/>
      </c>
      <c r="B355" s="54"/>
      <c r="C355" s="54"/>
      <c r="D355" s="55"/>
      <c r="E355" s="53"/>
      <c r="F355" s="55"/>
      <c r="G355" s="126"/>
      <c r="H355" s="55"/>
      <c r="I355" s="51" t="str">
        <f t="shared" si="54"/>
        <v>-</v>
      </c>
      <c r="J355" s="26" t="str">
        <f t="shared" si="48"/>
        <v/>
      </c>
      <c r="K355" s="26" t="str">
        <f t="shared" si="55"/>
        <v/>
      </c>
      <c r="L355" s="26" t="str">
        <f t="shared" si="49"/>
        <v/>
      </c>
      <c r="M355" s="26" t="str">
        <f t="shared" si="50"/>
        <v/>
      </c>
      <c r="N355" s="26" t="str">
        <f t="shared" si="51"/>
        <v/>
      </c>
      <c r="O355" s="26" t="str">
        <f t="shared" si="52"/>
        <v/>
      </c>
      <c r="P355" s="50" t="str">
        <f>IF(OR(ISBLANK(Livraison!$B$15),ISBLANK(G355)),"",IF(M355=FALSE,FALSE,IF(AND((Livraison!$B$15-YEAR(G355))&gt;=16,(Livraison!$B$15-YEAR(G355))&lt;=65),TRUE,FALSE)))</f>
        <v/>
      </c>
      <c r="Q355" s="26" t="str">
        <f>IF(ISBLANK(E355),"",IF(COUNTIF(Qualification!$O$12:$O$1011,E355)&gt;0,TRUE,FALSE))</f>
        <v/>
      </c>
      <c r="R355" s="56" t="str">
        <f t="shared" si="53"/>
        <v/>
      </c>
    </row>
    <row r="356" spans="1:18">
      <c r="A356" s="40" t="str">
        <f t="shared" si="47"/>
        <v/>
      </c>
      <c r="B356" s="54"/>
      <c r="C356" s="54"/>
      <c r="D356" s="55"/>
      <c r="E356" s="53"/>
      <c r="F356" s="55"/>
      <c r="G356" s="126"/>
      <c r="H356" s="55"/>
      <c r="I356" s="51" t="str">
        <f t="shared" si="54"/>
        <v>-</v>
      </c>
      <c r="J356" s="26" t="str">
        <f t="shared" si="48"/>
        <v/>
      </c>
      <c r="K356" s="26" t="str">
        <f t="shared" si="55"/>
        <v/>
      </c>
      <c r="L356" s="26" t="str">
        <f t="shared" si="49"/>
        <v/>
      </c>
      <c r="M356" s="26" t="str">
        <f t="shared" si="50"/>
        <v/>
      </c>
      <c r="N356" s="26" t="str">
        <f t="shared" si="51"/>
        <v/>
      </c>
      <c r="O356" s="26" t="str">
        <f t="shared" si="52"/>
        <v/>
      </c>
      <c r="P356" s="50" t="str">
        <f>IF(OR(ISBLANK(Livraison!$B$15),ISBLANK(G356)),"",IF(M356=FALSE,FALSE,IF(AND((Livraison!$B$15-YEAR(G356))&gt;=16,(Livraison!$B$15-YEAR(G356))&lt;=65),TRUE,FALSE)))</f>
        <v/>
      </c>
      <c r="Q356" s="26" t="str">
        <f>IF(ISBLANK(E356),"",IF(COUNTIF(Qualification!$O$12:$O$1011,E356)&gt;0,TRUE,FALSE))</f>
        <v/>
      </c>
      <c r="R356" s="56" t="str">
        <f t="shared" si="53"/>
        <v/>
      </c>
    </row>
    <row r="357" spans="1:18">
      <c r="A357" s="40" t="str">
        <f t="shared" si="47"/>
        <v/>
      </c>
      <c r="B357" s="54"/>
      <c r="C357" s="54"/>
      <c r="D357" s="55"/>
      <c r="E357" s="53"/>
      <c r="F357" s="55"/>
      <c r="G357" s="126"/>
      <c r="H357" s="55"/>
      <c r="I357" s="51" t="str">
        <f t="shared" si="54"/>
        <v>-</v>
      </c>
      <c r="J357" s="26" t="str">
        <f t="shared" si="48"/>
        <v/>
      </c>
      <c r="K357" s="26" t="str">
        <f t="shared" si="55"/>
        <v/>
      </c>
      <c r="L357" s="26" t="str">
        <f t="shared" si="49"/>
        <v/>
      </c>
      <c r="M357" s="26" t="str">
        <f t="shared" si="50"/>
        <v/>
      </c>
      <c r="N357" s="26" t="str">
        <f t="shared" si="51"/>
        <v/>
      </c>
      <c r="O357" s="26" t="str">
        <f t="shared" si="52"/>
        <v/>
      </c>
      <c r="P357" s="50" t="str">
        <f>IF(OR(ISBLANK(Livraison!$B$15),ISBLANK(G357)),"",IF(M357=FALSE,FALSE,IF(AND((Livraison!$B$15-YEAR(G357))&gt;=16,(Livraison!$B$15-YEAR(G357))&lt;=65),TRUE,FALSE)))</f>
        <v/>
      </c>
      <c r="Q357" s="26" t="str">
        <f>IF(ISBLANK(E357),"",IF(COUNTIF(Qualification!$O$12:$O$1011,E357)&gt;0,TRUE,FALSE))</f>
        <v/>
      </c>
      <c r="R357" s="56" t="str">
        <f t="shared" si="53"/>
        <v/>
      </c>
    </row>
    <row r="358" spans="1:18">
      <c r="A358" s="40" t="str">
        <f t="shared" si="47"/>
        <v/>
      </c>
      <c r="B358" s="54"/>
      <c r="C358" s="54"/>
      <c r="D358" s="55"/>
      <c r="E358" s="53"/>
      <c r="F358" s="55"/>
      <c r="G358" s="126"/>
      <c r="H358" s="55"/>
      <c r="I358" s="51" t="str">
        <f t="shared" si="54"/>
        <v>-</v>
      </c>
      <c r="J358" s="26" t="str">
        <f t="shared" si="48"/>
        <v/>
      </c>
      <c r="K358" s="26" t="str">
        <f t="shared" si="55"/>
        <v/>
      </c>
      <c r="L358" s="26" t="str">
        <f t="shared" si="49"/>
        <v/>
      </c>
      <c r="M358" s="26" t="str">
        <f t="shared" si="50"/>
        <v/>
      </c>
      <c r="N358" s="26" t="str">
        <f t="shared" si="51"/>
        <v/>
      </c>
      <c r="O358" s="26" t="str">
        <f t="shared" si="52"/>
        <v/>
      </c>
      <c r="P358" s="50" t="str">
        <f>IF(OR(ISBLANK(Livraison!$B$15),ISBLANK(G358)),"",IF(M358=FALSE,FALSE,IF(AND((Livraison!$B$15-YEAR(G358))&gt;=16,(Livraison!$B$15-YEAR(G358))&lt;=65),TRUE,FALSE)))</f>
        <v/>
      </c>
      <c r="Q358" s="26" t="str">
        <f>IF(ISBLANK(E358),"",IF(COUNTIF(Qualification!$O$12:$O$1011,E358)&gt;0,TRUE,FALSE))</f>
        <v/>
      </c>
      <c r="R358" s="56" t="str">
        <f t="shared" si="53"/>
        <v/>
      </c>
    </row>
    <row r="359" spans="1:18">
      <c r="A359" s="40" t="str">
        <f t="shared" si="47"/>
        <v/>
      </c>
      <c r="B359" s="54"/>
      <c r="C359" s="54"/>
      <c r="D359" s="55"/>
      <c r="E359" s="53"/>
      <c r="F359" s="55"/>
      <c r="G359" s="126"/>
      <c r="H359" s="55"/>
      <c r="I359" s="51" t="str">
        <f t="shared" si="54"/>
        <v>-</v>
      </c>
      <c r="J359" s="26" t="str">
        <f t="shared" si="48"/>
        <v/>
      </c>
      <c r="K359" s="26" t="str">
        <f t="shared" si="55"/>
        <v/>
      </c>
      <c r="L359" s="26" t="str">
        <f t="shared" si="49"/>
        <v/>
      </c>
      <c r="M359" s="26" t="str">
        <f t="shared" si="50"/>
        <v/>
      </c>
      <c r="N359" s="26" t="str">
        <f t="shared" si="51"/>
        <v/>
      </c>
      <c r="O359" s="26" t="str">
        <f t="shared" si="52"/>
        <v/>
      </c>
      <c r="P359" s="50" t="str">
        <f>IF(OR(ISBLANK(Livraison!$B$15),ISBLANK(G359)),"",IF(M359=FALSE,FALSE,IF(AND((Livraison!$B$15-YEAR(G359))&gt;=16,(Livraison!$B$15-YEAR(G359))&lt;=65),TRUE,FALSE)))</f>
        <v/>
      </c>
      <c r="Q359" s="26" t="str">
        <f>IF(ISBLANK(E359),"",IF(COUNTIF(Qualification!$O$12:$O$1011,E359)&gt;0,TRUE,FALSE))</f>
        <v/>
      </c>
      <c r="R359" s="56" t="str">
        <f t="shared" si="53"/>
        <v/>
      </c>
    </row>
    <row r="360" spans="1:18">
      <c r="A360" s="40" t="str">
        <f t="shared" si="47"/>
        <v/>
      </c>
      <c r="B360" s="54"/>
      <c r="C360" s="54"/>
      <c r="D360" s="55"/>
      <c r="E360" s="53"/>
      <c r="F360" s="55"/>
      <c r="G360" s="126"/>
      <c r="H360" s="55"/>
      <c r="I360" s="51" t="str">
        <f t="shared" si="54"/>
        <v>-</v>
      </c>
      <c r="J360" s="26" t="str">
        <f t="shared" si="48"/>
        <v/>
      </c>
      <c r="K360" s="26" t="str">
        <f t="shared" si="55"/>
        <v/>
      </c>
      <c r="L360" s="26" t="str">
        <f t="shared" si="49"/>
        <v/>
      </c>
      <c r="M360" s="26" t="str">
        <f t="shared" si="50"/>
        <v/>
      </c>
      <c r="N360" s="26" t="str">
        <f t="shared" si="51"/>
        <v/>
      </c>
      <c r="O360" s="26" t="str">
        <f t="shared" si="52"/>
        <v/>
      </c>
      <c r="P360" s="50" t="str">
        <f>IF(OR(ISBLANK(Livraison!$B$15),ISBLANK(G360)),"",IF(M360=FALSE,FALSE,IF(AND((Livraison!$B$15-YEAR(G360))&gt;=16,(Livraison!$B$15-YEAR(G360))&lt;=65),TRUE,FALSE)))</f>
        <v/>
      </c>
      <c r="Q360" s="26" t="str">
        <f>IF(ISBLANK(E360),"",IF(COUNTIF(Qualification!$O$12:$O$1011,E360)&gt;0,TRUE,FALSE))</f>
        <v/>
      </c>
      <c r="R360" s="56" t="str">
        <f t="shared" si="53"/>
        <v/>
      </c>
    </row>
    <row r="361" spans="1:18">
      <c r="A361" s="40" t="str">
        <f t="shared" si="47"/>
        <v/>
      </c>
      <c r="B361" s="54"/>
      <c r="C361" s="54"/>
      <c r="D361" s="55"/>
      <c r="E361" s="53"/>
      <c r="F361" s="55"/>
      <c r="G361" s="126"/>
      <c r="H361" s="55"/>
      <c r="I361" s="51" t="str">
        <f t="shared" si="54"/>
        <v>-</v>
      </c>
      <c r="J361" s="26" t="str">
        <f t="shared" si="48"/>
        <v/>
      </c>
      <c r="K361" s="26" t="str">
        <f t="shared" si="55"/>
        <v/>
      </c>
      <c r="L361" s="26" t="str">
        <f t="shared" si="49"/>
        <v/>
      </c>
      <c r="M361" s="26" t="str">
        <f t="shared" si="50"/>
        <v/>
      </c>
      <c r="N361" s="26" t="str">
        <f t="shared" si="51"/>
        <v/>
      </c>
      <c r="O361" s="26" t="str">
        <f t="shared" si="52"/>
        <v/>
      </c>
      <c r="P361" s="50" t="str">
        <f>IF(OR(ISBLANK(Livraison!$B$15),ISBLANK(G361)),"",IF(M361=FALSE,FALSE,IF(AND((Livraison!$B$15-YEAR(G361))&gt;=16,(Livraison!$B$15-YEAR(G361))&lt;=65),TRUE,FALSE)))</f>
        <v/>
      </c>
      <c r="Q361" s="26" t="str">
        <f>IF(ISBLANK(E361),"",IF(COUNTIF(Qualification!$O$12:$O$1011,E361)&gt;0,TRUE,FALSE))</f>
        <v/>
      </c>
      <c r="R361" s="56" t="str">
        <f t="shared" si="53"/>
        <v/>
      </c>
    </row>
    <row r="362" spans="1:18">
      <c r="A362" s="40" t="str">
        <f t="shared" si="47"/>
        <v/>
      </c>
      <c r="B362" s="54"/>
      <c r="C362" s="54"/>
      <c r="D362" s="55"/>
      <c r="E362" s="53"/>
      <c r="F362" s="55"/>
      <c r="G362" s="126"/>
      <c r="H362" s="55"/>
      <c r="I362" s="51" t="str">
        <f t="shared" si="54"/>
        <v>-</v>
      </c>
      <c r="J362" s="26" t="str">
        <f t="shared" si="48"/>
        <v/>
      </c>
      <c r="K362" s="26" t="str">
        <f t="shared" si="55"/>
        <v/>
      </c>
      <c r="L362" s="26" t="str">
        <f t="shared" si="49"/>
        <v/>
      </c>
      <c r="M362" s="26" t="str">
        <f t="shared" si="50"/>
        <v/>
      </c>
      <c r="N362" s="26" t="str">
        <f t="shared" si="51"/>
        <v/>
      </c>
      <c r="O362" s="26" t="str">
        <f t="shared" si="52"/>
        <v/>
      </c>
      <c r="P362" s="50" t="str">
        <f>IF(OR(ISBLANK(Livraison!$B$15),ISBLANK(G362)),"",IF(M362=FALSE,FALSE,IF(AND((Livraison!$B$15-YEAR(G362))&gt;=16,(Livraison!$B$15-YEAR(G362))&lt;=65),TRUE,FALSE)))</f>
        <v/>
      </c>
      <c r="Q362" s="26" t="str">
        <f>IF(ISBLANK(E362),"",IF(COUNTIF(Qualification!$O$12:$O$1011,E362)&gt;0,TRUE,FALSE))</f>
        <v/>
      </c>
      <c r="R362" s="56" t="str">
        <f t="shared" si="53"/>
        <v/>
      </c>
    </row>
    <row r="363" spans="1:18">
      <c r="A363" s="40" t="str">
        <f t="shared" si="47"/>
        <v/>
      </c>
      <c r="B363" s="54"/>
      <c r="C363" s="54"/>
      <c r="D363" s="55"/>
      <c r="E363" s="53"/>
      <c r="F363" s="55"/>
      <c r="G363" s="126"/>
      <c r="H363" s="55"/>
      <c r="I363" s="51" t="str">
        <f t="shared" si="54"/>
        <v>-</v>
      </c>
      <c r="J363" s="26" t="str">
        <f t="shared" si="48"/>
        <v/>
      </c>
      <c r="K363" s="26" t="str">
        <f t="shared" si="55"/>
        <v/>
      </c>
      <c r="L363" s="26" t="str">
        <f t="shared" si="49"/>
        <v/>
      </c>
      <c r="M363" s="26" t="str">
        <f t="shared" si="50"/>
        <v/>
      </c>
      <c r="N363" s="26" t="str">
        <f t="shared" si="51"/>
        <v/>
      </c>
      <c r="O363" s="26" t="str">
        <f t="shared" si="52"/>
        <v/>
      </c>
      <c r="P363" s="50" t="str">
        <f>IF(OR(ISBLANK(Livraison!$B$15),ISBLANK(G363)),"",IF(M363=FALSE,FALSE,IF(AND((Livraison!$B$15-YEAR(G363))&gt;=16,(Livraison!$B$15-YEAR(G363))&lt;=65),TRUE,FALSE)))</f>
        <v/>
      </c>
      <c r="Q363" s="26" t="str">
        <f>IF(ISBLANK(E363),"",IF(COUNTIF(Qualification!$O$12:$O$1011,E363)&gt;0,TRUE,FALSE))</f>
        <v/>
      </c>
      <c r="R363" s="56" t="str">
        <f t="shared" si="53"/>
        <v/>
      </c>
    </row>
    <row r="364" spans="1:18">
      <c r="A364" s="40" t="str">
        <f t="shared" si="47"/>
        <v/>
      </c>
      <c r="B364" s="54"/>
      <c r="C364" s="54"/>
      <c r="D364" s="55"/>
      <c r="E364" s="53"/>
      <c r="F364" s="55"/>
      <c r="G364" s="126"/>
      <c r="H364" s="55"/>
      <c r="I364" s="51" t="str">
        <f t="shared" si="54"/>
        <v>-</v>
      </c>
      <c r="J364" s="26" t="str">
        <f t="shared" si="48"/>
        <v/>
      </c>
      <c r="K364" s="26" t="str">
        <f t="shared" si="55"/>
        <v/>
      </c>
      <c r="L364" s="26" t="str">
        <f t="shared" si="49"/>
        <v/>
      </c>
      <c r="M364" s="26" t="str">
        <f t="shared" si="50"/>
        <v/>
      </c>
      <c r="N364" s="26" t="str">
        <f t="shared" si="51"/>
        <v/>
      </c>
      <c r="O364" s="26" t="str">
        <f t="shared" si="52"/>
        <v/>
      </c>
      <c r="P364" s="50" t="str">
        <f>IF(OR(ISBLANK(Livraison!$B$15),ISBLANK(G364)),"",IF(M364=FALSE,FALSE,IF(AND((Livraison!$B$15-YEAR(G364))&gt;=16,(Livraison!$B$15-YEAR(G364))&lt;=65),TRUE,FALSE)))</f>
        <v/>
      </c>
      <c r="Q364" s="26" t="str">
        <f>IF(ISBLANK(E364),"",IF(COUNTIF(Qualification!$O$12:$O$1011,E364)&gt;0,TRUE,FALSE))</f>
        <v/>
      </c>
      <c r="R364" s="56" t="str">
        <f t="shared" si="53"/>
        <v/>
      </c>
    </row>
    <row r="365" spans="1:18">
      <c r="A365" s="40" t="str">
        <f t="shared" si="47"/>
        <v/>
      </c>
      <c r="B365" s="54"/>
      <c r="C365" s="54"/>
      <c r="D365" s="55"/>
      <c r="E365" s="53"/>
      <c r="F365" s="55"/>
      <c r="G365" s="126"/>
      <c r="H365" s="55"/>
      <c r="I365" s="51" t="str">
        <f t="shared" si="54"/>
        <v>-</v>
      </c>
      <c r="J365" s="26" t="str">
        <f t="shared" si="48"/>
        <v/>
      </c>
      <c r="K365" s="26" t="str">
        <f t="shared" si="55"/>
        <v/>
      </c>
      <c r="L365" s="26" t="str">
        <f t="shared" si="49"/>
        <v/>
      </c>
      <c r="M365" s="26" t="str">
        <f t="shared" si="50"/>
        <v/>
      </c>
      <c r="N365" s="26" t="str">
        <f t="shared" si="51"/>
        <v/>
      </c>
      <c r="O365" s="26" t="str">
        <f t="shared" si="52"/>
        <v/>
      </c>
      <c r="P365" s="50" t="str">
        <f>IF(OR(ISBLANK(Livraison!$B$15),ISBLANK(G365)),"",IF(M365=FALSE,FALSE,IF(AND((Livraison!$B$15-YEAR(G365))&gt;=16,(Livraison!$B$15-YEAR(G365))&lt;=65),TRUE,FALSE)))</f>
        <v/>
      </c>
      <c r="Q365" s="26" t="str">
        <f>IF(ISBLANK(E365),"",IF(COUNTIF(Qualification!$O$12:$O$1011,E365)&gt;0,TRUE,FALSE))</f>
        <v/>
      </c>
      <c r="R365" s="56" t="str">
        <f t="shared" si="53"/>
        <v/>
      </c>
    </row>
    <row r="366" spans="1:18">
      <c r="A366" s="40" t="str">
        <f t="shared" si="47"/>
        <v/>
      </c>
      <c r="B366" s="54"/>
      <c r="C366" s="54"/>
      <c r="D366" s="55"/>
      <c r="E366" s="53"/>
      <c r="F366" s="55"/>
      <c r="G366" s="126"/>
      <c r="H366" s="55"/>
      <c r="I366" s="51" t="str">
        <f t="shared" si="54"/>
        <v>-</v>
      </c>
      <c r="J366" s="26" t="str">
        <f t="shared" si="48"/>
        <v/>
      </c>
      <c r="K366" s="26" t="str">
        <f t="shared" si="55"/>
        <v/>
      </c>
      <c r="L366" s="26" t="str">
        <f t="shared" si="49"/>
        <v/>
      </c>
      <c r="M366" s="26" t="str">
        <f t="shared" si="50"/>
        <v/>
      </c>
      <c r="N366" s="26" t="str">
        <f t="shared" si="51"/>
        <v/>
      </c>
      <c r="O366" s="26" t="str">
        <f t="shared" si="52"/>
        <v/>
      </c>
      <c r="P366" s="50" t="str">
        <f>IF(OR(ISBLANK(Livraison!$B$15),ISBLANK(G366)),"",IF(M366=FALSE,FALSE,IF(AND((Livraison!$B$15-YEAR(G366))&gt;=16,(Livraison!$B$15-YEAR(G366))&lt;=65),TRUE,FALSE)))</f>
        <v/>
      </c>
      <c r="Q366" s="26" t="str">
        <f>IF(ISBLANK(E366),"",IF(COUNTIF(Qualification!$O$12:$O$1011,E366)&gt;0,TRUE,FALSE))</f>
        <v/>
      </c>
      <c r="R366" s="56" t="str">
        <f t="shared" si="53"/>
        <v/>
      </c>
    </row>
    <row r="367" spans="1:18">
      <c r="A367" s="40" t="str">
        <f t="shared" si="47"/>
        <v/>
      </c>
      <c r="B367" s="54"/>
      <c r="C367" s="54"/>
      <c r="D367" s="55"/>
      <c r="E367" s="53"/>
      <c r="F367" s="55"/>
      <c r="G367" s="126"/>
      <c r="H367" s="55"/>
      <c r="I367" s="51" t="str">
        <f t="shared" si="54"/>
        <v>-</v>
      </c>
      <c r="J367" s="26" t="str">
        <f t="shared" si="48"/>
        <v/>
      </c>
      <c r="K367" s="26" t="str">
        <f t="shared" si="55"/>
        <v/>
      </c>
      <c r="L367" s="26" t="str">
        <f t="shared" si="49"/>
        <v/>
      </c>
      <c r="M367" s="26" t="str">
        <f t="shared" si="50"/>
        <v/>
      </c>
      <c r="N367" s="26" t="str">
        <f t="shared" si="51"/>
        <v/>
      </c>
      <c r="O367" s="26" t="str">
        <f t="shared" si="52"/>
        <v/>
      </c>
      <c r="P367" s="50" t="str">
        <f>IF(OR(ISBLANK(Livraison!$B$15),ISBLANK(G367)),"",IF(M367=FALSE,FALSE,IF(AND((Livraison!$B$15-YEAR(G367))&gt;=16,(Livraison!$B$15-YEAR(G367))&lt;=65),TRUE,FALSE)))</f>
        <v/>
      </c>
      <c r="Q367" s="26" t="str">
        <f>IF(ISBLANK(E367),"",IF(COUNTIF(Qualification!$O$12:$O$1011,E367)&gt;0,TRUE,FALSE))</f>
        <v/>
      </c>
      <c r="R367" s="56" t="str">
        <f t="shared" si="53"/>
        <v/>
      </c>
    </row>
    <row r="368" spans="1:18">
      <c r="A368" s="40" t="str">
        <f t="shared" ref="A368:A431" si="56">IF(ISBLANK(D368),"",IF(COUNTA(D368:H368)&lt;&gt;5,"Incomplet",IF(OR(COUNTIF(J368:P368,FALSE)&gt;0,COUNTIF(J368:P368,#N/A)&gt;0),"Erreur",IF(NOT(P368),"Attention",IF(NOT(Q368),"Pas utilisé","OK")))))</f>
        <v/>
      </c>
      <c r="B368" s="54"/>
      <c r="C368" s="54"/>
      <c r="D368" s="55"/>
      <c r="E368" s="53"/>
      <c r="F368" s="55"/>
      <c r="G368" s="126"/>
      <c r="H368" s="55"/>
      <c r="I368" s="51" t="str">
        <f t="shared" si="54"/>
        <v>-</v>
      </c>
      <c r="J368" s="26" t="str">
        <f t="shared" ref="J368:J431" si="57">IF(D368="CH.AHV",IF(LEN(E368)=13,IF((MID(E368,13,1)+1-1)=MOD(10-(MID(E368,1,1)+3*MID(E368,2,1)+MID(E368,3,1)+3*MID(E368,4,1)+MID(E368,5,1)+3*MID(E368,6,1)+MID(E368,7,1)+3*MID(E368,8,1)+MID(E368,9,1)+3*MID(E368,10,1)+MID(E368,11,1)+3*MID(E368,12,1)),10),TRUE,FALSE),FALSE),"")</f>
        <v/>
      </c>
      <c r="K368" s="26" t="str">
        <f t="shared" si="55"/>
        <v/>
      </c>
      <c r="L368" s="26" t="str">
        <f t="shared" ref="L368:L431" si="58">IF(ISBLANK(D368),"",IF(OR(ISNA(MATCH(D368,codecatidpers,0)),D368="-"),FALSE,TRUE))</f>
        <v/>
      </c>
      <c r="M368" s="26" t="str">
        <f t="shared" ref="M368:M431" si="59">IF(ISBLANK(G368),"",IF(AND(G368 &gt; DATE(1925,1,1),G368 &lt; DATE(2100,1,1)),TRUE,FALSE))</f>
        <v/>
      </c>
      <c r="N368" s="26" t="str">
        <f t="shared" ref="N368:N431" si="60">IF(ISBLANK(F368),"",IF(OR(ISNA(MATCH(F368,libsex,0)),F368="-"),FALSE,TRUE))</f>
        <v/>
      </c>
      <c r="O368" s="26" t="str">
        <f t="shared" ref="O368:O431" si="61">IF(ISBLANK(H368),"",IF(OR(ISNA(MATCH(H368,libgem,0)),H368="-"),FALSE,TRUE))</f>
        <v/>
      </c>
      <c r="P368" s="50" t="str">
        <f>IF(OR(ISBLANK(Livraison!$B$15),ISBLANK(G368)),"",IF(M368=FALSE,FALSE,IF(AND((Livraison!$B$15-YEAR(G368))&gt;=16,(Livraison!$B$15-YEAR(G368))&lt;=65),TRUE,FALSE)))</f>
        <v/>
      </c>
      <c r="Q368" s="26" t="str">
        <f>IF(ISBLANK(E368),"",IF(COUNTIF(Qualification!$O$12:$O$1011,E368)&gt;0,TRUE,FALSE))</f>
        <v/>
      </c>
      <c r="R368" s="56" t="str">
        <f t="shared" ref="R368:R431" si="62">IF(A368="","",IF(A368&lt;&gt;"Pas utilisé",1,0))</f>
        <v/>
      </c>
    </row>
    <row r="369" spans="1:18">
      <c r="A369" s="40" t="str">
        <f t="shared" si="56"/>
        <v/>
      </c>
      <c r="B369" s="54"/>
      <c r="C369" s="54"/>
      <c r="D369" s="55"/>
      <c r="E369" s="53"/>
      <c r="F369" s="55"/>
      <c r="G369" s="126"/>
      <c r="H369" s="55"/>
      <c r="I369" s="51" t="str">
        <f t="shared" si="54"/>
        <v>-</v>
      </c>
      <c r="J369" s="26" t="str">
        <f t="shared" si="57"/>
        <v/>
      </c>
      <c r="K369" s="26" t="str">
        <f t="shared" si="55"/>
        <v/>
      </c>
      <c r="L369" s="26" t="str">
        <f t="shared" si="58"/>
        <v/>
      </c>
      <c r="M369" s="26" t="str">
        <f t="shared" si="59"/>
        <v/>
      </c>
      <c r="N369" s="26" t="str">
        <f t="shared" si="60"/>
        <v/>
      </c>
      <c r="O369" s="26" t="str">
        <f t="shared" si="61"/>
        <v/>
      </c>
      <c r="P369" s="50" t="str">
        <f>IF(OR(ISBLANK(Livraison!$B$15),ISBLANK(G369)),"",IF(M369=FALSE,FALSE,IF(AND((Livraison!$B$15-YEAR(G369))&gt;=16,(Livraison!$B$15-YEAR(G369))&lt;=65),TRUE,FALSE)))</f>
        <v/>
      </c>
      <c r="Q369" s="26" t="str">
        <f>IF(ISBLANK(E369),"",IF(COUNTIF(Qualification!$O$12:$O$1011,E369)&gt;0,TRUE,FALSE))</f>
        <v/>
      </c>
      <c r="R369" s="56" t="str">
        <f t="shared" si="62"/>
        <v/>
      </c>
    </row>
    <row r="370" spans="1:18">
      <c r="A370" s="40" t="str">
        <f t="shared" si="56"/>
        <v/>
      </c>
      <c r="B370" s="54"/>
      <c r="C370" s="54"/>
      <c r="D370" s="55"/>
      <c r="E370" s="53"/>
      <c r="F370" s="55"/>
      <c r="G370" s="126"/>
      <c r="H370" s="55"/>
      <c r="I370" s="51" t="str">
        <f t="shared" si="54"/>
        <v>-</v>
      </c>
      <c r="J370" s="26" t="str">
        <f t="shared" si="57"/>
        <v/>
      </c>
      <c r="K370" s="26" t="str">
        <f t="shared" si="55"/>
        <v/>
      </c>
      <c r="L370" s="26" t="str">
        <f t="shared" si="58"/>
        <v/>
      </c>
      <c r="M370" s="26" t="str">
        <f t="shared" si="59"/>
        <v/>
      </c>
      <c r="N370" s="26" t="str">
        <f t="shared" si="60"/>
        <v/>
      </c>
      <c r="O370" s="26" t="str">
        <f t="shared" si="61"/>
        <v/>
      </c>
      <c r="P370" s="50" t="str">
        <f>IF(OR(ISBLANK(Livraison!$B$15),ISBLANK(G370)),"",IF(M370=FALSE,FALSE,IF(AND((Livraison!$B$15-YEAR(G370))&gt;=16,(Livraison!$B$15-YEAR(G370))&lt;=65),TRUE,FALSE)))</f>
        <v/>
      </c>
      <c r="Q370" s="26" t="str">
        <f>IF(ISBLANK(E370),"",IF(COUNTIF(Qualification!$O$12:$O$1011,E370)&gt;0,TRUE,FALSE))</f>
        <v/>
      </c>
      <c r="R370" s="56" t="str">
        <f t="shared" si="62"/>
        <v/>
      </c>
    </row>
    <row r="371" spans="1:18">
      <c r="A371" s="40" t="str">
        <f t="shared" si="56"/>
        <v/>
      </c>
      <c r="B371" s="54"/>
      <c r="C371" s="54"/>
      <c r="D371" s="55"/>
      <c r="E371" s="53"/>
      <c r="F371" s="55"/>
      <c r="G371" s="126"/>
      <c r="H371" s="55"/>
      <c r="I371" s="51" t="str">
        <f t="shared" si="54"/>
        <v>-</v>
      </c>
      <c r="J371" s="26" t="str">
        <f t="shared" si="57"/>
        <v/>
      </c>
      <c r="K371" s="26" t="str">
        <f t="shared" si="55"/>
        <v/>
      </c>
      <c r="L371" s="26" t="str">
        <f t="shared" si="58"/>
        <v/>
      </c>
      <c r="M371" s="26" t="str">
        <f t="shared" si="59"/>
        <v/>
      </c>
      <c r="N371" s="26" t="str">
        <f t="shared" si="60"/>
        <v/>
      </c>
      <c r="O371" s="26" t="str">
        <f t="shared" si="61"/>
        <v/>
      </c>
      <c r="P371" s="50" t="str">
        <f>IF(OR(ISBLANK(Livraison!$B$15),ISBLANK(G371)),"",IF(M371=FALSE,FALSE,IF(AND((Livraison!$B$15-YEAR(G371))&gt;=16,(Livraison!$B$15-YEAR(G371))&lt;=65),TRUE,FALSE)))</f>
        <v/>
      </c>
      <c r="Q371" s="26" t="str">
        <f>IF(ISBLANK(E371),"",IF(COUNTIF(Qualification!$O$12:$O$1011,E371)&gt;0,TRUE,FALSE))</f>
        <v/>
      </c>
      <c r="R371" s="56" t="str">
        <f t="shared" si="62"/>
        <v/>
      </c>
    </row>
    <row r="372" spans="1:18">
      <c r="A372" s="40" t="str">
        <f t="shared" si="56"/>
        <v/>
      </c>
      <c r="B372" s="54"/>
      <c r="C372" s="54"/>
      <c r="D372" s="55"/>
      <c r="E372" s="53"/>
      <c r="F372" s="55"/>
      <c r="G372" s="126"/>
      <c r="H372" s="55"/>
      <c r="I372" s="51" t="str">
        <f t="shared" si="54"/>
        <v>-</v>
      </c>
      <c r="J372" s="26" t="str">
        <f t="shared" si="57"/>
        <v/>
      </c>
      <c r="K372" s="26" t="str">
        <f t="shared" si="55"/>
        <v/>
      </c>
      <c r="L372" s="26" t="str">
        <f t="shared" si="58"/>
        <v/>
      </c>
      <c r="M372" s="26" t="str">
        <f t="shared" si="59"/>
        <v/>
      </c>
      <c r="N372" s="26" t="str">
        <f t="shared" si="60"/>
        <v/>
      </c>
      <c r="O372" s="26" t="str">
        <f t="shared" si="61"/>
        <v/>
      </c>
      <c r="P372" s="50" t="str">
        <f>IF(OR(ISBLANK(Livraison!$B$15),ISBLANK(G372)),"",IF(M372=FALSE,FALSE,IF(AND((Livraison!$B$15-YEAR(G372))&gt;=16,(Livraison!$B$15-YEAR(G372))&lt;=65),TRUE,FALSE)))</f>
        <v/>
      </c>
      <c r="Q372" s="26" t="str">
        <f>IF(ISBLANK(E372),"",IF(COUNTIF(Qualification!$O$12:$O$1011,E372)&gt;0,TRUE,FALSE))</f>
        <v/>
      </c>
      <c r="R372" s="56" t="str">
        <f t="shared" si="62"/>
        <v/>
      </c>
    </row>
    <row r="373" spans="1:18">
      <c r="A373" s="40" t="str">
        <f t="shared" si="56"/>
        <v/>
      </c>
      <c r="B373" s="54"/>
      <c r="C373" s="54"/>
      <c r="D373" s="55"/>
      <c r="E373" s="53"/>
      <c r="F373" s="55"/>
      <c r="G373" s="126"/>
      <c r="H373" s="55"/>
      <c r="I373" s="51" t="str">
        <f t="shared" si="54"/>
        <v>-</v>
      </c>
      <c r="J373" s="26" t="str">
        <f t="shared" si="57"/>
        <v/>
      </c>
      <c r="K373" s="26" t="str">
        <f t="shared" si="55"/>
        <v/>
      </c>
      <c r="L373" s="26" t="str">
        <f t="shared" si="58"/>
        <v/>
      </c>
      <c r="M373" s="26" t="str">
        <f t="shared" si="59"/>
        <v/>
      </c>
      <c r="N373" s="26" t="str">
        <f t="shared" si="60"/>
        <v/>
      </c>
      <c r="O373" s="26" t="str">
        <f t="shared" si="61"/>
        <v/>
      </c>
      <c r="P373" s="50" t="str">
        <f>IF(OR(ISBLANK(Livraison!$B$15),ISBLANK(G373)),"",IF(M373=FALSE,FALSE,IF(AND((Livraison!$B$15-YEAR(G373))&gt;=16,(Livraison!$B$15-YEAR(G373))&lt;=65),TRUE,FALSE)))</f>
        <v/>
      </c>
      <c r="Q373" s="26" t="str">
        <f>IF(ISBLANK(E373),"",IF(COUNTIF(Qualification!$O$12:$O$1011,E373)&gt;0,TRUE,FALSE))</f>
        <v/>
      </c>
      <c r="R373" s="56" t="str">
        <f t="shared" si="62"/>
        <v/>
      </c>
    </row>
    <row r="374" spans="1:18">
      <c r="A374" s="40" t="str">
        <f t="shared" si="56"/>
        <v/>
      </c>
      <c r="B374" s="54"/>
      <c r="C374" s="54"/>
      <c r="D374" s="55"/>
      <c r="E374" s="53"/>
      <c r="F374" s="55"/>
      <c r="G374" s="126"/>
      <c r="H374" s="55"/>
      <c r="I374" s="51" t="str">
        <f t="shared" si="54"/>
        <v>-</v>
      </c>
      <c r="J374" s="26" t="str">
        <f t="shared" si="57"/>
        <v/>
      </c>
      <c r="K374" s="26" t="str">
        <f t="shared" si="55"/>
        <v/>
      </c>
      <c r="L374" s="26" t="str">
        <f t="shared" si="58"/>
        <v/>
      </c>
      <c r="M374" s="26" t="str">
        <f t="shared" si="59"/>
        <v/>
      </c>
      <c r="N374" s="26" t="str">
        <f t="shared" si="60"/>
        <v/>
      </c>
      <c r="O374" s="26" t="str">
        <f t="shared" si="61"/>
        <v/>
      </c>
      <c r="P374" s="50" t="str">
        <f>IF(OR(ISBLANK(Livraison!$B$15),ISBLANK(G374)),"",IF(M374=FALSE,FALSE,IF(AND((Livraison!$B$15-YEAR(G374))&gt;=16,(Livraison!$B$15-YEAR(G374))&lt;=65),TRUE,FALSE)))</f>
        <v/>
      </c>
      <c r="Q374" s="26" t="str">
        <f>IF(ISBLANK(E374),"",IF(COUNTIF(Qualification!$O$12:$O$1011,E374)&gt;0,TRUE,FALSE))</f>
        <v/>
      </c>
      <c r="R374" s="56" t="str">
        <f t="shared" si="62"/>
        <v/>
      </c>
    </row>
    <row r="375" spans="1:18">
      <c r="A375" s="40" t="str">
        <f t="shared" si="56"/>
        <v/>
      </c>
      <c r="B375" s="54"/>
      <c r="C375" s="54"/>
      <c r="D375" s="55"/>
      <c r="E375" s="53"/>
      <c r="F375" s="55"/>
      <c r="G375" s="126"/>
      <c r="H375" s="55"/>
      <c r="I375" s="51" t="str">
        <f t="shared" si="54"/>
        <v>-</v>
      </c>
      <c r="J375" s="26" t="str">
        <f t="shared" si="57"/>
        <v/>
      </c>
      <c r="K375" s="26" t="str">
        <f t="shared" si="55"/>
        <v/>
      </c>
      <c r="L375" s="26" t="str">
        <f t="shared" si="58"/>
        <v/>
      </c>
      <c r="M375" s="26" t="str">
        <f t="shared" si="59"/>
        <v/>
      </c>
      <c r="N375" s="26" t="str">
        <f t="shared" si="60"/>
        <v/>
      </c>
      <c r="O375" s="26" t="str">
        <f t="shared" si="61"/>
        <v/>
      </c>
      <c r="P375" s="50" t="str">
        <f>IF(OR(ISBLANK(Livraison!$B$15),ISBLANK(G375)),"",IF(M375=FALSE,FALSE,IF(AND((Livraison!$B$15-YEAR(G375))&gt;=16,(Livraison!$B$15-YEAR(G375))&lt;=65),TRUE,FALSE)))</f>
        <v/>
      </c>
      <c r="Q375" s="26" t="str">
        <f>IF(ISBLANK(E375),"",IF(COUNTIF(Qualification!$O$12:$O$1011,E375)&gt;0,TRUE,FALSE))</f>
        <v/>
      </c>
      <c r="R375" s="56" t="str">
        <f t="shared" si="62"/>
        <v/>
      </c>
    </row>
    <row r="376" spans="1:18">
      <c r="A376" s="40" t="str">
        <f t="shared" si="56"/>
        <v/>
      </c>
      <c r="B376" s="54"/>
      <c r="C376" s="54"/>
      <c r="D376" s="55"/>
      <c r="E376" s="53"/>
      <c r="F376" s="55"/>
      <c r="G376" s="126"/>
      <c r="H376" s="55"/>
      <c r="I376" s="51" t="str">
        <f t="shared" si="54"/>
        <v>-</v>
      </c>
      <c r="J376" s="26" t="str">
        <f t="shared" si="57"/>
        <v/>
      </c>
      <c r="K376" s="26" t="str">
        <f t="shared" si="55"/>
        <v/>
      </c>
      <c r="L376" s="26" t="str">
        <f t="shared" si="58"/>
        <v/>
      </c>
      <c r="M376" s="26" t="str">
        <f t="shared" si="59"/>
        <v/>
      </c>
      <c r="N376" s="26" t="str">
        <f t="shared" si="60"/>
        <v/>
      </c>
      <c r="O376" s="26" t="str">
        <f t="shared" si="61"/>
        <v/>
      </c>
      <c r="P376" s="50" t="str">
        <f>IF(OR(ISBLANK(Livraison!$B$15),ISBLANK(G376)),"",IF(M376=FALSE,FALSE,IF(AND((Livraison!$B$15-YEAR(G376))&gt;=16,(Livraison!$B$15-YEAR(G376))&lt;=65),TRUE,FALSE)))</f>
        <v/>
      </c>
      <c r="Q376" s="26" t="str">
        <f>IF(ISBLANK(E376),"",IF(COUNTIF(Qualification!$O$12:$O$1011,E376)&gt;0,TRUE,FALSE))</f>
        <v/>
      </c>
      <c r="R376" s="56" t="str">
        <f t="shared" si="62"/>
        <v/>
      </c>
    </row>
    <row r="377" spans="1:18">
      <c r="A377" s="40" t="str">
        <f t="shared" si="56"/>
        <v/>
      </c>
      <c r="B377" s="54"/>
      <c r="C377" s="54"/>
      <c r="D377" s="55"/>
      <c r="E377" s="53"/>
      <c r="F377" s="55"/>
      <c r="G377" s="126"/>
      <c r="H377" s="55"/>
      <c r="I377" s="51" t="str">
        <f t="shared" si="54"/>
        <v>-</v>
      </c>
      <c r="J377" s="26" t="str">
        <f t="shared" si="57"/>
        <v/>
      </c>
      <c r="K377" s="26" t="str">
        <f t="shared" si="55"/>
        <v/>
      </c>
      <c r="L377" s="26" t="str">
        <f t="shared" si="58"/>
        <v/>
      </c>
      <c r="M377" s="26" t="str">
        <f t="shared" si="59"/>
        <v/>
      </c>
      <c r="N377" s="26" t="str">
        <f t="shared" si="60"/>
        <v/>
      </c>
      <c r="O377" s="26" t="str">
        <f t="shared" si="61"/>
        <v/>
      </c>
      <c r="P377" s="50" t="str">
        <f>IF(OR(ISBLANK(Livraison!$B$15),ISBLANK(G377)),"",IF(M377=FALSE,FALSE,IF(AND((Livraison!$B$15-YEAR(G377))&gt;=16,(Livraison!$B$15-YEAR(G377))&lt;=65),TRUE,FALSE)))</f>
        <v/>
      </c>
      <c r="Q377" s="26" t="str">
        <f>IF(ISBLANK(E377),"",IF(COUNTIF(Qualification!$O$12:$O$1011,E377)&gt;0,TRUE,FALSE))</f>
        <v/>
      </c>
      <c r="R377" s="56" t="str">
        <f t="shared" si="62"/>
        <v/>
      </c>
    </row>
    <row r="378" spans="1:18">
      <c r="A378" s="40" t="str">
        <f t="shared" si="56"/>
        <v/>
      </c>
      <c r="B378" s="54"/>
      <c r="C378" s="54"/>
      <c r="D378" s="55"/>
      <c r="E378" s="53"/>
      <c r="F378" s="55"/>
      <c r="G378" s="126"/>
      <c r="H378" s="55"/>
      <c r="I378" s="51" t="str">
        <f t="shared" si="54"/>
        <v>-</v>
      </c>
      <c r="J378" s="26" t="str">
        <f t="shared" si="57"/>
        <v/>
      </c>
      <c r="K378" s="26" t="str">
        <f t="shared" si="55"/>
        <v/>
      </c>
      <c r="L378" s="26" t="str">
        <f t="shared" si="58"/>
        <v/>
      </c>
      <c r="M378" s="26" t="str">
        <f t="shared" si="59"/>
        <v/>
      </c>
      <c r="N378" s="26" t="str">
        <f t="shared" si="60"/>
        <v/>
      </c>
      <c r="O378" s="26" t="str">
        <f t="shared" si="61"/>
        <v/>
      </c>
      <c r="P378" s="50" t="str">
        <f>IF(OR(ISBLANK(Livraison!$B$15),ISBLANK(G378)),"",IF(M378=FALSE,FALSE,IF(AND((Livraison!$B$15-YEAR(G378))&gt;=16,(Livraison!$B$15-YEAR(G378))&lt;=65),TRUE,FALSE)))</f>
        <v/>
      </c>
      <c r="Q378" s="26" t="str">
        <f>IF(ISBLANK(E378),"",IF(COUNTIF(Qualification!$O$12:$O$1011,E378)&gt;0,TRUE,FALSE))</f>
        <v/>
      </c>
      <c r="R378" s="56" t="str">
        <f t="shared" si="62"/>
        <v/>
      </c>
    </row>
    <row r="379" spans="1:18">
      <c r="A379" s="40" t="str">
        <f t="shared" si="56"/>
        <v/>
      </c>
      <c r="B379" s="54"/>
      <c r="C379" s="54"/>
      <c r="D379" s="55"/>
      <c r="E379" s="53"/>
      <c r="F379" s="55"/>
      <c r="G379" s="126"/>
      <c r="H379" s="55"/>
      <c r="I379" s="51" t="str">
        <f t="shared" si="54"/>
        <v>-</v>
      </c>
      <c r="J379" s="26" t="str">
        <f t="shared" si="57"/>
        <v/>
      </c>
      <c r="K379" s="26" t="str">
        <f t="shared" si="55"/>
        <v/>
      </c>
      <c r="L379" s="26" t="str">
        <f t="shared" si="58"/>
        <v/>
      </c>
      <c r="M379" s="26" t="str">
        <f t="shared" si="59"/>
        <v/>
      </c>
      <c r="N379" s="26" t="str">
        <f t="shared" si="60"/>
        <v/>
      </c>
      <c r="O379" s="26" t="str">
        <f t="shared" si="61"/>
        <v/>
      </c>
      <c r="P379" s="50" t="str">
        <f>IF(OR(ISBLANK(Livraison!$B$15),ISBLANK(G379)),"",IF(M379=FALSE,FALSE,IF(AND((Livraison!$B$15-YEAR(G379))&gt;=16,(Livraison!$B$15-YEAR(G379))&lt;=65),TRUE,FALSE)))</f>
        <v/>
      </c>
      <c r="Q379" s="26" t="str">
        <f>IF(ISBLANK(E379),"",IF(COUNTIF(Qualification!$O$12:$O$1011,E379)&gt;0,TRUE,FALSE))</f>
        <v/>
      </c>
      <c r="R379" s="56" t="str">
        <f t="shared" si="62"/>
        <v/>
      </c>
    </row>
    <row r="380" spans="1:18">
      <c r="A380" s="40" t="str">
        <f t="shared" si="56"/>
        <v/>
      </c>
      <c r="B380" s="54"/>
      <c r="C380" s="54"/>
      <c r="D380" s="55"/>
      <c r="E380" s="53"/>
      <c r="F380" s="55"/>
      <c r="G380" s="126"/>
      <c r="H380" s="55"/>
      <c r="I380" s="51" t="str">
        <f t="shared" si="54"/>
        <v>-</v>
      </c>
      <c r="J380" s="26" t="str">
        <f t="shared" si="57"/>
        <v/>
      </c>
      <c r="K380" s="26" t="str">
        <f t="shared" si="55"/>
        <v/>
      </c>
      <c r="L380" s="26" t="str">
        <f t="shared" si="58"/>
        <v/>
      </c>
      <c r="M380" s="26" t="str">
        <f t="shared" si="59"/>
        <v/>
      </c>
      <c r="N380" s="26" t="str">
        <f t="shared" si="60"/>
        <v/>
      </c>
      <c r="O380" s="26" t="str">
        <f t="shared" si="61"/>
        <v/>
      </c>
      <c r="P380" s="50" t="str">
        <f>IF(OR(ISBLANK(Livraison!$B$15),ISBLANK(G380)),"",IF(M380=FALSE,FALSE,IF(AND((Livraison!$B$15-YEAR(G380))&gt;=16,(Livraison!$B$15-YEAR(G380))&lt;=65),TRUE,FALSE)))</f>
        <v/>
      </c>
      <c r="Q380" s="26" t="str">
        <f>IF(ISBLANK(E380),"",IF(COUNTIF(Qualification!$O$12:$O$1011,E380)&gt;0,TRUE,FALSE))</f>
        <v/>
      </c>
      <c r="R380" s="56" t="str">
        <f t="shared" si="62"/>
        <v/>
      </c>
    </row>
    <row r="381" spans="1:18">
      <c r="A381" s="40" t="str">
        <f t="shared" si="56"/>
        <v/>
      </c>
      <c r="B381" s="54"/>
      <c r="C381" s="54"/>
      <c r="D381" s="55"/>
      <c r="E381" s="53"/>
      <c r="F381" s="55"/>
      <c r="G381" s="126"/>
      <c r="H381" s="55"/>
      <c r="I381" s="51" t="str">
        <f t="shared" si="54"/>
        <v>-</v>
      </c>
      <c r="J381" s="26" t="str">
        <f t="shared" si="57"/>
        <v/>
      </c>
      <c r="K381" s="26" t="str">
        <f t="shared" si="55"/>
        <v/>
      </c>
      <c r="L381" s="26" t="str">
        <f t="shared" si="58"/>
        <v/>
      </c>
      <c r="M381" s="26" t="str">
        <f t="shared" si="59"/>
        <v/>
      </c>
      <c r="N381" s="26" t="str">
        <f t="shared" si="60"/>
        <v/>
      </c>
      <c r="O381" s="26" t="str">
        <f t="shared" si="61"/>
        <v/>
      </c>
      <c r="P381" s="50" t="str">
        <f>IF(OR(ISBLANK(Livraison!$B$15),ISBLANK(G381)),"",IF(M381=FALSE,FALSE,IF(AND((Livraison!$B$15-YEAR(G381))&gt;=16,(Livraison!$B$15-YEAR(G381))&lt;=65),TRUE,FALSE)))</f>
        <v/>
      </c>
      <c r="Q381" s="26" t="str">
        <f>IF(ISBLANK(E381),"",IF(COUNTIF(Qualification!$O$12:$O$1011,E381)&gt;0,TRUE,FALSE))</f>
        <v/>
      </c>
      <c r="R381" s="56" t="str">
        <f t="shared" si="62"/>
        <v/>
      </c>
    </row>
    <row r="382" spans="1:18">
      <c r="A382" s="40" t="str">
        <f t="shared" si="56"/>
        <v/>
      </c>
      <c r="B382" s="54"/>
      <c r="C382" s="54"/>
      <c r="D382" s="55"/>
      <c r="E382" s="53"/>
      <c r="F382" s="55"/>
      <c r="G382" s="126"/>
      <c r="H382" s="55"/>
      <c r="I382" s="51" t="str">
        <f t="shared" si="54"/>
        <v>-</v>
      </c>
      <c r="J382" s="26" t="str">
        <f t="shared" si="57"/>
        <v/>
      </c>
      <c r="K382" s="26" t="str">
        <f t="shared" si="55"/>
        <v/>
      </c>
      <c r="L382" s="26" t="str">
        <f t="shared" si="58"/>
        <v/>
      </c>
      <c r="M382" s="26" t="str">
        <f t="shared" si="59"/>
        <v/>
      </c>
      <c r="N382" s="26" t="str">
        <f t="shared" si="60"/>
        <v/>
      </c>
      <c r="O382" s="26" t="str">
        <f t="shared" si="61"/>
        <v/>
      </c>
      <c r="P382" s="50" t="str">
        <f>IF(OR(ISBLANK(Livraison!$B$15),ISBLANK(G382)),"",IF(M382=FALSE,FALSE,IF(AND((Livraison!$B$15-YEAR(G382))&gt;=16,(Livraison!$B$15-YEAR(G382))&lt;=65),TRUE,FALSE)))</f>
        <v/>
      </c>
      <c r="Q382" s="26" t="str">
        <f>IF(ISBLANK(E382),"",IF(COUNTIF(Qualification!$O$12:$O$1011,E382)&gt;0,TRUE,FALSE))</f>
        <v/>
      </c>
      <c r="R382" s="56" t="str">
        <f t="shared" si="62"/>
        <v/>
      </c>
    </row>
    <row r="383" spans="1:18">
      <c r="A383" s="40" t="str">
        <f t="shared" si="56"/>
        <v/>
      </c>
      <c r="B383" s="54"/>
      <c r="C383" s="54"/>
      <c r="D383" s="55"/>
      <c r="E383" s="53"/>
      <c r="F383" s="55"/>
      <c r="G383" s="126"/>
      <c r="H383" s="55"/>
      <c r="I383" s="51" t="str">
        <f t="shared" si="54"/>
        <v>-</v>
      </c>
      <c r="J383" s="26" t="str">
        <f t="shared" si="57"/>
        <v/>
      </c>
      <c r="K383" s="26" t="str">
        <f t="shared" si="55"/>
        <v/>
      </c>
      <c r="L383" s="26" t="str">
        <f t="shared" si="58"/>
        <v/>
      </c>
      <c r="M383" s="26" t="str">
        <f t="shared" si="59"/>
        <v/>
      </c>
      <c r="N383" s="26" t="str">
        <f t="shared" si="60"/>
        <v/>
      </c>
      <c r="O383" s="26" t="str">
        <f t="shared" si="61"/>
        <v/>
      </c>
      <c r="P383" s="50" t="str">
        <f>IF(OR(ISBLANK(Livraison!$B$15),ISBLANK(G383)),"",IF(M383=FALSE,FALSE,IF(AND((Livraison!$B$15-YEAR(G383))&gt;=16,(Livraison!$B$15-YEAR(G383))&lt;=65),TRUE,FALSE)))</f>
        <v/>
      </c>
      <c r="Q383" s="26" t="str">
        <f>IF(ISBLANK(E383),"",IF(COUNTIF(Qualification!$O$12:$O$1011,E383)&gt;0,TRUE,FALSE))</f>
        <v/>
      </c>
      <c r="R383" s="56" t="str">
        <f t="shared" si="62"/>
        <v/>
      </c>
    </row>
    <row r="384" spans="1:18">
      <c r="A384" s="40" t="str">
        <f t="shared" si="56"/>
        <v/>
      </c>
      <c r="B384" s="54"/>
      <c r="C384" s="54"/>
      <c r="D384" s="55"/>
      <c r="E384" s="53"/>
      <c r="F384" s="55"/>
      <c r="G384" s="126"/>
      <c r="H384" s="55"/>
      <c r="I384" s="51" t="str">
        <f t="shared" si="54"/>
        <v>-</v>
      </c>
      <c r="J384" s="26" t="str">
        <f t="shared" si="57"/>
        <v/>
      </c>
      <c r="K384" s="26" t="str">
        <f t="shared" si="55"/>
        <v/>
      </c>
      <c r="L384" s="26" t="str">
        <f t="shared" si="58"/>
        <v/>
      </c>
      <c r="M384" s="26" t="str">
        <f t="shared" si="59"/>
        <v/>
      </c>
      <c r="N384" s="26" t="str">
        <f t="shared" si="60"/>
        <v/>
      </c>
      <c r="O384" s="26" t="str">
        <f t="shared" si="61"/>
        <v/>
      </c>
      <c r="P384" s="50" t="str">
        <f>IF(OR(ISBLANK(Livraison!$B$15),ISBLANK(G384)),"",IF(M384=FALSE,FALSE,IF(AND((Livraison!$B$15-YEAR(G384))&gt;=16,(Livraison!$B$15-YEAR(G384))&lt;=65),TRUE,FALSE)))</f>
        <v/>
      </c>
      <c r="Q384" s="26" t="str">
        <f>IF(ISBLANK(E384),"",IF(COUNTIF(Qualification!$O$12:$O$1011,E384)&gt;0,TRUE,FALSE))</f>
        <v/>
      </c>
      <c r="R384" s="56" t="str">
        <f t="shared" si="62"/>
        <v/>
      </c>
    </row>
    <row r="385" spans="1:18">
      <c r="A385" s="40" t="str">
        <f t="shared" si="56"/>
        <v/>
      </c>
      <c r="B385" s="54"/>
      <c r="C385" s="54"/>
      <c r="D385" s="55"/>
      <c r="E385" s="53"/>
      <c r="F385" s="55"/>
      <c r="G385" s="126"/>
      <c r="H385" s="55"/>
      <c r="I385" s="51" t="str">
        <f t="shared" si="54"/>
        <v>-</v>
      </c>
      <c r="J385" s="26" t="str">
        <f t="shared" si="57"/>
        <v/>
      </c>
      <c r="K385" s="26" t="str">
        <f t="shared" si="55"/>
        <v/>
      </c>
      <c r="L385" s="26" t="str">
        <f t="shared" si="58"/>
        <v/>
      </c>
      <c r="M385" s="26" t="str">
        <f t="shared" si="59"/>
        <v/>
      </c>
      <c r="N385" s="26" t="str">
        <f t="shared" si="60"/>
        <v/>
      </c>
      <c r="O385" s="26" t="str">
        <f t="shared" si="61"/>
        <v/>
      </c>
      <c r="P385" s="50" t="str">
        <f>IF(OR(ISBLANK(Livraison!$B$15),ISBLANK(G385)),"",IF(M385=FALSE,FALSE,IF(AND((Livraison!$B$15-YEAR(G385))&gt;=16,(Livraison!$B$15-YEAR(G385))&lt;=65),TRUE,FALSE)))</f>
        <v/>
      </c>
      <c r="Q385" s="26" t="str">
        <f>IF(ISBLANK(E385),"",IF(COUNTIF(Qualification!$O$12:$O$1011,E385)&gt;0,TRUE,FALSE))</f>
        <v/>
      </c>
      <c r="R385" s="56" t="str">
        <f t="shared" si="62"/>
        <v/>
      </c>
    </row>
    <row r="386" spans="1:18">
      <c r="A386" s="40" t="str">
        <f t="shared" si="56"/>
        <v/>
      </c>
      <c r="B386" s="54"/>
      <c r="C386" s="54"/>
      <c r="D386" s="55"/>
      <c r="E386" s="53"/>
      <c r="F386" s="55"/>
      <c r="G386" s="126"/>
      <c r="H386" s="55"/>
      <c r="I386" s="51" t="str">
        <f t="shared" si="54"/>
        <v>-</v>
      </c>
      <c r="J386" s="26" t="str">
        <f t="shared" si="57"/>
        <v/>
      </c>
      <c r="K386" s="26" t="str">
        <f t="shared" si="55"/>
        <v/>
      </c>
      <c r="L386" s="26" t="str">
        <f t="shared" si="58"/>
        <v/>
      </c>
      <c r="M386" s="26" t="str">
        <f t="shared" si="59"/>
        <v/>
      </c>
      <c r="N386" s="26" t="str">
        <f t="shared" si="60"/>
        <v/>
      </c>
      <c r="O386" s="26" t="str">
        <f t="shared" si="61"/>
        <v/>
      </c>
      <c r="P386" s="50" t="str">
        <f>IF(OR(ISBLANK(Livraison!$B$15),ISBLANK(G386)),"",IF(M386=FALSE,FALSE,IF(AND((Livraison!$B$15-YEAR(G386))&gt;=16,(Livraison!$B$15-YEAR(G386))&lt;=65),TRUE,FALSE)))</f>
        <v/>
      </c>
      <c r="Q386" s="26" t="str">
        <f>IF(ISBLANK(E386),"",IF(COUNTIF(Qualification!$O$12:$O$1011,E386)&gt;0,TRUE,FALSE))</f>
        <v/>
      </c>
      <c r="R386" s="56" t="str">
        <f t="shared" si="62"/>
        <v/>
      </c>
    </row>
    <row r="387" spans="1:18">
      <c r="A387" s="40" t="str">
        <f t="shared" si="56"/>
        <v/>
      </c>
      <c r="B387" s="54"/>
      <c r="C387" s="54"/>
      <c r="D387" s="55"/>
      <c r="E387" s="53"/>
      <c r="F387" s="55"/>
      <c r="G387" s="126"/>
      <c r="H387" s="55"/>
      <c r="I387" s="51" t="str">
        <f t="shared" si="54"/>
        <v>-</v>
      </c>
      <c r="J387" s="26" t="str">
        <f t="shared" si="57"/>
        <v/>
      </c>
      <c r="K387" s="26" t="str">
        <f t="shared" si="55"/>
        <v/>
      </c>
      <c r="L387" s="26" t="str">
        <f t="shared" si="58"/>
        <v/>
      </c>
      <c r="M387" s="26" t="str">
        <f t="shared" si="59"/>
        <v/>
      </c>
      <c r="N387" s="26" t="str">
        <f t="shared" si="60"/>
        <v/>
      </c>
      <c r="O387" s="26" t="str">
        <f t="shared" si="61"/>
        <v/>
      </c>
      <c r="P387" s="50" t="str">
        <f>IF(OR(ISBLANK(Livraison!$B$15),ISBLANK(G387)),"",IF(M387=FALSE,FALSE,IF(AND((Livraison!$B$15-YEAR(G387))&gt;=16,(Livraison!$B$15-YEAR(G387))&lt;=65),TRUE,FALSE)))</f>
        <v/>
      </c>
      <c r="Q387" s="26" t="str">
        <f>IF(ISBLANK(E387),"",IF(COUNTIF(Qualification!$O$12:$O$1011,E387)&gt;0,TRUE,FALSE))</f>
        <v/>
      </c>
      <c r="R387" s="56" t="str">
        <f t="shared" si="62"/>
        <v/>
      </c>
    </row>
    <row r="388" spans="1:18">
      <c r="A388" s="40" t="str">
        <f t="shared" si="56"/>
        <v/>
      </c>
      <c r="B388" s="54"/>
      <c r="C388" s="54"/>
      <c r="D388" s="55"/>
      <c r="E388" s="53"/>
      <c r="F388" s="55"/>
      <c r="G388" s="126"/>
      <c r="H388" s="55"/>
      <c r="I388" s="51" t="str">
        <f t="shared" si="54"/>
        <v>-</v>
      </c>
      <c r="J388" s="26" t="str">
        <f t="shared" si="57"/>
        <v/>
      </c>
      <c r="K388" s="26" t="str">
        <f t="shared" si="55"/>
        <v/>
      </c>
      <c r="L388" s="26" t="str">
        <f t="shared" si="58"/>
        <v/>
      </c>
      <c r="M388" s="26" t="str">
        <f t="shared" si="59"/>
        <v/>
      </c>
      <c r="N388" s="26" t="str">
        <f t="shared" si="60"/>
        <v/>
      </c>
      <c r="O388" s="26" t="str">
        <f t="shared" si="61"/>
        <v/>
      </c>
      <c r="P388" s="50" t="str">
        <f>IF(OR(ISBLANK(Livraison!$B$15),ISBLANK(G388)),"",IF(M388=FALSE,FALSE,IF(AND((Livraison!$B$15-YEAR(G388))&gt;=16,(Livraison!$B$15-YEAR(G388))&lt;=65),TRUE,FALSE)))</f>
        <v/>
      </c>
      <c r="Q388" s="26" t="str">
        <f>IF(ISBLANK(E388),"",IF(COUNTIF(Qualification!$O$12:$O$1011,E388)&gt;0,TRUE,FALSE))</f>
        <v/>
      </c>
      <c r="R388" s="56" t="str">
        <f t="shared" si="62"/>
        <v/>
      </c>
    </row>
    <row r="389" spans="1:18">
      <c r="A389" s="40" t="str">
        <f t="shared" si="56"/>
        <v/>
      </c>
      <c r="B389" s="54"/>
      <c r="C389" s="54"/>
      <c r="D389" s="55"/>
      <c r="E389" s="53"/>
      <c r="F389" s="55"/>
      <c r="G389" s="126"/>
      <c r="H389" s="55"/>
      <c r="I389" s="51" t="str">
        <f t="shared" si="54"/>
        <v>-</v>
      </c>
      <c r="J389" s="26" t="str">
        <f t="shared" si="57"/>
        <v/>
      </c>
      <c r="K389" s="26" t="str">
        <f t="shared" si="55"/>
        <v/>
      </c>
      <c r="L389" s="26" t="str">
        <f t="shared" si="58"/>
        <v/>
      </c>
      <c r="M389" s="26" t="str">
        <f t="shared" si="59"/>
        <v/>
      </c>
      <c r="N389" s="26" t="str">
        <f t="shared" si="60"/>
        <v/>
      </c>
      <c r="O389" s="26" t="str">
        <f t="shared" si="61"/>
        <v/>
      </c>
      <c r="P389" s="50" t="str">
        <f>IF(OR(ISBLANK(Livraison!$B$15),ISBLANK(G389)),"",IF(M389=FALSE,FALSE,IF(AND((Livraison!$B$15-YEAR(G389))&gt;=16,(Livraison!$B$15-YEAR(G389))&lt;=65),TRUE,FALSE)))</f>
        <v/>
      </c>
      <c r="Q389" s="26" t="str">
        <f>IF(ISBLANK(E389),"",IF(COUNTIF(Qualification!$O$12:$O$1011,E389)&gt;0,TRUE,FALSE))</f>
        <v/>
      </c>
      <c r="R389" s="56" t="str">
        <f t="shared" si="62"/>
        <v/>
      </c>
    </row>
    <row r="390" spans="1:18">
      <c r="A390" s="40" t="str">
        <f t="shared" si="56"/>
        <v/>
      </c>
      <c r="B390" s="54"/>
      <c r="C390" s="54"/>
      <c r="D390" s="55"/>
      <c r="E390" s="53"/>
      <c r="F390" s="55"/>
      <c r="G390" s="126"/>
      <c r="H390" s="55"/>
      <c r="I390" s="51" t="str">
        <f t="shared" si="54"/>
        <v>-</v>
      </c>
      <c r="J390" s="26" t="str">
        <f t="shared" si="57"/>
        <v/>
      </c>
      <c r="K390" s="26" t="str">
        <f t="shared" si="55"/>
        <v/>
      </c>
      <c r="L390" s="26" t="str">
        <f t="shared" si="58"/>
        <v/>
      </c>
      <c r="M390" s="26" t="str">
        <f t="shared" si="59"/>
        <v/>
      </c>
      <c r="N390" s="26" t="str">
        <f t="shared" si="60"/>
        <v/>
      </c>
      <c r="O390" s="26" t="str">
        <f t="shared" si="61"/>
        <v/>
      </c>
      <c r="P390" s="50" t="str">
        <f>IF(OR(ISBLANK(Livraison!$B$15),ISBLANK(G390)),"",IF(M390=FALSE,FALSE,IF(AND((Livraison!$B$15-YEAR(G390))&gt;=16,(Livraison!$B$15-YEAR(G390))&lt;=65),TRUE,FALSE)))</f>
        <v/>
      </c>
      <c r="Q390" s="26" t="str">
        <f>IF(ISBLANK(E390),"",IF(COUNTIF(Qualification!$O$12:$O$1011,E390)&gt;0,TRUE,FALSE))</f>
        <v/>
      </c>
      <c r="R390" s="56" t="str">
        <f t="shared" si="62"/>
        <v/>
      </c>
    </row>
    <row r="391" spans="1:18">
      <c r="A391" s="40" t="str">
        <f t="shared" si="56"/>
        <v/>
      </c>
      <c r="B391" s="54"/>
      <c r="C391" s="54"/>
      <c r="D391" s="55"/>
      <c r="E391" s="53"/>
      <c r="F391" s="55"/>
      <c r="G391" s="126"/>
      <c r="H391" s="55"/>
      <c r="I391" s="51" t="str">
        <f t="shared" si="54"/>
        <v>-</v>
      </c>
      <c r="J391" s="26" t="str">
        <f t="shared" si="57"/>
        <v/>
      </c>
      <c r="K391" s="26" t="str">
        <f t="shared" si="55"/>
        <v/>
      </c>
      <c r="L391" s="26" t="str">
        <f t="shared" si="58"/>
        <v/>
      </c>
      <c r="M391" s="26" t="str">
        <f t="shared" si="59"/>
        <v/>
      </c>
      <c r="N391" s="26" t="str">
        <f t="shared" si="60"/>
        <v/>
      </c>
      <c r="O391" s="26" t="str">
        <f t="shared" si="61"/>
        <v/>
      </c>
      <c r="P391" s="50" t="str">
        <f>IF(OR(ISBLANK(Livraison!$B$15),ISBLANK(G391)),"",IF(M391=FALSE,FALSE,IF(AND((Livraison!$B$15-YEAR(G391))&gt;=16,(Livraison!$B$15-YEAR(G391))&lt;=65),TRUE,FALSE)))</f>
        <v/>
      </c>
      <c r="Q391" s="26" t="str">
        <f>IF(ISBLANK(E391),"",IF(COUNTIF(Qualification!$O$12:$O$1011,E391)&gt;0,TRUE,FALSE))</f>
        <v/>
      </c>
      <c r="R391" s="56" t="str">
        <f t="shared" si="62"/>
        <v/>
      </c>
    </row>
    <row r="392" spans="1:18">
      <c r="A392" s="40" t="str">
        <f t="shared" si="56"/>
        <v/>
      </c>
      <c r="B392" s="54"/>
      <c r="C392" s="54"/>
      <c r="D392" s="55"/>
      <c r="E392" s="53"/>
      <c r="F392" s="55"/>
      <c r="G392" s="126"/>
      <c r="H392" s="55"/>
      <c r="I392" s="51" t="str">
        <f t="shared" si="54"/>
        <v>-</v>
      </c>
      <c r="J392" s="26" t="str">
        <f t="shared" si="57"/>
        <v/>
      </c>
      <c r="K392" s="26" t="str">
        <f t="shared" si="55"/>
        <v/>
      </c>
      <c r="L392" s="26" t="str">
        <f t="shared" si="58"/>
        <v/>
      </c>
      <c r="M392" s="26" t="str">
        <f t="shared" si="59"/>
        <v/>
      </c>
      <c r="N392" s="26" t="str">
        <f t="shared" si="60"/>
        <v/>
      </c>
      <c r="O392" s="26" t="str">
        <f t="shared" si="61"/>
        <v/>
      </c>
      <c r="P392" s="50" t="str">
        <f>IF(OR(ISBLANK(Livraison!$B$15),ISBLANK(G392)),"",IF(M392=FALSE,FALSE,IF(AND((Livraison!$B$15-YEAR(G392))&gt;=16,(Livraison!$B$15-YEAR(G392))&lt;=65),TRUE,FALSE)))</f>
        <v/>
      </c>
      <c r="Q392" s="26" t="str">
        <f>IF(ISBLANK(E392),"",IF(COUNTIF(Qualification!$O$12:$O$1011,E392)&gt;0,TRUE,FALSE))</f>
        <v/>
      </c>
      <c r="R392" s="56" t="str">
        <f t="shared" si="62"/>
        <v/>
      </c>
    </row>
    <row r="393" spans="1:18">
      <c r="A393" s="40" t="str">
        <f t="shared" si="56"/>
        <v/>
      </c>
      <c r="B393" s="54"/>
      <c r="C393" s="54"/>
      <c r="D393" s="55"/>
      <c r="E393" s="53"/>
      <c r="F393" s="55"/>
      <c r="G393" s="126"/>
      <c r="H393" s="55"/>
      <c r="I393" s="51" t="str">
        <f t="shared" si="54"/>
        <v>-</v>
      </c>
      <c r="J393" s="26" t="str">
        <f t="shared" si="57"/>
        <v/>
      </c>
      <c r="K393" s="26" t="str">
        <f t="shared" si="55"/>
        <v/>
      </c>
      <c r="L393" s="26" t="str">
        <f t="shared" si="58"/>
        <v/>
      </c>
      <c r="M393" s="26" t="str">
        <f t="shared" si="59"/>
        <v/>
      </c>
      <c r="N393" s="26" t="str">
        <f t="shared" si="60"/>
        <v/>
      </c>
      <c r="O393" s="26" t="str">
        <f t="shared" si="61"/>
        <v/>
      </c>
      <c r="P393" s="50" t="str">
        <f>IF(OR(ISBLANK(Livraison!$B$15),ISBLANK(G393)),"",IF(M393=FALSE,FALSE,IF(AND((Livraison!$B$15-YEAR(G393))&gt;=16,(Livraison!$B$15-YEAR(G393))&lt;=65),TRUE,FALSE)))</f>
        <v/>
      </c>
      <c r="Q393" s="26" t="str">
        <f>IF(ISBLANK(E393),"",IF(COUNTIF(Qualification!$O$12:$O$1011,E393)&gt;0,TRUE,FALSE))</f>
        <v/>
      </c>
      <c r="R393" s="56" t="str">
        <f t="shared" si="62"/>
        <v/>
      </c>
    </row>
    <row r="394" spans="1:18">
      <c r="A394" s="40" t="str">
        <f t="shared" si="56"/>
        <v/>
      </c>
      <c r="B394" s="54"/>
      <c r="C394" s="54"/>
      <c r="D394" s="55"/>
      <c r="E394" s="53"/>
      <c r="F394" s="55"/>
      <c r="G394" s="126"/>
      <c r="H394" s="55"/>
      <c r="I394" s="51" t="str">
        <f t="shared" si="54"/>
        <v>-</v>
      </c>
      <c r="J394" s="26" t="str">
        <f t="shared" si="57"/>
        <v/>
      </c>
      <c r="K394" s="26" t="str">
        <f t="shared" si="55"/>
        <v/>
      </c>
      <c r="L394" s="26" t="str">
        <f t="shared" si="58"/>
        <v/>
      </c>
      <c r="M394" s="26" t="str">
        <f t="shared" si="59"/>
        <v/>
      </c>
      <c r="N394" s="26" t="str">
        <f t="shared" si="60"/>
        <v/>
      </c>
      <c r="O394" s="26" t="str">
        <f t="shared" si="61"/>
        <v/>
      </c>
      <c r="P394" s="50" t="str">
        <f>IF(OR(ISBLANK(Livraison!$B$15),ISBLANK(G394)),"",IF(M394=FALSE,FALSE,IF(AND((Livraison!$B$15-YEAR(G394))&gt;=16,(Livraison!$B$15-YEAR(G394))&lt;=65),TRUE,FALSE)))</f>
        <v/>
      </c>
      <c r="Q394" s="26" t="str">
        <f>IF(ISBLANK(E394),"",IF(COUNTIF(Qualification!$O$12:$O$1011,E394)&gt;0,TRUE,FALSE))</f>
        <v/>
      </c>
      <c r="R394" s="56" t="str">
        <f t="shared" si="62"/>
        <v/>
      </c>
    </row>
    <row r="395" spans="1:18">
      <c r="A395" s="40" t="str">
        <f t="shared" si="56"/>
        <v/>
      </c>
      <c r="B395" s="54"/>
      <c r="C395" s="54"/>
      <c r="D395" s="55"/>
      <c r="E395" s="53"/>
      <c r="F395" s="55"/>
      <c r="G395" s="126"/>
      <c r="H395" s="55"/>
      <c r="I395" s="51" t="str">
        <f t="shared" si="54"/>
        <v>-</v>
      </c>
      <c r="J395" s="26" t="str">
        <f t="shared" si="57"/>
        <v/>
      </c>
      <c r="K395" s="26" t="str">
        <f t="shared" si="55"/>
        <v/>
      </c>
      <c r="L395" s="26" t="str">
        <f t="shared" si="58"/>
        <v/>
      </c>
      <c r="M395" s="26" t="str">
        <f t="shared" si="59"/>
        <v/>
      </c>
      <c r="N395" s="26" t="str">
        <f t="shared" si="60"/>
        <v/>
      </c>
      <c r="O395" s="26" t="str">
        <f t="shared" si="61"/>
        <v/>
      </c>
      <c r="P395" s="50" t="str">
        <f>IF(OR(ISBLANK(Livraison!$B$15),ISBLANK(G395)),"",IF(M395=FALSE,FALSE,IF(AND((Livraison!$B$15-YEAR(G395))&gt;=16,(Livraison!$B$15-YEAR(G395))&lt;=65),TRUE,FALSE)))</f>
        <v/>
      </c>
      <c r="Q395" s="26" t="str">
        <f>IF(ISBLANK(E395),"",IF(COUNTIF(Qualification!$O$12:$O$1011,E395)&gt;0,TRUE,FALSE))</f>
        <v/>
      </c>
      <c r="R395" s="56" t="str">
        <f t="shared" si="62"/>
        <v/>
      </c>
    </row>
    <row r="396" spans="1:18">
      <c r="A396" s="40" t="str">
        <f t="shared" si="56"/>
        <v/>
      </c>
      <c r="B396" s="54"/>
      <c r="C396" s="54"/>
      <c r="D396" s="55"/>
      <c r="E396" s="53"/>
      <c r="F396" s="55"/>
      <c r="G396" s="126"/>
      <c r="H396" s="55"/>
      <c r="I396" s="51" t="str">
        <f t="shared" si="54"/>
        <v>-</v>
      </c>
      <c r="J396" s="26" t="str">
        <f t="shared" si="57"/>
        <v/>
      </c>
      <c r="K396" s="26" t="str">
        <f t="shared" si="55"/>
        <v/>
      </c>
      <c r="L396" s="26" t="str">
        <f t="shared" si="58"/>
        <v/>
      </c>
      <c r="M396" s="26" t="str">
        <f t="shared" si="59"/>
        <v/>
      </c>
      <c r="N396" s="26" t="str">
        <f t="shared" si="60"/>
        <v/>
      </c>
      <c r="O396" s="26" t="str">
        <f t="shared" si="61"/>
        <v/>
      </c>
      <c r="P396" s="50" t="str">
        <f>IF(OR(ISBLANK(Livraison!$B$15),ISBLANK(G396)),"",IF(M396=FALSE,FALSE,IF(AND((Livraison!$B$15-YEAR(G396))&gt;=16,(Livraison!$B$15-YEAR(G396))&lt;=65),TRUE,FALSE)))</f>
        <v/>
      </c>
      <c r="Q396" s="26" t="str">
        <f>IF(ISBLANK(E396),"",IF(COUNTIF(Qualification!$O$12:$O$1011,E396)&gt;0,TRUE,FALSE))</f>
        <v/>
      </c>
      <c r="R396" s="56" t="str">
        <f t="shared" si="62"/>
        <v/>
      </c>
    </row>
    <row r="397" spans="1:18">
      <c r="A397" s="40" t="str">
        <f t="shared" si="56"/>
        <v/>
      </c>
      <c r="B397" s="54"/>
      <c r="C397" s="54"/>
      <c r="D397" s="55"/>
      <c r="E397" s="53"/>
      <c r="F397" s="55"/>
      <c r="G397" s="126"/>
      <c r="H397" s="55"/>
      <c r="I397" s="51" t="str">
        <f t="shared" ref="I397:I460" si="63">IF(ISBLANK(E397),"-",CONCATENATE(E397," ",B397," ",C397))</f>
        <v>-</v>
      </c>
      <c r="J397" s="26" t="str">
        <f t="shared" si="57"/>
        <v/>
      </c>
      <c r="K397" s="26" t="str">
        <f t="shared" ref="K397:K460" si="64">IF(OR(ISBLANK(E397)),"",NOT(COUNTIF($E$12:$E$1011,$E397)&gt;1))</f>
        <v/>
      </c>
      <c r="L397" s="26" t="str">
        <f t="shared" si="58"/>
        <v/>
      </c>
      <c r="M397" s="26" t="str">
        <f t="shared" si="59"/>
        <v/>
      </c>
      <c r="N397" s="26" t="str">
        <f t="shared" si="60"/>
        <v/>
      </c>
      <c r="O397" s="26" t="str">
        <f t="shared" si="61"/>
        <v/>
      </c>
      <c r="P397" s="50" t="str">
        <f>IF(OR(ISBLANK(Livraison!$B$15),ISBLANK(G397)),"",IF(M397=FALSE,FALSE,IF(AND((Livraison!$B$15-YEAR(G397))&gt;=16,(Livraison!$B$15-YEAR(G397))&lt;=65),TRUE,FALSE)))</f>
        <v/>
      </c>
      <c r="Q397" s="26" t="str">
        <f>IF(ISBLANK(E397),"",IF(COUNTIF(Qualification!$O$12:$O$1011,E397)&gt;0,TRUE,FALSE))</f>
        <v/>
      </c>
      <c r="R397" s="56" t="str">
        <f t="shared" si="62"/>
        <v/>
      </c>
    </row>
    <row r="398" spans="1:18">
      <c r="A398" s="40" t="str">
        <f t="shared" si="56"/>
        <v/>
      </c>
      <c r="B398" s="54"/>
      <c r="C398" s="54"/>
      <c r="D398" s="55"/>
      <c r="E398" s="53"/>
      <c r="F398" s="55"/>
      <c r="G398" s="126"/>
      <c r="H398" s="55"/>
      <c r="I398" s="51" t="str">
        <f t="shared" si="63"/>
        <v>-</v>
      </c>
      <c r="J398" s="26" t="str">
        <f t="shared" si="57"/>
        <v/>
      </c>
      <c r="K398" s="26" t="str">
        <f t="shared" si="64"/>
        <v/>
      </c>
      <c r="L398" s="26" t="str">
        <f t="shared" si="58"/>
        <v/>
      </c>
      <c r="M398" s="26" t="str">
        <f t="shared" si="59"/>
        <v/>
      </c>
      <c r="N398" s="26" t="str">
        <f t="shared" si="60"/>
        <v/>
      </c>
      <c r="O398" s="26" t="str">
        <f t="shared" si="61"/>
        <v/>
      </c>
      <c r="P398" s="50" t="str">
        <f>IF(OR(ISBLANK(Livraison!$B$15),ISBLANK(G398)),"",IF(M398=FALSE,FALSE,IF(AND((Livraison!$B$15-YEAR(G398))&gt;=16,(Livraison!$B$15-YEAR(G398))&lt;=65),TRUE,FALSE)))</f>
        <v/>
      </c>
      <c r="Q398" s="26" t="str">
        <f>IF(ISBLANK(E398),"",IF(COUNTIF(Qualification!$O$12:$O$1011,E398)&gt;0,TRUE,FALSE))</f>
        <v/>
      </c>
      <c r="R398" s="56" t="str">
        <f t="shared" si="62"/>
        <v/>
      </c>
    </row>
    <row r="399" spans="1:18">
      <c r="A399" s="40" t="str">
        <f t="shared" si="56"/>
        <v/>
      </c>
      <c r="B399" s="54"/>
      <c r="C399" s="54"/>
      <c r="D399" s="55"/>
      <c r="E399" s="53"/>
      <c r="F399" s="55"/>
      <c r="G399" s="126"/>
      <c r="H399" s="55"/>
      <c r="I399" s="51" t="str">
        <f t="shared" si="63"/>
        <v>-</v>
      </c>
      <c r="J399" s="26" t="str">
        <f t="shared" si="57"/>
        <v/>
      </c>
      <c r="K399" s="26" t="str">
        <f t="shared" si="64"/>
        <v/>
      </c>
      <c r="L399" s="26" t="str">
        <f t="shared" si="58"/>
        <v/>
      </c>
      <c r="M399" s="26" t="str">
        <f t="shared" si="59"/>
        <v/>
      </c>
      <c r="N399" s="26" t="str">
        <f t="shared" si="60"/>
        <v/>
      </c>
      <c r="O399" s="26" t="str">
        <f t="shared" si="61"/>
        <v/>
      </c>
      <c r="P399" s="50" t="str">
        <f>IF(OR(ISBLANK(Livraison!$B$15),ISBLANK(G399)),"",IF(M399=FALSE,FALSE,IF(AND((Livraison!$B$15-YEAR(G399))&gt;=16,(Livraison!$B$15-YEAR(G399))&lt;=65),TRUE,FALSE)))</f>
        <v/>
      </c>
      <c r="Q399" s="26" t="str">
        <f>IF(ISBLANK(E399),"",IF(COUNTIF(Qualification!$O$12:$O$1011,E399)&gt;0,TRUE,FALSE))</f>
        <v/>
      </c>
      <c r="R399" s="56" t="str">
        <f t="shared" si="62"/>
        <v/>
      </c>
    </row>
    <row r="400" spans="1:18">
      <c r="A400" s="40" t="str">
        <f t="shared" si="56"/>
        <v/>
      </c>
      <c r="B400" s="54"/>
      <c r="C400" s="54"/>
      <c r="D400" s="55"/>
      <c r="E400" s="53"/>
      <c r="F400" s="55"/>
      <c r="G400" s="126"/>
      <c r="H400" s="55"/>
      <c r="I400" s="51" t="str">
        <f t="shared" si="63"/>
        <v>-</v>
      </c>
      <c r="J400" s="26" t="str">
        <f t="shared" si="57"/>
        <v/>
      </c>
      <c r="K400" s="26" t="str">
        <f t="shared" si="64"/>
        <v/>
      </c>
      <c r="L400" s="26" t="str">
        <f t="shared" si="58"/>
        <v/>
      </c>
      <c r="M400" s="26" t="str">
        <f t="shared" si="59"/>
        <v/>
      </c>
      <c r="N400" s="26" t="str">
        <f t="shared" si="60"/>
        <v/>
      </c>
      <c r="O400" s="26" t="str">
        <f t="shared" si="61"/>
        <v/>
      </c>
      <c r="P400" s="50" t="str">
        <f>IF(OR(ISBLANK(Livraison!$B$15),ISBLANK(G400)),"",IF(M400=FALSE,FALSE,IF(AND((Livraison!$B$15-YEAR(G400))&gt;=16,(Livraison!$B$15-YEAR(G400))&lt;=65),TRUE,FALSE)))</f>
        <v/>
      </c>
      <c r="Q400" s="26" t="str">
        <f>IF(ISBLANK(E400),"",IF(COUNTIF(Qualification!$O$12:$O$1011,E400)&gt;0,TRUE,FALSE))</f>
        <v/>
      </c>
      <c r="R400" s="56" t="str">
        <f t="shared" si="62"/>
        <v/>
      </c>
    </row>
    <row r="401" spans="1:18">
      <c r="A401" s="40" t="str">
        <f t="shared" si="56"/>
        <v/>
      </c>
      <c r="B401" s="54"/>
      <c r="C401" s="54"/>
      <c r="D401" s="55"/>
      <c r="E401" s="53"/>
      <c r="F401" s="55"/>
      <c r="G401" s="126"/>
      <c r="H401" s="55"/>
      <c r="I401" s="51" t="str">
        <f t="shared" si="63"/>
        <v>-</v>
      </c>
      <c r="J401" s="26" t="str">
        <f t="shared" si="57"/>
        <v/>
      </c>
      <c r="K401" s="26" t="str">
        <f t="shared" si="64"/>
        <v/>
      </c>
      <c r="L401" s="26" t="str">
        <f t="shared" si="58"/>
        <v/>
      </c>
      <c r="M401" s="26" t="str">
        <f t="shared" si="59"/>
        <v/>
      </c>
      <c r="N401" s="26" t="str">
        <f t="shared" si="60"/>
        <v/>
      </c>
      <c r="O401" s="26" t="str">
        <f t="shared" si="61"/>
        <v/>
      </c>
      <c r="P401" s="50" t="str">
        <f>IF(OR(ISBLANK(Livraison!$B$15),ISBLANK(G401)),"",IF(M401=FALSE,FALSE,IF(AND((Livraison!$B$15-YEAR(G401))&gt;=16,(Livraison!$B$15-YEAR(G401))&lt;=65),TRUE,FALSE)))</f>
        <v/>
      </c>
      <c r="Q401" s="26" t="str">
        <f>IF(ISBLANK(E401),"",IF(COUNTIF(Qualification!$O$12:$O$1011,E401)&gt;0,TRUE,FALSE))</f>
        <v/>
      </c>
      <c r="R401" s="56" t="str">
        <f t="shared" si="62"/>
        <v/>
      </c>
    </row>
    <row r="402" spans="1:18">
      <c r="A402" s="40" t="str">
        <f t="shared" si="56"/>
        <v/>
      </c>
      <c r="B402" s="54"/>
      <c r="C402" s="54"/>
      <c r="D402" s="55"/>
      <c r="E402" s="53"/>
      <c r="F402" s="55"/>
      <c r="G402" s="126"/>
      <c r="H402" s="55"/>
      <c r="I402" s="51" t="str">
        <f t="shared" si="63"/>
        <v>-</v>
      </c>
      <c r="J402" s="26" t="str">
        <f t="shared" si="57"/>
        <v/>
      </c>
      <c r="K402" s="26" t="str">
        <f t="shared" si="64"/>
        <v/>
      </c>
      <c r="L402" s="26" t="str">
        <f t="shared" si="58"/>
        <v/>
      </c>
      <c r="M402" s="26" t="str">
        <f t="shared" si="59"/>
        <v/>
      </c>
      <c r="N402" s="26" t="str">
        <f t="shared" si="60"/>
        <v/>
      </c>
      <c r="O402" s="26" t="str">
        <f t="shared" si="61"/>
        <v/>
      </c>
      <c r="P402" s="50" t="str">
        <f>IF(OR(ISBLANK(Livraison!$B$15),ISBLANK(G402)),"",IF(M402=FALSE,FALSE,IF(AND((Livraison!$B$15-YEAR(G402))&gt;=16,(Livraison!$B$15-YEAR(G402))&lt;=65),TRUE,FALSE)))</f>
        <v/>
      </c>
      <c r="Q402" s="26" t="str">
        <f>IF(ISBLANK(E402),"",IF(COUNTIF(Qualification!$O$12:$O$1011,E402)&gt;0,TRUE,FALSE))</f>
        <v/>
      </c>
      <c r="R402" s="56" t="str">
        <f t="shared" si="62"/>
        <v/>
      </c>
    </row>
    <row r="403" spans="1:18">
      <c r="A403" s="40" t="str">
        <f t="shared" si="56"/>
        <v/>
      </c>
      <c r="B403" s="54"/>
      <c r="C403" s="54"/>
      <c r="D403" s="55"/>
      <c r="E403" s="53"/>
      <c r="F403" s="55"/>
      <c r="G403" s="126"/>
      <c r="H403" s="55"/>
      <c r="I403" s="51" t="str">
        <f t="shared" si="63"/>
        <v>-</v>
      </c>
      <c r="J403" s="26" t="str">
        <f t="shared" si="57"/>
        <v/>
      </c>
      <c r="K403" s="26" t="str">
        <f t="shared" si="64"/>
        <v/>
      </c>
      <c r="L403" s="26" t="str">
        <f t="shared" si="58"/>
        <v/>
      </c>
      <c r="M403" s="26" t="str">
        <f t="shared" si="59"/>
        <v/>
      </c>
      <c r="N403" s="26" t="str">
        <f t="shared" si="60"/>
        <v/>
      </c>
      <c r="O403" s="26" t="str">
        <f t="shared" si="61"/>
        <v/>
      </c>
      <c r="P403" s="50" t="str">
        <f>IF(OR(ISBLANK(Livraison!$B$15),ISBLANK(G403)),"",IF(M403=FALSE,FALSE,IF(AND((Livraison!$B$15-YEAR(G403))&gt;=16,(Livraison!$B$15-YEAR(G403))&lt;=65),TRUE,FALSE)))</f>
        <v/>
      </c>
      <c r="Q403" s="26" t="str">
        <f>IF(ISBLANK(E403),"",IF(COUNTIF(Qualification!$O$12:$O$1011,E403)&gt;0,TRUE,FALSE))</f>
        <v/>
      </c>
      <c r="R403" s="56" t="str">
        <f t="shared" si="62"/>
        <v/>
      </c>
    </row>
    <row r="404" spans="1:18">
      <c r="A404" s="40" t="str">
        <f t="shared" si="56"/>
        <v/>
      </c>
      <c r="B404" s="54"/>
      <c r="C404" s="54"/>
      <c r="D404" s="55"/>
      <c r="E404" s="53"/>
      <c r="F404" s="55"/>
      <c r="G404" s="126"/>
      <c r="H404" s="55"/>
      <c r="I404" s="51" t="str">
        <f t="shared" si="63"/>
        <v>-</v>
      </c>
      <c r="J404" s="26" t="str">
        <f t="shared" si="57"/>
        <v/>
      </c>
      <c r="K404" s="26" t="str">
        <f t="shared" si="64"/>
        <v/>
      </c>
      <c r="L404" s="26" t="str">
        <f t="shared" si="58"/>
        <v/>
      </c>
      <c r="M404" s="26" t="str">
        <f t="shared" si="59"/>
        <v/>
      </c>
      <c r="N404" s="26" t="str">
        <f t="shared" si="60"/>
        <v/>
      </c>
      <c r="O404" s="26" t="str">
        <f t="shared" si="61"/>
        <v/>
      </c>
      <c r="P404" s="50" t="str">
        <f>IF(OR(ISBLANK(Livraison!$B$15),ISBLANK(G404)),"",IF(M404=FALSE,FALSE,IF(AND((Livraison!$B$15-YEAR(G404))&gt;=16,(Livraison!$B$15-YEAR(G404))&lt;=65),TRUE,FALSE)))</f>
        <v/>
      </c>
      <c r="Q404" s="26" t="str">
        <f>IF(ISBLANK(E404),"",IF(COUNTIF(Qualification!$O$12:$O$1011,E404)&gt;0,TRUE,FALSE))</f>
        <v/>
      </c>
      <c r="R404" s="56" t="str">
        <f t="shared" si="62"/>
        <v/>
      </c>
    </row>
    <row r="405" spans="1:18">
      <c r="A405" s="40" t="str">
        <f t="shared" si="56"/>
        <v/>
      </c>
      <c r="B405" s="54"/>
      <c r="C405" s="54"/>
      <c r="D405" s="55"/>
      <c r="E405" s="53"/>
      <c r="F405" s="55"/>
      <c r="G405" s="126"/>
      <c r="H405" s="55"/>
      <c r="I405" s="51" t="str">
        <f t="shared" si="63"/>
        <v>-</v>
      </c>
      <c r="J405" s="26" t="str">
        <f t="shared" si="57"/>
        <v/>
      </c>
      <c r="K405" s="26" t="str">
        <f t="shared" si="64"/>
        <v/>
      </c>
      <c r="L405" s="26" t="str">
        <f t="shared" si="58"/>
        <v/>
      </c>
      <c r="M405" s="26" t="str">
        <f t="shared" si="59"/>
        <v/>
      </c>
      <c r="N405" s="26" t="str">
        <f t="shared" si="60"/>
        <v/>
      </c>
      <c r="O405" s="26" t="str">
        <f t="shared" si="61"/>
        <v/>
      </c>
      <c r="P405" s="50" t="str">
        <f>IF(OR(ISBLANK(Livraison!$B$15),ISBLANK(G405)),"",IF(M405=FALSE,FALSE,IF(AND((Livraison!$B$15-YEAR(G405))&gt;=16,(Livraison!$B$15-YEAR(G405))&lt;=65),TRUE,FALSE)))</f>
        <v/>
      </c>
      <c r="Q405" s="26" t="str">
        <f>IF(ISBLANK(E405),"",IF(COUNTIF(Qualification!$O$12:$O$1011,E405)&gt;0,TRUE,FALSE))</f>
        <v/>
      </c>
      <c r="R405" s="56" t="str">
        <f t="shared" si="62"/>
        <v/>
      </c>
    </row>
    <row r="406" spans="1:18">
      <c r="A406" s="40" t="str">
        <f t="shared" si="56"/>
        <v/>
      </c>
      <c r="B406" s="54"/>
      <c r="C406" s="54"/>
      <c r="D406" s="55"/>
      <c r="E406" s="53"/>
      <c r="F406" s="55"/>
      <c r="G406" s="126"/>
      <c r="H406" s="55"/>
      <c r="I406" s="51" t="str">
        <f t="shared" si="63"/>
        <v>-</v>
      </c>
      <c r="J406" s="26" t="str">
        <f t="shared" si="57"/>
        <v/>
      </c>
      <c r="K406" s="26" t="str">
        <f t="shared" si="64"/>
        <v/>
      </c>
      <c r="L406" s="26" t="str">
        <f t="shared" si="58"/>
        <v/>
      </c>
      <c r="M406" s="26" t="str">
        <f t="shared" si="59"/>
        <v/>
      </c>
      <c r="N406" s="26" t="str">
        <f t="shared" si="60"/>
        <v/>
      </c>
      <c r="O406" s="26" t="str">
        <f t="shared" si="61"/>
        <v/>
      </c>
      <c r="P406" s="50" t="str">
        <f>IF(OR(ISBLANK(Livraison!$B$15),ISBLANK(G406)),"",IF(M406=FALSE,FALSE,IF(AND((Livraison!$B$15-YEAR(G406))&gt;=16,(Livraison!$B$15-YEAR(G406))&lt;=65),TRUE,FALSE)))</f>
        <v/>
      </c>
      <c r="Q406" s="26" t="str">
        <f>IF(ISBLANK(E406),"",IF(COUNTIF(Qualification!$O$12:$O$1011,E406)&gt;0,TRUE,FALSE))</f>
        <v/>
      </c>
      <c r="R406" s="56" t="str">
        <f t="shared" si="62"/>
        <v/>
      </c>
    </row>
    <row r="407" spans="1:18">
      <c r="A407" s="40" t="str">
        <f t="shared" si="56"/>
        <v/>
      </c>
      <c r="B407" s="54"/>
      <c r="C407" s="54"/>
      <c r="D407" s="55"/>
      <c r="E407" s="53"/>
      <c r="F407" s="55"/>
      <c r="G407" s="126"/>
      <c r="H407" s="55"/>
      <c r="I407" s="51" t="str">
        <f t="shared" si="63"/>
        <v>-</v>
      </c>
      <c r="J407" s="26" t="str">
        <f t="shared" si="57"/>
        <v/>
      </c>
      <c r="K407" s="26" t="str">
        <f t="shared" si="64"/>
        <v/>
      </c>
      <c r="L407" s="26" t="str">
        <f t="shared" si="58"/>
        <v/>
      </c>
      <c r="M407" s="26" t="str">
        <f t="shared" si="59"/>
        <v/>
      </c>
      <c r="N407" s="26" t="str">
        <f t="shared" si="60"/>
        <v/>
      </c>
      <c r="O407" s="26" t="str">
        <f t="shared" si="61"/>
        <v/>
      </c>
      <c r="P407" s="50" t="str">
        <f>IF(OR(ISBLANK(Livraison!$B$15),ISBLANK(G407)),"",IF(M407=FALSE,FALSE,IF(AND((Livraison!$B$15-YEAR(G407))&gt;=16,(Livraison!$B$15-YEAR(G407))&lt;=65),TRUE,FALSE)))</f>
        <v/>
      </c>
      <c r="Q407" s="26" t="str">
        <f>IF(ISBLANK(E407),"",IF(COUNTIF(Qualification!$O$12:$O$1011,E407)&gt;0,TRUE,FALSE))</f>
        <v/>
      </c>
      <c r="R407" s="56" t="str">
        <f t="shared" si="62"/>
        <v/>
      </c>
    </row>
    <row r="408" spans="1:18">
      <c r="A408" s="40" t="str">
        <f t="shared" si="56"/>
        <v/>
      </c>
      <c r="B408" s="54"/>
      <c r="C408" s="54"/>
      <c r="D408" s="55"/>
      <c r="E408" s="53"/>
      <c r="F408" s="55"/>
      <c r="G408" s="126"/>
      <c r="H408" s="55"/>
      <c r="I408" s="51" t="str">
        <f t="shared" si="63"/>
        <v>-</v>
      </c>
      <c r="J408" s="26" t="str">
        <f t="shared" si="57"/>
        <v/>
      </c>
      <c r="K408" s="26" t="str">
        <f t="shared" si="64"/>
        <v/>
      </c>
      <c r="L408" s="26" t="str">
        <f t="shared" si="58"/>
        <v/>
      </c>
      <c r="M408" s="26" t="str">
        <f t="shared" si="59"/>
        <v/>
      </c>
      <c r="N408" s="26" t="str">
        <f t="shared" si="60"/>
        <v/>
      </c>
      <c r="O408" s="26" t="str">
        <f t="shared" si="61"/>
        <v/>
      </c>
      <c r="P408" s="50" t="str">
        <f>IF(OR(ISBLANK(Livraison!$B$15),ISBLANK(G408)),"",IF(M408=FALSE,FALSE,IF(AND((Livraison!$B$15-YEAR(G408))&gt;=16,(Livraison!$B$15-YEAR(G408))&lt;=65),TRUE,FALSE)))</f>
        <v/>
      </c>
      <c r="Q408" s="26" t="str">
        <f>IF(ISBLANK(E408),"",IF(COUNTIF(Qualification!$O$12:$O$1011,E408)&gt;0,TRUE,FALSE))</f>
        <v/>
      </c>
      <c r="R408" s="56" t="str">
        <f t="shared" si="62"/>
        <v/>
      </c>
    </row>
    <row r="409" spans="1:18">
      <c r="A409" s="40" t="str">
        <f t="shared" si="56"/>
        <v/>
      </c>
      <c r="B409" s="54"/>
      <c r="C409" s="54"/>
      <c r="D409" s="55"/>
      <c r="E409" s="53"/>
      <c r="F409" s="55"/>
      <c r="G409" s="126"/>
      <c r="H409" s="55"/>
      <c r="I409" s="51" t="str">
        <f t="shared" si="63"/>
        <v>-</v>
      </c>
      <c r="J409" s="26" t="str">
        <f t="shared" si="57"/>
        <v/>
      </c>
      <c r="K409" s="26" t="str">
        <f t="shared" si="64"/>
        <v/>
      </c>
      <c r="L409" s="26" t="str">
        <f t="shared" si="58"/>
        <v/>
      </c>
      <c r="M409" s="26" t="str">
        <f t="shared" si="59"/>
        <v/>
      </c>
      <c r="N409" s="26" t="str">
        <f t="shared" si="60"/>
        <v/>
      </c>
      <c r="O409" s="26" t="str">
        <f t="shared" si="61"/>
        <v/>
      </c>
      <c r="P409" s="50" t="str">
        <f>IF(OR(ISBLANK(Livraison!$B$15),ISBLANK(G409)),"",IF(M409=FALSE,FALSE,IF(AND((Livraison!$B$15-YEAR(G409))&gt;=16,(Livraison!$B$15-YEAR(G409))&lt;=65),TRUE,FALSE)))</f>
        <v/>
      </c>
      <c r="Q409" s="26" t="str">
        <f>IF(ISBLANK(E409),"",IF(COUNTIF(Qualification!$O$12:$O$1011,E409)&gt;0,TRUE,FALSE))</f>
        <v/>
      </c>
      <c r="R409" s="56" t="str">
        <f t="shared" si="62"/>
        <v/>
      </c>
    </row>
    <row r="410" spans="1:18">
      <c r="A410" s="40" t="str">
        <f t="shared" si="56"/>
        <v/>
      </c>
      <c r="B410" s="54"/>
      <c r="C410" s="54"/>
      <c r="D410" s="55"/>
      <c r="E410" s="53"/>
      <c r="F410" s="55"/>
      <c r="G410" s="126"/>
      <c r="H410" s="55"/>
      <c r="I410" s="51" t="str">
        <f t="shared" si="63"/>
        <v>-</v>
      </c>
      <c r="J410" s="26" t="str">
        <f t="shared" si="57"/>
        <v/>
      </c>
      <c r="K410" s="26" t="str">
        <f t="shared" si="64"/>
        <v/>
      </c>
      <c r="L410" s="26" t="str">
        <f t="shared" si="58"/>
        <v/>
      </c>
      <c r="M410" s="26" t="str">
        <f t="shared" si="59"/>
        <v/>
      </c>
      <c r="N410" s="26" t="str">
        <f t="shared" si="60"/>
        <v/>
      </c>
      <c r="O410" s="26" t="str">
        <f t="shared" si="61"/>
        <v/>
      </c>
      <c r="P410" s="50" t="str">
        <f>IF(OR(ISBLANK(Livraison!$B$15),ISBLANK(G410)),"",IF(M410=FALSE,FALSE,IF(AND((Livraison!$B$15-YEAR(G410))&gt;=16,(Livraison!$B$15-YEAR(G410))&lt;=65),TRUE,FALSE)))</f>
        <v/>
      </c>
      <c r="Q410" s="26" t="str">
        <f>IF(ISBLANK(E410),"",IF(COUNTIF(Qualification!$O$12:$O$1011,E410)&gt;0,TRUE,FALSE))</f>
        <v/>
      </c>
      <c r="R410" s="56" t="str">
        <f t="shared" si="62"/>
        <v/>
      </c>
    </row>
    <row r="411" spans="1:18">
      <c r="A411" s="40" t="str">
        <f t="shared" si="56"/>
        <v/>
      </c>
      <c r="B411" s="54"/>
      <c r="C411" s="54"/>
      <c r="D411" s="55"/>
      <c r="E411" s="53"/>
      <c r="F411" s="55"/>
      <c r="G411" s="126"/>
      <c r="H411" s="55"/>
      <c r="I411" s="51" t="str">
        <f t="shared" si="63"/>
        <v>-</v>
      </c>
      <c r="J411" s="26" t="str">
        <f t="shared" si="57"/>
        <v/>
      </c>
      <c r="K411" s="26" t="str">
        <f t="shared" si="64"/>
        <v/>
      </c>
      <c r="L411" s="26" t="str">
        <f t="shared" si="58"/>
        <v/>
      </c>
      <c r="M411" s="26" t="str">
        <f t="shared" si="59"/>
        <v/>
      </c>
      <c r="N411" s="26" t="str">
        <f t="shared" si="60"/>
        <v/>
      </c>
      <c r="O411" s="26" t="str">
        <f t="shared" si="61"/>
        <v/>
      </c>
      <c r="P411" s="50" t="str">
        <f>IF(OR(ISBLANK(Livraison!$B$15),ISBLANK(G411)),"",IF(M411=FALSE,FALSE,IF(AND((Livraison!$B$15-YEAR(G411))&gt;=16,(Livraison!$B$15-YEAR(G411))&lt;=65),TRUE,FALSE)))</f>
        <v/>
      </c>
      <c r="Q411" s="26" t="str">
        <f>IF(ISBLANK(E411),"",IF(COUNTIF(Qualification!$O$12:$O$1011,E411)&gt;0,TRUE,FALSE))</f>
        <v/>
      </c>
      <c r="R411" s="56" t="str">
        <f t="shared" si="62"/>
        <v/>
      </c>
    </row>
    <row r="412" spans="1:18">
      <c r="A412" s="40" t="str">
        <f t="shared" si="56"/>
        <v/>
      </c>
      <c r="B412" s="54"/>
      <c r="C412" s="54"/>
      <c r="D412" s="55"/>
      <c r="E412" s="53"/>
      <c r="F412" s="55"/>
      <c r="G412" s="126"/>
      <c r="H412" s="55"/>
      <c r="I412" s="51" t="str">
        <f t="shared" si="63"/>
        <v>-</v>
      </c>
      <c r="J412" s="26" t="str">
        <f t="shared" si="57"/>
        <v/>
      </c>
      <c r="K412" s="26" t="str">
        <f t="shared" si="64"/>
        <v/>
      </c>
      <c r="L412" s="26" t="str">
        <f t="shared" si="58"/>
        <v/>
      </c>
      <c r="M412" s="26" t="str">
        <f t="shared" si="59"/>
        <v/>
      </c>
      <c r="N412" s="26" t="str">
        <f t="shared" si="60"/>
        <v/>
      </c>
      <c r="O412" s="26" t="str">
        <f t="shared" si="61"/>
        <v/>
      </c>
      <c r="P412" s="50" t="str">
        <f>IF(OR(ISBLANK(Livraison!$B$15),ISBLANK(G412)),"",IF(M412=FALSE,FALSE,IF(AND((Livraison!$B$15-YEAR(G412))&gt;=16,(Livraison!$B$15-YEAR(G412))&lt;=65),TRUE,FALSE)))</f>
        <v/>
      </c>
      <c r="Q412" s="26" t="str">
        <f>IF(ISBLANK(E412),"",IF(COUNTIF(Qualification!$O$12:$O$1011,E412)&gt;0,TRUE,FALSE))</f>
        <v/>
      </c>
      <c r="R412" s="56" t="str">
        <f t="shared" si="62"/>
        <v/>
      </c>
    </row>
    <row r="413" spans="1:18">
      <c r="A413" s="40" t="str">
        <f t="shared" si="56"/>
        <v/>
      </c>
      <c r="B413" s="54"/>
      <c r="C413" s="54"/>
      <c r="D413" s="55"/>
      <c r="E413" s="53"/>
      <c r="F413" s="55"/>
      <c r="G413" s="126"/>
      <c r="H413" s="55"/>
      <c r="I413" s="51" t="str">
        <f t="shared" si="63"/>
        <v>-</v>
      </c>
      <c r="J413" s="26" t="str">
        <f t="shared" si="57"/>
        <v/>
      </c>
      <c r="K413" s="26" t="str">
        <f t="shared" si="64"/>
        <v/>
      </c>
      <c r="L413" s="26" t="str">
        <f t="shared" si="58"/>
        <v/>
      </c>
      <c r="M413" s="26" t="str">
        <f t="shared" si="59"/>
        <v/>
      </c>
      <c r="N413" s="26" t="str">
        <f t="shared" si="60"/>
        <v/>
      </c>
      <c r="O413" s="26" t="str">
        <f t="shared" si="61"/>
        <v/>
      </c>
      <c r="P413" s="50" t="str">
        <f>IF(OR(ISBLANK(Livraison!$B$15),ISBLANK(G413)),"",IF(M413=FALSE,FALSE,IF(AND((Livraison!$B$15-YEAR(G413))&gt;=16,(Livraison!$B$15-YEAR(G413))&lt;=65),TRUE,FALSE)))</f>
        <v/>
      </c>
      <c r="Q413" s="26" t="str">
        <f>IF(ISBLANK(E413),"",IF(COUNTIF(Qualification!$O$12:$O$1011,E413)&gt;0,TRUE,FALSE))</f>
        <v/>
      </c>
      <c r="R413" s="56" t="str">
        <f t="shared" si="62"/>
        <v/>
      </c>
    </row>
    <row r="414" spans="1:18">
      <c r="A414" s="40" t="str">
        <f t="shared" si="56"/>
        <v/>
      </c>
      <c r="B414" s="54"/>
      <c r="C414" s="54"/>
      <c r="D414" s="55"/>
      <c r="E414" s="53"/>
      <c r="F414" s="55"/>
      <c r="G414" s="126"/>
      <c r="H414" s="55"/>
      <c r="I414" s="51" t="str">
        <f t="shared" si="63"/>
        <v>-</v>
      </c>
      <c r="J414" s="26" t="str">
        <f t="shared" si="57"/>
        <v/>
      </c>
      <c r="K414" s="26" t="str">
        <f t="shared" si="64"/>
        <v/>
      </c>
      <c r="L414" s="26" t="str">
        <f t="shared" si="58"/>
        <v/>
      </c>
      <c r="M414" s="26" t="str">
        <f t="shared" si="59"/>
        <v/>
      </c>
      <c r="N414" s="26" t="str">
        <f t="shared" si="60"/>
        <v/>
      </c>
      <c r="O414" s="26" t="str">
        <f t="shared" si="61"/>
        <v/>
      </c>
      <c r="P414" s="50" t="str">
        <f>IF(OR(ISBLANK(Livraison!$B$15),ISBLANK(G414)),"",IF(M414=FALSE,FALSE,IF(AND((Livraison!$B$15-YEAR(G414))&gt;=16,(Livraison!$B$15-YEAR(G414))&lt;=65),TRUE,FALSE)))</f>
        <v/>
      </c>
      <c r="Q414" s="26" t="str">
        <f>IF(ISBLANK(E414),"",IF(COUNTIF(Qualification!$O$12:$O$1011,E414)&gt;0,TRUE,FALSE))</f>
        <v/>
      </c>
      <c r="R414" s="56" t="str">
        <f t="shared" si="62"/>
        <v/>
      </c>
    </row>
    <row r="415" spans="1:18">
      <c r="A415" s="40" t="str">
        <f t="shared" si="56"/>
        <v/>
      </c>
      <c r="B415" s="54"/>
      <c r="C415" s="54"/>
      <c r="D415" s="55"/>
      <c r="E415" s="53"/>
      <c r="F415" s="55"/>
      <c r="G415" s="126"/>
      <c r="H415" s="55"/>
      <c r="I415" s="51" t="str">
        <f t="shared" si="63"/>
        <v>-</v>
      </c>
      <c r="J415" s="26" t="str">
        <f t="shared" si="57"/>
        <v/>
      </c>
      <c r="K415" s="26" t="str">
        <f t="shared" si="64"/>
        <v/>
      </c>
      <c r="L415" s="26" t="str">
        <f t="shared" si="58"/>
        <v/>
      </c>
      <c r="M415" s="26" t="str">
        <f t="shared" si="59"/>
        <v/>
      </c>
      <c r="N415" s="26" t="str">
        <f t="shared" si="60"/>
        <v/>
      </c>
      <c r="O415" s="26" t="str">
        <f t="shared" si="61"/>
        <v/>
      </c>
      <c r="P415" s="50" t="str">
        <f>IF(OR(ISBLANK(Livraison!$B$15),ISBLANK(G415)),"",IF(M415=FALSE,FALSE,IF(AND((Livraison!$B$15-YEAR(G415))&gt;=16,(Livraison!$B$15-YEAR(G415))&lt;=65),TRUE,FALSE)))</f>
        <v/>
      </c>
      <c r="Q415" s="26" t="str">
        <f>IF(ISBLANK(E415),"",IF(COUNTIF(Qualification!$O$12:$O$1011,E415)&gt;0,TRUE,FALSE))</f>
        <v/>
      </c>
      <c r="R415" s="56" t="str">
        <f t="shared" si="62"/>
        <v/>
      </c>
    </row>
    <row r="416" spans="1:18">
      <c r="A416" s="40" t="str">
        <f t="shared" si="56"/>
        <v/>
      </c>
      <c r="B416" s="54"/>
      <c r="C416" s="54"/>
      <c r="D416" s="55"/>
      <c r="E416" s="53"/>
      <c r="F416" s="55"/>
      <c r="G416" s="126"/>
      <c r="H416" s="55"/>
      <c r="I416" s="51" t="str">
        <f t="shared" si="63"/>
        <v>-</v>
      </c>
      <c r="J416" s="26" t="str">
        <f t="shared" si="57"/>
        <v/>
      </c>
      <c r="K416" s="26" t="str">
        <f t="shared" si="64"/>
        <v/>
      </c>
      <c r="L416" s="26" t="str">
        <f t="shared" si="58"/>
        <v/>
      </c>
      <c r="M416" s="26" t="str">
        <f t="shared" si="59"/>
        <v/>
      </c>
      <c r="N416" s="26" t="str">
        <f t="shared" si="60"/>
        <v/>
      </c>
      <c r="O416" s="26" t="str">
        <f t="shared" si="61"/>
        <v/>
      </c>
      <c r="P416" s="50" t="str">
        <f>IF(OR(ISBLANK(Livraison!$B$15),ISBLANK(G416)),"",IF(M416=FALSE,FALSE,IF(AND((Livraison!$B$15-YEAR(G416))&gt;=16,(Livraison!$B$15-YEAR(G416))&lt;=65),TRUE,FALSE)))</f>
        <v/>
      </c>
      <c r="Q416" s="26" t="str">
        <f>IF(ISBLANK(E416),"",IF(COUNTIF(Qualification!$O$12:$O$1011,E416)&gt;0,TRUE,FALSE))</f>
        <v/>
      </c>
      <c r="R416" s="56" t="str">
        <f t="shared" si="62"/>
        <v/>
      </c>
    </row>
    <row r="417" spans="1:18">
      <c r="A417" s="40" t="str">
        <f t="shared" si="56"/>
        <v/>
      </c>
      <c r="B417" s="54"/>
      <c r="C417" s="54"/>
      <c r="D417" s="55"/>
      <c r="E417" s="53"/>
      <c r="F417" s="55"/>
      <c r="G417" s="126"/>
      <c r="H417" s="55"/>
      <c r="I417" s="51" t="str">
        <f t="shared" si="63"/>
        <v>-</v>
      </c>
      <c r="J417" s="26" t="str">
        <f t="shared" si="57"/>
        <v/>
      </c>
      <c r="K417" s="26" t="str">
        <f t="shared" si="64"/>
        <v/>
      </c>
      <c r="L417" s="26" t="str">
        <f t="shared" si="58"/>
        <v/>
      </c>
      <c r="M417" s="26" t="str">
        <f t="shared" si="59"/>
        <v/>
      </c>
      <c r="N417" s="26" t="str">
        <f t="shared" si="60"/>
        <v/>
      </c>
      <c r="O417" s="26" t="str">
        <f t="shared" si="61"/>
        <v/>
      </c>
      <c r="P417" s="50" t="str">
        <f>IF(OR(ISBLANK(Livraison!$B$15),ISBLANK(G417)),"",IF(M417=FALSE,FALSE,IF(AND((Livraison!$B$15-YEAR(G417))&gt;=16,(Livraison!$B$15-YEAR(G417))&lt;=65),TRUE,FALSE)))</f>
        <v/>
      </c>
      <c r="Q417" s="26" t="str">
        <f>IF(ISBLANK(E417),"",IF(COUNTIF(Qualification!$O$12:$O$1011,E417)&gt;0,TRUE,FALSE))</f>
        <v/>
      </c>
      <c r="R417" s="56" t="str">
        <f t="shared" si="62"/>
        <v/>
      </c>
    </row>
    <row r="418" spans="1:18">
      <c r="A418" s="40" t="str">
        <f t="shared" si="56"/>
        <v/>
      </c>
      <c r="B418" s="54"/>
      <c r="C418" s="54"/>
      <c r="D418" s="55"/>
      <c r="E418" s="53"/>
      <c r="F418" s="55"/>
      <c r="G418" s="126"/>
      <c r="H418" s="55"/>
      <c r="I418" s="51" t="str">
        <f t="shared" si="63"/>
        <v>-</v>
      </c>
      <c r="J418" s="26" t="str">
        <f t="shared" si="57"/>
        <v/>
      </c>
      <c r="K418" s="26" t="str">
        <f t="shared" si="64"/>
        <v/>
      </c>
      <c r="L418" s="26" t="str">
        <f t="shared" si="58"/>
        <v/>
      </c>
      <c r="M418" s="26" t="str">
        <f t="shared" si="59"/>
        <v/>
      </c>
      <c r="N418" s="26" t="str">
        <f t="shared" si="60"/>
        <v/>
      </c>
      <c r="O418" s="26" t="str">
        <f t="shared" si="61"/>
        <v/>
      </c>
      <c r="P418" s="50" t="str">
        <f>IF(OR(ISBLANK(Livraison!$B$15),ISBLANK(G418)),"",IF(M418=FALSE,FALSE,IF(AND((Livraison!$B$15-YEAR(G418))&gt;=16,(Livraison!$B$15-YEAR(G418))&lt;=65),TRUE,FALSE)))</f>
        <v/>
      </c>
      <c r="Q418" s="26" t="str">
        <f>IF(ISBLANK(E418),"",IF(COUNTIF(Qualification!$O$12:$O$1011,E418)&gt;0,TRUE,FALSE))</f>
        <v/>
      </c>
      <c r="R418" s="56" t="str">
        <f t="shared" si="62"/>
        <v/>
      </c>
    </row>
    <row r="419" spans="1:18">
      <c r="A419" s="40" t="str">
        <f t="shared" si="56"/>
        <v/>
      </c>
      <c r="B419" s="54"/>
      <c r="C419" s="54"/>
      <c r="D419" s="55"/>
      <c r="E419" s="53"/>
      <c r="F419" s="55"/>
      <c r="G419" s="126"/>
      <c r="H419" s="55"/>
      <c r="I419" s="51" t="str">
        <f t="shared" si="63"/>
        <v>-</v>
      </c>
      <c r="J419" s="26" t="str">
        <f t="shared" si="57"/>
        <v/>
      </c>
      <c r="K419" s="26" t="str">
        <f t="shared" si="64"/>
        <v/>
      </c>
      <c r="L419" s="26" t="str">
        <f t="shared" si="58"/>
        <v/>
      </c>
      <c r="M419" s="26" t="str">
        <f t="shared" si="59"/>
        <v/>
      </c>
      <c r="N419" s="26" t="str">
        <f t="shared" si="60"/>
        <v/>
      </c>
      <c r="O419" s="26" t="str">
        <f t="shared" si="61"/>
        <v/>
      </c>
      <c r="P419" s="50" t="str">
        <f>IF(OR(ISBLANK(Livraison!$B$15),ISBLANK(G419)),"",IF(M419=FALSE,FALSE,IF(AND((Livraison!$B$15-YEAR(G419))&gt;=16,(Livraison!$B$15-YEAR(G419))&lt;=65),TRUE,FALSE)))</f>
        <v/>
      </c>
      <c r="Q419" s="26" t="str">
        <f>IF(ISBLANK(E419),"",IF(COUNTIF(Qualification!$O$12:$O$1011,E419)&gt;0,TRUE,FALSE))</f>
        <v/>
      </c>
      <c r="R419" s="56" t="str">
        <f t="shared" si="62"/>
        <v/>
      </c>
    </row>
    <row r="420" spans="1:18">
      <c r="A420" s="40" t="str">
        <f t="shared" si="56"/>
        <v/>
      </c>
      <c r="B420" s="54"/>
      <c r="C420" s="54"/>
      <c r="D420" s="55"/>
      <c r="E420" s="53"/>
      <c r="F420" s="55"/>
      <c r="G420" s="126"/>
      <c r="H420" s="55"/>
      <c r="I420" s="51" t="str">
        <f t="shared" si="63"/>
        <v>-</v>
      </c>
      <c r="J420" s="26" t="str">
        <f t="shared" si="57"/>
        <v/>
      </c>
      <c r="K420" s="26" t="str">
        <f t="shared" si="64"/>
        <v/>
      </c>
      <c r="L420" s="26" t="str">
        <f t="shared" si="58"/>
        <v/>
      </c>
      <c r="M420" s="26" t="str">
        <f t="shared" si="59"/>
        <v/>
      </c>
      <c r="N420" s="26" t="str">
        <f t="shared" si="60"/>
        <v/>
      </c>
      <c r="O420" s="26" t="str">
        <f t="shared" si="61"/>
        <v/>
      </c>
      <c r="P420" s="50" t="str">
        <f>IF(OR(ISBLANK(Livraison!$B$15),ISBLANK(G420)),"",IF(M420=FALSE,FALSE,IF(AND((Livraison!$B$15-YEAR(G420))&gt;=16,(Livraison!$B$15-YEAR(G420))&lt;=65),TRUE,FALSE)))</f>
        <v/>
      </c>
      <c r="Q420" s="26" t="str">
        <f>IF(ISBLANK(E420),"",IF(COUNTIF(Qualification!$O$12:$O$1011,E420)&gt;0,TRUE,FALSE))</f>
        <v/>
      </c>
      <c r="R420" s="56" t="str">
        <f t="shared" si="62"/>
        <v/>
      </c>
    </row>
    <row r="421" spans="1:18">
      <c r="A421" s="40" t="str">
        <f t="shared" si="56"/>
        <v/>
      </c>
      <c r="B421" s="54"/>
      <c r="C421" s="54"/>
      <c r="D421" s="55"/>
      <c r="E421" s="53"/>
      <c r="F421" s="55"/>
      <c r="G421" s="126"/>
      <c r="H421" s="55"/>
      <c r="I421" s="51" t="str">
        <f t="shared" si="63"/>
        <v>-</v>
      </c>
      <c r="J421" s="26" t="str">
        <f t="shared" si="57"/>
        <v/>
      </c>
      <c r="K421" s="26" t="str">
        <f t="shared" si="64"/>
        <v/>
      </c>
      <c r="L421" s="26" t="str">
        <f t="shared" si="58"/>
        <v/>
      </c>
      <c r="M421" s="26" t="str">
        <f t="shared" si="59"/>
        <v/>
      </c>
      <c r="N421" s="26" t="str">
        <f t="shared" si="60"/>
        <v/>
      </c>
      <c r="O421" s="26" t="str">
        <f t="shared" si="61"/>
        <v/>
      </c>
      <c r="P421" s="50" t="str">
        <f>IF(OR(ISBLANK(Livraison!$B$15),ISBLANK(G421)),"",IF(M421=FALSE,FALSE,IF(AND((Livraison!$B$15-YEAR(G421))&gt;=16,(Livraison!$B$15-YEAR(G421))&lt;=65),TRUE,FALSE)))</f>
        <v/>
      </c>
      <c r="Q421" s="26" t="str">
        <f>IF(ISBLANK(E421),"",IF(COUNTIF(Qualification!$O$12:$O$1011,E421)&gt;0,TRUE,FALSE))</f>
        <v/>
      </c>
      <c r="R421" s="56" t="str">
        <f t="shared" si="62"/>
        <v/>
      </c>
    </row>
    <row r="422" spans="1:18">
      <c r="A422" s="40" t="str">
        <f t="shared" si="56"/>
        <v/>
      </c>
      <c r="B422" s="54"/>
      <c r="C422" s="54"/>
      <c r="D422" s="55"/>
      <c r="E422" s="53"/>
      <c r="F422" s="55"/>
      <c r="G422" s="126"/>
      <c r="H422" s="55"/>
      <c r="I422" s="51" t="str">
        <f t="shared" si="63"/>
        <v>-</v>
      </c>
      <c r="J422" s="26" t="str">
        <f t="shared" si="57"/>
        <v/>
      </c>
      <c r="K422" s="26" t="str">
        <f t="shared" si="64"/>
        <v/>
      </c>
      <c r="L422" s="26" t="str">
        <f t="shared" si="58"/>
        <v/>
      </c>
      <c r="M422" s="26" t="str">
        <f t="shared" si="59"/>
        <v/>
      </c>
      <c r="N422" s="26" t="str">
        <f t="shared" si="60"/>
        <v/>
      </c>
      <c r="O422" s="26" t="str">
        <f t="shared" si="61"/>
        <v/>
      </c>
      <c r="P422" s="50" t="str">
        <f>IF(OR(ISBLANK(Livraison!$B$15),ISBLANK(G422)),"",IF(M422=FALSE,FALSE,IF(AND((Livraison!$B$15-YEAR(G422))&gt;=16,(Livraison!$B$15-YEAR(G422))&lt;=65),TRUE,FALSE)))</f>
        <v/>
      </c>
      <c r="Q422" s="26" t="str">
        <f>IF(ISBLANK(E422),"",IF(COUNTIF(Qualification!$O$12:$O$1011,E422)&gt;0,TRUE,FALSE))</f>
        <v/>
      </c>
      <c r="R422" s="56" t="str">
        <f t="shared" si="62"/>
        <v/>
      </c>
    </row>
    <row r="423" spans="1:18">
      <c r="A423" s="40" t="str">
        <f t="shared" si="56"/>
        <v/>
      </c>
      <c r="B423" s="54"/>
      <c r="C423" s="54"/>
      <c r="D423" s="55"/>
      <c r="E423" s="53"/>
      <c r="F423" s="55"/>
      <c r="G423" s="126"/>
      <c r="H423" s="55"/>
      <c r="I423" s="51" t="str">
        <f t="shared" si="63"/>
        <v>-</v>
      </c>
      <c r="J423" s="26" t="str">
        <f t="shared" si="57"/>
        <v/>
      </c>
      <c r="K423" s="26" t="str">
        <f t="shared" si="64"/>
        <v/>
      </c>
      <c r="L423" s="26" t="str">
        <f t="shared" si="58"/>
        <v/>
      </c>
      <c r="M423" s="26" t="str">
        <f t="shared" si="59"/>
        <v/>
      </c>
      <c r="N423" s="26" t="str">
        <f t="shared" si="60"/>
        <v/>
      </c>
      <c r="O423" s="26" t="str">
        <f t="shared" si="61"/>
        <v/>
      </c>
      <c r="P423" s="50" t="str">
        <f>IF(OR(ISBLANK(Livraison!$B$15),ISBLANK(G423)),"",IF(M423=FALSE,FALSE,IF(AND((Livraison!$B$15-YEAR(G423))&gt;=16,(Livraison!$B$15-YEAR(G423))&lt;=65),TRUE,FALSE)))</f>
        <v/>
      </c>
      <c r="Q423" s="26" t="str">
        <f>IF(ISBLANK(E423),"",IF(COUNTIF(Qualification!$O$12:$O$1011,E423)&gt;0,TRUE,FALSE))</f>
        <v/>
      </c>
      <c r="R423" s="56" t="str">
        <f t="shared" si="62"/>
        <v/>
      </c>
    </row>
    <row r="424" spans="1:18">
      <c r="A424" s="40" t="str">
        <f t="shared" si="56"/>
        <v/>
      </c>
      <c r="B424" s="54"/>
      <c r="C424" s="54"/>
      <c r="D424" s="55"/>
      <c r="E424" s="53"/>
      <c r="F424" s="55"/>
      <c r="G424" s="126"/>
      <c r="H424" s="55"/>
      <c r="I424" s="51" t="str">
        <f t="shared" si="63"/>
        <v>-</v>
      </c>
      <c r="J424" s="26" t="str">
        <f t="shared" si="57"/>
        <v/>
      </c>
      <c r="K424" s="26" t="str">
        <f t="shared" si="64"/>
        <v/>
      </c>
      <c r="L424" s="26" t="str">
        <f t="shared" si="58"/>
        <v/>
      </c>
      <c r="M424" s="26" t="str">
        <f t="shared" si="59"/>
        <v/>
      </c>
      <c r="N424" s="26" t="str">
        <f t="shared" si="60"/>
        <v/>
      </c>
      <c r="O424" s="26" t="str">
        <f t="shared" si="61"/>
        <v/>
      </c>
      <c r="P424" s="50" t="str">
        <f>IF(OR(ISBLANK(Livraison!$B$15),ISBLANK(G424)),"",IF(M424=FALSE,FALSE,IF(AND((Livraison!$B$15-YEAR(G424))&gt;=16,(Livraison!$B$15-YEAR(G424))&lt;=65),TRUE,FALSE)))</f>
        <v/>
      </c>
      <c r="Q424" s="26" t="str">
        <f>IF(ISBLANK(E424),"",IF(COUNTIF(Qualification!$O$12:$O$1011,E424)&gt;0,TRUE,FALSE))</f>
        <v/>
      </c>
      <c r="R424" s="56" t="str">
        <f t="shared" si="62"/>
        <v/>
      </c>
    </row>
    <row r="425" spans="1:18">
      <c r="A425" s="40" t="str">
        <f t="shared" si="56"/>
        <v/>
      </c>
      <c r="B425" s="54"/>
      <c r="C425" s="54"/>
      <c r="D425" s="55"/>
      <c r="E425" s="53"/>
      <c r="F425" s="55"/>
      <c r="G425" s="126"/>
      <c r="H425" s="55"/>
      <c r="I425" s="51" t="str">
        <f t="shared" si="63"/>
        <v>-</v>
      </c>
      <c r="J425" s="26" t="str">
        <f t="shared" si="57"/>
        <v/>
      </c>
      <c r="K425" s="26" t="str">
        <f t="shared" si="64"/>
        <v/>
      </c>
      <c r="L425" s="26" t="str">
        <f t="shared" si="58"/>
        <v/>
      </c>
      <c r="M425" s="26" t="str">
        <f t="shared" si="59"/>
        <v/>
      </c>
      <c r="N425" s="26" t="str">
        <f t="shared" si="60"/>
        <v/>
      </c>
      <c r="O425" s="26" t="str">
        <f t="shared" si="61"/>
        <v/>
      </c>
      <c r="P425" s="50" t="str">
        <f>IF(OR(ISBLANK(Livraison!$B$15),ISBLANK(G425)),"",IF(M425=FALSE,FALSE,IF(AND((Livraison!$B$15-YEAR(G425))&gt;=16,(Livraison!$B$15-YEAR(G425))&lt;=65),TRUE,FALSE)))</f>
        <v/>
      </c>
      <c r="Q425" s="26" t="str">
        <f>IF(ISBLANK(E425),"",IF(COUNTIF(Qualification!$O$12:$O$1011,E425)&gt;0,TRUE,FALSE))</f>
        <v/>
      </c>
      <c r="R425" s="56" t="str">
        <f t="shared" si="62"/>
        <v/>
      </c>
    </row>
    <row r="426" spans="1:18">
      <c r="A426" s="40" t="str">
        <f t="shared" si="56"/>
        <v/>
      </c>
      <c r="B426" s="54"/>
      <c r="C426" s="54"/>
      <c r="D426" s="55"/>
      <c r="E426" s="53"/>
      <c r="F426" s="55"/>
      <c r="G426" s="126"/>
      <c r="H426" s="55"/>
      <c r="I426" s="51" t="str">
        <f t="shared" si="63"/>
        <v>-</v>
      </c>
      <c r="J426" s="26" t="str">
        <f t="shared" si="57"/>
        <v/>
      </c>
      <c r="K426" s="26" t="str">
        <f t="shared" si="64"/>
        <v/>
      </c>
      <c r="L426" s="26" t="str">
        <f t="shared" si="58"/>
        <v/>
      </c>
      <c r="M426" s="26" t="str">
        <f t="shared" si="59"/>
        <v/>
      </c>
      <c r="N426" s="26" t="str">
        <f t="shared" si="60"/>
        <v/>
      </c>
      <c r="O426" s="26" t="str">
        <f t="shared" si="61"/>
        <v/>
      </c>
      <c r="P426" s="50" t="str">
        <f>IF(OR(ISBLANK(Livraison!$B$15),ISBLANK(G426)),"",IF(M426=FALSE,FALSE,IF(AND((Livraison!$B$15-YEAR(G426))&gt;=16,(Livraison!$B$15-YEAR(G426))&lt;=65),TRUE,FALSE)))</f>
        <v/>
      </c>
      <c r="Q426" s="26" t="str">
        <f>IF(ISBLANK(E426),"",IF(COUNTIF(Qualification!$O$12:$O$1011,E426)&gt;0,TRUE,FALSE))</f>
        <v/>
      </c>
      <c r="R426" s="56" t="str">
        <f t="shared" si="62"/>
        <v/>
      </c>
    </row>
    <row r="427" spans="1:18">
      <c r="A427" s="40" t="str">
        <f t="shared" si="56"/>
        <v/>
      </c>
      <c r="B427" s="54"/>
      <c r="C427" s="54"/>
      <c r="D427" s="55"/>
      <c r="E427" s="53"/>
      <c r="F427" s="55"/>
      <c r="G427" s="126"/>
      <c r="H427" s="55"/>
      <c r="I427" s="51" t="str">
        <f t="shared" si="63"/>
        <v>-</v>
      </c>
      <c r="J427" s="26" t="str">
        <f t="shared" si="57"/>
        <v/>
      </c>
      <c r="K427" s="26" t="str">
        <f t="shared" si="64"/>
        <v/>
      </c>
      <c r="L427" s="26" t="str">
        <f t="shared" si="58"/>
        <v/>
      </c>
      <c r="M427" s="26" t="str">
        <f t="shared" si="59"/>
        <v/>
      </c>
      <c r="N427" s="26" t="str">
        <f t="shared" si="60"/>
        <v/>
      </c>
      <c r="O427" s="26" t="str">
        <f t="shared" si="61"/>
        <v/>
      </c>
      <c r="P427" s="50" t="str">
        <f>IF(OR(ISBLANK(Livraison!$B$15),ISBLANK(G427)),"",IF(M427=FALSE,FALSE,IF(AND((Livraison!$B$15-YEAR(G427))&gt;=16,(Livraison!$B$15-YEAR(G427))&lt;=65),TRUE,FALSE)))</f>
        <v/>
      </c>
      <c r="Q427" s="26" t="str">
        <f>IF(ISBLANK(E427),"",IF(COUNTIF(Qualification!$O$12:$O$1011,E427)&gt;0,TRUE,FALSE))</f>
        <v/>
      </c>
      <c r="R427" s="56" t="str">
        <f t="shared" si="62"/>
        <v/>
      </c>
    </row>
    <row r="428" spans="1:18">
      <c r="A428" s="40" t="str">
        <f t="shared" si="56"/>
        <v/>
      </c>
      <c r="B428" s="54"/>
      <c r="C428" s="54"/>
      <c r="D428" s="55"/>
      <c r="E428" s="53"/>
      <c r="F428" s="55"/>
      <c r="G428" s="126"/>
      <c r="H428" s="55"/>
      <c r="I428" s="51" t="str">
        <f t="shared" si="63"/>
        <v>-</v>
      </c>
      <c r="J428" s="26" t="str">
        <f t="shared" si="57"/>
        <v/>
      </c>
      <c r="K428" s="26" t="str">
        <f t="shared" si="64"/>
        <v/>
      </c>
      <c r="L428" s="26" t="str">
        <f t="shared" si="58"/>
        <v/>
      </c>
      <c r="M428" s="26" t="str">
        <f t="shared" si="59"/>
        <v/>
      </c>
      <c r="N428" s="26" t="str">
        <f t="shared" si="60"/>
        <v/>
      </c>
      <c r="O428" s="26" t="str">
        <f t="shared" si="61"/>
        <v/>
      </c>
      <c r="P428" s="50" t="str">
        <f>IF(OR(ISBLANK(Livraison!$B$15),ISBLANK(G428)),"",IF(M428=FALSE,FALSE,IF(AND((Livraison!$B$15-YEAR(G428))&gt;=16,(Livraison!$B$15-YEAR(G428))&lt;=65),TRUE,FALSE)))</f>
        <v/>
      </c>
      <c r="Q428" s="26" t="str">
        <f>IF(ISBLANK(E428),"",IF(COUNTIF(Qualification!$O$12:$O$1011,E428)&gt;0,TRUE,FALSE))</f>
        <v/>
      </c>
      <c r="R428" s="56" t="str">
        <f t="shared" si="62"/>
        <v/>
      </c>
    </row>
    <row r="429" spans="1:18">
      <c r="A429" s="40" t="str">
        <f t="shared" si="56"/>
        <v/>
      </c>
      <c r="B429" s="54"/>
      <c r="C429" s="54"/>
      <c r="D429" s="55"/>
      <c r="E429" s="53"/>
      <c r="F429" s="55"/>
      <c r="G429" s="126"/>
      <c r="H429" s="55"/>
      <c r="I429" s="51" t="str">
        <f t="shared" si="63"/>
        <v>-</v>
      </c>
      <c r="J429" s="26" t="str">
        <f t="shared" si="57"/>
        <v/>
      </c>
      <c r="K429" s="26" t="str">
        <f t="shared" si="64"/>
        <v/>
      </c>
      <c r="L429" s="26" t="str">
        <f t="shared" si="58"/>
        <v/>
      </c>
      <c r="M429" s="26" t="str">
        <f t="shared" si="59"/>
        <v/>
      </c>
      <c r="N429" s="26" t="str">
        <f t="shared" si="60"/>
        <v/>
      </c>
      <c r="O429" s="26" t="str">
        <f t="shared" si="61"/>
        <v/>
      </c>
      <c r="P429" s="50" t="str">
        <f>IF(OR(ISBLANK(Livraison!$B$15),ISBLANK(G429)),"",IF(M429=FALSE,FALSE,IF(AND((Livraison!$B$15-YEAR(G429))&gt;=16,(Livraison!$B$15-YEAR(G429))&lt;=65),TRUE,FALSE)))</f>
        <v/>
      </c>
      <c r="Q429" s="26" t="str">
        <f>IF(ISBLANK(E429),"",IF(COUNTIF(Qualification!$O$12:$O$1011,E429)&gt;0,TRUE,FALSE))</f>
        <v/>
      </c>
      <c r="R429" s="56" t="str">
        <f t="shared" si="62"/>
        <v/>
      </c>
    </row>
    <row r="430" spans="1:18">
      <c r="A430" s="40" t="str">
        <f t="shared" si="56"/>
        <v/>
      </c>
      <c r="B430" s="54"/>
      <c r="C430" s="54"/>
      <c r="D430" s="55"/>
      <c r="E430" s="53"/>
      <c r="F430" s="55"/>
      <c r="G430" s="126"/>
      <c r="H430" s="55"/>
      <c r="I430" s="51" t="str">
        <f t="shared" si="63"/>
        <v>-</v>
      </c>
      <c r="J430" s="26" t="str">
        <f t="shared" si="57"/>
        <v/>
      </c>
      <c r="K430" s="26" t="str">
        <f t="shared" si="64"/>
        <v/>
      </c>
      <c r="L430" s="26" t="str">
        <f t="shared" si="58"/>
        <v/>
      </c>
      <c r="M430" s="26" t="str">
        <f t="shared" si="59"/>
        <v/>
      </c>
      <c r="N430" s="26" t="str">
        <f t="shared" si="60"/>
        <v/>
      </c>
      <c r="O430" s="26" t="str">
        <f t="shared" si="61"/>
        <v/>
      </c>
      <c r="P430" s="50" t="str">
        <f>IF(OR(ISBLANK(Livraison!$B$15),ISBLANK(G430)),"",IF(M430=FALSE,FALSE,IF(AND((Livraison!$B$15-YEAR(G430))&gt;=16,(Livraison!$B$15-YEAR(G430))&lt;=65),TRUE,FALSE)))</f>
        <v/>
      </c>
      <c r="Q430" s="26" t="str">
        <f>IF(ISBLANK(E430),"",IF(COUNTIF(Qualification!$O$12:$O$1011,E430)&gt;0,TRUE,FALSE))</f>
        <v/>
      </c>
      <c r="R430" s="56" t="str">
        <f t="shared" si="62"/>
        <v/>
      </c>
    </row>
    <row r="431" spans="1:18">
      <c r="A431" s="40" t="str">
        <f t="shared" si="56"/>
        <v/>
      </c>
      <c r="B431" s="54"/>
      <c r="C431" s="54"/>
      <c r="D431" s="55"/>
      <c r="E431" s="53"/>
      <c r="F431" s="55"/>
      <c r="G431" s="126"/>
      <c r="H431" s="55"/>
      <c r="I431" s="51" t="str">
        <f t="shared" si="63"/>
        <v>-</v>
      </c>
      <c r="J431" s="26" t="str">
        <f t="shared" si="57"/>
        <v/>
      </c>
      <c r="K431" s="26" t="str">
        <f t="shared" si="64"/>
        <v/>
      </c>
      <c r="L431" s="26" t="str">
        <f t="shared" si="58"/>
        <v/>
      </c>
      <c r="M431" s="26" t="str">
        <f t="shared" si="59"/>
        <v/>
      </c>
      <c r="N431" s="26" t="str">
        <f t="shared" si="60"/>
        <v/>
      </c>
      <c r="O431" s="26" t="str">
        <f t="shared" si="61"/>
        <v/>
      </c>
      <c r="P431" s="50" t="str">
        <f>IF(OR(ISBLANK(Livraison!$B$15),ISBLANK(G431)),"",IF(M431=FALSE,FALSE,IF(AND((Livraison!$B$15-YEAR(G431))&gt;=16,(Livraison!$B$15-YEAR(G431))&lt;=65),TRUE,FALSE)))</f>
        <v/>
      </c>
      <c r="Q431" s="26" t="str">
        <f>IF(ISBLANK(E431),"",IF(COUNTIF(Qualification!$O$12:$O$1011,E431)&gt;0,TRUE,FALSE))</f>
        <v/>
      </c>
      <c r="R431" s="56" t="str">
        <f t="shared" si="62"/>
        <v/>
      </c>
    </row>
    <row r="432" spans="1:18">
      <c r="A432" s="40" t="str">
        <f t="shared" ref="A432:A495" si="65">IF(ISBLANK(D432),"",IF(COUNTA(D432:H432)&lt;&gt;5,"Incomplet",IF(OR(COUNTIF(J432:P432,FALSE)&gt;0,COUNTIF(J432:P432,#N/A)&gt;0),"Erreur",IF(NOT(P432),"Attention",IF(NOT(Q432),"Pas utilisé","OK")))))</f>
        <v/>
      </c>
      <c r="B432" s="54"/>
      <c r="C432" s="54"/>
      <c r="D432" s="55"/>
      <c r="E432" s="53"/>
      <c r="F432" s="55"/>
      <c r="G432" s="126"/>
      <c r="H432" s="55"/>
      <c r="I432" s="51" t="str">
        <f t="shared" si="63"/>
        <v>-</v>
      </c>
      <c r="J432" s="26" t="str">
        <f t="shared" ref="J432:J495" si="66">IF(D432="CH.AHV",IF(LEN(E432)=13,IF((MID(E432,13,1)+1-1)=MOD(10-(MID(E432,1,1)+3*MID(E432,2,1)+MID(E432,3,1)+3*MID(E432,4,1)+MID(E432,5,1)+3*MID(E432,6,1)+MID(E432,7,1)+3*MID(E432,8,1)+MID(E432,9,1)+3*MID(E432,10,1)+MID(E432,11,1)+3*MID(E432,12,1)),10),TRUE,FALSE),FALSE),"")</f>
        <v/>
      </c>
      <c r="K432" s="26" t="str">
        <f t="shared" si="64"/>
        <v/>
      </c>
      <c r="L432" s="26" t="str">
        <f t="shared" ref="L432:L495" si="67">IF(ISBLANK(D432),"",IF(OR(ISNA(MATCH(D432,codecatidpers,0)),D432="-"),FALSE,TRUE))</f>
        <v/>
      </c>
      <c r="M432" s="26" t="str">
        <f t="shared" ref="M432:M495" si="68">IF(ISBLANK(G432),"",IF(AND(G432 &gt; DATE(1925,1,1),G432 &lt; DATE(2100,1,1)),TRUE,FALSE))</f>
        <v/>
      </c>
      <c r="N432" s="26" t="str">
        <f t="shared" ref="N432:N495" si="69">IF(ISBLANK(F432),"",IF(OR(ISNA(MATCH(F432,libsex,0)),F432="-"),FALSE,TRUE))</f>
        <v/>
      </c>
      <c r="O432" s="26" t="str">
        <f t="shared" ref="O432:O495" si="70">IF(ISBLANK(H432),"",IF(OR(ISNA(MATCH(H432,libgem,0)),H432="-"),FALSE,TRUE))</f>
        <v/>
      </c>
      <c r="P432" s="50" t="str">
        <f>IF(OR(ISBLANK(Livraison!$B$15),ISBLANK(G432)),"",IF(M432=FALSE,FALSE,IF(AND((Livraison!$B$15-YEAR(G432))&gt;=16,(Livraison!$B$15-YEAR(G432))&lt;=65),TRUE,FALSE)))</f>
        <v/>
      </c>
      <c r="Q432" s="26" t="str">
        <f>IF(ISBLANK(E432),"",IF(COUNTIF(Qualification!$O$12:$O$1011,E432)&gt;0,TRUE,FALSE))</f>
        <v/>
      </c>
      <c r="R432" s="56" t="str">
        <f t="shared" ref="R432:R495" si="71">IF(A432="","",IF(A432&lt;&gt;"Pas utilisé",1,0))</f>
        <v/>
      </c>
    </row>
    <row r="433" spans="1:18">
      <c r="A433" s="40" t="str">
        <f t="shared" si="65"/>
        <v/>
      </c>
      <c r="B433" s="54"/>
      <c r="C433" s="54"/>
      <c r="D433" s="55"/>
      <c r="E433" s="53"/>
      <c r="F433" s="55"/>
      <c r="G433" s="126"/>
      <c r="H433" s="55"/>
      <c r="I433" s="51" t="str">
        <f t="shared" si="63"/>
        <v>-</v>
      </c>
      <c r="J433" s="26" t="str">
        <f t="shared" si="66"/>
        <v/>
      </c>
      <c r="K433" s="26" t="str">
        <f t="shared" si="64"/>
        <v/>
      </c>
      <c r="L433" s="26" t="str">
        <f t="shared" si="67"/>
        <v/>
      </c>
      <c r="M433" s="26" t="str">
        <f t="shared" si="68"/>
        <v/>
      </c>
      <c r="N433" s="26" t="str">
        <f t="shared" si="69"/>
        <v/>
      </c>
      <c r="O433" s="26" t="str">
        <f t="shared" si="70"/>
        <v/>
      </c>
      <c r="P433" s="50" t="str">
        <f>IF(OR(ISBLANK(Livraison!$B$15),ISBLANK(G433)),"",IF(M433=FALSE,FALSE,IF(AND((Livraison!$B$15-YEAR(G433))&gt;=16,(Livraison!$B$15-YEAR(G433))&lt;=65),TRUE,FALSE)))</f>
        <v/>
      </c>
      <c r="Q433" s="26" t="str">
        <f>IF(ISBLANK(E433),"",IF(COUNTIF(Qualification!$O$12:$O$1011,E433)&gt;0,TRUE,FALSE))</f>
        <v/>
      </c>
      <c r="R433" s="56" t="str">
        <f t="shared" si="71"/>
        <v/>
      </c>
    </row>
    <row r="434" spans="1:18">
      <c r="A434" s="40" t="str">
        <f t="shared" si="65"/>
        <v/>
      </c>
      <c r="B434" s="54"/>
      <c r="C434" s="54"/>
      <c r="D434" s="55"/>
      <c r="E434" s="53"/>
      <c r="F434" s="55"/>
      <c r="G434" s="126"/>
      <c r="H434" s="55"/>
      <c r="I434" s="51" t="str">
        <f t="shared" si="63"/>
        <v>-</v>
      </c>
      <c r="J434" s="26" t="str">
        <f t="shared" si="66"/>
        <v/>
      </c>
      <c r="K434" s="26" t="str">
        <f t="shared" si="64"/>
        <v/>
      </c>
      <c r="L434" s="26" t="str">
        <f t="shared" si="67"/>
        <v/>
      </c>
      <c r="M434" s="26" t="str">
        <f t="shared" si="68"/>
        <v/>
      </c>
      <c r="N434" s="26" t="str">
        <f t="shared" si="69"/>
        <v/>
      </c>
      <c r="O434" s="26" t="str">
        <f t="shared" si="70"/>
        <v/>
      </c>
      <c r="P434" s="50" t="str">
        <f>IF(OR(ISBLANK(Livraison!$B$15),ISBLANK(G434)),"",IF(M434=FALSE,FALSE,IF(AND((Livraison!$B$15-YEAR(G434))&gt;=16,(Livraison!$B$15-YEAR(G434))&lt;=65),TRUE,FALSE)))</f>
        <v/>
      </c>
      <c r="Q434" s="26" t="str">
        <f>IF(ISBLANK(E434),"",IF(COUNTIF(Qualification!$O$12:$O$1011,E434)&gt;0,TRUE,FALSE))</f>
        <v/>
      </c>
      <c r="R434" s="56" t="str">
        <f t="shared" si="71"/>
        <v/>
      </c>
    </row>
    <row r="435" spans="1:18">
      <c r="A435" s="40" t="str">
        <f t="shared" si="65"/>
        <v/>
      </c>
      <c r="B435" s="54"/>
      <c r="C435" s="54"/>
      <c r="D435" s="55"/>
      <c r="E435" s="53"/>
      <c r="F435" s="55"/>
      <c r="G435" s="126"/>
      <c r="H435" s="55"/>
      <c r="I435" s="51" t="str">
        <f t="shared" si="63"/>
        <v>-</v>
      </c>
      <c r="J435" s="26" t="str">
        <f t="shared" si="66"/>
        <v/>
      </c>
      <c r="K435" s="26" t="str">
        <f t="shared" si="64"/>
        <v/>
      </c>
      <c r="L435" s="26" t="str">
        <f t="shared" si="67"/>
        <v/>
      </c>
      <c r="M435" s="26" t="str">
        <f t="shared" si="68"/>
        <v/>
      </c>
      <c r="N435" s="26" t="str">
        <f t="shared" si="69"/>
        <v/>
      </c>
      <c r="O435" s="26" t="str">
        <f t="shared" si="70"/>
        <v/>
      </c>
      <c r="P435" s="50" t="str">
        <f>IF(OR(ISBLANK(Livraison!$B$15),ISBLANK(G435)),"",IF(M435=FALSE,FALSE,IF(AND((Livraison!$B$15-YEAR(G435))&gt;=16,(Livraison!$B$15-YEAR(G435))&lt;=65),TRUE,FALSE)))</f>
        <v/>
      </c>
      <c r="Q435" s="26" t="str">
        <f>IF(ISBLANK(E435),"",IF(COUNTIF(Qualification!$O$12:$O$1011,E435)&gt;0,TRUE,FALSE))</f>
        <v/>
      </c>
      <c r="R435" s="56" t="str">
        <f t="shared" si="71"/>
        <v/>
      </c>
    </row>
    <row r="436" spans="1:18">
      <c r="A436" s="40" t="str">
        <f t="shared" si="65"/>
        <v/>
      </c>
      <c r="B436" s="54"/>
      <c r="C436" s="54"/>
      <c r="D436" s="55"/>
      <c r="E436" s="53"/>
      <c r="F436" s="55"/>
      <c r="G436" s="126"/>
      <c r="H436" s="55"/>
      <c r="I436" s="51" t="str">
        <f t="shared" si="63"/>
        <v>-</v>
      </c>
      <c r="J436" s="26" t="str">
        <f t="shared" si="66"/>
        <v/>
      </c>
      <c r="K436" s="26" t="str">
        <f t="shared" si="64"/>
        <v/>
      </c>
      <c r="L436" s="26" t="str">
        <f t="shared" si="67"/>
        <v/>
      </c>
      <c r="M436" s="26" t="str">
        <f t="shared" si="68"/>
        <v/>
      </c>
      <c r="N436" s="26" t="str">
        <f t="shared" si="69"/>
        <v/>
      </c>
      <c r="O436" s="26" t="str">
        <f t="shared" si="70"/>
        <v/>
      </c>
      <c r="P436" s="50" t="str">
        <f>IF(OR(ISBLANK(Livraison!$B$15),ISBLANK(G436)),"",IF(M436=FALSE,FALSE,IF(AND((Livraison!$B$15-YEAR(G436))&gt;=16,(Livraison!$B$15-YEAR(G436))&lt;=65),TRUE,FALSE)))</f>
        <v/>
      </c>
      <c r="Q436" s="26" t="str">
        <f>IF(ISBLANK(E436),"",IF(COUNTIF(Qualification!$O$12:$O$1011,E436)&gt;0,TRUE,FALSE))</f>
        <v/>
      </c>
      <c r="R436" s="56" t="str">
        <f t="shared" si="71"/>
        <v/>
      </c>
    </row>
    <row r="437" spans="1:18">
      <c r="A437" s="40" t="str">
        <f t="shared" si="65"/>
        <v/>
      </c>
      <c r="B437" s="54"/>
      <c r="C437" s="54"/>
      <c r="D437" s="55"/>
      <c r="E437" s="53"/>
      <c r="F437" s="55"/>
      <c r="G437" s="126"/>
      <c r="H437" s="55"/>
      <c r="I437" s="51" t="str">
        <f t="shared" si="63"/>
        <v>-</v>
      </c>
      <c r="J437" s="26" t="str">
        <f t="shared" si="66"/>
        <v/>
      </c>
      <c r="K437" s="26" t="str">
        <f t="shared" si="64"/>
        <v/>
      </c>
      <c r="L437" s="26" t="str">
        <f t="shared" si="67"/>
        <v/>
      </c>
      <c r="M437" s="26" t="str">
        <f t="shared" si="68"/>
        <v/>
      </c>
      <c r="N437" s="26" t="str">
        <f t="shared" si="69"/>
        <v/>
      </c>
      <c r="O437" s="26" t="str">
        <f t="shared" si="70"/>
        <v/>
      </c>
      <c r="P437" s="50" t="str">
        <f>IF(OR(ISBLANK(Livraison!$B$15),ISBLANK(G437)),"",IF(M437=FALSE,FALSE,IF(AND((Livraison!$B$15-YEAR(G437))&gt;=16,(Livraison!$B$15-YEAR(G437))&lt;=65),TRUE,FALSE)))</f>
        <v/>
      </c>
      <c r="Q437" s="26" t="str">
        <f>IF(ISBLANK(E437),"",IF(COUNTIF(Qualification!$O$12:$O$1011,E437)&gt;0,TRUE,FALSE))</f>
        <v/>
      </c>
      <c r="R437" s="56" t="str">
        <f t="shared" si="71"/>
        <v/>
      </c>
    </row>
    <row r="438" spans="1:18">
      <c r="A438" s="40" t="str">
        <f t="shared" si="65"/>
        <v/>
      </c>
      <c r="B438" s="54"/>
      <c r="C438" s="54"/>
      <c r="D438" s="55"/>
      <c r="E438" s="53"/>
      <c r="F438" s="55"/>
      <c r="G438" s="126"/>
      <c r="H438" s="55"/>
      <c r="I438" s="51" t="str">
        <f t="shared" si="63"/>
        <v>-</v>
      </c>
      <c r="J438" s="26" t="str">
        <f t="shared" si="66"/>
        <v/>
      </c>
      <c r="K438" s="26" t="str">
        <f t="shared" si="64"/>
        <v/>
      </c>
      <c r="L438" s="26" t="str">
        <f t="shared" si="67"/>
        <v/>
      </c>
      <c r="M438" s="26" t="str">
        <f t="shared" si="68"/>
        <v/>
      </c>
      <c r="N438" s="26" t="str">
        <f t="shared" si="69"/>
        <v/>
      </c>
      <c r="O438" s="26" t="str">
        <f t="shared" si="70"/>
        <v/>
      </c>
      <c r="P438" s="50" t="str">
        <f>IF(OR(ISBLANK(Livraison!$B$15),ISBLANK(G438)),"",IF(M438=FALSE,FALSE,IF(AND((Livraison!$B$15-YEAR(G438))&gt;=16,(Livraison!$B$15-YEAR(G438))&lt;=65),TRUE,FALSE)))</f>
        <v/>
      </c>
      <c r="Q438" s="26" t="str">
        <f>IF(ISBLANK(E438),"",IF(COUNTIF(Qualification!$O$12:$O$1011,E438)&gt;0,TRUE,FALSE))</f>
        <v/>
      </c>
      <c r="R438" s="56" t="str">
        <f t="shared" si="71"/>
        <v/>
      </c>
    </row>
    <row r="439" spans="1:18">
      <c r="A439" s="40" t="str">
        <f t="shared" si="65"/>
        <v/>
      </c>
      <c r="B439" s="54"/>
      <c r="C439" s="54"/>
      <c r="D439" s="55"/>
      <c r="E439" s="53"/>
      <c r="F439" s="55"/>
      <c r="G439" s="126"/>
      <c r="H439" s="55"/>
      <c r="I439" s="51" t="str">
        <f t="shared" si="63"/>
        <v>-</v>
      </c>
      <c r="J439" s="26" t="str">
        <f t="shared" si="66"/>
        <v/>
      </c>
      <c r="K439" s="26" t="str">
        <f t="shared" si="64"/>
        <v/>
      </c>
      <c r="L439" s="26" t="str">
        <f t="shared" si="67"/>
        <v/>
      </c>
      <c r="M439" s="26" t="str">
        <f t="shared" si="68"/>
        <v/>
      </c>
      <c r="N439" s="26" t="str">
        <f t="shared" si="69"/>
        <v/>
      </c>
      <c r="O439" s="26" t="str">
        <f t="shared" si="70"/>
        <v/>
      </c>
      <c r="P439" s="50" t="str">
        <f>IF(OR(ISBLANK(Livraison!$B$15),ISBLANK(G439)),"",IF(M439=FALSE,FALSE,IF(AND((Livraison!$B$15-YEAR(G439))&gt;=16,(Livraison!$B$15-YEAR(G439))&lt;=65),TRUE,FALSE)))</f>
        <v/>
      </c>
      <c r="Q439" s="26" t="str">
        <f>IF(ISBLANK(E439),"",IF(COUNTIF(Qualification!$O$12:$O$1011,E439)&gt;0,TRUE,FALSE))</f>
        <v/>
      </c>
      <c r="R439" s="56" t="str">
        <f t="shared" si="71"/>
        <v/>
      </c>
    </row>
    <row r="440" spans="1:18">
      <c r="A440" s="40" t="str">
        <f t="shared" si="65"/>
        <v/>
      </c>
      <c r="B440" s="54"/>
      <c r="C440" s="54"/>
      <c r="D440" s="55"/>
      <c r="E440" s="53"/>
      <c r="F440" s="55"/>
      <c r="G440" s="126"/>
      <c r="H440" s="55"/>
      <c r="I440" s="51" t="str">
        <f t="shared" si="63"/>
        <v>-</v>
      </c>
      <c r="J440" s="26" t="str">
        <f t="shared" si="66"/>
        <v/>
      </c>
      <c r="K440" s="26" t="str">
        <f t="shared" si="64"/>
        <v/>
      </c>
      <c r="L440" s="26" t="str">
        <f t="shared" si="67"/>
        <v/>
      </c>
      <c r="M440" s="26" t="str">
        <f t="shared" si="68"/>
        <v/>
      </c>
      <c r="N440" s="26" t="str">
        <f t="shared" si="69"/>
        <v/>
      </c>
      <c r="O440" s="26" t="str">
        <f t="shared" si="70"/>
        <v/>
      </c>
      <c r="P440" s="50" t="str">
        <f>IF(OR(ISBLANK(Livraison!$B$15),ISBLANK(G440)),"",IF(M440=FALSE,FALSE,IF(AND((Livraison!$B$15-YEAR(G440))&gt;=16,(Livraison!$B$15-YEAR(G440))&lt;=65),TRUE,FALSE)))</f>
        <v/>
      </c>
      <c r="Q440" s="26" t="str">
        <f>IF(ISBLANK(E440),"",IF(COUNTIF(Qualification!$O$12:$O$1011,E440)&gt;0,TRUE,FALSE))</f>
        <v/>
      </c>
      <c r="R440" s="56" t="str">
        <f t="shared" si="71"/>
        <v/>
      </c>
    </row>
    <row r="441" spans="1:18">
      <c r="A441" s="40" t="str">
        <f t="shared" si="65"/>
        <v/>
      </c>
      <c r="B441" s="54"/>
      <c r="C441" s="54"/>
      <c r="D441" s="55"/>
      <c r="E441" s="53"/>
      <c r="F441" s="55"/>
      <c r="G441" s="126"/>
      <c r="H441" s="55"/>
      <c r="I441" s="51" t="str">
        <f t="shared" si="63"/>
        <v>-</v>
      </c>
      <c r="J441" s="26" t="str">
        <f t="shared" si="66"/>
        <v/>
      </c>
      <c r="K441" s="26" t="str">
        <f t="shared" si="64"/>
        <v/>
      </c>
      <c r="L441" s="26" t="str">
        <f t="shared" si="67"/>
        <v/>
      </c>
      <c r="M441" s="26" t="str">
        <f t="shared" si="68"/>
        <v/>
      </c>
      <c r="N441" s="26" t="str">
        <f t="shared" si="69"/>
        <v/>
      </c>
      <c r="O441" s="26" t="str">
        <f t="shared" si="70"/>
        <v/>
      </c>
      <c r="P441" s="50" t="str">
        <f>IF(OR(ISBLANK(Livraison!$B$15),ISBLANK(G441)),"",IF(M441=FALSE,FALSE,IF(AND((Livraison!$B$15-YEAR(G441))&gt;=16,(Livraison!$B$15-YEAR(G441))&lt;=65),TRUE,FALSE)))</f>
        <v/>
      </c>
      <c r="Q441" s="26" t="str">
        <f>IF(ISBLANK(E441),"",IF(COUNTIF(Qualification!$O$12:$O$1011,E441)&gt;0,TRUE,FALSE))</f>
        <v/>
      </c>
      <c r="R441" s="56" t="str">
        <f t="shared" si="71"/>
        <v/>
      </c>
    </row>
    <row r="442" spans="1:18">
      <c r="A442" s="40" t="str">
        <f t="shared" si="65"/>
        <v/>
      </c>
      <c r="B442" s="54"/>
      <c r="C442" s="54"/>
      <c r="D442" s="55"/>
      <c r="E442" s="53"/>
      <c r="F442" s="55"/>
      <c r="G442" s="126"/>
      <c r="H442" s="55"/>
      <c r="I442" s="51" t="str">
        <f t="shared" si="63"/>
        <v>-</v>
      </c>
      <c r="J442" s="26" t="str">
        <f t="shared" si="66"/>
        <v/>
      </c>
      <c r="K442" s="26" t="str">
        <f t="shared" si="64"/>
        <v/>
      </c>
      <c r="L442" s="26" t="str">
        <f t="shared" si="67"/>
        <v/>
      </c>
      <c r="M442" s="26" t="str">
        <f t="shared" si="68"/>
        <v/>
      </c>
      <c r="N442" s="26" t="str">
        <f t="shared" si="69"/>
        <v/>
      </c>
      <c r="O442" s="26" t="str">
        <f t="shared" si="70"/>
        <v/>
      </c>
      <c r="P442" s="50" t="str">
        <f>IF(OR(ISBLANK(Livraison!$B$15),ISBLANK(G442)),"",IF(M442=FALSE,FALSE,IF(AND((Livraison!$B$15-YEAR(G442))&gt;=16,(Livraison!$B$15-YEAR(G442))&lt;=65),TRUE,FALSE)))</f>
        <v/>
      </c>
      <c r="Q442" s="26" t="str">
        <f>IF(ISBLANK(E442),"",IF(COUNTIF(Qualification!$O$12:$O$1011,E442)&gt;0,TRUE,FALSE))</f>
        <v/>
      </c>
      <c r="R442" s="56" t="str">
        <f t="shared" si="71"/>
        <v/>
      </c>
    </row>
    <row r="443" spans="1:18">
      <c r="A443" s="40" t="str">
        <f t="shared" si="65"/>
        <v/>
      </c>
      <c r="B443" s="54"/>
      <c r="C443" s="54"/>
      <c r="D443" s="55"/>
      <c r="E443" s="53"/>
      <c r="F443" s="55"/>
      <c r="G443" s="126"/>
      <c r="H443" s="55"/>
      <c r="I443" s="51" t="str">
        <f t="shared" si="63"/>
        <v>-</v>
      </c>
      <c r="J443" s="26" t="str">
        <f t="shared" si="66"/>
        <v/>
      </c>
      <c r="K443" s="26" t="str">
        <f t="shared" si="64"/>
        <v/>
      </c>
      <c r="L443" s="26" t="str">
        <f t="shared" si="67"/>
        <v/>
      </c>
      <c r="M443" s="26" t="str">
        <f t="shared" si="68"/>
        <v/>
      </c>
      <c r="N443" s="26" t="str">
        <f t="shared" si="69"/>
        <v/>
      </c>
      <c r="O443" s="26" t="str">
        <f t="shared" si="70"/>
        <v/>
      </c>
      <c r="P443" s="50" t="str">
        <f>IF(OR(ISBLANK(Livraison!$B$15),ISBLANK(G443)),"",IF(M443=FALSE,FALSE,IF(AND((Livraison!$B$15-YEAR(G443))&gt;=16,(Livraison!$B$15-YEAR(G443))&lt;=65),TRUE,FALSE)))</f>
        <v/>
      </c>
      <c r="Q443" s="26" t="str">
        <f>IF(ISBLANK(E443),"",IF(COUNTIF(Qualification!$O$12:$O$1011,E443)&gt;0,TRUE,FALSE))</f>
        <v/>
      </c>
      <c r="R443" s="56" t="str">
        <f t="shared" si="71"/>
        <v/>
      </c>
    </row>
    <row r="444" spans="1:18">
      <c r="A444" s="40" t="str">
        <f t="shared" si="65"/>
        <v/>
      </c>
      <c r="B444" s="54"/>
      <c r="C444" s="54"/>
      <c r="D444" s="55"/>
      <c r="E444" s="53"/>
      <c r="F444" s="55"/>
      <c r="G444" s="126"/>
      <c r="H444" s="55"/>
      <c r="I444" s="51" t="str">
        <f t="shared" si="63"/>
        <v>-</v>
      </c>
      <c r="J444" s="26" t="str">
        <f t="shared" si="66"/>
        <v/>
      </c>
      <c r="K444" s="26" t="str">
        <f t="shared" si="64"/>
        <v/>
      </c>
      <c r="L444" s="26" t="str">
        <f t="shared" si="67"/>
        <v/>
      </c>
      <c r="M444" s="26" t="str">
        <f t="shared" si="68"/>
        <v/>
      </c>
      <c r="N444" s="26" t="str">
        <f t="shared" si="69"/>
        <v/>
      </c>
      <c r="O444" s="26" t="str">
        <f t="shared" si="70"/>
        <v/>
      </c>
      <c r="P444" s="50" t="str">
        <f>IF(OR(ISBLANK(Livraison!$B$15),ISBLANK(G444)),"",IF(M444=FALSE,FALSE,IF(AND((Livraison!$B$15-YEAR(G444))&gt;=16,(Livraison!$B$15-YEAR(G444))&lt;=65),TRUE,FALSE)))</f>
        <v/>
      </c>
      <c r="Q444" s="26" t="str">
        <f>IF(ISBLANK(E444),"",IF(COUNTIF(Qualification!$O$12:$O$1011,E444)&gt;0,TRUE,FALSE))</f>
        <v/>
      </c>
      <c r="R444" s="56" t="str">
        <f t="shared" si="71"/>
        <v/>
      </c>
    </row>
    <row r="445" spans="1:18">
      <c r="A445" s="40" t="str">
        <f t="shared" si="65"/>
        <v/>
      </c>
      <c r="B445" s="54"/>
      <c r="C445" s="54"/>
      <c r="D445" s="55"/>
      <c r="E445" s="53"/>
      <c r="F445" s="55"/>
      <c r="G445" s="126"/>
      <c r="H445" s="55"/>
      <c r="I445" s="51" t="str">
        <f t="shared" si="63"/>
        <v>-</v>
      </c>
      <c r="J445" s="26" t="str">
        <f t="shared" si="66"/>
        <v/>
      </c>
      <c r="K445" s="26" t="str">
        <f t="shared" si="64"/>
        <v/>
      </c>
      <c r="L445" s="26" t="str">
        <f t="shared" si="67"/>
        <v/>
      </c>
      <c r="M445" s="26" t="str">
        <f t="shared" si="68"/>
        <v/>
      </c>
      <c r="N445" s="26" t="str">
        <f t="shared" si="69"/>
        <v/>
      </c>
      <c r="O445" s="26" t="str">
        <f t="shared" si="70"/>
        <v/>
      </c>
      <c r="P445" s="50" t="str">
        <f>IF(OR(ISBLANK(Livraison!$B$15),ISBLANK(G445)),"",IF(M445=FALSE,FALSE,IF(AND((Livraison!$B$15-YEAR(G445))&gt;=16,(Livraison!$B$15-YEAR(G445))&lt;=65),TRUE,FALSE)))</f>
        <v/>
      </c>
      <c r="Q445" s="26" t="str">
        <f>IF(ISBLANK(E445),"",IF(COUNTIF(Qualification!$O$12:$O$1011,E445)&gt;0,TRUE,FALSE))</f>
        <v/>
      </c>
      <c r="R445" s="56" t="str">
        <f t="shared" si="71"/>
        <v/>
      </c>
    </row>
    <row r="446" spans="1:18">
      <c r="A446" s="40" t="str">
        <f t="shared" si="65"/>
        <v/>
      </c>
      <c r="B446" s="54"/>
      <c r="C446" s="54"/>
      <c r="D446" s="55"/>
      <c r="E446" s="53"/>
      <c r="F446" s="55"/>
      <c r="G446" s="126"/>
      <c r="H446" s="55"/>
      <c r="I446" s="51" t="str">
        <f t="shared" si="63"/>
        <v>-</v>
      </c>
      <c r="J446" s="26" t="str">
        <f t="shared" si="66"/>
        <v/>
      </c>
      <c r="K446" s="26" t="str">
        <f t="shared" si="64"/>
        <v/>
      </c>
      <c r="L446" s="26" t="str">
        <f t="shared" si="67"/>
        <v/>
      </c>
      <c r="M446" s="26" t="str">
        <f t="shared" si="68"/>
        <v/>
      </c>
      <c r="N446" s="26" t="str">
        <f t="shared" si="69"/>
        <v/>
      </c>
      <c r="O446" s="26" t="str">
        <f t="shared" si="70"/>
        <v/>
      </c>
      <c r="P446" s="50" t="str">
        <f>IF(OR(ISBLANK(Livraison!$B$15),ISBLANK(G446)),"",IF(M446=FALSE,FALSE,IF(AND((Livraison!$B$15-YEAR(G446))&gt;=16,(Livraison!$B$15-YEAR(G446))&lt;=65),TRUE,FALSE)))</f>
        <v/>
      </c>
      <c r="Q446" s="26" t="str">
        <f>IF(ISBLANK(E446),"",IF(COUNTIF(Qualification!$O$12:$O$1011,E446)&gt;0,TRUE,FALSE))</f>
        <v/>
      </c>
      <c r="R446" s="56" t="str">
        <f t="shared" si="71"/>
        <v/>
      </c>
    </row>
    <row r="447" spans="1:18">
      <c r="A447" s="40" t="str">
        <f t="shared" si="65"/>
        <v/>
      </c>
      <c r="B447" s="54"/>
      <c r="C447" s="54"/>
      <c r="D447" s="55"/>
      <c r="E447" s="53"/>
      <c r="F447" s="55"/>
      <c r="G447" s="126"/>
      <c r="H447" s="55"/>
      <c r="I447" s="51" t="str">
        <f t="shared" si="63"/>
        <v>-</v>
      </c>
      <c r="J447" s="26" t="str">
        <f t="shared" si="66"/>
        <v/>
      </c>
      <c r="K447" s="26" t="str">
        <f t="shared" si="64"/>
        <v/>
      </c>
      <c r="L447" s="26" t="str">
        <f t="shared" si="67"/>
        <v/>
      </c>
      <c r="M447" s="26" t="str">
        <f t="shared" si="68"/>
        <v/>
      </c>
      <c r="N447" s="26" t="str">
        <f t="shared" si="69"/>
        <v/>
      </c>
      <c r="O447" s="26" t="str">
        <f t="shared" si="70"/>
        <v/>
      </c>
      <c r="P447" s="50" t="str">
        <f>IF(OR(ISBLANK(Livraison!$B$15),ISBLANK(G447)),"",IF(M447=FALSE,FALSE,IF(AND((Livraison!$B$15-YEAR(G447))&gt;=16,(Livraison!$B$15-YEAR(G447))&lt;=65),TRUE,FALSE)))</f>
        <v/>
      </c>
      <c r="Q447" s="26" t="str">
        <f>IF(ISBLANK(E447),"",IF(COUNTIF(Qualification!$O$12:$O$1011,E447)&gt;0,TRUE,FALSE))</f>
        <v/>
      </c>
      <c r="R447" s="56" t="str">
        <f t="shared" si="71"/>
        <v/>
      </c>
    </row>
    <row r="448" spans="1:18">
      <c r="A448" s="40" t="str">
        <f t="shared" si="65"/>
        <v/>
      </c>
      <c r="B448" s="54"/>
      <c r="C448" s="54"/>
      <c r="D448" s="55"/>
      <c r="E448" s="53"/>
      <c r="F448" s="55"/>
      <c r="G448" s="126"/>
      <c r="H448" s="55"/>
      <c r="I448" s="51" t="str">
        <f t="shared" si="63"/>
        <v>-</v>
      </c>
      <c r="J448" s="26" t="str">
        <f t="shared" si="66"/>
        <v/>
      </c>
      <c r="K448" s="26" t="str">
        <f t="shared" si="64"/>
        <v/>
      </c>
      <c r="L448" s="26" t="str">
        <f t="shared" si="67"/>
        <v/>
      </c>
      <c r="M448" s="26" t="str">
        <f t="shared" si="68"/>
        <v/>
      </c>
      <c r="N448" s="26" t="str">
        <f t="shared" si="69"/>
        <v/>
      </c>
      <c r="O448" s="26" t="str">
        <f t="shared" si="70"/>
        <v/>
      </c>
      <c r="P448" s="50" t="str">
        <f>IF(OR(ISBLANK(Livraison!$B$15),ISBLANK(G448)),"",IF(M448=FALSE,FALSE,IF(AND((Livraison!$B$15-YEAR(G448))&gt;=16,(Livraison!$B$15-YEAR(G448))&lt;=65),TRUE,FALSE)))</f>
        <v/>
      </c>
      <c r="Q448" s="26" t="str">
        <f>IF(ISBLANK(E448),"",IF(COUNTIF(Qualification!$O$12:$O$1011,E448)&gt;0,TRUE,FALSE))</f>
        <v/>
      </c>
      <c r="R448" s="56" t="str">
        <f t="shared" si="71"/>
        <v/>
      </c>
    </row>
    <row r="449" spans="1:18">
      <c r="A449" s="40" t="str">
        <f t="shared" si="65"/>
        <v/>
      </c>
      <c r="B449" s="54"/>
      <c r="C449" s="54"/>
      <c r="D449" s="55"/>
      <c r="E449" s="53"/>
      <c r="F449" s="55"/>
      <c r="G449" s="126"/>
      <c r="H449" s="55"/>
      <c r="I449" s="51" t="str">
        <f t="shared" si="63"/>
        <v>-</v>
      </c>
      <c r="J449" s="26" t="str">
        <f t="shared" si="66"/>
        <v/>
      </c>
      <c r="K449" s="26" t="str">
        <f t="shared" si="64"/>
        <v/>
      </c>
      <c r="L449" s="26" t="str">
        <f t="shared" si="67"/>
        <v/>
      </c>
      <c r="M449" s="26" t="str">
        <f t="shared" si="68"/>
        <v/>
      </c>
      <c r="N449" s="26" t="str">
        <f t="shared" si="69"/>
        <v/>
      </c>
      <c r="O449" s="26" t="str">
        <f t="shared" si="70"/>
        <v/>
      </c>
      <c r="P449" s="50" t="str">
        <f>IF(OR(ISBLANK(Livraison!$B$15),ISBLANK(G449)),"",IF(M449=FALSE,FALSE,IF(AND((Livraison!$B$15-YEAR(G449))&gt;=16,(Livraison!$B$15-YEAR(G449))&lt;=65),TRUE,FALSE)))</f>
        <v/>
      </c>
      <c r="Q449" s="26" t="str">
        <f>IF(ISBLANK(E449),"",IF(COUNTIF(Qualification!$O$12:$O$1011,E449)&gt;0,TRUE,FALSE))</f>
        <v/>
      </c>
      <c r="R449" s="56" t="str">
        <f t="shared" si="71"/>
        <v/>
      </c>
    </row>
    <row r="450" spans="1:18">
      <c r="A450" s="40" t="str">
        <f t="shared" si="65"/>
        <v/>
      </c>
      <c r="B450" s="54"/>
      <c r="C450" s="54"/>
      <c r="D450" s="55"/>
      <c r="E450" s="53"/>
      <c r="F450" s="55"/>
      <c r="G450" s="126"/>
      <c r="H450" s="55"/>
      <c r="I450" s="51" t="str">
        <f t="shared" si="63"/>
        <v>-</v>
      </c>
      <c r="J450" s="26" t="str">
        <f t="shared" si="66"/>
        <v/>
      </c>
      <c r="K450" s="26" t="str">
        <f t="shared" si="64"/>
        <v/>
      </c>
      <c r="L450" s="26" t="str">
        <f t="shared" si="67"/>
        <v/>
      </c>
      <c r="M450" s="26" t="str">
        <f t="shared" si="68"/>
        <v/>
      </c>
      <c r="N450" s="26" t="str">
        <f t="shared" si="69"/>
        <v/>
      </c>
      <c r="O450" s="26" t="str">
        <f t="shared" si="70"/>
        <v/>
      </c>
      <c r="P450" s="50" t="str">
        <f>IF(OR(ISBLANK(Livraison!$B$15),ISBLANK(G450)),"",IF(M450=FALSE,FALSE,IF(AND((Livraison!$B$15-YEAR(G450))&gt;=16,(Livraison!$B$15-YEAR(G450))&lt;=65),TRUE,FALSE)))</f>
        <v/>
      </c>
      <c r="Q450" s="26" t="str">
        <f>IF(ISBLANK(E450),"",IF(COUNTIF(Qualification!$O$12:$O$1011,E450)&gt;0,TRUE,FALSE))</f>
        <v/>
      </c>
      <c r="R450" s="56" t="str">
        <f t="shared" si="71"/>
        <v/>
      </c>
    </row>
    <row r="451" spans="1:18">
      <c r="A451" s="40" t="str">
        <f t="shared" si="65"/>
        <v/>
      </c>
      <c r="B451" s="54"/>
      <c r="C451" s="54"/>
      <c r="D451" s="55"/>
      <c r="E451" s="53"/>
      <c r="F451" s="55"/>
      <c r="G451" s="126"/>
      <c r="H451" s="55"/>
      <c r="I451" s="51" t="str">
        <f t="shared" si="63"/>
        <v>-</v>
      </c>
      <c r="J451" s="26" t="str">
        <f t="shared" si="66"/>
        <v/>
      </c>
      <c r="K451" s="26" t="str">
        <f t="shared" si="64"/>
        <v/>
      </c>
      <c r="L451" s="26" t="str">
        <f t="shared" si="67"/>
        <v/>
      </c>
      <c r="M451" s="26" t="str">
        <f t="shared" si="68"/>
        <v/>
      </c>
      <c r="N451" s="26" t="str">
        <f t="shared" si="69"/>
        <v/>
      </c>
      <c r="O451" s="26" t="str">
        <f t="shared" si="70"/>
        <v/>
      </c>
      <c r="P451" s="50" t="str">
        <f>IF(OR(ISBLANK(Livraison!$B$15),ISBLANK(G451)),"",IF(M451=FALSE,FALSE,IF(AND((Livraison!$B$15-YEAR(G451))&gt;=16,(Livraison!$B$15-YEAR(G451))&lt;=65),TRUE,FALSE)))</f>
        <v/>
      </c>
      <c r="Q451" s="26" t="str">
        <f>IF(ISBLANK(E451),"",IF(COUNTIF(Qualification!$O$12:$O$1011,E451)&gt;0,TRUE,FALSE))</f>
        <v/>
      </c>
      <c r="R451" s="56" t="str">
        <f t="shared" si="71"/>
        <v/>
      </c>
    </row>
    <row r="452" spans="1:18">
      <c r="A452" s="40" t="str">
        <f t="shared" si="65"/>
        <v/>
      </c>
      <c r="B452" s="54"/>
      <c r="C452" s="54"/>
      <c r="D452" s="55"/>
      <c r="E452" s="53"/>
      <c r="F452" s="55"/>
      <c r="G452" s="126"/>
      <c r="H452" s="55"/>
      <c r="I452" s="51" t="str">
        <f t="shared" si="63"/>
        <v>-</v>
      </c>
      <c r="J452" s="26" t="str">
        <f t="shared" si="66"/>
        <v/>
      </c>
      <c r="K452" s="26" t="str">
        <f t="shared" si="64"/>
        <v/>
      </c>
      <c r="L452" s="26" t="str">
        <f t="shared" si="67"/>
        <v/>
      </c>
      <c r="M452" s="26" t="str">
        <f t="shared" si="68"/>
        <v/>
      </c>
      <c r="N452" s="26" t="str">
        <f t="shared" si="69"/>
        <v/>
      </c>
      <c r="O452" s="26" t="str">
        <f t="shared" si="70"/>
        <v/>
      </c>
      <c r="P452" s="50" t="str">
        <f>IF(OR(ISBLANK(Livraison!$B$15),ISBLANK(G452)),"",IF(M452=FALSE,FALSE,IF(AND((Livraison!$B$15-YEAR(G452))&gt;=16,(Livraison!$B$15-YEAR(G452))&lt;=65),TRUE,FALSE)))</f>
        <v/>
      </c>
      <c r="Q452" s="26" t="str">
        <f>IF(ISBLANK(E452),"",IF(COUNTIF(Qualification!$O$12:$O$1011,E452)&gt;0,TRUE,FALSE))</f>
        <v/>
      </c>
      <c r="R452" s="56" t="str">
        <f t="shared" si="71"/>
        <v/>
      </c>
    </row>
    <row r="453" spans="1:18">
      <c r="A453" s="40" t="str">
        <f t="shared" si="65"/>
        <v/>
      </c>
      <c r="B453" s="54"/>
      <c r="C453" s="54"/>
      <c r="D453" s="55"/>
      <c r="E453" s="53"/>
      <c r="F453" s="55"/>
      <c r="G453" s="126"/>
      <c r="H453" s="55"/>
      <c r="I453" s="51" t="str">
        <f t="shared" si="63"/>
        <v>-</v>
      </c>
      <c r="J453" s="26" t="str">
        <f t="shared" si="66"/>
        <v/>
      </c>
      <c r="K453" s="26" t="str">
        <f t="shared" si="64"/>
        <v/>
      </c>
      <c r="L453" s="26" t="str">
        <f t="shared" si="67"/>
        <v/>
      </c>
      <c r="M453" s="26" t="str">
        <f t="shared" si="68"/>
        <v/>
      </c>
      <c r="N453" s="26" t="str">
        <f t="shared" si="69"/>
        <v/>
      </c>
      <c r="O453" s="26" t="str">
        <f t="shared" si="70"/>
        <v/>
      </c>
      <c r="P453" s="50" t="str">
        <f>IF(OR(ISBLANK(Livraison!$B$15),ISBLANK(G453)),"",IF(M453=FALSE,FALSE,IF(AND((Livraison!$B$15-YEAR(G453))&gt;=16,(Livraison!$B$15-YEAR(G453))&lt;=65),TRUE,FALSE)))</f>
        <v/>
      </c>
      <c r="Q453" s="26" t="str">
        <f>IF(ISBLANK(E453),"",IF(COUNTIF(Qualification!$O$12:$O$1011,E453)&gt;0,TRUE,FALSE))</f>
        <v/>
      </c>
      <c r="R453" s="56" t="str">
        <f t="shared" si="71"/>
        <v/>
      </c>
    </row>
    <row r="454" spans="1:18">
      <c r="A454" s="40" t="str">
        <f t="shared" si="65"/>
        <v/>
      </c>
      <c r="B454" s="54"/>
      <c r="C454" s="54"/>
      <c r="D454" s="55"/>
      <c r="E454" s="53"/>
      <c r="F454" s="55"/>
      <c r="G454" s="126"/>
      <c r="H454" s="55"/>
      <c r="I454" s="51" t="str">
        <f t="shared" si="63"/>
        <v>-</v>
      </c>
      <c r="J454" s="26" t="str">
        <f t="shared" si="66"/>
        <v/>
      </c>
      <c r="K454" s="26" t="str">
        <f t="shared" si="64"/>
        <v/>
      </c>
      <c r="L454" s="26" t="str">
        <f t="shared" si="67"/>
        <v/>
      </c>
      <c r="M454" s="26" t="str">
        <f t="shared" si="68"/>
        <v/>
      </c>
      <c r="N454" s="26" t="str">
        <f t="shared" si="69"/>
        <v/>
      </c>
      <c r="O454" s="26" t="str">
        <f t="shared" si="70"/>
        <v/>
      </c>
      <c r="P454" s="50" t="str">
        <f>IF(OR(ISBLANK(Livraison!$B$15),ISBLANK(G454)),"",IF(M454=FALSE,FALSE,IF(AND((Livraison!$B$15-YEAR(G454))&gt;=16,(Livraison!$B$15-YEAR(G454))&lt;=65),TRUE,FALSE)))</f>
        <v/>
      </c>
      <c r="Q454" s="26" t="str">
        <f>IF(ISBLANK(E454),"",IF(COUNTIF(Qualification!$O$12:$O$1011,E454)&gt;0,TRUE,FALSE))</f>
        <v/>
      </c>
      <c r="R454" s="56" t="str">
        <f t="shared" si="71"/>
        <v/>
      </c>
    </row>
    <row r="455" spans="1:18">
      <c r="A455" s="40" t="str">
        <f t="shared" si="65"/>
        <v/>
      </c>
      <c r="B455" s="54"/>
      <c r="C455" s="54"/>
      <c r="D455" s="55"/>
      <c r="E455" s="53"/>
      <c r="F455" s="55"/>
      <c r="G455" s="126"/>
      <c r="H455" s="55"/>
      <c r="I455" s="51" t="str">
        <f t="shared" si="63"/>
        <v>-</v>
      </c>
      <c r="J455" s="26" t="str">
        <f t="shared" si="66"/>
        <v/>
      </c>
      <c r="K455" s="26" t="str">
        <f t="shared" si="64"/>
        <v/>
      </c>
      <c r="L455" s="26" t="str">
        <f t="shared" si="67"/>
        <v/>
      </c>
      <c r="M455" s="26" t="str">
        <f t="shared" si="68"/>
        <v/>
      </c>
      <c r="N455" s="26" t="str">
        <f t="shared" si="69"/>
        <v/>
      </c>
      <c r="O455" s="26" t="str">
        <f t="shared" si="70"/>
        <v/>
      </c>
      <c r="P455" s="50" t="str">
        <f>IF(OR(ISBLANK(Livraison!$B$15),ISBLANK(G455)),"",IF(M455=FALSE,FALSE,IF(AND((Livraison!$B$15-YEAR(G455))&gt;=16,(Livraison!$B$15-YEAR(G455))&lt;=65),TRUE,FALSE)))</f>
        <v/>
      </c>
      <c r="Q455" s="26" t="str">
        <f>IF(ISBLANK(E455),"",IF(COUNTIF(Qualification!$O$12:$O$1011,E455)&gt;0,TRUE,FALSE))</f>
        <v/>
      </c>
      <c r="R455" s="56" t="str">
        <f t="shared" si="71"/>
        <v/>
      </c>
    </row>
    <row r="456" spans="1:18">
      <c r="A456" s="40" t="str">
        <f t="shared" si="65"/>
        <v/>
      </c>
      <c r="B456" s="54"/>
      <c r="C456" s="54"/>
      <c r="D456" s="55"/>
      <c r="E456" s="53"/>
      <c r="F456" s="55"/>
      <c r="G456" s="126"/>
      <c r="H456" s="55"/>
      <c r="I456" s="51" t="str">
        <f t="shared" si="63"/>
        <v>-</v>
      </c>
      <c r="J456" s="26" t="str">
        <f t="shared" si="66"/>
        <v/>
      </c>
      <c r="K456" s="26" t="str">
        <f t="shared" si="64"/>
        <v/>
      </c>
      <c r="L456" s="26" t="str">
        <f t="shared" si="67"/>
        <v/>
      </c>
      <c r="M456" s="26" t="str">
        <f t="shared" si="68"/>
        <v/>
      </c>
      <c r="N456" s="26" t="str">
        <f t="shared" si="69"/>
        <v/>
      </c>
      <c r="O456" s="26" t="str">
        <f t="shared" si="70"/>
        <v/>
      </c>
      <c r="P456" s="50" t="str">
        <f>IF(OR(ISBLANK(Livraison!$B$15),ISBLANK(G456)),"",IF(M456=FALSE,FALSE,IF(AND((Livraison!$B$15-YEAR(G456))&gt;=16,(Livraison!$B$15-YEAR(G456))&lt;=65),TRUE,FALSE)))</f>
        <v/>
      </c>
      <c r="Q456" s="26" t="str">
        <f>IF(ISBLANK(E456),"",IF(COUNTIF(Qualification!$O$12:$O$1011,E456)&gt;0,TRUE,FALSE))</f>
        <v/>
      </c>
      <c r="R456" s="56" t="str">
        <f t="shared" si="71"/>
        <v/>
      </c>
    </row>
    <row r="457" spans="1:18">
      <c r="A457" s="40" t="str">
        <f t="shared" si="65"/>
        <v/>
      </c>
      <c r="B457" s="54"/>
      <c r="C457" s="54"/>
      <c r="D457" s="55"/>
      <c r="E457" s="53"/>
      <c r="F457" s="55"/>
      <c r="G457" s="126"/>
      <c r="H457" s="55"/>
      <c r="I457" s="51" t="str">
        <f t="shared" si="63"/>
        <v>-</v>
      </c>
      <c r="J457" s="26" t="str">
        <f t="shared" si="66"/>
        <v/>
      </c>
      <c r="K457" s="26" t="str">
        <f t="shared" si="64"/>
        <v/>
      </c>
      <c r="L457" s="26" t="str">
        <f t="shared" si="67"/>
        <v/>
      </c>
      <c r="M457" s="26" t="str">
        <f t="shared" si="68"/>
        <v/>
      </c>
      <c r="N457" s="26" t="str">
        <f t="shared" si="69"/>
        <v/>
      </c>
      <c r="O457" s="26" t="str">
        <f t="shared" si="70"/>
        <v/>
      </c>
      <c r="P457" s="50" t="str">
        <f>IF(OR(ISBLANK(Livraison!$B$15),ISBLANK(G457)),"",IF(M457=FALSE,FALSE,IF(AND((Livraison!$B$15-YEAR(G457))&gt;=16,(Livraison!$B$15-YEAR(G457))&lt;=65),TRUE,FALSE)))</f>
        <v/>
      </c>
      <c r="Q457" s="26" t="str">
        <f>IF(ISBLANK(E457),"",IF(COUNTIF(Qualification!$O$12:$O$1011,E457)&gt;0,TRUE,FALSE))</f>
        <v/>
      </c>
      <c r="R457" s="56" t="str">
        <f t="shared" si="71"/>
        <v/>
      </c>
    </row>
    <row r="458" spans="1:18">
      <c r="A458" s="40" t="str">
        <f t="shared" si="65"/>
        <v/>
      </c>
      <c r="B458" s="54"/>
      <c r="C458" s="54"/>
      <c r="D458" s="55"/>
      <c r="E458" s="53"/>
      <c r="F458" s="55"/>
      <c r="G458" s="126"/>
      <c r="H458" s="55"/>
      <c r="I458" s="51" t="str">
        <f t="shared" si="63"/>
        <v>-</v>
      </c>
      <c r="J458" s="26" t="str">
        <f t="shared" si="66"/>
        <v/>
      </c>
      <c r="K458" s="26" t="str">
        <f t="shared" si="64"/>
        <v/>
      </c>
      <c r="L458" s="26" t="str">
        <f t="shared" si="67"/>
        <v/>
      </c>
      <c r="M458" s="26" t="str">
        <f t="shared" si="68"/>
        <v/>
      </c>
      <c r="N458" s="26" t="str">
        <f t="shared" si="69"/>
        <v/>
      </c>
      <c r="O458" s="26" t="str">
        <f t="shared" si="70"/>
        <v/>
      </c>
      <c r="P458" s="50" t="str">
        <f>IF(OR(ISBLANK(Livraison!$B$15),ISBLANK(G458)),"",IF(M458=FALSE,FALSE,IF(AND((Livraison!$B$15-YEAR(G458))&gt;=16,(Livraison!$B$15-YEAR(G458))&lt;=65),TRUE,FALSE)))</f>
        <v/>
      </c>
      <c r="Q458" s="26" t="str">
        <f>IF(ISBLANK(E458),"",IF(COUNTIF(Qualification!$O$12:$O$1011,E458)&gt;0,TRUE,FALSE))</f>
        <v/>
      </c>
      <c r="R458" s="56" t="str">
        <f t="shared" si="71"/>
        <v/>
      </c>
    </row>
    <row r="459" spans="1:18">
      <c r="A459" s="40" t="str">
        <f t="shared" si="65"/>
        <v/>
      </c>
      <c r="B459" s="54"/>
      <c r="C459" s="54"/>
      <c r="D459" s="55"/>
      <c r="E459" s="53"/>
      <c r="F459" s="55"/>
      <c r="G459" s="126"/>
      <c r="H459" s="55"/>
      <c r="I459" s="51" t="str">
        <f t="shared" si="63"/>
        <v>-</v>
      </c>
      <c r="J459" s="26" t="str">
        <f t="shared" si="66"/>
        <v/>
      </c>
      <c r="K459" s="26" t="str">
        <f t="shared" si="64"/>
        <v/>
      </c>
      <c r="L459" s="26" t="str">
        <f t="shared" si="67"/>
        <v/>
      </c>
      <c r="M459" s="26" t="str">
        <f t="shared" si="68"/>
        <v/>
      </c>
      <c r="N459" s="26" t="str">
        <f t="shared" si="69"/>
        <v/>
      </c>
      <c r="O459" s="26" t="str">
        <f t="shared" si="70"/>
        <v/>
      </c>
      <c r="P459" s="50" t="str">
        <f>IF(OR(ISBLANK(Livraison!$B$15),ISBLANK(G459)),"",IF(M459=FALSE,FALSE,IF(AND((Livraison!$B$15-YEAR(G459))&gt;=16,(Livraison!$B$15-YEAR(G459))&lt;=65),TRUE,FALSE)))</f>
        <v/>
      </c>
      <c r="Q459" s="26" t="str">
        <f>IF(ISBLANK(E459),"",IF(COUNTIF(Qualification!$O$12:$O$1011,E459)&gt;0,TRUE,FALSE))</f>
        <v/>
      </c>
      <c r="R459" s="56" t="str">
        <f t="shared" si="71"/>
        <v/>
      </c>
    </row>
    <row r="460" spans="1:18">
      <c r="A460" s="40" t="str">
        <f t="shared" si="65"/>
        <v/>
      </c>
      <c r="B460" s="54"/>
      <c r="C460" s="54"/>
      <c r="D460" s="55"/>
      <c r="E460" s="53"/>
      <c r="F460" s="55"/>
      <c r="G460" s="126"/>
      <c r="H460" s="55"/>
      <c r="I460" s="51" t="str">
        <f t="shared" si="63"/>
        <v>-</v>
      </c>
      <c r="J460" s="26" t="str">
        <f t="shared" si="66"/>
        <v/>
      </c>
      <c r="K460" s="26" t="str">
        <f t="shared" si="64"/>
        <v/>
      </c>
      <c r="L460" s="26" t="str">
        <f t="shared" si="67"/>
        <v/>
      </c>
      <c r="M460" s="26" t="str">
        <f t="shared" si="68"/>
        <v/>
      </c>
      <c r="N460" s="26" t="str">
        <f t="shared" si="69"/>
        <v/>
      </c>
      <c r="O460" s="26" t="str">
        <f t="shared" si="70"/>
        <v/>
      </c>
      <c r="P460" s="50" t="str">
        <f>IF(OR(ISBLANK(Livraison!$B$15),ISBLANK(G460)),"",IF(M460=FALSE,FALSE,IF(AND((Livraison!$B$15-YEAR(G460))&gt;=16,(Livraison!$B$15-YEAR(G460))&lt;=65),TRUE,FALSE)))</f>
        <v/>
      </c>
      <c r="Q460" s="26" t="str">
        <f>IF(ISBLANK(E460),"",IF(COUNTIF(Qualification!$O$12:$O$1011,E460)&gt;0,TRUE,FALSE))</f>
        <v/>
      </c>
      <c r="R460" s="56" t="str">
        <f t="shared" si="71"/>
        <v/>
      </c>
    </row>
    <row r="461" spans="1:18">
      <c r="A461" s="40" t="str">
        <f t="shared" si="65"/>
        <v/>
      </c>
      <c r="B461" s="54"/>
      <c r="C461" s="54"/>
      <c r="D461" s="55"/>
      <c r="E461" s="53"/>
      <c r="F461" s="55"/>
      <c r="G461" s="126"/>
      <c r="H461" s="55"/>
      <c r="I461" s="51" t="str">
        <f t="shared" ref="I461:I524" si="72">IF(ISBLANK(E461),"-",CONCATENATE(E461," ",B461," ",C461))</f>
        <v>-</v>
      </c>
      <c r="J461" s="26" t="str">
        <f t="shared" si="66"/>
        <v/>
      </c>
      <c r="K461" s="26" t="str">
        <f t="shared" ref="K461:K524" si="73">IF(OR(ISBLANK(E461)),"",NOT(COUNTIF($E$12:$E$1011,$E461)&gt;1))</f>
        <v/>
      </c>
      <c r="L461" s="26" t="str">
        <f t="shared" si="67"/>
        <v/>
      </c>
      <c r="M461" s="26" t="str">
        <f t="shared" si="68"/>
        <v/>
      </c>
      <c r="N461" s="26" t="str">
        <f t="shared" si="69"/>
        <v/>
      </c>
      <c r="O461" s="26" t="str">
        <f t="shared" si="70"/>
        <v/>
      </c>
      <c r="P461" s="50" t="str">
        <f>IF(OR(ISBLANK(Livraison!$B$15),ISBLANK(G461)),"",IF(M461=FALSE,FALSE,IF(AND((Livraison!$B$15-YEAR(G461))&gt;=16,(Livraison!$B$15-YEAR(G461))&lt;=65),TRUE,FALSE)))</f>
        <v/>
      </c>
      <c r="Q461" s="26" t="str">
        <f>IF(ISBLANK(E461),"",IF(COUNTIF(Qualification!$O$12:$O$1011,E461)&gt;0,TRUE,FALSE))</f>
        <v/>
      </c>
      <c r="R461" s="56" t="str">
        <f t="shared" si="71"/>
        <v/>
      </c>
    </row>
    <row r="462" spans="1:18">
      <c r="A462" s="40" t="str">
        <f t="shared" si="65"/>
        <v/>
      </c>
      <c r="B462" s="54"/>
      <c r="C462" s="54"/>
      <c r="D462" s="55"/>
      <c r="E462" s="53"/>
      <c r="F462" s="55"/>
      <c r="G462" s="126"/>
      <c r="H462" s="55"/>
      <c r="I462" s="51" t="str">
        <f t="shared" si="72"/>
        <v>-</v>
      </c>
      <c r="J462" s="26" t="str">
        <f t="shared" si="66"/>
        <v/>
      </c>
      <c r="K462" s="26" t="str">
        <f t="shared" si="73"/>
        <v/>
      </c>
      <c r="L462" s="26" t="str">
        <f t="shared" si="67"/>
        <v/>
      </c>
      <c r="M462" s="26" t="str">
        <f t="shared" si="68"/>
        <v/>
      </c>
      <c r="N462" s="26" t="str">
        <f t="shared" si="69"/>
        <v/>
      </c>
      <c r="O462" s="26" t="str">
        <f t="shared" si="70"/>
        <v/>
      </c>
      <c r="P462" s="50" t="str">
        <f>IF(OR(ISBLANK(Livraison!$B$15),ISBLANK(G462)),"",IF(M462=FALSE,FALSE,IF(AND((Livraison!$B$15-YEAR(G462))&gt;=16,(Livraison!$B$15-YEAR(G462))&lt;=65),TRUE,FALSE)))</f>
        <v/>
      </c>
      <c r="Q462" s="26" t="str">
        <f>IF(ISBLANK(E462),"",IF(COUNTIF(Qualification!$O$12:$O$1011,E462)&gt;0,TRUE,FALSE))</f>
        <v/>
      </c>
      <c r="R462" s="56" t="str">
        <f t="shared" si="71"/>
        <v/>
      </c>
    </row>
    <row r="463" spans="1:18">
      <c r="A463" s="40" t="str">
        <f t="shared" si="65"/>
        <v/>
      </c>
      <c r="B463" s="54"/>
      <c r="C463" s="54"/>
      <c r="D463" s="55"/>
      <c r="E463" s="53"/>
      <c r="F463" s="55"/>
      <c r="G463" s="126"/>
      <c r="H463" s="55"/>
      <c r="I463" s="51" t="str">
        <f t="shared" si="72"/>
        <v>-</v>
      </c>
      <c r="J463" s="26" t="str">
        <f t="shared" si="66"/>
        <v/>
      </c>
      <c r="K463" s="26" t="str">
        <f t="shared" si="73"/>
        <v/>
      </c>
      <c r="L463" s="26" t="str">
        <f t="shared" si="67"/>
        <v/>
      </c>
      <c r="M463" s="26" t="str">
        <f t="shared" si="68"/>
        <v/>
      </c>
      <c r="N463" s="26" t="str">
        <f t="shared" si="69"/>
        <v/>
      </c>
      <c r="O463" s="26" t="str">
        <f t="shared" si="70"/>
        <v/>
      </c>
      <c r="P463" s="50" t="str">
        <f>IF(OR(ISBLANK(Livraison!$B$15),ISBLANK(G463)),"",IF(M463=FALSE,FALSE,IF(AND((Livraison!$B$15-YEAR(G463))&gt;=16,(Livraison!$B$15-YEAR(G463))&lt;=65),TRUE,FALSE)))</f>
        <v/>
      </c>
      <c r="Q463" s="26" t="str">
        <f>IF(ISBLANK(E463),"",IF(COUNTIF(Qualification!$O$12:$O$1011,E463)&gt;0,TRUE,FALSE))</f>
        <v/>
      </c>
      <c r="R463" s="56" t="str">
        <f t="shared" si="71"/>
        <v/>
      </c>
    </row>
    <row r="464" spans="1:18">
      <c r="A464" s="40" t="str">
        <f t="shared" si="65"/>
        <v/>
      </c>
      <c r="B464" s="54"/>
      <c r="C464" s="54"/>
      <c r="D464" s="55"/>
      <c r="E464" s="53"/>
      <c r="F464" s="55"/>
      <c r="G464" s="126"/>
      <c r="H464" s="55"/>
      <c r="I464" s="51" t="str">
        <f t="shared" si="72"/>
        <v>-</v>
      </c>
      <c r="J464" s="26" t="str">
        <f t="shared" si="66"/>
        <v/>
      </c>
      <c r="K464" s="26" t="str">
        <f t="shared" si="73"/>
        <v/>
      </c>
      <c r="L464" s="26" t="str">
        <f t="shared" si="67"/>
        <v/>
      </c>
      <c r="M464" s="26" t="str">
        <f t="shared" si="68"/>
        <v/>
      </c>
      <c r="N464" s="26" t="str">
        <f t="shared" si="69"/>
        <v/>
      </c>
      <c r="O464" s="26" t="str">
        <f t="shared" si="70"/>
        <v/>
      </c>
      <c r="P464" s="50" t="str">
        <f>IF(OR(ISBLANK(Livraison!$B$15),ISBLANK(G464)),"",IF(M464=FALSE,FALSE,IF(AND((Livraison!$B$15-YEAR(G464))&gt;=16,(Livraison!$B$15-YEAR(G464))&lt;=65),TRUE,FALSE)))</f>
        <v/>
      </c>
      <c r="Q464" s="26" t="str">
        <f>IF(ISBLANK(E464),"",IF(COUNTIF(Qualification!$O$12:$O$1011,E464)&gt;0,TRUE,FALSE))</f>
        <v/>
      </c>
      <c r="R464" s="56" t="str">
        <f t="shared" si="71"/>
        <v/>
      </c>
    </row>
    <row r="465" spans="1:18">
      <c r="A465" s="40" t="str">
        <f t="shared" si="65"/>
        <v/>
      </c>
      <c r="B465" s="54"/>
      <c r="C465" s="54"/>
      <c r="D465" s="55"/>
      <c r="E465" s="53"/>
      <c r="F465" s="55"/>
      <c r="G465" s="126"/>
      <c r="H465" s="55"/>
      <c r="I465" s="51" t="str">
        <f t="shared" si="72"/>
        <v>-</v>
      </c>
      <c r="J465" s="26" t="str">
        <f t="shared" si="66"/>
        <v/>
      </c>
      <c r="K465" s="26" t="str">
        <f t="shared" si="73"/>
        <v/>
      </c>
      <c r="L465" s="26" t="str">
        <f t="shared" si="67"/>
        <v/>
      </c>
      <c r="M465" s="26" t="str">
        <f t="shared" si="68"/>
        <v/>
      </c>
      <c r="N465" s="26" t="str">
        <f t="shared" si="69"/>
        <v/>
      </c>
      <c r="O465" s="26" t="str">
        <f t="shared" si="70"/>
        <v/>
      </c>
      <c r="P465" s="50" t="str">
        <f>IF(OR(ISBLANK(Livraison!$B$15),ISBLANK(G465)),"",IF(M465=FALSE,FALSE,IF(AND((Livraison!$B$15-YEAR(G465))&gt;=16,(Livraison!$B$15-YEAR(G465))&lt;=65),TRUE,FALSE)))</f>
        <v/>
      </c>
      <c r="Q465" s="26" t="str">
        <f>IF(ISBLANK(E465),"",IF(COUNTIF(Qualification!$O$12:$O$1011,E465)&gt;0,TRUE,FALSE))</f>
        <v/>
      </c>
      <c r="R465" s="56" t="str">
        <f t="shared" si="71"/>
        <v/>
      </c>
    </row>
    <row r="466" spans="1:18">
      <c r="A466" s="40" t="str">
        <f t="shared" si="65"/>
        <v/>
      </c>
      <c r="B466" s="54"/>
      <c r="C466" s="54"/>
      <c r="D466" s="55"/>
      <c r="E466" s="53"/>
      <c r="F466" s="55"/>
      <c r="G466" s="126"/>
      <c r="H466" s="55"/>
      <c r="I466" s="51" t="str">
        <f t="shared" si="72"/>
        <v>-</v>
      </c>
      <c r="J466" s="26" t="str">
        <f t="shared" si="66"/>
        <v/>
      </c>
      <c r="K466" s="26" t="str">
        <f t="shared" si="73"/>
        <v/>
      </c>
      <c r="L466" s="26" t="str">
        <f t="shared" si="67"/>
        <v/>
      </c>
      <c r="M466" s="26" t="str">
        <f t="shared" si="68"/>
        <v/>
      </c>
      <c r="N466" s="26" t="str">
        <f t="shared" si="69"/>
        <v/>
      </c>
      <c r="O466" s="26" t="str">
        <f t="shared" si="70"/>
        <v/>
      </c>
      <c r="P466" s="50" t="str">
        <f>IF(OR(ISBLANK(Livraison!$B$15),ISBLANK(G466)),"",IF(M466=FALSE,FALSE,IF(AND((Livraison!$B$15-YEAR(G466))&gt;=16,(Livraison!$B$15-YEAR(G466))&lt;=65),TRUE,FALSE)))</f>
        <v/>
      </c>
      <c r="Q466" s="26" t="str">
        <f>IF(ISBLANK(E466),"",IF(COUNTIF(Qualification!$O$12:$O$1011,E466)&gt;0,TRUE,FALSE))</f>
        <v/>
      </c>
      <c r="R466" s="56" t="str">
        <f t="shared" si="71"/>
        <v/>
      </c>
    </row>
    <row r="467" spans="1:18">
      <c r="A467" s="40" t="str">
        <f t="shared" si="65"/>
        <v/>
      </c>
      <c r="B467" s="54"/>
      <c r="C467" s="54"/>
      <c r="D467" s="55"/>
      <c r="E467" s="53"/>
      <c r="F467" s="55"/>
      <c r="G467" s="126"/>
      <c r="H467" s="55"/>
      <c r="I467" s="51" t="str">
        <f t="shared" si="72"/>
        <v>-</v>
      </c>
      <c r="J467" s="26" t="str">
        <f t="shared" si="66"/>
        <v/>
      </c>
      <c r="K467" s="26" t="str">
        <f t="shared" si="73"/>
        <v/>
      </c>
      <c r="L467" s="26" t="str">
        <f t="shared" si="67"/>
        <v/>
      </c>
      <c r="M467" s="26" t="str">
        <f t="shared" si="68"/>
        <v/>
      </c>
      <c r="N467" s="26" t="str">
        <f t="shared" si="69"/>
        <v/>
      </c>
      <c r="O467" s="26" t="str">
        <f t="shared" si="70"/>
        <v/>
      </c>
      <c r="P467" s="50" t="str">
        <f>IF(OR(ISBLANK(Livraison!$B$15),ISBLANK(G467)),"",IF(M467=FALSE,FALSE,IF(AND((Livraison!$B$15-YEAR(G467))&gt;=16,(Livraison!$B$15-YEAR(G467))&lt;=65),TRUE,FALSE)))</f>
        <v/>
      </c>
      <c r="Q467" s="26" t="str">
        <f>IF(ISBLANK(E467),"",IF(COUNTIF(Qualification!$O$12:$O$1011,E467)&gt;0,TRUE,FALSE))</f>
        <v/>
      </c>
      <c r="R467" s="56" t="str">
        <f t="shared" si="71"/>
        <v/>
      </c>
    </row>
    <row r="468" spans="1:18">
      <c r="A468" s="40" t="str">
        <f t="shared" si="65"/>
        <v/>
      </c>
      <c r="B468" s="54"/>
      <c r="C468" s="54"/>
      <c r="D468" s="55"/>
      <c r="E468" s="53"/>
      <c r="F468" s="55"/>
      <c r="G468" s="126"/>
      <c r="H468" s="55"/>
      <c r="I468" s="51" t="str">
        <f t="shared" si="72"/>
        <v>-</v>
      </c>
      <c r="J468" s="26" t="str">
        <f t="shared" si="66"/>
        <v/>
      </c>
      <c r="K468" s="26" t="str">
        <f t="shared" si="73"/>
        <v/>
      </c>
      <c r="L468" s="26" t="str">
        <f t="shared" si="67"/>
        <v/>
      </c>
      <c r="M468" s="26" t="str">
        <f t="shared" si="68"/>
        <v/>
      </c>
      <c r="N468" s="26" t="str">
        <f t="shared" si="69"/>
        <v/>
      </c>
      <c r="O468" s="26" t="str">
        <f t="shared" si="70"/>
        <v/>
      </c>
      <c r="P468" s="50" t="str">
        <f>IF(OR(ISBLANK(Livraison!$B$15),ISBLANK(G468)),"",IF(M468=FALSE,FALSE,IF(AND((Livraison!$B$15-YEAR(G468))&gt;=16,(Livraison!$B$15-YEAR(G468))&lt;=65),TRUE,FALSE)))</f>
        <v/>
      </c>
      <c r="Q468" s="26" t="str">
        <f>IF(ISBLANK(E468),"",IF(COUNTIF(Qualification!$O$12:$O$1011,E468)&gt;0,TRUE,FALSE))</f>
        <v/>
      </c>
      <c r="R468" s="56" t="str">
        <f t="shared" si="71"/>
        <v/>
      </c>
    </row>
    <row r="469" spans="1:18">
      <c r="A469" s="40" t="str">
        <f t="shared" si="65"/>
        <v/>
      </c>
      <c r="B469" s="54"/>
      <c r="C469" s="54"/>
      <c r="D469" s="55"/>
      <c r="E469" s="53"/>
      <c r="F469" s="55"/>
      <c r="G469" s="126"/>
      <c r="H469" s="55"/>
      <c r="I469" s="51" t="str">
        <f t="shared" si="72"/>
        <v>-</v>
      </c>
      <c r="J469" s="26" t="str">
        <f t="shared" si="66"/>
        <v/>
      </c>
      <c r="K469" s="26" t="str">
        <f t="shared" si="73"/>
        <v/>
      </c>
      <c r="L469" s="26" t="str">
        <f t="shared" si="67"/>
        <v/>
      </c>
      <c r="M469" s="26" t="str">
        <f t="shared" si="68"/>
        <v/>
      </c>
      <c r="N469" s="26" t="str">
        <f t="shared" si="69"/>
        <v/>
      </c>
      <c r="O469" s="26" t="str">
        <f t="shared" si="70"/>
        <v/>
      </c>
      <c r="P469" s="50" t="str">
        <f>IF(OR(ISBLANK(Livraison!$B$15),ISBLANK(G469)),"",IF(M469=FALSE,FALSE,IF(AND((Livraison!$B$15-YEAR(G469))&gt;=16,(Livraison!$B$15-YEAR(G469))&lt;=65),TRUE,FALSE)))</f>
        <v/>
      </c>
      <c r="Q469" s="26" t="str">
        <f>IF(ISBLANK(E469),"",IF(COUNTIF(Qualification!$O$12:$O$1011,E469)&gt;0,TRUE,FALSE))</f>
        <v/>
      </c>
      <c r="R469" s="56" t="str">
        <f t="shared" si="71"/>
        <v/>
      </c>
    </row>
    <row r="470" spans="1:18">
      <c r="A470" s="40" t="str">
        <f t="shared" si="65"/>
        <v/>
      </c>
      <c r="B470" s="54"/>
      <c r="C470" s="54"/>
      <c r="D470" s="55"/>
      <c r="E470" s="53"/>
      <c r="F470" s="55"/>
      <c r="G470" s="126"/>
      <c r="H470" s="55"/>
      <c r="I470" s="51" t="str">
        <f t="shared" si="72"/>
        <v>-</v>
      </c>
      <c r="J470" s="26" t="str">
        <f t="shared" si="66"/>
        <v/>
      </c>
      <c r="K470" s="26" t="str">
        <f t="shared" si="73"/>
        <v/>
      </c>
      <c r="L470" s="26" t="str">
        <f t="shared" si="67"/>
        <v/>
      </c>
      <c r="M470" s="26" t="str">
        <f t="shared" si="68"/>
        <v/>
      </c>
      <c r="N470" s="26" t="str">
        <f t="shared" si="69"/>
        <v/>
      </c>
      <c r="O470" s="26" t="str">
        <f t="shared" si="70"/>
        <v/>
      </c>
      <c r="P470" s="50" t="str">
        <f>IF(OR(ISBLANK(Livraison!$B$15),ISBLANK(G470)),"",IF(M470=FALSE,FALSE,IF(AND((Livraison!$B$15-YEAR(G470))&gt;=16,(Livraison!$B$15-YEAR(G470))&lt;=65),TRUE,FALSE)))</f>
        <v/>
      </c>
      <c r="Q470" s="26" t="str">
        <f>IF(ISBLANK(E470),"",IF(COUNTIF(Qualification!$O$12:$O$1011,E470)&gt;0,TRUE,FALSE))</f>
        <v/>
      </c>
      <c r="R470" s="56" t="str">
        <f t="shared" si="71"/>
        <v/>
      </c>
    </row>
    <row r="471" spans="1:18">
      <c r="A471" s="40" t="str">
        <f t="shared" si="65"/>
        <v/>
      </c>
      <c r="B471" s="54"/>
      <c r="C471" s="54"/>
      <c r="D471" s="55"/>
      <c r="E471" s="53"/>
      <c r="F471" s="55"/>
      <c r="G471" s="126"/>
      <c r="H471" s="55"/>
      <c r="I471" s="51" t="str">
        <f t="shared" si="72"/>
        <v>-</v>
      </c>
      <c r="J471" s="26" t="str">
        <f t="shared" si="66"/>
        <v/>
      </c>
      <c r="K471" s="26" t="str">
        <f t="shared" si="73"/>
        <v/>
      </c>
      <c r="L471" s="26" t="str">
        <f t="shared" si="67"/>
        <v/>
      </c>
      <c r="M471" s="26" t="str">
        <f t="shared" si="68"/>
        <v/>
      </c>
      <c r="N471" s="26" t="str">
        <f t="shared" si="69"/>
        <v/>
      </c>
      <c r="O471" s="26" t="str">
        <f t="shared" si="70"/>
        <v/>
      </c>
      <c r="P471" s="50" t="str">
        <f>IF(OR(ISBLANK(Livraison!$B$15),ISBLANK(G471)),"",IF(M471=FALSE,FALSE,IF(AND((Livraison!$B$15-YEAR(G471))&gt;=16,(Livraison!$B$15-YEAR(G471))&lt;=65),TRUE,FALSE)))</f>
        <v/>
      </c>
      <c r="Q471" s="26" t="str">
        <f>IF(ISBLANK(E471),"",IF(COUNTIF(Qualification!$O$12:$O$1011,E471)&gt;0,TRUE,FALSE))</f>
        <v/>
      </c>
      <c r="R471" s="56" t="str">
        <f t="shared" si="71"/>
        <v/>
      </c>
    </row>
    <row r="472" spans="1:18">
      <c r="A472" s="40" t="str">
        <f t="shared" si="65"/>
        <v/>
      </c>
      <c r="B472" s="54"/>
      <c r="C472" s="54"/>
      <c r="D472" s="55"/>
      <c r="E472" s="53"/>
      <c r="F472" s="55"/>
      <c r="G472" s="126"/>
      <c r="H472" s="55"/>
      <c r="I472" s="51" t="str">
        <f t="shared" si="72"/>
        <v>-</v>
      </c>
      <c r="J472" s="26" t="str">
        <f t="shared" si="66"/>
        <v/>
      </c>
      <c r="K472" s="26" t="str">
        <f t="shared" si="73"/>
        <v/>
      </c>
      <c r="L472" s="26" t="str">
        <f t="shared" si="67"/>
        <v/>
      </c>
      <c r="M472" s="26" t="str">
        <f t="shared" si="68"/>
        <v/>
      </c>
      <c r="N472" s="26" t="str">
        <f t="shared" si="69"/>
        <v/>
      </c>
      <c r="O472" s="26" t="str">
        <f t="shared" si="70"/>
        <v/>
      </c>
      <c r="P472" s="50" t="str">
        <f>IF(OR(ISBLANK(Livraison!$B$15),ISBLANK(G472)),"",IF(M472=FALSE,FALSE,IF(AND((Livraison!$B$15-YEAR(G472))&gt;=16,(Livraison!$B$15-YEAR(G472))&lt;=65),TRUE,FALSE)))</f>
        <v/>
      </c>
      <c r="Q472" s="26" t="str">
        <f>IF(ISBLANK(E472),"",IF(COUNTIF(Qualification!$O$12:$O$1011,E472)&gt;0,TRUE,FALSE))</f>
        <v/>
      </c>
      <c r="R472" s="56" t="str">
        <f t="shared" si="71"/>
        <v/>
      </c>
    </row>
    <row r="473" spans="1:18">
      <c r="A473" s="40" t="str">
        <f t="shared" si="65"/>
        <v/>
      </c>
      <c r="B473" s="54"/>
      <c r="C473" s="54"/>
      <c r="D473" s="55"/>
      <c r="E473" s="53"/>
      <c r="F473" s="55"/>
      <c r="G473" s="126"/>
      <c r="H473" s="55"/>
      <c r="I473" s="51" t="str">
        <f t="shared" si="72"/>
        <v>-</v>
      </c>
      <c r="J473" s="26" t="str">
        <f t="shared" si="66"/>
        <v/>
      </c>
      <c r="K473" s="26" t="str">
        <f t="shared" si="73"/>
        <v/>
      </c>
      <c r="L473" s="26" t="str">
        <f t="shared" si="67"/>
        <v/>
      </c>
      <c r="M473" s="26" t="str">
        <f t="shared" si="68"/>
        <v/>
      </c>
      <c r="N473" s="26" t="str">
        <f t="shared" si="69"/>
        <v/>
      </c>
      <c r="O473" s="26" t="str">
        <f t="shared" si="70"/>
        <v/>
      </c>
      <c r="P473" s="50" t="str">
        <f>IF(OR(ISBLANK(Livraison!$B$15),ISBLANK(G473)),"",IF(M473=FALSE,FALSE,IF(AND((Livraison!$B$15-YEAR(G473))&gt;=16,(Livraison!$B$15-YEAR(G473))&lt;=65),TRUE,FALSE)))</f>
        <v/>
      </c>
      <c r="Q473" s="26" t="str">
        <f>IF(ISBLANK(E473),"",IF(COUNTIF(Qualification!$O$12:$O$1011,E473)&gt;0,TRUE,FALSE))</f>
        <v/>
      </c>
      <c r="R473" s="56" t="str">
        <f t="shared" si="71"/>
        <v/>
      </c>
    </row>
    <row r="474" spans="1:18">
      <c r="A474" s="40" t="str">
        <f t="shared" si="65"/>
        <v/>
      </c>
      <c r="B474" s="54"/>
      <c r="C474" s="54"/>
      <c r="D474" s="55"/>
      <c r="E474" s="53"/>
      <c r="F474" s="55"/>
      <c r="G474" s="126"/>
      <c r="H474" s="55"/>
      <c r="I474" s="51" t="str">
        <f t="shared" si="72"/>
        <v>-</v>
      </c>
      <c r="J474" s="26" t="str">
        <f t="shared" si="66"/>
        <v/>
      </c>
      <c r="K474" s="26" t="str">
        <f t="shared" si="73"/>
        <v/>
      </c>
      <c r="L474" s="26" t="str">
        <f t="shared" si="67"/>
        <v/>
      </c>
      <c r="M474" s="26" t="str">
        <f t="shared" si="68"/>
        <v/>
      </c>
      <c r="N474" s="26" t="str">
        <f t="shared" si="69"/>
        <v/>
      </c>
      <c r="O474" s="26" t="str">
        <f t="shared" si="70"/>
        <v/>
      </c>
      <c r="P474" s="50" t="str">
        <f>IF(OR(ISBLANK(Livraison!$B$15),ISBLANK(G474)),"",IF(M474=FALSE,FALSE,IF(AND((Livraison!$B$15-YEAR(G474))&gt;=16,(Livraison!$B$15-YEAR(G474))&lt;=65),TRUE,FALSE)))</f>
        <v/>
      </c>
      <c r="Q474" s="26" t="str">
        <f>IF(ISBLANK(E474),"",IF(COUNTIF(Qualification!$O$12:$O$1011,E474)&gt;0,TRUE,FALSE))</f>
        <v/>
      </c>
      <c r="R474" s="56" t="str">
        <f t="shared" si="71"/>
        <v/>
      </c>
    </row>
    <row r="475" spans="1:18">
      <c r="A475" s="40" t="str">
        <f t="shared" si="65"/>
        <v/>
      </c>
      <c r="B475" s="54"/>
      <c r="C475" s="54"/>
      <c r="D475" s="55"/>
      <c r="E475" s="53"/>
      <c r="F475" s="55"/>
      <c r="G475" s="126"/>
      <c r="H475" s="55"/>
      <c r="I475" s="51" t="str">
        <f t="shared" si="72"/>
        <v>-</v>
      </c>
      <c r="J475" s="26" t="str">
        <f t="shared" si="66"/>
        <v/>
      </c>
      <c r="K475" s="26" t="str">
        <f t="shared" si="73"/>
        <v/>
      </c>
      <c r="L475" s="26" t="str">
        <f t="shared" si="67"/>
        <v/>
      </c>
      <c r="M475" s="26" t="str">
        <f t="shared" si="68"/>
        <v/>
      </c>
      <c r="N475" s="26" t="str">
        <f t="shared" si="69"/>
        <v/>
      </c>
      <c r="O475" s="26" t="str">
        <f t="shared" si="70"/>
        <v/>
      </c>
      <c r="P475" s="50" t="str">
        <f>IF(OR(ISBLANK(Livraison!$B$15),ISBLANK(G475)),"",IF(M475=FALSE,FALSE,IF(AND((Livraison!$B$15-YEAR(G475))&gt;=16,(Livraison!$B$15-YEAR(G475))&lt;=65),TRUE,FALSE)))</f>
        <v/>
      </c>
      <c r="Q475" s="26" t="str">
        <f>IF(ISBLANK(E475),"",IF(COUNTIF(Qualification!$O$12:$O$1011,E475)&gt;0,TRUE,FALSE))</f>
        <v/>
      </c>
      <c r="R475" s="56" t="str">
        <f t="shared" si="71"/>
        <v/>
      </c>
    </row>
    <row r="476" spans="1:18">
      <c r="A476" s="40" t="str">
        <f t="shared" si="65"/>
        <v/>
      </c>
      <c r="B476" s="54"/>
      <c r="C476" s="54"/>
      <c r="D476" s="55"/>
      <c r="E476" s="53"/>
      <c r="F476" s="55"/>
      <c r="G476" s="126"/>
      <c r="H476" s="55"/>
      <c r="I476" s="51" t="str">
        <f t="shared" si="72"/>
        <v>-</v>
      </c>
      <c r="J476" s="26" t="str">
        <f t="shared" si="66"/>
        <v/>
      </c>
      <c r="K476" s="26" t="str">
        <f t="shared" si="73"/>
        <v/>
      </c>
      <c r="L476" s="26" t="str">
        <f t="shared" si="67"/>
        <v/>
      </c>
      <c r="M476" s="26" t="str">
        <f t="shared" si="68"/>
        <v/>
      </c>
      <c r="N476" s="26" t="str">
        <f t="shared" si="69"/>
        <v/>
      </c>
      <c r="O476" s="26" t="str">
        <f t="shared" si="70"/>
        <v/>
      </c>
      <c r="P476" s="50" t="str">
        <f>IF(OR(ISBLANK(Livraison!$B$15),ISBLANK(G476)),"",IF(M476=FALSE,FALSE,IF(AND((Livraison!$B$15-YEAR(G476))&gt;=16,(Livraison!$B$15-YEAR(G476))&lt;=65),TRUE,FALSE)))</f>
        <v/>
      </c>
      <c r="Q476" s="26" t="str">
        <f>IF(ISBLANK(E476),"",IF(COUNTIF(Qualification!$O$12:$O$1011,E476)&gt;0,TRUE,FALSE))</f>
        <v/>
      </c>
      <c r="R476" s="56" t="str">
        <f t="shared" si="71"/>
        <v/>
      </c>
    </row>
    <row r="477" spans="1:18">
      <c r="A477" s="40" t="str">
        <f t="shared" si="65"/>
        <v/>
      </c>
      <c r="B477" s="54"/>
      <c r="C477" s="54"/>
      <c r="D477" s="55"/>
      <c r="E477" s="53"/>
      <c r="F477" s="55"/>
      <c r="G477" s="126"/>
      <c r="H477" s="55"/>
      <c r="I477" s="51" t="str">
        <f t="shared" si="72"/>
        <v>-</v>
      </c>
      <c r="J477" s="26" t="str">
        <f t="shared" si="66"/>
        <v/>
      </c>
      <c r="K477" s="26" t="str">
        <f t="shared" si="73"/>
        <v/>
      </c>
      <c r="L477" s="26" t="str">
        <f t="shared" si="67"/>
        <v/>
      </c>
      <c r="M477" s="26" t="str">
        <f t="shared" si="68"/>
        <v/>
      </c>
      <c r="N477" s="26" t="str">
        <f t="shared" si="69"/>
        <v/>
      </c>
      <c r="O477" s="26" t="str">
        <f t="shared" si="70"/>
        <v/>
      </c>
      <c r="P477" s="50" t="str">
        <f>IF(OR(ISBLANK(Livraison!$B$15),ISBLANK(G477)),"",IF(M477=FALSE,FALSE,IF(AND((Livraison!$B$15-YEAR(G477))&gt;=16,(Livraison!$B$15-YEAR(G477))&lt;=65),TRUE,FALSE)))</f>
        <v/>
      </c>
      <c r="Q477" s="26" t="str">
        <f>IF(ISBLANK(E477),"",IF(COUNTIF(Qualification!$O$12:$O$1011,E477)&gt;0,TRUE,FALSE))</f>
        <v/>
      </c>
      <c r="R477" s="56" t="str">
        <f t="shared" si="71"/>
        <v/>
      </c>
    </row>
    <row r="478" spans="1:18">
      <c r="A478" s="40" t="str">
        <f t="shared" si="65"/>
        <v/>
      </c>
      <c r="B478" s="54"/>
      <c r="C478" s="54"/>
      <c r="D478" s="55"/>
      <c r="E478" s="53"/>
      <c r="F478" s="55"/>
      <c r="G478" s="126"/>
      <c r="H478" s="55"/>
      <c r="I478" s="51" t="str">
        <f t="shared" si="72"/>
        <v>-</v>
      </c>
      <c r="J478" s="26" t="str">
        <f t="shared" si="66"/>
        <v/>
      </c>
      <c r="K478" s="26" t="str">
        <f t="shared" si="73"/>
        <v/>
      </c>
      <c r="L478" s="26" t="str">
        <f t="shared" si="67"/>
        <v/>
      </c>
      <c r="M478" s="26" t="str">
        <f t="shared" si="68"/>
        <v/>
      </c>
      <c r="N478" s="26" t="str">
        <f t="shared" si="69"/>
        <v/>
      </c>
      <c r="O478" s="26" t="str">
        <f t="shared" si="70"/>
        <v/>
      </c>
      <c r="P478" s="50" t="str">
        <f>IF(OR(ISBLANK(Livraison!$B$15),ISBLANK(G478)),"",IF(M478=FALSE,FALSE,IF(AND((Livraison!$B$15-YEAR(G478))&gt;=16,(Livraison!$B$15-YEAR(G478))&lt;=65),TRUE,FALSE)))</f>
        <v/>
      </c>
      <c r="Q478" s="26" t="str">
        <f>IF(ISBLANK(E478),"",IF(COUNTIF(Qualification!$O$12:$O$1011,E478)&gt;0,TRUE,FALSE))</f>
        <v/>
      </c>
      <c r="R478" s="56" t="str">
        <f t="shared" si="71"/>
        <v/>
      </c>
    </row>
    <row r="479" spans="1:18">
      <c r="A479" s="40" t="str">
        <f t="shared" si="65"/>
        <v/>
      </c>
      <c r="B479" s="54"/>
      <c r="C479" s="54"/>
      <c r="D479" s="55"/>
      <c r="E479" s="53"/>
      <c r="F479" s="55"/>
      <c r="G479" s="126"/>
      <c r="H479" s="55"/>
      <c r="I479" s="51" t="str">
        <f t="shared" si="72"/>
        <v>-</v>
      </c>
      <c r="J479" s="26" t="str">
        <f t="shared" si="66"/>
        <v/>
      </c>
      <c r="K479" s="26" t="str">
        <f t="shared" si="73"/>
        <v/>
      </c>
      <c r="L479" s="26" t="str">
        <f t="shared" si="67"/>
        <v/>
      </c>
      <c r="M479" s="26" t="str">
        <f t="shared" si="68"/>
        <v/>
      </c>
      <c r="N479" s="26" t="str">
        <f t="shared" si="69"/>
        <v/>
      </c>
      <c r="O479" s="26" t="str">
        <f t="shared" si="70"/>
        <v/>
      </c>
      <c r="P479" s="50" t="str">
        <f>IF(OR(ISBLANK(Livraison!$B$15),ISBLANK(G479)),"",IF(M479=FALSE,FALSE,IF(AND((Livraison!$B$15-YEAR(G479))&gt;=16,(Livraison!$B$15-YEAR(G479))&lt;=65),TRUE,FALSE)))</f>
        <v/>
      </c>
      <c r="Q479" s="26" t="str">
        <f>IF(ISBLANK(E479),"",IF(COUNTIF(Qualification!$O$12:$O$1011,E479)&gt;0,TRUE,FALSE))</f>
        <v/>
      </c>
      <c r="R479" s="56" t="str">
        <f t="shared" si="71"/>
        <v/>
      </c>
    </row>
    <row r="480" spans="1:18">
      <c r="A480" s="40" t="str">
        <f t="shared" si="65"/>
        <v/>
      </c>
      <c r="B480" s="54"/>
      <c r="C480" s="54"/>
      <c r="D480" s="55"/>
      <c r="E480" s="53"/>
      <c r="F480" s="55"/>
      <c r="G480" s="126"/>
      <c r="H480" s="55"/>
      <c r="I480" s="51" t="str">
        <f t="shared" si="72"/>
        <v>-</v>
      </c>
      <c r="J480" s="26" t="str">
        <f t="shared" si="66"/>
        <v/>
      </c>
      <c r="K480" s="26" t="str">
        <f t="shared" si="73"/>
        <v/>
      </c>
      <c r="L480" s="26" t="str">
        <f t="shared" si="67"/>
        <v/>
      </c>
      <c r="M480" s="26" t="str">
        <f t="shared" si="68"/>
        <v/>
      </c>
      <c r="N480" s="26" t="str">
        <f t="shared" si="69"/>
        <v/>
      </c>
      <c r="O480" s="26" t="str">
        <f t="shared" si="70"/>
        <v/>
      </c>
      <c r="P480" s="50" t="str">
        <f>IF(OR(ISBLANK(Livraison!$B$15),ISBLANK(G480)),"",IF(M480=FALSE,FALSE,IF(AND((Livraison!$B$15-YEAR(G480))&gt;=16,(Livraison!$B$15-YEAR(G480))&lt;=65),TRUE,FALSE)))</f>
        <v/>
      </c>
      <c r="Q480" s="26" t="str">
        <f>IF(ISBLANK(E480),"",IF(COUNTIF(Qualification!$O$12:$O$1011,E480)&gt;0,TRUE,FALSE))</f>
        <v/>
      </c>
      <c r="R480" s="56" t="str">
        <f t="shared" si="71"/>
        <v/>
      </c>
    </row>
    <row r="481" spans="1:18">
      <c r="A481" s="40" t="str">
        <f t="shared" si="65"/>
        <v/>
      </c>
      <c r="B481" s="54"/>
      <c r="C481" s="54"/>
      <c r="D481" s="55"/>
      <c r="E481" s="53"/>
      <c r="F481" s="55"/>
      <c r="G481" s="126"/>
      <c r="H481" s="55"/>
      <c r="I481" s="51" t="str">
        <f t="shared" si="72"/>
        <v>-</v>
      </c>
      <c r="J481" s="26" t="str">
        <f t="shared" si="66"/>
        <v/>
      </c>
      <c r="K481" s="26" t="str">
        <f t="shared" si="73"/>
        <v/>
      </c>
      <c r="L481" s="26" t="str">
        <f t="shared" si="67"/>
        <v/>
      </c>
      <c r="M481" s="26" t="str">
        <f t="shared" si="68"/>
        <v/>
      </c>
      <c r="N481" s="26" t="str">
        <f t="shared" si="69"/>
        <v/>
      </c>
      <c r="O481" s="26" t="str">
        <f t="shared" si="70"/>
        <v/>
      </c>
      <c r="P481" s="50" t="str">
        <f>IF(OR(ISBLANK(Livraison!$B$15),ISBLANK(G481)),"",IF(M481=FALSE,FALSE,IF(AND((Livraison!$B$15-YEAR(G481))&gt;=16,(Livraison!$B$15-YEAR(G481))&lt;=65),TRUE,FALSE)))</f>
        <v/>
      </c>
      <c r="Q481" s="26" t="str">
        <f>IF(ISBLANK(E481),"",IF(COUNTIF(Qualification!$O$12:$O$1011,E481)&gt;0,TRUE,FALSE))</f>
        <v/>
      </c>
      <c r="R481" s="56" t="str">
        <f t="shared" si="71"/>
        <v/>
      </c>
    </row>
    <row r="482" spans="1:18">
      <c r="A482" s="40" t="str">
        <f t="shared" si="65"/>
        <v/>
      </c>
      <c r="B482" s="54"/>
      <c r="C482" s="54"/>
      <c r="D482" s="55"/>
      <c r="E482" s="53"/>
      <c r="F482" s="55"/>
      <c r="G482" s="126"/>
      <c r="H482" s="55"/>
      <c r="I482" s="51" t="str">
        <f t="shared" si="72"/>
        <v>-</v>
      </c>
      <c r="J482" s="26" t="str">
        <f t="shared" si="66"/>
        <v/>
      </c>
      <c r="K482" s="26" t="str">
        <f t="shared" si="73"/>
        <v/>
      </c>
      <c r="L482" s="26" t="str">
        <f t="shared" si="67"/>
        <v/>
      </c>
      <c r="M482" s="26" t="str">
        <f t="shared" si="68"/>
        <v/>
      </c>
      <c r="N482" s="26" t="str">
        <f t="shared" si="69"/>
        <v/>
      </c>
      <c r="O482" s="26" t="str">
        <f t="shared" si="70"/>
        <v/>
      </c>
      <c r="P482" s="50" t="str">
        <f>IF(OR(ISBLANK(Livraison!$B$15),ISBLANK(G482)),"",IF(M482=FALSE,FALSE,IF(AND((Livraison!$B$15-YEAR(G482))&gt;=16,(Livraison!$B$15-YEAR(G482))&lt;=65),TRUE,FALSE)))</f>
        <v/>
      </c>
      <c r="Q482" s="26" t="str">
        <f>IF(ISBLANK(E482),"",IF(COUNTIF(Qualification!$O$12:$O$1011,E482)&gt;0,TRUE,FALSE))</f>
        <v/>
      </c>
      <c r="R482" s="56" t="str">
        <f t="shared" si="71"/>
        <v/>
      </c>
    </row>
    <row r="483" spans="1:18">
      <c r="A483" s="40" t="str">
        <f t="shared" si="65"/>
        <v/>
      </c>
      <c r="B483" s="54"/>
      <c r="C483" s="54"/>
      <c r="D483" s="55"/>
      <c r="E483" s="53"/>
      <c r="F483" s="55"/>
      <c r="G483" s="126"/>
      <c r="H483" s="55"/>
      <c r="I483" s="51" t="str">
        <f t="shared" si="72"/>
        <v>-</v>
      </c>
      <c r="J483" s="26" t="str">
        <f t="shared" si="66"/>
        <v/>
      </c>
      <c r="K483" s="26" t="str">
        <f t="shared" si="73"/>
        <v/>
      </c>
      <c r="L483" s="26" t="str">
        <f t="shared" si="67"/>
        <v/>
      </c>
      <c r="M483" s="26" t="str">
        <f t="shared" si="68"/>
        <v/>
      </c>
      <c r="N483" s="26" t="str">
        <f t="shared" si="69"/>
        <v/>
      </c>
      <c r="O483" s="26" t="str">
        <f t="shared" si="70"/>
        <v/>
      </c>
      <c r="P483" s="50" t="str">
        <f>IF(OR(ISBLANK(Livraison!$B$15),ISBLANK(G483)),"",IF(M483=FALSE,FALSE,IF(AND((Livraison!$B$15-YEAR(G483))&gt;=16,(Livraison!$B$15-YEAR(G483))&lt;=65),TRUE,FALSE)))</f>
        <v/>
      </c>
      <c r="Q483" s="26" t="str">
        <f>IF(ISBLANK(E483),"",IF(COUNTIF(Qualification!$O$12:$O$1011,E483)&gt;0,TRUE,FALSE))</f>
        <v/>
      </c>
      <c r="R483" s="56" t="str">
        <f t="shared" si="71"/>
        <v/>
      </c>
    </row>
    <row r="484" spans="1:18">
      <c r="A484" s="40" t="str">
        <f t="shared" si="65"/>
        <v/>
      </c>
      <c r="B484" s="54"/>
      <c r="C484" s="54"/>
      <c r="D484" s="55"/>
      <c r="E484" s="53"/>
      <c r="F484" s="55"/>
      <c r="G484" s="126"/>
      <c r="H484" s="55"/>
      <c r="I484" s="51" t="str">
        <f t="shared" si="72"/>
        <v>-</v>
      </c>
      <c r="J484" s="26" t="str">
        <f t="shared" si="66"/>
        <v/>
      </c>
      <c r="K484" s="26" t="str">
        <f t="shared" si="73"/>
        <v/>
      </c>
      <c r="L484" s="26" t="str">
        <f t="shared" si="67"/>
        <v/>
      </c>
      <c r="M484" s="26" t="str">
        <f t="shared" si="68"/>
        <v/>
      </c>
      <c r="N484" s="26" t="str">
        <f t="shared" si="69"/>
        <v/>
      </c>
      <c r="O484" s="26" t="str">
        <f t="shared" si="70"/>
        <v/>
      </c>
      <c r="P484" s="50" t="str">
        <f>IF(OR(ISBLANK(Livraison!$B$15),ISBLANK(G484)),"",IF(M484=FALSE,FALSE,IF(AND((Livraison!$B$15-YEAR(G484))&gt;=16,(Livraison!$B$15-YEAR(G484))&lt;=65),TRUE,FALSE)))</f>
        <v/>
      </c>
      <c r="Q484" s="26" t="str">
        <f>IF(ISBLANK(E484),"",IF(COUNTIF(Qualification!$O$12:$O$1011,E484)&gt;0,TRUE,FALSE))</f>
        <v/>
      </c>
      <c r="R484" s="56" t="str">
        <f t="shared" si="71"/>
        <v/>
      </c>
    </row>
    <row r="485" spans="1:18">
      <c r="A485" s="40" t="str">
        <f t="shared" si="65"/>
        <v/>
      </c>
      <c r="B485" s="54"/>
      <c r="C485" s="54"/>
      <c r="D485" s="55"/>
      <c r="E485" s="53"/>
      <c r="F485" s="55"/>
      <c r="G485" s="126"/>
      <c r="H485" s="55"/>
      <c r="I485" s="51" t="str">
        <f t="shared" si="72"/>
        <v>-</v>
      </c>
      <c r="J485" s="26" t="str">
        <f t="shared" si="66"/>
        <v/>
      </c>
      <c r="K485" s="26" t="str">
        <f t="shared" si="73"/>
        <v/>
      </c>
      <c r="L485" s="26" t="str">
        <f t="shared" si="67"/>
        <v/>
      </c>
      <c r="M485" s="26" t="str">
        <f t="shared" si="68"/>
        <v/>
      </c>
      <c r="N485" s="26" t="str">
        <f t="shared" si="69"/>
        <v/>
      </c>
      <c r="O485" s="26" t="str">
        <f t="shared" si="70"/>
        <v/>
      </c>
      <c r="P485" s="50" t="str">
        <f>IF(OR(ISBLANK(Livraison!$B$15),ISBLANK(G485)),"",IF(M485=FALSE,FALSE,IF(AND((Livraison!$B$15-YEAR(G485))&gt;=16,(Livraison!$B$15-YEAR(G485))&lt;=65),TRUE,FALSE)))</f>
        <v/>
      </c>
      <c r="Q485" s="26" t="str">
        <f>IF(ISBLANK(E485),"",IF(COUNTIF(Qualification!$O$12:$O$1011,E485)&gt;0,TRUE,FALSE))</f>
        <v/>
      </c>
      <c r="R485" s="56" t="str">
        <f t="shared" si="71"/>
        <v/>
      </c>
    </row>
    <row r="486" spans="1:18">
      <c r="A486" s="40" t="str">
        <f t="shared" si="65"/>
        <v/>
      </c>
      <c r="B486" s="54"/>
      <c r="C486" s="54"/>
      <c r="D486" s="55"/>
      <c r="E486" s="53"/>
      <c r="F486" s="55"/>
      <c r="G486" s="126"/>
      <c r="H486" s="55"/>
      <c r="I486" s="51" t="str">
        <f t="shared" si="72"/>
        <v>-</v>
      </c>
      <c r="J486" s="26" t="str">
        <f t="shared" si="66"/>
        <v/>
      </c>
      <c r="K486" s="26" t="str">
        <f t="shared" si="73"/>
        <v/>
      </c>
      <c r="L486" s="26" t="str">
        <f t="shared" si="67"/>
        <v/>
      </c>
      <c r="M486" s="26" t="str">
        <f t="shared" si="68"/>
        <v/>
      </c>
      <c r="N486" s="26" t="str">
        <f t="shared" si="69"/>
        <v/>
      </c>
      <c r="O486" s="26" t="str">
        <f t="shared" si="70"/>
        <v/>
      </c>
      <c r="P486" s="50" t="str">
        <f>IF(OR(ISBLANK(Livraison!$B$15),ISBLANK(G486)),"",IF(M486=FALSE,FALSE,IF(AND((Livraison!$B$15-YEAR(G486))&gt;=16,(Livraison!$B$15-YEAR(G486))&lt;=65),TRUE,FALSE)))</f>
        <v/>
      </c>
      <c r="Q486" s="26" t="str">
        <f>IF(ISBLANK(E486),"",IF(COUNTIF(Qualification!$O$12:$O$1011,E486)&gt;0,TRUE,FALSE))</f>
        <v/>
      </c>
      <c r="R486" s="56" t="str">
        <f t="shared" si="71"/>
        <v/>
      </c>
    </row>
    <row r="487" spans="1:18">
      <c r="A487" s="40" t="str">
        <f t="shared" si="65"/>
        <v/>
      </c>
      <c r="B487" s="54"/>
      <c r="C487" s="54"/>
      <c r="D487" s="55"/>
      <c r="E487" s="53"/>
      <c r="F487" s="55"/>
      <c r="G487" s="126"/>
      <c r="H487" s="55"/>
      <c r="I487" s="51" t="str">
        <f t="shared" si="72"/>
        <v>-</v>
      </c>
      <c r="J487" s="26" t="str">
        <f t="shared" si="66"/>
        <v/>
      </c>
      <c r="K487" s="26" t="str">
        <f t="shared" si="73"/>
        <v/>
      </c>
      <c r="L487" s="26" t="str">
        <f t="shared" si="67"/>
        <v/>
      </c>
      <c r="M487" s="26" t="str">
        <f t="shared" si="68"/>
        <v/>
      </c>
      <c r="N487" s="26" t="str">
        <f t="shared" si="69"/>
        <v/>
      </c>
      <c r="O487" s="26" t="str">
        <f t="shared" si="70"/>
        <v/>
      </c>
      <c r="P487" s="50" t="str">
        <f>IF(OR(ISBLANK(Livraison!$B$15),ISBLANK(G487)),"",IF(M487=FALSE,FALSE,IF(AND((Livraison!$B$15-YEAR(G487))&gt;=16,(Livraison!$B$15-YEAR(G487))&lt;=65),TRUE,FALSE)))</f>
        <v/>
      </c>
      <c r="Q487" s="26" t="str">
        <f>IF(ISBLANK(E487),"",IF(COUNTIF(Qualification!$O$12:$O$1011,E487)&gt;0,TRUE,FALSE))</f>
        <v/>
      </c>
      <c r="R487" s="56" t="str">
        <f t="shared" si="71"/>
        <v/>
      </c>
    </row>
    <row r="488" spans="1:18">
      <c r="A488" s="40" t="str">
        <f t="shared" si="65"/>
        <v/>
      </c>
      <c r="B488" s="54"/>
      <c r="C488" s="54"/>
      <c r="D488" s="55"/>
      <c r="E488" s="53"/>
      <c r="F488" s="55"/>
      <c r="G488" s="126"/>
      <c r="H488" s="55"/>
      <c r="I488" s="51" t="str">
        <f t="shared" si="72"/>
        <v>-</v>
      </c>
      <c r="J488" s="26" t="str">
        <f t="shared" si="66"/>
        <v/>
      </c>
      <c r="K488" s="26" t="str">
        <f t="shared" si="73"/>
        <v/>
      </c>
      <c r="L488" s="26" t="str">
        <f t="shared" si="67"/>
        <v/>
      </c>
      <c r="M488" s="26" t="str">
        <f t="shared" si="68"/>
        <v/>
      </c>
      <c r="N488" s="26" t="str">
        <f t="shared" si="69"/>
        <v/>
      </c>
      <c r="O488" s="26" t="str">
        <f t="shared" si="70"/>
        <v/>
      </c>
      <c r="P488" s="50" t="str">
        <f>IF(OR(ISBLANK(Livraison!$B$15),ISBLANK(G488)),"",IF(M488=FALSE,FALSE,IF(AND((Livraison!$B$15-YEAR(G488))&gt;=16,(Livraison!$B$15-YEAR(G488))&lt;=65),TRUE,FALSE)))</f>
        <v/>
      </c>
      <c r="Q488" s="26" t="str">
        <f>IF(ISBLANK(E488),"",IF(COUNTIF(Qualification!$O$12:$O$1011,E488)&gt;0,TRUE,FALSE))</f>
        <v/>
      </c>
      <c r="R488" s="56" t="str">
        <f t="shared" si="71"/>
        <v/>
      </c>
    </row>
    <row r="489" spans="1:18">
      <c r="A489" s="40" t="str">
        <f t="shared" si="65"/>
        <v/>
      </c>
      <c r="B489" s="54"/>
      <c r="C489" s="54"/>
      <c r="D489" s="55"/>
      <c r="E489" s="53"/>
      <c r="F489" s="55"/>
      <c r="G489" s="126"/>
      <c r="H489" s="55"/>
      <c r="I489" s="51" t="str">
        <f t="shared" si="72"/>
        <v>-</v>
      </c>
      <c r="J489" s="26" t="str">
        <f t="shared" si="66"/>
        <v/>
      </c>
      <c r="K489" s="26" t="str">
        <f t="shared" si="73"/>
        <v/>
      </c>
      <c r="L489" s="26" t="str">
        <f t="shared" si="67"/>
        <v/>
      </c>
      <c r="M489" s="26" t="str">
        <f t="shared" si="68"/>
        <v/>
      </c>
      <c r="N489" s="26" t="str">
        <f t="shared" si="69"/>
        <v/>
      </c>
      <c r="O489" s="26" t="str">
        <f t="shared" si="70"/>
        <v/>
      </c>
      <c r="P489" s="50" t="str">
        <f>IF(OR(ISBLANK(Livraison!$B$15),ISBLANK(G489)),"",IF(M489=FALSE,FALSE,IF(AND((Livraison!$B$15-YEAR(G489))&gt;=16,(Livraison!$B$15-YEAR(G489))&lt;=65),TRUE,FALSE)))</f>
        <v/>
      </c>
      <c r="Q489" s="26" t="str">
        <f>IF(ISBLANK(E489),"",IF(COUNTIF(Qualification!$O$12:$O$1011,E489)&gt;0,TRUE,FALSE))</f>
        <v/>
      </c>
      <c r="R489" s="56" t="str">
        <f t="shared" si="71"/>
        <v/>
      </c>
    </row>
    <row r="490" spans="1:18">
      <c r="A490" s="40" t="str">
        <f t="shared" si="65"/>
        <v/>
      </c>
      <c r="B490" s="54"/>
      <c r="C490" s="54"/>
      <c r="D490" s="55"/>
      <c r="E490" s="53"/>
      <c r="F490" s="55"/>
      <c r="G490" s="126"/>
      <c r="H490" s="55"/>
      <c r="I490" s="51" t="str">
        <f t="shared" si="72"/>
        <v>-</v>
      </c>
      <c r="J490" s="26" t="str">
        <f t="shared" si="66"/>
        <v/>
      </c>
      <c r="K490" s="26" t="str">
        <f t="shared" si="73"/>
        <v/>
      </c>
      <c r="L490" s="26" t="str">
        <f t="shared" si="67"/>
        <v/>
      </c>
      <c r="M490" s="26" t="str">
        <f t="shared" si="68"/>
        <v/>
      </c>
      <c r="N490" s="26" t="str">
        <f t="shared" si="69"/>
        <v/>
      </c>
      <c r="O490" s="26" t="str">
        <f t="shared" si="70"/>
        <v/>
      </c>
      <c r="P490" s="50" t="str">
        <f>IF(OR(ISBLANK(Livraison!$B$15),ISBLANK(G490)),"",IF(M490=FALSE,FALSE,IF(AND((Livraison!$B$15-YEAR(G490))&gt;=16,(Livraison!$B$15-YEAR(G490))&lt;=65),TRUE,FALSE)))</f>
        <v/>
      </c>
      <c r="Q490" s="26" t="str">
        <f>IF(ISBLANK(E490),"",IF(COUNTIF(Qualification!$O$12:$O$1011,E490)&gt;0,TRUE,FALSE))</f>
        <v/>
      </c>
      <c r="R490" s="56" t="str">
        <f t="shared" si="71"/>
        <v/>
      </c>
    </row>
    <row r="491" spans="1:18">
      <c r="A491" s="40" t="str">
        <f t="shared" si="65"/>
        <v/>
      </c>
      <c r="B491" s="54"/>
      <c r="C491" s="54"/>
      <c r="D491" s="55"/>
      <c r="E491" s="53"/>
      <c r="F491" s="55"/>
      <c r="G491" s="126"/>
      <c r="H491" s="55"/>
      <c r="I491" s="51" t="str">
        <f t="shared" si="72"/>
        <v>-</v>
      </c>
      <c r="J491" s="26" t="str">
        <f t="shared" si="66"/>
        <v/>
      </c>
      <c r="K491" s="26" t="str">
        <f t="shared" si="73"/>
        <v/>
      </c>
      <c r="L491" s="26" t="str">
        <f t="shared" si="67"/>
        <v/>
      </c>
      <c r="M491" s="26" t="str">
        <f t="shared" si="68"/>
        <v/>
      </c>
      <c r="N491" s="26" t="str">
        <f t="shared" si="69"/>
        <v/>
      </c>
      <c r="O491" s="26" t="str">
        <f t="shared" si="70"/>
        <v/>
      </c>
      <c r="P491" s="50" t="str">
        <f>IF(OR(ISBLANK(Livraison!$B$15),ISBLANK(G491)),"",IF(M491=FALSE,FALSE,IF(AND((Livraison!$B$15-YEAR(G491))&gt;=16,(Livraison!$B$15-YEAR(G491))&lt;=65),TRUE,FALSE)))</f>
        <v/>
      </c>
      <c r="Q491" s="26" t="str">
        <f>IF(ISBLANK(E491),"",IF(COUNTIF(Qualification!$O$12:$O$1011,E491)&gt;0,TRUE,FALSE))</f>
        <v/>
      </c>
      <c r="R491" s="56" t="str">
        <f t="shared" si="71"/>
        <v/>
      </c>
    </row>
    <row r="492" spans="1:18">
      <c r="A492" s="40" t="str">
        <f t="shared" si="65"/>
        <v/>
      </c>
      <c r="B492" s="54"/>
      <c r="C492" s="54"/>
      <c r="D492" s="55"/>
      <c r="E492" s="53"/>
      <c r="F492" s="55"/>
      <c r="G492" s="126"/>
      <c r="H492" s="55"/>
      <c r="I492" s="51" t="str">
        <f t="shared" si="72"/>
        <v>-</v>
      </c>
      <c r="J492" s="26" t="str">
        <f t="shared" si="66"/>
        <v/>
      </c>
      <c r="K492" s="26" t="str">
        <f t="shared" si="73"/>
        <v/>
      </c>
      <c r="L492" s="26" t="str">
        <f t="shared" si="67"/>
        <v/>
      </c>
      <c r="M492" s="26" t="str">
        <f t="shared" si="68"/>
        <v/>
      </c>
      <c r="N492" s="26" t="str">
        <f t="shared" si="69"/>
        <v/>
      </c>
      <c r="O492" s="26" t="str">
        <f t="shared" si="70"/>
        <v/>
      </c>
      <c r="P492" s="50" t="str">
        <f>IF(OR(ISBLANK(Livraison!$B$15),ISBLANK(G492)),"",IF(M492=FALSE,FALSE,IF(AND((Livraison!$B$15-YEAR(G492))&gt;=16,(Livraison!$B$15-YEAR(G492))&lt;=65),TRUE,FALSE)))</f>
        <v/>
      </c>
      <c r="Q492" s="26" t="str">
        <f>IF(ISBLANK(E492),"",IF(COUNTIF(Qualification!$O$12:$O$1011,E492)&gt;0,TRUE,FALSE))</f>
        <v/>
      </c>
      <c r="R492" s="56" t="str">
        <f t="shared" si="71"/>
        <v/>
      </c>
    </row>
    <row r="493" spans="1:18">
      <c r="A493" s="40" t="str">
        <f t="shared" si="65"/>
        <v/>
      </c>
      <c r="B493" s="54"/>
      <c r="C493" s="54"/>
      <c r="D493" s="55"/>
      <c r="E493" s="53"/>
      <c r="F493" s="55"/>
      <c r="G493" s="126"/>
      <c r="H493" s="55"/>
      <c r="I493" s="51" t="str">
        <f t="shared" si="72"/>
        <v>-</v>
      </c>
      <c r="J493" s="26" t="str">
        <f t="shared" si="66"/>
        <v/>
      </c>
      <c r="K493" s="26" t="str">
        <f t="shared" si="73"/>
        <v/>
      </c>
      <c r="L493" s="26" t="str">
        <f t="shared" si="67"/>
        <v/>
      </c>
      <c r="M493" s="26" t="str">
        <f t="shared" si="68"/>
        <v/>
      </c>
      <c r="N493" s="26" t="str">
        <f t="shared" si="69"/>
        <v/>
      </c>
      <c r="O493" s="26" t="str">
        <f t="shared" si="70"/>
        <v/>
      </c>
      <c r="P493" s="50" t="str">
        <f>IF(OR(ISBLANK(Livraison!$B$15),ISBLANK(G493)),"",IF(M493=FALSE,FALSE,IF(AND((Livraison!$B$15-YEAR(G493))&gt;=16,(Livraison!$B$15-YEAR(G493))&lt;=65),TRUE,FALSE)))</f>
        <v/>
      </c>
      <c r="Q493" s="26" t="str">
        <f>IF(ISBLANK(E493),"",IF(COUNTIF(Qualification!$O$12:$O$1011,E493)&gt;0,TRUE,FALSE))</f>
        <v/>
      </c>
      <c r="R493" s="56" t="str">
        <f t="shared" si="71"/>
        <v/>
      </c>
    </row>
    <row r="494" spans="1:18">
      <c r="A494" s="40" t="str">
        <f t="shared" si="65"/>
        <v/>
      </c>
      <c r="B494" s="54"/>
      <c r="C494" s="54"/>
      <c r="D494" s="55"/>
      <c r="E494" s="53"/>
      <c r="F494" s="55"/>
      <c r="G494" s="126"/>
      <c r="H494" s="55"/>
      <c r="I494" s="51" t="str">
        <f t="shared" si="72"/>
        <v>-</v>
      </c>
      <c r="J494" s="26" t="str">
        <f t="shared" si="66"/>
        <v/>
      </c>
      <c r="K494" s="26" t="str">
        <f t="shared" si="73"/>
        <v/>
      </c>
      <c r="L494" s="26" t="str">
        <f t="shared" si="67"/>
        <v/>
      </c>
      <c r="M494" s="26" t="str">
        <f t="shared" si="68"/>
        <v/>
      </c>
      <c r="N494" s="26" t="str">
        <f t="shared" si="69"/>
        <v/>
      </c>
      <c r="O494" s="26" t="str">
        <f t="shared" si="70"/>
        <v/>
      </c>
      <c r="P494" s="50" t="str">
        <f>IF(OR(ISBLANK(Livraison!$B$15),ISBLANK(G494)),"",IF(M494=FALSE,FALSE,IF(AND((Livraison!$B$15-YEAR(G494))&gt;=16,(Livraison!$B$15-YEAR(G494))&lt;=65),TRUE,FALSE)))</f>
        <v/>
      </c>
      <c r="Q494" s="26" t="str">
        <f>IF(ISBLANK(E494),"",IF(COUNTIF(Qualification!$O$12:$O$1011,E494)&gt;0,TRUE,FALSE))</f>
        <v/>
      </c>
      <c r="R494" s="56" t="str">
        <f t="shared" si="71"/>
        <v/>
      </c>
    </row>
    <row r="495" spans="1:18">
      <c r="A495" s="40" t="str">
        <f t="shared" si="65"/>
        <v/>
      </c>
      <c r="B495" s="54"/>
      <c r="C495" s="54"/>
      <c r="D495" s="55"/>
      <c r="E495" s="53"/>
      <c r="F495" s="55"/>
      <c r="G495" s="126"/>
      <c r="H495" s="55"/>
      <c r="I495" s="51" t="str">
        <f t="shared" si="72"/>
        <v>-</v>
      </c>
      <c r="J495" s="26" t="str">
        <f t="shared" si="66"/>
        <v/>
      </c>
      <c r="K495" s="26" t="str">
        <f t="shared" si="73"/>
        <v/>
      </c>
      <c r="L495" s="26" t="str">
        <f t="shared" si="67"/>
        <v/>
      </c>
      <c r="M495" s="26" t="str">
        <f t="shared" si="68"/>
        <v/>
      </c>
      <c r="N495" s="26" t="str">
        <f t="shared" si="69"/>
        <v/>
      </c>
      <c r="O495" s="26" t="str">
        <f t="shared" si="70"/>
        <v/>
      </c>
      <c r="P495" s="50" t="str">
        <f>IF(OR(ISBLANK(Livraison!$B$15),ISBLANK(G495)),"",IF(M495=FALSE,FALSE,IF(AND((Livraison!$B$15-YEAR(G495))&gt;=16,(Livraison!$B$15-YEAR(G495))&lt;=65),TRUE,FALSE)))</f>
        <v/>
      </c>
      <c r="Q495" s="26" t="str">
        <f>IF(ISBLANK(E495),"",IF(COUNTIF(Qualification!$O$12:$O$1011,E495)&gt;0,TRUE,FALSE))</f>
        <v/>
      </c>
      <c r="R495" s="56" t="str">
        <f t="shared" si="71"/>
        <v/>
      </c>
    </row>
    <row r="496" spans="1:18">
      <c r="A496" s="40" t="str">
        <f t="shared" ref="A496:A559" si="74">IF(ISBLANK(D496),"",IF(COUNTA(D496:H496)&lt;&gt;5,"Incomplet",IF(OR(COUNTIF(J496:P496,FALSE)&gt;0,COUNTIF(J496:P496,#N/A)&gt;0),"Erreur",IF(NOT(P496),"Attention",IF(NOT(Q496),"Pas utilisé","OK")))))</f>
        <v/>
      </c>
      <c r="B496" s="54"/>
      <c r="C496" s="54"/>
      <c r="D496" s="55"/>
      <c r="E496" s="53"/>
      <c r="F496" s="55"/>
      <c r="G496" s="126"/>
      <c r="H496" s="55"/>
      <c r="I496" s="51" t="str">
        <f t="shared" si="72"/>
        <v>-</v>
      </c>
      <c r="J496" s="26" t="str">
        <f t="shared" ref="J496:J559" si="75">IF(D496="CH.AHV",IF(LEN(E496)=13,IF((MID(E496,13,1)+1-1)=MOD(10-(MID(E496,1,1)+3*MID(E496,2,1)+MID(E496,3,1)+3*MID(E496,4,1)+MID(E496,5,1)+3*MID(E496,6,1)+MID(E496,7,1)+3*MID(E496,8,1)+MID(E496,9,1)+3*MID(E496,10,1)+MID(E496,11,1)+3*MID(E496,12,1)),10),TRUE,FALSE),FALSE),"")</f>
        <v/>
      </c>
      <c r="K496" s="26" t="str">
        <f t="shared" si="73"/>
        <v/>
      </c>
      <c r="L496" s="26" t="str">
        <f t="shared" ref="L496:L559" si="76">IF(ISBLANK(D496),"",IF(OR(ISNA(MATCH(D496,codecatidpers,0)),D496="-"),FALSE,TRUE))</f>
        <v/>
      </c>
      <c r="M496" s="26" t="str">
        <f t="shared" ref="M496:M559" si="77">IF(ISBLANK(G496),"",IF(AND(G496 &gt; DATE(1925,1,1),G496 &lt; DATE(2100,1,1)),TRUE,FALSE))</f>
        <v/>
      </c>
      <c r="N496" s="26" t="str">
        <f t="shared" ref="N496:N559" si="78">IF(ISBLANK(F496),"",IF(OR(ISNA(MATCH(F496,libsex,0)),F496="-"),FALSE,TRUE))</f>
        <v/>
      </c>
      <c r="O496" s="26" t="str">
        <f t="shared" ref="O496:O559" si="79">IF(ISBLANK(H496),"",IF(OR(ISNA(MATCH(H496,libgem,0)),H496="-"),FALSE,TRUE))</f>
        <v/>
      </c>
      <c r="P496" s="50" t="str">
        <f>IF(OR(ISBLANK(Livraison!$B$15),ISBLANK(G496)),"",IF(M496=FALSE,FALSE,IF(AND((Livraison!$B$15-YEAR(G496))&gt;=16,(Livraison!$B$15-YEAR(G496))&lt;=65),TRUE,FALSE)))</f>
        <v/>
      </c>
      <c r="Q496" s="26" t="str">
        <f>IF(ISBLANK(E496),"",IF(COUNTIF(Qualification!$O$12:$O$1011,E496)&gt;0,TRUE,FALSE))</f>
        <v/>
      </c>
      <c r="R496" s="56" t="str">
        <f t="shared" ref="R496:R559" si="80">IF(A496="","",IF(A496&lt;&gt;"Pas utilisé",1,0))</f>
        <v/>
      </c>
    </row>
    <row r="497" spans="1:18">
      <c r="A497" s="40" t="str">
        <f t="shared" si="74"/>
        <v/>
      </c>
      <c r="B497" s="54"/>
      <c r="C497" s="54"/>
      <c r="D497" s="55"/>
      <c r="E497" s="53"/>
      <c r="F497" s="55"/>
      <c r="G497" s="126"/>
      <c r="H497" s="55"/>
      <c r="I497" s="51" t="str">
        <f t="shared" si="72"/>
        <v>-</v>
      </c>
      <c r="J497" s="26" t="str">
        <f t="shared" si="75"/>
        <v/>
      </c>
      <c r="K497" s="26" t="str">
        <f t="shared" si="73"/>
        <v/>
      </c>
      <c r="L497" s="26" t="str">
        <f t="shared" si="76"/>
        <v/>
      </c>
      <c r="M497" s="26" t="str">
        <f t="shared" si="77"/>
        <v/>
      </c>
      <c r="N497" s="26" t="str">
        <f t="shared" si="78"/>
        <v/>
      </c>
      <c r="O497" s="26" t="str">
        <f t="shared" si="79"/>
        <v/>
      </c>
      <c r="P497" s="50" t="str">
        <f>IF(OR(ISBLANK(Livraison!$B$15),ISBLANK(G497)),"",IF(M497=FALSE,FALSE,IF(AND((Livraison!$B$15-YEAR(G497))&gt;=16,(Livraison!$B$15-YEAR(G497))&lt;=65),TRUE,FALSE)))</f>
        <v/>
      </c>
      <c r="Q497" s="26" t="str">
        <f>IF(ISBLANK(E497),"",IF(COUNTIF(Qualification!$O$12:$O$1011,E497)&gt;0,TRUE,FALSE))</f>
        <v/>
      </c>
      <c r="R497" s="56" t="str">
        <f t="shared" si="80"/>
        <v/>
      </c>
    </row>
    <row r="498" spans="1:18">
      <c r="A498" s="40" t="str">
        <f t="shared" si="74"/>
        <v/>
      </c>
      <c r="B498" s="54"/>
      <c r="C498" s="54"/>
      <c r="D498" s="55"/>
      <c r="E498" s="53"/>
      <c r="F498" s="55"/>
      <c r="G498" s="126"/>
      <c r="H498" s="55"/>
      <c r="I498" s="51" t="str">
        <f t="shared" si="72"/>
        <v>-</v>
      </c>
      <c r="J498" s="26" t="str">
        <f t="shared" si="75"/>
        <v/>
      </c>
      <c r="K498" s="26" t="str">
        <f t="shared" si="73"/>
        <v/>
      </c>
      <c r="L498" s="26" t="str">
        <f t="shared" si="76"/>
        <v/>
      </c>
      <c r="M498" s="26" t="str">
        <f t="shared" si="77"/>
        <v/>
      </c>
      <c r="N498" s="26" t="str">
        <f t="shared" si="78"/>
        <v/>
      </c>
      <c r="O498" s="26" t="str">
        <f t="shared" si="79"/>
        <v/>
      </c>
      <c r="P498" s="50" t="str">
        <f>IF(OR(ISBLANK(Livraison!$B$15),ISBLANK(G498)),"",IF(M498=FALSE,FALSE,IF(AND((Livraison!$B$15-YEAR(G498))&gt;=16,(Livraison!$B$15-YEAR(G498))&lt;=65),TRUE,FALSE)))</f>
        <v/>
      </c>
      <c r="Q498" s="26" t="str">
        <f>IF(ISBLANK(E498),"",IF(COUNTIF(Qualification!$O$12:$O$1011,E498)&gt;0,TRUE,FALSE))</f>
        <v/>
      </c>
      <c r="R498" s="56" t="str">
        <f t="shared" si="80"/>
        <v/>
      </c>
    </row>
    <row r="499" spans="1:18">
      <c r="A499" s="40" t="str">
        <f t="shared" si="74"/>
        <v/>
      </c>
      <c r="B499" s="54"/>
      <c r="C499" s="54"/>
      <c r="D499" s="55"/>
      <c r="E499" s="53"/>
      <c r="F499" s="55"/>
      <c r="G499" s="126"/>
      <c r="H499" s="55"/>
      <c r="I499" s="51" t="str">
        <f t="shared" si="72"/>
        <v>-</v>
      </c>
      <c r="J499" s="26" t="str">
        <f t="shared" si="75"/>
        <v/>
      </c>
      <c r="K499" s="26" t="str">
        <f t="shared" si="73"/>
        <v/>
      </c>
      <c r="L499" s="26" t="str">
        <f t="shared" si="76"/>
        <v/>
      </c>
      <c r="M499" s="26" t="str">
        <f t="shared" si="77"/>
        <v/>
      </c>
      <c r="N499" s="26" t="str">
        <f t="shared" si="78"/>
        <v/>
      </c>
      <c r="O499" s="26" t="str">
        <f t="shared" si="79"/>
        <v/>
      </c>
      <c r="P499" s="50" t="str">
        <f>IF(OR(ISBLANK(Livraison!$B$15),ISBLANK(G499)),"",IF(M499=FALSE,FALSE,IF(AND((Livraison!$B$15-YEAR(G499))&gt;=16,(Livraison!$B$15-YEAR(G499))&lt;=65),TRUE,FALSE)))</f>
        <v/>
      </c>
      <c r="Q499" s="26" t="str">
        <f>IF(ISBLANK(E499),"",IF(COUNTIF(Qualification!$O$12:$O$1011,E499)&gt;0,TRUE,FALSE))</f>
        <v/>
      </c>
      <c r="R499" s="56" t="str">
        <f t="shared" si="80"/>
        <v/>
      </c>
    </row>
    <row r="500" spans="1:18">
      <c r="A500" s="40" t="str">
        <f t="shared" si="74"/>
        <v/>
      </c>
      <c r="B500" s="54"/>
      <c r="C500" s="54"/>
      <c r="D500" s="55"/>
      <c r="E500" s="53"/>
      <c r="F500" s="55"/>
      <c r="G500" s="126"/>
      <c r="H500" s="55"/>
      <c r="I500" s="51" t="str">
        <f t="shared" si="72"/>
        <v>-</v>
      </c>
      <c r="J500" s="26" t="str">
        <f t="shared" si="75"/>
        <v/>
      </c>
      <c r="K500" s="26" t="str">
        <f t="shared" si="73"/>
        <v/>
      </c>
      <c r="L500" s="26" t="str">
        <f t="shared" si="76"/>
        <v/>
      </c>
      <c r="M500" s="26" t="str">
        <f t="shared" si="77"/>
        <v/>
      </c>
      <c r="N500" s="26" t="str">
        <f t="shared" si="78"/>
        <v/>
      </c>
      <c r="O500" s="26" t="str">
        <f t="shared" si="79"/>
        <v/>
      </c>
      <c r="P500" s="50" t="str">
        <f>IF(OR(ISBLANK(Livraison!$B$15),ISBLANK(G500)),"",IF(M500=FALSE,FALSE,IF(AND((Livraison!$B$15-YEAR(G500))&gt;=16,(Livraison!$B$15-YEAR(G500))&lt;=65),TRUE,FALSE)))</f>
        <v/>
      </c>
      <c r="Q500" s="26" t="str">
        <f>IF(ISBLANK(E500),"",IF(COUNTIF(Qualification!$O$12:$O$1011,E500)&gt;0,TRUE,FALSE))</f>
        <v/>
      </c>
      <c r="R500" s="56" t="str">
        <f t="shared" si="80"/>
        <v/>
      </c>
    </row>
    <row r="501" spans="1:18">
      <c r="A501" s="40" t="str">
        <f t="shared" si="74"/>
        <v/>
      </c>
      <c r="B501" s="54"/>
      <c r="C501" s="54"/>
      <c r="D501" s="55"/>
      <c r="E501" s="53"/>
      <c r="F501" s="55"/>
      <c r="G501" s="126"/>
      <c r="H501" s="55"/>
      <c r="I501" s="51" t="str">
        <f t="shared" si="72"/>
        <v>-</v>
      </c>
      <c r="J501" s="26" t="str">
        <f t="shared" si="75"/>
        <v/>
      </c>
      <c r="K501" s="26" t="str">
        <f t="shared" si="73"/>
        <v/>
      </c>
      <c r="L501" s="26" t="str">
        <f t="shared" si="76"/>
        <v/>
      </c>
      <c r="M501" s="26" t="str">
        <f t="shared" si="77"/>
        <v/>
      </c>
      <c r="N501" s="26" t="str">
        <f t="shared" si="78"/>
        <v/>
      </c>
      <c r="O501" s="26" t="str">
        <f t="shared" si="79"/>
        <v/>
      </c>
      <c r="P501" s="50" t="str">
        <f>IF(OR(ISBLANK(Livraison!$B$15),ISBLANK(G501)),"",IF(M501=FALSE,FALSE,IF(AND((Livraison!$B$15-YEAR(G501))&gt;=16,(Livraison!$B$15-YEAR(G501))&lt;=65),TRUE,FALSE)))</f>
        <v/>
      </c>
      <c r="Q501" s="26" t="str">
        <f>IF(ISBLANK(E501),"",IF(COUNTIF(Qualification!$O$12:$O$1011,E501)&gt;0,TRUE,FALSE))</f>
        <v/>
      </c>
      <c r="R501" s="56" t="str">
        <f t="shared" si="80"/>
        <v/>
      </c>
    </row>
    <row r="502" spans="1:18">
      <c r="A502" s="40" t="str">
        <f t="shared" si="74"/>
        <v/>
      </c>
      <c r="B502" s="54"/>
      <c r="C502" s="54"/>
      <c r="D502" s="55"/>
      <c r="E502" s="53"/>
      <c r="F502" s="55"/>
      <c r="G502" s="126"/>
      <c r="H502" s="55"/>
      <c r="I502" s="51" t="str">
        <f t="shared" si="72"/>
        <v>-</v>
      </c>
      <c r="J502" s="26" t="str">
        <f t="shared" si="75"/>
        <v/>
      </c>
      <c r="K502" s="26" t="str">
        <f t="shared" si="73"/>
        <v/>
      </c>
      <c r="L502" s="26" t="str">
        <f t="shared" si="76"/>
        <v/>
      </c>
      <c r="M502" s="26" t="str">
        <f t="shared" si="77"/>
        <v/>
      </c>
      <c r="N502" s="26" t="str">
        <f t="shared" si="78"/>
        <v/>
      </c>
      <c r="O502" s="26" t="str">
        <f t="shared" si="79"/>
        <v/>
      </c>
      <c r="P502" s="50" t="str">
        <f>IF(OR(ISBLANK(Livraison!$B$15),ISBLANK(G502)),"",IF(M502=FALSE,FALSE,IF(AND((Livraison!$B$15-YEAR(G502))&gt;=16,(Livraison!$B$15-YEAR(G502))&lt;=65),TRUE,FALSE)))</f>
        <v/>
      </c>
      <c r="Q502" s="26" t="str">
        <f>IF(ISBLANK(E502),"",IF(COUNTIF(Qualification!$O$12:$O$1011,E502)&gt;0,TRUE,FALSE))</f>
        <v/>
      </c>
      <c r="R502" s="56" t="str">
        <f t="shared" si="80"/>
        <v/>
      </c>
    </row>
    <row r="503" spans="1:18">
      <c r="A503" s="40" t="str">
        <f t="shared" si="74"/>
        <v/>
      </c>
      <c r="B503" s="54"/>
      <c r="C503" s="54"/>
      <c r="D503" s="55"/>
      <c r="E503" s="53"/>
      <c r="F503" s="55"/>
      <c r="G503" s="126"/>
      <c r="H503" s="55"/>
      <c r="I503" s="51" t="str">
        <f t="shared" si="72"/>
        <v>-</v>
      </c>
      <c r="J503" s="26" t="str">
        <f t="shared" si="75"/>
        <v/>
      </c>
      <c r="K503" s="26" t="str">
        <f t="shared" si="73"/>
        <v/>
      </c>
      <c r="L503" s="26" t="str">
        <f t="shared" si="76"/>
        <v/>
      </c>
      <c r="M503" s="26" t="str">
        <f t="shared" si="77"/>
        <v/>
      </c>
      <c r="N503" s="26" t="str">
        <f t="shared" si="78"/>
        <v/>
      </c>
      <c r="O503" s="26" t="str">
        <f t="shared" si="79"/>
        <v/>
      </c>
      <c r="P503" s="50" t="str">
        <f>IF(OR(ISBLANK(Livraison!$B$15),ISBLANK(G503)),"",IF(M503=FALSE,FALSE,IF(AND((Livraison!$B$15-YEAR(G503))&gt;=16,(Livraison!$B$15-YEAR(G503))&lt;=65),TRUE,FALSE)))</f>
        <v/>
      </c>
      <c r="Q503" s="26" t="str">
        <f>IF(ISBLANK(E503),"",IF(COUNTIF(Qualification!$O$12:$O$1011,E503)&gt;0,TRUE,FALSE))</f>
        <v/>
      </c>
      <c r="R503" s="56" t="str">
        <f t="shared" si="80"/>
        <v/>
      </c>
    </row>
    <row r="504" spans="1:18">
      <c r="A504" s="40" t="str">
        <f t="shared" si="74"/>
        <v/>
      </c>
      <c r="B504" s="54"/>
      <c r="C504" s="54"/>
      <c r="D504" s="55"/>
      <c r="E504" s="53"/>
      <c r="F504" s="55"/>
      <c r="G504" s="126"/>
      <c r="H504" s="55"/>
      <c r="I504" s="51" t="str">
        <f t="shared" si="72"/>
        <v>-</v>
      </c>
      <c r="J504" s="26" t="str">
        <f t="shared" si="75"/>
        <v/>
      </c>
      <c r="K504" s="26" t="str">
        <f t="shared" si="73"/>
        <v/>
      </c>
      <c r="L504" s="26" t="str">
        <f t="shared" si="76"/>
        <v/>
      </c>
      <c r="M504" s="26" t="str">
        <f t="shared" si="77"/>
        <v/>
      </c>
      <c r="N504" s="26" t="str">
        <f t="shared" si="78"/>
        <v/>
      </c>
      <c r="O504" s="26" t="str">
        <f t="shared" si="79"/>
        <v/>
      </c>
      <c r="P504" s="50" t="str">
        <f>IF(OR(ISBLANK(Livraison!$B$15),ISBLANK(G504)),"",IF(M504=FALSE,FALSE,IF(AND((Livraison!$B$15-YEAR(G504))&gt;=16,(Livraison!$B$15-YEAR(G504))&lt;=65),TRUE,FALSE)))</f>
        <v/>
      </c>
      <c r="Q504" s="26" t="str">
        <f>IF(ISBLANK(E504),"",IF(COUNTIF(Qualification!$O$12:$O$1011,E504)&gt;0,TRUE,FALSE))</f>
        <v/>
      </c>
      <c r="R504" s="56" t="str">
        <f t="shared" si="80"/>
        <v/>
      </c>
    </row>
    <row r="505" spans="1:18">
      <c r="A505" s="40" t="str">
        <f t="shared" si="74"/>
        <v/>
      </c>
      <c r="B505" s="54"/>
      <c r="C505" s="54"/>
      <c r="D505" s="55"/>
      <c r="E505" s="53"/>
      <c r="F505" s="55"/>
      <c r="G505" s="126"/>
      <c r="H505" s="55"/>
      <c r="I505" s="51" t="str">
        <f t="shared" si="72"/>
        <v>-</v>
      </c>
      <c r="J505" s="26" t="str">
        <f t="shared" si="75"/>
        <v/>
      </c>
      <c r="K505" s="26" t="str">
        <f t="shared" si="73"/>
        <v/>
      </c>
      <c r="L505" s="26" t="str">
        <f t="shared" si="76"/>
        <v/>
      </c>
      <c r="M505" s="26" t="str">
        <f t="shared" si="77"/>
        <v/>
      </c>
      <c r="N505" s="26" t="str">
        <f t="shared" si="78"/>
        <v/>
      </c>
      <c r="O505" s="26" t="str">
        <f t="shared" si="79"/>
        <v/>
      </c>
      <c r="P505" s="50" t="str">
        <f>IF(OR(ISBLANK(Livraison!$B$15),ISBLANK(G505)),"",IF(M505=FALSE,FALSE,IF(AND((Livraison!$B$15-YEAR(G505))&gt;=16,(Livraison!$B$15-YEAR(G505))&lt;=65),TRUE,FALSE)))</f>
        <v/>
      </c>
      <c r="Q505" s="26" t="str">
        <f>IF(ISBLANK(E505),"",IF(COUNTIF(Qualification!$O$12:$O$1011,E505)&gt;0,TRUE,FALSE))</f>
        <v/>
      </c>
      <c r="R505" s="56" t="str">
        <f t="shared" si="80"/>
        <v/>
      </c>
    </row>
    <row r="506" spans="1:18">
      <c r="A506" s="40" t="str">
        <f t="shared" si="74"/>
        <v/>
      </c>
      <c r="B506" s="54"/>
      <c r="C506" s="54"/>
      <c r="D506" s="55"/>
      <c r="E506" s="53"/>
      <c r="F506" s="55"/>
      <c r="G506" s="126"/>
      <c r="H506" s="55"/>
      <c r="I506" s="51" t="str">
        <f t="shared" si="72"/>
        <v>-</v>
      </c>
      <c r="J506" s="26" t="str">
        <f t="shared" si="75"/>
        <v/>
      </c>
      <c r="K506" s="26" t="str">
        <f t="shared" si="73"/>
        <v/>
      </c>
      <c r="L506" s="26" t="str">
        <f t="shared" si="76"/>
        <v/>
      </c>
      <c r="M506" s="26" t="str">
        <f t="shared" si="77"/>
        <v/>
      </c>
      <c r="N506" s="26" t="str">
        <f t="shared" si="78"/>
        <v/>
      </c>
      <c r="O506" s="26" t="str">
        <f t="shared" si="79"/>
        <v/>
      </c>
      <c r="P506" s="50" t="str">
        <f>IF(OR(ISBLANK(Livraison!$B$15),ISBLANK(G506)),"",IF(M506=FALSE,FALSE,IF(AND((Livraison!$B$15-YEAR(G506))&gt;=16,(Livraison!$B$15-YEAR(G506))&lt;=65),TRUE,FALSE)))</f>
        <v/>
      </c>
      <c r="Q506" s="26" t="str">
        <f>IF(ISBLANK(E506),"",IF(COUNTIF(Qualification!$O$12:$O$1011,E506)&gt;0,TRUE,FALSE))</f>
        <v/>
      </c>
      <c r="R506" s="56" t="str">
        <f t="shared" si="80"/>
        <v/>
      </c>
    </row>
    <row r="507" spans="1:18">
      <c r="A507" s="40" t="str">
        <f t="shared" si="74"/>
        <v/>
      </c>
      <c r="B507" s="54"/>
      <c r="C507" s="54"/>
      <c r="D507" s="55"/>
      <c r="E507" s="53"/>
      <c r="F507" s="55"/>
      <c r="G507" s="126"/>
      <c r="H507" s="55"/>
      <c r="I507" s="51" t="str">
        <f t="shared" si="72"/>
        <v>-</v>
      </c>
      <c r="J507" s="26" t="str">
        <f t="shared" si="75"/>
        <v/>
      </c>
      <c r="K507" s="26" t="str">
        <f t="shared" si="73"/>
        <v/>
      </c>
      <c r="L507" s="26" t="str">
        <f t="shared" si="76"/>
        <v/>
      </c>
      <c r="M507" s="26" t="str">
        <f t="shared" si="77"/>
        <v/>
      </c>
      <c r="N507" s="26" t="str">
        <f t="shared" si="78"/>
        <v/>
      </c>
      <c r="O507" s="26" t="str">
        <f t="shared" si="79"/>
        <v/>
      </c>
      <c r="P507" s="50" t="str">
        <f>IF(OR(ISBLANK(Livraison!$B$15),ISBLANK(G507)),"",IF(M507=FALSE,FALSE,IF(AND((Livraison!$B$15-YEAR(G507))&gt;=16,(Livraison!$B$15-YEAR(G507))&lt;=65),TRUE,FALSE)))</f>
        <v/>
      </c>
      <c r="Q507" s="26" t="str">
        <f>IF(ISBLANK(E507),"",IF(COUNTIF(Qualification!$O$12:$O$1011,E507)&gt;0,TRUE,FALSE))</f>
        <v/>
      </c>
      <c r="R507" s="56" t="str">
        <f t="shared" si="80"/>
        <v/>
      </c>
    </row>
    <row r="508" spans="1:18">
      <c r="A508" s="40" t="str">
        <f t="shared" si="74"/>
        <v/>
      </c>
      <c r="B508" s="54"/>
      <c r="C508" s="54"/>
      <c r="D508" s="55"/>
      <c r="E508" s="53"/>
      <c r="F508" s="55"/>
      <c r="G508" s="126"/>
      <c r="H508" s="55"/>
      <c r="I508" s="51" t="str">
        <f t="shared" si="72"/>
        <v>-</v>
      </c>
      <c r="J508" s="26" t="str">
        <f t="shared" si="75"/>
        <v/>
      </c>
      <c r="K508" s="26" t="str">
        <f t="shared" si="73"/>
        <v/>
      </c>
      <c r="L508" s="26" t="str">
        <f t="shared" si="76"/>
        <v/>
      </c>
      <c r="M508" s="26" t="str">
        <f t="shared" si="77"/>
        <v/>
      </c>
      <c r="N508" s="26" t="str">
        <f t="shared" si="78"/>
        <v/>
      </c>
      <c r="O508" s="26" t="str">
        <f t="shared" si="79"/>
        <v/>
      </c>
      <c r="P508" s="50" t="str">
        <f>IF(OR(ISBLANK(Livraison!$B$15),ISBLANK(G508)),"",IF(M508=FALSE,FALSE,IF(AND((Livraison!$B$15-YEAR(G508))&gt;=16,(Livraison!$B$15-YEAR(G508))&lt;=65),TRUE,FALSE)))</f>
        <v/>
      </c>
      <c r="Q508" s="26" t="str">
        <f>IF(ISBLANK(E508),"",IF(COUNTIF(Qualification!$O$12:$O$1011,E508)&gt;0,TRUE,FALSE))</f>
        <v/>
      </c>
      <c r="R508" s="56" t="str">
        <f t="shared" si="80"/>
        <v/>
      </c>
    </row>
    <row r="509" spans="1:18">
      <c r="A509" s="40" t="str">
        <f t="shared" si="74"/>
        <v/>
      </c>
      <c r="B509" s="54"/>
      <c r="C509" s="54"/>
      <c r="D509" s="55"/>
      <c r="E509" s="53"/>
      <c r="F509" s="55"/>
      <c r="G509" s="126"/>
      <c r="H509" s="55"/>
      <c r="I509" s="51" t="str">
        <f t="shared" si="72"/>
        <v>-</v>
      </c>
      <c r="J509" s="26" t="str">
        <f t="shared" si="75"/>
        <v/>
      </c>
      <c r="K509" s="26" t="str">
        <f t="shared" si="73"/>
        <v/>
      </c>
      <c r="L509" s="26" t="str">
        <f t="shared" si="76"/>
        <v/>
      </c>
      <c r="M509" s="26" t="str">
        <f t="shared" si="77"/>
        <v/>
      </c>
      <c r="N509" s="26" t="str">
        <f t="shared" si="78"/>
        <v/>
      </c>
      <c r="O509" s="26" t="str">
        <f t="shared" si="79"/>
        <v/>
      </c>
      <c r="P509" s="50" t="str">
        <f>IF(OR(ISBLANK(Livraison!$B$15),ISBLANK(G509)),"",IF(M509=FALSE,FALSE,IF(AND((Livraison!$B$15-YEAR(G509))&gt;=16,(Livraison!$B$15-YEAR(G509))&lt;=65),TRUE,FALSE)))</f>
        <v/>
      </c>
      <c r="Q509" s="26" t="str">
        <f>IF(ISBLANK(E509),"",IF(COUNTIF(Qualification!$O$12:$O$1011,E509)&gt;0,TRUE,FALSE))</f>
        <v/>
      </c>
      <c r="R509" s="56" t="str">
        <f t="shared" si="80"/>
        <v/>
      </c>
    </row>
    <row r="510" spans="1:18">
      <c r="A510" s="40" t="str">
        <f t="shared" si="74"/>
        <v/>
      </c>
      <c r="B510" s="54"/>
      <c r="C510" s="54"/>
      <c r="D510" s="55"/>
      <c r="E510" s="53"/>
      <c r="F510" s="55"/>
      <c r="G510" s="126"/>
      <c r="H510" s="55"/>
      <c r="I510" s="51" t="str">
        <f t="shared" si="72"/>
        <v>-</v>
      </c>
      <c r="J510" s="26" t="str">
        <f t="shared" si="75"/>
        <v/>
      </c>
      <c r="K510" s="26" t="str">
        <f t="shared" si="73"/>
        <v/>
      </c>
      <c r="L510" s="26" t="str">
        <f t="shared" si="76"/>
        <v/>
      </c>
      <c r="M510" s="26" t="str">
        <f t="shared" si="77"/>
        <v/>
      </c>
      <c r="N510" s="26" t="str">
        <f t="shared" si="78"/>
        <v/>
      </c>
      <c r="O510" s="26" t="str">
        <f t="shared" si="79"/>
        <v/>
      </c>
      <c r="P510" s="50" t="str">
        <f>IF(OR(ISBLANK(Livraison!$B$15),ISBLANK(G510)),"",IF(M510=FALSE,FALSE,IF(AND((Livraison!$B$15-YEAR(G510))&gt;=16,(Livraison!$B$15-YEAR(G510))&lt;=65),TRUE,FALSE)))</f>
        <v/>
      </c>
      <c r="Q510" s="26" t="str">
        <f>IF(ISBLANK(E510),"",IF(COUNTIF(Qualification!$O$12:$O$1011,E510)&gt;0,TRUE,FALSE))</f>
        <v/>
      </c>
      <c r="R510" s="56" t="str">
        <f t="shared" si="80"/>
        <v/>
      </c>
    </row>
    <row r="511" spans="1:18">
      <c r="A511" s="40" t="str">
        <f t="shared" si="74"/>
        <v/>
      </c>
      <c r="B511" s="54"/>
      <c r="C511" s="54"/>
      <c r="D511" s="55"/>
      <c r="E511" s="53"/>
      <c r="F511" s="55"/>
      <c r="G511" s="126"/>
      <c r="H511" s="55"/>
      <c r="I511" s="51" t="str">
        <f t="shared" si="72"/>
        <v>-</v>
      </c>
      <c r="J511" s="26" t="str">
        <f t="shared" si="75"/>
        <v/>
      </c>
      <c r="K511" s="26" t="str">
        <f t="shared" si="73"/>
        <v/>
      </c>
      <c r="L511" s="26" t="str">
        <f t="shared" si="76"/>
        <v/>
      </c>
      <c r="M511" s="26" t="str">
        <f t="shared" si="77"/>
        <v/>
      </c>
      <c r="N511" s="26" t="str">
        <f t="shared" si="78"/>
        <v/>
      </c>
      <c r="O511" s="26" t="str">
        <f t="shared" si="79"/>
        <v/>
      </c>
      <c r="P511" s="50" t="str">
        <f>IF(OR(ISBLANK(Livraison!$B$15),ISBLANK(G511)),"",IF(M511=FALSE,FALSE,IF(AND((Livraison!$B$15-YEAR(G511))&gt;=16,(Livraison!$B$15-YEAR(G511))&lt;=65),TRUE,FALSE)))</f>
        <v/>
      </c>
      <c r="Q511" s="26" t="str">
        <f>IF(ISBLANK(E511),"",IF(COUNTIF(Qualification!$O$12:$O$1011,E511)&gt;0,TRUE,FALSE))</f>
        <v/>
      </c>
      <c r="R511" s="56" t="str">
        <f t="shared" si="80"/>
        <v/>
      </c>
    </row>
    <row r="512" spans="1:18">
      <c r="A512" s="40" t="str">
        <f t="shared" si="74"/>
        <v/>
      </c>
      <c r="B512" s="54"/>
      <c r="C512" s="54"/>
      <c r="D512" s="55"/>
      <c r="E512" s="53"/>
      <c r="F512" s="55"/>
      <c r="G512" s="126"/>
      <c r="H512" s="55"/>
      <c r="I512" s="51" t="str">
        <f t="shared" si="72"/>
        <v>-</v>
      </c>
      <c r="J512" s="26" t="str">
        <f t="shared" si="75"/>
        <v/>
      </c>
      <c r="K512" s="26" t="str">
        <f t="shared" si="73"/>
        <v/>
      </c>
      <c r="L512" s="26" t="str">
        <f t="shared" si="76"/>
        <v/>
      </c>
      <c r="M512" s="26" t="str">
        <f t="shared" si="77"/>
        <v/>
      </c>
      <c r="N512" s="26" t="str">
        <f t="shared" si="78"/>
        <v/>
      </c>
      <c r="O512" s="26" t="str">
        <f t="shared" si="79"/>
        <v/>
      </c>
      <c r="P512" s="50" t="str">
        <f>IF(OR(ISBLANK(Livraison!$B$15),ISBLANK(G512)),"",IF(M512=FALSE,FALSE,IF(AND((Livraison!$B$15-YEAR(G512))&gt;=16,(Livraison!$B$15-YEAR(G512))&lt;=65),TRUE,FALSE)))</f>
        <v/>
      </c>
      <c r="Q512" s="26" t="str">
        <f>IF(ISBLANK(E512),"",IF(COUNTIF(Qualification!$O$12:$O$1011,E512)&gt;0,TRUE,FALSE))</f>
        <v/>
      </c>
      <c r="R512" s="56" t="str">
        <f t="shared" si="80"/>
        <v/>
      </c>
    </row>
    <row r="513" spans="1:18">
      <c r="A513" s="40" t="str">
        <f t="shared" si="74"/>
        <v/>
      </c>
      <c r="B513" s="54"/>
      <c r="C513" s="54"/>
      <c r="D513" s="55"/>
      <c r="E513" s="53"/>
      <c r="F513" s="55"/>
      <c r="G513" s="126"/>
      <c r="H513" s="55"/>
      <c r="I513" s="51" t="str">
        <f t="shared" si="72"/>
        <v>-</v>
      </c>
      <c r="J513" s="26" t="str">
        <f t="shared" si="75"/>
        <v/>
      </c>
      <c r="K513" s="26" t="str">
        <f t="shared" si="73"/>
        <v/>
      </c>
      <c r="L513" s="26" t="str">
        <f t="shared" si="76"/>
        <v/>
      </c>
      <c r="M513" s="26" t="str">
        <f t="shared" si="77"/>
        <v/>
      </c>
      <c r="N513" s="26" t="str">
        <f t="shared" si="78"/>
        <v/>
      </c>
      <c r="O513" s="26" t="str">
        <f t="shared" si="79"/>
        <v/>
      </c>
      <c r="P513" s="50" t="str">
        <f>IF(OR(ISBLANK(Livraison!$B$15),ISBLANK(G513)),"",IF(M513=FALSE,FALSE,IF(AND((Livraison!$B$15-YEAR(G513))&gt;=16,(Livraison!$B$15-YEAR(G513))&lt;=65),TRUE,FALSE)))</f>
        <v/>
      </c>
      <c r="Q513" s="26" t="str">
        <f>IF(ISBLANK(E513),"",IF(COUNTIF(Qualification!$O$12:$O$1011,E513)&gt;0,TRUE,FALSE))</f>
        <v/>
      </c>
      <c r="R513" s="56" t="str">
        <f t="shared" si="80"/>
        <v/>
      </c>
    </row>
    <row r="514" spans="1:18">
      <c r="A514" s="40" t="str">
        <f t="shared" si="74"/>
        <v/>
      </c>
      <c r="B514" s="54"/>
      <c r="C514" s="54"/>
      <c r="D514" s="55"/>
      <c r="E514" s="53"/>
      <c r="F514" s="55"/>
      <c r="G514" s="126"/>
      <c r="H514" s="55"/>
      <c r="I514" s="51" t="str">
        <f t="shared" si="72"/>
        <v>-</v>
      </c>
      <c r="J514" s="26" t="str">
        <f t="shared" si="75"/>
        <v/>
      </c>
      <c r="K514" s="26" t="str">
        <f t="shared" si="73"/>
        <v/>
      </c>
      <c r="L514" s="26" t="str">
        <f t="shared" si="76"/>
        <v/>
      </c>
      <c r="M514" s="26" t="str">
        <f t="shared" si="77"/>
        <v/>
      </c>
      <c r="N514" s="26" t="str">
        <f t="shared" si="78"/>
        <v/>
      </c>
      <c r="O514" s="26" t="str">
        <f t="shared" si="79"/>
        <v/>
      </c>
      <c r="P514" s="50" t="str">
        <f>IF(OR(ISBLANK(Livraison!$B$15),ISBLANK(G514)),"",IF(M514=FALSE,FALSE,IF(AND((Livraison!$B$15-YEAR(G514))&gt;=16,(Livraison!$B$15-YEAR(G514))&lt;=65),TRUE,FALSE)))</f>
        <v/>
      </c>
      <c r="Q514" s="26" t="str">
        <f>IF(ISBLANK(E514),"",IF(COUNTIF(Qualification!$O$12:$O$1011,E514)&gt;0,TRUE,FALSE))</f>
        <v/>
      </c>
      <c r="R514" s="56" t="str">
        <f t="shared" si="80"/>
        <v/>
      </c>
    </row>
    <row r="515" spans="1:18">
      <c r="A515" s="40" t="str">
        <f t="shared" si="74"/>
        <v/>
      </c>
      <c r="B515" s="54"/>
      <c r="C515" s="54"/>
      <c r="D515" s="55"/>
      <c r="E515" s="53"/>
      <c r="F515" s="55"/>
      <c r="G515" s="126"/>
      <c r="H515" s="55"/>
      <c r="I515" s="51" t="str">
        <f t="shared" si="72"/>
        <v>-</v>
      </c>
      <c r="J515" s="26" t="str">
        <f t="shared" si="75"/>
        <v/>
      </c>
      <c r="K515" s="26" t="str">
        <f t="shared" si="73"/>
        <v/>
      </c>
      <c r="L515" s="26" t="str">
        <f t="shared" si="76"/>
        <v/>
      </c>
      <c r="M515" s="26" t="str">
        <f t="shared" si="77"/>
        <v/>
      </c>
      <c r="N515" s="26" t="str">
        <f t="shared" si="78"/>
        <v/>
      </c>
      <c r="O515" s="26" t="str">
        <f t="shared" si="79"/>
        <v/>
      </c>
      <c r="P515" s="50" t="str">
        <f>IF(OR(ISBLANK(Livraison!$B$15),ISBLANK(G515)),"",IF(M515=FALSE,FALSE,IF(AND((Livraison!$B$15-YEAR(G515))&gt;=16,(Livraison!$B$15-YEAR(G515))&lt;=65),TRUE,FALSE)))</f>
        <v/>
      </c>
      <c r="Q515" s="26" t="str">
        <f>IF(ISBLANK(E515),"",IF(COUNTIF(Qualification!$O$12:$O$1011,E515)&gt;0,TRUE,FALSE))</f>
        <v/>
      </c>
      <c r="R515" s="56" t="str">
        <f t="shared" si="80"/>
        <v/>
      </c>
    </row>
    <row r="516" spans="1:18">
      <c r="A516" s="40" t="str">
        <f t="shared" si="74"/>
        <v/>
      </c>
      <c r="B516" s="54"/>
      <c r="C516" s="54"/>
      <c r="D516" s="55"/>
      <c r="E516" s="53"/>
      <c r="F516" s="55"/>
      <c r="G516" s="126"/>
      <c r="H516" s="55"/>
      <c r="I516" s="51" t="str">
        <f t="shared" si="72"/>
        <v>-</v>
      </c>
      <c r="J516" s="26" t="str">
        <f t="shared" si="75"/>
        <v/>
      </c>
      <c r="K516" s="26" t="str">
        <f t="shared" si="73"/>
        <v/>
      </c>
      <c r="L516" s="26" t="str">
        <f t="shared" si="76"/>
        <v/>
      </c>
      <c r="M516" s="26" t="str">
        <f t="shared" si="77"/>
        <v/>
      </c>
      <c r="N516" s="26" t="str">
        <f t="shared" si="78"/>
        <v/>
      </c>
      <c r="O516" s="26" t="str">
        <f t="shared" si="79"/>
        <v/>
      </c>
      <c r="P516" s="50" t="str">
        <f>IF(OR(ISBLANK(Livraison!$B$15),ISBLANK(G516)),"",IF(M516=FALSE,FALSE,IF(AND((Livraison!$B$15-YEAR(G516))&gt;=16,(Livraison!$B$15-YEAR(G516))&lt;=65),TRUE,FALSE)))</f>
        <v/>
      </c>
      <c r="Q516" s="26" t="str">
        <f>IF(ISBLANK(E516),"",IF(COUNTIF(Qualification!$O$12:$O$1011,E516)&gt;0,TRUE,FALSE))</f>
        <v/>
      </c>
      <c r="R516" s="56" t="str">
        <f t="shared" si="80"/>
        <v/>
      </c>
    </row>
    <row r="517" spans="1:18">
      <c r="A517" s="40" t="str">
        <f t="shared" si="74"/>
        <v/>
      </c>
      <c r="B517" s="54"/>
      <c r="C517" s="54"/>
      <c r="D517" s="55"/>
      <c r="E517" s="53"/>
      <c r="F517" s="55"/>
      <c r="G517" s="126"/>
      <c r="H517" s="55"/>
      <c r="I517" s="51" t="str">
        <f t="shared" si="72"/>
        <v>-</v>
      </c>
      <c r="J517" s="26" t="str">
        <f t="shared" si="75"/>
        <v/>
      </c>
      <c r="K517" s="26" t="str">
        <f t="shared" si="73"/>
        <v/>
      </c>
      <c r="L517" s="26" t="str">
        <f t="shared" si="76"/>
        <v/>
      </c>
      <c r="M517" s="26" t="str">
        <f t="shared" si="77"/>
        <v/>
      </c>
      <c r="N517" s="26" t="str">
        <f t="shared" si="78"/>
        <v/>
      </c>
      <c r="O517" s="26" t="str">
        <f t="shared" si="79"/>
        <v/>
      </c>
      <c r="P517" s="50" t="str">
        <f>IF(OR(ISBLANK(Livraison!$B$15),ISBLANK(G517)),"",IF(M517=FALSE,FALSE,IF(AND((Livraison!$B$15-YEAR(G517))&gt;=16,(Livraison!$B$15-YEAR(G517))&lt;=65),TRUE,FALSE)))</f>
        <v/>
      </c>
      <c r="Q517" s="26" t="str">
        <f>IF(ISBLANK(E517),"",IF(COUNTIF(Qualification!$O$12:$O$1011,E517)&gt;0,TRUE,FALSE))</f>
        <v/>
      </c>
      <c r="R517" s="56" t="str">
        <f t="shared" si="80"/>
        <v/>
      </c>
    </row>
    <row r="518" spans="1:18">
      <c r="A518" s="40" t="str">
        <f t="shared" si="74"/>
        <v/>
      </c>
      <c r="B518" s="54"/>
      <c r="C518" s="54"/>
      <c r="D518" s="55"/>
      <c r="E518" s="53"/>
      <c r="F518" s="55"/>
      <c r="G518" s="126"/>
      <c r="H518" s="55"/>
      <c r="I518" s="51" t="str">
        <f t="shared" si="72"/>
        <v>-</v>
      </c>
      <c r="J518" s="26" t="str">
        <f t="shared" si="75"/>
        <v/>
      </c>
      <c r="K518" s="26" t="str">
        <f t="shared" si="73"/>
        <v/>
      </c>
      <c r="L518" s="26" t="str">
        <f t="shared" si="76"/>
        <v/>
      </c>
      <c r="M518" s="26" t="str">
        <f t="shared" si="77"/>
        <v/>
      </c>
      <c r="N518" s="26" t="str">
        <f t="shared" si="78"/>
        <v/>
      </c>
      <c r="O518" s="26" t="str">
        <f t="shared" si="79"/>
        <v/>
      </c>
      <c r="P518" s="50" t="str">
        <f>IF(OR(ISBLANK(Livraison!$B$15),ISBLANK(G518)),"",IF(M518=FALSE,FALSE,IF(AND((Livraison!$B$15-YEAR(G518))&gt;=16,(Livraison!$B$15-YEAR(G518))&lt;=65),TRUE,FALSE)))</f>
        <v/>
      </c>
      <c r="Q518" s="26" t="str">
        <f>IF(ISBLANK(E518),"",IF(COUNTIF(Qualification!$O$12:$O$1011,E518)&gt;0,TRUE,FALSE))</f>
        <v/>
      </c>
      <c r="R518" s="56" t="str">
        <f t="shared" si="80"/>
        <v/>
      </c>
    </row>
    <row r="519" spans="1:18">
      <c r="A519" s="40" t="str">
        <f t="shared" si="74"/>
        <v/>
      </c>
      <c r="B519" s="54"/>
      <c r="C519" s="54"/>
      <c r="D519" s="55"/>
      <c r="E519" s="53"/>
      <c r="F519" s="55"/>
      <c r="G519" s="126"/>
      <c r="H519" s="55"/>
      <c r="I519" s="51" t="str">
        <f t="shared" si="72"/>
        <v>-</v>
      </c>
      <c r="J519" s="26" t="str">
        <f t="shared" si="75"/>
        <v/>
      </c>
      <c r="K519" s="26" t="str">
        <f t="shared" si="73"/>
        <v/>
      </c>
      <c r="L519" s="26" t="str">
        <f t="shared" si="76"/>
        <v/>
      </c>
      <c r="M519" s="26" t="str">
        <f t="shared" si="77"/>
        <v/>
      </c>
      <c r="N519" s="26" t="str">
        <f t="shared" si="78"/>
        <v/>
      </c>
      <c r="O519" s="26" t="str">
        <f t="shared" si="79"/>
        <v/>
      </c>
      <c r="P519" s="50" t="str">
        <f>IF(OR(ISBLANK(Livraison!$B$15),ISBLANK(G519)),"",IF(M519=FALSE,FALSE,IF(AND((Livraison!$B$15-YEAR(G519))&gt;=16,(Livraison!$B$15-YEAR(G519))&lt;=65),TRUE,FALSE)))</f>
        <v/>
      </c>
      <c r="Q519" s="26" t="str">
        <f>IF(ISBLANK(E519),"",IF(COUNTIF(Qualification!$O$12:$O$1011,E519)&gt;0,TRUE,FALSE))</f>
        <v/>
      </c>
      <c r="R519" s="56" t="str">
        <f t="shared" si="80"/>
        <v/>
      </c>
    </row>
    <row r="520" spans="1:18">
      <c r="A520" s="40" t="str">
        <f t="shared" si="74"/>
        <v/>
      </c>
      <c r="B520" s="54"/>
      <c r="C520" s="54"/>
      <c r="D520" s="55"/>
      <c r="E520" s="53"/>
      <c r="F520" s="55"/>
      <c r="G520" s="126"/>
      <c r="H520" s="55"/>
      <c r="I520" s="51" t="str">
        <f t="shared" si="72"/>
        <v>-</v>
      </c>
      <c r="J520" s="26" t="str">
        <f t="shared" si="75"/>
        <v/>
      </c>
      <c r="K520" s="26" t="str">
        <f t="shared" si="73"/>
        <v/>
      </c>
      <c r="L520" s="26" t="str">
        <f t="shared" si="76"/>
        <v/>
      </c>
      <c r="M520" s="26" t="str">
        <f t="shared" si="77"/>
        <v/>
      </c>
      <c r="N520" s="26" t="str">
        <f t="shared" si="78"/>
        <v/>
      </c>
      <c r="O520" s="26" t="str">
        <f t="shared" si="79"/>
        <v/>
      </c>
      <c r="P520" s="50" t="str">
        <f>IF(OR(ISBLANK(Livraison!$B$15),ISBLANK(G520)),"",IF(M520=FALSE,FALSE,IF(AND((Livraison!$B$15-YEAR(G520))&gt;=16,(Livraison!$B$15-YEAR(G520))&lt;=65),TRUE,FALSE)))</f>
        <v/>
      </c>
      <c r="Q520" s="26" t="str">
        <f>IF(ISBLANK(E520),"",IF(COUNTIF(Qualification!$O$12:$O$1011,E520)&gt;0,TRUE,FALSE))</f>
        <v/>
      </c>
      <c r="R520" s="56" t="str">
        <f t="shared" si="80"/>
        <v/>
      </c>
    </row>
    <row r="521" spans="1:18">
      <c r="A521" s="40" t="str">
        <f t="shared" si="74"/>
        <v/>
      </c>
      <c r="B521" s="54"/>
      <c r="C521" s="54"/>
      <c r="D521" s="55"/>
      <c r="E521" s="53"/>
      <c r="F521" s="55"/>
      <c r="G521" s="126"/>
      <c r="H521" s="55"/>
      <c r="I521" s="51" t="str">
        <f t="shared" si="72"/>
        <v>-</v>
      </c>
      <c r="J521" s="26" t="str">
        <f t="shared" si="75"/>
        <v/>
      </c>
      <c r="K521" s="26" t="str">
        <f t="shared" si="73"/>
        <v/>
      </c>
      <c r="L521" s="26" t="str">
        <f t="shared" si="76"/>
        <v/>
      </c>
      <c r="M521" s="26" t="str">
        <f t="shared" si="77"/>
        <v/>
      </c>
      <c r="N521" s="26" t="str">
        <f t="shared" si="78"/>
        <v/>
      </c>
      <c r="O521" s="26" t="str">
        <f t="shared" si="79"/>
        <v/>
      </c>
      <c r="P521" s="50" t="str">
        <f>IF(OR(ISBLANK(Livraison!$B$15),ISBLANK(G521)),"",IF(M521=FALSE,FALSE,IF(AND((Livraison!$B$15-YEAR(G521))&gt;=16,(Livraison!$B$15-YEAR(G521))&lt;=65),TRUE,FALSE)))</f>
        <v/>
      </c>
      <c r="Q521" s="26" t="str">
        <f>IF(ISBLANK(E521),"",IF(COUNTIF(Qualification!$O$12:$O$1011,E521)&gt;0,TRUE,FALSE))</f>
        <v/>
      </c>
      <c r="R521" s="56" t="str">
        <f t="shared" si="80"/>
        <v/>
      </c>
    </row>
    <row r="522" spans="1:18">
      <c r="A522" s="40" t="str">
        <f t="shared" si="74"/>
        <v/>
      </c>
      <c r="B522" s="54"/>
      <c r="C522" s="54"/>
      <c r="D522" s="55"/>
      <c r="E522" s="53"/>
      <c r="F522" s="55"/>
      <c r="G522" s="126"/>
      <c r="H522" s="55"/>
      <c r="I522" s="51" t="str">
        <f t="shared" si="72"/>
        <v>-</v>
      </c>
      <c r="J522" s="26" t="str">
        <f t="shared" si="75"/>
        <v/>
      </c>
      <c r="K522" s="26" t="str">
        <f t="shared" si="73"/>
        <v/>
      </c>
      <c r="L522" s="26" t="str">
        <f t="shared" si="76"/>
        <v/>
      </c>
      <c r="M522" s="26" t="str">
        <f t="shared" si="77"/>
        <v/>
      </c>
      <c r="N522" s="26" t="str">
        <f t="shared" si="78"/>
        <v/>
      </c>
      <c r="O522" s="26" t="str">
        <f t="shared" si="79"/>
        <v/>
      </c>
      <c r="P522" s="50" t="str">
        <f>IF(OR(ISBLANK(Livraison!$B$15),ISBLANK(G522)),"",IF(M522=FALSE,FALSE,IF(AND((Livraison!$B$15-YEAR(G522))&gt;=16,(Livraison!$B$15-YEAR(G522))&lt;=65),TRUE,FALSE)))</f>
        <v/>
      </c>
      <c r="Q522" s="26" t="str">
        <f>IF(ISBLANK(E522),"",IF(COUNTIF(Qualification!$O$12:$O$1011,E522)&gt;0,TRUE,FALSE))</f>
        <v/>
      </c>
      <c r="R522" s="56" t="str">
        <f t="shared" si="80"/>
        <v/>
      </c>
    </row>
    <row r="523" spans="1:18">
      <c r="A523" s="40" t="str">
        <f t="shared" si="74"/>
        <v/>
      </c>
      <c r="B523" s="54"/>
      <c r="C523" s="54"/>
      <c r="D523" s="55"/>
      <c r="E523" s="53"/>
      <c r="F523" s="55"/>
      <c r="G523" s="126"/>
      <c r="H523" s="55"/>
      <c r="I523" s="51" t="str">
        <f t="shared" si="72"/>
        <v>-</v>
      </c>
      <c r="J523" s="26" t="str">
        <f t="shared" si="75"/>
        <v/>
      </c>
      <c r="K523" s="26" t="str">
        <f t="shared" si="73"/>
        <v/>
      </c>
      <c r="L523" s="26" t="str">
        <f t="shared" si="76"/>
        <v/>
      </c>
      <c r="M523" s="26" t="str">
        <f t="shared" si="77"/>
        <v/>
      </c>
      <c r="N523" s="26" t="str">
        <f t="shared" si="78"/>
        <v/>
      </c>
      <c r="O523" s="26" t="str">
        <f t="shared" si="79"/>
        <v/>
      </c>
      <c r="P523" s="50" t="str">
        <f>IF(OR(ISBLANK(Livraison!$B$15),ISBLANK(G523)),"",IF(M523=FALSE,FALSE,IF(AND((Livraison!$B$15-YEAR(G523))&gt;=16,(Livraison!$B$15-YEAR(G523))&lt;=65),TRUE,FALSE)))</f>
        <v/>
      </c>
      <c r="Q523" s="26" t="str">
        <f>IF(ISBLANK(E523),"",IF(COUNTIF(Qualification!$O$12:$O$1011,E523)&gt;0,TRUE,FALSE))</f>
        <v/>
      </c>
      <c r="R523" s="56" t="str">
        <f t="shared" si="80"/>
        <v/>
      </c>
    </row>
    <row r="524" spans="1:18">
      <c r="A524" s="40" t="str">
        <f t="shared" si="74"/>
        <v/>
      </c>
      <c r="B524" s="54"/>
      <c r="C524" s="54"/>
      <c r="D524" s="55"/>
      <c r="E524" s="53"/>
      <c r="F524" s="55"/>
      <c r="G524" s="126"/>
      <c r="H524" s="55"/>
      <c r="I524" s="51" t="str">
        <f t="shared" si="72"/>
        <v>-</v>
      </c>
      <c r="J524" s="26" t="str">
        <f t="shared" si="75"/>
        <v/>
      </c>
      <c r="K524" s="26" t="str">
        <f t="shared" si="73"/>
        <v/>
      </c>
      <c r="L524" s="26" t="str">
        <f t="shared" si="76"/>
        <v/>
      </c>
      <c r="M524" s="26" t="str">
        <f t="shared" si="77"/>
        <v/>
      </c>
      <c r="N524" s="26" t="str">
        <f t="shared" si="78"/>
        <v/>
      </c>
      <c r="O524" s="26" t="str">
        <f t="shared" si="79"/>
        <v/>
      </c>
      <c r="P524" s="50" t="str">
        <f>IF(OR(ISBLANK(Livraison!$B$15),ISBLANK(G524)),"",IF(M524=FALSE,FALSE,IF(AND((Livraison!$B$15-YEAR(G524))&gt;=16,(Livraison!$B$15-YEAR(G524))&lt;=65),TRUE,FALSE)))</f>
        <v/>
      </c>
      <c r="Q524" s="26" t="str">
        <f>IF(ISBLANK(E524),"",IF(COUNTIF(Qualification!$O$12:$O$1011,E524)&gt;0,TRUE,FALSE))</f>
        <v/>
      </c>
      <c r="R524" s="56" t="str">
        <f t="shared" si="80"/>
        <v/>
      </c>
    </row>
    <row r="525" spans="1:18">
      <c r="A525" s="40" t="str">
        <f t="shared" si="74"/>
        <v/>
      </c>
      <c r="B525" s="54"/>
      <c r="C525" s="54"/>
      <c r="D525" s="55"/>
      <c r="E525" s="53"/>
      <c r="F525" s="55"/>
      <c r="G525" s="126"/>
      <c r="H525" s="55"/>
      <c r="I525" s="51" t="str">
        <f t="shared" ref="I525:I588" si="81">IF(ISBLANK(E525),"-",CONCATENATE(E525," ",B525," ",C525))</f>
        <v>-</v>
      </c>
      <c r="J525" s="26" t="str">
        <f t="shared" si="75"/>
        <v/>
      </c>
      <c r="K525" s="26" t="str">
        <f t="shared" ref="K525:K588" si="82">IF(OR(ISBLANK(E525)),"",NOT(COUNTIF($E$12:$E$1011,$E525)&gt;1))</f>
        <v/>
      </c>
      <c r="L525" s="26" t="str">
        <f t="shared" si="76"/>
        <v/>
      </c>
      <c r="M525" s="26" t="str">
        <f t="shared" si="77"/>
        <v/>
      </c>
      <c r="N525" s="26" t="str">
        <f t="shared" si="78"/>
        <v/>
      </c>
      <c r="O525" s="26" t="str">
        <f t="shared" si="79"/>
        <v/>
      </c>
      <c r="P525" s="50" t="str">
        <f>IF(OR(ISBLANK(Livraison!$B$15),ISBLANK(G525)),"",IF(M525=FALSE,FALSE,IF(AND((Livraison!$B$15-YEAR(G525))&gt;=16,(Livraison!$B$15-YEAR(G525))&lt;=65),TRUE,FALSE)))</f>
        <v/>
      </c>
      <c r="Q525" s="26" t="str">
        <f>IF(ISBLANK(E525),"",IF(COUNTIF(Qualification!$O$12:$O$1011,E525)&gt;0,TRUE,FALSE))</f>
        <v/>
      </c>
      <c r="R525" s="56" t="str">
        <f t="shared" si="80"/>
        <v/>
      </c>
    </row>
    <row r="526" spans="1:18">
      <c r="A526" s="40" t="str">
        <f t="shared" si="74"/>
        <v/>
      </c>
      <c r="B526" s="54"/>
      <c r="C526" s="54"/>
      <c r="D526" s="55"/>
      <c r="E526" s="53"/>
      <c r="F526" s="55"/>
      <c r="G526" s="126"/>
      <c r="H526" s="55"/>
      <c r="I526" s="51" t="str">
        <f t="shared" si="81"/>
        <v>-</v>
      </c>
      <c r="J526" s="26" t="str">
        <f t="shared" si="75"/>
        <v/>
      </c>
      <c r="K526" s="26" t="str">
        <f t="shared" si="82"/>
        <v/>
      </c>
      <c r="L526" s="26" t="str">
        <f t="shared" si="76"/>
        <v/>
      </c>
      <c r="M526" s="26" t="str">
        <f t="shared" si="77"/>
        <v/>
      </c>
      <c r="N526" s="26" t="str">
        <f t="shared" si="78"/>
        <v/>
      </c>
      <c r="O526" s="26" t="str">
        <f t="shared" si="79"/>
        <v/>
      </c>
      <c r="P526" s="50" t="str">
        <f>IF(OR(ISBLANK(Livraison!$B$15),ISBLANK(G526)),"",IF(M526=FALSE,FALSE,IF(AND((Livraison!$B$15-YEAR(G526))&gt;=16,(Livraison!$B$15-YEAR(G526))&lt;=65),TRUE,FALSE)))</f>
        <v/>
      </c>
      <c r="Q526" s="26" t="str">
        <f>IF(ISBLANK(E526),"",IF(COUNTIF(Qualification!$O$12:$O$1011,E526)&gt;0,TRUE,FALSE))</f>
        <v/>
      </c>
      <c r="R526" s="56" t="str">
        <f t="shared" si="80"/>
        <v/>
      </c>
    </row>
    <row r="527" spans="1:18">
      <c r="A527" s="40" t="str">
        <f t="shared" si="74"/>
        <v/>
      </c>
      <c r="B527" s="54"/>
      <c r="C527" s="54"/>
      <c r="D527" s="55"/>
      <c r="E527" s="53"/>
      <c r="F527" s="55"/>
      <c r="G527" s="126"/>
      <c r="H527" s="55"/>
      <c r="I527" s="51" t="str">
        <f t="shared" si="81"/>
        <v>-</v>
      </c>
      <c r="J527" s="26" t="str">
        <f t="shared" si="75"/>
        <v/>
      </c>
      <c r="K527" s="26" t="str">
        <f t="shared" si="82"/>
        <v/>
      </c>
      <c r="L527" s="26" t="str">
        <f t="shared" si="76"/>
        <v/>
      </c>
      <c r="M527" s="26" t="str">
        <f t="shared" si="77"/>
        <v/>
      </c>
      <c r="N527" s="26" t="str">
        <f t="shared" si="78"/>
        <v/>
      </c>
      <c r="O527" s="26" t="str">
        <f t="shared" si="79"/>
        <v/>
      </c>
      <c r="P527" s="50" t="str">
        <f>IF(OR(ISBLANK(Livraison!$B$15),ISBLANK(G527)),"",IF(M527=FALSE,FALSE,IF(AND((Livraison!$B$15-YEAR(G527))&gt;=16,(Livraison!$B$15-YEAR(G527))&lt;=65),TRUE,FALSE)))</f>
        <v/>
      </c>
      <c r="Q527" s="26" t="str">
        <f>IF(ISBLANK(E527),"",IF(COUNTIF(Qualification!$O$12:$O$1011,E527)&gt;0,TRUE,FALSE))</f>
        <v/>
      </c>
      <c r="R527" s="56" t="str">
        <f t="shared" si="80"/>
        <v/>
      </c>
    </row>
    <row r="528" spans="1:18">
      <c r="A528" s="40" t="str">
        <f t="shared" si="74"/>
        <v/>
      </c>
      <c r="B528" s="54"/>
      <c r="C528" s="54"/>
      <c r="D528" s="55"/>
      <c r="E528" s="53"/>
      <c r="F528" s="55"/>
      <c r="G528" s="126"/>
      <c r="H528" s="55"/>
      <c r="I528" s="51" t="str">
        <f t="shared" si="81"/>
        <v>-</v>
      </c>
      <c r="J528" s="26" t="str">
        <f t="shared" si="75"/>
        <v/>
      </c>
      <c r="K528" s="26" t="str">
        <f t="shared" si="82"/>
        <v/>
      </c>
      <c r="L528" s="26" t="str">
        <f t="shared" si="76"/>
        <v/>
      </c>
      <c r="M528" s="26" t="str">
        <f t="shared" si="77"/>
        <v/>
      </c>
      <c r="N528" s="26" t="str">
        <f t="shared" si="78"/>
        <v/>
      </c>
      <c r="O528" s="26" t="str">
        <f t="shared" si="79"/>
        <v/>
      </c>
      <c r="P528" s="50" t="str">
        <f>IF(OR(ISBLANK(Livraison!$B$15),ISBLANK(G528)),"",IF(M528=FALSE,FALSE,IF(AND((Livraison!$B$15-YEAR(G528))&gt;=16,(Livraison!$B$15-YEAR(G528))&lt;=65),TRUE,FALSE)))</f>
        <v/>
      </c>
      <c r="Q528" s="26" t="str">
        <f>IF(ISBLANK(E528),"",IF(COUNTIF(Qualification!$O$12:$O$1011,E528)&gt;0,TRUE,FALSE))</f>
        <v/>
      </c>
      <c r="R528" s="56" t="str">
        <f t="shared" si="80"/>
        <v/>
      </c>
    </row>
    <row r="529" spans="1:18">
      <c r="A529" s="40" t="str">
        <f t="shared" si="74"/>
        <v/>
      </c>
      <c r="B529" s="54"/>
      <c r="C529" s="54"/>
      <c r="D529" s="55"/>
      <c r="E529" s="53"/>
      <c r="F529" s="55"/>
      <c r="G529" s="126"/>
      <c r="H529" s="55"/>
      <c r="I529" s="51" t="str">
        <f t="shared" si="81"/>
        <v>-</v>
      </c>
      <c r="J529" s="26" t="str">
        <f t="shared" si="75"/>
        <v/>
      </c>
      <c r="K529" s="26" t="str">
        <f t="shared" si="82"/>
        <v/>
      </c>
      <c r="L529" s="26" t="str">
        <f t="shared" si="76"/>
        <v/>
      </c>
      <c r="M529" s="26" t="str">
        <f t="shared" si="77"/>
        <v/>
      </c>
      <c r="N529" s="26" t="str">
        <f t="shared" si="78"/>
        <v/>
      </c>
      <c r="O529" s="26" t="str">
        <f t="shared" si="79"/>
        <v/>
      </c>
      <c r="P529" s="50" t="str">
        <f>IF(OR(ISBLANK(Livraison!$B$15),ISBLANK(G529)),"",IF(M529=FALSE,FALSE,IF(AND((Livraison!$B$15-YEAR(G529))&gt;=16,(Livraison!$B$15-YEAR(G529))&lt;=65),TRUE,FALSE)))</f>
        <v/>
      </c>
      <c r="Q529" s="26" t="str">
        <f>IF(ISBLANK(E529),"",IF(COUNTIF(Qualification!$O$12:$O$1011,E529)&gt;0,TRUE,FALSE))</f>
        <v/>
      </c>
      <c r="R529" s="56" t="str">
        <f t="shared" si="80"/>
        <v/>
      </c>
    </row>
    <row r="530" spans="1:18">
      <c r="A530" s="40" t="str">
        <f t="shared" si="74"/>
        <v/>
      </c>
      <c r="B530" s="54"/>
      <c r="C530" s="54"/>
      <c r="D530" s="55"/>
      <c r="E530" s="53"/>
      <c r="F530" s="55"/>
      <c r="G530" s="126"/>
      <c r="H530" s="55"/>
      <c r="I530" s="51" t="str">
        <f t="shared" si="81"/>
        <v>-</v>
      </c>
      <c r="J530" s="26" t="str">
        <f t="shared" si="75"/>
        <v/>
      </c>
      <c r="K530" s="26" t="str">
        <f t="shared" si="82"/>
        <v/>
      </c>
      <c r="L530" s="26" t="str">
        <f t="shared" si="76"/>
        <v/>
      </c>
      <c r="M530" s="26" t="str">
        <f t="shared" si="77"/>
        <v/>
      </c>
      <c r="N530" s="26" t="str">
        <f t="shared" si="78"/>
        <v/>
      </c>
      <c r="O530" s="26" t="str">
        <f t="shared" si="79"/>
        <v/>
      </c>
      <c r="P530" s="50" t="str">
        <f>IF(OR(ISBLANK(Livraison!$B$15),ISBLANK(G530)),"",IF(M530=FALSE,FALSE,IF(AND((Livraison!$B$15-YEAR(G530))&gt;=16,(Livraison!$B$15-YEAR(G530))&lt;=65),TRUE,FALSE)))</f>
        <v/>
      </c>
      <c r="Q530" s="26" t="str">
        <f>IF(ISBLANK(E530),"",IF(COUNTIF(Qualification!$O$12:$O$1011,E530)&gt;0,TRUE,FALSE))</f>
        <v/>
      </c>
      <c r="R530" s="56" t="str">
        <f t="shared" si="80"/>
        <v/>
      </c>
    </row>
    <row r="531" spans="1:18">
      <c r="A531" s="40" t="str">
        <f t="shared" si="74"/>
        <v/>
      </c>
      <c r="B531" s="54"/>
      <c r="C531" s="54"/>
      <c r="D531" s="55"/>
      <c r="E531" s="53"/>
      <c r="F531" s="55"/>
      <c r="G531" s="126"/>
      <c r="H531" s="55"/>
      <c r="I531" s="51" t="str">
        <f t="shared" si="81"/>
        <v>-</v>
      </c>
      <c r="J531" s="26" t="str">
        <f t="shared" si="75"/>
        <v/>
      </c>
      <c r="K531" s="26" t="str">
        <f t="shared" si="82"/>
        <v/>
      </c>
      <c r="L531" s="26" t="str">
        <f t="shared" si="76"/>
        <v/>
      </c>
      <c r="M531" s="26" t="str">
        <f t="shared" si="77"/>
        <v/>
      </c>
      <c r="N531" s="26" t="str">
        <f t="shared" si="78"/>
        <v/>
      </c>
      <c r="O531" s="26" t="str">
        <f t="shared" si="79"/>
        <v/>
      </c>
      <c r="P531" s="50" t="str">
        <f>IF(OR(ISBLANK(Livraison!$B$15),ISBLANK(G531)),"",IF(M531=FALSE,FALSE,IF(AND((Livraison!$B$15-YEAR(G531))&gt;=16,(Livraison!$B$15-YEAR(G531))&lt;=65),TRUE,FALSE)))</f>
        <v/>
      </c>
      <c r="Q531" s="26" t="str">
        <f>IF(ISBLANK(E531),"",IF(COUNTIF(Qualification!$O$12:$O$1011,E531)&gt;0,TRUE,FALSE))</f>
        <v/>
      </c>
      <c r="R531" s="56" t="str">
        <f t="shared" si="80"/>
        <v/>
      </c>
    </row>
    <row r="532" spans="1:18">
      <c r="A532" s="40" t="str">
        <f t="shared" si="74"/>
        <v/>
      </c>
      <c r="B532" s="54"/>
      <c r="C532" s="54"/>
      <c r="D532" s="55"/>
      <c r="E532" s="53"/>
      <c r="F532" s="55"/>
      <c r="G532" s="126"/>
      <c r="H532" s="55"/>
      <c r="I532" s="51" t="str">
        <f t="shared" si="81"/>
        <v>-</v>
      </c>
      <c r="J532" s="26" t="str">
        <f t="shared" si="75"/>
        <v/>
      </c>
      <c r="K532" s="26" t="str">
        <f t="shared" si="82"/>
        <v/>
      </c>
      <c r="L532" s="26" t="str">
        <f t="shared" si="76"/>
        <v/>
      </c>
      <c r="M532" s="26" t="str">
        <f t="shared" si="77"/>
        <v/>
      </c>
      <c r="N532" s="26" t="str">
        <f t="shared" si="78"/>
        <v/>
      </c>
      <c r="O532" s="26" t="str">
        <f t="shared" si="79"/>
        <v/>
      </c>
      <c r="P532" s="50" t="str">
        <f>IF(OR(ISBLANK(Livraison!$B$15),ISBLANK(G532)),"",IF(M532=FALSE,FALSE,IF(AND((Livraison!$B$15-YEAR(G532))&gt;=16,(Livraison!$B$15-YEAR(G532))&lt;=65),TRUE,FALSE)))</f>
        <v/>
      </c>
      <c r="Q532" s="26" t="str">
        <f>IF(ISBLANK(E532),"",IF(COUNTIF(Qualification!$O$12:$O$1011,E532)&gt;0,TRUE,FALSE))</f>
        <v/>
      </c>
      <c r="R532" s="56" t="str">
        <f t="shared" si="80"/>
        <v/>
      </c>
    </row>
    <row r="533" spans="1:18">
      <c r="A533" s="40" t="str">
        <f t="shared" si="74"/>
        <v/>
      </c>
      <c r="B533" s="54"/>
      <c r="C533" s="54"/>
      <c r="D533" s="55"/>
      <c r="E533" s="53"/>
      <c r="F533" s="55"/>
      <c r="G533" s="126"/>
      <c r="H533" s="55"/>
      <c r="I533" s="51" t="str">
        <f t="shared" si="81"/>
        <v>-</v>
      </c>
      <c r="J533" s="26" t="str">
        <f t="shared" si="75"/>
        <v/>
      </c>
      <c r="K533" s="26" t="str">
        <f t="shared" si="82"/>
        <v/>
      </c>
      <c r="L533" s="26" t="str">
        <f t="shared" si="76"/>
        <v/>
      </c>
      <c r="M533" s="26" t="str">
        <f t="shared" si="77"/>
        <v/>
      </c>
      <c r="N533" s="26" t="str">
        <f t="shared" si="78"/>
        <v/>
      </c>
      <c r="O533" s="26" t="str">
        <f t="shared" si="79"/>
        <v/>
      </c>
      <c r="P533" s="50" t="str">
        <f>IF(OR(ISBLANK(Livraison!$B$15),ISBLANK(G533)),"",IF(M533=FALSE,FALSE,IF(AND((Livraison!$B$15-YEAR(G533))&gt;=16,(Livraison!$B$15-YEAR(G533))&lt;=65),TRUE,FALSE)))</f>
        <v/>
      </c>
      <c r="Q533" s="26" t="str">
        <f>IF(ISBLANK(E533),"",IF(COUNTIF(Qualification!$O$12:$O$1011,E533)&gt;0,TRUE,FALSE))</f>
        <v/>
      </c>
      <c r="R533" s="56" t="str">
        <f t="shared" si="80"/>
        <v/>
      </c>
    </row>
    <row r="534" spans="1:18">
      <c r="A534" s="40" t="str">
        <f t="shared" si="74"/>
        <v/>
      </c>
      <c r="B534" s="54"/>
      <c r="C534" s="54"/>
      <c r="D534" s="55"/>
      <c r="E534" s="53"/>
      <c r="F534" s="55"/>
      <c r="G534" s="126"/>
      <c r="H534" s="55"/>
      <c r="I534" s="51" t="str">
        <f t="shared" si="81"/>
        <v>-</v>
      </c>
      <c r="J534" s="26" t="str">
        <f t="shared" si="75"/>
        <v/>
      </c>
      <c r="K534" s="26" t="str">
        <f t="shared" si="82"/>
        <v/>
      </c>
      <c r="L534" s="26" t="str">
        <f t="shared" si="76"/>
        <v/>
      </c>
      <c r="M534" s="26" t="str">
        <f t="shared" si="77"/>
        <v/>
      </c>
      <c r="N534" s="26" t="str">
        <f t="shared" si="78"/>
        <v/>
      </c>
      <c r="O534" s="26" t="str">
        <f t="shared" si="79"/>
        <v/>
      </c>
      <c r="P534" s="50" t="str">
        <f>IF(OR(ISBLANK(Livraison!$B$15),ISBLANK(G534)),"",IF(M534=FALSE,FALSE,IF(AND((Livraison!$B$15-YEAR(G534))&gt;=16,(Livraison!$B$15-YEAR(G534))&lt;=65),TRUE,FALSE)))</f>
        <v/>
      </c>
      <c r="Q534" s="26" t="str">
        <f>IF(ISBLANK(E534),"",IF(COUNTIF(Qualification!$O$12:$O$1011,E534)&gt;0,TRUE,FALSE))</f>
        <v/>
      </c>
      <c r="R534" s="56" t="str">
        <f t="shared" si="80"/>
        <v/>
      </c>
    </row>
    <row r="535" spans="1:18">
      <c r="A535" s="40" t="str">
        <f t="shared" si="74"/>
        <v/>
      </c>
      <c r="B535" s="54"/>
      <c r="C535" s="54"/>
      <c r="D535" s="55"/>
      <c r="E535" s="53"/>
      <c r="F535" s="55"/>
      <c r="G535" s="126"/>
      <c r="H535" s="55"/>
      <c r="I535" s="51" t="str">
        <f t="shared" si="81"/>
        <v>-</v>
      </c>
      <c r="J535" s="26" t="str">
        <f t="shared" si="75"/>
        <v/>
      </c>
      <c r="K535" s="26" t="str">
        <f t="shared" si="82"/>
        <v/>
      </c>
      <c r="L535" s="26" t="str">
        <f t="shared" si="76"/>
        <v/>
      </c>
      <c r="M535" s="26" t="str">
        <f t="shared" si="77"/>
        <v/>
      </c>
      <c r="N535" s="26" t="str">
        <f t="shared" si="78"/>
        <v/>
      </c>
      <c r="O535" s="26" t="str">
        <f t="shared" si="79"/>
        <v/>
      </c>
      <c r="P535" s="50" t="str">
        <f>IF(OR(ISBLANK(Livraison!$B$15),ISBLANK(G535)),"",IF(M535=FALSE,FALSE,IF(AND((Livraison!$B$15-YEAR(G535))&gt;=16,(Livraison!$B$15-YEAR(G535))&lt;=65),TRUE,FALSE)))</f>
        <v/>
      </c>
      <c r="Q535" s="26" t="str">
        <f>IF(ISBLANK(E535),"",IF(COUNTIF(Qualification!$O$12:$O$1011,E535)&gt;0,TRUE,FALSE))</f>
        <v/>
      </c>
      <c r="R535" s="56" t="str">
        <f t="shared" si="80"/>
        <v/>
      </c>
    </row>
    <row r="536" spans="1:18">
      <c r="A536" s="40" t="str">
        <f t="shared" si="74"/>
        <v/>
      </c>
      <c r="B536" s="54"/>
      <c r="C536" s="54"/>
      <c r="D536" s="55"/>
      <c r="E536" s="53"/>
      <c r="F536" s="55"/>
      <c r="G536" s="126"/>
      <c r="H536" s="55"/>
      <c r="I536" s="51" t="str">
        <f t="shared" si="81"/>
        <v>-</v>
      </c>
      <c r="J536" s="26" t="str">
        <f t="shared" si="75"/>
        <v/>
      </c>
      <c r="K536" s="26" t="str">
        <f t="shared" si="82"/>
        <v/>
      </c>
      <c r="L536" s="26" t="str">
        <f t="shared" si="76"/>
        <v/>
      </c>
      <c r="M536" s="26" t="str">
        <f t="shared" si="77"/>
        <v/>
      </c>
      <c r="N536" s="26" t="str">
        <f t="shared" si="78"/>
        <v/>
      </c>
      <c r="O536" s="26" t="str">
        <f t="shared" si="79"/>
        <v/>
      </c>
      <c r="P536" s="50" t="str">
        <f>IF(OR(ISBLANK(Livraison!$B$15),ISBLANK(G536)),"",IF(M536=FALSE,FALSE,IF(AND((Livraison!$B$15-YEAR(G536))&gt;=16,(Livraison!$B$15-YEAR(G536))&lt;=65),TRUE,FALSE)))</f>
        <v/>
      </c>
      <c r="Q536" s="26" t="str">
        <f>IF(ISBLANK(E536),"",IF(COUNTIF(Qualification!$O$12:$O$1011,E536)&gt;0,TRUE,FALSE))</f>
        <v/>
      </c>
      <c r="R536" s="56" t="str">
        <f t="shared" si="80"/>
        <v/>
      </c>
    </row>
    <row r="537" spans="1:18">
      <c r="A537" s="40" t="str">
        <f t="shared" si="74"/>
        <v/>
      </c>
      <c r="B537" s="54"/>
      <c r="C537" s="54"/>
      <c r="D537" s="55"/>
      <c r="E537" s="53"/>
      <c r="F537" s="55"/>
      <c r="G537" s="126"/>
      <c r="H537" s="55"/>
      <c r="I537" s="51" t="str">
        <f t="shared" si="81"/>
        <v>-</v>
      </c>
      <c r="J537" s="26" t="str">
        <f t="shared" si="75"/>
        <v/>
      </c>
      <c r="K537" s="26" t="str">
        <f t="shared" si="82"/>
        <v/>
      </c>
      <c r="L537" s="26" t="str">
        <f t="shared" si="76"/>
        <v/>
      </c>
      <c r="M537" s="26" t="str">
        <f t="shared" si="77"/>
        <v/>
      </c>
      <c r="N537" s="26" t="str">
        <f t="shared" si="78"/>
        <v/>
      </c>
      <c r="O537" s="26" t="str">
        <f t="shared" si="79"/>
        <v/>
      </c>
      <c r="P537" s="50" t="str">
        <f>IF(OR(ISBLANK(Livraison!$B$15),ISBLANK(G537)),"",IF(M537=FALSE,FALSE,IF(AND((Livraison!$B$15-YEAR(G537))&gt;=16,(Livraison!$B$15-YEAR(G537))&lt;=65),TRUE,FALSE)))</f>
        <v/>
      </c>
      <c r="Q537" s="26" t="str">
        <f>IF(ISBLANK(E537),"",IF(COUNTIF(Qualification!$O$12:$O$1011,E537)&gt;0,TRUE,FALSE))</f>
        <v/>
      </c>
      <c r="R537" s="56" t="str">
        <f t="shared" si="80"/>
        <v/>
      </c>
    </row>
    <row r="538" spans="1:18">
      <c r="A538" s="40" t="str">
        <f t="shared" si="74"/>
        <v/>
      </c>
      <c r="B538" s="54"/>
      <c r="C538" s="54"/>
      <c r="D538" s="55"/>
      <c r="E538" s="53"/>
      <c r="F538" s="55"/>
      <c r="G538" s="126"/>
      <c r="H538" s="55"/>
      <c r="I538" s="51" t="str">
        <f t="shared" si="81"/>
        <v>-</v>
      </c>
      <c r="J538" s="26" t="str">
        <f t="shared" si="75"/>
        <v/>
      </c>
      <c r="K538" s="26" t="str">
        <f t="shared" si="82"/>
        <v/>
      </c>
      <c r="L538" s="26" t="str">
        <f t="shared" si="76"/>
        <v/>
      </c>
      <c r="M538" s="26" t="str">
        <f t="shared" si="77"/>
        <v/>
      </c>
      <c r="N538" s="26" t="str">
        <f t="shared" si="78"/>
        <v/>
      </c>
      <c r="O538" s="26" t="str">
        <f t="shared" si="79"/>
        <v/>
      </c>
      <c r="P538" s="50" t="str">
        <f>IF(OR(ISBLANK(Livraison!$B$15),ISBLANK(G538)),"",IF(M538=FALSE,FALSE,IF(AND((Livraison!$B$15-YEAR(G538))&gt;=16,(Livraison!$B$15-YEAR(G538))&lt;=65),TRUE,FALSE)))</f>
        <v/>
      </c>
      <c r="Q538" s="26" t="str">
        <f>IF(ISBLANK(E538),"",IF(COUNTIF(Qualification!$O$12:$O$1011,E538)&gt;0,TRUE,FALSE))</f>
        <v/>
      </c>
      <c r="R538" s="56" t="str">
        <f t="shared" si="80"/>
        <v/>
      </c>
    </row>
    <row r="539" spans="1:18">
      <c r="A539" s="40" t="str">
        <f t="shared" si="74"/>
        <v/>
      </c>
      <c r="B539" s="54"/>
      <c r="C539" s="54"/>
      <c r="D539" s="55"/>
      <c r="E539" s="53"/>
      <c r="F539" s="55"/>
      <c r="G539" s="126"/>
      <c r="H539" s="55"/>
      <c r="I539" s="51" t="str">
        <f t="shared" si="81"/>
        <v>-</v>
      </c>
      <c r="J539" s="26" t="str">
        <f t="shared" si="75"/>
        <v/>
      </c>
      <c r="K539" s="26" t="str">
        <f t="shared" si="82"/>
        <v/>
      </c>
      <c r="L539" s="26" t="str">
        <f t="shared" si="76"/>
        <v/>
      </c>
      <c r="M539" s="26" t="str">
        <f t="shared" si="77"/>
        <v/>
      </c>
      <c r="N539" s="26" t="str">
        <f t="shared" si="78"/>
        <v/>
      </c>
      <c r="O539" s="26" t="str">
        <f t="shared" si="79"/>
        <v/>
      </c>
      <c r="P539" s="50" t="str">
        <f>IF(OR(ISBLANK(Livraison!$B$15),ISBLANK(G539)),"",IF(M539=FALSE,FALSE,IF(AND((Livraison!$B$15-YEAR(G539))&gt;=16,(Livraison!$B$15-YEAR(G539))&lt;=65),TRUE,FALSE)))</f>
        <v/>
      </c>
      <c r="Q539" s="26" t="str">
        <f>IF(ISBLANK(E539),"",IF(COUNTIF(Qualification!$O$12:$O$1011,E539)&gt;0,TRUE,FALSE))</f>
        <v/>
      </c>
      <c r="R539" s="56" t="str">
        <f t="shared" si="80"/>
        <v/>
      </c>
    </row>
    <row r="540" spans="1:18">
      <c r="A540" s="40" t="str">
        <f t="shared" si="74"/>
        <v/>
      </c>
      <c r="B540" s="54"/>
      <c r="C540" s="54"/>
      <c r="D540" s="55"/>
      <c r="E540" s="53"/>
      <c r="F540" s="55"/>
      <c r="G540" s="126"/>
      <c r="H540" s="55"/>
      <c r="I540" s="51" t="str">
        <f t="shared" si="81"/>
        <v>-</v>
      </c>
      <c r="J540" s="26" t="str">
        <f t="shared" si="75"/>
        <v/>
      </c>
      <c r="K540" s="26" t="str">
        <f t="shared" si="82"/>
        <v/>
      </c>
      <c r="L540" s="26" t="str">
        <f t="shared" si="76"/>
        <v/>
      </c>
      <c r="M540" s="26" t="str">
        <f t="shared" si="77"/>
        <v/>
      </c>
      <c r="N540" s="26" t="str">
        <f t="shared" si="78"/>
        <v/>
      </c>
      <c r="O540" s="26" t="str">
        <f t="shared" si="79"/>
        <v/>
      </c>
      <c r="P540" s="50" t="str">
        <f>IF(OR(ISBLANK(Livraison!$B$15),ISBLANK(G540)),"",IF(M540=FALSE,FALSE,IF(AND((Livraison!$B$15-YEAR(G540))&gt;=16,(Livraison!$B$15-YEAR(G540))&lt;=65),TRUE,FALSE)))</f>
        <v/>
      </c>
      <c r="Q540" s="26" t="str">
        <f>IF(ISBLANK(E540),"",IF(COUNTIF(Qualification!$O$12:$O$1011,E540)&gt;0,TRUE,FALSE))</f>
        <v/>
      </c>
      <c r="R540" s="56" t="str">
        <f t="shared" si="80"/>
        <v/>
      </c>
    </row>
    <row r="541" spans="1:18">
      <c r="A541" s="40" t="str">
        <f t="shared" si="74"/>
        <v/>
      </c>
      <c r="B541" s="54"/>
      <c r="C541" s="54"/>
      <c r="D541" s="55"/>
      <c r="E541" s="53"/>
      <c r="F541" s="55"/>
      <c r="G541" s="126"/>
      <c r="H541" s="55"/>
      <c r="I541" s="51" t="str">
        <f t="shared" si="81"/>
        <v>-</v>
      </c>
      <c r="J541" s="26" t="str">
        <f t="shared" si="75"/>
        <v/>
      </c>
      <c r="K541" s="26" t="str">
        <f t="shared" si="82"/>
        <v/>
      </c>
      <c r="L541" s="26" t="str">
        <f t="shared" si="76"/>
        <v/>
      </c>
      <c r="M541" s="26" t="str">
        <f t="shared" si="77"/>
        <v/>
      </c>
      <c r="N541" s="26" t="str">
        <f t="shared" si="78"/>
        <v/>
      </c>
      <c r="O541" s="26" t="str">
        <f t="shared" si="79"/>
        <v/>
      </c>
      <c r="P541" s="50" t="str">
        <f>IF(OR(ISBLANK(Livraison!$B$15),ISBLANK(G541)),"",IF(M541=FALSE,FALSE,IF(AND((Livraison!$B$15-YEAR(G541))&gt;=16,(Livraison!$B$15-YEAR(G541))&lt;=65),TRUE,FALSE)))</f>
        <v/>
      </c>
      <c r="Q541" s="26" t="str">
        <f>IF(ISBLANK(E541),"",IF(COUNTIF(Qualification!$O$12:$O$1011,E541)&gt;0,TRUE,FALSE))</f>
        <v/>
      </c>
      <c r="R541" s="56" t="str">
        <f t="shared" si="80"/>
        <v/>
      </c>
    </row>
    <row r="542" spans="1:18">
      <c r="A542" s="40" t="str">
        <f t="shared" si="74"/>
        <v/>
      </c>
      <c r="B542" s="54"/>
      <c r="C542" s="54"/>
      <c r="D542" s="55"/>
      <c r="E542" s="53"/>
      <c r="F542" s="55"/>
      <c r="G542" s="126"/>
      <c r="H542" s="55"/>
      <c r="I542" s="51" t="str">
        <f t="shared" si="81"/>
        <v>-</v>
      </c>
      <c r="J542" s="26" t="str">
        <f t="shared" si="75"/>
        <v/>
      </c>
      <c r="K542" s="26" t="str">
        <f t="shared" si="82"/>
        <v/>
      </c>
      <c r="L542" s="26" t="str">
        <f t="shared" si="76"/>
        <v/>
      </c>
      <c r="M542" s="26" t="str">
        <f t="shared" si="77"/>
        <v/>
      </c>
      <c r="N542" s="26" t="str">
        <f t="shared" si="78"/>
        <v/>
      </c>
      <c r="O542" s="26" t="str">
        <f t="shared" si="79"/>
        <v/>
      </c>
      <c r="P542" s="50" t="str">
        <f>IF(OR(ISBLANK(Livraison!$B$15),ISBLANK(G542)),"",IF(M542=FALSE,FALSE,IF(AND((Livraison!$B$15-YEAR(G542))&gt;=16,(Livraison!$B$15-YEAR(G542))&lt;=65),TRUE,FALSE)))</f>
        <v/>
      </c>
      <c r="Q542" s="26" t="str">
        <f>IF(ISBLANK(E542),"",IF(COUNTIF(Qualification!$O$12:$O$1011,E542)&gt;0,TRUE,FALSE))</f>
        <v/>
      </c>
      <c r="R542" s="56" t="str">
        <f t="shared" si="80"/>
        <v/>
      </c>
    </row>
    <row r="543" spans="1:18">
      <c r="A543" s="40" t="str">
        <f t="shared" si="74"/>
        <v/>
      </c>
      <c r="B543" s="54"/>
      <c r="C543" s="54"/>
      <c r="D543" s="55"/>
      <c r="E543" s="53"/>
      <c r="F543" s="55"/>
      <c r="G543" s="126"/>
      <c r="H543" s="55"/>
      <c r="I543" s="51" t="str">
        <f t="shared" si="81"/>
        <v>-</v>
      </c>
      <c r="J543" s="26" t="str">
        <f t="shared" si="75"/>
        <v/>
      </c>
      <c r="K543" s="26" t="str">
        <f t="shared" si="82"/>
        <v/>
      </c>
      <c r="L543" s="26" t="str">
        <f t="shared" si="76"/>
        <v/>
      </c>
      <c r="M543" s="26" t="str">
        <f t="shared" si="77"/>
        <v/>
      </c>
      <c r="N543" s="26" t="str">
        <f t="shared" si="78"/>
        <v/>
      </c>
      <c r="O543" s="26" t="str">
        <f t="shared" si="79"/>
        <v/>
      </c>
      <c r="P543" s="50" t="str">
        <f>IF(OR(ISBLANK(Livraison!$B$15),ISBLANK(G543)),"",IF(M543=FALSE,FALSE,IF(AND((Livraison!$B$15-YEAR(G543))&gt;=16,(Livraison!$B$15-YEAR(G543))&lt;=65),TRUE,FALSE)))</f>
        <v/>
      </c>
      <c r="Q543" s="26" t="str">
        <f>IF(ISBLANK(E543),"",IF(COUNTIF(Qualification!$O$12:$O$1011,E543)&gt;0,TRUE,FALSE))</f>
        <v/>
      </c>
      <c r="R543" s="56" t="str">
        <f t="shared" si="80"/>
        <v/>
      </c>
    </row>
    <row r="544" spans="1:18">
      <c r="A544" s="40" t="str">
        <f t="shared" si="74"/>
        <v/>
      </c>
      <c r="B544" s="54"/>
      <c r="C544" s="54"/>
      <c r="D544" s="55"/>
      <c r="E544" s="53"/>
      <c r="F544" s="55"/>
      <c r="G544" s="126"/>
      <c r="H544" s="55"/>
      <c r="I544" s="51" t="str">
        <f t="shared" si="81"/>
        <v>-</v>
      </c>
      <c r="J544" s="26" t="str">
        <f t="shared" si="75"/>
        <v/>
      </c>
      <c r="K544" s="26" t="str">
        <f t="shared" si="82"/>
        <v/>
      </c>
      <c r="L544" s="26" t="str">
        <f t="shared" si="76"/>
        <v/>
      </c>
      <c r="M544" s="26" t="str">
        <f t="shared" si="77"/>
        <v/>
      </c>
      <c r="N544" s="26" t="str">
        <f t="shared" si="78"/>
        <v/>
      </c>
      <c r="O544" s="26" t="str">
        <f t="shared" si="79"/>
        <v/>
      </c>
      <c r="P544" s="50" t="str">
        <f>IF(OR(ISBLANK(Livraison!$B$15),ISBLANK(G544)),"",IF(M544=FALSE,FALSE,IF(AND((Livraison!$B$15-YEAR(G544))&gt;=16,(Livraison!$B$15-YEAR(G544))&lt;=65),TRUE,FALSE)))</f>
        <v/>
      </c>
      <c r="Q544" s="26" t="str">
        <f>IF(ISBLANK(E544),"",IF(COUNTIF(Qualification!$O$12:$O$1011,E544)&gt;0,TRUE,FALSE))</f>
        <v/>
      </c>
      <c r="R544" s="56" t="str">
        <f t="shared" si="80"/>
        <v/>
      </c>
    </row>
    <row r="545" spans="1:18">
      <c r="A545" s="40" t="str">
        <f t="shared" si="74"/>
        <v/>
      </c>
      <c r="B545" s="54"/>
      <c r="C545" s="54"/>
      <c r="D545" s="55"/>
      <c r="E545" s="53"/>
      <c r="F545" s="55"/>
      <c r="G545" s="126"/>
      <c r="H545" s="55"/>
      <c r="I545" s="51" t="str">
        <f t="shared" si="81"/>
        <v>-</v>
      </c>
      <c r="J545" s="26" t="str">
        <f t="shared" si="75"/>
        <v/>
      </c>
      <c r="K545" s="26" t="str">
        <f t="shared" si="82"/>
        <v/>
      </c>
      <c r="L545" s="26" t="str">
        <f t="shared" si="76"/>
        <v/>
      </c>
      <c r="M545" s="26" t="str">
        <f t="shared" si="77"/>
        <v/>
      </c>
      <c r="N545" s="26" t="str">
        <f t="shared" si="78"/>
        <v/>
      </c>
      <c r="O545" s="26" t="str">
        <f t="shared" si="79"/>
        <v/>
      </c>
      <c r="P545" s="50" t="str">
        <f>IF(OR(ISBLANK(Livraison!$B$15),ISBLANK(G545)),"",IF(M545=FALSE,FALSE,IF(AND((Livraison!$B$15-YEAR(G545))&gt;=16,(Livraison!$B$15-YEAR(G545))&lt;=65),TRUE,FALSE)))</f>
        <v/>
      </c>
      <c r="Q545" s="26" t="str">
        <f>IF(ISBLANK(E545),"",IF(COUNTIF(Qualification!$O$12:$O$1011,E545)&gt;0,TRUE,FALSE))</f>
        <v/>
      </c>
      <c r="R545" s="56" t="str">
        <f t="shared" si="80"/>
        <v/>
      </c>
    </row>
    <row r="546" spans="1:18">
      <c r="A546" s="40" t="str">
        <f t="shared" si="74"/>
        <v/>
      </c>
      <c r="B546" s="54"/>
      <c r="C546" s="54"/>
      <c r="D546" s="55"/>
      <c r="E546" s="53"/>
      <c r="F546" s="55"/>
      <c r="G546" s="126"/>
      <c r="H546" s="55"/>
      <c r="I546" s="51" t="str">
        <f t="shared" si="81"/>
        <v>-</v>
      </c>
      <c r="J546" s="26" t="str">
        <f t="shared" si="75"/>
        <v/>
      </c>
      <c r="K546" s="26" t="str">
        <f t="shared" si="82"/>
        <v/>
      </c>
      <c r="L546" s="26" t="str">
        <f t="shared" si="76"/>
        <v/>
      </c>
      <c r="M546" s="26" t="str">
        <f t="shared" si="77"/>
        <v/>
      </c>
      <c r="N546" s="26" t="str">
        <f t="shared" si="78"/>
        <v/>
      </c>
      <c r="O546" s="26" t="str">
        <f t="shared" si="79"/>
        <v/>
      </c>
      <c r="P546" s="50" t="str">
        <f>IF(OR(ISBLANK(Livraison!$B$15),ISBLANK(G546)),"",IF(M546=FALSE,FALSE,IF(AND((Livraison!$B$15-YEAR(G546))&gt;=16,(Livraison!$B$15-YEAR(G546))&lt;=65),TRUE,FALSE)))</f>
        <v/>
      </c>
      <c r="Q546" s="26" t="str">
        <f>IF(ISBLANK(E546),"",IF(COUNTIF(Qualification!$O$12:$O$1011,E546)&gt;0,TRUE,FALSE))</f>
        <v/>
      </c>
      <c r="R546" s="56" t="str">
        <f t="shared" si="80"/>
        <v/>
      </c>
    </row>
    <row r="547" spans="1:18">
      <c r="A547" s="40" t="str">
        <f t="shared" si="74"/>
        <v/>
      </c>
      <c r="B547" s="54"/>
      <c r="C547" s="54"/>
      <c r="D547" s="55"/>
      <c r="E547" s="53"/>
      <c r="F547" s="55"/>
      <c r="G547" s="126"/>
      <c r="H547" s="55"/>
      <c r="I547" s="51" t="str">
        <f t="shared" si="81"/>
        <v>-</v>
      </c>
      <c r="J547" s="26" t="str">
        <f t="shared" si="75"/>
        <v/>
      </c>
      <c r="K547" s="26" t="str">
        <f t="shared" si="82"/>
        <v/>
      </c>
      <c r="L547" s="26" t="str">
        <f t="shared" si="76"/>
        <v/>
      </c>
      <c r="M547" s="26" t="str">
        <f t="shared" si="77"/>
        <v/>
      </c>
      <c r="N547" s="26" t="str">
        <f t="shared" si="78"/>
        <v/>
      </c>
      <c r="O547" s="26" t="str">
        <f t="shared" si="79"/>
        <v/>
      </c>
      <c r="P547" s="50" t="str">
        <f>IF(OR(ISBLANK(Livraison!$B$15),ISBLANK(G547)),"",IF(M547=FALSE,FALSE,IF(AND((Livraison!$B$15-YEAR(G547))&gt;=16,(Livraison!$B$15-YEAR(G547))&lt;=65),TRUE,FALSE)))</f>
        <v/>
      </c>
      <c r="Q547" s="26" t="str">
        <f>IF(ISBLANK(E547),"",IF(COUNTIF(Qualification!$O$12:$O$1011,E547)&gt;0,TRUE,FALSE))</f>
        <v/>
      </c>
      <c r="R547" s="56" t="str">
        <f t="shared" si="80"/>
        <v/>
      </c>
    </row>
    <row r="548" spans="1:18">
      <c r="A548" s="40" t="str">
        <f t="shared" si="74"/>
        <v/>
      </c>
      <c r="B548" s="54"/>
      <c r="C548" s="54"/>
      <c r="D548" s="55"/>
      <c r="E548" s="53"/>
      <c r="F548" s="55"/>
      <c r="G548" s="126"/>
      <c r="H548" s="55"/>
      <c r="I548" s="51" t="str">
        <f t="shared" si="81"/>
        <v>-</v>
      </c>
      <c r="J548" s="26" t="str">
        <f t="shared" si="75"/>
        <v/>
      </c>
      <c r="K548" s="26" t="str">
        <f t="shared" si="82"/>
        <v/>
      </c>
      <c r="L548" s="26" t="str">
        <f t="shared" si="76"/>
        <v/>
      </c>
      <c r="M548" s="26" t="str">
        <f t="shared" si="77"/>
        <v/>
      </c>
      <c r="N548" s="26" t="str">
        <f t="shared" si="78"/>
        <v/>
      </c>
      <c r="O548" s="26" t="str">
        <f t="shared" si="79"/>
        <v/>
      </c>
      <c r="P548" s="50" t="str">
        <f>IF(OR(ISBLANK(Livraison!$B$15),ISBLANK(G548)),"",IF(M548=FALSE,FALSE,IF(AND((Livraison!$B$15-YEAR(G548))&gt;=16,(Livraison!$B$15-YEAR(G548))&lt;=65),TRUE,FALSE)))</f>
        <v/>
      </c>
      <c r="Q548" s="26" t="str">
        <f>IF(ISBLANK(E548),"",IF(COUNTIF(Qualification!$O$12:$O$1011,E548)&gt;0,TRUE,FALSE))</f>
        <v/>
      </c>
      <c r="R548" s="56" t="str">
        <f t="shared" si="80"/>
        <v/>
      </c>
    </row>
    <row r="549" spans="1:18">
      <c r="A549" s="40" t="str">
        <f t="shared" si="74"/>
        <v/>
      </c>
      <c r="B549" s="54"/>
      <c r="C549" s="54"/>
      <c r="D549" s="55"/>
      <c r="E549" s="53"/>
      <c r="F549" s="55"/>
      <c r="G549" s="126"/>
      <c r="H549" s="55"/>
      <c r="I549" s="51" t="str">
        <f t="shared" si="81"/>
        <v>-</v>
      </c>
      <c r="J549" s="26" t="str">
        <f t="shared" si="75"/>
        <v/>
      </c>
      <c r="K549" s="26" t="str">
        <f t="shared" si="82"/>
        <v/>
      </c>
      <c r="L549" s="26" t="str">
        <f t="shared" si="76"/>
        <v/>
      </c>
      <c r="M549" s="26" t="str">
        <f t="shared" si="77"/>
        <v/>
      </c>
      <c r="N549" s="26" t="str">
        <f t="shared" si="78"/>
        <v/>
      </c>
      <c r="O549" s="26" t="str">
        <f t="shared" si="79"/>
        <v/>
      </c>
      <c r="P549" s="50" t="str">
        <f>IF(OR(ISBLANK(Livraison!$B$15),ISBLANK(G549)),"",IF(M549=FALSE,FALSE,IF(AND((Livraison!$B$15-YEAR(G549))&gt;=16,(Livraison!$B$15-YEAR(G549))&lt;=65),TRUE,FALSE)))</f>
        <v/>
      </c>
      <c r="Q549" s="26" t="str">
        <f>IF(ISBLANK(E549),"",IF(COUNTIF(Qualification!$O$12:$O$1011,E549)&gt;0,TRUE,FALSE))</f>
        <v/>
      </c>
      <c r="R549" s="56" t="str">
        <f t="shared" si="80"/>
        <v/>
      </c>
    </row>
    <row r="550" spans="1:18">
      <c r="A550" s="40" t="str">
        <f t="shared" si="74"/>
        <v/>
      </c>
      <c r="B550" s="54"/>
      <c r="C550" s="54"/>
      <c r="D550" s="55"/>
      <c r="E550" s="53"/>
      <c r="F550" s="55"/>
      <c r="G550" s="126"/>
      <c r="H550" s="55"/>
      <c r="I550" s="51" t="str">
        <f t="shared" si="81"/>
        <v>-</v>
      </c>
      <c r="J550" s="26" t="str">
        <f t="shared" si="75"/>
        <v/>
      </c>
      <c r="K550" s="26" t="str">
        <f t="shared" si="82"/>
        <v/>
      </c>
      <c r="L550" s="26" t="str">
        <f t="shared" si="76"/>
        <v/>
      </c>
      <c r="M550" s="26" t="str">
        <f t="shared" si="77"/>
        <v/>
      </c>
      <c r="N550" s="26" t="str">
        <f t="shared" si="78"/>
        <v/>
      </c>
      <c r="O550" s="26" t="str">
        <f t="shared" si="79"/>
        <v/>
      </c>
      <c r="P550" s="50" t="str">
        <f>IF(OR(ISBLANK(Livraison!$B$15),ISBLANK(G550)),"",IF(M550=FALSE,FALSE,IF(AND((Livraison!$B$15-YEAR(G550))&gt;=16,(Livraison!$B$15-YEAR(G550))&lt;=65),TRUE,FALSE)))</f>
        <v/>
      </c>
      <c r="Q550" s="26" t="str">
        <f>IF(ISBLANK(E550),"",IF(COUNTIF(Qualification!$O$12:$O$1011,E550)&gt;0,TRUE,FALSE))</f>
        <v/>
      </c>
      <c r="R550" s="56" t="str">
        <f t="shared" si="80"/>
        <v/>
      </c>
    </row>
    <row r="551" spans="1:18">
      <c r="A551" s="40" t="str">
        <f t="shared" si="74"/>
        <v/>
      </c>
      <c r="B551" s="54"/>
      <c r="C551" s="54"/>
      <c r="D551" s="55"/>
      <c r="E551" s="53"/>
      <c r="F551" s="55"/>
      <c r="G551" s="126"/>
      <c r="H551" s="55"/>
      <c r="I551" s="51" t="str">
        <f t="shared" si="81"/>
        <v>-</v>
      </c>
      <c r="J551" s="26" t="str">
        <f t="shared" si="75"/>
        <v/>
      </c>
      <c r="K551" s="26" t="str">
        <f t="shared" si="82"/>
        <v/>
      </c>
      <c r="L551" s="26" t="str">
        <f t="shared" si="76"/>
        <v/>
      </c>
      <c r="M551" s="26" t="str">
        <f t="shared" si="77"/>
        <v/>
      </c>
      <c r="N551" s="26" t="str">
        <f t="shared" si="78"/>
        <v/>
      </c>
      <c r="O551" s="26" t="str">
        <f t="shared" si="79"/>
        <v/>
      </c>
      <c r="P551" s="50" t="str">
        <f>IF(OR(ISBLANK(Livraison!$B$15),ISBLANK(G551)),"",IF(M551=FALSE,FALSE,IF(AND((Livraison!$B$15-YEAR(G551))&gt;=16,(Livraison!$B$15-YEAR(G551))&lt;=65),TRUE,FALSE)))</f>
        <v/>
      </c>
      <c r="Q551" s="26" t="str">
        <f>IF(ISBLANK(E551),"",IF(COUNTIF(Qualification!$O$12:$O$1011,E551)&gt;0,TRUE,FALSE))</f>
        <v/>
      </c>
      <c r="R551" s="56" t="str">
        <f t="shared" si="80"/>
        <v/>
      </c>
    </row>
    <row r="552" spans="1:18">
      <c r="A552" s="40" t="str">
        <f t="shared" si="74"/>
        <v/>
      </c>
      <c r="B552" s="54"/>
      <c r="C552" s="54"/>
      <c r="D552" s="55"/>
      <c r="E552" s="53"/>
      <c r="F552" s="55"/>
      <c r="G552" s="126"/>
      <c r="H552" s="55"/>
      <c r="I552" s="51" t="str">
        <f t="shared" si="81"/>
        <v>-</v>
      </c>
      <c r="J552" s="26" t="str">
        <f t="shared" si="75"/>
        <v/>
      </c>
      <c r="K552" s="26" t="str">
        <f t="shared" si="82"/>
        <v/>
      </c>
      <c r="L552" s="26" t="str">
        <f t="shared" si="76"/>
        <v/>
      </c>
      <c r="M552" s="26" t="str">
        <f t="shared" si="77"/>
        <v/>
      </c>
      <c r="N552" s="26" t="str">
        <f t="shared" si="78"/>
        <v/>
      </c>
      <c r="O552" s="26" t="str">
        <f t="shared" si="79"/>
        <v/>
      </c>
      <c r="P552" s="50" t="str">
        <f>IF(OR(ISBLANK(Livraison!$B$15),ISBLANK(G552)),"",IF(M552=FALSE,FALSE,IF(AND((Livraison!$B$15-YEAR(G552))&gt;=16,(Livraison!$B$15-YEAR(G552))&lt;=65),TRUE,FALSE)))</f>
        <v/>
      </c>
      <c r="Q552" s="26" t="str">
        <f>IF(ISBLANK(E552),"",IF(COUNTIF(Qualification!$O$12:$O$1011,E552)&gt;0,TRUE,FALSE))</f>
        <v/>
      </c>
      <c r="R552" s="56" t="str">
        <f t="shared" si="80"/>
        <v/>
      </c>
    </row>
    <row r="553" spans="1:18">
      <c r="A553" s="40" t="str">
        <f t="shared" si="74"/>
        <v/>
      </c>
      <c r="B553" s="54"/>
      <c r="C553" s="54"/>
      <c r="D553" s="55"/>
      <c r="E553" s="53"/>
      <c r="F553" s="55"/>
      <c r="G553" s="126"/>
      <c r="H553" s="55"/>
      <c r="I553" s="51" t="str">
        <f t="shared" si="81"/>
        <v>-</v>
      </c>
      <c r="J553" s="26" t="str">
        <f t="shared" si="75"/>
        <v/>
      </c>
      <c r="K553" s="26" t="str">
        <f t="shared" si="82"/>
        <v/>
      </c>
      <c r="L553" s="26" t="str">
        <f t="shared" si="76"/>
        <v/>
      </c>
      <c r="M553" s="26" t="str">
        <f t="shared" si="77"/>
        <v/>
      </c>
      <c r="N553" s="26" t="str">
        <f t="shared" si="78"/>
        <v/>
      </c>
      <c r="O553" s="26" t="str">
        <f t="shared" si="79"/>
        <v/>
      </c>
      <c r="P553" s="50" t="str">
        <f>IF(OR(ISBLANK(Livraison!$B$15),ISBLANK(G553)),"",IF(M553=FALSE,FALSE,IF(AND((Livraison!$B$15-YEAR(G553))&gt;=16,(Livraison!$B$15-YEAR(G553))&lt;=65),TRUE,FALSE)))</f>
        <v/>
      </c>
      <c r="Q553" s="26" t="str">
        <f>IF(ISBLANK(E553),"",IF(COUNTIF(Qualification!$O$12:$O$1011,E553)&gt;0,TRUE,FALSE))</f>
        <v/>
      </c>
      <c r="R553" s="56" t="str">
        <f t="shared" si="80"/>
        <v/>
      </c>
    </row>
    <row r="554" spans="1:18">
      <c r="A554" s="40" t="str">
        <f t="shared" si="74"/>
        <v/>
      </c>
      <c r="B554" s="54"/>
      <c r="C554" s="54"/>
      <c r="D554" s="55"/>
      <c r="E554" s="53"/>
      <c r="F554" s="55"/>
      <c r="G554" s="126"/>
      <c r="H554" s="55"/>
      <c r="I554" s="51" t="str">
        <f t="shared" si="81"/>
        <v>-</v>
      </c>
      <c r="J554" s="26" t="str">
        <f t="shared" si="75"/>
        <v/>
      </c>
      <c r="K554" s="26" t="str">
        <f t="shared" si="82"/>
        <v/>
      </c>
      <c r="L554" s="26" t="str">
        <f t="shared" si="76"/>
        <v/>
      </c>
      <c r="M554" s="26" t="str">
        <f t="shared" si="77"/>
        <v/>
      </c>
      <c r="N554" s="26" t="str">
        <f t="shared" si="78"/>
        <v/>
      </c>
      <c r="O554" s="26" t="str">
        <f t="shared" si="79"/>
        <v/>
      </c>
      <c r="P554" s="50" t="str">
        <f>IF(OR(ISBLANK(Livraison!$B$15),ISBLANK(G554)),"",IF(M554=FALSE,FALSE,IF(AND((Livraison!$B$15-YEAR(G554))&gt;=16,(Livraison!$B$15-YEAR(G554))&lt;=65),TRUE,FALSE)))</f>
        <v/>
      </c>
      <c r="Q554" s="26" t="str">
        <f>IF(ISBLANK(E554),"",IF(COUNTIF(Qualification!$O$12:$O$1011,E554)&gt;0,TRUE,FALSE))</f>
        <v/>
      </c>
      <c r="R554" s="56" t="str">
        <f t="shared" si="80"/>
        <v/>
      </c>
    </row>
    <row r="555" spans="1:18">
      <c r="A555" s="40" t="str">
        <f t="shared" si="74"/>
        <v/>
      </c>
      <c r="B555" s="54"/>
      <c r="C555" s="54"/>
      <c r="D555" s="55"/>
      <c r="E555" s="53"/>
      <c r="F555" s="55"/>
      <c r="G555" s="126"/>
      <c r="H555" s="55"/>
      <c r="I555" s="51" t="str">
        <f t="shared" si="81"/>
        <v>-</v>
      </c>
      <c r="J555" s="26" t="str">
        <f t="shared" si="75"/>
        <v/>
      </c>
      <c r="K555" s="26" t="str">
        <f t="shared" si="82"/>
        <v/>
      </c>
      <c r="L555" s="26" t="str">
        <f t="shared" si="76"/>
        <v/>
      </c>
      <c r="M555" s="26" t="str">
        <f t="shared" si="77"/>
        <v/>
      </c>
      <c r="N555" s="26" t="str">
        <f t="shared" si="78"/>
        <v/>
      </c>
      <c r="O555" s="26" t="str">
        <f t="shared" si="79"/>
        <v/>
      </c>
      <c r="P555" s="50" t="str">
        <f>IF(OR(ISBLANK(Livraison!$B$15),ISBLANK(G555)),"",IF(M555=FALSE,FALSE,IF(AND((Livraison!$B$15-YEAR(G555))&gt;=16,(Livraison!$B$15-YEAR(G555))&lt;=65),TRUE,FALSE)))</f>
        <v/>
      </c>
      <c r="Q555" s="26" t="str">
        <f>IF(ISBLANK(E555),"",IF(COUNTIF(Qualification!$O$12:$O$1011,E555)&gt;0,TRUE,FALSE))</f>
        <v/>
      </c>
      <c r="R555" s="56" t="str">
        <f t="shared" si="80"/>
        <v/>
      </c>
    </row>
    <row r="556" spans="1:18">
      <c r="A556" s="40" t="str">
        <f t="shared" si="74"/>
        <v/>
      </c>
      <c r="B556" s="54"/>
      <c r="C556" s="54"/>
      <c r="D556" s="55"/>
      <c r="E556" s="53"/>
      <c r="F556" s="55"/>
      <c r="G556" s="126"/>
      <c r="H556" s="55"/>
      <c r="I556" s="51" t="str">
        <f t="shared" si="81"/>
        <v>-</v>
      </c>
      <c r="J556" s="26" t="str">
        <f t="shared" si="75"/>
        <v/>
      </c>
      <c r="K556" s="26" t="str">
        <f t="shared" si="82"/>
        <v/>
      </c>
      <c r="L556" s="26" t="str">
        <f t="shared" si="76"/>
        <v/>
      </c>
      <c r="M556" s="26" t="str">
        <f t="shared" si="77"/>
        <v/>
      </c>
      <c r="N556" s="26" t="str">
        <f t="shared" si="78"/>
        <v/>
      </c>
      <c r="O556" s="26" t="str">
        <f t="shared" si="79"/>
        <v/>
      </c>
      <c r="P556" s="50" t="str">
        <f>IF(OR(ISBLANK(Livraison!$B$15),ISBLANK(G556)),"",IF(M556=FALSE,FALSE,IF(AND((Livraison!$B$15-YEAR(G556))&gt;=16,(Livraison!$B$15-YEAR(G556))&lt;=65),TRUE,FALSE)))</f>
        <v/>
      </c>
      <c r="Q556" s="26" t="str">
        <f>IF(ISBLANK(E556),"",IF(COUNTIF(Qualification!$O$12:$O$1011,E556)&gt;0,TRUE,FALSE))</f>
        <v/>
      </c>
      <c r="R556" s="56" t="str">
        <f t="shared" si="80"/>
        <v/>
      </c>
    </row>
    <row r="557" spans="1:18">
      <c r="A557" s="40" t="str">
        <f t="shared" si="74"/>
        <v/>
      </c>
      <c r="B557" s="54"/>
      <c r="C557" s="54"/>
      <c r="D557" s="55"/>
      <c r="E557" s="53"/>
      <c r="F557" s="55"/>
      <c r="G557" s="126"/>
      <c r="H557" s="55"/>
      <c r="I557" s="51" t="str">
        <f t="shared" si="81"/>
        <v>-</v>
      </c>
      <c r="J557" s="26" t="str">
        <f t="shared" si="75"/>
        <v/>
      </c>
      <c r="K557" s="26" t="str">
        <f t="shared" si="82"/>
        <v/>
      </c>
      <c r="L557" s="26" t="str">
        <f t="shared" si="76"/>
        <v/>
      </c>
      <c r="M557" s="26" t="str">
        <f t="shared" si="77"/>
        <v/>
      </c>
      <c r="N557" s="26" t="str">
        <f t="shared" si="78"/>
        <v/>
      </c>
      <c r="O557" s="26" t="str">
        <f t="shared" si="79"/>
        <v/>
      </c>
      <c r="P557" s="50" t="str">
        <f>IF(OR(ISBLANK(Livraison!$B$15),ISBLANK(G557)),"",IF(M557=FALSE,FALSE,IF(AND((Livraison!$B$15-YEAR(G557))&gt;=16,(Livraison!$B$15-YEAR(G557))&lt;=65),TRUE,FALSE)))</f>
        <v/>
      </c>
      <c r="Q557" s="26" t="str">
        <f>IF(ISBLANK(E557),"",IF(COUNTIF(Qualification!$O$12:$O$1011,E557)&gt;0,TRUE,FALSE))</f>
        <v/>
      </c>
      <c r="R557" s="56" t="str">
        <f t="shared" si="80"/>
        <v/>
      </c>
    </row>
    <row r="558" spans="1:18">
      <c r="A558" s="40" t="str">
        <f t="shared" si="74"/>
        <v/>
      </c>
      <c r="B558" s="54"/>
      <c r="C558" s="54"/>
      <c r="D558" s="55"/>
      <c r="E558" s="53"/>
      <c r="F558" s="55"/>
      <c r="G558" s="126"/>
      <c r="H558" s="55"/>
      <c r="I558" s="51" t="str">
        <f t="shared" si="81"/>
        <v>-</v>
      </c>
      <c r="J558" s="26" t="str">
        <f t="shared" si="75"/>
        <v/>
      </c>
      <c r="K558" s="26" t="str">
        <f t="shared" si="82"/>
        <v/>
      </c>
      <c r="L558" s="26" t="str">
        <f t="shared" si="76"/>
        <v/>
      </c>
      <c r="M558" s="26" t="str">
        <f t="shared" si="77"/>
        <v/>
      </c>
      <c r="N558" s="26" t="str">
        <f t="shared" si="78"/>
        <v/>
      </c>
      <c r="O558" s="26" t="str">
        <f t="shared" si="79"/>
        <v/>
      </c>
      <c r="P558" s="50" t="str">
        <f>IF(OR(ISBLANK(Livraison!$B$15),ISBLANK(G558)),"",IF(M558=FALSE,FALSE,IF(AND((Livraison!$B$15-YEAR(G558))&gt;=16,(Livraison!$B$15-YEAR(G558))&lt;=65),TRUE,FALSE)))</f>
        <v/>
      </c>
      <c r="Q558" s="26" t="str">
        <f>IF(ISBLANK(E558),"",IF(COUNTIF(Qualification!$O$12:$O$1011,E558)&gt;0,TRUE,FALSE))</f>
        <v/>
      </c>
      <c r="R558" s="56" t="str">
        <f t="shared" si="80"/>
        <v/>
      </c>
    </row>
    <row r="559" spans="1:18">
      <c r="A559" s="40" t="str">
        <f t="shared" si="74"/>
        <v/>
      </c>
      <c r="B559" s="54"/>
      <c r="C559" s="54"/>
      <c r="D559" s="55"/>
      <c r="E559" s="53"/>
      <c r="F559" s="55"/>
      <c r="G559" s="126"/>
      <c r="H559" s="55"/>
      <c r="I559" s="51" t="str">
        <f t="shared" si="81"/>
        <v>-</v>
      </c>
      <c r="J559" s="26" t="str">
        <f t="shared" si="75"/>
        <v/>
      </c>
      <c r="K559" s="26" t="str">
        <f t="shared" si="82"/>
        <v/>
      </c>
      <c r="L559" s="26" t="str">
        <f t="shared" si="76"/>
        <v/>
      </c>
      <c r="M559" s="26" t="str">
        <f t="shared" si="77"/>
        <v/>
      </c>
      <c r="N559" s="26" t="str">
        <f t="shared" si="78"/>
        <v/>
      </c>
      <c r="O559" s="26" t="str">
        <f t="shared" si="79"/>
        <v/>
      </c>
      <c r="P559" s="50" t="str">
        <f>IF(OR(ISBLANK(Livraison!$B$15),ISBLANK(G559)),"",IF(M559=FALSE,FALSE,IF(AND((Livraison!$B$15-YEAR(G559))&gt;=16,(Livraison!$B$15-YEAR(G559))&lt;=65),TRUE,FALSE)))</f>
        <v/>
      </c>
      <c r="Q559" s="26" t="str">
        <f>IF(ISBLANK(E559),"",IF(COUNTIF(Qualification!$O$12:$O$1011,E559)&gt;0,TRUE,FALSE))</f>
        <v/>
      </c>
      <c r="R559" s="56" t="str">
        <f t="shared" si="80"/>
        <v/>
      </c>
    </row>
    <row r="560" spans="1:18">
      <c r="A560" s="40" t="str">
        <f t="shared" ref="A560:A623" si="83">IF(ISBLANK(D560),"",IF(COUNTA(D560:H560)&lt;&gt;5,"Incomplet",IF(OR(COUNTIF(J560:P560,FALSE)&gt;0,COUNTIF(J560:P560,#N/A)&gt;0),"Erreur",IF(NOT(P560),"Attention",IF(NOT(Q560),"Pas utilisé","OK")))))</f>
        <v/>
      </c>
      <c r="B560" s="54"/>
      <c r="C560" s="54"/>
      <c r="D560" s="55"/>
      <c r="E560" s="53"/>
      <c r="F560" s="55"/>
      <c r="G560" s="126"/>
      <c r="H560" s="55"/>
      <c r="I560" s="51" t="str">
        <f t="shared" si="81"/>
        <v>-</v>
      </c>
      <c r="J560" s="26" t="str">
        <f t="shared" ref="J560:J623" si="84">IF(D560="CH.AHV",IF(LEN(E560)=13,IF((MID(E560,13,1)+1-1)=MOD(10-(MID(E560,1,1)+3*MID(E560,2,1)+MID(E560,3,1)+3*MID(E560,4,1)+MID(E560,5,1)+3*MID(E560,6,1)+MID(E560,7,1)+3*MID(E560,8,1)+MID(E560,9,1)+3*MID(E560,10,1)+MID(E560,11,1)+3*MID(E560,12,1)),10),TRUE,FALSE),FALSE),"")</f>
        <v/>
      </c>
      <c r="K560" s="26" t="str">
        <f t="shared" si="82"/>
        <v/>
      </c>
      <c r="L560" s="26" t="str">
        <f t="shared" ref="L560:L623" si="85">IF(ISBLANK(D560),"",IF(OR(ISNA(MATCH(D560,codecatidpers,0)),D560="-"),FALSE,TRUE))</f>
        <v/>
      </c>
      <c r="M560" s="26" t="str">
        <f t="shared" ref="M560:M623" si="86">IF(ISBLANK(G560),"",IF(AND(G560 &gt; DATE(1925,1,1),G560 &lt; DATE(2100,1,1)),TRUE,FALSE))</f>
        <v/>
      </c>
      <c r="N560" s="26" t="str">
        <f t="shared" ref="N560:N623" si="87">IF(ISBLANK(F560),"",IF(OR(ISNA(MATCH(F560,libsex,0)),F560="-"),FALSE,TRUE))</f>
        <v/>
      </c>
      <c r="O560" s="26" t="str">
        <f t="shared" ref="O560:O623" si="88">IF(ISBLANK(H560),"",IF(OR(ISNA(MATCH(H560,libgem,0)),H560="-"),FALSE,TRUE))</f>
        <v/>
      </c>
      <c r="P560" s="50" t="str">
        <f>IF(OR(ISBLANK(Livraison!$B$15),ISBLANK(G560)),"",IF(M560=FALSE,FALSE,IF(AND((Livraison!$B$15-YEAR(G560))&gt;=16,(Livraison!$B$15-YEAR(G560))&lt;=65),TRUE,FALSE)))</f>
        <v/>
      </c>
      <c r="Q560" s="26" t="str">
        <f>IF(ISBLANK(E560),"",IF(COUNTIF(Qualification!$O$12:$O$1011,E560)&gt;0,TRUE,FALSE))</f>
        <v/>
      </c>
      <c r="R560" s="56" t="str">
        <f t="shared" ref="R560:R623" si="89">IF(A560="","",IF(A560&lt;&gt;"Pas utilisé",1,0))</f>
        <v/>
      </c>
    </row>
    <row r="561" spans="1:18">
      <c r="A561" s="40" t="str">
        <f t="shared" si="83"/>
        <v/>
      </c>
      <c r="B561" s="54"/>
      <c r="C561" s="54"/>
      <c r="D561" s="55"/>
      <c r="E561" s="53"/>
      <c r="F561" s="55"/>
      <c r="G561" s="126"/>
      <c r="H561" s="55"/>
      <c r="I561" s="51" t="str">
        <f t="shared" si="81"/>
        <v>-</v>
      </c>
      <c r="J561" s="26" t="str">
        <f t="shared" si="84"/>
        <v/>
      </c>
      <c r="K561" s="26" t="str">
        <f t="shared" si="82"/>
        <v/>
      </c>
      <c r="L561" s="26" t="str">
        <f t="shared" si="85"/>
        <v/>
      </c>
      <c r="M561" s="26" t="str">
        <f t="shared" si="86"/>
        <v/>
      </c>
      <c r="N561" s="26" t="str">
        <f t="shared" si="87"/>
        <v/>
      </c>
      <c r="O561" s="26" t="str">
        <f t="shared" si="88"/>
        <v/>
      </c>
      <c r="P561" s="50" t="str">
        <f>IF(OR(ISBLANK(Livraison!$B$15),ISBLANK(G561)),"",IF(M561=FALSE,FALSE,IF(AND((Livraison!$B$15-YEAR(G561))&gt;=16,(Livraison!$B$15-YEAR(G561))&lt;=65),TRUE,FALSE)))</f>
        <v/>
      </c>
      <c r="Q561" s="26" t="str">
        <f>IF(ISBLANK(E561),"",IF(COUNTIF(Qualification!$O$12:$O$1011,E561)&gt;0,TRUE,FALSE))</f>
        <v/>
      </c>
      <c r="R561" s="56" t="str">
        <f t="shared" si="89"/>
        <v/>
      </c>
    </row>
    <row r="562" spans="1:18">
      <c r="A562" s="40" t="str">
        <f t="shared" si="83"/>
        <v/>
      </c>
      <c r="B562" s="54"/>
      <c r="C562" s="54"/>
      <c r="D562" s="55"/>
      <c r="E562" s="53"/>
      <c r="F562" s="55"/>
      <c r="G562" s="126"/>
      <c r="H562" s="55"/>
      <c r="I562" s="51" t="str">
        <f t="shared" si="81"/>
        <v>-</v>
      </c>
      <c r="J562" s="26" t="str">
        <f t="shared" si="84"/>
        <v/>
      </c>
      <c r="K562" s="26" t="str">
        <f t="shared" si="82"/>
        <v/>
      </c>
      <c r="L562" s="26" t="str">
        <f t="shared" si="85"/>
        <v/>
      </c>
      <c r="M562" s="26" t="str">
        <f t="shared" si="86"/>
        <v/>
      </c>
      <c r="N562" s="26" t="str">
        <f t="shared" si="87"/>
        <v/>
      </c>
      <c r="O562" s="26" t="str">
        <f t="shared" si="88"/>
        <v/>
      </c>
      <c r="P562" s="50" t="str">
        <f>IF(OR(ISBLANK(Livraison!$B$15),ISBLANK(G562)),"",IF(M562=FALSE,FALSE,IF(AND((Livraison!$B$15-YEAR(G562))&gt;=16,(Livraison!$B$15-YEAR(G562))&lt;=65),TRUE,FALSE)))</f>
        <v/>
      </c>
      <c r="Q562" s="26" t="str">
        <f>IF(ISBLANK(E562),"",IF(COUNTIF(Qualification!$O$12:$O$1011,E562)&gt;0,TRUE,FALSE))</f>
        <v/>
      </c>
      <c r="R562" s="56" t="str">
        <f t="shared" si="89"/>
        <v/>
      </c>
    </row>
    <row r="563" spans="1:18">
      <c r="A563" s="40" t="str">
        <f t="shared" si="83"/>
        <v/>
      </c>
      <c r="B563" s="54"/>
      <c r="C563" s="54"/>
      <c r="D563" s="55"/>
      <c r="E563" s="53"/>
      <c r="F563" s="55"/>
      <c r="G563" s="126"/>
      <c r="H563" s="55"/>
      <c r="I563" s="51" t="str">
        <f t="shared" si="81"/>
        <v>-</v>
      </c>
      <c r="J563" s="26" t="str">
        <f t="shared" si="84"/>
        <v/>
      </c>
      <c r="K563" s="26" t="str">
        <f t="shared" si="82"/>
        <v/>
      </c>
      <c r="L563" s="26" t="str">
        <f t="shared" si="85"/>
        <v/>
      </c>
      <c r="M563" s="26" t="str">
        <f t="shared" si="86"/>
        <v/>
      </c>
      <c r="N563" s="26" t="str">
        <f t="shared" si="87"/>
        <v/>
      </c>
      <c r="O563" s="26" t="str">
        <f t="shared" si="88"/>
        <v/>
      </c>
      <c r="P563" s="50" t="str">
        <f>IF(OR(ISBLANK(Livraison!$B$15),ISBLANK(G563)),"",IF(M563=FALSE,FALSE,IF(AND((Livraison!$B$15-YEAR(G563))&gt;=16,(Livraison!$B$15-YEAR(G563))&lt;=65),TRUE,FALSE)))</f>
        <v/>
      </c>
      <c r="Q563" s="26" t="str">
        <f>IF(ISBLANK(E563),"",IF(COUNTIF(Qualification!$O$12:$O$1011,E563)&gt;0,TRUE,FALSE))</f>
        <v/>
      </c>
      <c r="R563" s="56" t="str">
        <f t="shared" si="89"/>
        <v/>
      </c>
    </row>
    <row r="564" spans="1:18">
      <c r="A564" s="40" t="str">
        <f t="shared" si="83"/>
        <v/>
      </c>
      <c r="B564" s="54"/>
      <c r="C564" s="54"/>
      <c r="D564" s="55"/>
      <c r="E564" s="53"/>
      <c r="F564" s="55"/>
      <c r="G564" s="126"/>
      <c r="H564" s="55"/>
      <c r="I564" s="51" t="str">
        <f t="shared" si="81"/>
        <v>-</v>
      </c>
      <c r="J564" s="26" t="str">
        <f t="shared" si="84"/>
        <v/>
      </c>
      <c r="K564" s="26" t="str">
        <f t="shared" si="82"/>
        <v/>
      </c>
      <c r="L564" s="26" t="str">
        <f t="shared" si="85"/>
        <v/>
      </c>
      <c r="M564" s="26" t="str">
        <f t="shared" si="86"/>
        <v/>
      </c>
      <c r="N564" s="26" t="str">
        <f t="shared" si="87"/>
        <v/>
      </c>
      <c r="O564" s="26" t="str">
        <f t="shared" si="88"/>
        <v/>
      </c>
      <c r="P564" s="50" t="str">
        <f>IF(OR(ISBLANK(Livraison!$B$15),ISBLANK(G564)),"",IF(M564=FALSE,FALSE,IF(AND((Livraison!$B$15-YEAR(G564))&gt;=16,(Livraison!$B$15-YEAR(G564))&lt;=65),TRUE,FALSE)))</f>
        <v/>
      </c>
      <c r="Q564" s="26" t="str">
        <f>IF(ISBLANK(E564),"",IF(COUNTIF(Qualification!$O$12:$O$1011,E564)&gt;0,TRUE,FALSE))</f>
        <v/>
      </c>
      <c r="R564" s="56" t="str">
        <f t="shared" si="89"/>
        <v/>
      </c>
    </row>
    <row r="565" spans="1:18">
      <c r="A565" s="40" t="str">
        <f t="shared" si="83"/>
        <v/>
      </c>
      <c r="B565" s="54"/>
      <c r="C565" s="54"/>
      <c r="D565" s="55"/>
      <c r="E565" s="53"/>
      <c r="F565" s="55"/>
      <c r="G565" s="126"/>
      <c r="H565" s="55"/>
      <c r="I565" s="51" t="str">
        <f t="shared" si="81"/>
        <v>-</v>
      </c>
      <c r="J565" s="26" t="str">
        <f t="shared" si="84"/>
        <v/>
      </c>
      <c r="K565" s="26" t="str">
        <f t="shared" si="82"/>
        <v/>
      </c>
      <c r="L565" s="26" t="str">
        <f t="shared" si="85"/>
        <v/>
      </c>
      <c r="M565" s="26" t="str">
        <f t="shared" si="86"/>
        <v/>
      </c>
      <c r="N565" s="26" t="str">
        <f t="shared" si="87"/>
        <v/>
      </c>
      <c r="O565" s="26" t="str">
        <f t="shared" si="88"/>
        <v/>
      </c>
      <c r="P565" s="50" t="str">
        <f>IF(OR(ISBLANK(Livraison!$B$15),ISBLANK(G565)),"",IF(M565=FALSE,FALSE,IF(AND((Livraison!$B$15-YEAR(G565))&gt;=16,(Livraison!$B$15-YEAR(G565))&lt;=65),TRUE,FALSE)))</f>
        <v/>
      </c>
      <c r="Q565" s="26" t="str">
        <f>IF(ISBLANK(E565),"",IF(COUNTIF(Qualification!$O$12:$O$1011,E565)&gt;0,TRUE,FALSE))</f>
        <v/>
      </c>
      <c r="R565" s="56" t="str">
        <f t="shared" si="89"/>
        <v/>
      </c>
    </row>
    <row r="566" spans="1:18">
      <c r="A566" s="40" t="str">
        <f t="shared" si="83"/>
        <v/>
      </c>
      <c r="B566" s="54"/>
      <c r="C566" s="54"/>
      <c r="D566" s="55"/>
      <c r="E566" s="53"/>
      <c r="F566" s="55"/>
      <c r="G566" s="126"/>
      <c r="H566" s="55"/>
      <c r="I566" s="51" t="str">
        <f t="shared" si="81"/>
        <v>-</v>
      </c>
      <c r="J566" s="26" t="str">
        <f t="shared" si="84"/>
        <v/>
      </c>
      <c r="K566" s="26" t="str">
        <f t="shared" si="82"/>
        <v/>
      </c>
      <c r="L566" s="26" t="str">
        <f t="shared" si="85"/>
        <v/>
      </c>
      <c r="M566" s="26" t="str">
        <f t="shared" si="86"/>
        <v/>
      </c>
      <c r="N566" s="26" t="str">
        <f t="shared" si="87"/>
        <v/>
      </c>
      <c r="O566" s="26" t="str">
        <f t="shared" si="88"/>
        <v/>
      </c>
      <c r="P566" s="50" t="str">
        <f>IF(OR(ISBLANK(Livraison!$B$15),ISBLANK(G566)),"",IF(M566=FALSE,FALSE,IF(AND((Livraison!$B$15-YEAR(G566))&gt;=16,(Livraison!$B$15-YEAR(G566))&lt;=65),TRUE,FALSE)))</f>
        <v/>
      </c>
      <c r="Q566" s="26" t="str">
        <f>IF(ISBLANK(E566),"",IF(COUNTIF(Qualification!$O$12:$O$1011,E566)&gt;0,TRUE,FALSE))</f>
        <v/>
      </c>
      <c r="R566" s="56" t="str">
        <f t="shared" si="89"/>
        <v/>
      </c>
    </row>
    <row r="567" spans="1:18">
      <c r="A567" s="40" t="str">
        <f t="shared" si="83"/>
        <v/>
      </c>
      <c r="B567" s="54"/>
      <c r="C567" s="54"/>
      <c r="D567" s="55"/>
      <c r="E567" s="53"/>
      <c r="F567" s="55"/>
      <c r="G567" s="126"/>
      <c r="H567" s="55"/>
      <c r="I567" s="51" t="str">
        <f t="shared" si="81"/>
        <v>-</v>
      </c>
      <c r="J567" s="26" t="str">
        <f t="shared" si="84"/>
        <v/>
      </c>
      <c r="K567" s="26" t="str">
        <f t="shared" si="82"/>
        <v/>
      </c>
      <c r="L567" s="26" t="str">
        <f t="shared" si="85"/>
        <v/>
      </c>
      <c r="M567" s="26" t="str">
        <f t="shared" si="86"/>
        <v/>
      </c>
      <c r="N567" s="26" t="str">
        <f t="shared" si="87"/>
        <v/>
      </c>
      <c r="O567" s="26" t="str">
        <f t="shared" si="88"/>
        <v/>
      </c>
      <c r="P567" s="50" t="str">
        <f>IF(OR(ISBLANK(Livraison!$B$15),ISBLANK(G567)),"",IF(M567=FALSE,FALSE,IF(AND((Livraison!$B$15-YEAR(G567))&gt;=16,(Livraison!$B$15-YEAR(G567))&lt;=65),TRUE,FALSE)))</f>
        <v/>
      </c>
      <c r="Q567" s="26" t="str">
        <f>IF(ISBLANK(E567),"",IF(COUNTIF(Qualification!$O$12:$O$1011,E567)&gt;0,TRUE,FALSE))</f>
        <v/>
      </c>
      <c r="R567" s="56" t="str">
        <f t="shared" si="89"/>
        <v/>
      </c>
    </row>
    <row r="568" spans="1:18">
      <c r="A568" s="40" t="str">
        <f t="shared" si="83"/>
        <v/>
      </c>
      <c r="B568" s="54"/>
      <c r="C568" s="54"/>
      <c r="D568" s="55"/>
      <c r="E568" s="53"/>
      <c r="F568" s="55"/>
      <c r="G568" s="126"/>
      <c r="H568" s="55"/>
      <c r="I568" s="51" t="str">
        <f t="shared" si="81"/>
        <v>-</v>
      </c>
      <c r="J568" s="26" t="str">
        <f t="shared" si="84"/>
        <v/>
      </c>
      <c r="K568" s="26" t="str">
        <f t="shared" si="82"/>
        <v/>
      </c>
      <c r="L568" s="26" t="str">
        <f t="shared" si="85"/>
        <v/>
      </c>
      <c r="M568" s="26" t="str">
        <f t="shared" si="86"/>
        <v/>
      </c>
      <c r="N568" s="26" t="str">
        <f t="shared" si="87"/>
        <v/>
      </c>
      <c r="O568" s="26" t="str">
        <f t="shared" si="88"/>
        <v/>
      </c>
      <c r="P568" s="50" t="str">
        <f>IF(OR(ISBLANK(Livraison!$B$15),ISBLANK(G568)),"",IF(M568=FALSE,FALSE,IF(AND((Livraison!$B$15-YEAR(G568))&gt;=16,(Livraison!$B$15-YEAR(G568))&lt;=65),TRUE,FALSE)))</f>
        <v/>
      </c>
      <c r="Q568" s="26" t="str">
        <f>IF(ISBLANK(E568),"",IF(COUNTIF(Qualification!$O$12:$O$1011,E568)&gt;0,TRUE,FALSE))</f>
        <v/>
      </c>
      <c r="R568" s="56" t="str">
        <f t="shared" si="89"/>
        <v/>
      </c>
    </row>
    <row r="569" spans="1:18">
      <c r="A569" s="40" t="str">
        <f t="shared" si="83"/>
        <v/>
      </c>
      <c r="B569" s="54"/>
      <c r="C569" s="54"/>
      <c r="D569" s="55"/>
      <c r="E569" s="53"/>
      <c r="F569" s="55"/>
      <c r="G569" s="126"/>
      <c r="H569" s="55"/>
      <c r="I569" s="51" t="str">
        <f t="shared" si="81"/>
        <v>-</v>
      </c>
      <c r="J569" s="26" t="str">
        <f t="shared" si="84"/>
        <v/>
      </c>
      <c r="K569" s="26" t="str">
        <f t="shared" si="82"/>
        <v/>
      </c>
      <c r="L569" s="26" t="str">
        <f t="shared" si="85"/>
        <v/>
      </c>
      <c r="M569" s="26" t="str">
        <f t="shared" si="86"/>
        <v/>
      </c>
      <c r="N569" s="26" t="str">
        <f t="shared" si="87"/>
        <v/>
      </c>
      <c r="O569" s="26" t="str">
        <f t="shared" si="88"/>
        <v/>
      </c>
      <c r="P569" s="50" t="str">
        <f>IF(OR(ISBLANK(Livraison!$B$15),ISBLANK(G569)),"",IF(M569=FALSE,FALSE,IF(AND((Livraison!$B$15-YEAR(G569))&gt;=16,(Livraison!$B$15-YEAR(G569))&lt;=65),TRUE,FALSE)))</f>
        <v/>
      </c>
      <c r="Q569" s="26" t="str">
        <f>IF(ISBLANK(E569),"",IF(COUNTIF(Qualification!$O$12:$O$1011,E569)&gt;0,TRUE,FALSE))</f>
        <v/>
      </c>
      <c r="R569" s="56" t="str">
        <f t="shared" si="89"/>
        <v/>
      </c>
    </row>
    <row r="570" spans="1:18">
      <c r="A570" s="40" t="str">
        <f t="shared" si="83"/>
        <v/>
      </c>
      <c r="B570" s="54"/>
      <c r="C570" s="54"/>
      <c r="D570" s="55"/>
      <c r="E570" s="53"/>
      <c r="F570" s="55"/>
      <c r="G570" s="126"/>
      <c r="H570" s="55"/>
      <c r="I570" s="51" t="str">
        <f t="shared" si="81"/>
        <v>-</v>
      </c>
      <c r="J570" s="26" t="str">
        <f t="shared" si="84"/>
        <v/>
      </c>
      <c r="K570" s="26" t="str">
        <f t="shared" si="82"/>
        <v/>
      </c>
      <c r="L570" s="26" t="str">
        <f t="shared" si="85"/>
        <v/>
      </c>
      <c r="M570" s="26" t="str">
        <f t="shared" si="86"/>
        <v/>
      </c>
      <c r="N570" s="26" t="str">
        <f t="shared" si="87"/>
        <v/>
      </c>
      <c r="O570" s="26" t="str">
        <f t="shared" si="88"/>
        <v/>
      </c>
      <c r="P570" s="50" t="str">
        <f>IF(OR(ISBLANK(Livraison!$B$15),ISBLANK(G570)),"",IF(M570=FALSE,FALSE,IF(AND((Livraison!$B$15-YEAR(G570))&gt;=16,(Livraison!$B$15-YEAR(G570))&lt;=65),TRUE,FALSE)))</f>
        <v/>
      </c>
      <c r="Q570" s="26" t="str">
        <f>IF(ISBLANK(E570),"",IF(COUNTIF(Qualification!$O$12:$O$1011,E570)&gt;0,TRUE,FALSE))</f>
        <v/>
      </c>
      <c r="R570" s="56" t="str">
        <f t="shared" si="89"/>
        <v/>
      </c>
    </row>
    <row r="571" spans="1:18">
      <c r="A571" s="40" t="str">
        <f t="shared" si="83"/>
        <v/>
      </c>
      <c r="B571" s="54"/>
      <c r="C571" s="54"/>
      <c r="D571" s="55"/>
      <c r="E571" s="53"/>
      <c r="F571" s="55"/>
      <c r="G571" s="126"/>
      <c r="H571" s="55"/>
      <c r="I571" s="51" t="str">
        <f t="shared" si="81"/>
        <v>-</v>
      </c>
      <c r="J571" s="26" t="str">
        <f t="shared" si="84"/>
        <v/>
      </c>
      <c r="K571" s="26" t="str">
        <f t="shared" si="82"/>
        <v/>
      </c>
      <c r="L571" s="26" t="str">
        <f t="shared" si="85"/>
        <v/>
      </c>
      <c r="M571" s="26" t="str">
        <f t="shared" si="86"/>
        <v/>
      </c>
      <c r="N571" s="26" t="str">
        <f t="shared" si="87"/>
        <v/>
      </c>
      <c r="O571" s="26" t="str">
        <f t="shared" si="88"/>
        <v/>
      </c>
      <c r="P571" s="50" t="str">
        <f>IF(OR(ISBLANK(Livraison!$B$15),ISBLANK(G571)),"",IF(M571=FALSE,FALSE,IF(AND((Livraison!$B$15-YEAR(G571))&gt;=16,(Livraison!$B$15-YEAR(G571))&lt;=65),TRUE,FALSE)))</f>
        <v/>
      </c>
      <c r="Q571" s="26" t="str">
        <f>IF(ISBLANK(E571),"",IF(COUNTIF(Qualification!$O$12:$O$1011,E571)&gt;0,TRUE,FALSE))</f>
        <v/>
      </c>
      <c r="R571" s="56" t="str">
        <f t="shared" si="89"/>
        <v/>
      </c>
    </row>
    <row r="572" spans="1:18">
      <c r="A572" s="40" t="str">
        <f t="shared" si="83"/>
        <v/>
      </c>
      <c r="B572" s="54"/>
      <c r="C572" s="54"/>
      <c r="D572" s="55"/>
      <c r="E572" s="53"/>
      <c r="F572" s="55"/>
      <c r="G572" s="126"/>
      <c r="H572" s="55"/>
      <c r="I572" s="51" t="str">
        <f t="shared" si="81"/>
        <v>-</v>
      </c>
      <c r="J572" s="26" t="str">
        <f t="shared" si="84"/>
        <v/>
      </c>
      <c r="K572" s="26" t="str">
        <f t="shared" si="82"/>
        <v/>
      </c>
      <c r="L572" s="26" t="str">
        <f t="shared" si="85"/>
        <v/>
      </c>
      <c r="M572" s="26" t="str">
        <f t="shared" si="86"/>
        <v/>
      </c>
      <c r="N572" s="26" t="str">
        <f t="shared" si="87"/>
        <v/>
      </c>
      <c r="O572" s="26" t="str">
        <f t="shared" si="88"/>
        <v/>
      </c>
      <c r="P572" s="50" t="str">
        <f>IF(OR(ISBLANK(Livraison!$B$15),ISBLANK(G572)),"",IF(M572=FALSE,FALSE,IF(AND((Livraison!$B$15-YEAR(G572))&gt;=16,(Livraison!$B$15-YEAR(G572))&lt;=65),TRUE,FALSE)))</f>
        <v/>
      </c>
      <c r="Q572" s="26" t="str">
        <f>IF(ISBLANK(E572),"",IF(COUNTIF(Qualification!$O$12:$O$1011,E572)&gt;0,TRUE,FALSE))</f>
        <v/>
      </c>
      <c r="R572" s="56" t="str">
        <f t="shared" si="89"/>
        <v/>
      </c>
    </row>
    <row r="573" spans="1:18">
      <c r="A573" s="40" t="str">
        <f t="shared" si="83"/>
        <v/>
      </c>
      <c r="B573" s="54"/>
      <c r="C573" s="54"/>
      <c r="D573" s="55"/>
      <c r="E573" s="53"/>
      <c r="F573" s="55"/>
      <c r="G573" s="126"/>
      <c r="H573" s="55"/>
      <c r="I573" s="51" t="str">
        <f t="shared" si="81"/>
        <v>-</v>
      </c>
      <c r="J573" s="26" t="str">
        <f t="shared" si="84"/>
        <v/>
      </c>
      <c r="K573" s="26" t="str">
        <f t="shared" si="82"/>
        <v/>
      </c>
      <c r="L573" s="26" t="str">
        <f t="shared" si="85"/>
        <v/>
      </c>
      <c r="M573" s="26" t="str">
        <f t="shared" si="86"/>
        <v/>
      </c>
      <c r="N573" s="26" t="str">
        <f t="shared" si="87"/>
        <v/>
      </c>
      <c r="O573" s="26" t="str">
        <f t="shared" si="88"/>
        <v/>
      </c>
      <c r="P573" s="50" t="str">
        <f>IF(OR(ISBLANK(Livraison!$B$15),ISBLANK(G573)),"",IF(M573=FALSE,FALSE,IF(AND((Livraison!$B$15-YEAR(G573))&gt;=16,(Livraison!$B$15-YEAR(G573))&lt;=65),TRUE,FALSE)))</f>
        <v/>
      </c>
      <c r="Q573" s="26" t="str">
        <f>IF(ISBLANK(E573),"",IF(COUNTIF(Qualification!$O$12:$O$1011,E573)&gt;0,TRUE,FALSE))</f>
        <v/>
      </c>
      <c r="R573" s="56" t="str">
        <f t="shared" si="89"/>
        <v/>
      </c>
    </row>
    <row r="574" spans="1:18">
      <c r="A574" s="40" t="str">
        <f t="shared" si="83"/>
        <v/>
      </c>
      <c r="B574" s="54"/>
      <c r="C574" s="54"/>
      <c r="D574" s="55"/>
      <c r="E574" s="53"/>
      <c r="F574" s="55"/>
      <c r="G574" s="126"/>
      <c r="H574" s="55"/>
      <c r="I574" s="51" t="str">
        <f t="shared" si="81"/>
        <v>-</v>
      </c>
      <c r="J574" s="26" t="str">
        <f t="shared" si="84"/>
        <v/>
      </c>
      <c r="K574" s="26" t="str">
        <f t="shared" si="82"/>
        <v/>
      </c>
      <c r="L574" s="26" t="str">
        <f t="shared" si="85"/>
        <v/>
      </c>
      <c r="M574" s="26" t="str">
        <f t="shared" si="86"/>
        <v/>
      </c>
      <c r="N574" s="26" t="str">
        <f t="shared" si="87"/>
        <v/>
      </c>
      <c r="O574" s="26" t="str">
        <f t="shared" si="88"/>
        <v/>
      </c>
      <c r="P574" s="50" t="str">
        <f>IF(OR(ISBLANK(Livraison!$B$15),ISBLANK(G574)),"",IF(M574=FALSE,FALSE,IF(AND((Livraison!$B$15-YEAR(G574))&gt;=16,(Livraison!$B$15-YEAR(G574))&lt;=65),TRUE,FALSE)))</f>
        <v/>
      </c>
      <c r="Q574" s="26" t="str">
        <f>IF(ISBLANK(E574),"",IF(COUNTIF(Qualification!$O$12:$O$1011,E574)&gt;0,TRUE,FALSE))</f>
        <v/>
      </c>
      <c r="R574" s="56" t="str">
        <f t="shared" si="89"/>
        <v/>
      </c>
    </row>
    <row r="575" spans="1:18">
      <c r="A575" s="40" t="str">
        <f t="shared" si="83"/>
        <v/>
      </c>
      <c r="B575" s="54"/>
      <c r="C575" s="54"/>
      <c r="D575" s="55"/>
      <c r="E575" s="53"/>
      <c r="F575" s="55"/>
      <c r="G575" s="126"/>
      <c r="H575" s="55"/>
      <c r="I575" s="51" t="str">
        <f t="shared" si="81"/>
        <v>-</v>
      </c>
      <c r="J575" s="26" t="str">
        <f t="shared" si="84"/>
        <v/>
      </c>
      <c r="K575" s="26" t="str">
        <f t="shared" si="82"/>
        <v/>
      </c>
      <c r="L575" s="26" t="str">
        <f t="shared" si="85"/>
        <v/>
      </c>
      <c r="M575" s="26" t="str">
        <f t="shared" si="86"/>
        <v/>
      </c>
      <c r="N575" s="26" t="str">
        <f t="shared" si="87"/>
        <v/>
      </c>
      <c r="O575" s="26" t="str">
        <f t="shared" si="88"/>
        <v/>
      </c>
      <c r="P575" s="50" t="str">
        <f>IF(OR(ISBLANK(Livraison!$B$15),ISBLANK(G575)),"",IF(M575=FALSE,FALSE,IF(AND((Livraison!$B$15-YEAR(G575))&gt;=16,(Livraison!$B$15-YEAR(G575))&lt;=65),TRUE,FALSE)))</f>
        <v/>
      </c>
      <c r="Q575" s="26" t="str">
        <f>IF(ISBLANK(E575),"",IF(COUNTIF(Qualification!$O$12:$O$1011,E575)&gt;0,TRUE,FALSE))</f>
        <v/>
      </c>
      <c r="R575" s="56" t="str">
        <f t="shared" si="89"/>
        <v/>
      </c>
    </row>
    <row r="576" spans="1:18">
      <c r="A576" s="40" t="str">
        <f t="shared" si="83"/>
        <v/>
      </c>
      <c r="B576" s="54"/>
      <c r="C576" s="54"/>
      <c r="D576" s="55"/>
      <c r="E576" s="53"/>
      <c r="F576" s="55"/>
      <c r="G576" s="126"/>
      <c r="H576" s="55"/>
      <c r="I576" s="51" t="str">
        <f t="shared" si="81"/>
        <v>-</v>
      </c>
      <c r="J576" s="26" t="str">
        <f t="shared" si="84"/>
        <v/>
      </c>
      <c r="K576" s="26" t="str">
        <f t="shared" si="82"/>
        <v/>
      </c>
      <c r="L576" s="26" t="str">
        <f t="shared" si="85"/>
        <v/>
      </c>
      <c r="M576" s="26" t="str">
        <f t="shared" si="86"/>
        <v/>
      </c>
      <c r="N576" s="26" t="str">
        <f t="shared" si="87"/>
        <v/>
      </c>
      <c r="O576" s="26" t="str">
        <f t="shared" si="88"/>
        <v/>
      </c>
      <c r="P576" s="50" t="str">
        <f>IF(OR(ISBLANK(Livraison!$B$15),ISBLANK(G576)),"",IF(M576=FALSE,FALSE,IF(AND((Livraison!$B$15-YEAR(G576))&gt;=16,(Livraison!$B$15-YEAR(G576))&lt;=65),TRUE,FALSE)))</f>
        <v/>
      </c>
      <c r="Q576" s="26" t="str">
        <f>IF(ISBLANK(E576),"",IF(COUNTIF(Qualification!$O$12:$O$1011,E576)&gt;0,TRUE,FALSE))</f>
        <v/>
      </c>
      <c r="R576" s="56" t="str">
        <f t="shared" si="89"/>
        <v/>
      </c>
    </row>
    <row r="577" spans="1:18">
      <c r="A577" s="40" t="str">
        <f t="shared" si="83"/>
        <v/>
      </c>
      <c r="B577" s="54"/>
      <c r="C577" s="54"/>
      <c r="D577" s="55"/>
      <c r="E577" s="53"/>
      <c r="F577" s="55"/>
      <c r="G577" s="126"/>
      <c r="H577" s="55"/>
      <c r="I577" s="51" t="str">
        <f t="shared" si="81"/>
        <v>-</v>
      </c>
      <c r="J577" s="26" t="str">
        <f t="shared" si="84"/>
        <v/>
      </c>
      <c r="K577" s="26" t="str">
        <f t="shared" si="82"/>
        <v/>
      </c>
      <c r="L577" s="26" t="str">
        <f t="shared" si="85"/>
        <v/>
      </c>
      <c r="M577" s="26" t="str">
        <f t="shared" si="86"/>
        <v/>
      </c>
      <c r="N577" s="26" t="str">
        <f t="shared" si="87"/>
        <v/>
      </c>
      <c r="O577" s="26" t="str">
        <f t="shared" si="88"/>
        <v/>
      </c>
      <c r="P577" s="50" t="str">
        <f>IF(OR(ISBLANK(Livraison!$B$15),ISBLANK(G577)),"",IF(M577=FALSE,FALSE,IF(AND((Livraison!$B$15-YEAR(G577))&gt;=16,(Livraison!$B$15-YEAR(G577))&lt;=65),TRUE,FALSE)))</f>
        <v/>
      </c>
      <c r="Q577" s="26" t="str">
        <f>IF(ISBLANK(E577),"",IF(COUNTIF(Qualification!$O$12:$O$1011,E577)&gt;0,TRUE,FALSE))</f>
        <v/>
      </c>
      <c r="R577" s="56" t="str">
        <f t="shared" si="89"/>
        <v/>
      </c>
    </row>
    <row r="578" spans="1:18">
      <c r="A578" s="40" t="str">
        <f t="shared" si="83"/>
        <v/>
      </c>
      <c r="B578" s="54"/>
      <c r="C578" s="54"/>
      <c r="D578" s="55"/>
      <c r="E578" s="53"/>
      <c r="F578" s="55"/>
      <c r="G578" s="126"/>
      <c r="H578" s="55"/>
      <c r="I578" s="51" t="str">
        <f t="shared" si="81"/>
        <v>-</v>
      </c>
      <c r="J578" s="26" t="str">
        <f t="shared" si="84"/>
        <v/>
      </c>
      <c r="K578" s="26" t="str">
        <f t="shared" si="82"/>
        <v/>
      </c>
      <c r="L578" s="26" t="str">
        <f t="shared" si="85"/>
        <v/>
      </c>
      <c r="M578" s="26" t="str">
        <f t="shared" si="86"/>
        <v/>
      </c>
      <c r="N578" s="26" t="str">
        <f t="shared" si="87"/>
        <v/>
      </c>
      <c r="O578" s="26" t="str">
        <f t="shared" si="88"/>
        <v/>
      </c>
      <c r="P578" s="50" t="str">
        <f>IF(OR(ISBLANK(Livraison!$B$15),ISBLANK(G578)),"",IF(M578=FALSE,FALSE,IF(AND((Livraison!$B$15-YEAR(G578))&gt;=16,(Livraison!$B$15-YEAR(G578))&lt;=65),TRUE,FALSE)))</f>
        <v/>
      </c>
      <c r="Q578" s="26" t="str">
        <f>IF(ISBLANK(E578),"",IF(COUNTIF(Qualification!$O$12:$O$1011,E578)&gt;0,TRUE,FALSE))</f>
        <v/>
      </c>
      <c r="R578" s="56" t="str">
        <f t="shared" si="89"/>
        <v/>
      </c>
    </row>
    <row r="579" spans="1:18">
      <c r="A579" s="40" t="str">
        <f t="shared" si="83"/>
        <v/>
      </c>
      <c r="B579" s="54"/>
      <c r="C579" s="54"/>
      <c r="D579" s="55"/>
      <c r="E579" s="53"/>
      <c r="F579" s="55"/>
      <c r="G579" s="126"/>
      <c r="H579" s="55"/>
      <c r="I579" s="51" t="str">
        <f t="shared" si="81"/>
        <v>-</v>
      </c>
      <c r="J579" s="26" t="str">
        <f t="shared" si="84"/>
        <v/>
      </c>
      <c r="K579" s="26" t="str">
        <f t="shared" si="82"/>
        <v/>
      </c>
      <c r="L579" s="26" t="str">
        <f t="shared" si="85"/>
        <v/>
      </c>
      <c r="M579" s="26" t="str">
        <f t="shared" si="86"/>
        <v/>
      </c>
      <c r="N579" s="26" t="str">
        <f t="shared" si="87"/>
        <v/>
      </c>
      <c r="O579" s="26" t="str">
        <f t="shared" si="88"/>
        <v/>
      </c>
      <c r="P579" s="50" t="str">
        <f>IF(OR(ISBLANK(Livraison!$B$15),ISBLANK(G579)),"",IF(M579=FALSE,FALSE,IF(AND((Livraison!$B$15-YEAR(G579))&gt;=16,(Livraison!$B$15-YEAR(G579))&lt;=65),TRUE,FALSE)))</f>
        <v/>
      </c>
      <c r="Q579" s="26" t="str">
        <f>IF(ISBLANK(E579),"",IF(COUNTIF(Qualification!$O$12:$O$1011,E579)&gt;0,TRUE,FALSE))</f>
        <v/>
      </c>
      <c r="R579" s="56" t="str">
        <f t="shared" si="89"/>
        <v/>
      </c>
    </row>
    <row r="580" spans="1:18">
      <c r="A580" s="40" t="str">
        <f t="shared" si="83"/>
        <v/>
      </c>
      <c r="B580" s="54"/>
      <c r="C580" s="54"/>
      <c r="D580" s="55"/>
      <c r="E580" s="53"/>
      <c r="F580" s="55"/>
      <c r="G580" s="126"/>
      <c r="H580" s="55"/>
      <c r="I580" s="51" t="str">
        <f t="shared" si="81"/>
        <v>-</v>
      </c>
      <c r="J580" s="26" t="str">
        <f t="shared" si="84"/>
        <v/>
      </c>
      <c r="K580" s="26" t="str">
        <f t="shared" si="82"/>
        <v/>
      </c>
      <c r="L580" s="26" t="str">
        <f t="shared" si="85"/>
        <v/>
      </c>
      <c r="M580" s="26" t="str">
        <f t="shared" si="86"/>
        <v/>
      </c>
      <c r="N580" s="26" t="str">
        <f t="shared" si="87"/>
        <v/>
      </c>
      <c r="O580" s="26" t="str">
        <f t="shared" si="88"/>
        <v/>
      </c>
      <c r="P580" s="50" t="str">
        <f>IF(OR(ISBLANK(Livraison!$B$15),ISBLANK(G580)),"",IF(M580=FALSE,FALSE,IF(AND((Livraison!$B$15-YEAR(G580))&gt;=16,(Livraison!$B$15-YEAR(G580))&lt;=65),TRUE,FALSE)))</f>
        <v/>
      </c>
      <c r="Q580" s="26" t="str">
        <f>IF(ISBLANK(E580),"",IF(COUNTIF(Qualification!$O$12:$O$1011,E580)&gt;0,TRUE,FALSE))</f>
        <v/>
      </c>
      <c r="R580" s="56" t="str">
        <f t="shared" si="89"/>
        <v/>
      </c>
    </row>
    <row r="581" spans="1:18">
      <c r="A581" s="40" t="str">
        <f t="shared" si="83"/>
        <v/>
      </c>
      <c r="B581" s="54"/>
      <c r="C581" s="54"/>
      <c r="D581" s="55"/>
      <c r="E581" s="53"/>
      <c r="F581" s="55"/>
      <c r="G581" s="126"/>
      <c r="H581" s="55"/>
      <c r="I581" s="51" t="str">
        <f t="shared" si="81"/>
        <v>-</v>
      </c>
      <c r="J581" s="26" t="str">
        <f t="shared" si="84"/>
        <v/>
      </c>
      <c r="K581" s="26" t="str">
        <f t="shared" si="82"/>
        <v/>
      </c>
      <c r="L581" s="26" t="str">
        <f t="shared" si="85"/>
        <v/>
      </c>
      <c r="M581" s="26" t="str">
        <f t="shared" si="86"/>
        <v/>
      </c>
      <c r="N581" s="26" t="str">
        <f t="shared" si="87"/>
        <v/>
      </c>
      <c r="O581" s="26" t="str">
        <f t="shared" si="88"/>
        <v/>
      </c>
      <c r="P581" s="50" t="str">
        <f>IF(OR(ISBLANK(Livraison!$B$15),ISBLANK(G581)),"",IF(M581=FALSE,FALSE,IF(AND((Livraison!$B$15-YEAR(G581))&gt;=16,(Livraison!$B$15-YEAR(G581))&lt;=65),TRUE,FALSE)))</f>
        <v/>
      </c>
      <c r="Q581" s="26" t="str">
        <f>IF(ISBLANK(E581),"",IF(COUNTIF(Qualification!$O$12:$O$1011,E581)&gt;0,TRUE,FALSE))</f>
        <v/>
      </c>
      <c r="R581" s="56" t="str">
        <f t="shared" si="89"/>
        <v/>
      </c>
    </row>
    <row r="582" spans="1:18">
      <c r="A582" s="40" t="str">
        <f t="shared" si="83"/>
        <v/>
      </c>
      <c r="B582" s="54"/>
      <c r="C582" s="54"/>
      <c r="D582" s="55"/>
      <c r="E582" s="53"/>
      <c r="F582" s="55"/>
      <c r="G582" s="126"/>
      <c r="H582" s="55"/>
      <c r="I582" s="51" t="str">
        <f t="shared" si="81"/>
        <v>-</v>
      </c>
      <c r="J582" s="26" t="str">
        <f t="shared" si="84"/>
        <v/>
      </c>
      <c r="K582" s="26" t="str">
        <f t="shared" si="82"/>
        <v/>
      </c>
      <c r="L582" s="26" t="str">
        <f t="shared" si="85"/>
        <v/>
      </c>
      <c r="M582" s="26" t="str">
        <f t="shared" si="86"/>
        <v/>
      </c>
      <c r="N582" s="26" t="str">
        <f t="shared" si="87"/>
        <v/>
      </c>
      <c r="O582" s="26" t="str">
        <f t="shared" si="88"/>
        <v/>
      </c>
      <c r="P582" s="50" t="str">
        <f>IF(OR(ISBLANK(Livraison!$B$15),ISBLANK(G582)),"",IF(M582=FALSE,FALSE,IF(AND((Livraison!$B$15-YEAR(G582))&gt;=16,(Livraison!$B$15-YEAR(G582))&lt;=65),TRUE,FALSE)))</f>
        <v/>
      </c>
      <c r="Q582" s="26" t="str">
        <f>IF(ISBLANK(E582),"",IF(COUNTIF(Qualification!$O$12:$O$1011,E582)&gt;0,TRUE,FALSE))</f>
        <v/>
      </c>
      <c r="R582" s="56" t="str">
        <f t="shared" si="89"/>
        <v/>
      </c>
    </row>
    <row r="583" spans="1:18">
      <c r="A583" s="40" t="str">
        <f t="shared" si="83"/>
        <v/>
      </c>
      <c r="B583" s="54"/>
      <c r="C583" s="54"/>
      <c r="D583" s="55"/>
      <c r="E583" s="53"/>
      <c r="F583" s="55"/>
      <c r="G583" s="126"/>
      <c r="H583" s="55"/>
      <c r="I583" s="51" t="str">
        <f t="shared" si="81"/>
        <v>-</v>
      </c>
      <c r="J583" s="26" t="str">
        <f t="shared" si="84"/>
        <v/>
      </c>
      <c r="K583" s="26" t="str">
        <f t="shared" si="82"/>
        <v/>
      </c>
      <c r="L583" s="26" t="str">
        <f t="shared" si="85"/>
        <v/>
      </c>
      <c r="M583" s="26" t="str">
        <f t="shared" si="86"/>
        <v/>
      </c>
      <c r="N583" s="26" t="str">
        <f t="shared" si="87"/>
        <v/>
      </c>
      <c r="O583" s="26" t="str">
        <f t="shared" si="88"/>
        <v/>
      </c>
      <c r="P583" s="50" t="str">
        <f>IF(OR(ISBLANK(Livraison!$B$15),ISBLANK(G583)),"",IF(M583=FALSE,FALSE,IF(AND((Livraison!$B$15-YEAR(G583))&gt;=16,(Livraison!$B$15-YEAR(G583))&lt;=65),TRUE,FALSE)))</f>
        <v/>
      </c>
      <c r="Q583" s="26" t="str">
        <f>IF(ISBLANK(E583),"",IF(COUNTIF(Qualification!$O$12:$O$1011,E583)&gt;0,TRUE,FALSE))</f>
        <v/>
      </c>
      <c r="R583" s="56" t="str">
        <f t="shared" si="89"/>
        <v/>
      </c>
    </row>
    <row r="584" spans="1:18">
      <c r="A584" s="40" t="str">
        <f t="shared" si="83"/>
        <v/>
      </c>
      <c r="B584" s="54"/>
      <c r="C584" s="54"/>
      <c r="D584" s="55"/>
      <c r="E584" s="53"/>
      <c r="F584" s="55"/>
      <c r="G584" s="126"/>
      <c r="H584" s="55"/>
      <c r="I584" s="51" t="str">
        <f t="shared" si="81"/>
        <v>-</v>
      </c>
      <c r="J584" s="26" t="str">
        <f t="shared" si="84"/>
        <v/>
      </c>
      <c r="K584" s="26" t="str">
        <f t="shared" si="82"/>
        <v/>
      </c>
      <c r="L584" s="26" t="str">
        <f t="shared" si="85"/>
        <v/>
      </c>
      <c r="M584" s="26" t="str">
        <f t="shared" si="86"/>
        <v/>
      </c>
      <c r="N584" s="26" t="str">
        <f t="shared" si="87"/>
        <v/>
      </c>
      <c r="O584" s="26" t="str">
        <f t="shared" si="88"/>
        <v/>
      </c>
      <c r="P584" s="50" t="str">
        <f>IF(OR(ISBLANK(Livraison!$B$15),ISBLANK(G584)),"",IF(M584=FALSE,FALSE,IF(AND((Livraison!$B$15-YEAR(G584))&gt;=16,(Livraison!$B$15-YEAR(G584))&lt;=65),TRUE,FALSE)))</f>
        <v/>
      </c>
      <c r="Q584" s="26" t="str">
        <f>IF(ISBLANK(E584),"",IF(COUNTIF(Qualification!$O$12:$O$1011,E584)&gt;0,TRUE,FALSE))</f>
        <v/>
      </c>
      <c r="R584" s="56" t="str">
        <f t="shared" si="89"/>
        <v/>
      </c>
    </row>
    <row r="585" spans="1:18">
      <c r="A585" s="40" t="str">
        <f t="shared" si="83"/>
        <v/>
      </c>
      <c r="B585" s="54"/>
      <c r="C585" s="54"/>
      <c r="D585" s="55"/>
      <c r="E585" s="53"/>
      <c r="F585" s="55"/>
      <c r="G585" s="126"/>
      <c r="H585" s="55"/>
      <c r="I585" s="51" t="str">
        <f t="shared" si="81"/>
        <v>-</v>
      </c>
      <c r="J585" s="26" t="str">
        <f t="shared" si="84"/>
        <v/>
      </c>
      <c r="K585" s="26" t="str">
        <f t="shared" si="82"/>
        <v/>
      </c>
      <c r="L585" s="26" t="str">
        <f t="shared" si="85"/>
        <v/>
      </c>
      <c r="M585" s="26" t="str">
        <f t="shared" si="86"/>
        <v/>
      </c>
      <c r="N585" s="26" t="str">
        <f t="shared" si="87"/>
        <v/>
      </c>
      <c r="O585" s="26" t="str">
        <f t="shared" si="88"/>
        <v/>
      </c>
      <c r="P585" s="50" t="str">
        <f>IF(OR(ISBLANK(Livraison!$B$15),ISBLANK(G585)),"",IF(M585=FALSE,FALSE,IF(AND((Livraison!$B$15-YEAR(G585))&gt;=16,(Livraison!$B$15-YEAR(G585))&lt;=65),TRUE,FALSE)))</f>
        <v/>
      </c>
      <c r="Q585" s="26" t="str">
        <f>IF(ISBLANK(E585),"",IF(COUNTIF(Qualification!$O$12:$O$1011,E585)&gt;0,TRUE,FALSE))</f>
        <v/>
      </c>
      <c r="R585" s="56" t="str">
        <f t="shared" si="89"/>
        <v/>
      </c>
    </row>
    <row r="586" spans="1:18">
      <c r="A586" s="40" t="str">
        <f t="shared" si="83"/>
        <v/>
      </c>
      <c r="B586" s="54"/>
      <c r="C586" s="54"/>
      <c r="D586" s="55"/>
      <c r="E586" s="53"/>
      <c r="F586" s="55"/>
      <c r="G586" s="126"/>
      <c r="H586" s="55"/>
      <c r="I586" s="51" t="str">
        <f t="shared" si="81"/>
        <v>-</v>
      </c>
      <c r="J586" s="26" t="str">
        <f t="shared" si="84"/>
        <v/>
      </c>
      <c r="K586" s="26" t="str">
        <f t="shared" si="82"/>
        <v/>
      </c>
      <c r="L586" s="26" t="str">
        <f t="shared" si="85"/>
        <v/>
      </c>
      <c r="M586" s="26" t="str">
        <f t="shared" si="86"/>
        <v/>
      </c>
      <c r="N586" s="26" t="str">
        <f t="shared" si="87"/>
        <v/>
      </c>
      <c r="O586" s="26" t="str">
        <f t="shared" si="88"/>
        <v/>
      </c>
      <c r="P586" s="50" t="str">
        <f>IF(OR(ISBLANK(Livraison!$B$15),ISBLANK(G586)),"",IF(M586=FALSE,FALSE,IF(AND((Livraison!$B$15-YEAR(G586))&gt;=16,(Livraison!$B$15-YEAR(G586))&lt;=65),TRUE,FALSE)))</f>
        <v/>
      </c>
      <c r="Q586" s="26" t="str">
        <f>IF(ISBLANK(E586),"",IF(COUNTIF(Qualification!$O$12:$O$1011,E586)&gt;0,TRUE,FALSE))</f>
        <v/>
      </c>
      <c r="R586" s="56" t="str">
        <f t="shared" si="89"/>
        <v/>
      </c>
    </row>
    <row r="587" spans="1:18">
      <c r="A587" s="40" t="str">
        <f t="shared" si="83"/>
        <v/>
      </c>
      <c r="B587" s="54"/>
      <c r="C587" s="54"/>
      <c r="D587" s="55"/>
      <c r="E587" s="53"/>
      <c r="F587" s="55"/>
      <c r="G587" s="126"/>
      <c r="H587" s="55"/>
      <c r="I587" s="51" t="str">
        <f t="shared" si="81"/>
        <v>-</v>
      </c>
      <c r="J587" s="26" t="str">
        <f t="shared" si="84"/>
        <v/>
      </c>
      <c r="K587" s="26" t="str">
        <f t="shared" si="82"/>
        <v/>
      </c>
      <c r="L587" s="26" t="str">
        <f t="shared" si="85"/>
        <v/>
      </c>
      <c r="M587" s="26" t="str">
        <f t="shared" si="86"/>
        <v/>
      </c>
      <c r="N587" s="26" t="str">
        <f t="shared" si="87"/>
        <v/>
      </c>
      <c r="O587" s="26" t="str">
        <f t="shared" si="88"/>
        <v/>
      </c>
      <c r="P587" s="50" t="str">
        <f>IF(OR(ISBLANK(Livraison!$B$15),ISBLANK(G587)),"",IF(M587=FALSE,FALSE,IF(AND((Livraison!$B$15-YEAR(G587))&gt;=16,(Livraison!$B$15-YEAR(G587))&lt;=65),TRUE,FALSE)))</f>
        <v/>
      </c>
      <c r="Q587" s="26" t="str">
        <f>IF(ISBLANK(E587),"",IF(COUNTIF(Qualification!$O$12:$O$1011,E587)&gt;0,TRUE,FALSE))</f>
        <v/>
      </c>
      <c r="R587" s="56" t="str">
        <f t="shared" si="89"/>
        <v/>
      </c>
    </row>
    <row r="588" spans="1:18">
      <c r="A588" s="40" t="str">
        <f t="shared" si="83"/>
        <v/>
      </c>
      <c r="B588" s="54"/>
      <c r="C588" s="54"/>
      <c r="D588" s="55"/>
      <c r="E588" s="53"/>
      <c r="F588" s="55"/>
      <c r="G588" s="126"/>
      <c r="H588" s="55"/>
      <c r="I588" s="51" t="str">
        <f t="shared" si="81"/>
        <v>-</v>
      </c>
      <c r="J588" s="26" t="str">
        <f t="shared" si="84"/>
        <v/>
      </c>
      <c r="K588" s="26" t="str">
        <f t="shared" si="82"/>
        <v/>
      </c>
      <c r="L588" s="26" t="str">
        <f t="shared" si="85"/>
        <v/>
      </c>
      <c r="M588" s="26" t="str">
        <f t="shared" si="86"/>
        <v/>
      </c>
      <c r="N588" s="26" t="str">
        <f t="shared" si="87"/>
        <v/>
      </c>
      <c r="O588" s="26" t="str">
        <f t="shared" si="88"/>
        <v/>
      </c>
      <c r="P588" s="50" t="str">
        <f>IF(OR(ISBLANK(Livraison!$B$15),ISBLANK(G588)),"",IF(M588=FALSE,FALSE,IF(AND((Livraison!$B$15-YEAR(G588))&gt;=16,(Livraison!$B$15-YEAR(G588))&lt;=65),TRUE,FALSE)))</f>
        <v/>
      </c>
      <c r="Q588" s="26" t="str">
        <f>IF(ISBLANK(E588),"",IF(COUNTIF(Qualification!$O$12:$O$1011,E588)&gt;0,TRUE,FALSE))</f>
        <v/>
      </c>
      <c r="R588" s="56" t="str">
        <f t="shared" si="89"/>
        <v/>
      </c>
    </row>
    <row r="589" spans="1:18">
      <c r="A589" s="40" t="str">
        <f t="shared" si="83"/>
        <v/>
      </c>
      <c r="B589" s="54"/>
      <c r="C589" s="54"/>
      <c r="D589" s="55"/>
      <c r="E589" s="53"/>
      <c r="F589" s="55"/>
      <c r="G589" s="126"/>
      <c r="H589" s="55"/>
      <c r="I589" s="51" t="str">
        <f t="shared" ref="I589:I652" si="90">IF(ISBLANK(E589),"-",CONCATENATE(E589," ",B589," ",C589))</f>
        <v>-</v>
      </c>
      <c r="J589" s="26" t="str">
        <f t="shared" si="84"/>
        <v/>
      </c>
      <c r="K589" s="26" t="str">
        <f t="shared" ref="K589:K652" si="91">IF(OR(ISBLANK(E589)),"",NOT(COUNTIF($E$12:$E$1011,$E589)&gt;1))</f>
        <v/>
      </c>
      <c r="L589" s="26" t="str">
        <f t="shared" si="85"/>
        <v/>
      </c>
      <c r="M589" s="26" t="str">
        <f t="shared" si="86"/>
        <v/>
      </c>
      <c r="N589" s="26" t="str">
        <f t="shared" si="87"/>
        <v/>
      </c>
      <c r="O589" s="26" t="str">
        <f t="shared" si="88"/>
        <v/>
      </c>
      <c r="P589" s="50" t="str">
        <f>IF(OR(ISBLANK(Livraison!$B$15),ISBLANK(G589)),"",IF(M589=FALSE,FALSE,IF(AND((Livraison!$B$15-YEAR(G589))&gt;=16,(Livraison!$B$15-YEAR(G589))&lt;=65),TRUE,FALSE)))</f>
        <v/>
      </c>
      <c r="Q589" s="26" t="str">
        <f>IF(ISBLANK(E589),"",IF(COUNTIF(Qualification!$O$12:$O$1011,E589)&gt;0,TRUE,FALSE))</f>
        <v/>
      </c>
      <c r="R589" s="56" t="str">
        <f t="shared" si="89"/>
        <v/>
      </c>
    </row>
    <row r="590" spans="1:18">
      <c r="A590" s="40" t="str">
        <f t="shared" si="83"/>
        <v/>
      </c>
      <c r="B590" s="54"/>
      <c r="C590" s="54"/>
      <c r="D590" s="55"/>
      <c r="E590" s="53"/>
      <c r="F590" s="55"/>
      <c r="G590" s="126"/>
      <c r="H590" s="55"/>
      <c r="I590" s="51" t="str">
        <f t="shared" si="90"/>
        <v>-</v>
      </c>
      <c r="J590" s="26" t="str">
        <f t="shared" si="84"/>
        <v/>
      </c>
      <c r="K590" s="26" t="str">
        <f t="shared" si="91"/>
        <v/>
      </c>
      <c r="L590" s="26" t="str">
        <f t="shared" si="85"/>
        <v/>
      </c>
      <c r="M590" s="26" t="str">
        <f t="shared" si="86"/>
        <v/>
      </c>
      <c r="N590" s="26" t="str">
        <f t="shared" si="87"/>
        <v/>
      </c>
      <c r="O590" s="26" t="str">
        <f t="shared" si="88"/>
        <v/>
      </c>
      <c r="P590" s="50" t="str">
        <f>IF(OR(ISBLANK(Livraison!$B$15),ISBLANK(G590)),"",IF(M590=FALSE,FALSE,IF(AND((Livraison!$B$15-YEAR(G590))&gt;=16,(Livraison!$B$15-YEAR(G590))&lt;=65),TRUE,FALSE)))</f>
        <v/>
      </c>
      <c r="Q590" s="26" t="str">
        <f>IF(ISBLANK(E590),"",IF(COUNTIF(Qualification!$O$12:$O$1011,E590)&gt;0,TRUE,FALSE))</f>
        <v/>
      </c>
      <c r="R590" s="56" t="str">
        <f t="shared" si="89"/>
        <v/>
      </c>
    </row>
    <row r="591" spans="1:18">
      <c r="A591" s="40" t="str">
        <f t="shared" si="83"/>
        <v/>
      </c>
      <c r="B591" s="54"/>
      <c r="C591" s="54"/>
      <c r="D591" s="55"/>
      <c r="E591" s="53"/>
      <c r="F591" s="55"/>
      <c r="G591" s="126"/>
      <c r="H591" s="55"/>
      <c r="I591" s="51" t="str">
        <f t="shared" si="90"/>
        <v>-</v>
      </c>
      <c r="J591" s="26" t="str">
        <f t="shared" si="84"/>
        <v/>
      </c>
      <c r="K591" s="26" t="str">
        <f t="shared" si="91"/>
        <v/>
      </c>
      <c r="L591" s="26" t="str">
        <f t="shared" si="85"/>
        <v/>
      </c>
      <c r="M591" s="26" t="str">
        <f t="shared" si="86"/>
        <v/>
      </c>
      <c r="N591" s="26" t="str">
        <f t="shared" si="87"/>
        <v/>
      </c>
      <c r="O591" s="26" t="str">
        <f t="shared" si="88"/>
        <v/>
      </c>
      <c r="P591" s="50" t="str">
        <f>IF(OR(ISBLANK(Livraison!$B$15),ISBLANK(G591)),"",IF(M591=FALSE,FALSE,IF(AND((Livraison!$B$15-YEAR(G591))&gt;=16,(Livraison!$B$15-YEAR(G591))&lt;=65),TRUE,FALSE)))</f>
        <v/>
      </c>
      <c r="Q591" s="26" t="str">
        <f>IF(ISBLANK(E591),"",IF(COUNTIF(Qualification!$O$12:$O$1011,E591)&gt;0,TRUE,FALSE))</f>
        <v/>
      </c>
      <c r="R591" s="56" t="str">
        <f t="shared" si="89"/>
        <v/>
      </c>
    </row>
    <row r="592" spans="1:18">
      <c r="A592" s="40" t="str">
        <f t="shared" si="83"/>
        <v/>
      </c>
      <c r="B592" s="54"/>
      <c r="C592" s="54"/>
      <c r="D592" s="55"/>
      <c r="E592" s="53"/>
      <c r="F592" s="55"/>
      <c r="G592" s="126"/>
      <c r="H592" s="55"/>
      <c r="I592" s="51" t="str">
        <f t="shared" si="90"/>
        <v>-</v>
      </c>
      <c r="J592" s="26" t="str">
        <f t="shared" si="84"/>
        <v/>
      </c>
      <c r="K592" s="26" t="str">
        <f t="shared" si="91"/>
        <v/>
      </c>
      <c r="L592" s="26" t="str">
        <f t="shared" si="85"/>
        <v/>
      </c>
      <c r="M592" s="26" t="str">
        <f t="shared" si="86"/>
        <v/>
      </c>
      <c r="N592" s="26" t="str">
        <f t="shared" si="87"/>
        <v/>
      </c>
      <c r="O592" s="26" t="str">
        <f t="shared" si="88"/>
        <v/>
      </c>
      <c r="P592" s="50" t="str">
        <f>IF(OR(ISBLANK(Livraison!$B$15),ISBLANK(G592)),"",IF(M592=FALSE,FALSE,IF(AND((Livraison!$B$15-YEAR(G592))&gt;=16,(Livraison!$B$15-YEAR(G592))&lt;=65),TRUE,FALSE)))</f>
        <v/>
      </c>
      <c r="Q592" s="26" t="str">
        <f>IF(ISBLANK(E592),"",IF(COUNTIF(Qualification!$O$12:$O$1011,E592)&gt;0,TRUE,FALSE))</f>
        <v/>
      </c>
      <c r="R592" s="56" t="str">
        <f t="shared" si="89"/>
        <v/>
      </c>
    </row>
    <row r="593" spans="1:18">
      <c r="A593" s="40" t="str">
        <f t="shared" si="83"/>
        <v/>
      </c>
      <c r="B593" s="54"/>
      <c r="C593" s="54"/>
      <c r="D593" s="55"/>
      <c r="E593" s="53"/>
      <c r="F593" s="55"/>
      <c r="G593" s="126"/>
      <c r="H593" s="55"/>
      <c r="I593" s="51" t="str">
        <f t="shared" si="90"/>
        <v>-</v>
      </c>
      <c r="J593" s="26" t="str">
        <f t="shared" si="84"/>
        <v/>
      </c>
      <c r="K593" s="26" t="str">
        <f t="shared" si="91"/>
        <v/>
      </c>
      <c r="L593" s="26" t="str">
        <f t="shared" si="85"/>
        <v/>
      </c>
      <c r="M593" s="26" t="str">
        <f t="shared" si="86"/>
        <v/>
      </c>
      <c r="N593" s="26" t="str">
        <f t="shared" si="87"/>
        <v/>
      </c>
      <c r="O593" s="26" t="str">
        <f t="shared" si="88"/>
        <v/>
      </c>
      <c r="P593" s="50" t="str">
        <f>IF(OR(ISBLANK(Livraison!$B$15),ISBLANK(G593)),"",IF(M593=FALSE,FALSE,IF(AND((Livraison!$B$15-YEAR(G593))&gt;=16,(Livraison!$B$15-YEAR(G593))&lt;=65),TRUE,FALSE)))</f>
        <v/>
      </c>
      <c r="Q593" s="26" t="str">
        <f>IF(ISBLANK(E593),"",IF(COUNTIF(Qualification!$O$12:$O$1011,E593)&gt;0,TRUE,FALSE))</f>
        <v/>
      </c>
      <c r="R593" s="56" t="str">
        <f t="shared" si="89"/>
        <v/>
      </c>
    </row>
    <row r="594" spans="1:18">
      <c r="A594" s="40" t="str">
        <f t="shared" si="83"/>
        <v/>
      </c>
      <c r="B594" s="54"/>
      <c r="C594" s="54"/>
      <c r="D594" s="55"/>
      <c r="E594" s="53"/>
      <c r="F594" s="55"/>
      <c r="G594" s="126"/>
      <c r="H594" s="55"/>
      <c r="I594" s="51" t="str">
        <f t="shared" si="90"/>
        <v>-</v>
      </c>
      <c r="J594" s="26" t="str">
        <f t="shared" si="84"/>
        <v/>
      </c>
      <c r="K594" s="26" t="str">
        <f t="shared" si="91"/>
        <v/>
      </c>
      <c r="L594" s="26" t="str">
        <f t="shared" si="85"/>
        <v/>
      </c>
      <c r="M594" s="26" t="str">
        <f t="shared" si="86"/>
        <v/>
      </c>
      <c r="N594" s="26" t="str">
        <f t="shared" si="87"/>
        <v/>
      </c>
      <c r="O594" s="26" t="str">
        <f t="shared" si="88"/>
        <v/>
      </c>
      <c r="P594" s="50" t="str">
        <f>IF(OR(ISBLANK(Livraison!$B$15),ISBLANK(G594)),"",IF(M594=FALSE,FALSE,IF(AND((Livraison!$B$15-YEAR(G594))&gt;=16,(Livraison!$B$15-YEAR(G594))&lt;=65),TRUE,FALSE)))</f>
        <v/>
      </c>
      <c r="Q594" s="26" t="str">
        <f>IF(ISBLANK(E594),"",IF(COUNTIF(Qualification!$O$12:$O$1011,E594)&gt;0,TRUE,FALSE))</f>
        <v/>
      </c>
      <c r="R594" s="56" t="str">
        <f t="shared" si="89"/>
        <v/>
      </c>
    </row>
    <row r="595" spans="1:18">
      <c r="A595" s="40" t="str">
        <f t="shared" si="83"/>
        <v/>
      </c>
      <c r="B595" s="54"/>
      <c r="C595" s="54"/>
      <c r="D595" s="55"/>
      <c r="E595" s="53"/>
      <c r="F595" s="55"/>
      <c r="G595" s="126"/>
      <c r="H595" s="55"/>
      <c r="I595" s="51" t="str">
        <f t="shared" si="90"/>
        <v>-</v>
      </c>
      <c r="J595" s="26" t="str">
        <f t="shared" si="84"/>
        <v/>
      </c>
      <c r="K595" s="26" t="str">
        <f t="shared" si="91"/>
        <v/>
      </c>
      <c r="L595" s="26" t="str">
        <f t="shared" si="85"/>
        <v/>
      </c>
      <c r="M595" s="26" t="str">
        <f t="shared" si="86"/>
        <v/>
      </c>
      <c r="N595" s="26" t="str">
        <f t="shared" si="87"/>
        <v/>
      </c>
      <c r="O595" s="26" t="str">
        <f t="shared" si="88"/>
        <v/>
      </c>
      <c r="P595" s="50" t="str">
        <f>IF(OR(ISBLANK(Livraison!$B$15),ISBLANK(G595)),"",IF(M595=FALSE,FALSE,IF(AND((Livraison!$B$15-YEAR(G595))&gt;=16,(Livraison!$B$15-YEAR(G595))&lt;=65),TRUE,FALSE)))</f>
        <v/>
      </c>
      <c r="Q595" s="26" t="str">
        <f>IF(ISBLANK(E595),"",IF(COUNTIF(Qualification!$O$12:$O$1011,E595)&gt;0,TRUE,FALSE))</f>
        <v/>
      </c>
      <c r="R595" s="56" t="str">
        <f t="shared" si="89"/>
        <v/>
      </c>
    </row>
    <row r="596" spans="1:18">
      <c r="A596" s="40" t="str">
        <f t="shared" si="83"/>
        <v/>
      </c>
      <c r="B596" s="54"/>
      <c r="C596" s="54"/>
      <c r="D596" s="55"/>
      <c r="E596" s="53"/>
      <c r="F596" s="55"/>
      <c r="G596" s="126"/>
      <c r="H596" s="55"/>
      <c r="I596" s="51" t="str">
        <f t="shared" si="90"/>
        <v>-</v>
      </c>
      <c r="J596" s="26" t="str">
        <f t="shared" si="84"/>
        <v/>
      </c>
      <c r="K596" s="26" t="str">
        <f t="shared" si="91"/>
        <v/>
      </c>
      <c r="L596" s="26" t="str">
        <f t="shared" si="85"/>
        <v/>
      </c>
      <c r="M596" s="26" t="str">
        <f t="shared" si="86"/>
        <v/>
      </c>
      <c r="N596" s="26" t="str">
        <f t="shared" si="87"/>
        <v/>
      </c>
      <c r="O596" s="26" t="str">
        <f t="shared" si="88"/>
        <v/>
      </c>
      <c r="P596" s="50" t="str">
        <f>IF(OR(ISBLANK(Livraison!$B$15),ISBLANK(G596)),"",IF(M596=FALSE,FALSE,IF(AND((Livraison!$B$15-YEAR(G596))&gt;=16,(Livraison!$B$15-YEAR(G596))&lt;=65),TRUE,FALSE)))</f>
        <v/>
      </c>
      <c r="Q596" s="26" t="str">
        <f>IF(ISBLANK(E596),"",IF(COUNTIF(Qualification!$O$12:$O$1011,E596)&gt;0,TRUE,FALSE))</f>
        <v/>
      </c>
      <c r="R596" s="56" t="str">
        <f t="shared" si="89"/>
        <v/>
      </c>
    </row>
    <row r="597" spans="1:18">
      <c r="A597" s="40" t="str">
        <f t="shared" si="83"/>
        <v/>
      </c>
      <c r="B597" s="54"/>
      <c r="C597" s="54"/>
      <c r="D597" s="55"/>
      <c r="E597" s="53"/>
      <c r="F597" s="55"/>
      <c r="G597" s="126"/>
      <c r="H597" s="55"/>
      <c r="I597" s="51" t="str">
        <f t="shared" si="90"/>
        <v>-</v>
      </c>
      <c r="J597" s="26" t="str">
        <f t="shared" si="84"/>
        <v/>
      </c>
      <c r="K597" s="26" t="str">
        <f t="shared" si="91"/>
        <v/>
      </c>
      <c r="L597" s="26" t="str">
        <f t="shared" si="85"/>
        <v/>
      </c>
      <c r="M597" s="26" t="str">
        <f t="shared" si="86"/>
        <v/>
      </c>
      <c r="N597" s="26" t="str">
        <f t="shared" si="87"/>
        <v/>
      </c>
      <c r="O597" s="26" t="str">
        <f t="shared" si="88"/>
        <v/>
      </c>
      <c r="P597" s="50" t="str">
        <f>IF(OR(ISBLANK(Livraison!$B$15),ISBLANK(G597)),"",IF(M597=FALSE,FALSE,IF(AND((Livraison!$B$15-YEAR(G597))&gt;=16,(Livraison!$B$15-YEAR(G597))&lt;=65),TRUE,FALSE)))</f>
        <v/>
      </c>
      <c r="Q597" s="26" t="str">
        <f>IF(ISBLANK(E597),"",IF(COUNTIF(Qualification!$O$12:$O$1011,E597)&gt;0,TRUE,FALSE))</f>
        <v/>
      </c>
      <c r="R597" s="56" t="str">
        <f t="shared" si="89"/>
        <v/>
      </c>
    </row>
    <row r="598" spans="1:18">
      <c r="A598" s="40" t="str">
        <f t="shared" si="83"/>
        <v/>
      </c>
      <c r="B598" s="54"/>
      <c r="C598" s="54"/>
      <c r="D598" s="55"/>
      <c r="E598" s="53"/>
      <c r="F598" s="55"/>
      <c r="G598" s="126"/>
      <c r="H598" s="55"/>
      <c r="I598" s="51" t="str">
        <f t="shared" si="90"/>
        <v>-</v>
      </c>
      <c r="J598" s="26" t="str">
        <f t="shared" si="84"/>
        <v/>
      </c>
      <c r="K598" s="26" t="str">
        <f t="shared" si="91"/>
        <v/>
      </c>
      <c r="L598" s="26" t="str">
        <f t="shared" si="85"/>
        <v/>
      </c>
      <c r="M598" s="26" t="str">
        <f t="shared" si="86"/>
        <v/>
      </c>
      <c r="N598" s="26" t="str">
        <f t="shared" si="87"/>
        <v/>
      </c>
      <c r="O598" s="26" t="str">
        <f t="shared" si="88"/>
        <v/>
      </c>
      <c r="P598" s="50" t="str">
        <f>IF(OR(ISBLANK(Livraison!$B$15),ISBLANK(G598)),"",IF(M598=FALSE,FALSE,IF(AND((Livraison!$B$15-YEAR(G598))&gt;=16,(Livraison!$B$15-YEAR(G598))&lt;=65),TRUE,FALSE)))</f>
        <v/>
      </c>
      <c r="Q598" s="26" t="str">
        <f>IF(ISBLANK(E598),"",IF(COUNTIF(Qualification!$O$12:$O$1011,E598)&gt;0,TRUE,FALSE))</f>
        <v/>
      </c>
      <c r="R598" s="56" t="str">
        <f t="shared" si="89"/>
        <v/>
      </c>
    </row>
    <row r="599" spans="1:18">
      <c r="A599" s="40" t="str">
        <f t="shared" si="83"/>
        <v/>
      </c>
      <c r="B599" s="54"/>
      <c r="C599" s="54"/>
      <c r="D599" s="55"/>
      <c r="E599" s="53"/>
      <c r="F599" s="55"/>
      <c r="G599" s="126"/>
      <c r="H599" s="55"/>
      <c r="I599" s="51" t="str">
        <f t="shared" si="90"/>
        <v>-</v>
      </c>
      <c r="J599" s="26" t="str">
        <f t="shared" si="84"/>
        <v/>
      </c>
      <c r="K599" s="26" t="str">
        <f t="shared" si="91"/>
        <v/>
      </c>
      <c r="L599" s="26" t="str">
        <f t="shared" si="85"/>
        <v/>
      </c>
      <c r="M599" s="26" t="str">
        <f t="shared" si="86"/>
        <v/>
      </c>
      <c r="N599" s="26" t="str">
        <f t="shared" si="87"/>
        <v/>
      </c>
      <c r="O599" s="26" t="str">
        <f t="shared" si="88"/>
        <v/>
      </c>
      <c r="P599" s="50" t="str">
        <f>IF(OR(ISBLANK(Livraison!$B$15),ISBLANK(G599)),"",IF(M599=FALSE,FALSE,IF(AND((Livraison!$B$15-YEAR(G599))&gt;=16,(Livraison!$B$15-YEAR(G599))&lt;=65),TRUE,FALSE)))</f>
        <v/>
      </c>
      <c r="Q599" s="26" t="str">
        <f>IF(ISBLANK(E599),"",IF(COUNTIF(Qualification!$O$12:$O$1011,E599)&gt;0,TRUE,FALSE))</f>
        <v/>
      </c>
      <c r="R599" s="56" t="str">
        <f t="shared" si="89"/>
        <v/>
      </c>
    </row>
    <row r="600" spans="1:18">
      <c r="A600" s="40" t="str">
        <f t="shared" si="83"/>
        <v/>
      </c>
      <c r="B600" s="54"/>
      <c r="C600" s="54"/>
      <c r="D600" s="55"/>
      <c r="E600" s="53"/>
      <c r="F600" s="55"/>
      <c r="G600" s="126"/>
      <c r="H600" s="55"/>
      <c r="I600" s="51" t="str">
        <f t="shared" si="90"/>
        <v>-</v>
      </c>
      <c r="J600" s="26" t="str">
        <f t="shared" si="84"/>
        <v/>
      </c>
      <c r="K600" s="26" t="str">
        <f t="shared" si="91"/>
        <v/>
      </c>
      <c r="L600" s="26" t="str">
        <f t="shared" si="85"/>
        <v/>
      </c>
      <c r="M600" s="26" t="str">
        <f t="shared" si="86"/>
        <v/>
      </c>
      <c r="N600" s="26" t="str">
        <f t="shared" si="87"/>
        <v/>
      </c>
      <c r="O600" s="26" t="str">
        <f t="shared" si="88"/>
        <v/>
      </c>
      <c r="P600" s="50" t="str">
        <f>IF(OR(ISBLANK(Livraison!$B$15),ISBLANK(G600)),"",IF(M600=FALSE,FALSE,IF(AND((Livraison!$B$15-YEAR(G600))&gt;=16,(Livraison!$B$15-YEAR(G600))&lt;=65),TRUE,FALSE)))</f>
        <v/>
      </c>
      <c r="Q600" s="26" t="str">
        <f>IF(ISBLANK(E600),"",IF(COUNTIF(Qualification!$O$12:$O$1011,E600)&gt;0,TRUE,FALSE))</f>
        <v/>
      </c>
      <c r="R600" s="56" t="str">
        <f t="shared" si="89"/>
        <v/>
      </c>
    </row>
    <row r="601" spans="1:18">
      <c r="A601" s="40" t="str">
        <f t="shared" si="83"/>
        <v/>
      </c>
      <c r="B601" s="54"/>
      <c r="C601" s="54"/>
      <c r="D601" s="55"/>
      <c r="E601" s="53"/>
      <c r="F601" s="55"/>
      <c r="G601" s="126"/>
      <c r="H601" s="55"/>
      <c r="I601" s="51" t="str">
        <f t="shared" si="90"/>
        <v>-</v>
      </c>
      <c r="J601" s="26" t="str">
        <f t="shared" si="84"/>
        <v/>
      </c>
      <c r="K601" s="26" t="str">
        <f t="shared" si="91"/>
        <v/>
      </c>
      <c r="L601" s="26" t="str">
        <f t="shared" si="85"/>
        <v/>
      </c>
      <c r="M601" s="26" t="str">
        <f t="shared" si="86"/>
        <v/>
      </c>
      <c r="N601" s="26" t="str">
        <f t="shared" si="87"/>
        <v/>
      </c>
      <c r="O601" s="26" t="str">
        <f t="shared" si="88"/>
        <v/>
      </c>
      <c r="P601" s="50" t="str">
        <f>IF(OR(ISBLANK(Livraison!$B$15),ISBLANK(G601)),"",IF(M601=FALSE,FALSE,IF(AND((Livraison!$B$15-YEAR(G601))&gt;=16,(Livraison!$B$15-YEAR(G601))&lt;=65),TRUE,FALSE)))</f>
        <v/>
      </c>
      <c r="Q601" s="26" t="str">
        <f>IF(ISBLANK(E601),"",IF(COUNTIF(Qualification!$O$12:$O$1011,E601)&gt;0,TRUE,FALSE))</f>
        <v/>
      </c>
      <c r="R601" s="56" t="str">
        <f t="shared" si="89"/>
        <v/>
      </c>
    </row>
    <row r="602" spans="1:18">
      <c r="A602" s="40" t="str">
        <f t="shared" si="83"/>
        <v/>
      </c>
      <c r="B602" s="54"/>
      <c r="C602" s="54"/>
      <c r="D602" s="55"/>
      <c r="E602" s="53"/>
      <c r="F602" s="55"/>
      <c r="G602" s="126"/>
      <c r="H602" s="55"/>
      <c r="I602" s="51" t="str">
        <f t="shared" si="90"/>
        <v>-</v>
      </c>
      <c r="J602" s="26" t="str">
        <f t="shared" si="84"/>
        <v/>
      </c>
      <c r="K602" s="26" t="str">
        <f t="shared" si="91"/>
        <v/>
      </c>
      <c r="L602" s="26" t="str">
        <f t="shared" si="85"/>
        <v/>
      </c>
      <c r="M602" s="26" t="str">
        <f t="shared" si="86"/>
        <v/>
      </c>
      <c r="N602" s="26" t="str">
        <f t="shared" si="87"/>
        <v/>
      </c>
      <c r="O602" s="26" t="str">
        <f t="shared" si="88"/>
        <v/>
      </c>
      <c r="P602" s="50" t="str">
        <f>IF(OR(ISBLANK(Livraison!$B$15),ISBLANK(G602)),"",IF(M602=FALSE,FALSE,IF(AND((Livraison!$B$15-YEAR(G602))&gt;=16,(Livraison!$B$15-YEAR(G602))&lt;=65),TRUE,FALSE)))</f>
        <v/>
      </c>
      <c r="Q602" s="26" t="str">
        <f>IF(ISBLANK(E602),"",IF(COUNTIF(Qualification!$O$12:$O$1011,E602)&gt;0,TRUE,FALSE))</f>
        <v/>
      </c>
      <c r="R602" s="56" t="str">
        <f t="shared" si="89"/>
        <v/>
      </c>
    </row>
    <row r="603" spans="1:18">
      <c r="A603" s="40" t="str">
        <f t="shared" si="83"/>
        <v/>
      </c>
      <c r="B603" s="54"/>
      <c r="C603" s="54"/>
      <c r="D603" s="55"/>
      <c r="E603" s="53"/>
      <c r="F603" s="55"/>
      <c r="G603" s="126"/>
      <c r="H603" s="55"/>
      <c r="I603" s="51" t="str">
        <f t="shared" si="90"/>
        <v>-</v>
      </c>
      <c r="J603" s="26" t="str">
        <f t="shared" si="84"/>
        <v/>
      </c>
      <c r="K603" s="26" t="str">
        <f t="shared" si="91"/>
        <v/>
      </c>
      <c r="L603" s="26" t="str">
        <f t="shared" si="85"/>
        <v/>
      </c>
      <c r="M603" s="26" t="str">
        <f t="shared" si="86"/>
        <v/>
      </c>
      <c r="N603" s="26" t="str">
        <f t="shared" si="87"/>
        <v/>
      </c>
      <c r="O603" s="26" t="str">
        <f t="shared" si="88"/>
        <v/>
      </c>
      <c r="P603" s="50" t="str">
        <f>IF(OR(ISBLANK(Livraison!$B$15),ISBLANK(G603)),"",IF(M603=FALSE,FALSE,IF(AND((Livraison!$B$15-YEAR(G603))&gt;=16,(Livraison!$B$15-YEAR(G603))&lt;=65),TRUE,FALSE)))</f>
        <v/>
      </c>
      <c r="Q603" s="26" t="str">
        <f>IF(ISBLANK(E603),"",IF(COUNTIF(Qualification!$O$12:$O$1011,E603)&gt;0,TRUE,FALSE))</f>
        <v/>
      </c>
      <c r="R603" s="56" t="str">
        <f t="shared" si="89"/>
        <v/>
      </c>
    </row>
    <row r="604" spans="1:18">
      <c r="A604" s="40" t="str">
        <f t="shared" si="83"/>
        <v/>
      </c>
      <c r="B604" s="54"/>
      <c r="C604" s="54"/>
      <c r="D604" s="55"/>
      <c r="E604" s="53"/>
      <c r="F604" s="55"/>
      <c r="G604" s="126"/>
      <c r="H604" s="55"/>
      <c r="I604" s="51" t="str">
        <f t="shared" si="90"/>
        <v>-</v>
      </c>
      <c r="J604" s="26" t="str">
        <f t="shared" si="84"/>
        <v/>
      </c>
      <c r="K604" s="26" t="str">
        <f t="shared" si="91"/>
        <v/>
      </c>
      <c r="L604" s="26" t="str">
        <f t="shared" si="85"/>
        <v/>
      </c>
      <c r="M604" s="26" t="str">
        <f t="shared" si="86"/>
        <v/>
      </c>
      <c r="N604" s="26" t="str">
        <f t="shared" si="87"/>
        <v/>
      </c>
      <c r="O604" s="26" t="str">
        <f t="shared" si="88"/>
        <v/>
      </c>
      <c r="P604" s="50" t="str">
        <f>IF(OR(ISBLANK(Livraison!$B$15),ISBLANK(G604)),"",IF(M604=FALSE,FALSE,IF(AND((Livraison!$B$15-YEAR(G604))&gt;=16,(Livraison!$B$15-YEAR(G604))&lt;=65),TRUE,FALSE)))</f>
        <v/>
      </c>
      <c r="Q604" s="26" t="str">
        <f>IF(ISBLANK(E604),"",IF(COUNTIF(Qualification!$O$12:$O$1011,E604)&gt;0,TRUE,FALSE))</f>
        <v/>
      </c>
      <c r="R604" s="56" t="str">
        <f t="shared" si="89"/>
        <v/>
      </c>
    </row>
    <row r="605" spans="1:18">
      <c r="A605" s="40" t="str">
        <f t="shared" si="83"/>
        <v/>
      </c>
      <c r="B605" s="54"/>
      <c r="C605" s="54"/>
      <c r="D605" s="55"/>
      <c r="E605" s="53"/>
      <c r="F605" s="55"/>
      <c r="G605" s="126"/>
      <c r="H605" s="55"/>
      <c r="I605" s="51" t="str">
        <f t="shared" si="90"/>
        <v>-</v>
      </c>
      <c r="J605" s="26" t="str">
        <f t="shared" si="84"/>
        <v/>
      </c>
      <c r="K605" s="26" t="str">
        <f t="shared" si="91"/>
        <v/>
      </c>
      <c r="L605" s="26" t="str">
        <f t="shared" si="85"/>
        <v/>
      </c>
      <c r="M605" s="26" t="str">
        <f t="shared" si="86"/>
        <v/>
      </c>
      <c r="N605" s="26" t="str">
        <f t="shared" si="87"/>
        <v/>
      </c>
      <c r="O605" s="26" t="str">
        <f t="shared" si="88"/>
        <v/>
      </c>
      <c r="P605" s="50" t="str">
        <f>IF(OR(ISBLANK(Livraison!$B$15),ISBLANK(G605)),"",IF(M605=FALSE,FALSE,IF(AND((Livraison!$B$15-YEAR(G605))&gt;=16,(Livraison!$B$15-YEAR(G605))&lt;=65),TRUE,FALSE)))</f>
        <v/>
      </c>
      <c r="Q605" s="26" t="str">
        <f>IF(ISBLANK(E605),"",IF(COUNTIF(Qualification!$O$12:$O$1011,E605)&gt;0,TRUE,FALSE))</f>
        <v/>
      </c>
      <c r="R605" s="56" t="str">
        <f t="shared" si="89"/>
        <v/>
      </c>
    </row>
    <row r="606" spans="1:18">
      <c r="A606" s="40" t="str">
        <f t="shared" si="83"/>
        <v/>
      </c>
      <c r="B606" s="54"/>
      <c r="C606" s="54"/>
      <c r="D606" s="55"/>
      <c r="E606" s="53"/>
      <c r="F606" s="55"/>
      <c r="G606" s="126"/>
      <c r="H606" s="55"/>
      <c r="I606" s="51" t="str">
        <f t="shared" si="90"/>
        <v>-</v>
      </c>
      <c r="J606" s="26" t="str">
        <f t="shared" si="84"/>
        <v/>
      </c>
      <c r="K606" s="26" t="str">
        <f t="shared" si="91"/>
        <v/>
      </c>
      <c r="L606" s="26" t="str">
        <f t="shared" si="85"/>
        <v/>
      </c>
      <c r="M606" s="26" t="str">
        <f t="shared" si="86"/>
        <v/>
      </c>
      <c r="N606" s="26" t="str">
        <f t="shared" si="87"/>
        <v/>
      </c>
      <c r="O606" s="26" t="str">
        <f t="shared" si="88"/>
        <v/>
      </c>
      <c r="P606" s="50" t="str">
        <f>IF(OR(ISBLANK(Livraison!$B$15),ISBLANK(G606)),"",IF(M606=FALSE,FALSE,IF(AND((Livraison!$B$15-YEAR(G606))&gt;=16,(Livraison!$B$15-YEAR(G606))&lt;=65),TRUE,FALSE)))</f>
        <v/>
      </c>
      <c r="Q606" s="26" t="str">
        <f>IF(ISBLANK(E606),"",IF(COUNTIF(Qualification!$O$12:$O$1011,E606)&gt;0,TRUE,FALSE))</f>
        <v/>
      </c>
      <c r="R606" s="56" t="str">
        <f t="shared" si="89"/>
        <v/>
      </c>
    </row>
    <row r="607" spans="1:18">
      <c r="A607" s="40" t="str">
        <f t="shared" si="83"/>
        <v/>
      </c>
      <c r="B607" s="54"/>
      <c r="C607" s="54"/>
      <c r="D607" s="55"/>
      <c r="E607" s="53"/>
      <c r="F607" s="55"/>
      <c r="G607" s="126"/>
      <c r="H607" s="55"/>
      <c r="I607" s="51" t="str">
        <f t="shared" si="90"/>
        <v>-</v>
      </c>
      <c r="J607" s="26" t="str">
        <f t="shared" si="84"/>
        <v/>
      </c>
      <c r="K607" s="26" t="str">
        <f t="shared" si="91"/>
        <v/>
      </c>
      <c r="L607" s="26" t="str">
        <f t="shared" si="85"/>
        <v/>
      </c>
      <c r="M607" s="26" t="str">
        <f t="shared" si="86"/>
        <v/>
      </c>
      <c r="N607" s="26" t="str">
        <f t="shared" si="87"/>
        <v/>
      </c>
      <c r="O607" s="26" t="str">
        <f t="shared" si="88"/>
        <v/>
      </c>
      <c r="P607" s="50" t="str">
        <f>IF(OR(ISBLANK(Livraison!$B$15),ISBLANK(G607)),"",IF(M607=FALSE,FALSE,IF(AND((Livraison!$B$15-YEAR(G607))&gt;=16,(Livraison!$B$15-YEAR(G607))&lt;=65),TRUE,FALSE)))</f>
        <v/>
      </c>
      <c r="Q607" s="26" t="str">
        <f>IF(ISBLANK(E607),"",IF(COUNTIF(Qualification!$O$12:$O$1011,E607)&gt;0,TRUE,FALSE))</f>
        <v/>
      </c>
      <c r="R607" s="56" t="str">
        <f t="shared" si="89"/>
        <v/>
      </c>
    </row>
    <row r="608" spans="1:18">
      <c r="A608" s="40" t="str">
        <f t="shared" si="83"/>
        <v/>
      </c>
      <c r="B608" s="54"/>
      <c r="C608" s="54"/>
      <c r="D608" s="55"/>
      <c r="E608" s="53"/>
      <c r="F608" s="55"/>
      <c r="G608" s="126"/>
      <c r="H608" s="55"/>
      <c r="I608" s="51" t="str">
        <f t="shared" si="90"/>
        <v>-</v>
      </c>
      <c r="J608" s="26" t="str">
        <f t="shared" si="84"/>
        <v/>
      </c>
      <c r="K608" s="26" t="str">
        <f t="shared" si="91"/>
        <v/>
      </c>
      <c r="L608" s="26" t="str">
        <f t="shared" si="85"/>
        <v/>
      </c>
      <c r="M608" s="26" t="str">
        <f t="shared" si="86"/>
        <v/>
      </c>
      <c r="N608" s="26" t="str">
        <f t="shared" si="87"/>
        <v/>
      </c>
      <c r="O608" s="26" t="str">
        <f t="shared" si="88"/>
        <v/>
      </c>
      <c r="P608" s="50" t="str">
        <f>IF(OR(ISBLANK(Livraison!$B$15),ISBLANK(G608)),"",IF(M608=FALSE,FALSE,IF(AND((Livraison!$B$15-YEAR(G608))&gt;=16,(Livraison!$B$15-YEAR(G608))&lt;=65),TRUE,FALSE)))</f>
        <v/>
      </c>
      <c r="Q608" s="26" t="str">
        <f>IF(ISBLANK(E608),"",IF(COUNTIF(Qualification!$O$12:$O$1011,E608)&gt;0,TRUE,FALSE))</f>
        <v/>
      </c>
      <c r="R608" s="56" t="str">
        <f t="shared" si="89"/>
        <v/>
      </c>
    </row>
    <row r="609" spans="1:18">
      <c r="A609" s="40" t="str">
        <f t="shared" si="83"/>
        <v/>
      </c>
      <c r="B609" s="54"/>
      <c r="C609" s="54"/>
      <c r="D609" s="55"/>
      <c r="E609" s="53"/>
      <c r="F609" s="55"/>
      <c r="G609" s="126"/>
      <c r="H609" s="55"/>
      <c r="I609" s="51" t="str">
        <f t="shared" si="90"/>
        <v>-</v>
      </c>
      <c r="J609" s="26" t="str">
        <f t="shared" si="84"/>
        <v/>
      </c>
      <c r="K609" s="26" t="str">
        <f t="shared" si="91"/>
        <v/>
      </c>
      <c r="L609" s="26" t="str">
        <f t="shared" si="85"/>
        <v/>
      </c>
      <c r="M609" s="26" t="str">
        <f t="shared" si="86"/>
        <v/>
      </c>
      <c r="N609" s="26" t="str">
        <f t="shared" si="87"/>
        <v/>
      </c>
      <c r="O609" s="26" t="str">
        <f t="shared" si="88"/>
        <v/>
      </c>
      <c r="P609" s="50" t="str">
        <f>IF(OR(ISBLANK(Livraison!$B$15),ISBLANK(G609)),"",IF(M609=FALSE,FALSE,IF(AND((Livraison!$B$15-YEAR(G609))&gt;=16,(Livraison!$B$15-YEAR(G609))&lt;=65),TRUE,FALSE)))</f>
        <v/>
      </c>
      <c r="Q609" s="26" t="str">
        <f>IF(ISBLANK(E609),"",IF(COUNTIF(Qualification!$O$12:$O$1011,E609)&gt;0,TRUE,FALSE))</f>
        <v/>
      </c>
      <c r="R609" s="56" t="str">
        <f t="shared" si="89"/>
        <v/>
      </c>
    </row>
    <row r="610" spans="1:18">
      <c r="A610" s="40" t="str">
        <f t="shared" si="83"/>
        <v/>
      </c>
      <c r="B610" s="54"/>
      <c r="C610" s="54"/>
      <c r="D610" s="55"/>
      <c r="E610" s="53"/>
      <c r="F610" s="55"/>
      <c r="G610" s="126"/>
      <c r="H610" s="55"/>
      <c r="I610" s="51" t="str">
        <f t="shared" si="90"/>
        <v>-</v>
      </c>
      <c r="J610" s="26" t="str">
        <f t="shared" si="84"/>
        <v/>
      </c>
      <c r="K610" s="26" t="str">
        <f t="shared" si="91"/>
        <v/>
      </c>
      <c r="L610" s="26" t="str">
        <f t="shared" si="85"/>
        <v/>
      </c>
      <c r="M610" s="26" t="str">
        <f t="shared" si="86"/>
        <v/>
      </c>
      <c r="N610" s="26" t="str">
        <f t="shared" si="87"/>
        <v/>
      </c>
      <c r="O610" s="26" t="str">
        <f t="shared" si="88"/>
        <v/>
      </c>
      <c r="P610" s="50" t="str">
        <f>IF(OR(ISBLANK(Livraison!$B$15),ISBLANK(G610)),"",IF(M610=FALSE,FALSE,IF(AND((Livraison!$B$15-YEAR(G610))&gt;=16,(Livraison!$B$15-YEAR(G610))&lt;=65),TRUE,FALSE)))</f>
        <v/>
      </c>
      <c r="Q610" s="26" t="str">
        <f>IF(ISBLANK(E610),"",IF(COUNTIF(Qualification!$O$12:$O$1011,E610)&gt;0,TRUE,FALSE))</f>
        <v/>
      </c>
      <c r="R610" s="56" t="str">
        <f t="shared" si="89"/>
        <v/>
      </c>
    </row>
    <row r="611" spans="1:18">
      <c r="A611" s="40" t="str">
        <f t="shared" si="83"/>
        <v/>
      </c>
      <c r="B611" s="54"/>
      <c r="C611" s="54"/>
      <c r="D611" s="55"/>
      <c r="E611" s="53"/>
      <c r="F611" s="55"/>
      <c r="G611" s="126"/>
      <c r="H611" s="55"/>
      <c r="I611" s="51" t="str">
        <f t="shared" si="90"/>
        <v>-</v>
      </c>
      <c r="J611" s="26" t="str">
        <f t="shared" si="84"/>
        <v/>
      </c>
      <c r="K611" s="26" t="str">
        <f t="shared" si="91"/>
        <v/>
      </c>
      <c r="L611" s="26" t="str">
        <f t="shared" si="85"/>
        <v/>
      </c>
      <c r="M611" s="26" t="str">
        <f t="shared" si="86"/>
        <v/>
      </c>
      <c r="N611" s="26" t="str">
        <f t="shared" si="87"/>
        <v/>
      </c>
      <c r="O611" s="26" t="str">
        <f t="shared" si="88"/>
        <v/>
      </c>
      <c r="P611" s="50" t="str">
        <f>IF(OR(ISBLANK(Livraison!$B$15),ISBLANK(G611)),"",IF(M611=FALSE,FALSE,IF(AND((Livraison!$B$15-YEAR(G611))&gt;=16,(Livraison!$B$15-YEAR(G611))&lt;=65),TRUE,FALSE)))</f>
        <v/>
      </c>
      <c r="Q611" s="26" t="str">
        <f>IF(ISBLANK(E611),"",IF(COUNTIF(Qualification!$O$12:$O$1011,E611)&gt;0,TRUE,FALSE))</f>
        <v/>
      </c>
      <c r="R611" s="56" t="str">
        <f t="shared" si="89"/>
        <v/>
      </c>
    </row>
    <row r="612" spans="1:18">
      <c r="A612" s="40" t="str">
        <f t="shared" si="83"/>
        <v/>
      </c>
      <c r="B612" s="54"/>
      <c r="C612" s="54"/>
      <c r="D612" s="55"/>
      <c r="E612" s="53"/>
      <c r="F612" s="55"/>
      <c r="G612" s="126"/>
      <c r="H612" s="55"/>
      <c r="I612" s="51" t="str">
        <f t="shared" si="90"/>
        <v>-</v>
      </c>
      <c r="J612" s="26" t="str">
        <f t="shared" si="84"/>
        <v/>
      </c>
      <c r="K612" s="26" t="str">
        <f t="shared" si="91"/>
        <v/>
      </c>
      <c r="L612" s="26" t="str">
        <f t="shared" si="85"/>
        <v/>
      </c>
      <c r="M612" s="26" t="str">
        <f t="shared" si="86"/>
        <v/>
      </c>
      <c r="N612" s="26" t="str">
        <f t="shared" si="87"/>
        <v/>
      </c>
      <c r="O612" s="26" t="str">
        <f t="shared" si="88"/>
        <v/>
      </c>
      <c r="P612" s="50" t="str">
        <f>IF(OR(ISBLANK(Livraison!$B$15),ISBLANK(G612)),"",IF(M612=FALSE,FALSE,IF(AND((Livraison!$B$15-YEAR(G612))&gt;=16,(Livraison!$B$15-YEAR(G612))&lt;=65),TRUE,FALSE)))</f>
        <v/>
      </c>
      <c r="Q612" s="26" t="str">
        <f>IF(ISBLANK(E612),"",IF(COUNTIF(Qualification!$O$12:$O$1011,E612)&gt;0,TRUE,FALSE))</f>
        <v/>
      </c>
      <c r="R612" s="56" t="str">
        <f t="shared" si="89"/>
        <v/>
      </c>
    </row>
    <row r="613" spans="1:18">
      <c r="A613" s="40" t="str">
        <f t="shared" si="83"/>
        <v/>
      </c>
      <c r="B613" s="54"/>
      <c r="C613" s="54"/>
      <c r="D613" s="55"/>
      <c r="E613" s="53"/>
      <c r="F613" s="55"/>
      <c r="G613" s="126"/>
      <c r="H613" s="55"/>
      <c r="I613" s="51" t="str">
        <f t="shared" si="90"/>
        <v>-</v>
      </c>
      <c r="J613" s="26" t="str">
        <f t="shared" si="84"/>
        <v/>
      </c>
      <c r="K613" s="26" t="str">
        <f t="shared" si="91"/>
        <v/>
      </c>
      <c r="L613" s="26" t="str">
        <f t="shared" si="85"/>
        <v/>
      </c>
      <c r="M613" s="26" t="str">
        <f t="shared" si="86"/>
        <v/>
      </c>
      <c r="N613" s="26" t="str">
        <f t="shared" si="87"/>
        <v/>
      </c>
      <c r="O613" s="26" t="str">
        <f t="shared" si="88"/>
        <v/>
      </c>
      <c r="P613" s="50" t="str">
        <f>IF(OR(ISBLANK(Livraison!$B$15),ISBLANK(G613)),"",IF(M613=FALSE,FALSE,IF(AND((Livraison!$B$15-YEAR(G613))&gt;=16,(Livraison!$B$15-YEAR(G613))&lt;=65),TRUE,FALSE)))</f>
        <v/>
      </c>
      <c r="Q613" s="26" t="str">
        <f>IF(ISBLANK(E613),"",IF(COUNTIF(Qualification!$O$12:$O$1011,E613)&gt;0,TRUE,FALSE))</f>
        <v/>
      </c>
      <c r="R613" s="56" t="str">
        <f t="shared" si="89"/>
        <v/>
      </c>
    </row>
    <row r="614" spans="1:18">
      <c r="A614" s="40" t="str">
        <f t="shared" si="83"/>
        <v/>
      </c>
      <c r="B614" s="54"/>
      <c r="C614" s="54"/>
      <c r="D614" s="55"/>
      <c r="E614" s="53"/>
      <c r="F614" s="55"/>
      <c r="G614" s="126"/>
      <c r="H614" s="55"/>
      <c r="I614" s="51" t="str">
        <f t="shared" si="90"/>
        <v>-</v>
      </c>
      <c r="J614" s="26" t="str">
        <f t="shared" si="84"/>
        <v/>
      </c>
      <c r="K614" s="26" t="str">
        <f t="shared" si="91"/>
        <v/>
      </c>
      <c r="L614" s="26" t="str">
        <f t="shared" si="85"/>
        <v/>
      </c>
      <c r="M614" s="26" t="str">
        <f t="shared" si="86"/>
        <v/>
      </c>
      <c r="N614" s="26" t="str">
        <f t="shared" si="87"/>
        <v/>
      </c>
      <c r="O614" s="26" t="str">
        <f t="shared" si="88"/>
        <v/>
      </c>
      <c r="P614" s="50" t="str">
        <f>IF(OR(ISBLANK(Livraison!$B$15),ISBLANK(G614)),"",IF(M614=FALSE,FALSE,IF(AND((Livraison!$B$15-YEAR(G614))&gt;=16,(Livraison!$B$15-YEAR(G614))&lt;=65),TRUE,FALSE)))</f>
        <v/>
      </c>
      <c r="Q614" s="26" t="str">
        <f>IF(ISBLANK(E614),"",IF(COUNTIF(Qualification!$O$12:$O$1011,E614)&gt;0,TRUE,FALSE))</f>
        <v/>
      </c>
      <c r="R614" s="56" t="str">
        <f t="shared" si="89"/>
        <v/>
      </c>
    </row>
    <row r="615" spans="1:18">
      <c r="A615" s="40" t="str">
        <f t="shared" si="83"/>
        <v/>
      </c>
      <c r="B615" s="54"/>
      <c r="C615" s="54"/>
      <c r="D615" s="55"/>
      <c r="E615" s="53"/>
      <c r="F615" s="55"/>
      <c r="G615" s="126"/>
      <c r="H615" s="55"/>
      <c r="I615" s="51" t="str">
        <f t="shared" si="90"/>
        <v>-</v>
      </c>
      <c r="J615" s="26" t="str">
        <f t="shared" si="84"/>
        <v/>
      </c>
      <c r="K615" s="26" t="str">
        <f t="shared" si="91"/>
        <v/>
      </c>
      <c r="L615" s="26" t="str">
        <f t="shared" si="85"/>
        <v/>
      </c>
      <c r="M615" s="26" t="str">
        <f t="shared" si="86"/>
        <v/>
      </c>
      <c r="N615" s="26" t="str">
        <f t="shared" si="87"/>
        <v/>
      </c>
      <c r="O615" s="26" t="str">
        <f t="shared" si="88"/>
        <v/>
      </c>
      <c r="P615" s="50" t="str">
        <f>IF(OR(ISBLANK(Livraison!$B$15),ISBLANK(G615)),"",IF(M615=FALSE,FALSE,IF(AND((Livraison!$B$15-YEAR(G615))&gt;=16,(Livraison!$B$15-YEAR(G615))&lt;=65),TRUE,FALSE)))</f>
        <v/>
      </c>
      <c r="Q615" s="26" t="str">
        <f>IF(ISBLANK(E615),"",IF(COUNTIF(Qualification!$O$12:$O$1011,E615)&gt;0,TRUE,FALSE))</f>
        <v/>
      </c>
      <c r="R615" s="56" t="str">
        <f t="shared" si="89"/>
        <v/>
      </c>
    </row>
    <row r="616" spans="1:18">
      <c r="A616" s="40" t="str">
        <f t="shared" si="83"/>
        <v/>
      </c>
      <c r="B616" s="54"/>
      <c r="C616" s="54"/>
      <c r="D616" s="55"/>
      <c r="E616" s="53"/>
      <c r="F616" s="55"/>
      <c r="G616" s="126"/>
      <c r="H616" s="55"/>
      <c r="I616" s="51" t="str">
        <f t="shared" si="90"/>
        <v>-</v>
      </c>
      <c r="J616" s="26" t="str">
        <f t="shared" si="84"/>
        <v/>
      </c>
      <c r="K616" s="26" t="str">
        <f t="shared" si="91"/>
        <v/>
      </c>
      <c r="L616" s="26" t="str">
        <f t="shared" si="85"/>
        <v/>
      </c>
      <c r="M616" s="26" t="str">
        <f t="shared" si="86"/>
        <v/>
      </c>
      <c r="N616" s="26" t="str">
        <f t="shared" si="87"/>
        <v/>
      </c>
      <c r="O616" s="26" t="str">
        <f t="shared" si="88"/>
        <v/>
      </c>
      <c r="P616" s="50" t="str">
        <f>IF(OR(ISBLANK(Livraison!$B$15),ISBLANK(G616)),"",IF(M616=FALSE,FALSE,IF(AND((Livraison!$B$15-YEAR(G616))&gt;=16,(Livraison!$B$15-YEAR(G616))&lt;=65),TRUE,FALSE)))</f>
        <v/>
      </c>
      <c r="Q616" s="26" t="str">
        <f>IF(ISBLANK(E616),"",IF(COUNTIF(Qualification!$O$12:$O$1011,E616)&gt;0,TRUE,FALSE))</f>
        <v/>
      </c>
      <c r="R616" s="56" t="str">
        <f t="shared" si="89"/>
        <v/>
      </c>
    </row>
    <row r="617" spans="1:18">
      <c r="A617" s="40" t="str">
        <f t="shared" si="83"/>
        <v/>
      </c>
      <c r="B617" s="54"/>
      <c r="C617" s="54"/>
      <c r="D617" s="55"/>
      <c r="E617" s="53"/>
      <c r="F617" s="55"/>
      <c r="G617" s="126"/>
      <c r="H617" s="55"/>
      <c r="I617" s="51" t="str">
        <f t="shared" si="90"/>
        <v>-</v>
      </c>
      <c r="J617" s="26" t="str">
        <f t="shared" si="84"/>
        <v/>
      </c>
      <c r="K617" s="26" t="str">
        <f t="shared" si="91"/>
        <v/>
      </c>
      <c r="L617" s="26" t="str">
        <f t="shared" si="85"/>
        <v/>
      </c>
      <c r="M617" s="26" t="str">
        <f t="shared" si="86"/>
        <v/>
      </c>
      <c r="N617" s="26" t="str">
        <f t="shared" si="87"/>
        <v/>
      </c>
      <c r="O617" s="26" t="str">
        <f t="shared" si="88"/>
        <v/>
      </c>
      <c r="P617" s="50" t="str">
        <f>IF(OR(ISBLANK(Livraison!$B$15),ISBLANK(G617)),"",IF(M617=FALSE,FALSE,IF(AND((Livraison!$B$15-YEAR(G617))&gt;=16,(Livraison!$B$15-YEAR(G617))&lt;=65),TRUE,FALSE)))</f>
        <v/>
      </c>
      <c r="Q617" s="26" t="str">
        <f>IF(ISBLANK(E617),"",IF(COUNTIF(Qualification!$O$12:$O$1011,E617)&gt;0,TRUE,FALSE))</f>
        <v/>
      </c>
      <c r="R617" s="56" t="str">
        <f t="shared" si="89"/>
        <v/>
      </c>
    </row>
    <row r="618" spans="1:18">
      <c r="A618" s="40" t="str">
        <f t="shared" si="83"/>
        <v/>
      </c>
      <c r="B618" s="54"/>
      <c r="C618" s="54"/>
      <c r="D618" s="55"/>
      <c r="E618" s="53"/>
      <c r="F618" s="55"/>
      <c r="G618" s="126"/>
      <c r="H618" s="55"/>
      <c r="I618" s="51" t="str">
        <f t="shared" si="90"/>
        <v>-</v>
      </c>
      <c r="J618" s="26" t="str">
        <f t="shared" si="84"/>
        <v/>
      </c>
      <c r="K618" s="26" t="str">
        <f t="shared" si="91"/>
        <v/>
      </c>
      <c r="L618" s="26" t="str">
        <f t="shared" si="85"/>
        <v/>
      </c>
      <c r="M618" s="26" t="str">
        <f t="shared" si="86"/>
        <v/>
      </c>
      <c r="N618" s="26" t="str">
        <f t="shared" si="87"/>
        <v/>
      </c>
      <c r="O618" s="26" t="str">
        <f t="shared" si="88"/>
        <v/>
      </c>
      <c r="P618" s="50" t="str">
        <f>IF(OR(ISBLANK(Livraison!$B$15),ISBLANK(G618)),"",IF(M618=FALSE,FALSE,IF(AND((Livraison!$B$15-YEAR(G618))&gt;=16,(Livraison!$B$15-YEAR(G618))&lt;=65),TRUE,FALSE)))</f>
        <v/>
      </c>
      <c r="Q618" s="26" t="str">
        <f>IF(ISBLANK(E618),"",IF(COUNTIF(Qualification!$O$12:$O$1011,E618)&gt;0,TRUE,FALSE))</f>
        <v/>
      </c>
      <c r="R618" s="56" t="str">
        <f t="shared" si="89"/>
        <v/>
      </c>
    </row>
    <row r="619" spans="1:18">
      <c r="A619" s="40" t="str">
        <f t="shared" si="83"/>
        <v/>
      </c>
      <c r="B619" s="54"/>
      <c r="C619" s="54"/>
      <c r="D619" s="55"/>
      <c r="E619" s="53"/>
      <c r="F619" s="55"/>
      <c r="G619" s="126"/>
      <c r="H619" s="55"/>
      <c r="I619" s="51" t="str">
        <f t="shared" si="90"/>
        <v>-</v>
      </c>
      <c r="J619" s="26" t="str">
        <f t="shared" si="84"/>
        <v/>
      </c>
      <c r="K619" s="26" t="str">
        <f t="shared" si="91"/>
        <v/>
      </c>
      <c r="L619" s="26" t="str">
        <f t="shared" si="85"/>
        <v/>
      </c>
      <c r="M619" s="26" t="str">
        <f t="shared" si="86"/>
        <v/>
      </c>
      <c r="N619" s="26" t="str">
        <f t="shared" si="87"/>
        <v/>
      </c>
      <c r="O619" s="26" t="str">
        <f t="shared" si="88"/>
        <v/>
      </c>
      <c r="P619" s="50" t="str">
        <f>IF(OR(ISBLANK(Livraison!$B$15),ISBLANK(G619)),"",IF(M619=FALSE,FALSE,IF(AND((Livraison!$B$15-YEAR(G619))&gt;=16,(Livraison!$B$15-YEAR(G619))&lt;=65),TRUE,FALSE)))</f>
        <v/>
      </c>
      <c r="Q619" s="26" t="str">
        <f>IF(ISBLANK(E619),"",IF(COUNTIF(Qualification!$O$12:$O$1011,E619)&gt;0,TRUE,FALSE))</f>
        <v/>
      </c>
      <c r="R619" s="56" t="str">
        <f t="shared" si="89"/>
        <v/>
      </c>
    </row>
    <row r="620" spans="1:18">
      <c r="A620" s="40" t="str">
        <f t="shared" si="83"/>
        <v/>
      </c>
      <c r="B620" s="54"/>
      <c r="C620" s="54"/>
      <c r="D620" s="55"/>
      <c r="E620" s="53"/>
      <c r="F620" s="55"/>
      <c r="G620" s="126"/>
      <c r="H620" s="55"/>
      <c r="I620" s="51" t="str">
        <f t="shared" si="90"/>
        <v>-</v>
      </c>
      <c r="J620" s="26" t="str">
        <f t="shared" si="84"/>
        <v/>
      </c>
      <c r="K620" s="26" t="str">
        <f t="shared" si="91"/>
        <v/>
      </c>
      <c r="L620" s="26" t="str">
        <f t="shared" si="85"/>
        <v/>
      </c>
      <c r="M620" s="26" t="str">
        <f t="shared" si="86"/>
        <v/>
      </c>
      <c r="N620" s="26" t="str">
        <f t="shared" si="87"/>
        <v/>
      </c>
      <c r="O620" s="26" t="str">
        <f t="shared" si="88"/>
        <v/>
      </c>
      <c r="P620" s="50" t="str">
        <f>IF(OR(ISBLANK(Livraison!$B$15),ISBLANK(G620)),"",IF(M620=FALSE,FALSE,IF(AND((Livraison!$B$15-YEAR(G620))&gt;=16,(Livraison!$B$15-YEAR(G620))&lt;=65),TRUE,FALSE)))</f>
        <v/>
      </c>
      <c r="Q620" s="26" t="str">
        <f>IF(ISBLANK(E620),"",IF(COUNTIF(Qualification!$O$12:$O$1011,E620)&gt;0,TRUE,FALSE))</f>
        <v/>
      </c>
      <c r="R620" s="56" t="str">
        <f t="shared" si="89"/>
        <v/>
      </c>
    </row>
    <row r="621" spans="1:18">
      <c r="A621" s="40" t="str">
        <f t="shared" si="83"/>
        <v/>
      </c>
      <c r="B621" s="54"/>
      <c r="C621" s="54"/>
      <c r="D621" s="55"/>
      <c r="E621" s="53"/>
      <c r="F621" s="55"/>
      <c r="G621" s="126"/>
      <c r="H621" s="55"/>
      <c r="I621" s="51" t="str">
        <f t="shared" si="90"/>
        <v>-</v>
      </c>
      <c r="J621" s="26" t="str">
        <f t="shared" si="84"/>
        <v/>
      </c>
      <c r="K621" s="26" t="str">
        <f t="shared" si="91"/>
        <v/>
      </c>
      <c r="L621" s="26" t="str">
        <f t="shared" si="85"/>
        <v/>
      </c>
      <c r="M621" s="26" t="str">
        <f t="shared" si="86"/>
        <v/>
      </c>
      <c r="N621" s="26" t="str">
        <f t="shared" si="87"/>
        <v/>
      </c>
      <c r="O621" s="26" t="str">
        <f t="shared" si="88"/>
        <v/>
      </c>
      <c r="P621" s="50" t="str">
        <f>IF(OR(ISBLANK(Livraison!$B$15),ISBLANK(G621)),"",IF(M621=FALSE,FALSE,IF(AND((Livraison!$B$15-YEAR(G621))&gt;=16,(Livraison!$B$15-YEAR(G621))&lt;=65),TRUE,FALSE)))</f>
        <v/>
      </c>
      <c r="Q621" s="26" t="str">
        <f>IF(ISBLANK(E621),"",IF(COUNTIF(Qualification!$O$12:$O$1011,E621)&gt;0,TRUE,FALSE))</f>
        <v/>
      </c>
      <c r="R621" s="56" t="str">
        <f t="shared" si="89"/>
        <v/>
      </c>
    </row>
    <row r="622" spans="1:18">
      <c r="A622" s="40" t="str">
        <f t="shared" si="83"/>
        <v/>
      </c>
      <c r="B622" s="54"/>
      <c r="C622" s="54"/>
      <c r="D622" s="55"/>
      <c r="E622" s="53"/>
      <c r="F622" s="55"/>
      <c r="G622" s="126"/>
      <c r="H622" s="55"/>
      <c r="I622" s="51" t="str">
        <f t="shared" si="90"/>
        <v>-</v>
      </c>
      <c r="J622" s="26" t="str">
        <f t="shared" si="84"/>
        <v/>
      </c>
      <c r="K622" s="26" t="str">
        <f t="shared" si="91"/>
        <v/>
      </c>
      <c r="L622" s="26" t="str">
        <f t="shared" si="85"/>
        <v/>
      </c>
      <c r="M622" s="26" t="str">
        <f t="shared" si="86"/>
        <v/>
      </c>
      <c r="N622" s="26" t="str">
        <f t="shared" si="87"/>
        <v/>
      </c>
      <c r="O622" s="26" t="str">
        <f t="shared" si="88"/>
        <v/>
      </c>
      <c r="P622" s="50" t="str">
        <f>IF(OR(ISBLANK(Livraison!$B$15),ISBLANK(G622)),"",IF(M622=FALSE,FALSE,IF(AND((Livraison!$B$15-YEAR(G622))&gt;=16,(Livraison!$B$15-YEAR(G622))&lt;=65),TRUE,FALSE)))</f>
        <v/>
      </c>
      <c r="Q622" s="26" t="str">
        <f>IF(ISBLANK(E622),"",IF(COUNTIF(Qualification!$O$12:$O$1011,E622)&gt;0,TRUE,FALSE))</f>
        <v/>
      </c>
      <c r="R622" s="56" t="str">
        <f t="shared" si="89"/>
        <v/>
      </c>
    </row>
    <row r="623" spans="1:18">
      <c r="A623" s="40" t="str">
        <f t="shared" si="83"/>
        <v/>
      </c>
      <c r="B623" s="54"/>
      <c r="C623" s="54"/>
      <c r="D623" s="55"/>
      <c r="E623" s="53"/>
      <c r="F623" s="55"/>
      <c r="G623" s="126"/>
      <c r="H623" s="55"/>
      <c r="I623" s="51" t="str">
        <f t="shared" si="90"/>
        <v>-</v>
      </c>
      <c r="J623" s="26" t="str">
        <f t="shared" si="84"/>
        <v/>
      </c>
      <c r="K623" s="26" t="str">
        <f t="shared" si="91"/>
        <v/>
      </c>
      <c r="L623" s="26" t="str">
        <f t="shared" si="85"/>
        <v/>
      </c>
      <c r="M623" s="26" t="str">
        <f t="shared" si="86"/>
        <v/>
      </c>
      <c r="N623" s="26" t="str">
        <f t="shared" si="87"/>
        <v/>
      </c>
      <c r="O623" s="26" t="str">
        <f t="shared" si="88"/>
        <v/>
      </c>
      <c r="P623" s="50" t="str">
        <f>IF(OR(ISBLANK(Livraison!$B$15),ISBLANK(G623)),"",IF(M623=FALSE,FALSE,IF(AND((Livraison!$B$15-YEAR(G623))&gt;=16,(Livraison!$B$15-YEAR(G623))&lt;=65),TRUE,FALSE)))</f>
        <v/>
      </c>
      <c r="Q623" s="26" t="str">
        <f>IF(ISBLANK(E623),"",IF(COUNTIF(Qualification!$O$12:$O$1011,E623)&gt;0,TRUE,FALSE))</f>
        <v/>
      </c>
      <c r="R623" s="56" t="str">
        <f t="shared" si="89"/>
        <v/>
      </c>
    </row>
    <row r="624" spans="1:18">
      <c r="A624" s="40" t="str">
        <f t="shared" ref="A624:A687" si="92">IF(ISBLANK(D624),"",IF(COUNTA(D624:H624)&lt;&gt;5,"Incomplet",IF(OR(COUNTIF(J624:P624,FALSE)&gt;0,COUNTIF(J624:P624,#N/A)&gt;0),"Erreur",IF(NOT(P624),"Attention",IF(NOT(Q624),"Pas utilisé","OK")))))</f>
        <v/>
      </c>
      <c r="B624" s="54"/>
      <c r="C624" s="54"/>
      <c r="D624" s="55"/>
      <c r="E624" s="53"/>
      <c r="F624" s="55"/>
      <c r="G624" s="126"/>
      <c r="H624" s="55"/>
      <c r="I624" s="51" t="str">
        <f t="shared" si="90"/>
        <v>-</v>
      </c>
      <c r="J624" s="26" t="str">
        <f t="shared" ref="J624:J687" si="93">IF(D624="CH.AHV",IF(LEN(E624)=13,IF((MID(E624,13,1)+1-1)=MOD(10-(MID(E624,1,1)+3*MID(E624,2,1)+MID(E624,3,1)+3*MID(E624,4,1)+MID(E624,5,1)+3*MID(E624,6,1)+MID(E624,7,1)+3*MID(E624,8,1)+MID(E624,9,1)+3*MID(E624,10,1)+MID(E624,11,1)+3*MID(E624,12,1)),10),TRUE,FALSE),FALSE),"")</f>
        <v/>
      </c>
      <c r="K624" s="26" t="str">
        <f t="shared" si="91"/>
        <v/>
      </c>
      <c r="L624" s="26" t="str">
        <f t="shared" ref="L624:L687" si="94">IF(ISBLANK(D624),"",IF(OR(ISNA(MATCH(D624,codecatidpers,0)),D624="-"),FALSE,TRUE))</f>
        <v/>
      </c>
      <c r="M624" s="26" t="str">
        <f t="shared" ref="M624:M687" si="95">IF(ISBLANK(G624),"",IF(AND(G624 &gt; DATE(1925,1,1),G624 &lt; DATE(2100,1,1)),TRUE,FALSE))</f>
        <v/>
      </c>
      <c r="N624" s="26" t="str">
        <f t="shared" ref="N624:N687" si="96">IF(ISBLANK(F624),"",IF(OR(ISNA(MATCH(F624,libsex,0)),F624="-"),FALSE,TRUE))</f>
        <v/>
      </c>
      <c r="O624" s="26" t="str">
        <f t="shared" ref="O624:O687" si="97">IF(ISBLANK(H624),"",IF(OR(ISNA(MATCH(H624,libgem,0)),H624="-"),FALSE,TRUE))</f>
        <v/>
      </c>
      <c r="P624" s="50" t="str">
        <f>IF(OR(ISBLANK(Livraison!$B$15),ISBLANK(G624)),"",IF(M624=FALSE,FALSE,IF(AND((Livraison!$B$15-YEAR(G624))&gt;=16,(Livraison!$B$15-YEAR(G624))&lt;=65),TRUE,FALSE)))</f>
        <v/>
      </c>
      <c r="Q624" s="26" t="str">
        <f>IF(ISBLANK(E624),"",IF(COUNTIF(Qualification!$O$12:$O$1011,E624)&gt;0,TRUE,FALSE))</f>
        <v/>
      </c>
      <c r="R624" s="56" t="str">
        <f t="shared" ref="R624:R687" si="98">IF(A624="","",IF(A624&lt;&gt;"Pas utilisé",1,0))</f>
        <v/>
      </c>
    </row>
    <row r="625" spans="1:18">
      <c r="A625" s="40" t="str">
        <f t="shared" si="92"/>
        <v/>
      </c>
      <c r="B625" s="54"/>
      <c r="C625" s="54"/>
      <c r="D625" s="55"/>
      <c r="E625" s="53"/>
      <c r="F625" s="55"/>
      <c r="G625" s="126"/>
      <c r="H625" s="55"/>
      <c r="I625" s="51" t="str">
        <f t="shared" si="90"/>
        <v>-</v>
      </c>
      <c r="J625" s="26" t="str">
        <f t="shared" si="93"/>
        <v/>
      </c>
      <c r="K625" s="26" t="str">
        <f t="shared" si="91"/>
        <v/>
      </c>
      <c r="L625" s="26" t="str">
        <f t="shared" si="94"/>
        <v/>
      </c>
      <c r="M625" s="26" t="str">
        <f t="shared" si="95"/>
        <v/>
      </c>
      <c r="N625" s="26" t="str">
        <f t="shared" si="96"/>
        <v/>
      </c>
      <c r="O625" s="26" t="str">
        <f t="shared" si="97"/>
        <v/>
      </c>
      <c r="P625" s="50" t="str">
        <f>IF(OR(ISBLANK(Livraison!$B$15),ISBLANK(G625)),"",IF(M625=FALSE,FALSE,IF(AND((Livraison!$B$15-YEAR(G625))&gt;=16,(Livraison!$B$15-YEAR(G625))&lt;=65),TRUE,FALSE)))</f>
        <v/>
      </c>
      <c r="Q625" s="26" t="str">
        <f>IF(ISBLANK(E625),"",IF(COUNTIF(Qualification!$O$12:$O$1011,E625)&gt;0,TRUE,FALSE))</f>
        <v/>
      </c>
      <c r="R625" s="56" t="str">
        <f t="shared" si="98"/>
        <v/>
      </c>
    </row>
    <row r="626" spans="1:18">
      <c r="A626" s="40" t="str">
        <f t="shared" si="92"/>
        <v/>
      </c>
      <c r="B626" s="54"/>
      <c r="C626" s="54"/>
      <c r="D626" s="55"/>
      <c r="E626" s="53"/>
      <c r="F626" s="55"/>
      <c r="G626" s="126"/>
      <c r="H626" s="55"/>
      <c r="I626" s="51" t="str">
        <f t="shared" si="90"/>
        <v>-</v>
      </c>
      <c r="J626" s="26" t="str">
        <f t="shared" si="93"/>
        <v/>
      </c>
      <c r="K626" s="26" t="str">
        <f t="shared" si="91"/>
        <v/>
      </c>
      <c r="L626" s="26" t="str">
        <f t="shared" si="94"/>
        <v/>
      </c>
      <c r="M626" s="26" t="str">
        <f t="shared" si="95"/>
        <v/>
      </c>
      <c r="N626" s="26" t="str">
        <f t="shared" si="96"/>
        <v/>
      </c>
      <c r="O626" s="26" t="str">
        <f t="shared" si="97"/>
        <v/>
      </c>
      <c r="P626" s="50" t="str">
        <f>IF(OR(ISBLANK(Livraison!$B$15),ISBLANK(G626)),"",IF(M626=FALSE,FALSE,IF(AND((Livraison!$B$15-YEAR(G626))&gt;=16,(Livraison!$B$15-YEAR(G626))&lt;=65),TRUE,FALSE)))</f>
        <v/>
      </c>
      <c r="Q626" s="26" t="str">
        <f>IF(ISBLANK(E626),"",IF(COUNTIF(Qualification!$O$12:$O$1011,E626)&gt;0,TRUE,FALSE))</f>
        <v/>
      </c>
      <c r="R626" s="56" t="str">
        <f t="shared" si="98"/>
        <v/>
      </c>
    </row>
    <row r="627" spans="1:18">
      <c r="A627" s="40" t="str">
        <f t="shared" si="92"/>
        <v/>
      </c>
      <c r="B627" s="54"/>
      <c r="C627" s="54"/>
      <c r="D627" s="55"/>
      <c r="E627" s="53"/>
      <c r="F627" s="55"/>
      <c r="G627" s="126"/>
      <c r="H627" s="55"/>
      <c r="I627" s="51" t="str">
        <f t="shared" si="90"/>
        <v>-</v>
      </c>
      <c r="J627" s="26" t="str">
        <f t="shared" si="93"/>
        <v/>
      </c>
      <c r="K627" s="26" t="str">
        <f t="shared" si="91"/>
        <v/>
      </c>
      <c r="L627" s="26" t="str">
        <f t="shared" si="94"/>
        <v/>
      </c>
      <c r="M627" s="26" t="str">
        <f t="shared" si="95"/>
        <v/>
      </c>
      <c r="N627" s="26" t="str">
        <f t="shared" si="96"/>
        <v/>
      </c>
      <c r="O627" s="26" t="str">
        <f t="shared" si="97"/>
        <v/>
      </c>
      <c r="P627" s="50" t="str">
        <f>IF(OR(ISBLANK(Livraison!$B$15),ISBLANK(G627)),"",IF(M627=FALSE,FALSE,IF(AND((Livraison!$B$15-YEAR(G627))&gt;=16,(Livraison!$B$15-YEAR(G627))&lt;=65),TRUE,FALSE)))</f>
        <v/>
      </c>
      <c r="Q627" s="26" t="str">
        <f>IF(ISBLANK(E627),"",IF(COUNTIF(Qualification!$O$12:$O$1011,E627)&gt;0,TRUE,FALSE))</f>
        <v/>
      </c>
      <c r="R627" s="56" t="str">
        <f t="shared" si="98"/>
        <v/>
      </c>
    </row>
    <row r="628" spans="1:18">
      <c r="A628" s="40" t="str">
        <f t="shared" si="92"/>
        <v/>
      </c>
      <c r="B628" s="54"/>
      <c r="C628" s="54"/>
      <c r="D628" s="55"/>
      <c r="E628" s="53"/>
      <c r="F628" s="55"/>
      <c r="G628" s="126"/>
      <c r="H628" s="55"/>
      <c r="I628" s="51" t="str">
        <f t="shared" si="90"/>
        <v>-</v>
      </c>
      <c r="J628" s="26" t="str">
        <f t="shared" si="93"/>
        <v/>
      </c>
      <c r="K628" s="26" t="str">
        <f t="shared" si="91"/>
        <v/>
      </c>
      <c r="L628" s="26" t="str">
        <f t="shared" si="94"/>
        <v/>
      </c>
      <c r="M628" s="26" t="str">
        <f t="shared" si="95"/>
        <v/>
      </c>
      <c r="N628" s="26" t="str">
        <f t="shared" si="96"/>
        <v/>
      </c>
      <c r="O628" s="26" t="str">
        <f t="shared" si="97"/>
        <v/>
      </c>
      <c r="P628" s="50" t="str">
        <f>IF(OR(ISBLANK(Livraison!$B$15),ISBLANK(G628)),"",IF(M628=FALSE,FALSE,IF(AND((Livraison!$B$15-YEAR(G628))&gt;=16,(Livraison!$B$15-YEAR(G628))&lt;=65),TRUE,FALSE)))</f>
        <v/>
      </c>
      <c r="Q628" s="26" t="str">
        <f>IF(ISBLANK(E628),"",IF(COUNTIF(Qualification!$O$12:$O$1011,E628)&gt;0,TRUE,FALSE))</f>
        <v/>
      </c>
      <c r="R628" s="56" t="str">
        <f t="shared" si="98"/>
        <v/>
      </c>
    </row>
    <row r="629" spans="1:18">
      <c r="A629" s="40" t="str">
        <f t="shared" si="92"/>
        <v/>
      </c>
      <c r="B629" s="54"/>
      <c r="C629" s="54"/>
      <c r="D629" s="55"/>
      <c r="E629" s="53"/>
      <c r="F629" s="55"/>
      <c r="G629" s="126"/>
      <c r="H629" s="55"/>
      <c r="I629" s="51" t="str">
        <f t="shared" si="90"/>
        <v>-</v>
      </c>
      <c r="J629" s="26" t="str">
        <f t="shared" si="93"/>
        <v/>
      </c>
      <c r="K629" s="26" t="str">
        <f t="shared" si="91"/>
        <v/>
      </c>
      <c r="L629" s="26" t="str">
        <f t="shared" si="94"/>
        <v/>
      </c>
      <c r="M629" s="26" t="str">
        <f t="shared" si="95"/>
        <v/>
      </c>
      <c r="N629" s="26" t="str">
        <f t="shared" si="96"/>
        <v/>
      </c>
      <c r="O629" s="26" t="str">
        <f t="shared" si="97"/>
        <v/>
      </c>
      <c r="P629" s="50" t="str">
        <f>IF(OR(ISBLANK(Livraison!$B$15),ISBLANK(G629)),"",IF(M629=FALSE,FALSE,IF(AND((Livraison!$B$15-YEAR(G629))&gt;=16,(Livraison!$B$15-YEAR(G629))&lt;=65),TRUE,FALSE)))</f>
        <v/>
      </c>
      <c r="Q629" s="26" t="str">
        <f>IF(ISBLANK(E629),"",IF(COUNTIF(Qualification!$O$12:$O$1011,E629)&gt;0,TRUE,FALSE))</f>
        <v/>
      </c>
      <c r="R629" s="56" t="str">
        <f t="shared" si="98"/>
        <v/>
      </c>
    </row>
    <row r="630" spans="1:18">
      <c r="A630" s="40" t="str">
        <f t="shared" si="92"/>
        <v/>
      </c>
      <c r="B630" s="54"/>
      <c r="C630" s="54"/>
      <c r="D630" s="55"/>
      <c r="E630" s="53"/>
      <c r="F630" s="55"/>
      <c r="G630" s="126"/>
      <c r="H630" s="55"/>
      <c r="I630" s="51" t="str">
        <f t="shared" si="90"/>
        <v>-</v>
      </c>
      <c r="J630" s="26" t="str">
        <f t="shared" si="93"/>
        <v/>
      </c>
      <c r="K630" s="26" t="str">
        <f t="shared" si="91"/>
        <v/>
      </c>
      <c r="L630" s="26" t="str">
        <f t="shared" si="94"/>
        <v/>
      </c>
      <c r="M630" s="26" t="str">
        <f t="shared" si="95"/>
        <v/>
      </c>
      <c r="N630" s="26" t="str">
        <f t="shared" si="96"/>
        <v/>
      </c>
      <c r="O630" s="26" t="str">
        <f t="shared" si="97"/>
        <v/>
      </c>
      <c r="P630" s="50" t="str">
        <f>IF(OR(ISBLANK(Livraison!$B$15),ISBLANK(G630)),"",IF(M630=FALSE,FALSE,IF(AND((Livraison!$B$15-YEAR(G630))&gt;=16,(Livraison!$B$15-YEAR(G630))&lt;=65),TRUE,FALSE)))</f>
        <v/>
      </c>
      <c r="Q630" s="26" t="str">
        <f>IF(ISBLANK(E630),"",IF(COUNTIF(Qualification!$O$12:$O$1011,E630)&gt;0,TRUE,FALSE))</f>
        <v/>
      </c>
      <c r="R630" s="56" t="str">
        <f t="shared" si="98"/>
        <v/>
      </c>
    </row>
    <row r="631" spans="1:18">
      <c r="A631" s="40" t="str">
        <f t="shared" si="92"/>
        <v/>
      </c>
      <c r="B631" s="54"/>
      <c r="C631" s="54"/>
      <c r="D631" s="55"/>
      <c r="E631" s="53"/>
      <c r="F631" s="55"/>
      <c r="G631" s="126"/>
      <c r="H631" s="55"/>
      <c r="I631" s="51" t="str">
        <f t="shared" si="90"/>
        <v>-</v>
      </c>
      <c r="J631" s="26" t="str">
        <f t="shared" si="93"/>
        <v/>
      </c>
      <c r="K631" s="26" t="str">
        <f t="shared" si="91"/>
        <v/>
      </c>
      <c r="L631" s="26" t="str">
        <f t="shared" si="94"/>
        <v/>
      </c>
      <c r="M631" s="26" t="str">
        <f t="shared" si="95"/>
        <v/>
      </c>
      <c r="N631" s="26" t="str">
        <f t="shared" si="96"/>
        <v/>
      </c>
      <c r="O631" s="26" t="str">
        <f t="shared" si="97"/>
        <v/>
      </c>
      <c r="P631" s="50" t="str">
        <f>IF(OR(ISBLANK(Livraison!$B$15),ISBLANK(G631)),"",IF(M631=FALSE,FALSE,IF(AND((Livraison!$B$15-YEAR(G631))&gt;=16,(Livraison!$B$15-YEAR(G631))&lt;=65),TRUE,FALSE)))</f>
        <v/>
      </c>
      <c r="Q631" s="26" t="str">
        <f>IF(ISBLANK(E631),"",IF(COUNTIF(Qualification!$O$12:$O$1011,E631)&gt;0,TRUE,FALSE))</f>
        <v/>
      </c>
      <c r="R631" s="56" t="str">
        <f t="shared" si="98"/>
        <v/>
      </c>
    </row>
    <row r="632" spans="1:18">
      <c r="A632" s="40" t="str">
        <f t="shared" si="92"/>
        <v/>
      </c>
      <c r="B632" s="54"/>
      <c r="C632" s="54"/>
      <c r="D632" s="55"/>
      <c r="E632" s="53"/>
      <c r="F632" s="55"/>
      <c r="G632" s="126"/>
      <c r="H632" s="55"/>
      <c r="I632" s="51" t="str">
        <f t="shared" si="90"/>
        <v>-</v>
      </c>
      <c r="J632" s="26" t="str">
        <f t="shared" si="93"/>
        <v/>
      </c>
      <c r="K632" s="26" t="str">
        <f t="shared" si="91"/>
        <v/>
      </c>
      <c r="L632" s="26" t="str">
        <f t="shared" si="94"/>
        <v/>
      </c>
      <c r="M632" s="26" t="str">
        <f t="shared" si="95"/>
        <v/>
      </c>
      <c r="N632" s="26" t="str">
        <f t="shared" si="96"/>
        <v/>
      </c>
      <c r="O632" s="26" t="str">
        <f t="shared" si="97"/>
        <v/>
      </c>
      <c r="P632" s="50" t="str">
        <f>IF(OR(ISBLANK(Livraison!$B$15),ISBLANK(G632)),"",IF(M632=FALSE,FALSE,IF(AND((Livraison!$B$15-YEAR(G632))&gt;=16,(Livraison!$B$15-YEAR(G632))&lt;=65),TRUE,FALSE)))</f>
        <v/>
      </c>
      <c r="Q632" s="26" t="str">
        <f>IF(ISBLANK(E632),"",IF(COUNTIF(Qualification!$O$12:$O$1011,E632)&gt;0,TRUE,FALSE))</f>
        <v/>
      </c>
      <c r="R632" s="56" t="str">
        <f t="shared" si="98"/>
        <v/>
      </c>
    </row>
    <row r="633" spans="1:18">
      <c r="A633" s="40" t="str">
        <f t="shared" si="92"/>
        <v/>
      </c>
      <c r="B633" s="54"/>
      <c r="C633" s="54"/>
      <c r="D633" s="55"/>
      <c r="E633" s="53"/>
      <c r="F633" s="55"/>
      <c r="G633" s="126"/>
      <c r="H633" s="55"/>
      <c r="I633" s="51" t="str">
        <f t="shared" si="90"/>
        <v>-</v>
      </c>
      <c r="J633" s="26" t="str">
        <f t="shared" si="93"/>
        <v/>
      </c>
      <c r="K633" s="26" t="str">
        <f t="shared" si="91"/>
        <v/>
      </c>
      <c r="L633" s="26" t="str">
        <f t="shared" si="94"/>
        <v/>
      </c>
      <c r="M633" s="26" t="str">
        <f t="shared" si="95"/>
        <v/>
      </c>
      <c r="N633" s="26" t="str">
        <f t="shared" si="96"/>
        <v/>
      </c>
      <c r="O633" s="26" t="str">
        <f t="shared" si="97"/>
        <v/>
      </c>
      <c r="P633" s="50" t="str">
        <f>IF(OR(ISBLANK(Livraison!$B$15),ISBLANK(G633)),"",IF(M633=FALSE,FALSE,IF(AND((Livraison!$B$15-YEAR(G633))&gt;=16,(Livraison!$B$15-YEAR(G633))&lt;=65),TRUE,FALSE)))</f>
        <v/>
      </c>
      <c r="Q633" s="26" t="str">
        <f>IF(ISBLANK(E633),"",IF(COUNTIF(Qualification!$O$12:$O$1011,E633)&gt;0,TRUE,FALSE))</f>
        <v/>
      </c>
      <c r="R633" s="56" t="str">
        <f t="shared" si="98"/>
        <v/>
      </c>
    </row>
    <row r="634" spans="1:18">
      <c r="A634" s="40" t="str">
        <f t="shared" si="92"/>
        <v/>
      </c>
      <c r="B634" s="54"/>
      <c r="C634" s="54"/>
      <c r="D634" s="55"/>
      <c r="E634" s="53"/>
      <c r="F634" s="55"/>
      <c r="G634" s="126"/>
      <c r="H634" s="55"/>
      <c r="I634" s="51" t="str">
        <f t="shared" si="90"/>
        <v>-</v>
      </c>
      <c r="J634" s="26" t="str">
        <f t="shared" si="93"/>
        <v/>
      </c>
      <c r="K634" s="26" t="str">
        <f t="shared" si="91"/>
        <v/>
      </c>
      <c r="L634" s="26" t="str">
        <f t="shared" si="94"/>
        <v/>
      </c>
      <c r="M634" s="26" t="str">
        <f t="shared" si="95"/>
        <v/>
      </c>
      <c r="N634" s="26" t="str">
        <f t="shared" si="96"/>
        <v/>
      </c>
      <c r="O634" s="26" t="str">
        <f t="shared" si="97"/>
        <v/>
      </c>
      <c r="P634" s="50" t="str">
        <f>IF(OR(ISBLANK(Livraison!$B$15),ISBLANK(G634)),"",IF(M634=FALSE,FALSE,IF(AND((Livraison!$B$15-YEAR(G634))&gt;=16,(Livraison!$B$15-YEAR(G634))&lt;=65),TRUE,FALSE)))</f>
        <v/>
      </c>
      <c r="Q634" s="26" t="str">
        <f>IF(ISBLANK(E634),"",IF(COUNTIF(Qualification!$O$12:$O$1011,E634)&gt;0,TRUE,FALSE))</f>
        <v/>
      </c>
      <c r="R634" s="56" t="str">
        <f t="shared" si="98"/>
        <v/>
      </c>
    </row>
    <row r="635" spans="1:18">
      <c r="A635" s="40" t="str">
        <f t="shared" si="92"/>
        <v/>
      </c>
      <c r="B635" s="54"/>
      <c r="C635" s="54"/>
      <c r="D635" s="55"/>
      <c r="E635" s="53"/>
      <c r="F635" s="55"/>
      <c r="G635" s="126"/>
      <c r="H635" s="55"/>
      <c r="I635" s="51" t="str">
        <f t="shared" si="90"/>
        <v>-</v>
      </c>
      <c r="J635" s="26" t="str">
        <f t="shared" si="93"/>
        <v/>
      </c>
      <c r="K635" s="26" t="str">
        <f t="shared" si="91"/>
        <v/>
      </c>
      <c r="L635" s="26" t="str">
        <f t="shared" si="94"/>
        <v/>
      </c>
      <c r="M635" s="26" t="str">
        <f t="shared" si="95"/>
        <v/>
      </c>
      <c r="N635" s="26" t="str">
        <f t="shared" si="96"/>
        <v/>
      </c>
      <c r="O635" s="26" t="str">
        <f t="shared" si="97"/>
        <v/>
      </c>
      <c r="P635" s="50" t="str">
        <f>IF(OR(ISBLANK(Livraison!$B$15),ISBLANK(G635)),"",IF(M635=FALSE,FALSE,IF(AND((Livraison!$B$15-YEAR(G635))&gt;=16,(Livraison!$B$15-YEAR(G635))&lt;=65),TRUE,FALSE)))</f>
        <v/>
      </c>
      <c r="Q635" s="26" t="str">
        <f>IF(ISBLANK(E635),"",IF(COUNTIF(Qualification!$O$12:$O$1011,E635)&gt;0,TRUE,FALSE))</f>
        <v/>
      </c>
      <c r="R635" s="56" t="str">
        <f t="shared" si="98"/>
        <v/>
      </c>
    </row>
    <row r="636" spans="1:18">
      <c r="A636" s="40" t="str">
        <f t="shared" si="92"/>
        <v/>
      </c>
      <c r="B636" s="54"/>
      <c r="C636" s="54"/>
      <c r="D636" s="55"/>
      <c r="E636" s="53"/>
      <c r="F636" s="55"/>
      <c r="G636" s="126"/>
      <c r="H636" s="55"/>
      <c r="I636" s="51" t="str">
        <f t="shared" si="90"/>
        <v>-</v>
      </c>
      <c r="J636" s="26" t="str">
        <f t="shared" si="93"/>
        <v/>
      </c>
      <c r="K636" s="26" t="str">
        <f t="shared" si="91"/>
        <v/>
      </c>
      <c r="L636" s="26" t="str">
        <f t="shared" si="94"/>
        <v/>
      </c>
      <c r="M636" s="26" t="str">
        <f t="shared" si="95"/>
        <v/>
      </c>
      <c r="N636" s="26" t="str">
        <f t="shared" si="96"/>
        <v/>
      </c>
      <c r="O636" s="26" t="str">
        <f t="shared" si="97"/>
        <v/>
      </c>
      <c r="P636" s="50" t="str">
        <f>IF(OR(ISBLANK(Livraison!$B$15),ISBLANK(G636)),"",IF(M636=FALSE,FALSE,IF(AND((Livraison!$B$15-YEAR(G636))&gt;=16,(Livraison!$B$15-YEAR(G636))&lt;=65),TRUE,FALSE)))</f>
        <v/>
      </c>
      <c r="Q636" s="26" t="str">
        <f>IF(ISBLANK(E636),"",IF(COUNTIF(Qualification!$O$12:$O$1011,E636)&gt;0,TRUE,FALSE))</f>
        <v/>
      </c>
      <c r="R636" s="56" t="str">
        <f t="shared" si="98"/>
        <v/>
      </c>
    </row>
    <row r="637" spans="1:18">
      <c r="A637" s="40" t="str">
        <f t="shared" si="92"/>
        <v/>
      </c>
      <c r="B637" s="54"/>
      <c r="C637" s="54"/>
      <c r="D637" s="55"/>
      <c r="E637" s="53"/>
      <c r="F637" s="55"/>
      <c r="G637" s="126"/>
      <c r="H637" s="55"/>
      <c r="I637" s="51" t="str">
        <f t="shared" si="90"/>
        <v>-</v>
      </c>
      <c r="J637" s="26" t="str">
        <f t="shared" si="93"/>
        <v/>
      </c>
      <c r="K637" s="26" t="str">
        <f t="shared" si="91"/>
        <v/>
      </c>
      <c r="L637" s="26" t="str">
        <f t="shared" si="94"/>
        <v/>
      </c>
      <c r="M637" s="26" t="str">
        <f t="shared" si="95"/>
        <v/>
      </c>
      <c r="N637" s="26" t="str">
        <f t="shared" si="96"/>
        <v/>
      </c>
      <c r="O637" s="26" t="str">
        <f t="shared" si="97"/>
        <v/>
      </c>
      <c r="P637" s="50" t="str">
        <f>IF(OR(ISBLANK(Livraison!$B$15),ISBLANK(G637)),"",IF(M637=FALSE,FALSE,IF(AND((Livraison!$B$15-YEAR(G637))&gt;=16,(Livraison!$B$15-YEAR(G637))&lt;=65),TRUE,FALSE)))</f>
        <v/>
      </c>
      <c r="Q637" s="26" t="str">
        <f>IF(ISBLANK(E637),"",IF(COUNTIF(Qualification!$O$12:$O$1011,E637)&gt;0,TRUE,FALSE))</f>
        <v/>
      </c>
      <c r="R637" s="56" t="str">
        <f t="shared" si="98"/>
        <v/>
      </c>
    </row>
    <row r="638" spans="1:18">
      <c r="A638" s="40" t="str">
        <f t="shared" si="92"/>
        <v/>
      </c>
      <c r="B638" s="54"/>
      <c r="C638" s="54"/>
      <c r="D638" s="55"/>
      <c r="E638" s="53"/>
      <c r="F638" s="55"/>
      <c r="G638" s="126"/>
      <c r="H638" s="55"/>
      <c r="I638" s="51" t="str">
        <f t="shared" si="90"/>
        <v>-</v>
      </c>
      <c r="J638" s="26" t="str">
        <f t="shared" si="93"/>
        <v/>
      </c>
      <c r="K638" s="26" t="str">
        <f t="shared" si="91"/>
        <v/>
      </c>
      <c r="L638" s="26" t="str">
        <f t="shared" si="94"/>
        <v/>
      </c>
      <c r="M638" s="26" t="str">
        <f t="shared" si="95"/>
        <v/>
      </c>
      <c r="N638" s="26" t="str">
        <f t="shared" si="96"/>
        <v/>
      </c>
      <c r="O638" s="26" t="str">
        <f t="shared" si="97"/>
        <v/>
      </c>
      <c r="P638" s="50" t="str">
        <f>IF(OR(ISBLANK(Livraison!$B$15),ISBLANK(G638)),"",IF(M638=FALSE,FALSE,IF(AND((Livraison!$B$15-YEAR(G638))&gt;=16,(Livraison!$B$15-YEAR(G638))&lt;=65),TRUE,FALSE)))</f>
        <v/>
      </c>
      <c r="Q638" s="26" t="str">
        <f>IF(ISBLANK(E638),"",IF(COUNTIF(Qualification!$O$12:$O$1011,E638)&gt;0,TRUE,FALSE))</f>
        <v/>
      </c>
      <c r="R638" s="56" t="str">
        <f t="shared" si="98"/>
        <v/>
      </c>
    </row>
    <row r="639" spans="1:18">
      <c r="A639" s="40" t="str">
        <f t="shared" si="92"/>
        <v/>
      </c>
      <c r="B639" s="54"/>
      <c r="C639" s="54"/>
      <c r="D639" s="55"/>
      <c r="E639" s="53"/>
      <c r="F639" s="55"/>
      <c r="G639" s="126"/>
      <c r="H639" s="55"/>
      <c r="I639" s="51" t="str">
        <f t="shared" si="90"/>
        <v>-</v>
      </c>
      <c r="J639" s="26" t="str">
        <f t="shared" si="93"/>
        <v/>
      </c>
      <c r="K639" s="26" t="str">
        <f t="shared" si="91"/>
        <v/>
      </c>
      <c r="L639" s="26" t="str">
        <f t="shared" si="94"/>
        <v/>
      </c>
      <c r="M639" s="26" t="str">
        <f t="shared" si="95"/>
        <v/>
      </c>
      <c r="N639" s="26" t="str">
        <f t="shared" si="96"/>
        <v/>
      </c>
      <c r="O639" s="26" t="str">
        <f t="shared" si="97"/>
        <v/>
      </c>
      <c r="P639" s="50" t="str">
        <f>IF(OR(ISBLANK(Livraison!$B$15),ISBLANK(G639)),"",IF(M639=FALSE,FALSE,IF(AND((Livraison!$B$15-YEAR(G639))&gt;=16,(Livraison!$B$15-YEAR(G639))&lt;=65),TRUE,FALSE)))</f>
        <v/>
      </c>
      <c r="Q639" s="26" t="str">
        <f>IF(ISBLANK(E639),"",IF(COUNTIF(Qualification!$O$12:$O$1011,E639)&gt;0,TRUE,FALSE))</f>
        <v/>
      </c>
      <c r="R639" s="56" t="str">
        <f t="shared" si="98"/>
        <v/>
      </c>
    </row>
    <row r="640" spans="1:18">
      <c r="A640" s="40" t="str">
        <f t="shared" si="92"/>
        <v/>
      </c>
      <c r="B640" s="54"/>
      <c r="C640" s="54"/>
      <c r="D640" s="55"/>
      <c r="E640" s="53"/>
      <c r="F640" s="55"/>
      <c r="G640" s="126"/>
      <c r="H640" s="55"/>
      <c r="I640" s="51" t="str">
        <f t="shared" si="90"/>
        <v>-</v>
      </c>
      <c r="J640" s="26" t="str">
        <f t="shared" si="93"/>
        <v/>
      </c>
      <c r="K640" s="26" t="str">
        <f t="shared" si="91"/>
        <v/>
      </c>
      <c r="L640" s="26" t="str">
        <f t="shared" si="94"/>
        <v/>
      </c>
      <c r="M640" s="26" t="str">
        <f t="shared" si="95"/>
        <v/>
      </c>
      <c r="N640" s="26" t="str">
        <f t="shared" si="96"/>
        <v/>
      </c>
      <c r="O640" s="26" t="str">
        <f t="shared" si="97"/>
        <v/>
      </c>
      <c r="P640" s="50" t="str">
        <f>IF(OR(ISBLANK(Livraison!$B$15),ISBLANK(G640)),"",IF(M640=FALSE,FALSE,IF(AND((Livraison!$B$15-YEAR(G640))&gt;=16,(Livraison!$B$15-YEAR(G640))&lt;=65),TRUE,FALSE)))</f>
        <v/>
      </c>
      <c r="Q640" s="26" t="str">
        <f>IF(ISBLANK(E640),"",IF(COUNTIF(Qualification!$O$12:$O$1011,E640)&gt;0,TRUE,FALSE))</f>
        <v/>
      </c>
      <c r="R640" s="56" t="str">
        <f t="shared" si="98"/>
        <v/>
      </c>
    </row>
    <row r="641" spans="1:18">
      <c r="A641" s="40" t="str">
        <f t="shared" si="92"/>
        <v/>
      </c>
      <c r="B641" s="54"/>
      <c r="C641" s="54"/>
      <c r="D641" s="55"/>
      <c r="E641" s="53"/>
      <c r="F641" s="55"/>
      <c r="G641" s="126"/>
      <c r="H641" s="55"/>
      <c r="I641" s="51" t="str">
        <f t="shared" si="90"/>
        <v>-</v>
      </c>
      <c r="J641" s="26" t="str">
        <f t="shared" si="93"/>
        <v/>
      </c>
      <c r="K641" s="26" t="str">
        <f t="shared" si="91"/>
        <v/>
      </c>
      <c r="L641" s="26" t="str">
        <f t="shared" si="94"/>
        <v/>
      </c>
      <c r="M641" s="26" t="str">
        <f t="shared" si="95"/>
        <v/>
      </c>
      <c r="N641" s="26" t="str">
        <f t="shared" si="96"/>
        <v/>
      </c>
      <c r="O641" s="26" t="str">
        <f t="shared" si="97"/>
        <v/>
      </c>
      <c r="P641" s="50" t="str">
        <f>IF(OR(ISBLANK(Livraison!$B$15),ISBLANK(G641)),"",IF(M641=FALSE,FALSE,IF(AND((Livraison!$B$15-YEAR(G641))&gt;=16,(Livraison!$B$15-YEAR(G641))&lt;=65),TRUE,FALSE)))</f>
        <v/>
      </c>
      <c r="Q641" s="26" t="str">
        <f>IF(ISBLANK(E641),"",IF(COUNTIF(Qualification!$O$12:$O$1011,E641)&gt;0,TRUE,FALSE))</f>
        <v/>
      </c>
      <c r="R641" s="56" t="str">
        <f t="shared" si="98"/>
        <v/>
      </c>
    </row>
    <row r="642" spans="1:18">
      <c r="A642" s="40" t="str">
        <f t="shared" si="92"/>
        <v/>
      </c>
      <c r="B642" s="54"/>
      <c r="C642" s="54"/>
      <c r="D642" s="55"/>
      <c r="E642" s="53"/>
      <c r="F642" s="55"/>
      <c r="G642" s="126"/>
      <c r="H642" s="55"/>
      <c r="I642" s="51" t="str">
        <f t="shared" si="90"/>
        <v>-</v>
      </c>
      <c r="J642" s="26" t="str">
        <f t="shared" si="93"/>
        <v/>
      </c>
      <c r="K642" s="26" t="str">
        <f t="shared" si="91"/>
        <v/>
      </c>
      <c r="L642" s="26" t="str">
        <f t="shared" si="94"/>
        <v/>
      </c>
      <c r="M642" s="26" t="str">
        <f t="shared" si="95"/>
        <v/>
      </c>
      <c r="N642" s="26" t="str">
        <f t="shared" si="96"/>
        <v/>
      </c>
      <c r="O642" s="26" t="str">
        <f t="shared" si="97"/>
        <v/>
      </c>
      <c r="P642" s="50" t="str">
        <f>IF(OR(ISBLANK(Livraison!$B$15),ISBLANK(G642)),"",IF(M642=FALSE,FALSE,IF(AND((Livraison!$B$15-YEAR(G642))&gt;=16,(Livraison!$B$15-YEAR(G642))&lt;=65),TRUE,FALSE)))</f>
        <v/>
      </c>
      <c r="Q642" s="26" t="str">
        <f>IF(ISBLANK(E642),"",IF(COUNTIF(Qualification!$O$12:$O$1011,E642)&gt;0,TRUE,FALSE))</f>
        <v/>
      </c>
      <c r="R642" s="56" t="str">
        <f t="shared" si="98"/>
        <v/>
      </c>
    </row>
    <row r="643" spans="1:18">
      <c r="A643" s="40" t="str">
        <f t="shared" si="92"/>
        <v/>
      </c>
      <c r="B643" s="54"/>
      <c r="C643" s="54"/>
      <c r="D643" s="55"/>
      <c r="E643" s="53"/>
      <c r="F643" s="55"/>
      <c r="G643" s="126"/>
      <c r="H643" s="55"/>
      <c r="I643" s="51" t="str">
        <f t="shared" si="90"/>
        <v>-</v>
      </c>
      <c r="J643" s="26" t="str">
        <f t="shared" si="93"/>
        <v/>
      </c>
      <c r="K643" s="26" t="str">
        <f t="shared" si="91"/>
        <v/>
      </c>
      <c r="L643" s="26" t="str">
        <f t="shared" si="94"/>
        <v/>
      </c>
      <c r="M643" s="26" t="str">
        <f t="shared" si="95"/>
        <v/>
      </c>
      <c r="N643" s="26" t="str">
        <f t="shared" si="96"/>
        <v/>
      </c>
      <c r="O643" s="26" t="str">
        <f t="shared" si="97"/>
        <v/>
      </c>
      <c r="P643" s="50" t="str">
        <f>IF(OR(ISBLANK(Livraison!$B$15),ISBLANK(G643)),"",IF(M643=FALSE,FALSE,IF(AND((Livraison!$B$15-YEAR(G643))&gt;=16,(Livraison!$B$15-YEAR(G643))&lt;=65),TRUE,FALSE)))</f>
        <v/>
      </c>
      <c r="Q643" s="26" t="str">
        <f>IF(ISBLANK(E643),"",IF(COUNTIF(Qualification!$O$12:$O$1011,E643)&gt;0,TRUE,FALSE))</f>
        <v/>
      </c>
      <c r="R643" s="56" t="str">
        <f t="shared" si="98"/>
        <v/>
      </c>
    </row>
    <row r="644" spans="1:18">
      <c r="A644" s="40" t="str">
        <f t="shared" si="92"/>
        <v/>
      </c>
      <c r="B644" s="54"/>
      <c r="C644" s="54"/>
      <c r="D644" s="55"/>
      <c r="E644" s="53"/>
      <c r="F644" s="55"/>
      <c r="G644" s="126"/>
      <c r="H644" s="55"/>
      <c r="I644" s="51" t="str">
        <f t="shared" si="90"/>
        <v>-</v>
      </c>
      <c r="J644" s="26" t="str">
        <f t="shared" si="93"/>
        <v/>
      </c>
      <c r="K644" s="26" t="str">
        <f t="shared" si="91"/>
        <v/>
      </c>
      <c r="L644" s="26" t="str">
        <f t="shared" si="94"/>
        <v/>
      </c>
      <c r="M644" s="26" t="str">
        <f t="shared" si="95"/>
        <v/>
      </c>
      <c r="N644" s="26" t="str">
        <f t="shared" si="96"/>
        <v/>
      </c>
      <c r="O644" s="26" t="str">
        <f t="shared" si="97"/>
        <v/>
      </c>
      <c r="P644" s="50" t="str">
        <f>IF(OR(ISBLANK(Livraison!$B$15),ISBLANK(G644)),"",IF(M644=FALSE,FALSE,IF(AND((Livraison!$B$15-YEAR(G644))&gt;=16,(Livraison!$B$15-YEAR(G644))&lt;=65),TRUE,FALSE)))</f>
        <v/>
      </c>
      <c r="Q644" s="26" t="str">
        <f>IF(ISBLANK(E644),"",IF(COUNTIF(Qualification!$O$12:$O$1011,E644)&gt;0,TRUE,FALSE))</f>
        <v/>
      </c>
      <c r="R644" s="56" t="str">
        <f t="shared" si="98"/>
        <v/>
      </c>
    </row>
    <row r="645" spans="1:18">
      <c r="A645" s="40" t="str">
        <f t="shared" si="92"/>
        <v/>
      </c>
      <c r="B645" s="54"/>
      <c r="C645" s="54"/>
      <c r="D645" s="55"/>
      <c r="E645" s="53"/>
      <c r="F645" s="55"/>
      <c r="G645" s="126"/>
      <c r="H645" s="55"/>
      <c r="I645" s="51" t="str">
        <f t="shared" si="90"/>
        <v>-</v>
      </c>
      <c r="J645" s="26" t="str">
        <f t="shared" si="93"/>
        <v/>
      </c>
      <c r="K645" s="26" t="str">
        <f t="shared" si="91"/>
        <v/>
      </c>
      <c r="L645" s="26" t="str">
        <f t="shared" si="94"/>
        <v/>
      </c>
      <c r="M645" s="26" t="str">
        <f t="shared" si="95"/>
        <v/>
      </c>
      <c r="N645" s="26" t="str">
        <f t="shared" si="96"/>
        <v/>
      </c>
      <c r="O645" s="26" t="str">
        <f t="shared" si="97"/>
        <v/>
      </c>
      <c r="P645" s="50" t="str">
        <f>IF(OR(ISBLANK(Livraison!$B$15),ISBLANK(G645)),"",IF(M645=FALSE,FALSE,IF(AND((Livraison!$B$15-YEAR(G645))&gt;=16,(Livraison!$B$15-YEAR(G645))&lt;=65),TRUE,FALSE)))</f>
        <v/>
      </c>
      <c r="Q645" s="26" t="str">
        <f>IF(ISBLANK(E645),"",IF(COUNTIF(Qualification!$O$12:$O$1011,E645)&gt;0,TRUE,FALSE))</f>
        <v/>
      </c>
      <c r="R645" s="56" t="str">
        <f t="shared" si="98"/>
        <v/>
      </c>
    </row>
    <row r="646" spans="1:18">
      <c r="A646" s="40" t="str">
        <f t="shared" si="92"/>
        <v/>
      </c>
      <c r="B646" s="54"/>
      <c r="C646" s="54"/>
      <c r="D646" s="55"/>
      <c r="E646" s="53"/>
      <c r="F646" s="55"/>
      <c r="G646" s="126"/>
      <c r="H646" s="55"/>
      <c r="I646" s="51" t="str">
        <f t="shared" si="90"/>
        <v>-</v>
      </c>
      <c r="J646" s="26" t="str">
        <f t="shared" si="93"/>
        <v/>
      </c>
      <c r="K646" s="26" t="str">
        <f t="shared" si="91"/>
        <v/>
      </c>
      <c r="L646" s="26" t="str">
        <f t="shared" si="94"/>
        <v/>
      </c>
      <c r="M646" s="26" t="str">
        <f t="shared" si="95"/>
        <v/>
      </c>
      <c r="N646" s="26" t="str">
        <f t="shared" si="96"/>
        <v/>
      </c>
      <c r="O646" s="26" t="str">
        <f t="shared" si="97"/>
        <v/>
      </c>
      <c r="P646" s="50" t="str">
        <f>IF(OR(ISBLANK(Livraison!$B$15),ISBLANK(G646)),"",IF(M646=FALSE,FALSE,IF(AND((Livraison!$B$15-YEAR(G646))&gt;=16,(Livraison!$B$15-YEAR(G646))&lt;=65),TRUE,FALSE)))</f>
        <v/>
      </c>
      <c r="Q646" s="26" t="str">
        <f>IF(ISBLANK(E646),"",IF(COUNTIF(Qualification!$O$12:$O$1011,E646)&gt;0,TRUE,FALSE))</f>
        <v/>
      </c>
      <c r="R646" s="56" t="str">
        <f t="shared" si="98"/>
        <v/>
      </c>
    </row>
    <row r="647" spans="1:18">
      <c r="A647" s="40" t="str">
        <f t="shared" si="92"/>
        <v/>
      </c>
      <c r="B647" s="54"/>
      <c r="C647" s="54"/>
      <c r="D647" s="55"/>
      <c r="E647" s="53"/>
      <c r="F647" s="55"/>
      <c r="G647" s="126"/>
      <c r="H647" s="55"/>
      <c r="I647" s="51" t="str">
        <f t="shared" si="90"/>
        <v>-</v>
      </c>
      <c r="J647" s="26" t="str">
        <f t="shared" si="93"/>
        <v/>
      </c>
      <c r="K647" s="26" t="str">
        <f t="shared" si="91"/>
        <v/>
      </c>
      <c r="L647" s="26" t="str">
        <f t="shared" si="94"/>
        <v/>
      </c>
      <c r="M647" s="26" t="str">
        <f t="shared" si="95"/>
        <v/>
      </c>
      <c r="N647" s="26" t="str">
        <f t="shared" si="96"/>
        <v/>
      </c>
      <c r="O647" s="26" t="str">
        <f t="shared" si="97"/>
        <v/>
      </c>
      <c r="P647" s="50" t="str">
        <f>IF(OR(ISBLANK(Livraison!$B$15),ISBLANK(G647)),"",IF(M647=FALSE,FALSE,IF(AND((Livraison!$B$15-YEAR(G647))&gt;=16,(Livraison!$B$15-YEAR(G647))&lt;=65),TRUE,FALSE)))</f>
        <v/>
      </c>
      <c r="Q647" s="26" t="str">
        <f>IF(ISBLANK(E647),"",IF(COUNTIF(Qualification!$O$12:$O$1011,E647)&gt;0,TRUE,FALSE))</f>
        <v/>
      </c>
      <c r="R647" s="56" t="str">
        <f t="shared" si="98"/>
        <v/>
      </c>
    </row>
    <row r="648" spans="1:18">
      <c r="A648" s="40" t="str">
        <f t="shared" si="92"/>
        <v/>
      </c>
      <c r="B648" s="54"/>
      <c r="C648" s="54"/>
      <c r="D648" s="55"/>
      <c r="E648" s="53"/>
      <c r="F648" s="55"/>
      <c r="G648" s="126"/>
      <c r="H648" s="55"/>
      <c r="I648" s="51" t="str">
        <f t="shared" si="90"/>
        <v>-</v>
      </c>
      <c r="J648" s="26" t="str">
        <f t="shared" si="93"/>
        <v/>
      </c>
      <c r="K648" s="26" t="str">
        <f t="shared" si="91"/>
        <v/>
      </c>
      <c r="L648" s="26" t="str">
        <f t="shared" si="94"/>
        <v/>
      </c>
      <c r="M648" s="26" t="str">
        <f t="shared" si="95"/>
        <v/>
      </c>
      <c r="N648" s="26" t="str">
        <f t="shared" si="96"/>
        <v/>
      </c>
      <c r="O648" s="26" t="str">
        <f t="shared" si="97"/>
        <v/>
      </c>
      <c r="P648" s="50" t="str">
        <f>IF(OR(ISBLANK(Livraison!$B$15),ISBLANK(G648)),"",IF(M648=FALSE,FALSE,IF(AND((Livraison!$B$15-YEAR(G648))&gt;=16,(Livraison!$B$15-YEAR(G648))&lt;=65),TRUE,FALSE)))</f>
        <v/>
      </c>
      <c r="Q648" s="26" t="str">
        <f>IF(ISBLANK(E648),"",IF(COUNTIF(Qualification!$O$12:$O$1011,E648)&gt;0,TRUE,FALSE))</f>
        <v/>
      </c>
      <c r="R648" s="56" t="str">
        <f t="shared" si="98"/>
        <v/>
      </c>
    </row>
    <row r="649" spans="1:18">
      <c r="A649" s="40" t="str">
        <f t="shared" si="92"/>
        <v/>
      </c>
      <c r="B649" s="54"/>
      <c r="C649" s="54"/>
      <c r="D649" s="55"/>
      <c r="E649" s="53"/>
      <c r="F649" s="55"/>
      <c r="G649" s="126"/>
      <c r="H649" s="55"/>
      <c r="I649" s="51" t="str">
        <f t="shared" si="90"/>
        <v>-</v>
      </c>
      <c r="J649" s="26" t="str">
        <f t="shared" si="93"/>
        <v/>
      </c>
      <c r="K649" s="26" t="str">
        <f t="shared" si="91"/>
        <v/>
      </c>
      <c r="L649" s="26" t="str">
        <f t="shared" si="94"/>
        <v/>
      </c>
      <c r="M649" s="26" t="str">
        <f t="shared" si="95"/>
        <v/>
      </c>
      <c r="N649" s="26" t="str">
        <f t="shared" si="96"/>
        <v/>
      </c>
      <c r="O649" s="26" t="str">
        <f t="shared" si="97"/>
        <v/>
      </c>
      <c r="P649" s="50" t="str">
        <f>IF(OR(ISBLANK(Livraison!$B$15),ISBLANK(G649)),"",IF(M649=FALSE,FALSE,IF(AND((Livraison!$B$15-YEAR(G649))&gt;=16,(Livraison!$B$15-YEAR(G649))&lt;=65),TRUE,FALSE)))</f>
        <v/>
      </c>
      <c r="Q649" s="26" t="str">
        <f>IF(ISBLANK(E649),"",IF(COUNTIF(Qualification!$O$12:$O$1011,E649)&gt;0,TRUE,FALSE))</f>
        <v/>
      </c>
      <c r="R649" s="56" t="str">
        <f t="shared" si="98"/>
        <v/>
      </c>
    </row>
    <row r="650" spans="1:18">
      <c r="A650" s="40" t="str">
        <f t="shared" si="92"/>
        <v/>
      </c>
      <c r="B650" s="54"/>
      <c r="C650" s="54"/>
      <c r="D650" s="55"/>
      <c r="E650" s="53"/>
      <c r="F650" s="55"/>
      <c r="G650" s="126"/>
      <c r="H650" s="55"/>
      <c r="I650" s="51" t="str">
        <f t="shared" si="90"/>
        <v>-</v>
      </c>
      <c r="J650" s="26" t="str">
        <f t="shared" si="93"/>
        <v/>
      </c>
      <c r="K650" s="26" t="str">
        <f t="shared" si="91"/>
        <v/>
      </c>
      <c r="L650" s="26" t="str">
        <f t="shared" si="94"/>
        <v/>
      </c>
      <c r="M650" s="26" t="str">
        <f t="shared" si="95"/>
        <v/>
      </c>
      <c r="N650" s="26" t="str">
        <f t="shared" si="96"/>
        <v/>
      </c>
      <c r="O650" s="26" t="str">
        <f t="shared" si="97"/>
        <v/>
      </c>
      <c r="P650" s="50" t="str">
        <f>IF(OR(ISBLANK(Livraison!$B$15),ISBLANK(G650)),"",IF(M650=FALSE,FALSE,IF(AND((Livraison!$B$15-YEAR(G650))&gt;=16,(Livraison!$B$15-YEAR(G650))&lt;=65),TRUE,FALSE)))</f>
        <v/>
      </c>
      <c r="Q650" s="26" t="str">
        <f>IF(ISBLANK(E650),"",IF(COUNTIF(Qualification!$O$12:$O$1011,E650)&gt;0,TRUE,FALSE))</f>
        <v/>
      </c>
      <c r="R650" s="56" t="str">
        <f t="shared" si="98"/>
        <v/>
      </c>
    </row>
    <row r="651" spans="1:18">
      <c r="A651" s="40" t="str">
        <f t="shared" si="92"/>
        <v/>
      </c>
      <c r="B651" s="54"/>
      <c r="C651" s="54"/>
      <c r="D651" s="55"/>
      <c r="E651" s="53"/>
      <c r="F651" s="55"/>
      <c r="G651" s="126"/>
      <c r="H651" s="55"/>
      <c r="I651" s="51" t="str">
        <f t="shared" si="90"/>
        <v>-</v>
      </c>
      <c r="J651" s="26" t="str">
        <f t="shared" si="93"/>
        <v/>
      </c>
      <c r="K651" s="26" t="str">
        <f t="shared" si="91"/>
        <v/>
      </c>
      <c r="L651" s="26" t="str">
        <f t="shared" si="94"/>
        <v/>
      </c>
      <c r="M651" s="26" t="str">
        <f t="shared" si="95"/>
        <v/>
      </c>
      <c r="N651" s="26" t="str">
        <f t="shared" si="96"/>
        <v/>
      </c>
      <c r="O651" s="26" t="str">
        <f t="shared" si="97"/>
        <v/>
      </c>
      <c r="P651" s="50" t="str">
        <f>IF(OR(ISBLANK(Livraison!$B$15),ISBLANK(G651)),"",IF(M651=FALSE,FALSE,IF(AND((Livraison!$B$15-YEAR(G651))&gt;=16,(Livraison!$B$15-YEAR(G651))&lt;=65),TRUE,FALSE)))</f>
        <v/>
      </c>
      <c r="Q651" s="26" t="str">
        <f>IF(ISBLANK(E651),"",IF(COUNTIF(Qualification!$O$12:$O$1011,E651)&gt;0,TRUE,FALSE))</f>
        <v/>
      </c>
      <c r="R651" s="56" t="str">
        <f t="shared" si="98"/>
        <v/>
      </c>
    </row>
    <row r="652" spans="1:18">
      <c r="A652" s="40" t="str">
        <f t="shared" si="92"/>
        <v/>
      </c>
      <c r="B652" s="54"/>
      <c r="C652" s="54"/>
      <c r="D652" s="55"/>
      <c r="E652" s="53"/>
      <c r="F652" s="55"/>
      <c r="G652" s="126"/>
      <c r="H652" s="55"/>
      <c r="I652" s="51" t="str">
        <f t="shared" si="90"/>
        <v>-</v>
      </c>
      <c r="J652" s="26" t="str">
        <f t="shared" si="93"/>
        <v/>
      </c>
      <c r="K652" s="26" t="str">
        <f t="shared" si="91"/>
        <v/>
      </c>
      <c r="L652" s="26" t="str">
        <f t="shared" si="94"/>
        <v/>
      </c>
      <c r="M652" s="26" t="str">
        <f t="shared" si="95"/>
        <v/>
      </c>
      <c r="N652" s="26" t="str">
        <f t="shared" si="96"/>
        <v/>
      </c>
      <c r="O652" s="26" t="str">
        <f t="shared" si="97"/>
        <v/>
      </c>
      <c r="P652" s="50" t="str">
        <f>IF(OR(ISBLANK(Livraison!$B$15),ISBLANK(G652)),"",IF(M652=FALSE,FALSE,IF(AND((Livraison!$B$15-YEAR(G652))&gt;=16,(Livraison!$B$15-YEAR(G652))&lt;=65),TRUE,FALSE)))</f>
        <v/>
      </c>
      <c r="Q652" s="26" t="str">
        <f>IF(ISBLANK(E652),"",IF(COUNTIF(Qualification!$O$12:$O$1011,E652)&gt;0,TRUE,FALSE))</f>
        <v/>
      </c>
      <c r="R652" s="56" t="str">
        <f t="shared" si="98"/>
        <v/>
      </c>
    </row>
    <row r="653" spans="1:18">
      <c r="A653" s="40" t="str">
        <f t="shared" si="92"/>
        <v/>
      </c>
      <c r="B653" s="54"/>
      <c r="C653" s="54"/>
      <c r="D653" s="55"/>
      <c r="E653" s="53"/>
      <c r="F653" s="55"/>
      <c r="G653" s="126"/>
      <c r="H653" s="55"/>
      <c r="I653" s="51" t="str">
        <f t="shared" ref="I653:I716" si="99">IF(ISBLANK(E653),"-",CONCATENATE(E653," ",B653," ",C653))</f>
        <v>-</v>
      </c>
      <c r="J653" s="26" t="str">
        <f t="shared" si="93"/>
        <v/>
      </c>
      <c r="K653" s="26" t="str">
        <f t="shared" ref="K653:K716" si="100">IF(OR(ISBLANK(E653)),"",NOT(COUNTIF($E$12:$E$1011,$E653)&gt;1))</f>
        <v/>
      </c>
      <c r="L653" s="26" t="str">
        <f t="shared" si="94"/>
        <v/>
      </c>
      <c r="M653" s="26" t="str">
        <f t="shared" si="95"/>
        <v/>
      </c>
      <c r="N653" s="26" t="str">
        <f t="shared" si="96"/>
        <v/>
      </c>
      <c r="O653" s="26" t="str">
        <f t="shared" si="97"/>
        <v/>
      </c>
      <c r="P653" s="50" t="str">
        <f>IF(OR(ISBLANK(Livraison!$B$15),ISBLANK(G653)),"",IF(M653=FALSE,FALSE,IF(AND((Livraison!$B$15-YEAR(G653))&gt;=16,(Livraison!$B$15-YEAR(G653))&lt;=65),TRUE,FALSE)))</f>
        <v/>
      </c>
      <c r="Q653" s="26" t="str">
        <f>IF(ISBLANK(E653),"",IF(COUNTIF(Qualification!$O$12:$O$1011,E653)&gt;0,TRUE,FALSE))</f>
        <v/>
      </c>
      <c r="R653" s="56" t="str">
        <f t="shared" si="98"/>
        <v/>
      </c>
    </row>
    <row r="654" spans="1:18">
      <c r="A654" s="40" t="str">
        <f t="shared" si="92"/>
        <v/>
      </c>
      <c r="B654" s="54"/>
      <c r="C654" s="54"/>
      <c r="D654" s="55"/>
      <c r="E654" s="53"/>
      <c r="F654" s="55"/>
      <c r="G654" s="126"/>
      <c r="H654" s="55"/>
      <c r="I654" s="51" t="str">
        <f t="shared" si="99"/>
        <v>-</v>
      </c>
      <c r="J654" s="26" t="str">
        <f t="shared" si="93"/>
        <v/>
      </c>
      <c r="K654" s="26" t="str">
        <f t="shared" si="100"/>
        <v/>
      </c>
      <c r="L654" s="26" t="str">
        <f t="shared" si="94"/>
        <v/>
      </c>
      <c r="M654" s="26" t="str">
        <f t="shared" si="95"/>
        <v/>
      </c>
      <c r="N654" s="26" t="str">
        <f t="shared" si="96"/>
        <v/>
      </c>
      <c r="O654" s="26" t="str">
        <f t="shared" si="97"/>
        <v/>
      </c>
      <c r="P654" s="50" t="str">
        <f>IF(OR(ISBLANK(Livraison!$B$15),ISBLANK(G654)),"",IF(M654=FALSE,FALSE,IF(AND((Livraison!$B$15-YEAR(G654))&gt;=16,(Livraison!$B$15-YEAR(G654))&lt;=65),TRUE,FALSE)))</f>
        <v/>
      </c>
      <c r="Q654" s="26" t="str">
        <f>IF(ISBLANK(E654),"",IF(COUNTIF(Qualification!$O$12:$O$1011,E654)&gt;0,TRUE,FALSE))</f>
        <v/>
      </c>
      <c r="R654" s="56" t="str">
        <f t="shared" si="98"/>
        <v/>
      </c>
    </row>
    <row r="655" spans="1:18">
      <c r="A655" s="40" t="str">
        <f t="shared" si="92"/>
        <v/>
      </c>
      <c r="B655" s="54"/>
      <c r="C655" s="54"/>
      <c r="D655" s="55"/>
      <c r="E655" s="53"/>
      <c r="F655" s="55"/>
      <c r="G655" s="126"/>
      <c r="H655" s="55"/>
      <c r="I655" s="51" t="str">
        <f t="shared" si="99"/>
        <v>-</v>
      </c>
      <c r="J655" s="26" t="str">
        <f t="shared" si="93"/>
        <v/>
      </c>
      <c r="K655" s="26" t="str">
        <f t="shared" si="100"/>
        <v/>
      </c>
      <c r="L655" s="26" t="str">
        <f t="shared" si="94"/>
        <v/>
      </c>
      <c r="M655" s="26" t="str">
        <f t="shared" si="95"/>
        <v/>
      </c>
      <c r="N655" s="26" t="str">
        <f t="shared" si="96"/>
        <v/>
      </c>
      <c r="O655" s="26" t="str">
        <f t="shared" si="97"/>
        <v/>
      </c>
      <c r="P655" s="50" t="str">
        <f>IF(OR(ISBLANK(Livraison!$B$15),ISBLANK(G655)),"",IF(M655=FALSE,FALSE,IF(AND((Livraison!$B$15-YEAR(G655))&gt;=16,(Livraison!$B$15-YEAR(G655))&lt;=65),TRUE,FALSE)))</f>
        <v/>
      </c>
      <c r="Q655" s="26" t="str">
        <f>IF(ISBLANK(E655),"",IF(COUNTIF(Qualification!$O$12:$O$1011,E655)&gt;0,TRUE,FALSE))</f>
        <v/>
      </c>
      <c r="R655" s="56" t="str">
        <f t="shared" si="98"/>
        <v/>
      </c>
    </row>
    <row r="656" spans="1:18">
      <c r="A656" s="40" t="str">
        <f t="shared" si="92"/>
        <v/>
      </c>
      <c r="B656" s="54"/>
      <c r="C656" s="54"/>
      <c r="D656" s="55"/>
      <c r="E656" s="53"/>
      <c r="F656" s="55"/>
      <c r="G656" s="126"/>
      <c r="H656" s="55"/>
      <c r="I656" s="51" t="str">
        <f t="shared" si="99"/>
        <v>-</v>
      </c>
      <c r="J656" s="26" t="str">
        <f t="shared" si="93"/>
        <v/>
      </c>
      <c r="K656" s="26" t="str">
        <f t="shared" si="100"/>
        <v/>
      </c>
      <c r="L656" s="26" t="str">
        <f t="shared" si="94"/>
        <v/>
      </c>
      <c r="M656" s="26" t="str">
        <f t="shared" si="95"/>
        <v/>
      </c>
      <c r="N656" s="26" t="str">
        <f t="shared" si="96"/>
        <v/>
      </c>
      <c r="O656" s="26" t="str">
        <f t="shared" si="97"/>
        <v/>
      </c>
      <c r="P656" s="50" t="str">
        <f>IF(OR(ISBLANK(Livraison!$B$15),ISBLANK(G656)),"",IF(M656=FALSE,FALSE,IF(AND((Livraison!$B$15-YEAR(G656))&gt;=16,(Livraison!$B$15-YEAR(G656))&lt;=65),TRUE,FALSE)))</f>
        <v/>
      </c>
      <c r="Q656" s="26" t="str">
        <f>IF(ISBLANK(E656),"",IF(COUNTIF(Qualification!$O$12:$O$1011,E656)&gt;0,TRUE,FALSE))</f>
        <v/>
      </c>
      <c r="R656" s="56" t="str">
        <f t="shared" si="98"/>
        <v/>
      </c>
    </row>
    <row r="657" spans="1:18">
      <c r="A657" s="40" t="str">
        <f t="shared" si="92"/>
        <v/>
      </c>
      <c r="B657" s="54"/>
      <c r="C657" s="54"/>
      <c r="D657" s="55"/>
      <c r="E657" s="53"/>
      <c r="F657" s="55"/>
      <c r="G657" s="126"/>
      <c r="H657" s="55"/>
      <c r="I657" s="51" t="str">
        <f t="shared" si="99"/>
        <v>-</v>
      </c>
      <c r="J657" s="26" t="str">
        <f t="shared" si="93"/>
        <v/>
      </c>
      <c r="K657" s="26" t="str">
        <f t="shared" si="100"/>
        <v/>
      </c>
      <c r="L657" s="26" t="str">
        <f t="shared" si="94"/>
        <v/>
      </c>
      <c r="M657" s="26" t="str">
        <f t="shared" si="95"/>
        <v/>
      </c>
      <c r="N657" s="26" t="str">
        <f t="shared" si="96"/>
        <v/>
      </c>
      <c r="O657" s="26" t="str">
        <f t="shared" si="97"/>
        <v/>
      </c>
      <c r="P657" s="50" t="str">
        <f>IF(OR(ISBLANK(Livraison!$B$15),ISBLANK(G657)),"",IF(M657=FALSE,FALSE,IF(AND((Livraison!$B$15-YEAR(G657))&gt;=16,(Livraison!$B$15-YEAR(G657))&lt;=65),TRUE,FALSE)))</f>
        <v/>
      </c>
      <c r="Q657" s="26" t="str">
        <f>IF(ISBLANK(E657),"",IF(COUNTIF(Qualification!$O$12:$O$1011,E657)&gt;0,TRUE,FALSE))</f>
        <v/>
      </c>
      <c r="R657" s="56" t="str">
        <f t="shared" si="98"/>
        <v/>
      </c>
    </row>
    <row r="658" spans="1:18">
      <c r="A658" s="40" t="str">
        <f t="shared" si="92"/>
        <v/>
      </c>
      <c r="B658" s="54"/>
      <c r="C658" s="54"/>
      <c r="D658" s="55"/>
      <c r="E658" s="53"/>
      <c r="F658" s="55"/>
      <c r="G658" s="126"/>
      <c r="H658" s="55"/>
      <c r="I658" s="51" t="str">
        <f t="shared" si="99"/>
        <v>-</v>
      </c>
      <c r="J658" s="26" t="str">
        <f t="shared" si="93"/>
        <v/>
      </c>
      <c r="K658" s="26" t="str">
        <f t="shared" si="100"/>
        <v/>
      </c>
      <c r="L658" s="26" t="str">
        <f t="shared" si="94"/>
        <v/>
      </c>
      <c r="M658" s="26" t="str">
        <f t="shared" si="95"/>
        <v/>
      </c>
      <c r="N658" s="26" t="str">
        <f t="shared" si="96"/>
        <v/>
      </c>
      <c r="O658" s="26" t="str">
        <f t="shared" si="97"/>
        <v/>
      </c>
      <c r="P658" s="50" t="str">
        <f>IF(OR(ISBLANK(Livraison!$B$15),ISBLANK(G658)),"",IF(M658=FALSE,FALSE,IF(AND((Livraison!$B$15-YEAR(G658))&gt;=16,(Livraison!$B$15-YEAR(G658))&lt;=65),TRUE,FALSE)))</f>
        <v/>
      </c>
      <c r="Q658" s="26" t="str">
        <f>IF(ISBLANK(E658),"",IF(COUNTIF(Qualification!$O$12:$O$1011,E658)&gt;0,TRUE,FALSE))</f>
        <v/>
      </c>
      <c r="R658" s="56" t="str">
        <f t="shared" si="98"/>
        <v/>
      </c>
    </row>
    <row r="659" spans="1:18">
      <c r="A659" s="40" t="str">
        <f t="shared" si="92"/>
        <v/>
      </c>
      <c r="B659" s="54"/>
      <c r="C659" s="54"/>
      <c r="D659" s="55"/>
      <c r="E659" s="53"/>
      <c r="F659" s="55"/>
      <c r="G659" s="126"/>
      <c r="H659" s="55"/>
      <c r="I659" s="51" t="str">
        <f t="shared" si="99"/>
        <v>-</v>
      </c>
      <c r="J659" s="26" t="str">
        <f t="shared" si="93"/>
        <v/>
      </c>
      <c r="K659" s="26" t="str">
        <f t="shared" si="100"/>
        <v/>
      </c>
      <c r="L659" s="26" t="str">
        <f t="shared" si="94"/>
        <v/>
      </c>
      <c r="M659" s="26" t="str">
        <f t="shared" si="95"/>
        <v/>
      </c>
      <c r="N659" s="26" t="str">
        <f t="shared" si="96"/>
        <v/>
      </c>
      <c r="O659" s="26" t="str">
        <f t="shared" si="97"/>
        <v/>
      </c>
      <c r="P659" s="50" t="str">
        <f>IF(OR(ISBLANK(Livraison!$B$15),ISBLANK(G659)),"",IF(M659=FALSE,FALSE,IF(AND((Livraison!$B$15-YEAR(G659))&gt;=16,(Livraison!$B$15-YEAR(G659))&lt;=65),TRUE,FALSE)))</f>
        <v/>
      </c>
      <c r="Q659" s="26" t="str">
        <f>IF(ISBLANK(E659),"",IF(COUNTIF(Qualification!$O$12:$O$1011,E659)&gt;0,TRUE,FALSE))</f>
        <v/>
      </c>
      <c r="R659" s="56" t="str">
        <f t="shared" si="98"/>
        <v/>
      </c>
    </row>
    <row r="660" spans="1:18">
      <c r="A660" s="40" t="str">
        <f t="shared" si="92"/>
        <v/>
      </c>
      <c r="B660" s="54"/>
      <c r="C660" s="54"/>
      <c r="D660" s="55"/>
      <c r="E660" s="53"/>
      <c r="F660" s="55"/>
      <c r="G660" s="126"/>
      <c r="H660" s="55"/>
      <c r="I660" s="51" t="str">
        <f t="shared" si="99"/>
        <v>-</v>
      </c>
      <c r="J660" s="26" t="str">
        <f t="shared" si="93"/>
        <v/>
      </c>
      <c r="K660" s="26" t="str">
        <f t="shared" si="100"/>
        <v/>
      </c>
      <c r="L660" s="26" t="str">
        <f t="shared" si="94"/>
        <v/>
      </c>
      <c r="M660" s="26" t="str">
        <f t="shared" si="95"/>
        <v/>
      </c>
      <c r="N660" s="26" t="str">
        <f t="shared" si="96"/>
        <v/>
      </c>
      <c r="O660" s="26" t="str">
        <f t="shared" si="97"/>
        <v/>
      </c>
      <c r="P660" s="50" t="str">
        <f>IF(OR(ISBLANK(Livraison!$B$15),ISBLANK(G660)),"",IF(M660=FALSE,FALSE,IF(AND((Livraison!$B$15-YEAR(G660))&gt;=16,(Livraison!$B$15-YEAR(G660))&lt;=65),TRUE,FALSE)))</f>
        <v/>
      </c>
      <c r="Q660" s="26" t="str">
        <f>IF(ISBLANK(E660),"",IF(COUNTIF(Qualification!$O$12:$O$1011,E660)&gt;0,TRUE,FALSE))</f>
        <v/>
      </c>
      <c r="R660" s="56" t="str">
        <f t="shared" si="98"/>
        <v/>
      </c>
    </row>
    <row r="661" spans="1:18">
      <c r="A661" s="40" t="str">
        <f t="shared" si="92"/>
        <v/>
      </c>
      <c r="B661" s="54"/>
      <c r="C661" s="54"/>
      <c r="D661" s="55"/>
      <c r="E661" s="53"/>
      <c r="F661" s="55"/>
      <c r="G661" s="126"/>
      <c r="H661" s="55"/>
      <c r="I661" s="51" t="str">
        <f t="shared" si="99"/>
        <v>-</v>
      </c>
      <c r="J661" s="26" t="str">
        <f t="shared" si="93"/>
        <v/>
      </c>
      <c r="K661" s="26" t="str">
        <f t="shared" si="100"/>
        <v/>
      </c>
      <c r="L661" s="26" t="str">
        <f t="shared" si="94"/>
        <v/>
      </c>
      <c r="M661" s="26" t="str">
        <f t="shared" si="95"/>
        <v/>
      </c>
      <c r="N661" s="26" t="str">
        <f t="shared" si="96"/>
        <v/>
      </c>
      <c r="O661" s="26" t="str">
        <f t="shared" si="97"/>
        <v/>
      </c>
      <c r="P661" s="50" t="str">
        <f>IF(OR(ISBLANK(Livraison!$B$15),ISBLANK(G661)),"",IF(M661=FALSE,FALSE,IF(AND((Livraison!$B$15-YEAR(G661))&gt;=16,(Livraison!$B$15-YEAR(G661))&lt;=65),TRUE,FALSE)))</f>
        <v/>
      </c>
      <c r="Q661" s="26" t="str">
        <f>IF(ISBLANK(E661),"",IF(COUNTIF(Qualification!$O$12:$O$1011,E661)&gt;0,TRUE,FALSE))</f>
        <v/>
      </c>
      <c r="R661" s="56" t="str">
        <f t="shared" si="98"/>
        <v/>
      </c>
    </row>
    <row r="662" spans="1:18">
      <c r="A662" s="40" t="str">
        <f t="shared" si="92"/>
        <v/>
      </c>
      <c r="B662" s="54"/>
      <c r="C662" s="54"/>
      <c r="D662" s="55"/>
      <c r="E662" s="53"/>
      <c r="F662" s="55"/>
      <c r="G662" s="126"/>
      <c r="H662" s="55"/>
      <c r="I662" s="51" t="str">
        <f t="shared" si="99"/>
        <v>-</v>
      </c>
      <c r="J662" s="26" t="str">
        <f t="shared" si="93"/>
        <v/>
      </c>
      <c r="K662" s="26" t="str">
        <f t="shared" si="100"/>
        <v/>
      </c>
      <c r="L662" s="26" t="str">
        <f t="shared" si="94"/>
        <v/>
      </c>
      <c r="M662" s="26" t="str">
        <f t="shared" si="95"/>
        <v/>
      </c>
      <c r="N662" s="26" t="str">
        <f t="shared" si="96"/>
        <v/>
      </c>
      <c r="O662" s="26" t="str">
        <f t="shared" si="97"/>
        <v/>
      </c>
      <c r="P662" s="50" t="str">
        <f>IF(OR(ISBLANK(Livraison!$B$15),ISBLANK(G662)),"",IF(M662=FALSE,FALSE,IF(AND((Livraison!$B$15-YEAR(G662))&gt;=16,(Livraison!$B$15-YEAR(G662))&lt;=65),TRUE,FALSE)))</f>
        <v/>
      </c>
      <c r="Q662" s="26" t="str">
        <f>IF(ISBLANK(E662),"",IF(COUNTIF(Qualification!$O$12:$O$1011,E662)&gt;0,TRUE,FALSE))</f>
        <v/>
      </c>
      <c r="R662" s="56" t="str">
        <f t="shared" si="98"/>
        <v/>
      </c>
    </row>
    <row r="663" spans="1:18">
      <c r="A663" s="40" t="str">
        <f t="shared" si="92"/>
        <v/>
      </c>
      <c r="B663" s="54"/>
      <c r="C663" s="54"/>
      <c r="D663" s="55"/>
      <c r="E663" s="53"/>
      <c r="F663" s="55"/>
      <c r="G663" s="126"/>
      <c r="H663" s="55"/>
      <c r="I663" s="51" t="str">
        <f t="shared" si="99"/>
        <v>-</v>
      </c>
      <c r="J663" s="26" t="str">
        <f t="shared" si="93"/>
        <v/>
      </c>
      <c r="K663" s="26" t="str">
        <f t="shared" si="100"/>
        <v/>
      </c>
      <c r="L663" s="26" t="str">
        <f t="shared" si="94"/>
        <v/>
      </c>
      <c r="M663" s="26" t="str">
        <f t="shared" si="95"/>
        <v/>
      </c>
      <c r="N663" s="26" t="str">
        <f t="shared" si="96"/>
        <v/>
      </c>
      <c r="O663" s="26" t="str">
        <f t="shared" si="97"/>
        <v/>
      </c>
      <c r="P663" s="50" t="str">
        <f>IF(OR(ISBLANK(Livraison!$B$15),ISBLANK(G663)),"",IF(M663=FALSE,FALSE,IF(AND((Livraison!$B$15-YEAR(G663))&gt;=16,(Livraison!$B$15-YEAR(G663))&lt;=65),TRUE,FALSE)))</f>
        <v/>
      </c>
      <c r="Q663" s="26" t="str">
        <f>IF(ISBLANK(E663),"",IF(COUNTIF(Qualification!$O$12:$O$1011,E663)&gt;0,TRUE,FALSE))</f>
        <v/>
      </c>
      <c r="R663" s="56" t="str">
        <f t="shared" si="98"/>
        <v/>
      </c>
    </row>
    <row r="664" spans="1:18">
      <c r="A664" s="40" t="str">
        <f t="shared" si="92"/>
        <v/>
      </c>
      <c r="B664" s="54"/>
      <c r="C664" s="54"/>
      <c r="D664" s="55"/>
      <c r="E664" s="53"/>
      <c r="F664" s="55"/>
      <c r="G664" s="126"/>
      <c r="H664" s="55"/>
      <c r="I664" s="51" t="str">
        <f t="shared" si="99"/>
        <v>-</v>
      </c>
      <c r="J664" s="26" t="str">
        <f t="shared" si="93"/>
        <v/>
      </c>
      <c r="K664" s="26" t="str">
        <f t="shared" si="100"/>
        <v/>
      </c>
      <c r="L664" s="26" t="str">
        <f t="shared" si="94"/>
        <v/>
      </c>
      <c r="M664" s="26" t="str">
        <f t="shared" si="95"/>
        <v/>
      </c>
      <c r="N664" s="26" t="str">
        <f t="shared" si="96"/>
        <v/>
      </c>
      <c r="O664" s="26" t="str">
        <f t="shared" si="97"/>
        <v/>
      </c>
      <c r="P664" s="50" t="str">
        <f>IF(OR(ISBLANK(Livraison!$B$15),ISBLANK(G664)),"",IF(M664=FALSE,FALSE,IF(AND((Livraison!$B$15-YEAR(G664))&gt;=16,(Livraison!$B$15-YEAR(G664))&lt;=65),TRUE,FALSE)))</f>
        <v/>
      </c>
      <c r="Q664" s="26" t="str">
        <f>IF(ISBLANK(E664),"",IF(COUNTIF(Qualification!$O$12:$O$1011,E664)&gt;0,TRUE,FALSE))</f>
        <v/>
      </c>
      <c r="R664" s="56" t="str">
        <f t="shared" si="98"/>
        <v/>
      </c>
    </row>
    <row r="665" spans="1:18">
      <c r="A665" s="40" t="str">
        <f t="shared" si="92"/>
        <v/>
      </c>
      <c r="B665" s="54"/>
      <c r="C665" s="54"/>
      <c r="D665" s="55"/>
      <c r="E665" s="53"/>
      <c r="F665" s="55"/>
      <c r="G665" s="126"/>
      <c r="H665" s="55"/>
      <c r="I665" s="51" t="str">
        <f t="shared" si="99"/>
        <v>-</v>
      </c>
      <c r="J665" s="26" t="str">
        <f t="shared" si="93"/>
        <v/>
      </c>
      <c r="K665" s="26" t="str">
        <f t="shared" si="100"/>
        <v/>
      </c>
      <c r="L665" s="26" t="str">
        <f t="shared" si="94"/>
        <v/>
      </c>
      <c r="M665" s="26" t="str">
        <f t="shared" si="95"/>
        <v/>
      </c>
      <c r="N665" s="26" t="str">
        <f t="shared" si="96"/>
        <v/>
      </c>
      <c r="O665" s="26" t="str">
        <f t="shared" si="97"/>
        <v/>
      </c>
      <c r="P665" s="50" t="str">
        <f>IF(OR(ISBLANK(Livraison!$B$15),ISBLANK(G665)),"",IF(M665=FALSE,FALSE,IF(AND((Livraison!$B$15-YEAR(G665))&gt;=16,(Livraison!$B$15-YEAR(G665))&lt;=65),TRUE,FALSE)))</f>
        <v/>
      </c>
      <c r="Q665" s="26" t="str">
        <f>IF(ISBLANK(E665),"",IF(COUNTIF(Qualification!$O$12:$O$1011,E665)&gt;0,TRUE,FALSE))</f>
        <v/>
      </c>
      <c r="R665" s="56" t="str">
        <f t="shared" si="98"/>
        <v/>
      </c>
    </row>
    <row r="666" spans="1:18">
      <c r="A666" s="40" t="str">
        <f t="shared" si="92"/>
        <v/>
      </c>
      <c r="B666" s="54"/>
      <c r="C666" s="54"/>
      <c r="D666" s="55"/>
      <c r="E666" s="53"/>
      <c r="F666" s="55"/>
      <c r="G666" s="126"/>
      <c r="H666" s="55"/>
      <c r="I666" s="51" t="str">
        <f t="shared" si="99"/>
        <v>-</v>
      </c>
      <c r="J666" s="26" t="str">
        <f t="shared" si="93"/>
        <v/>
      </c>
      <c r="K666" s="26" t="str">
        <f t="shared" si="100"/>
        <v/>
      </c>
      <c r="L666" s="26" t="str">
        <f t="shared" si="94"/>
        <v/>
      </c>
      <c r="M666" s="26" t="str">
        <f t="shared" si="95"/>
        <v/>
      </c>
      <c r="N666" s="26" t="str">
        <f t="shared" si="96"/>
        <v/>
      </c>
      <c r="O666" s="26" t="str">
        <f t="shared" si="97"/>
        <v/>
      </c>
      <c r="P666" s="50" t="str">
        <f>IF(OR(ISBLANK(Livraison!$B$15),ISBLANK(G666)),"",IF(M666=FALSE,FALSE,IF(AND((Livraison!$B$15-YEAR(G666))&gt;=16,(Livraison!$B$15-YEAR(G666))&lt;=65),TRUE,FALSE)))</f>
        <v/>
      </c>
      <c r="Q666" s="26" t="str">
        <f>IF(ISBLANK(E666),"",IF(COUNTIF(Qualification!$O$12:$O$1011,E666)&gt;0,TRUE,FALSE))</f>
        <v/>
      </c>
      <c r="R666" s="56" t="str">
        <f t="shared" si="98"/>
        <v/>
      </c>
    </row>
    <row r="667" spans="1:18">
      <c r="A667" s="40" t="str">
        <f t="shared" si="92"/>
        <v/>
      </c>
      <c r="B667" s="54"/>
      <c r="C667" s="54"/>
      <c r="D667" s="55"/>
      <c r="E667" s="53"/>
      <c r="F667" s="55"/>
      <c r="G667" s="126"/>
      <c r="H667" s="55"/>
      <c r="I667" s="51" t="str">
        <f t="shared" si="99"/>
        <v>-</v>
      </c>
      <c r="J667" s="26" t="str">
        <f t="shared" si="93"/>
        <v/>
      </c>
      <c r="K667" s="26" t="str">
        <f t="shared" si="100"/>
        <v/>
      </c>
      <c r="L667" s="26" t="str">
        <f t="shared" si="94"/>
        <v/>
      </c>
      <c r="M667" s="26" t="str">
        <f t="shared" si="95"/>
        <v/>
      </c>
      <c r="N667" s="26" t="str">
        <f t="shared" si="96"/>
        <v/>
      </c>
      <c r="O667" s="26" t="str">
        <f t="shared" si="97"/>
        <v/>
      </c>
      <c r="P667" s="50" t="str">
        <f>IF(OR(ISBLANK(Livraison!$B$15),ISBLANK(G667)),"",IF(M667=FALSE,FALSE,IF(AND((Livraison!$B$15-YEAR(G667))&gt;=16,(Livraison!$B$15-YEAR(G667))&lt;=65),TRUE,FALSE)))</f>
        <v/>
      </c>
      <c r="Q667" s="26" t="str">
        <f>IF(ISBLANK(E667),"",IF(COUNTIF(Qualification!$O$12:$O$1011,E667)&gt;0,TRUE,FALSE))</f>
        <v/>
      </c>
      <c r="R667" s="56" t="str">
        <f t="shared" si="98"/>
        <v/>
      </c>
    </row>
    <row r="668" spans="1:18">
      <c r="A668" s="40" t="str">
        <f t="shared" si="92"/>
        <v/>
      </c>
      <c r="B668" s="54"/>
      <c r="C668" s="54"/>
      <c r="D668" s="55"/>
      <c r="E668" s="53"/>
      <c r="F668" s="55"/>
      <c r="G668" s="126"/>
      <c r="H668" s="55"/>
      <c r="I668" s="51" t="str">
        <f t="shared" si="99"/>
        <v>-</v>
      </c>
      <c r="J668" s="26" t="str">
        <f t="shared" si="93"/>
        <v/>
      </c>
      <c r="K668" s="26" t="str">
        <f t="shared" si="100"/>
        <v/>
      </c>
      <c r="L668" s="26" t="str">
        <f t="shared" si="94"/>
        <v/>
      </c>
      <c r="M668" s="26" t="str">
        <f t="shared" si="95"/>
        <v/>
      </c>
      <c r="N668" s="26" t="str">
        <f t="shared" si="96"/>
        <v/>
      </c>
      <c r="O668" s="26" t="str">
        <f t="shared" si="97"/>
        <v/>
      </c>
      <c r="P668" s="50" t="str">
        <f>IF(OR(ISBLANK(Livraison!$B$15),ISBLANK(G668)),"",IF(M668=FALSE,FALSE,IF(AND((Livraison!$B$15-YEAR(G668))&gt;=16,(Livraison!$B$15-YEAR(G668))&lt;=65),TRUE,FALSE)))</f>
        <v/>
      </c>
      <c r="Q668" s="26" t="str">
        <f>IF(ISBLANK(E668),"",IF(COUNTIF(Qualification!$O$12:$O$1011,E668)&gt;0,TRUE,FALSE))</f>
        <v/>
      </c>
      <c r="R668" s="56" t="str">
        <f t="shared" si="98"/>
        <v/>
      </c>
    </row>
    <row r="669" spans="1:18">
      <c r="A669" s="40" t="str">
        <f t="shared" si="92"/>
        <v/>
      </c>
      <c r="B669" s="54"/>
      <c r="C669" s="54"/>
      <c r="D669" s="55"/>
      <c r="E669" s="53"/>
      <c r="F669" s="55"/>
      <c r="G669" s="126"/>
      <c r="H669" s="55"/>
      <c r="I669" s="51" t="str">
        <f t="shared" si="99"/>
        <v>-</v>
      </c>
      <c r="J669" s="26" t="str">
        <f t="shared" si="93"/>
        <v/>
      </c>
      <c r="K669" s="26" t="str">
        <f t="shared" si="100"/>
        <v/>
      </c>
      <c r="L669" s="26" t="str">
        <f t="shared" si="94"/>
        <v/>
      </c>
      <c r="M669" s="26" t="str">
        <f t="shared" si="95"/>
        <v/>
      </c>
      <c r="N669" s="26" t="str">
        <f t="shared" si="96"/>
        <v/>
      </c>
      <c r="O669" s="26" t="str">
        <f t="shared" si="97"/>
        <v/>
      </c>
      <c r="P669" s="50" t="str">
        <f>IF(OR(ISBLANK(Livraison!$B$15),ISBLANK(G669)),"",IF(M669=FALSE,FALSE,IF(AND((Livraison!$B$15-YEAR(G669))&gt;=16,(Livraison!$B$15-YEAR(G669))&lt;=65),TRUE,FALSE)))</f>
        <v/>
      </c>
      <c r="Q669" s="26" t="str">
        <f>IF(ISBLANK(E669),"",IF(COUNTIF(Qualification!$O$12:$O$1011,E669)&gt;0,TRUE,FALSE))</f>
        <v/>
      </c>
      <c r="R669" s="56" t="str">
        <f t="shared" si="98"/>
        <v/>
      </c>
    </row>
    <row r="670" spans="1:18">
      <c r="A670" s="40" t="str">
        <f t="shared" si="92"/>
        <v/>
      </c>
      <c r="B670" s="54"/>
      <c r="C670" s="54"/>
      <c r="D670" s="55"/>
      <c r="E670" s="53"/>
      <c r="F670" s="55"/>
      <c r="G670" s="126"/>
      <c r="H670" s="55"/>
      <c r="I670" s="51" t="str">
        <f t="shared" si="99"/>
        <v>-</v>
      </c>
      <c r="J670" s="26" t="str">
        <f t="shared" si="93"/>
        <v/>
      </c>
      <c r="K670" s="26" t="str">
        <f t="shared" si="100"/>
        <v/>
      </c>
      <c r="L670" s="26" t="str">
        <f t="shared" si="94"/>
        <v/>
      </c>
      <c r="M670" s="26" t="str">
        <f t="shared" si="95"/>
        <v/>
      </c>
      <c r="N670" s="26" t="str">
        <f t="shared" si="96"/>
        <v/>
      </c>
      <c r="O670" s="26" t="str">
        <f t="shared" si="97"/>
        <v/>
      </c>
      <c r="P670" s="50" t="str">
        <f>IF(OR(ISBLANK(Livraison!$B$15),ISBLANK(G670)),"",IF(M670=FALSE,FALSE,IF(AND((Livraison!$B$15-YEAR(G670))&gt;=16,(Livraison!$B$15-YEAR(G670))&lt;=65),TRUE,FALSE)))</f>
        <v/>
      </c>
      <c r="Q670" s="26" t="str">
        <f>IF(ISBLANK(E670),"",IF(COUNTIF(Qualification!$O$12:$O$1011,E670)&gt;0,TRUE,FALSE))</f>
        <v/>
      </c>
      <c r="R670" s="56" t="str">
        <f t="shared" si="98"/>
        <v/>
      </c>
    </row>
    <row r="671" spans="1:18">
      <c r="A671" s="40" t="str">
        <f t="shared" si="92"/>
        <v/>
      </c>
      <c r="B671" s="54"/>
      <c r="C671" s="54"/>
      <c r="D671" s="55"/>
      <c r="E671" s="53"/>
      <c r="F671" s="55"/>
      <c r="G671" s="126"/>
      <c r="H671" s="55"/>
      <c r="I671" s="51" t="str">
        <f t="shared" si="99"/>
        <v>-</v>
      </c>
      <c r="J671" s="26" t="str">
        <f t="shared" si="93"/>
        <v/>
      </c>
      <c r="K671" s="26" t="str">
        <f t="shared" si="100"/>
        <v/>
      </c>
      <c r="L671" s="26" t="str">
        <f t="shared" si="94"/>
        <v/>
      </c>
      <c r="M671" s="26" t="str">
        <f t="shared" si="95"/>
        <v/>
      </c>
      <c r="N671" s="26" t="str">
        <f t="shared" si="96"/>
        <v/>
      </c>
      <c r="O671" s="26" t="str">
        <f t="shared" si="97"/>
        <v/>
      </c>
      <c r="P671" s="50" t="str">
        <f>IF(OR(ISBLANK(Livraison!$B$15),ISBLANK(G671)),"",IF(M671=FALSE,FALSE,IF(AND((Livraison!$B$15-YEAR(G671))&gt;=16,(Livraison!$B$15-YEAR(G671))&lt;=65),TRUE,FALSE)))</f>
        <v/>
      </c>
      <c r="Q671" s="26" t="str">
        <f>IF(ISBLANK(E671),"",IF(COUNTIF(Qualification!$O$12:$O$1011,E671)&gt;0,TRUE,FALSE))</f>
        <v/>
      </c>
      <c r="R671" s="56" t="str">
        <f t="shared" si="98"/>
        <v/>
      </c>
    </row>
    <row r="672" spans="1:18">
      <c r="A672" s="40" t="str">
        <f t="shared" si="92"/>
        <v/>
      </c>
      <c r="B672" s="54"/>
      <c r="C672" s="54"/>
      <c r="D672" s="55"/>
      <c r="E672" s="53"/>
      <c r="F672" s="55"/>
      <c r="G672" s="126"/>
      <c r="H672" s="55"/>
      <c r="I672" s="51" t="str">
        <f t="shared" si="99"/>
        <v>-</v>
      </c>
      <c r="J672" s="26" t="str">
        <f t="shared" si="93"/>
        <v/>
      </c>
      <c r="K672" s="26" t="str">
        <f t="shared" si="100"/>
        <v/>
      </c>
      <c r="L672" s="26" t="str">
        <f t="shared" si="94"/>
        <v/>
      </c>
      <c r="M672" s="26" t="str">
        <f t="shared" si="95"/>
        <v/>
      </c>
      <c r="N672" s="26" t="str">
        <f t="shared" si="96"/>
        <v/>
      </c>
      <c r="O672" s="26" t="str">
        <f t="shared" si="97"/>
        <v/>
      </c>
      <c r="P672" s="50" t="str">
        <f>IF(OR(ISBLANK(Livraison!$B$15),ISBLANK(G672)),"",IF(M672=FALSE,FALSE,IF(AND((Livraison!$B$15-YEAR(G672))&gt;=16,(Livraison!$B$15-YEAR(G672))&lt;=65),TRUE,FALSE)))</f>
        <v/>
      </c>
      <c r="Q672" s="26" t="str">
        <f>IF(ISBLANK(E672),"",IF(COUNTIF(Qualification!$O$12:$O$1011,E672)&gt;0,TRUE,FALSE))</f>
        <v/>
      </c>
      <c r="R672" s="56" t="str">
        <f t="shared" si="98"/>
        <v/>
      </c>
    </row>
    <row r="673" spans="1:18">
      <c r="A673" s="40" t="str">
        <f t="shared" si="92"/>
        <v/>
      </c>
      <c r="B673" s="54"/>
      <c r="C673" s="54"/>
      <c r="D673" s="55"/>
      <c r="E673" s="53"/>
      <c r="F673" s="55"/>
      <c r="G673" s="126"/>
      <c r="H673" s="55"/>
      <c r="I673" s="51" t="str">
        <f t="shared" si="99"/>
        <v>-</v>
      </c>
      <c r="J673" s="26" t="str">
        <f t="shared" si="93"/>
        <v/>
      </c>
      <c r="K673" s="26" t="str">
        <f t="shared" si="100"/>
        <v/>
      </c>
      <c r="L673" s="26" t="str">
        <f t="shared" si="94"/>
        <v/>
      </c>
      <c r="M673" s="26" t="str">
        <f t="shared" si="95"/>
        <v/>
      </c>
      <c r="N673" s="26" t="str">
        <f t="shared" si="96"/>
        <v/>
      </c>
      <c r="O673" s="26" t="str">
        <f t="shared" si="97"/>
        <v/>
      </c>
      <c r="P673" s="50" t="str">
        <f>IF(OR(ISBLANK(Livraison!$B$15),ISBLANK(G673)),"",IF(M673=FALSE,FALSE,IF(AND((Livraison!$B$15-YEAR(G673))&gt;=16,(Livraison!$B$15-YEAR(G673))&lt;=65),TRUE,FALSE)))</f>
        <v/>
      </c>
      <c r="Q673" s="26" t="str">
        <f>IF(ISBLANK(E673),"",IF(COUNTIF(Qualification!$O$12:$O$1011,E673)&gt;0,TRUE,FALSE))</f>
        <v/>
      </c>
      <c r="R673" s="56" t="str">
        <f t="shared" si="98"/>
        <v/>
      </c>
    </row>
    <row r="674" spans="1:18">
      <c r="A674" s="40" t="str">
        <f t="shared" si="92"/>
        <v/>
      </c>
      <c r="B674" s="54"/>
      <c r="C674" s="54"/>
      <c r="D674" s="55"/>
      <c r="E674" s="53"/>
      <c r="F674" s="55"/>
      <c r="G674" s="126"/>
      <c r="H674" s="55"/>
      <c r="I674" s="51" t="str">
        <f t="shared" si="99"/>
        <v>-</v>
      </c>
      <c r="J674" s="26" t="str">
        <f t="shared" si="93"/>
        <v/>
      </c>
      <c r="K674" s="26" t="str">
        <f t="shared" si="100"/>
        <v/>
      </c>
      <c r="L674" s="26" t="str">
        <f t="shared" si="94"/>
        <v/>
      </c>
      <c r="M674" s="26" t="str">
        <f t="shared" si="95"/>
        <v/>
      </c>
      <c r="N674" s="26" t="str">
        <f t="shared" si="96"/>
        <v/>
      </c>
      <c r="O674" s="26" t="str">
        <f t="shared" si="97"/>
        <v/>
      </c>
      <c r="P674" s="50" t="str">
        <f>IF(OR(ISBLANK(Livraison!$B$15),ISBLANK(G674)),"",IF(M674=FALSE,FALSE,IF(AND((Livraison!$B$15-YEAR(G674))&gt;=16,(Livraison!$B$15-YEAR(G674))&lt;=65),TRUE,FALSE)))</f>
        <v/>
      </c>
      <c r="Q674" s="26" t="str">
        <f>IF(ISBLANK(E674),"",IF(COUNTIF(Qualification!$O$12:$O$1011,E674)&gt;0,TRUE,FALSE))</f>
        <v/>
      </c>
      <c r="R674" s="56" t="str">
        <f t="shared" si="98"/>
        <v/>
      </c>
    </row>
    <row r="675" spans="1:18">
      <c r="A675" s="40" t="str">
        <f t="shared" si="92"/>
        <v/>
      </c>
      <c r="B675" s="54"/>
      <c r="C675" s="54"/>
      <c r="D675" s="55"/>
      <c r="E675" s="53"/>
      <c r="F675" s="55"/>
      <c r="G675" s="126"/>
      <c r="H675" s="55"/>
      <c r="I675" s="51" t="str">
        <f t="shared" si="99"/>
        <v>-</v>
      </c>
      <c r="J675" s="26" t="str">
        <f t="shared" si="93"/>
        <v/>
      </c>
      <c r="K675" s="26" t="str">
        <f t="shared" si="100"/>
        <v/>
      </c>
      <c r="L675" s="26" t="str">
        <f t="shared" si="94"/>
        <v/>
      </c>
      <c r="M675" s="26" t="str">
        <f t="shared" si="95"/>
        <v/>
      </c>
      <c r="N675" s="26" t="str">
        <f t="shared" si="96"/>
        <v/>
      </c>
      <c r="O675" s="26" t="str">
        <f t="shared" si="97"/>
        <v/>
      </c>
      <c r="P675" s="50" t="str">
        <f>IF(OR(ISBLANK(Livraison!$B$15),ISBLANK(G675)),"",IF(M675=FALSE,FALSE,IF(AND((Livraison!$B$15-YEAR(G675))&gt;=16,(Livraison!$B$15-YEAR(G675))&lt;=65),TRUE,FALSE)))</f>
        <v/>
      </c>
      <c r="Q675" s="26" t="str">
        <f>IF(ISBLANK(E675),"",IF(COUNTIF(Qualification!$O$12:$O$1011,E675)&gt;0,TRUE,FALSE))</f>
        <v/>
      </c>
      <c r="R675" s="56" t="str">
        <f t="shared" si="98"/>
        <v/>
      </c>
    </row>
    <row r="676" spans="1:18">
      <c r="A676" s="40" t="str">
        <f t="shared" si="92"/>
        <v/>
      </c>
      <c r="B676" s="54"/>
      <c r="C676" s="54"/>
      <c r="D676" s="55"/>
      <c r="E676" s="53"/>
      <c r="F676" s="55"/>
      <c r="G676" s="126"/>
      <c r="H676" s="55"/>
      <c r="I676" s="51" t="str">
        <f t="shared" si="99"/>
        <v>-</v>
      </c>
      <c r="J676" s="26" t="str">
        <f t="shared" si="93"/>
        <v/>
      </c>
      <c r="K676" s="26" t="str">
        <f t="shared" si="100"/>
        <v/>
      </c>
      <c r="L676" s="26" t="str">
        <f t="shared" si="94"/>
        <v/>
      </c>
      <c r="M676" s="26" t="str">
        <f t="shared" si="95"/>
        <v/>
      </c>
      <c r="N676" s="26" t="str">
        <f t="shared" si="96"/>
        <v/>
      </c>
      <c r="O676" s="26" t="str">
        <f t="shared" si="97"/>
        <v/>
      </c>
      <c r="P676" s="50" t="str">
        <f>IF(OR(ISBLANK(Livraison!$B$15),ISBLANK(G676)),"",IF(M676=FALSE,FALSE,IF(AND((Livraison!$B$15-YEAR(G676))&gt;=16,(Livraison!$B$15-YEAR(G676))&lt;=65),TRUE,FALSE)))</f>
        <v/>
      </c>
      <c r="Q676" s="26" t="str">
        <f>IF(ISBLANK(E676),"",IF(COUNTIF(Qualification!$O$12:$O$1011,E676)&gt;0,TRUE,FALSE))</f>
        <v/>
      </c>
      <c r="R676" s="56" t="str">
        <f t="shared" si="98"/>
        <v/>
      </c>
    </row>
    <row r="677" spans="1:18">
      <c r="A677" s="40" t="str">
        <f t="shared" si="92"/>
        <v/>
      </c>
      <c r="B677" s="54"/>
      <c r="C677" s="54"/>
      <c r="D677" s="55"/>
      <c r="E677" s="53"/>
      <c r="F677" s="55"/>
      <c r="G677" s="126"/>
      <c r="H677" s="55"/>
      <c r="I677" s="51" t="str">
        <f t="shared" si="99"/>
        <v>-</v>
      </c>
      <c r="J677" s="26" t="str">
        <f t="shared" si="93"/>
        <v/>
      </c>
      <c r="K677" s="26" t="str">
        <f t="shared" si="100"/>
        <v/>
      </c>
      <c r="L677" s="26" t="str">
        <f t="shared" si="94"/>
        <v/>
      </c>
      <c r="M677" s="26" t="str">
        <f t="shared" si="95"/>
        <v/>
      </c>
      <c r="N677" s="26" t="str">
        <f t="shared" si="96"/>
        <v/>
      </c>
      <c r="O677" s="26" t="str">
        <f t="shared" si="97"/>
        <v/>
      </c>
      <c r="P677" s="50" t="str">
        <f>IF(OR(ISBLANK(Livraison!$B$15),ISBLANK(G677)),"",IF(M677=FALSE,FALSE,IF(AND((Livraison!$B$15-YEAR(G677))&gt;=16,(Livraison!$B$15-YEAR(G677))&lt;=65),TRUE,FALSE)))</f>
        <v/>
      </c>
      <c r="Q677" s="26" t="str">
        <f>IF(ISBLANK(E677),"",IF(COUNTIF(Qualification!$O$12:$O$1011,E677)&gt;0,TRUE,FALSE))</f>
        <v/>
      </c>
      <c r="R677" s="56" t="str">
        <f t="shared" si="98"/>
        <v/>
      </c>
    </row>
    <row r="678" spans="1:18">
      <c r="A678" s="40" t="str">
        <f t="shared" si="92"/>
        <v/>
      </c>
      <c r="B678" s="54"/>
      <c r="C678" s="54"/>
      <c r="D678" s="55"/>
      <c r="E678" s="53"/>
      <c r="F678" s="55"/>
      <c r="G678" s="126"/>
      <c r="H678" s="55"/>
      <c r="I678" s="51" t="str">
        <f t="shared" si="99"/>
        <v>-</v>
      </c>
      <c r="J678" s="26" t="str">
        <f t="shared" si="93"/>
        <v/>
      </c>
      <c r="K678" s="26" t="str">
        <f t="shared" si="100"/>
        <v/>
      </c>
      <c r="L678" s="26" t="str">
        <f t="shared" si="94"/>
        <v/>
      </c>
      <c r="M678" s="26" t="str">
        <f t="shared" si="95"/>
        <v/>
      </c>
      <c r="N678" s="26" t="str">
        <f t="shared" si="96"/>
        <v/>
      </c>
      <c r="O678" s="26" t="str">
        <f t="shared" si="97"/>
        <v/>
      </c>
      <c r="P678" s="50" t="str">
        <f>IF(OR(ISBLANK(Livraison!$B$15),ISBLANK(G678)),"",IF(M678=FALSE,FALSE,IF(AND((Livraison!$B$15-YEAR(G678))&gt;=16,(Livraison!$B$15-YEAR(G678))&lt;=65),TRUE,FALSE)))</f>
        <v/>
      </c>
      <c r="Q678" s="26" t="str">
        <f>IF(ISBLANK(E678),"",IF(COUNTIF(Qualification!$O$12:$O$1011,E678)&gt;0,TRUE,FALSE))</f>
        <v/>
      </c>
      <c r="R678" s="56" t="str">
        <f t="shared" si="98"/>
        <v/>
      </c>
    </row>
    <row r="679" spans="1:18">
      <c r="A679" s="40" t="str">
        <f t="shared" si="92"/>
        <v/>
      </c>
      <c r="B679" s="54"/>
      <c r="C679" s="54"/>
      <c r="D679" s="55"/>
      <c r="E679" s="53"/>
      <c r="F679" s="55"/>
      <c r="G679" s="126"/>
      <c r="H679" s="55"/>
      <c r="I679" s="51" t="str">
        <f t="shared" si="99"/>
        <v>-</v>
      </c>
      <c r="J679" s="26" t="str">
        <f t="shared" si="93"/>
        <v/>
      </c>
      <c r="K679" s="26" t="str">
        <f t="shared" si="100"/>
        <v/>
      </c>
      <c r="L679" s="26" t="str">
        <f t="shared" si="94"/>
        <v/>
      </c>
      <c r="M679" s="26" t="str">
        <f t="shared" si="95"/>
        <v/>
      </c>
      <c r="N679" s="26" t="str">
        <f t="shared" si="96"/>
        <v/>
      </c>
      <c r="O679" s="26" t="str">
        <f t="shared" si="97"/>
        <v/>
      </c>
      <c r="P679" s="50" t="str">
        <f>IF(OR(ISBLANK(Livraison!$B$15),ISBLANK(G679)),"",IF(M679=FALSE,FALSE,IF(AND((Livraison!$B$15-YEAR(G679))&gt;=16,(Livraison!$B$15-YEAR(G679))&lt;=65),TRUE,FALSE)))</f>
        <v/>
      </c>
      <c r="Q679" s="26" t="str">
        <f>IF(ISBLANK(E679),"",IF(COUNTIF(Qualification!$O$12:$O$1011,E679)&gt;0,TRUE,FALSE))</f>
        <v/>
      </c>
      <c r="R679" s="56" t="str">
        <f t="shared" si="98"/>
        <v/>
      </c>
    </row>
    <row r="680" spans="1:18">
      <c r="A680" s="40" t="str">
        <f t="shared" si="92"/>
        <v/>
      </c>
      <c r="B680" s="54"/>
      <c r="C680" s="54"/>
      <c r="D680" s="55"/>
      <c r="E680" s="53"/>
      <c r="F680" s="55"/>
      <c r="G680" s="126"/>
      <c r="H680" s="55"/>
      <c r="I680" s="51" t="str">
        <f t="shared" si="99"/>
        <v>-</v>
      </c>
      <c r="J680" s="26" t="str">
        <f t="shared" si="93"/>
        <v/>
      </c>
      <c r="K680" s="26" t="str">
        <f t="shared" si="100"/>
        <v/>
      </c>
      <c r="L680" s="26" t="str">
        <f t="shared" si="94"/>
        <v/>
      </c>
      <c r="M680" s="26" t="str">
        <f t="shared" si="95"/>
        <v/>
      </c>
      <c r="N680" s="26" t="str">
        <f t="shared" si="96"/>
        <v/>
      </c>
      <c r="O680" s="26" t="str">
        <f t="shared" si="97"/>
        <v/>
      </c>
      <c r="P680" s="50" t="str">
        <f>IF(OR(ISBLANK(Livraison!$B$15),ISBLANK(G680)),"",IF(M680=FALSE,FALSE,IF(AND((Livraison!$B$15-YEAR(G680))&gt;=16,(Livraison!$B$15-YEAR(G680))&lt;=65),TRUE,FALSE)))</f>
        <v/>
      </c>
      <c r="Q680" s="26" t="str">
        <f>IF(ISBLANK(E680),"",IF(COUNTIF(Qualification!$O$12:$O$1011,E680)&gt;0,TRUE,FALSE))</f>
        <v/>
      </c>
      <c r="R680" s="56" t="str">
        <f t="shared" si="98"/>
        <v/>
      </c>
    </row>
    <row r="681" spans="1:18">
      <c r="A681" s="40" t="str">
        <f t="shared" si="92"/>
        <v/>
      </c>
      <c r="B681" s="54"/>
      <c r="C681" s="54"/>
      <c r="D681" s="55"/>
      <c r="E681" s="53"/>
      <c r="F681" s="55"/>
      <c r="G681" s="126"/>
      <c r="H681" s="55"/>
      <c r="I681" s="51" t="str">
        <f t="shared" si="99"/>
        <v>-</v>
      </c>
      <c r="J681" s="26" t="str">
        <f t="shared" si="93"/>
        <v/>
      </c>
      <c r="K681" s="26" t="str">
        <f t="shared" si="100"/>
        <v/>
      </c>
      <c r="L681" s="26" t="str">
        <f t="shared" si="94"/>
        <v/>
      </c>
      <c r="M681" s="26" t="str">
        <f t="shared" si="95"/>
        <v/>
      </c>
      <c r="N681" s="26" t="str">
        <f t="shared" si="96"/>
        <v/>
      </c>
      <c r="O681" s="26" t="str">
        <f t="shared" si="97"/>
        <v/>
      </c>
      <c r="P681" s="50" t="str">
        <f>IF(OR(ISBLANK(Livraison!$B$15),ISBLANK(G681)),"",IF(M681=FALSE,FALSE,IF(AND((Livraison!$B$15-YEAR(G681))&gt;=16,(Livraison!$B$15-YEAR(G681))&lt;=65),TRUE,FALSE)))</f>
        <v/>
      </c>
      <c r="Q681" s="26" t="str">
        <f>IF(ISBLANK(E681),"",IF(COUNTIF(Qualification!$O$12:$O$1011,E681)&gt;0,TRUE,FALSE))</f>
        <v/>
      </c>
      <c r="R681" s="56" t="str">
        <f t="shared" si="98"/>
        <v/>
      </c>
    </row>
    <row r="682" spans="1:18">
      <c r="A682" s="40" t="str">
        <f t="shared" si="92"/>
        <v/>
      </c>
      <c r="B682" s="54"/>
      <c r="C682" s="54"/>
      <c r="D682" s="55"/>
      <c r="E682" s="53"/>
      <c r="F682" s="55"/>
      <c r="G682" s="126"/>
      <c r="H682" s="55"/>
      <c r="I682" s="51" t="str">
        <f t="shared" si="99"/>
        <v>-</v>
      </c>
      <c r="J682" s="26" t="str">
        <f t="shared" si="93"/>
        <v/>
      </c>
      <c r="K682" s="26" t="str">
        <f t="shared" si="100"/>
        <v/>
      </c>
      <c r="L682" s="26" t="str">
        <f t="shared" si="94"/>
        <v/>
      </c>
      <c r="M682" s="26" t="str">
        <f t="shared" si="95"/>
        <v/>
      </c>
      <c r="N682" s="26" t="str">
        <f t="shared" si="96"/>
        <v/>
      </c>
      <c r="O682" s="26" t="str">
        <f t="shared" si="97"/>
        <v/>
      </c>
      <c r="P682" s="50" t="str">
        <f>IF(OR(ISBLANK(Livraison!$B$15),ISBLANK(G682)),"",IF(M682=FALSE,FALSE,IF(AND((Livraison!$B$15-YEAR(G682))&gt;=16,(Livraison!$B$15-YEAR(G682))&lt;=65),TRUE,FALSE)))</f>
        <v/>
      </c>
      <c r="Q682" s="26" t="str">
        <f>IF(ISBLANK(E682),"",IF(COUNTIF(Qualification!$O$12:$O$1011,E682)&gt;0,TRUE,FALSE))</f>
        <v/>
      </c>
      <c r="R682" s="56" t="str">
        <f t="shared" si="98"/>
        <v/>
      </c>
    </row>
    <row r="683" spans="1:18">
      <c r="A683" s="40" t="str">
        <f t="shared" si="92"/>
        <v/>
      </c>
      <c r="B683" s="54"/>
      <c r="C683" s="54"/>
      <c r="D683" s="55"/>
      <c r="E683" s="53"/>
      <c r="F683" s="55"/>
      <c r="G683" s="126"/>
      <c r="H683" s="55"/>
      <c r="I683" s="51" t="str">
        <f t="shared" si="99"/>
        <v>-</v>
      </c>
      <c r="J683" s="26" t="str">
        <f t="shared" si="93"/>
        <v/>
      </c>
      <c r="K683" s="26" t="str">
        <f t="shared" si="100"/>
        <v/>
      </c>
      <c r="L683" s="26" t="str">
        <f t="shared" si="94"/>
        <v/>
      </c>
      <c r="M683" s="26" t="str">
        <f t="shared" si="95"/>
        <v/>
      </c>
      <c r="N683" s="26" t="str">
        <f t="shared" si="96"/>
        <v/>
      </c>
      <c r="O683" s="26" t="str">
        <f t="shared" si="97"/>
        <v/>
      </c>
      <c r="P683" s="50" t="str">
        <f>IF(OR(ISBLANK(Livraison!$B$15),ISBLANK(G683)),"",IF(M683=FALSE,FALSE,IF(AND((Livraison!$B$15-YEAR(G683))&gt;=16,(Livraison!$B$15-YEAR(G683))&lt;=65),TRUE,FALSE)))</f>
        <v/>
      </c>
      <c r="Q683" s="26" t="str">
        <f>IF(ISBLANK(E683),"",IF(COUNTIF(Qualification!$O$12:$O$1011,E683)&gt;0,TRUE,FALSE))</f>
        <v/>
      </c>
      <c r="R683" s="56" t="str">
        <f t="shared" si="98"/>
        <v/>
      </c>
    </row>
    <row r="684" spans="1:18">
      <c r="A684" s="40" t="str">
        <f t="shared" si="92"/>
        <v/>
      </c>
      <c r="B684" s="54"/>
      <c r="C684" s="54"/>
      <c r="D684" s="55"/>
      <c r="E684" s="53"/>
      <c r="F684" s="55"/>
      <c r="G684" s="126"/>
      <c r="H684" s="55"/>
      <c r="I684" s="51" t="str">
        <f t="shared" si="99"/>
        <v>-</v>
      </c>
      <c r="J684" s="26" t="str">
        <f t="shared" si="93"/>
        <v/>
      </c>
      <c r="K684" s="26" t="str">
        <f t="shared" si="100"/>
        <v/>
      </c>
      <c r="L684" s="26" t="str">
        <f t="shared" si="94"/>
        <v/>
      </c>
      <c r="M684" s="26" t="str">
        <f t="shared" si="95"/>
        <v/>
      </c>
      <c r="N684" s="26" t="str">
        <f t="shared" si="96"/>
        <v/>
      </c>
      <c r="O684" s="26" t="str">
        <f t="shared" si="97"/>
        <v/>
      </c>
      <c r="P684" s="50" t="str">
        <f>IF(OR(ISBLANK(Livraison!$B$15),ISBLANK(G684)),"",IF(M684=FALSE,FALSE,IF(AND((Livraison!$B$15-YEAR(G684))&gt;=16,(Livraison!$B$15-YEAR(G684))&lt;=65),TRUE,FALSE)))</f>
        <v/>
      </c>
      <c r="Q684" s="26" t="str">
        <f>IF(ISBLANK(E684),"",IF(COUNTIF(Qualification!$O$12:$O$1011,E684)&gt;0,TRUE,FALSE))</f>
        <v/>
      </c>
      <c r="R684" s="56" t="str">
        <f t="shared" si="98"/>
        <v/>
      </c>
    </row>
    <row r="685" spans="1:18">
      <c r="A685" s="40" t="str">
        <f t="shared" si="92"/>
        <v/>
      </c>
      <c r="B685" s="54"/>
      <c r="C685" s="54"/>
      <c r="D685" s="55"/>
      <c r="E685" s="53"/>
      <c r="F685" s="55"/>
      <c r="G685" s="126"/>
      <c r="H685" s="55"/>
      <c r="I685" s="51" t="str">
        <f t="shared" si="99"/>
        <v>-</v>
      </c>
      <c r="J685" s="26" t="str">
        <f t="shared" si="93"/>
        <v/>
      </c>
      <c r="K685" s="26" t="str">
        <f t="shared" si="100"/>
        <v/>
      </c>
      <c r="L685" s="26" t="str">
        <f t="shared" si="94"/>
        <v/>
      </c>
      <c r="M685" s="26" t="str">
        <f t="shared" si="95"/>
        <v/>
      </c>
      <c r="N685" s="26" t="str">
        <f t="shared" si="96"/>
        <v/>
      </c>
      <c r="O685" s="26" t="str">
        <f t="shared" si="97"/>
        <v/>
      </c>
      <c r="P685" s="50" t="str">
        <f>IF(OR(ISBLANK(Livraison!$B$15),ISBLANK(G685)),"",IF(M685=FALSE,FALSE,IF(AND((Livraison!$B$15-YEAR(G685))&gt;=16,(Livraison!$B$15-YEAR(G685))&lt;=65),TRUE,FALSE)))</f>
        <v/>
      </c>
      <c r="Q685" s="26" t="str">
        <f>IF(ISBLANK(E685),"",IF(COUNTIF(Qualification!$O$12:$O$1011,E685)&gt;0,TRUE,FALSE))</f>
        <v/>
      </c>
      <c r="R685" s="56" t="str">
        <f t="shared" si="98"/>
        <v/>
      </c>
    </row>
    <row r="686" spans="1:18">
      <c r="A686" s="40" t="str">
        <f t="shared" si="92"/>
        <v/>
      </c>
      <c r="B686" s="54"/>
      <c r="C686" s="54"/>
      <c r="D686" s="55"/>
      <c r="E686" s="53"/>
      <c r="F686" s="55"/>
      <c r="G686" s="126"/>
      <c r="H686" s="55"/>
      <c r="I686" s="51" t="str">
        <f t="shared" si="99"/>
        <v>-</v>
      </c>
      <c r="J686" s="26" t="str">
        <f t="shared" si="93"/>
        <v/>
      </c>
      <c r="K686" s="26" t="str">
        <f t="shared" si="100"/>
        <v/>
      </c>
      <c r="L686" s="26" t="str">
        <f t="shared" si="94"/>
        <v/>
      </c>
      <c r="M686" s="26" t="str">
        <f t="shared" si="95"/>
        <v/>
      </c>
      <c r="N686" s="26" t="str">
        <f t="shared" si="96"/>
        <v/>
      </c>
      <c r="O686" s="26" t="str">
        <f t="shared" si="97"/>
        <v/>
      </c>
      <c r="P686" s="50" t="str">
        <f>IF(OR(ISBLANK(Livraison!$B$15),ISBLANK(G686)),"",IF(M686=FALSE,FALSE,IF(AND((Livraison!$B$15-YEAR(G686))&gt;=16,(Livraison!$B$15-YEAR(G686))&lt;=65),TRUE,FALSE)))</f>
        <v/>
      </c>
      <c r="Q686" s="26" t="str">
        <f>IF(ISBLANK(E686),"",IF(COUNTIF(Qualification!$O$12:$O$1011,E686)&gt;0,TRUE,FALSE))</f>
        <v/>
      </c>
      <c r="R686" s="56" t="str">
        <f t="shared" si="98"/>
        <v/>
      </c>
    </row>
    <row r="687" spans="1:18">
      <c r="A687" s="40" t="str">
        <f t="shared" si="92"/>
        <v/>
      </c>
      <c r="B687" s="54"/>
      <c r="C687" s="54"/>
      <c r="D687" s="55"/>
      <c r="E687" s="53"/>
      <c r="F687" s="55"/>
      <c r="G687" s="126"/>
      <c r="H687" s="55"/>
      <c r="I687" s="51" t="str">
        <f t="shared" si="99"/>
        <v>-</v>
      </c>
      <c r="J687" s="26" t="str">
        <f t="shared" si="93"/>
        <v/>
      </c>
      <c r="K687" s="26" t="str">
        <f t="shared" si="100"/>
        <v/>
      </c>
      <c r="L687" s="26" t="str">
        <f t="shared" si="94"/>
        <v/>
      </c>
      <c r="M687" s="26" t="str">
        <f t="shared" si="95"/>
        <v/>
      </c>
      <c r="N687" s="26" t="str">
        <f t="shared" si="96"/>
        <v/>
      </c>
      <c r="O687" s="26" t="str">
        <f t="shared" si="97"/>
        <v/>
      </c>
      <c r="P687" s="50" t="str">
        <f>IF(OR(ISBLANK(Livraison!$B$15),ISBLANK(G687)),"",IF(M687=FALSE,FALSE,IF(AND((Livraison!$B$15-YEAR(G687))&gt;=16,(Livraison!$B$15-YEAR(G687))&lt;=65),TRUE,FALSE)))</f>
        <v/>
      </c>
      <c r="Q687" s="26" t="str">
        <f>IF(ISBLANK(E687),"",IF(COUNTIF(Qualification!$O$12:$O$1011,E687)&gt;0,TRUE,FALSE))</f>
        <v/>
      </c>
      <c r="R687" s="56" t="str">
        <f t="shared" si="98"/>
        <v/>
      </c>
    </row>
    <row r="688" spans="1:18">
      <c r="A688" s="40" t="str">
        <f t="shared" ref="A688:A751" si="101">IF(ISBLANK(D688),"",IF(COUNTA(D688:H688)&lt;&gt;5,"Incomplet",IF(OR(COUNTIF(J688:P688,FALSE)&gt;0,COUNTIF(J688:P688,#N/A)&gt;0),"Erreur",IF(NOT(P688),"Attention",IF(NOT(Q688),"Pas utilisé","OK")))))</f>
        <v/>
      </c>
      <c r="B688" s="54"/>
      <c r="C688" s="54"/>
      <c r="D688" s="55"/>
      <c r="E688" s="53"/>
      <c r="F688" s="55"/>
      <c r="G688" s="126"/>
      <c r="H688" s="55"/>
      <c r="I688" s="51" t="str">
        <f t="shared" si="99"/>
        <v>-</v>
      </c>
      <c r="J688" s="26" t="str">
        <f t="shared" ref="J688:J751" si="102">IF(D688="CH.AHV",IF(LEN(E688)=13,IF((MID(E688,13,1)+1-1)=MOD(10-(MID(E688,1,1)+3*MID(E688,2,1)+MID(E688,3,1)+3*MID(E688,4,1)+MID(E688,5,1)+3*MID(E688,6,1)+MID(E688,7,1)+3*MID(E688,8,1)+MID(E688,9,1)+3*MID(E688,10,1)+MID(E688,11,1)+3*MID(E688,12,1)),10),TRUE,FALSE),FALSE),"")</f>
        <v/>
      </c>
      <c r="K688" s="26" t="str">
        <f t="shared" si="100"/>
        <v/>
      </c>
      <c r="L688" s="26" t="str">
        <f t="shared" ref="L688:L751" si="103">IF(ISBLANK(D688),"",IF(OR(ISNA(MATCH(D688,codecatidpers,0)),D688="-"),FALSE,TRUE))</f>
        <v/>
      </c>
      <c r="M688" s="26" t="str">
        <f t="shared" ref="M688:M751" si="104">IF(ISBLANK(G688),"",IF(AND(G688 &gt; DATE(1925,1,1),G688 &lt; DATE(2100,1,1)),TRUE,FALSE))</f>
        <v/>
      </c>
      <c r="N688" s="26" t="str">
        <f t="shared" ref="N688:N751" si="105">IF(ISBLANK(F688),"",IF(OR(ISNA(MATCH(F688,libsex,0)),F688="-"),FALSE,TRUE))</f>
        <v/>
      </c>
      <c r="O688" s="26" t="str">
        <f t="shared" ref="O688:O751" si="106">IF(ISBLANK(H688),"",IF(OR(ISNA(MATCH(H688,libgem,0)),H688="-"),FALSE,TRUE))</f>
        <v/>
      </c>
      <c r="P688" s="50" t="str">
        <f>IF(OR(ISBLANK(Livraison!$B$15),ISBLANK(G688)),"",IF(M688=FALSE,FALSE,IF(AND((Livraison!$B$15-YEAR(G688))&gt;=16,(Livraison!$B$15-YEAR(G688))&lt;=65),TRUE,FALSE)))</f>
        <v/>
      </c>
      <c r="Q688" s="26" t="str">
        <f>IF(ISBLANK(E688),"",IF(COUNTIF(Qualification!$O$12:$O$1011,E688)&gt;0,TRUE,FALSE))</f>
        <v/>
      </c>
      <c r="R688" s="56" t="str">
        <f t="shared" ref="R688:R751" si="107">IF(A688="","",IF(A688&lt;&gt;"Pas utilisé",1,0))</f>
        <v/>
      </c>
    </row>
    <row r="689" spans="1:18">
      <c r="A689" s="40" t="str">
        <f t="shared" si="101"/>
        <v/>
      </c>
      <c r="B689" s="54"/>
      <c r="C689" s="54"/>
      <c r="D689" s="55"/>
      <c r="E689" s="53"/>
      <c r="F689" s="55"/>
      <c r="G689" s="126"/>
      <c r="H689" s="55"/>
      <c r="I689" s="51" t="str">
        <f t="shared" si="99"/>
        <v>-</v>
      </c>
      <c r="J689" s="26" t="str">
        <f t="shared" si="102"/>
        <v/>
      </c>
      <c r="K689" s="26" t="str">
        <f t="shared" si="100"/>
        <v/>
      </c>
      <c r="L689" s="26" t="str">
        <f t="shared" si="103"/>
        <v/>
      </c>
      <c r="M689" s="26" t="str">
        <f t="shared" si="104"/>
        <v/>
      </c>
      <c r="N689" s="26" t="str">
        <f t="shared" si="105"/>
        <v/>
      </c>
      <c r="O689" s="26" t="str">
        <f t="shared" si="106"/>
        <v/>
      </c>
      <c r="P689" s="50" t="str">
        <f>IF(OR(ISBLANK(Livraison!$B$15),ISBLANK(G689)),"",IF(M689=FALSE,FALSE,IF(AND((Livraison!$B$15-YEAR(G689))&gt;=16,(Livraison!$B$15-YEAR(G689))&lt;=65),TRUE,FALSE)))</f>
        <v/>
      </c>
      <c r="Q689" s="26" t="str">
        <f>IF(ISBLANK(E689),"",IF(COUNTIF(Qualification!$O$12:$O$1011,E689)&gt;0,TRUE,FALSE))</f>
        <v/>
      </c>
      <c r="R689" s="56" t="str">
        <f t="shared" si="107"/>
        <v/>
      </c>
    </row>
    <row r="690" spans="1:18">
      <c r="A690" s="40" t="str">
        <f t="shared" si="101"/>
        <v/>
      </c>
      <c r="B690" s="54"/>
      <c r="C690" s="54"/>
      <c r="D690" s="55"/>
      <c r="E690" s="53"/>
      <c r="F690" s="55"/>
      <c r="G690" s="126"/>
      <c r="H690" s="55"/>
      <c r="I690" s="51" t="str">
        <f t="shared" si="99"/>
        <v>-</v>
      </c>
      <c r="J690" s="26" t="str">
        <f t="shared" si="102"/>
        <v/>
      </c>
      <c r="K690" s="26" t="str">
        <f t="shared" si="100"/>
        <v/>
      </c>
      <c r="L690" s="26" t="str">
        <f t="shared" si="103"/>
        <v/>
      </c>
      <c r="M690" s="26" t="str">
        <f t="shared" si="104"/>
        <v/>
      </c>
      <c r="N690" s="26" t="str">
        <f t="shared" si="105"/>
        <v/>
      </c>
      <c r="O690" s="26" t="str">
        <f t="shared" si="106"/>
        <v/>
      </c>
      <c r="P690" s="50" t="str">
        <f>IF(OR(ISBLANK(Livraison!$B$15),ISBLANK(G690)),"",IF(M690=FALSE,FALSE,IF(AND((Livraison!$B$15-YEAR(G690))&gt;=16,(Livraison!$B$15-YEAR(G690))&lt;=65),TRUE,FALSE)))</f>
        <v/>
      </c>
      <c r="Q690" s="26" t="str">
        <f>IF(ISBLANK(E690),"",IF(COUNTIF(Qualification!$O$12:$O$1011,E690)&gt;0,TRUE,FALSE))</f>
        <v/>
      </c>
      <c r="R690" s="56" t="str">
        <f t="shared" si="107"/>
        <v/>
      </c>
    </row>
    <row r="691" spans="1:18">
      <c r="A691" s="40" t="str">
        <f t="shared" si="101"/>
        <v/>
      </c>
      <c r="B691" s="54"/>
      <c r="C691" s="54"/>
      <c r="D691" s="55"/>
      <c r="E691" s="53"/>
      <c r="F691" s="55"/>
      <c r="G691" s="126"/>
      <c r="H691" s="55"/>
      <c r="I691" s="51" t="str">
        <f t="shared" si="99"/>
        <v>-</v>
      </c>
      <c r="J691" s="26" t="str">
        <f t="shared" si="102"/>
        <v/>
      </c>
      <c r="K691" s="26" t="str">
        <f t="shared" si="100"/>
        <v/>
      </c>
      <c r="L691" s="26" t="str">
        <f t="shared" si="103"/>
        <v/>
      </c>
      <c r="M691" s="26" t="str">
        <f t="shared" si="104"/>
        <v/>
      </c>
      <c r="N691" s="26" t="str">
        <f t="shared" si="105"/>
        <v/>
      </c>
      <c r="O691" s="26" t="str">
        <f t="shared" si="106"/>
        <v/>
      </c>
      <c r="P691" s="50" t="str">
        <f>IF(OR(ISBLANK(Livraison!$B$15),ISBLANK(G691)),"",IF(M691=FALSE,FALSE,IF(AND((Livraison!$B$15-YEAR(G691))&gt;=16,(Livraison!$B$15-YEAR(G691))&lt;=65),TRUE,FALSE)))</f>
        <v/>
      </c>
      <c r="Q691" s="26" t="str">
        <f>IF(ISBLANK(E691),"",IF(COUNTIF(Qualification!$O$12:$O$1011,E691)&gt;0,TRUE,FALSE))</f>
        <v/>
      </c>
      <c r="R691" s="56" t="str">
        <f t="shared" si="107"/>
        <v/>
      </c>
    </row>
    <row r="692" spans="1:18">
      <c r="A692" s="40" t="str">
        <f t="shared" si="101"/>
        <v/>
      </c>
      <c r="B692" s="54"/>
      <c r="C692" s="54"/>
      <c r="D692" s="55"/>
      <c r="E692" s="53"/>
      <c r="F692" s="55"/>
      <c r="G692" s="126"/>
      <c r="H692" s="55"/>
      <c r="I692" s="51" t="str">
        <f t="shared" si="99"/>
        <v>-</v>
      </c>
      <c r="J692" s="26" t="str">
        <f t="shared" si="102"/>
        <v/>
      </c>
      <c r="K692" s="26" t="str">
        <f t="shared" si="100"/>
        <v/>
      </c>
      <c r="L692" s="26" t="str">
        <f t="shared" si="103"/>
        <v/>
      </c>
      <c r="M692" s="26" t="str">
        <f t="shared" si="104"/>
        <v/>
      </c>
      <c r="N692" s="26" t="str">
        <f t="shared" si="105"/>
        <v/>
      </c>
      <c r="O692" s="26" t="str">
        <f t="shared" si="106"/>
        <v/>
      </c>
      <c r="P692" s="50" t="str">
        <f>IF(OR(ISBLANK(Livraison!$B$15),ISBLANK(G692)),"",IF(M692=FALSE,FALSE,IF(AND((Livraison!$B$15-YEAR(G692))&gt;=16,(Livraison!$B$15-YEAR(G692))&lt;=65),TRUE,FALSE)))</f>
        <v/>
      </c>
      <c r="Q692" s="26" t="str">
        <f>IF(ISBLANK(E692),"",IF(COUNTIF(Qualification!$O$12:$O$1011,E692)&gt;0,TRUE,FALSE))</f>
        <v/>
      </c>
      <c r="R692" s="56" t="str">
        <f t="shared" si="107"/>
        <v/>
      </c>
    </row>
    <row r="693" spans="1:18">
      <c r="A693" s="40" t="str">
        <f t="shared" si="101"/>
        <v/>
      </c>
      <c r="B693" s="54"/>
      <c r="C693" s="54"/>
      <c r="D693" s="55"/>
      <c r="E693" s="53"/>
      <c r="F693" s="55"/>
      <c r="G693" s="126"/>
      <c r="H693" s="55"/>
      <c r="I693" s="51" t="str">
        <f t="shared" si="99"/>
        <v>-</v>
      </c>
      <c r="J693" s="26" t="str">
        <f t="shared" si="102"/>
        <v/>
      </c>
      <c r="K693" s="26" t="str">
        <f t="shared" si="100"/>
        <v/>
      </c>
      <c r="L693" s="26" t="str">
        <f t="shared" si="103"/>
        <v/>
      </c>
      <c r="M693" s="26" t="str">
        <f t="shared" si="104"/>
        <v/>
      </c>
      <c r="N693" s="26" t="str">
        <f t="shared" si="105"/>
        <v/>
      </c>
      <c r="O693" s="26" t="str">
        <f t="shared" si="106"/>
        <v/>
      </c>
      <c r="P693" s="50" t="str">
        <f>IF(OR(ISBLANK(Livraison!$B$15),ISBLANK(G693)),"",IF(M693=FALSE,FALSE,IF(AND((Livraison!$B$15-YEAR(G693))&gt;=16,(Livraison!$B$15-YEAR(G693))&lt;=65),TRUE,FALSE)))</f>
        <v/>
      </c>
      <c r="Q693" s="26" t="str">
        <f>IF(ISBLANK(E693),"",IF(COUNTIF(Qualification!$O$12:$O$1011,E693)&gt;0,TRUE,FALSE))</f>
        <v/>
      </c>
      <c r="R693" s="56" t="str">
        <f t="shared" si="107"/>
        <v/>
      </c>
    </row>
    <row r="694" spans="1:18">
      <c r="A694" s="40" t="str">
        <f t="shared" si="101"/>
        <v/>
      </c>
      <c r="B694" s="54"/>
      <c r="C694" s="54"/>
      <c r="D694" s="55"/>
      <c r="E694" s="53"/>
      <c r="F694" s="55"/>
      <c r="G694" s="126"/>
      <c r="H694" s="55"/>
      <c r="I694" s="51" t="str">
        <f t="shared" si="99"/>
        <v>-</v>
      </c>
      <c r="J694" s="26" t="str">
        <f t="shared" si="102"/>
        <v/>
      </c>
      <c r="K694" s="26" t="str">
        <f t="shared" si="100"/>
        <v/>
      </c>
      <c r="L694" s="26" t="str">
        <f t="shared" si="103"/>
        <v/>
      </c>
      <c r="M694" s="26" t="str">
        <f t="shared" si="104"/>
        <v/>
      </c>
      <c r="N694" s="26" t="str">
        <f t="shared" si="105"/>
        <v/>
      </c>
      <c r="O694" s="26" t="str">
        <f t="shared" si="106"/>
        <v/>
      </c>
      <c r="P694" s="50" t="str">
        <f>IF(OR(ISBLANK(Livraison!$B$15),ISBLANK(G694)),"",IF(M694=FALSE,FALSE,IF(AND((Livraison!$B$15-YEAR(G694))&gt;=16,(Livraison!$B$15-YEAR(G694))&lt;=65),TRUE,FALSE)))</f>
        <v/>
      </c>
      <c r="Q694" s="26" t="str">
        <f>IF(ISBLANK(E694),"",IF(COUNTIF(Qualification!$O$12:$O$1011,E694)&gt;0,TRUE,FALSE))</f>
        <v/>
      </c>
      <c r="R694" s="56" t="str">
        <f t="shared" si="107"/>
        <v/>
      </c>
    </row>
    <row r="695" spans="1:18">
      <c r="A695" s="40" t="str">
        <f t="shared" si="101"/>
        <v/>
      </c>
      <c r="B695" s="54"/>
      <c r="C695" s="54"/>
      <c r="D695" s="55"/>
      <c r="E695" s="53"/>
      <c r="F695" s="55"/>
      <c r="G695" s="126"/>
      <c r="H695" s="55"/>
      <c r="I695" s="51" t="str">
        <f t="shared" si="99"/>
        <v>-</v>
      </c>
      <c r="J695" s="26" t="str">
        <f t="shared" si="102"/>
        <v/>
      </c>
      <c r="K695" s="26" t="str">
        <f t="shared" si="100"/>
        <v/>
      </c>
      <c r="L695" s="26" t="str">
        <f t="shared" si="103"/>
        <v/>
      </c>
      <c r="M695" s="26" t="str">
        <f t="shared" si="104"/>
        <v/>
      </c>
      <c r="N695" s="26" t="str">
        <f t="shared" si="105"/>
        <v/>
      </c>
      <c r="O695" s="26" t="str">
        <f t="shared" si="106"/>
        <v/>
      </c>
      <c r="P695" s="50" t="str">
        <f>IF(OR(ISBLANK(Livraison!$B$15),ISBLANK(G695)),"",IF(M695=FALSE,FALSE,IF(AND((Livraison!$B$15-YEAR(G695))&gt;=16,(Livraison!$B$15-YEAR(G695))&lt;=65),TRUE,FALSE)))</f>
        <v/>
      </c>
      <c r="Q695" s="26" t="str">
        <f>IF(ISBLANK(E695),"",IF(COUNTIF(Qualification!$O$12:$O$1011,E695)&gt;0,TRUE,FALSE))</f>
        <v/>
      </c>
      <c r="R695" s="56" t="str">
        <f t="shared" si="107"/>
        <v/>
      </c>
    </row>
    <row r="696" spans="1:18">
      <c r="A696" s="40" t="str">
        <f t="shared" si="101"/>
        <v/>
      </c>
      <c r="B696" s="54"/>
      <c r="C696" s="54"/>
      <c r="D696" s="55"/>
      <c r="E696" s="53"/>
      <c r="F696" s="55"/>
      <c r="G696" s="126"/>
      <c r="H696" s="55"/>
      <c r="I696" s="51" t="str">
        <f t="shared" si="99"/>
        <v>-</v>
      </c>
      <c r="J696" s="26" t="str">
        <f t="shared" si="102"/>
        <v/>
      </c>
      <c r="K696" s="26" t="str">
        <f t="shared" si="100"/>
        <v/>
      </c>
      <c r="L696" s="26" t="str">
        <f t="shared" si="103"/>
        <v/>
      </c>
      <c r="M696" s="26" t="str">
        <f t="shared" si="104"/>
        <v/>
      </c>
      <c r="N696" s="26" t="str">
        <f t="shared" si="105"/>
        <v/>
      </c>
      <c r="O696" s="26" t="str">
        <f t="shared" si="106"/>
        <v/>
      </c>
      <c r="P696" s="50" t="str">
        <f>IF(OR(ISBLANK(Livraison!$B$15),ISBLANK(G696)),"",IF(M696=FALSE,FALSE,IF(AND((Livraison!$B$15-YEAR(G696))&gt;=16,(Livraison!$B$15-YEAR(G696))&lt;=65),TRUE,FALSE)))</f>
        <v/>
      </c>
      <c r="Q696" s="26" t="str">
        <f>IF(ISBLANK(E696),"",IF(COUNTIF(Qualification!$O$12:$O$1011,E696)&gt;0,TRUE,FALSE))</f>
        <v/>
      </c>
      <c r="R696" s="56" t="str">
        <f t="shared" si="107"/>
        <v/>
      </c>
    </row>
    <row r="697" spans="1:18">
      <c r="A697" s="40" t="str">
        <f t="shared" si="101"/>
        <v/>
      </c>
      <c r="B697" s="54"/>
      <c r="C697" s="54"/>
      <c r="D697" s="55"/>
      <c r="E697" s="53"/>
      <c r="F697" s="55"/>
      <c r="G697" s="126"/>
      <c r="H697" s="55"/>
      <c r="I697" s="51" t="str">
        <f t="shared" si="99"/>
        <v>-</v>
      </c>
      <c r="J697" s="26" t="str">
        <f t="shared" si="102"/>
        <v/>
      </c>
      <c r="K697" s="26" t="str">
        <f t="shared" si="100"/>
        <v/>
      </c>
      <c r="L697" s="26" t="str">
        <f t="shared" si="103"/>
        <v/>
      </c>
      <c r="M697" s="26" t="str">
        <f t="shared" si="104"/>
        <v/>
      </c>
      <c r="N697" s="26" t="str">
        <f t="shared" si="105"/>
        <v/>
      </c>
      <c r="O697" s="26" t="str">
        <f t="shared" si="106"/>
        <v/>
      </c>
      <c r="P697" s="50" t="str">
        <f>IF(OR(ISBLANK(Livraison!$B$15),ISBLANK(G697)),"",IF(M697=FALSE,FALSE,IF(AND((Livraison!$B$15-YEAR(G697))&gt;=16,(Livraison!$B$15-YEAR(G697))&lt;=65),TRUE,FALSE)))</f>
        <v/>
      </c>
      <c r="Q697" s="26" t="str">
        <f>IF(ISBLANK(E697),"",IF(COUNTIF(Qualification!$O$12:$O$1011,E697)&gt;0,TRUE,FALSE))</f>
        <v/>
      </c>
      <c r="R697" s="56" t="str">
        <f t="shared" si="107"/>
        <v/>
      </c>
    </row>
    <row r="698" spans="1:18">
      <c r="A698" s="40" t="str">
        <f t="shared" si="101"/>
        <v/>
      </c>
      <c r="B698" s="54"/>
      <c r="C698" s="54"/>
      <c r="D698" s="55"/>
      <c r="E698" s="53"/>
      <c r="F698" s="55"/>
      <c r="G698" s="126"/>
      <c r="H698" s="55"/>
      <c r="I698" s="51" t="str">
        <f t="shared" si="99"/>
        <v>-</v>
      </c>
      <c r="J698" s="26" t="str">
        <f t="shared" si="102"/>
        <v/>
      </c>
      <c r="K698" s="26" t="str">
        <f t="shared" si="100"/>
        <v/>
      </c>
      <c r="L698" s="26" t="str">
        <f t="shared" si="103"/>
        <v/>
      </c>
      <c r="M698" s="26" t="str">
        <f t="shared" si="104"/>
        <v/>
      </c>
      <c r="N698" s="26" t="str">
        <f t="shared" si="105"/>
        <v/>
      </c>
      <c r="O698" s="26" t="str">
        <f t="shared" si="106"/>
        <v/>
      </c>
      <c r="P698" s="50" t="str">
        <f>IF(OR(ISBLANK(Livraison!$B$15),ISBLANK(G698)),"",IF(M698=FALSE,FALSE,IF(AND((Livraison!$B$15-YEAR(G698))&gt;=16,(Livraison!$B$15-YEAR(G698))&lt;=65),TRUE,FALSE)))</f>
        <v/>
      </c>
      <c r="Q698" s="26" t="str">
        <f>IF(ISBLANK(E698),"",IF(COUNTIF(Qualification!$O$12:$O$1011,E698)&gt;0,TRUE,FALSE))</f>
        <v/>
      </c>
      <c r="R698" s="56" t="str">
        <f t="shared" si="107"/>
        <v/>
      </c>
    </row>
    <row r="699" spans="1:18">
      <c r="A699" s="40" t="str">
        <f t="shared" si="101"/>
        <v/>
      </c>
      <c r="B699" s="54"/>
      <c r="C699" s="54"/>
      <c r="D699" s="55"/>
      <c r="E699" s="53"/>
      <c r="F699" s="55"/>
      <c r="G699" s="126"/>
      <c r="H699" s="55"/>
      <c r="I699" s="51" t="str">
        <f t="shared" si="99"/>
        <v>-</v>
      </c>
      <c r="J699" s="26" t="str">
        <f t="shared" si="102"/>
        <v/>
      </c>
      <c r="K699" s="26" t="str">
        <f t="shared" si="100"/>
        <v/>
      </c>
      <c r="L699" s="26" t="str">
        <f t="shared" si="103"/>
        <v/>
      </c>
      <c r="M699" s="26" t="str">
        <f t="shared" si="104"/>
        <v/>
      </c>
      <c r="N699" s="26" t="str">
        <f t="shared" si="105"/>
        <v/>
      </c>
      <c r="O699" s="26" t="str">
        <f t="shared" si="106"/>
        <v/>
      </c>
      <c r="P699" s="50" t="str">
        <f>IF(OR(ISBLANK(Livraison!$B$15),ISBLANK(G699)),"",IF(M699=FALSE,FALSE,IF(AND((Livraison!$B$15-YEAR(G699))&gt;=16,(Livraison!$B$15-YEAR(G699))&lt;=65),TRUE,FALSE)))</f>
        <v/>
      </c>
      <c r="Q699" s="26" t="str">
        <f>IF(ISBLANK(E699),"",IF(COUNTIF(Qualification!$O$12:$O$1011,E699)&gt;0,TRUE,FALSE))</f>
        <v/>
      </c>
      <c r="R699" s="56" t="str">
        <f t="shared" si="107"/>
        <v/>
      </c>
    </row>
    <row r="700" spans="1:18">
      <c r="A700" s="40" t="str">
        <f t="shared" si="101"/>
        <v/>
      </c>
      <c r="B700" s="54"/>
      <c r="C700" s="54"/>
      <c r="D700" s="55"/>
      <c r="E700" s="53"/>
      <c r="F700" s="55"/>
      <c r="G700" s="126"/>
      <c r="H700" s="55"/>
      <c r="I700" s="51" t="str">
        <f t="shared" si="99"/>
        <v>-</v>
      </c>
      <c r="J700" s="26" t="str">
        <f t="shared" si="102"/>
        <v/>
      </c>
      <c r="K700" s="26" t="str">
        <f t="shared" si="100"/>
        <v/>
      </c>
      <c r="L700" s="26" t="str">
        <f t="shared" si="103"/>
        <v/>
      </c>
      <c r="M700" s="26" t="str">
        <f t="shared" si="104"/>
        <v/>
      </c>
      <c r="N700" s="26" t="str">
        <f t="shared" si="105"/>
        <v/>
      </c>
      <c r="O700" s="26" t="str">
        <f t="shared" si="106"/>
        <v/>
      </c>
      <c r="P700" s="50" t="str">
        <f>IF(OR(ISBLANK(Livraison!$B$15),ISBLANK(G700)),"",IF(M700=FALSE,FALSE,IF(AND((Livraison!$B$15-YEAR(G700))&gt;=16,(Livraison!$B$15-YEAR(G700))&lt;=65),TRUE,FALSE)))</f>
        <v/>
      </c>
      <c r="Q700" s="26" t="str">
        <f>IF(ISBLANK(E700),"",IF(COUNTIF(Qualification!$O$12:$O$1011,E700)&gt;0,TRUE,FALSE))</f>
        <v/>
      </c>
      <c r="R700" s="56" t="str">
        <f t="shared" si="107"/>
        <v/>
      </c>
    </row>
    <row r="701" spans="1:18">
      <c r="A701" s="40" t="str">
        <f t="shared" si="101"/>
        <v/>
      </c>
      <c r="B701" s="54"/>
      <c r="C701" s="54"/>
      <c r="D701" s="55"/>
      <c r="E701" s="53"/>
      <c r="F701" s="55"/>
      <c r="G701" s="126"/>
      <c r="H701" s="55"/>
      <c r="I701" s="51" t="str">
        <f t="shared" si="99"/>
        <v>-</v>
      </c>
      <c r="J701" s="26" t="str">
        <f t="shared" si="102"/>
        <v/>
      </c>
      <c r="K701" s="26" t="str">
        <f t="shared" si="100"/>
        <v/>
      </c>
      <c r="L701" s="26" t="str">
        <f t="shared" si="103"/>
        <v/>
      </c>
      <c r="M701" s="26" t="str">
        <f t="shared" si="104"/>
        <v/>
      </c>
      <c r="N701" s="26" t="str">
        <f t="shared" si="105"/>
        <v/>
      </c>
      <c r="O701" s="26" t="str">
        <f t="shared" si="106"/>
        <v/>
      </c>
      <c r="P701" s="50" t="str">
        <f>IF(OR(ISBLANK(Livraison!$B$15),ISBLANK(G701)),"",IF(M701=FALSE,FALSE,IF(AND((Livraison!$B$15-YEAR(G701))&gt;=16,(Livraison!$B$15-YEAR(G701))&lt;=65),TRUE,FALSE)))</f>
        <v/>
      </c>
      <c r="Q701" s="26" t="str">
        <f>IF(ISBLANK(E701),"",IF(COUNTIF(Qualification!$O$12:$O$1011,E701)&gt;0,TRUE,FALSE))</f>
        <v/>
      </c>
      <c r="R701" s="56" t="str">
        <f t="shared" si="107"/>
        <v/>
      </c>
    </row>
    <row r="702" spans="1:18">
      <c r="A702" s="40" t="str">
        <f t="shared" si="101"/>
        <v/>
      </c>
      <c r="B702" s="54"/>
      <c r="C702" s="54"/>
      <c r="D702" s="55"/>
      <c r="E702" s="53"/>
      <c r="F702" s="55"/>
      <c r="G702" s="126"/>
      <c r="H702" s="55"/>
      <c r="I702" s="51" t="str">
        <f t="shared" si="99"/>
        <v>-</v>
      </c>
      <c r="J702" s="26" t="str">
        <f t="shared" si="102"/>
        <v/>
      </c>
      <c r="K702" s="26" t="str">
        <f t="shared" si="100"/>
        <v/>
      </c>
      <c r="L702" s="26" t="str">
        <f t="shared" si="103"/>
        <v/>
      </c>
      <c r="M702" s="26" t="str">
        <f t="shared" si="104"/>
        <v/>
      </c>
      <c r="N702" s="26" t="str">
        <f t="shared" si="105"/>
        <v/>
      </c>
      <c r="O702" s="26" t="str">
        <f t="shared" si="106"/>
        <v/>
      </c>
      <c r="P702" s="50" t="str">
        <f>IF(OR(ISBLANK(Livraison!$B$15),ISBLANK(G702)),"",IF(M702=FALSE,FALSE,IF(AND((Livraison!$B$15-YEAR(G702))&gt;=16,(Livraison!$B$15-YEAR(G702))&lt;=65),TRUE,FALSE)))</f>
        <v/>
      </c>
      <c r="Q702" s="26" t="str">
        <f>IF(ISBLANK(E702),"",IF(COUNTIF(Qualification!$O$12:$O$1011,E702)&gt;0,TRUE,FALSE))</f>
        <v/>
      </c>
      <c r="R702" s="56" t="str">
        <f t="shared" si="107"/>
        <v/>
      </c>
    </row>
    <row r="703" spans="1:18">
      <c r="A703" s="40" t="str">
        <f t="shared" si="101"/>
        <v/>
      </c>
      <c r="B703" s="54"/>
      <c r="C703" s="54"/>
      <c r="D703" s="55"/>
      <c r="E703" s="53"/>
      <c r="F703" s="55"/>
      <c r="G703" s="126"/>
      <c r="H703" s="55"/>
      <c r="I703" s="51" t="str">
        <f t="shared" si="99"/>
        <v>-</v>
      </c>
      <c r="J703" s="26" t="str">
        <f t="shared" si="102"/>
        <v/>
      </c>
      <c r="K703" s="26" t="str">
        <f t="shared" si="100"/>
        <v/>
      </c>
      <c r="L703" s="26" t="str">
        <f t="shared" si="103"/>
        <v/>
      </c>
      <c r="M703" s="26" t="str">
        <f t="shared" si="104"/>
        <v/>
      </c>
      <c r="N703" s="26" t="str">
        <f t="shared" si="105"/>
        <v/>
      </c>
      <c r="O703" s="26" t="str">
        <f t="shared" si="106"/>
        <v/>
      </c>
      <c r="P703" s="50" t="str">
        <f>IF(OR(ISBLANK(Livraison!$B$15),ISBLANK(G703)),"",IF(M703=FALSE,FALSE,IF(AND((Livraison!$B$15-YEAR(G703))&gt;=16,(Livraison!$B$15-YEAR(G703))&lt;=65),TRUE,FALSE)))</f>
        <v/>
      </c>
      <c r="Q703" s="26" t="str">
        <f>IF(ISBLANK(E703),"",IF(COUNTIF(Qualification!$O$12:$O$1011,E703)&gt;0,TRUE,FALSE))</f>
        <v/>
      </c>
      <c r="R703" s="56" t="str">
        <f t="shared" si="107"/>
        <v/>
      </c>
    </row>
    <row r="704" spans="1:18">
      <c r="A704" s="40" t="str">
        <f t="shared" si="101"/>
        <v/>
      </c>
      <c r="B704" s="54"/>
      <c r="C704" s="54"/>
      <c r="D704" s="55"/>
      <c r="E704" s="53"/>
      <c r="F704" s="55"/>
      <c r="G704" s="126"/>
      <c r="H704" s="55"/>
      <c r="I704" s="51" t="str">
        <f t="shared" si="99"/>
        <v>-</v>
      </c>
      <c r="J704" s="26" t="str">
        <f t="shared" si="102"/>
        <v/>
      </c>
      <c r="K704" s="26" t="str">
        <f t="shared" si="100"/>
        <v/>
      </c>
      <c r="L704" s="26" t="str">
        <f t="shared" si="103"/>
        <v/>
      </c>
      <c r="M704" s="26" t="str">
        <f t="shared" si="104"/>
        <v/>
      </c>
      <c r="N704" s="26" t="str">
        <f t="shared" si="105"/>
        <v/>
      </c>
      <c r="O704" s="26" t="str">
        <f t="shared" si="106"/>
        <v/>
      </c>
      <c r="P704" s="50" t="str">
        <f>IF(OR(ISBLANK(Livraison!$B$15),ISBLANK(G704)),"",IF(M704=FALSE,FALSE,IF(AND((Livraison!$B$15-YEAR(G704))&gt;=16,(Livraison!$B$15-YEAR(G704))&lt;=65),TRUE,FALSE)))</f>
        <v/>
      </c>
      <c r="Q704" s="26" t="str">
        <f>IF(ISBLANK(E704),"",IF(COUNTIF(Qualification!$O$12:$O$1011,E704)&gt;0,TRUE,FALSE))</f>
        <v/>
      </c>
      <c r="R704" s="56" t="str">
        <f t="shared" si="107"/>
        <v/>
      </c>
    </row>
    <row r="705" spans="1:18">
      <c r="A705" s="40" t="str">
        <f t="shared" si="101"/>
        <v/>
      </c>
      <c r="B705" s="54"/>
      <c r="C705" s="54"/>
      <c r="D705" s="55"/>
      <c r="E705" s="53"/>
      <c r="F705" s="55"/>
      <c r="G705" s="126"/>
      <c r="H705" s="55"/>
      <c r="I705" s="51" t="str">
        <f t="shared" si="99"/>
        <v>-</v>
      </c>
      <c r="J705" s="26" t="str">
        <f t="shared" si="102"/>
        <v/>
      </c>
      <c r="K705" s="26" t="str">
        <f t="shared" si="100"/>
        <v/>
      </c>
      <c r="L705" s="26" t="str">
        <f t="shared" si="103"/>
        <v/>
      </c>
      <c r="M705" s="26" t="str">
        <f t="shared" si="104"/>
        <v/>
      </c>
      <c r="N705" s="26" t="str">
        <f t="shared" si="105"/>
        <v/>
      </c>
      <c r="O705" s="26" t="str">
        <f t="shared" si="106"/>
        <v/>
      </c>
      <c r="P705" s="50" t="str">
        <f>IF(OR(ISBLANK(Livraison!$B$15),ISBLANK(G705)),"",IF(M705=FALSE,FALSE,IF(AND((Livraison!$B$15-YEAR(G705))&gt;=16,(Livraison!$B$15-YEAR(G705))&lt;=65),TRUE,FALSE)))</f>
        <v/>
      </c>
      <c r="Q705" s="26" t="str">
        <f>IF(ISBLANK(E705),"",IF(COUNTIF(Qualification!$O$12:$O$1011,E705)&gt;0,TRUE,FALSE))</f>
        <v/>
      </c>
      <c r="R705" s="56" t="str">
        <f t="shared" si="107"/>
        <v/>
      </c>
    </row>
    <row r="706" spans="1:18">
      <c r="A706" s="40" t="str">
        <f t="shared" si="101"/>
        <v/>
      </c>
      <c r="B706" s="54"/>
      <c r="C706" s="54"/>
      <c r="D706" s="55"/>
      <c r="E706" s="53"/>
      <c r="F706" s="55"/>
      <c r="G706" s="126"/>
      <c r="H706" s="55"/>
      <c r="I706" s="51" t="str">
        <f t="shared" si="99"/>
        <v>-</v>
      </c>
      <c r="J706" s="26" t="str">
        <f t="shared" si="102"/>
        <v/>
      </c>
      <c r="K706" s="26" t="str">
        <f t="shared" si="100"/>
        <v/>
      </c>
      <c r="L706" s="26" t="str">
        <f t="shared" si="103"/>
        <v/>
      </c>
      <c r="M706" s="26" t="str">
        <f t="shared" si="104"/>
        <v/>
      </c>
      <c r="N706" s="26" t="str">
        <f t="shared" si="105"/>
        <v/>
      </c>
      <c r="O706" s="26" t="str">
        <f t="shared" si="106"/>
        <v/>
      </c>
      <c r="P706" s="50" t="str">
        <f>IF(OR(ISBLANK(Livraison!$B$15),ISBLANK(G706)),"",IF(M706=FALSE,FALSE,IF(AND((Livraison!$B$15-YEAR(G706))&gt;=16,(Livraison!$B$15-YEAR(G706))&lt;=65),TRUE,FALSE)))</f>
        <v/>
      </c>
      <c r="Q706" s="26" t="str">
        <f>IF(ISBLANK(E706),"",IF(COUNTIF(Qualification!$O$12:$O$1011,E706)&gt;0,TRUE,FALSE))</f>
        <v/>
      </c>
      <c r="R706" s="56" t="str">
        <f t="shared" si="107"/>
        <v/>
      </c>
    </row>
    <row r="707" spans="1:18">
      <c r="A707" s="40" t="str">
        <f t="shared" si="101"/>
        <v/>
      </c>
      <c r="B707" s="54"/>
      <c r="C707" s="54"/>
      <c r="D707" s="55"/>
      <c r="E707" s="53"/>
      <c r="F707" s="55"/>
      <c r="G707" s="126"/>
      <c r="H707" s="55"/>
      <c r="I707" s="51" t="str">
        <f t="shared" si="99"/>
        <v>-</v>
      </c>
      <c r="J707" s="26" t="str">
        <f t="shared" si="102"/>
        <v/>
      </c>
      <c r="K707" s="26" t="str">
        <f t="shared" si="100"/>
        <v/>
      </c>
      <c r="L707" s="26" t="str">
        <f t="shared" si="103"/>
        <v/>
      </c>
      <c r="M707" s="26" t="str">
        <f t="shared" si="104"/>
        <v/>
      </c>
      <c r="N707" s="26" t="str">
        <f t="shared" si="105"/>
        <v/>
      </c>
      <c r="O707" s="26" t="str">
        <f t="shared" si="106"/>
        <v/>
      </c>
      <c r="P707" s="50" t="str">
        <f>IF(OR(ISBLANK(Livraison!$B$15),ISBLANK(G707)),"",IF(M707=FALSE,FALSE,IF(AND((Livraison!$B$15-YEAR(G707))&gt;=16,(Livraison!$B$15-YEAR(G707))&lt;=65),TRUE,FALSE)))</f>
        <v/>
      </c>
      <c r="Q707" s="26" t="str">
        <f>IF(ISBLANK(E707),"",IF(COUNTIF(Qualification!$O$12:$O$1011,E707)&gt;0,TRUE,FALSE))</f>
        <v/>
      </c>
      <c r="R707" s="56" t="str">
        <f t="shared" si="107"/>
        <v/>
      </c>
    </row>
    <row r="708" spans="1:18">
      <c r="A708" s="40" t="str">
        <f t="shared" si="101"/>
        <v/>
      </c>
      <c r="B708" s="54"/>
      <c r="C708" s="54"/>
      <c r="D708" s="55"/>
      <c r="E708" s="53"/>
      <c r="F708" s="55"/>
      <c r="G708" s="126"/>
      <c r="H708" s="55"/>
      <c r="I708" s="51" t="str">
        <f t="shared" si="99"/>
        <v>-</v>
      </c>
      <c r="J708" s="26" t="str">
        <f t="shared" si="102"/>
        <v/>
      </c>
      <c r="K708" s="26" t="str">
        <f t="shared" si="100"/>
        <v/>
      </c>
      <c r="L708" s="26" t="str">
        <f t="shared" si="103"/>
        <v/>
      </c>
      <c r="M708" s="26" t="str">
        <f t="shared" si="104"/>
        <v/>
      </c>
      <c r="N708" s="26" t="str">
        <f t="shared" si="105"/>
        <v/>
      </c>
      <c r="O708" s="26" t="str">
        <f t="shared" si="106"/>
        <v/>
      </c>
      <c r="P708" s="50" t="str">
        <f>IF(OR(ISBLANK(Livraison!$B$15),ISBLANK(G708)),"",IF(M708=FALSE,FALSE,IF(AND((Livraison!$B$15-YEAR(G708))&gt;=16,(Livraison!$B$15-YEAR(G708))&lt;=65),TRUE,FALSE)))</f>
        <v/>
      </c>
      <c r="Q708" s="26" t="str">
        <f>IF(ISBLANK(E708),"",IF(COUNTIF(Qualification!$O$12:$O$1011,E708)&gt;0,TRUE,FALSE))</f>
        <v/>
      </c>
      <c r="R708" s="56" t="str">
        <f t="shared" si="107"/>
        <v/>
      </c>
    </row>
    <row r="709" spans="1:18">
      <c r="A709" s="40" t="str">
        <f t="shared" si="101"/>
        <v/>
      </c>
      <c r="B709" s="54"/>
      <c r="C709" s="54"/>
      <c r="D709" s="55"/>
      <c r="E709" s="53"/>
      <c r="F709" s="55"/>
      <c r="G709" s="126"/>
      <c r="H709" s="55"/>
      <c r="I709" s="51" t="str">
        <f t="shared" si="99"/>
        <v>-</v>
      </c>
      <c r="J709" s="26" t="str">
        <f t="shared" si="102"/>
        <v/>
      </c>
      <c r="K709" s="26" t="str">
        <f t="shared" si="100"/>
        <v/>
      </c>
      <c r="L709" s="26" t="str">
        <f t="shared" si="103"/>
        <v/>
      </c>
      <c r="M709" s="26" t="str">
        <f t="shared" si="104"/>
        <v/>
      </c>
      <c r="N709" s="26" t="str">
        <f t="shared" si="105"/>
        <v/>
      </c>
      <c r="O709" s="26" t="str">
        <f t="shared" si="106"/>
        <v/>
      </c>
      <c r="P709" s="50" t="str">
        <f>IF(OR(ISBLANK(Livraison!$B$15),ISBLANK(G709)),"",IF(M709=FALSE,FALSE,IF(AND((Livraison!$B$15-YEAR(G709))&gt;=16,(Livraison!$B$15-YEAR(G709))&lt;=65),TRUE,FALSE)))</f>
        <v/>
      </c>
      <c r="Q709" s="26" t="str">
        <f>IF(ISBLANK(E709),"",IF(COUNTIF(Qualification!$O$12:$O$1011,E709)&gt;0,TRUE,FALSE))</f>
        <v/>
      </c>
      <c r="R709" s="56" t="str">
        <f t="shared" si="107"/>
        <v/>
      </c>
    </row>
    <row r="710" spans="1:18">
      <c r="A710" s="40" t="str">
        <f t="shared" si="101"/>
        <v/>
      </c>
      <c r="B710" s="54"/>
      <c r="C710" s="54"/>
      <c r="D710" s="55"/>
      <c r="E710" s="53"/>
      <c r="F710" s="55"/>
      <c r="G710" s="126"/>
      <c r="H710" s="55"/>
      <c r="I710" s="51" t="str">
        <f t="shared" si="99"/>
        <v>-</v>
      </c>
      <c r="J710" s="26" t="str">
        <f t="shared" si="102"/>
        <v/>
      </c>
      <c r="K710" s="26" t="str">
        <f t="shared" si="100"/>
        <v/>
      </c>
      <c r="L710" s="26" t="str">
        <f t="shared" si="103"/>
        <v/>
      </c>
      <c r="M710" s="26" t="str">
        <f t="shared" si="104"/>
        <v/>
      </c>
      <c r="N710" s="26" t="str">
        <f t="shared" si="105"/>
        <v/>
      </c>
      <c r="O710" s="26" t="str">
        <f t="shared" si="106"/>
        <v/>
      </c>
      <c r="P710" s="50" t="str">
        <f>IF(OR(ISBLANK(Livraison!$B$15),ISBLANK(G710)),"",IF(M710=FALSE,FALSE,IF(AND((Livraison!$B$15-YEAR(G710))&gt;=16,(Livraison!$B$15-YEAR(G710))&lt;=65),TRUE,FALSE)))</f>
        <v/>
      </c>
      <c r="Q710" s="26" t="str">
        <f>IF(ISBLANK(E710),"",IF(COUNTIF(Qualification!$O$12:$O$1011,E710)&gt;0,TRUE,FALSE))</f>
        <v/>
      </c>
      <c r="R710" s="56" t="str">
        <f t="shared" si="107"/>
        <v/>
      </c>
    </row>
    <row r="711" spans="1:18">
      <c r="A711" s="40" t="str">
        <f t="shared" si="101"/>
        <v/>
      </c>
      <c r="B711" s="54"/>
      <c r="C711" s="54"/>
      <c r="D711" s="55"/>
      <c r="E711" s="53"/>
      <c r="F711" s="55"/>
      <c r="G711" s="126"/>
      <c r="H711" s="55"/>
      <c r="I711" s="51" t="str">
        <f t="shared" si="99"/>
        <v>-</v>
      </c>
      <c r="J711" s="26" t="str">
        <f t="shared" si="102"/>
        <v/>
      </c>
      <c r="K711" s="26" t="str">
        <f t="shared" si="100"/>
        <v/>
      </c>
      <c r="L711" s="26" t="str">
        <f t="shared" si="103"/>
        <v/>
      </c>
      <c r="M711" s="26" t="str">
        <f t="shared" si="104"/>
        <v/>
      </c>
      <c r="N711" s="26" t="str">
        <f t="shared" si="105"/>
        <v/>
      </c>
      <c r="O711" s="26" t="str">
        <f t="shared" si="106"/>
        <v/>
      </c>
      <c r="P711" s="50" t="str">
        <f>IF(OR(ISBLANK(Livraison!$B$15),ISBLANK(G711)),"",IF(M711=FALSE,FALSE,IF(AND((Livraison!$B$15-YEAR(G711))&gt;=16,(Livraison!$B$15-YEAR(G711))&lt;=65),TRUE,FALSE)))</f>
        <v/>
      </c>
      <c r="Q711" s="26" t="str">
        <f>IF(ISBLANK(E711),"",IF(COUNTIF(Qualification!$O$12:$O$1011,E711)&gt;0,TRUE,FALSE))</f>
        <v/>
      </c>
      <c r="R711" s="56" t="str">
        <f t="shared" si="107"/>
        <v/>
      </c>
    </row>
    <row r="712" spans="1:18">
      <c r="A712" s="40" t="str">
        <f t="shared" si="101"/>
        <v/>
      </c>
      <c r="B712" s="54"/>
      <c r="C712" s="54"/>
      <c r="D712" s="55"/>
      <c r="E712" s="53"/>
      <c r="F712" s="55"/>
      <c r="G712" s="126"/>
      <c r="H712" s="55"/>
      <c r="I712" s="51" t="str">
        <f t="shared" si="99"/>
        <v>-</v>
      </c>
      <c r="J712" s="26" t="str">
        <f t="shared" si="102"/>
        <v/>
      </c>
      <c r="K712" s="26" t="str">
        <f t="shared" si="100"/>
        <v/>
      </c>
      <c r="L712" s="26" t="str">
        <f t="shared" si="103"/>
        <v/>
      </c>
      <c r="M712" s="26" t="str">
        <f t="shared" si="104"/>
        <v/>
      </c>
      <c r="N712" s="26" t="str">
        <f t="shared" si="105"/>
        <v/>
      </c>
      <c r="O712" s="26" t="str">
        <f t="shared" si="106"/>
        <v/>
      </c>
      <c r="P712" s="50" t="str">
        <f>IF(OR(ISBLANK(Livraison!$B$15),ISBLANK(G712)),"",IF(M712=FALSE,FALSE,IF(AND((Livraison!$B$15-YEAR(G712))&gt;=16,(Livraison!$B$15-YEAR(G712))&lt;=65),TRUE,FALSE)))</f>
        <v/>
      </c>
      <c r="Q712" s="26" t="str">
        <f>IF(ISBLANK(E712),"",IF(COUNTIF(Qualification!$O$12:$O$1011,E712)&gt;0,TRUE,FALSE))</f>
        <v/>
      </c>
      <c r="R712" s="56" t="str">
        <f t="shared" si="107"/>
        <v/>
      </c>
    </row>
    <row r="713" spans="1:18">
      <c r="A713" s="40" t="str">
        <f t="shared" si="101"/>
        <v/>
      </c>
      <c r="B713" s="54"/>
      <c r="C713" s="54"/>
      <c r="D713" s="55"/>
      <c r="E713" s="53"/>
      <c r="F713" s="55"/>
      <c r="G713" s="126"/>
      <c r="H713" s="55"/>
      <c r="I713" s="51" t="str">
        <f t="shared" si="99"/>
        <v>-</v>
      </c>
      <c r="J713" s="26" t="str">
        <f t="shared" si="102"/>
        <v/>
      </c>
      <c r="K713" s="26" t="str">
        <f t="shared" si="100"/>
        <v/>
      </c>
      <c r="L713" s="26" t="str">
        <f t="shared" si="103"/>
        <v/>
      </c>
      <c r="M713" s="26" t="str">
        <f t="shared" si="104"/>
        <v/>
      </c>
      <c r="N713" s="26" t="str">
        <f t="shared" si="105"/>
        <v/>
      </c>
      <c r="O713" s="26" t="str">
        <f t="shared" si="106"/>
        <v/>
      </c>
      <c r="P713" s="50" t="str">
        <f>IF(OR(ISBLANK(Livraison!$B$15),ISBLANK(G713)),"",IF(M713=FALSE,FALSE,IF(AND((Livraison!$B$15-YEAR(G713))&gt;=16,(Livraison!$B$15-YEAR(G713))&lt;=65),TRUE,FALSE)))</f>
        <v/>
      </c>
      <c r="Q713" s="26" t="str">
        <f>IF(ISBLANK(E713),"",IF(COUNTIF(Qualification!$O$12:$O$1011,E713)&gt;0,TRUE,FALSE))</f>
        <v/>
      </c>
      <c r="R713" s="56" t="str">
        <f t="shared" si="107"/>
        <v/>
      </c>
    </row>
    <row r="714" spans="1:18">
      <c r="A714" s="40" t="str">
        <f t="shared" si="101"/>
        <v/>
      </c>
      <c r="B714" s="54"/>
      <c r="C714" s="54"/>
      <c r="D714" s="55"/>
      <c r="E714" s="53"/>
      <c r="F714" s="55"/>
      <c r="G714" s="126"/>
      <c r="H714" s="55"/>
      <c r="I714" s="51" t="str">
        <f t="shared" si="99"/>
        <v>-</v>
      </c>
      <c r="J714" s="26" t="str">
        <f t="shared" si="102"/>
        <v/>
      </c>
      <c r="K714" s="26" t="str">
        <f t="shared" si="100"/>
        <v/>
      </c>
      <c r="L714" s="26" t="str">
        <f t="shared" si="103"/>
        <v/>
      </c>
      <c r="M714" s="26" t="str">
        <f t="shared" si="104"/>
        <v/>
      </c>
      <c r="N714" s="26" t="str">
        <f t="shared" si="105"/>
        <v/>
      </c>
      <c r="O714" s="26" t="str">
        <f t="shared" si="106"/>
        <v/>
      </c>
      <c r="P714" s="50" t="str">
        <f>IF(OR(ISBLANK(Livraison!$B$15),ISBLANK(G714)),"",IF(M714=FALSE,FALSE,IF(AND((Livraison!$B$15-YEAR(G714))&gt;=16,(Livraison!$B$15-YEAR(G714))&lt;=65),TRUE,FALSE)))</f>
        <v/>
      </c>
      <c r="Q714" s="26" t="str">
        <f>IF(ISBLANK(E714),"",IF(COUNTIF(Qualification!$O$12:$O$1011,E714)&gt;0,TRUE,FALSE))</f>
        <v/>
      </c>
      <c r="R714" s="56" t="str">
        <f t="shared" si="107"/>
        <v/>
      </c>
    </row>
    <row r="715" spans="1:18">
      <c r="A715" s="40" t="str">
        <f t="shared" si="101"/>
        <v/>
      </c>
      <c r="B715" s="54"/>
      <c r="C715" s="54"/>
      <c r="D715" s="55"/>
      <c r="E715" s="53"/>
      <c r="F715" s="55"/>
      <c r="G715" s="126"/>
      <c r="H715" s="55"/>
      <c r="I715" s="51" t="str">
        <f t="shared" si="99"/>
        <v>-</v>
      </c>
      <c r="J715" s="26" t="str">
        <f t="shared" si="102"/>
        <v/>
      </c>
      <c r="K715" s="26" t="str">
        <f t="shared" si="100"/>
        <v/>
      </c>
      <c r="L715" s="26" t="str">
        <f t="shared" si="103"/>
        <v/>
      </c>
      <c r="M715" s="26" t="str">
        <f t="shared" si="104"/>
        <v/>
      </c>
      <c r="N715" s="26" t="str">
        <f t="shared" si="105"/>
        <v/>
      </c>
      <c r="O715" s="26" t="str">
        <f t="shared" si="106"/>
        <v/>
      </c>
      <c r="P715" s="50" t="str">
        <f>IF(OR(ISBLANK(Livraison!$B$15),ISBLANK(G715)),"",IF(M715=FALSE,FALSE,IF(AND((Livraison!$B$15-YEAR(G715))&gt;=16,(Livraison!$B$15-YEAR(G715))&lt;=65),TRUE,FALSE)))</f>
        <v/>
      </c>
      <c r="Q715" s="26" t="str">
        <f>IF(ISBLANK(E715),"",IF(COUNTIF(Qualification!$O$12:$O$1011,E715)&gt;0,TRUE,FALSE))</f>
        <v/>
      </c>
      <c r="R715" s="56" t="str">
        <f t="shared" si="107"/>
        <v/>
      </c>
    </row>
    <row r="716" spans="1:18">
      <c r="A716" s="40" t="str">
        <f t="shared" si="101"/>
        <v/>
      </c>
      <c r="B716" s="54"/>
      <c r="C716" s="54"/>
      <c r="D716" s="55"/>
      <c r="E716" s="53"/>
      <c r="F716" s="55"/>
      <c r="G716" s="126"/>
      <c r="H716" s="55"/>
      <c r="I716" s="51" t="str">
        <f t="shared" si="99"/>
        <v>-</v>
      </c>
      <c r="J716" s="26" t="str">
        <f t="shared" si="102"/>
        <v/>
      </c>
      <c r="K716" s="26" t="str">
        <f t="shared" si="100"/>
        <v/>
      </c>
      <c r="L716" s="26" t="str">
        <f t="shared" si="103"/>
        <v/>
      </c>
      <c r="M716" s="26" t="str">
        <f t="shared" si="104"/>
        <v/>
      </c>
      <c r="N716" s="26" t="str">
        <f t="shared" si="105"/>
        <v/>
      </c>
      <c r="O716" s="26" t="str">
        <f t="shared" si="106"/>
        <v/>
      </c>
      <c r="P716" s="50" t="str">
        <f>IF(OR(ISBLANK(Livraison!$B$15),ISBLANK(G716)),"",IF(M716=FALSE,FALSE,IF(AND((Livraison!$B$15-YEAR(G716))&gt;=16,(Livraison!$B$15-YEAR(G716))&lt;=65),TRUE,FALSE)))</f>
        <v/>
      </c>
      <c r="Q716" s="26" t="str">
        <f>IF(ISBLANK(E716),"",IF(COUNTIF(Qualification!$O$12:$O$1011,E716)&gt;0,TRUE,FALSE))</f>
        <v/>
      </c>
      <c r="R716" s="56" t="str">
        <f t="shared" si="107"/>
        <v/>
      </c>
    </row>
    <row r="717" spans="1:18">
      <c r="A717" s="40" t="str">
        <f t="shared" si="101"/>
        <v/>
      </c>
      <c r="B717" s="54"/>
      <c r="C717" s="54"/>
      <c r="D717" s="55"/>
      <c r="E717" s="53"/>
      <c r="F717" s="55"/>
      <c r="G717" s="126"/>
      <c r="H717" s="55"/>
      <c r="I717" s="51" t="str">
        <f t="shared" ref="I717:I780" si="108">IF(ISBLANK(E717),"-",CONCATENATE(E717," ",B717," ",C717))</f>
        <v>-</v>
      </c>
      <c r="J717" s="26" t="str">
        <f t="shared" si="102"/>
        <v/>
      </c>
      <c r="K717" s="26" t="str">
        <f t="shared" ref="K717:K780" si="109">IF(OR(ISBLANK(E717)),"",NOT(COUNTIF($E$12:$E$1011,$E717)&gt;1))</f>
        <v/>
      </c>
      <c r="L717" s="26" t="str">
        <f t="shared" si="103"/>
        <v/>
      </c>
      <c r="M717" s="26" t="str">
        <f t="shared" si="104"/>
        <v/>
      </c>
      <c r="N717" s="26" t="str">
        <f t="shared" si="105"/>
        <v/>
      </c>
      <c r="O717" s="26" t="str">
        <f t="shared" si="106"/>
        <v/>
      </c>
      <c r="P717" s="50" t="str">
        <f>IF(OR(ISBLANK(Livraison!$B$15),ISBLANK(G717)),"",IF(M717=FALSE,FALSE,IF(AND((Livraison!$B$15-YEAR(G717))&gt;=16,(Livraison!$B$15-YEAR(G717))&lt;=65),TRUE,FALSE)))</f>
        <v/>
      </c>
      <c r="Q717" s="26" t="str">
        <f>IF(ISBLANK(E717),"",IF(COUNTIF(Qualification!$O$12:$O$1011,E717)&gt;0,TRUE,FALSE))</f>
        <v/>
      </c>
      <c r="R717" s="56" t="str">
        <f t="shared" si="107"/>
        <v/>
      </c>
    </row>
    <row r="718" spans="1:18">
      <c r="A718" s="40" t="str">
        <f t="shared" si="101"/>
        <v/>
      </c>
      <c r="B718" s="54"/>
      <c r="C718" s="54"/>
      <c r="D718" s="55"/>
      <c r="E718" s="53"/>
      <c r="F718" s="55"/>
      <c r="G718" s="126"/>
      <c r="H718" s="55"/>
      <c r="I718" s="51" t="str">
        <f t="shared" si="108"/>
        <v>-</v>
      </c>
      <c r="J718" s="26" t="str">
        <f t="shared" si="102"/>
        <v/>
      </c>
      <c r="K718" s="26" t="str">
        <f t="shared" si="109"/>
        <v/>
      </c>
      <c r="L718" s="26" t="str">
        <f t="shared" si="103"/>
        <v/>
      </c>
      <c r="M718" s="26" t="str">
        <f t="shared" si="104"/>
        <v/>
      </c>
      <c r="N718" s="26" t="str">
        <f t="shared" si="105"/>
        <v/>
      </c>
      <c r="O718" s="26" t="str">
        <f t="shared" si="106"/>
        <v/>
      </c>
      <c r="P718" s="50" t="str">
        <f>IF(OR(ISBLANK(Livraison!$B$15),ISBLANK(G718)),"",IF(M718=FALSE,FALSE,IF(AND((Livraison!$B$15-YEAR(G718))&gt;=16,(Livraison!$B$15-YEAR(G718))&lt;=65),TRUE,FALSE)))</f>
        <v/>
      </c>
      <c r="Q718" s="26" t="str">
        <f>IF(ISBLANK(E718),"",IF(COUNTIF(Qualification!$O$12:$O$1011,E718)&gt;0,TRUE,FALSE))</f>
        <v/>
      </c>
      <c r="R718" s="56" t="str">
        <f t="shared" si="107"/>
        <v/>
      </c>
    </row>
    <row r="719" spans="1:18">
      <c r="A719" s="40" t="str">
        <f t="shared" si="101"/>
        <v/>
      </c>
      <c r="B719" s="54"/>
      <c r="C719" s="54"/>
      <c r="D719" s="55"/>
      <c r="E719" s="53"/>
      <c r="F719" s="55"/>
      <c r="G719" s="126"/>
      <c r="H719" s="55"/>
      <c r="I719" s="51" t="str">
        <f t="shared" si="108"/>
        <v>-</v>
      </c>
      <c r="J719" s="26" t="str">
        <f t="shared" si="102"/>
        <v/>
      </c>
      <c r="K719" s="26" t="str">
        <f t="shared" si="109"/>
        <v/>
      </c>
      <c r="L719" s="26" t="str">
        <f t="shared" si="103"/>
        <v/>
      </c>
      <c r="M719" s="26" t="str">
        <f t="shared" si="104"/>
        <v/>
      </c>
      <c r="N719" s="26" t="str">
        <f t="shared" si="105"/>
        <v/>
      </c>
      <c r="O719" s="26" t="str">
        <f t="shared" si="106"/>
        <v/>
      </c>
      <c r="P719" s="50" t="str">
        <f>IF(OR(ISBLANK(Livraison!$B$15),ISBLANK(G719)),"",IF(M719=FALSE,FALSE,IF(AND((Livraison!$B$15-YEAR(G719))&gt;=16,(Livraison!$B$15-YEAR(G719))&lt;=65),TRUE,FALSE)))</f>
        <v/>
      </c>
      <c r="Q719" s="26" t="str">
        <f>IF(ISBLANK(E719),"",IF(COUNTIF(Qualification!$O$12:$O$1011,E719)&gt;0,TRUE,FALSE))</f>
        <v/>
      </c>
      <c r="R719" s="56" t="str">
        <f t="shared" si="107"/>
        <v/>
      </c>
    </row>
    <row r="720" spans="1:18">
      <c r="A720" s="40" t="str">
        <f t="shared" si="101"/>
        <v/>
      </c>
      <c r="B720" s="54"/>
      <c r="C720" s="54"/>
      <c r="D720" s="55"/>
      <c r="E720" s="53"/>
      <c r="F720" s="55"/>
      <c r="G720" s="126"/>
      <c r="H720" s="55"/>
      <c r="I720" s="51" t="str">
        <f t="shared" si="108"/>
        <v>-</v>
      </c>
      <c r="J720" s="26" t="str">
        <f t="shared" si="102"/>
        <v/>
      </c>
      <c r="K720" s="26" t="str">
        <f t="shared" si="109"/>
        <v/>
      </c>
      <c r="L720" s="26" t="str">
        <f t="shared" si="103"/>
        <v/>
      </c>
      <c r="M720" s="26" t="str">
        <f t="shared" si="104"/>
        <v/>
      </c>
      <c r="N720" s="26" t="str">
        <f t="shared" si="105"/>
        <v/>
      </c>
      <c r="O720" s="26" t="str">
        <f t="shared" si="106"/>
        <v/>
      </c>
      <c r="P720" s="50" t="str">
        <f>IF(OR(ISBLANK(Livraison!$B$15),ISBLANK(G720)),"",IF(M720=FALSE,FALSE,IF(AND((Livraison!$B$15-YEAR(G720))&gt;=16,(Livraison!$B$15-YEAR(G720))&lt;=65),TRUE,FALSE)))</f>
        <v/>
      </c>
      <c r="Q720" s="26" t="str">
        <f>IF(ISBLANK(E720),"",IF(COUNTIF(Qualification!$O$12:$O$1011,E720)&gt;0,TRUE,FALSE))</f>
        <v/>
      </c>
      <c r="R720" s="56" t="str">
        <f t="shared" si="107"/>
        <v/>
      </c>
    </row>
    <row r="721" spans="1:18">
      <c r="A721" s="40" t="str">
        <f t="shared" si="101"/>
        <v/>
      </c>
      <c r="B721" s="54"/>
      <c r="C721" s="54"/>
      <c r="D721" s="55"/>
      <c r="E721" s="53"/>
      <c r="F721" s="55"/>
      <c r="G721" s="126"/>
      <c r="H721" s="55"/>
      <c r="I721" s="51" t="str">
        <f t="shared" si="108"/>
        <v>-</v>
      </c>
      <c r="J721" s="26" t="str">
        <f t="shared" si="102"/>
        <v/>
      </c>
      <c r="K721" s="26" t="str">
        <f t="shared" si="109"/>
        <v/>
      </c>
      <c r="L721" s="26" t="str">
        <f t="shared" si="103"/>
        <v/>
      </c>
      <c r="M721" s="26" t="str">
        <f t="shared" si="104"/>
        <v/>
      </c>
      <c r="N721" s="26" t="str">
        <f t="shared" si="105"/>
        <v/>
      </c>
      <c r="O721" s="26" t="str">
        <f t="shared" si="106"/>
        <v/>
      </c>
      <c r="P721" s="50" t="str">
        <f>IF(OR(ISBLANK(Livraison!$B$15),ISBLANK(G721)),"",IF(M721=FALSE,FALSE,IF(AND((Livraison!$B$15-YEAR(G721))&gt;=16,(Livraison!$B$15-YEAR(G721))&lt;=65),TRUE,FALSE)))</f>
        <v/>
      </c>
      <c r="Q721" s="26" t="str">
        <f>IF(ISBLANK(E721),"",IF(COUNTIF(Qualification!$O$12:$O$1011,E721)&gt;0,TRUE,FALSE))</f>
        <v/>
      </c>
      <c r="R721" s="56" t="str">
        <f t="shared" si="107"/>
        <v/>
      </c>
    </row>
    <row r="722" spans="1:18">
      <c r="A722" s="40" t="str">
        <f t="shared" si="101"/>
        <v/>
      </c>
      <c r="B722" s="54"/>
      <c r="C722" s="54"/>
      <c r="D722" s="55"/>
      <c r="E722" s="53"/>
      <c r="F722" s="55"/>
      <c r="G722" s="126"/>
      <c r="H722" s="55"/>
      <c r="I722" s="51" t="str">
        <f t="shared" si="108"/>
        <v>-</v>
      </c>
      <c r="J722" s="26" t="str">
        <f t="shared" si="102"/>
        <v/>
      </c>
      <c r="K722" s="26" t="str">
        <f t="shared" si="109"/>
        <v/>
      </c>
      <c r="L722" s="26" t="str">
        <f t="shared" si="103"/>
        <v/>
      </c>
      <c r="M722" s="26" t="str">
        <f t="shared" si="104"/>
        <v/>
      </c>
      <c r="N722" s="26" t="str">
        <f t="shared" si="105"/>
        <v/>
      </c>
      <c r="O722" s="26" t="str">
        <f t="shared" si="106"/>
        <v/>
      </c>
      <c r="P722" s="50" t="str">
        <f>IF(OR(ISBLANK(Livraison!$B$15),ISBLANK(G722)),"",IF(M722=FALSE,FALSE,IF(AND((Livraison!$B$15-YEAR(G722))&gt;=16,(Livraison!$B$15-YEAR(G722))&lt;=65),TRUE,FALSE)))</f>
        <v/>
      </c>
      <c r="Q722" s="26" t="str">
        <f>IF(ISBLANK(E722),"",IF(COUNTIF(Qualification!$O$12:$O$1011,E722)&gt;0,TRUE,FALSE))</f>
        <v/>
      </c>
      <c r="R722" s="56" t="str">
        <f t="shared" si="107"/>
        <v/>
      </c>
    </row>
    <row r="723" spans="1:18">
      <c r="A723" s="40" t="str">
        <f t="shared" si="101"/>
        <v/>
      </c>
      <c r="B723" s="54"/>
      <c r="C723" s="54"/>
      <c r="D723" s="55"/>
      <c r="E723" s="53"/>
      <c r="F723" s="55"/>
      <c r="G723" s="126"/>
      <c r="H723" s="55"/>
      <c r="I723" s="51" t="str">
        <f t="shared" si="108"/>
        <v>-</v>
      </c>
      <c r="J723" s="26" t="str">
        <f t="shared" si="102"/>
        <v/>
      </c>
      <c r="K723" s="26" t="str">
        <f t="shared" si="109"/>
        <v/>
      </c>
      <c r="L723" s="26" t="str">
        <f t="shared" si="103"/>
        <v/>
      </c>
      <c r="M723" s="26" t="str">
        <f t="shared" si="104"/>
        <v/>
      </c>
      <c r="N723" s="26" t="str">
        <f t="shared" si="105"/>
        <v/>
      </c>
      <c r="O723" s="26" t="str">
        <f t="shared" si="106"/>
        <v/>
      </c>
      <c r="P723" s="50" t="str">
        <f>IF(OR(ISBLANK(Livraison!$B$15),ISBLANK(G723)),"",IF(M723=FALSE,FALSE,IF(AND((Livraison!$B$15-YEAR(G723))&gt;=16,(Livraison!$B$15-YEAR(G723))&lt;=65),TRUE,FALSE)))</f>
        <v/>
      </c>
      <c r="Q723" s="26" t="str">
        <f>IF(ISBLANK(E723),"",IF(COUNTIF(Qualification!$O$12:$O$1011,E723)&gt;0,TRUE,FALSE))</f>
        <v/>
      </c>
      <c r="R723" s="56" t="str">
        <f t="shared" si="107"/>
        <v/>
      </c>
    </row>
    <row r="724" spans="1:18">
      <c r="A724" s="40" t="str">
        <f t="shared" si="101"/>
        <v/>
      </c>
      <c r="B724" s="54"/>
      <c r="C724" s="54"/>
      <c r="D724" s="55"/>
      <c r="E724" s="53"/>
      <c r="F724" s="55"/>
      <c r="G724" s="126"/>
      <c r="H724" s="55"/>
      <c r="I724" s="51" t="str">
        <f t="shared" si="108"/>
        <v>-</v>
      </c>
      <c r="J724" s="26" t="str">
        <f t="shared" si="102"/>
        <v/>
      </c>
      <c r="K724" s="26" t="str">
        <f t="shared" si="109"/>
        <v/>
      </c>
      <c r="L724" s="26" t="str">
        <f t="shared" si="103"/>
        <v/>
      </c>
      <c r="M724" s="26" t="str">
        <f t="shared" si="104"/>
        <v/>
      </c>
      <c r="N724" s="26" t="str">
        <f t="shared" si="105"/>
        <v/>
      </c>
      <c r="O724" s="26" t="str">
        <f t="shared" si="106"/>
        <v/>
      </c>
      <c r="P724" s="50" t="str">
        <f>IF(OR(ISBLANK(Livraison!$B$15),ISBLANK(G724)),"",IF(M724=FALSE,FALSE,IF(AND((Livraison!$B$15-YEAR(G724))&gt;=16,(Livraison!$B$15-YEAR(G724))&lt;=65),TRUE,FALSE)))</f>
        <v/>
      </c>
      <c r="Q724" s="26" t="str">
        <f>IF(ISBLANK(E724),"",IF(COUNTIF(Qualification!$O$12:$O$1011,E724)&gt;0,TRUE,FALSE))</f>
        <v/>
      </c>
      <c r="R724" s="56" t="str">
        <f t="shared" si="107"/>
        <v/>
      </c>
    </row>
    <row r="725" spans="1:18">
      <c r="A725" s="40" t="str">
        <f t="shared" si="101"/>
        <v/>
      </c>
      <c r="B725" s="54"/>
      <c r="C725" s="54"/>
      <c r="D725" s="55"/>
      <c r="E725" s="53"/>
      <c r="F725" s="55"/>
      <c r="G725" s="126"/>
      <c r="H725" s="55"/>
      <c r="I725" s="51" t="str">
        <f t="shared" si="108"/>
        <v>-</v>
      </c>
      <c r="J725" s="26" t="str">
        <f t="shared" si="102"/>
        <v/>
      </c>
      <c r="K725" s="26" t="str">
        <f t="shared" si="109"/>
        <v/>
      </c>
      <c r="L725" s="26" t="str">
        <f t="shared" si="103"/>
        <v/>
      </c>
      <c r="M725" s="26" t="str">
        <f t="shared" si="104"/>
        <v/>
      </c>
      <c r="N725" s="26" t="str">
        <f t="shared" si="105"/>
        <v/>
      </c>
      <c r="O725" s="26" t="str">
        <f t="shared" si="106"/>
        <v/>
      </c>
      <c r="P725" s="50" t="str">
        <f>IF(OR(ISBLANK(Livraison!$B$15),ISBLANK(G725)),"",IF(M725=FALSE,FALSE,IF(AND((Livraison!$B$15-YEAR(G725))&gt;=16,(Livraison!$B$15-YEAR(G725))&lt;=65),TRUE,FALSE)))</f>
        <v/>
      </c>
      <c r="Q725" s="26" t="str">
        <f>IF(ISBLANK(E725),"",IF(COUNTIF(Qualification!$O$12:$O$1011,E725)&gt;0,TRUE,FALSE))</f>
        <v/>
      </c>
      <c r="R725" s="56" t="str">
        <f t="shared" si="107"/>
        <v/>
      </c>
    </row>
    <row r="726" spans="1:18">
      <c r="A726" s="40" t="str">
        <f t="shared" si="101"/>
        <v/>
      </c>
      <c r="B726" s="54"/>
      <c r="C726" s="54"/>
      <c r="D726" s="55"/>
      <c r="E726" s="53"/>
      <c r="F726" s="55"/>
      <c r="G726" s="126"/>
      <c r="H726" s="55"/>
      <c r="I726" s="51" t="str">
        <f t="shared" si="108"/>
        <v>-</v>
      </c>
      <c r="J726" s="26" t="str">
        <f t="shared" si="102"/>
        <v/>
      </c>
      <c r="K726" s="26" t="str">
        <f t="shared" si="109"/>
        <v/>
      </c>
      <c r="L726" s="26" t="str">
        <f t="shared" si="103"/>
        <v/>
      </c>
      <c r="M726" s="26" t="str">
        <f t="shared" si="104"/>
        <v/>
      </c>
      <c r="N726" s="26" t="str">
        <f t="shared" si="105"/>
        <v/>
      </c>
      <c r="O726" s="26" t="str">
        <f t="shared" si="106"/>
        <v/>
      </c>
      <c r="P726" s="50" t="str">
        <f>IF(OR(ISBLANK(Livraison!$B$15),ISBLANK(G726)),"",IF(M726=FALSE,FALSE,IF(AND((Livraison!$B$15-YEAR(G726))&gt;=16,(Livraison!$B$15-YEAR(G726))&lt;=65),TRUE,FALSE)))</f>
        <v/>
      </c>
      <c r="Q726" s="26" t="str">
        <f>IF(ISBLANK(E726),"",IF(COUNTIF(Qualification!$O$12:$O$1011,E726)&gt;0,TRUE,FALSE))</f>
        <v/>
      </c>
      <c r="R726" s="56" t="str">
        <f t="shared" si="107"/>
        <v/>
      </c>
    </row>
    <row r="727" spans="1:18">
      <c r="A727" s="40" t="str">
        <f t="shared" si="101"/>
        <v/>
      </c>
      <c r="B727" s="54"/>
      <c r="C727" s="54"/>
      <c r="D727" s="55"/>
      <c r="E727" s="53"/>
      <c r="F727" s="55"/>
      <c r="G727" s="126"/>
      <c r="H727" s="55"/>
      <c r="I727" s="51" t="str">
        <f t="shared" si="108"/>
        <v>-</v>
      </c>
      <c r="J727" s="26" t="str">
        <f t="shared" si="102"/>
        <v/>
      </c>
      <c r="K727" s="26" t="str">
        <f t="shared" si="109"/>
        <v/>
      </c>
      <c r="L727" s="26" t="str">
        <f t="shared" si="103"/>
        <v/>
      </c>
      <c r="M727" s="26" t="str">
        <f t="shared" si="104"/>
        <v/>
      </c>
      <c r="N727" s="26" t="str">
        <f t="shared" si="105"/>
        <v/>
      </c>
      <c r="O727" s="26" t="str">
        <f t="shared" si="106"/>
        <v/>
      </c>
      <c r="P727" s="50" t="str">
        <f>IF(OR(ISBLANK(Livraison!$B$15),ISBLANK(G727)),"",IF(M727=FALSE,FALSE,IF(AND((Livraison!$B$15-YEAR(G727))&gt;=16,(Livraison!$B$15-YEAR(G727))&lt;=65),TRUE,FALSE)))</f>
        <v/>
      </c>
      <c r="Q727" s="26" t="str">
        <f>IF(ISBLANK(E727),"",IF(COUNTIF(Qualification!$O$12:$O$1011,E727)&gt;0,TRUE,FALSE))</f>
        <v/>
      </c>
      <c r="R727" s="56" t="str">
        <f t="shared" si="107"/>
        <v/>
      </c>
    </row>
    <row r="728" spans="1:18">
      <c r="A728" s="40" t="str">
        <f t="shared" si="101"/>
        <v/>
      </c>
      <c r="B728" s="54"/>
      <c r="C728" s="54"/>
      <c r="D728" s="55"/>
      <c r="E728" s="53"/>
      <c r="F728" s="55"/>
      <c r="G728" s="126"/>
      <c r="H728" s="55"/>
      <c r="I728" s="51" t="str">
        <f t="shared" si="108"/>
        <v>-</v>
      </c>
      <c r="J728" s="26" t="str">
        <f t="shared" si="102"/>
        <v/>
      </c>
      <c r="K728" s="26" t="str">
        <f t="shared" si="109"/>
        <v/>
      </c>
      <c r="L728" s="26" t="str">
        <f t="shared" si="103"/>
        <v/>
      </c>
      <c r="M728" s="26" t="str">
        <f t="shared" si="104"/>
        <v/>
      </c>
      <c r="N728" s="26" t="str">
        <f t="shared" si="105"/>
        <v/>
      </c>
      <c r="O728" s="26" t="str">
        <f t="shared" si="106"/>
        <v/>
      </c>
      <c r="P728" s="50" t="str">
        <f>IF(OR(ISBLANK(Livraison!$B$15),ISBLANK(G728)),"",IF(M728=FALSE,FALSE,IF(AND((Livraison!$B$15-YEAR(G728))&gt;=16,(Livraison!$B$15-YEAR(G728))&lt;=65),TRUE,FALSE)))</f>
        <v/>
      </c>
      <c r="Q728" s="26" t="str">
        <f>IF(ISBLANK(E728),"",IF(COUNTIF(Qualification!$O$12:$O$1011,E728)&gt;0,TRUE,FALSE))</f>
        <v/>
      </c>
      <c r="R728" s="56" t="str">
        <f t="shared" si="107"/>
        <v/>
      </c>
    </row>
    <row r="729" spans="1:18">
      <c r="A729" s="40" t="str">
        <f t="shared" si="101"/>
        <v/>
      </c>
      <c r="B729" s="54"/>
      <c r="C729" s="54"/>
      <c r="D729" s="55"/>
      <c r="E729" s="53"/>
      <c r="F729" s="55"/>
      <c r="G729" s="126"/>
      <c r="H729" s="55"/>
      <c r="I729" s="51" t="str">
        <f t="shared" si="108"/>
        <v>-</v>
      </c>
      <c r="J729" s="26" t="str">
        <f t="shared" si="102"/>
        <v/>
      </c>
      <c r="K729" s="26" t="str">
        <f t="shared" si="109"/>
        <v/>
      </c>
      <c r="L729" s="26" t="str">
        <f t="shared" si="103"/>
        <v/>
      </c>
      <c r="M729" s="26" t="str">
        <f t="shared" si="104"/>
        <v/>
      </c>
      <c r="N729" s="26" t="str">
        <f t="shared" si="105"/>
        <v/>
      </c>
      <c r="O729" s="26" t="str">
        <f t="shared" si="106"/>
        <v/>
      </c>
      <c r="P729" s="50" t="str">
        <f>IF(OR(ISBLANK(Livraison!$B$15),ISBLANK(G729)),"",IF(M729=FALSE,FALSE,IF(AND((Livraison!$B$15-YEAR(G729))&gt;=16,(Livraison!$B$15-YEAR(G729))&lt;=65),TRUE,FALSE)))</f>
        <v/>
      </c>
      <c r="Q729" s="26" t="str">
        <f>IF(ISBLANK(E729),"",IF(COUNTIF(Qualification!$O$12:$O$1011,E729)&gt;0,TRUE,FALSE))</f>
        <v/>
      </c>
      <c r="R729" s="56" t="str">
        <f t="shared" si="107"/>
        <v/>
      </c>
    </row>
    <row r="730" spans="1:18">
      <c r="A730" s="40" t="str">
        <f t="shared" si="101"/>
        <v/>
      </c>
      <c r="B730" s="54"/>
      <c r="C730" s="54"/>
      <c r="D730" s="55"/>
      <c r="E730" s="53"/>
      <c r="F730" s="55"/>
      <c r="G730" s="126"/>
      <c r="H730" s="55"/>
      <c r="I730" s="51" t="str">
        <f t="shared" si="108"/>
        <v>-</v>
      </c>
      <c r="J730" s="26" t="str">
        <f t="shared" si="102"/>
        <v/>
      </c>
      <c r="K730" s="26" t="str">
        <f t="shared" si="109"/>
        <v/>
      </c>
      <c r="L730" s="26" t="str">
        <f t="shared" si="103"/>
        <v/>
      </c>
      <c r="M730" s="26" t="str">
        <f t="shared" si="104"/>
        <v/>
      </c>
      <c r="N730" s="26" t="str">
        <f t="shared" si="105"/>
        <v/>
      </c>
      <c r="O730" s="26" t="str">
        <f t="shared" si="106"/>
        <v/>
      </c>
      <c r="P730" s="50" t="str">
        <f>IF(OR(ISBLANK(Livraison!$B$15),ISBLANK(G730)),"",IF(M730=FALSE,FALSE,IF(AND((Livraison!$B$15-YEAR(G730))&gt;=16,(Livraison!$B$15-YEAR(G730))&lt;=65),TRUE,FALSE)))</f>
        <v/>
      </c>
      <c r="Q730" s="26" t="str">
        <f>IF(ISBLANK(E730),"",IF(COUNTIF(Qualification!$O$12:$O$1011,E730)&gt;0,TRUE,FALSE))</f>
        <v/>
      </c>
      <c r="R730" s="56" t="str">
        <f t="shared" si="107"/>
        <v/>
      </c>
    </row>
    <row r="731" spans="1:18">
      <c r="A731" s="40" t="str">
        <f t="shared" si="101"/>
        <v/>
      </c>
      <c r="B731" s="54"/>
      <c r="C731" s="54"/>
      <c r="D731" s="55"/>
      <c r="E731" s="53"/>
      <c r="F731" s="55"/>
      <c r="G731" s="126"/>
      <c r="H731" s="55"/>
      <c r="I731" s="51" t="str">
        <f t="shared" si="108"/>
        <v>-</v>
      </c>
      <c r="J731" s="26" t="str">
        <f t="shared" si="102"/>
        <v/>
      </c>
      <c r="K731" s="26" t="str">
        <f t="shared" si="109"/>
        <v/>
      </c>
      <c r="L731" s="26" t="str">
        <f t="shared" si="103"/>
        <v/>
      </c>
      <c r="M731" s="26" t="str">
        <f t="shared" si="104"/>
        <v/>
      </c>
      <c r="N731" s="26" t="str">
        <f t="shared" si="105"/>
        <v/>
      </c>
      <c r="O731" s="26" t="str">
        <f t="shared" si="106"/>
        <v/>
      </c>
      <c r="P731" s="50" t="str">
        <f>IF(OR(ISBLANK(Livraison!$B$15),ISBLANK(G731)),"",IF(M731=FALSE,FALSE,IF(AND((Livraison!$B$15-YEAR(G731))&gt;=16,(Livraison!$B$15-YEAR(G731))&lt;=65),TRUE,FALSE)))</f>
        <v/>
      </c>
      <c r="Q731" s="26" t="str">
        <f>IF(ISBLANK(E731),"",IF(COUNTIF(Qualification!$O$12:$O$1011,E731)&gt;0,TRUE,FALSE))</f>
        <v/>
      </c>
      <c r="R731" s="56" t="str">
        <f t="shared" si="107"/>
        <v/>
      </c>
    </row>
    <row r="732" spans="1:18">
      <c r="A732" s="40" t="str">
        <f t="shared" si="101"/>
        <v/>
      </c>
      <c r="B732" s="54"/>
      <c r="C732" s="54"/>
      <c r="D732" s="55"/>
      <c r="E732" s="53"/>
      <c r="F732" s="55"/>
      <c r="G732" s="126"/>
      <c r="H732" s="55"/>
      <c r="I732" s="51" t="str">
        <f t="shared" si="108"/>
        <v>-</v>
      </c>
      <c r="J732" s="26" t="str">
        <f t="shared" si="102"/>
        <v/>
      </c>
      <c r="K732" s="26" t="str">
        <f t="shared" si="109"/>
        <v/>
      </c>
      <c r="L732" s="26" t="str">
        <f t="shared" si="103"/>
        <v/>
      </c>
      <c r="M732" s="26" t="str">
        <f t="shared" si="104"/>
        <v/>
      </c>
      <c r="N732" s="26" t="str">
        <f t="shared" si="105"/>
        <v/>
      </c>
      <c r="O732" s="26" t="str">
        <f t="shared" si="106"/>
        <v/>
      </c>
      <c r="P732" s="50" t="str">
        <f>IF(OR(ISBLANK(Livraison!$B$15),ISBLANK(G732)),"",IF(M732=FALSE,FALSE,IF(AND((Livraison!$B$15-YEAR(G732))&gt;=16,(Livraison!$B$15-YEAR(G732))&lt;=65),TRUE,FALSE)))</f>
        <v/>
      </c>
      <c r="Q732" s="26" t="str">
        <f>IF(ISBLANK(E732),"",IF(COUNTIF(Qualification!$O$12:$O$1011,E732)&gt;0,TRUE,FALSE))</f>
        <v/>
      </c>
      <c r="R732" s="56" t="str">
        <f t="shared" si="107"/>
        <v/>
      </c>
    </row>
    <row r="733" spans="1:18">
      <c r="A733" s="40" t="str">
        <f t="shared" si="101"/>
        <v/>
      </c>
      <c r="B733" s="54"/>
      <c r="C733" s="54"/>
      <c r="D733" s="55"/>
      <c r="E733" s="53"/>
      <c r="F733" s="55"/>
      <c r="G733" s="126"/>
      <c r="H733" s="55"/>
      <c r="I733" s="51" t="str">
        <f t="shared" si="108"/>
        <v>-</v>
      </c>
      <c r="J733" s="26" t="str">
        <f t="shared" si="102"/>
        <v/>
      </c>
      <c r="K733" s="26" t="str">
        <f t="shared" si="109"/>
        <v/>
      </c>
      <c r="L733" s="26" t="str">
        <f t="shared" si="103"/>
        <v/>
      </c>
      <c r="M733" s="26" t="str">
        <f t="shared" si="104"/>
        <v/>
      </c>
      <c r="N733" s="26" t="str">
        <f t="shared" si="105"/>
        <v/>
      </c>
      <c r="O733" s="26" t="str">
        <f t="shared" si="106"/>
        <v/>
      </c>
      <c r="P733" s="50" t="str">
        <f>IF(OR(ISBLANK(Livraison!$B$15),ISBLANK(G733)),"",IF(M733=FALSE,FALSE,IF(AND((Livraison!$B$15-YEAR(G733))&gt;=16,(Livraison!$B$15-YEAR(G733))&lt;=65),TRUE,FALSE)))</f>
        <v/>
      </c>
      <c r="Q733" s="26" t="str">
        <f>IF(ISBLANK(E733),"",IF(COUNTIF(Qualification!$O$12:$O$1011,E733)&gt;0,TRUE,FALSE))</f>
        <v/>
      </c>
      <c r="R733" s="56" t="str">
        <f t="shared" si="107"/>
        <v/>
      </c>
    </row>
    <row r="734" spans="1:18">
      <c r="A734" s="40" t="str">
        <f t="shared" si="101"/>
        <v/>
      </c>
      <c r="B734" s="54"/>
      <c r="C734" s="54"/>
      <c r="D734" s="55"/>
      <c r="E734" s="53"/>
      <c r="F734" s="55"/>
      <c r="G734" s="126"/>
      <c r="H734" s="55"/>
      <c r="I734" s="51" t="str">
        <f t="shared" si="108"/>
        <v>-</v>
      </c>
      <c r="J734" s="26" t="str">
        <f t="shared" si="102"/>
        <v/>
      </c>
      <c r="K734" s="26" t="str">
        <f t="shared" si="109"/>
        <v/>
      </c>
      <c r="L734" s="26" t="str">
        <f t="shared" si="103"/>
        <v/>
      </c>
      <c r="M734" s="26" t="str">
        <f t="shared" si="104"/>
        <v/>
      </c>
      <c r="N734" s="26" t="str">
        <f t="shared" si="105"/>
        <v/>
      </c>
      <c r="O734" s="26" t="str">
        <f t="shared" si="106"/>
        <v/>
      </c>
      <c r="P734" s="50" t="str">
        <f>IF(OR(ISBLANK(Livraison!$B$15),ISBLANK(G734)),"",IF(M734=FALSE,FALSE,IF(AND((Livraison!$B$15-YEAR(G734))&gt;=16,(Livraison!$B$15-YEAR(G734))&lt;=65),TRUE,FALSE)))</f>
        <v/>
      </c>
      <c r="Q734" s="26" t="str">
        <f>IF(ISBLANK(E734),"",IF(COUNTIF(Qualification!$O$12:$O$1011,E734)&gt;0,TRUE,FALSE))</f>
        <v/>
      </c>
      <c r="R734" s="56" t="str">
        <f t="shared" si="107"/>
        <v/>
      </c>
    </row>
    <row r="735" spans="1:18">
      <c r="A735" s="40" t="str">
        <f t="shared" si="101"/>
        <v/>
      </c>
      <c r="B735" s="54"/>
      <c r="C735" s="54"/>
      <c r="D735" s="55"/>
      <c r="E735" s="53"/>
      <c r="F735" s="55"/>
      <c r="G735" s="126"/>
      <c r="H735" s="55"/>
      <c r="I735" s="51" t="str">
        <f t="shared" si="108"/>
        <v>-</v>
      </c>
      <c r="J735" s="26" t="str">
        <f t="shared" si="102"/>
        <v/>
      </c>
      <c r="K735" s="26" t="str">
        <f t="shared" si="109"/>
        <v/>
      </c>
      <c r="L735" s="26" t="str">
        <f t="shared" si="103"/>
        <v/>
      </c>
      <c r="M735" s="26" t="str">
        <f t="shared" si="104"/>
        <v/>
      </c>
      <c r="N735" s="26" t="str">
        <f t="shared" si="105"/>
        <v/>
      </c>
      <c r="O735" s="26" t="str">
        <f t="shared" si="106"/>
        <v/>
      </c>
      <c r="P735" s="50" t="str">
        <f>IF(OR(ISBLANK(Livraison!$B$15),ISBLANK(G735)),"",IF(M735=FALSE,FALSE,IF(AND((Livraison!$B$15-YEAR(G735))&gt;=16,(Livraison!$B$15-YEAR(G735))&lt;=65),TRUE,FALSE)))</f>
        <v/>
      </c>
      <c r="Q735" s="26" t="str">
        <f>IF(ISBLANK(E735),"",IF(COUNTIF(Qualification!$O$12:$O$1011,E735)&gt;0,TRUE,FALSE))</f>
        <v/>
      </c>
      <c r="R735" s="56" t="str">
        <f t="shared" si="107"/>
        <v/>
      </c>
    </row>
    <row r="736" spans="1:18">
      <c r="A736" s="40" t="str">
        <f t="shared" si="101"/>
        <v/>
      </c>
      <c r="B736" s="54"/>
      <c r="C736" s="54"/>
      <c r="D736" s="55"/>
      <c r="E736" s="53"/>
      <c r="F736" s="55"/>
      <c r="G736" s="126"/>
      <c r="H736" s="55"/>
      <c r="I736" s="51" t="str">
        <f t="shared" si="108"/>
        <v>-</v>
      </c>
      <c r="J736" s="26" t="str">
        <f t="shared" si="102"/>
        <v/>
      </c>
      <c r="K736" s="26" t="str">
        <f t="shared" si="109"/>
        <v/>
      </c>
      <c r="L736" s="26" t="str">
        <f t="shared" si="103"/>
        <v/>
      </c>
      <c r="M736" s="26" t="str">
        <f t="shared" si="104"/>
        <v/>
      </c>
      <c r="N736" s="26" t="str">
        <f t="shared" si="105"/>
        <v/>
      </c>
      <c r="O736" s="26" t="str">
        <f t="shared" si="106"/>
        <v/>
      </c>
      <c r="P736" s="50" t="str">
        <f>IF(OR(ISBLANK(Livraison!$B$15),ISBLANK(G736)),"",IF(M736=FALSE,FALSE,IF(AND((Livraison!$B$15-YEAR(G736))&gt;=16,(Livraison!$B$15-YEAR(G736))&lt;=65),TRUE,FALSE)))</f>
        <v/>
      </c>
      <c r="Q736" s="26" t="str">
        <f>IF(ISBLANK(E736),"",IF(COUNTIF(Qualification!$O$12:$O$1011,E736)&gt;0,TRUE,FALSE))</f>
        <v/>
      </c>
      <c r="R736" s="56" t="str">
        <f t="shared" si="107"/>
        <v/>
      </c>
    </row>
    <row r="737" spans="1:18">
      <c r="A737" s="40" t="str">
        <f t="shared" si="101"/>
        <v/>
      </c>
      <c r="B737" s="54"/>
      <c r="C737" s="54"/>
      <c r="D737" s="55"/>
      <c r="E737" s="53"/>
      <c r="F737" s="55"/>
      <c r="G737" s="126"/>
      <c r="H737" s="55"/>
      <c r="I737" s="51" t="str">
        <f t="shared" si="108"/>
        <v>-</v>
      </c>
      <c r="J737" s="26" t="str">
        <f t="shared" si="102"/>
        <v/>
      </c>
      <c r="K737" s="26" t="str">
        <f t="shared" si="109"/>
        <v/>
      </c>
      <c r="L737" s="26" t="str">
        <f t="shared" si="103"/>
        <v/>
      </c>
      <c r="M737" s="26" t="str">
        <f t="shared" si="104"/>
        <v/>
      </c>
      <c r="N737" s="26" t="str">
        <f t="shared" si="105"/>
        <v/>
      </c>
      <c r="O737" s="26" t="str">
        <f t="shared" si="106"/>
        <v/>
      </c>
      <c r="P737" s="50" t="str">
        <f>IF(OR(ISBLANK(Livraison!$B$15),ISBLANK(G737)),"",IF(M737=FALSE,FALSE,IF(AND((Livraison!$B$15-YEAR(G737))&gt;=16,(Livraison!$B$15-YEAR(G737))&lt;=65),TRUE,FALSE)))</f>
        <v/>
      </c>
      <c r="Q737" s="26" t="str">
        <f>IF(ISBLANK(E737),"",IF(COUNTIF(Qualification!$O$12:$O$1011,E737)&gt;0,TRUE,FALSE))</f>
        <v/>
      </c>
      <c r="R737" s="56" t="str">
        <f t="shared" si="107"/>
        <v/>
      </c>
    </row>
    <row r="738" spans="1:18">
      <c r="A738" s="40" t="str">
        <f t="shared" si="101"/>
        <v/>
      </c>
      <c r="B738" s="54"/>
      <c r="C738" s="54"/>
      <c r="D738" s="55"/>
      <c r="E738" s="53"/>
      <c r="F738" s="55"/>
      <c r="G738" s="126"/>
      <c r="H738" s="55"/>
      <c r="I738" s="51" t="str">
        <f t="shared" si="108"/>
        <v>-</v>
      </c>
      <c r="J738" s="26" t="str">
        <f t="shared" si="102"/>
        <v/>
      </c>
      <c r="K738" s="26" t="str">
        <f t="shared" si="109"/>
        <v/>
      </c>
      <c r="L738" s="26" t="str">
        <f t="shared" si="103"/>
        <v/>
      </c>
      <c r="M738" s="26" t="str">
        <f t="shared" si="104"/>
        <v/>
      </c>
      <c r="N738" s="26" t="str">
        <f t="shared" si="105"/>
        <v/>
      </c>
      <c r="O738" s="26" t="str">
        <f t="shared" si="106"/>
        <v/>
      </c>
      <c r="P738" s="50" t="str">
        <f>IF(OR(ISBLANK(Livraison!$B$15),ISBLANK(G738)),"",IF(M738=FALSE,FALSE,IF(AND((Livraison!$B$15-YEAR(G738))&gt;=16,(Livraison!$B$15-YEAR(G738))&lt;=65),TRUE,FALSE)))</f>
        <v/>
      </c>
      <c r="Q738" s="26" t="str">
        <f>IF(ISBLANK(E738),"",IF(COUNTIF(Qualification!$O$12:$O$1011,E738)&gt;0,TRUE,FALSE))</f>
        <v/>
      </c>
      <c r="R738" s="56" t="str">
        <f t="shared" si="107"/>
        <v/>
      </c>
    </row>
    <row r="739" spans="1:18">
      <c r="A739" s="40" t="str">
        <f t="shared" si="101"/>
        <v/>
      </c>
      <c r="B739" s="54"/>
      <c r="C739" s="54"/>
      <c r="D739" s="55"/>
      <c r="E739" s="53"/>
      <c r="F739" s="55"/>
      <c r="G739" s="126"/>
      <c r="H739" s="55"/>
      <c r="I739" s="51" t="str">
        <f t="shared" si="108"/>
        <v>-</v>
      </c>
      <c r="J739" s="26" t="str">
        <f t="shared" si="102"/>
        <v/>
      </c>
      <c r="K739" s="26" t="str">
        <f t="shared" si="109"/>
        <v/>
      </c>
      <c r="L739" s="26" t="str">
        <f t="shared" si="103"/>
        <v/>
      </c>
      <c r="M739" s="26" t="str">
        <f t="shared" si="104"/>
        <v/>
      </c>
      <c r="N739" s="26" t="str">
        <f t="shared" si="105"/>
        <v/>
      </c>
      <c r="O739" s="26" t="str">
        <f t="shared" si="106"/>
        <v/>
      </c>
      <c r="P739" s="50" t="str">
        <f>IF(OR(ISBLANK(Livraison!$B$15),ISBLANK(G739)),"",IF(M739=FALSE,FALSE,IF(AND((Livraison!$B$15-YEAR(G739))&gt;=16,(Livraison!$B$15-YEAR(G739))&lt;=65),TRUE,FALSE)))</f>
        <v/>
      </c>
      <c r="Q739" s="26" t="str">
        <f>IF(ISBLANK(E739),"",IF(COUNTIF(Qualification!$O$12:$O$1011,E739)&gt;0,TRUE,FALSE))</f>
        <v/>
      </c>
      <c r="R739" s="56" t="str">
        <f t="shared" si="107"/>
        <v/>
      </c>
    </row>
    <row r="740" spans="1:18">
      <c r="A740" s="40" t="str">
        <f t="shared" si="101"/>
        <v/>
      </c>
      <c r="B740" s="54"/>
      <c r="C740" s="54"/>
      <c r="D740" s="55"/>
      <c r="E740" s="53"/>
      <c r="F740" s="55"/>
      <c r="G740" s="126"/>
      <c r="H740" s="55"/>
      <c r="I740" s="51" t="str">
        <f t="shared" si="108"/>
        <v>-</v>
      </c>
      <c r="J740" s="26" t="str">
        <f t="shared" si="102"/>
        <v/>
      </c>
      <c r="K740" s="26" t="str">
        <f t="shared" si="109"/>
        <v/>
      </c>
      <c r="L740" s="26" t="str">
        <f t="shared" si="103"/>
        <v/>
      </c>
      <c r="M740" s="26" t="str">
        <f t="shared" si="104"/>
        <v/>
      </c>
      <c r="N740" s="26" t="str">
        <f t="shared" si="105"/>
        <v/>
      </c>
      <c r="O740" s="26" t="str">
        <f t="shared" si="106"/>
        <v/>
      </c>
      <c r="P740" s="50" t="str">
        <f>IF(OR(ISBLANK(Livraison!$B$15),ISBLANK(G740)),"",IF(M740=FALSE,FALSE,IF(AND((Livraison!$B$15-YEAR(G740))&gt;=16,(Livraison!$B$15-YEAR(G740))&lt;=65),TRUE,FALSE)))</f>
        <v/>
      </c>
      <c r="Q740" s="26" t="str">
        <f>IF(ISBLANK(E740),"",IF(COUNTIF(Qualification!$O$12:$O$1011,E740)&gt;0,TRUE,FALSE))</f>
        <v/>
      </c>
      <c r="R740" s="56" t="str">
        <f t="shared" si="107"/>
        <v/>
      </c>
    </row>
    <row r="741" spans="1:18">
      <c r="A741" s="40" t="str">
        <f t="shared" si="101"/>
        <v/>
      </c>
      <c r="B741" s="54"/>
      <c r="C741" s="54"/>
      <c r="D741" s="55"/>
      <c r="E741" s="53"/>
      <c r="F741" s="55"/>
      <c r="G741" s="126"/>
      <c r="H741" s="55"/>
      <c r="I741" s="51" t="str">
        <f t="shared" si="108"/>
        <v>-</v>
      </c>
      <c r="J741" s="26" t="str">
        <f t="shared" si="102"/>
        <v/>
      </c>
      <c r="K741" s="26" t="str">
        <f t="shared" si="109"/>
        <v/>
      </c>
      <c r="L741" s="26" t="str">
        <f t="shared" si="103"/>
        <v/>
      </c>
      <c r="M741" s="26" t="str">
        <f t="shared" si="104"/>
        <v/>
      </c>
      <c r="N741" s="26" t="str">
        <f t="shared" si="105"/>
        <v/>
      </c>
      <c r="O741" s="26" t="str">
        <f t="shared" si="106"/>
        <v/>
      </c>
      <c r="P741" s="50" t="str">
        <f>IF(OR(ISBLANK(Livraison!$B$15),ISBLANK(G741)),"",IF(M741=FALSE,FALSE,IF(AND((Livraison!$B$15-YEAR(G741))&gt;=16,(Livraison!$B$15-YEAR(G741))&lt;=65),TRUE,FALSE)))</f>
        <v/>
      </c>
      <c r="Q741" s="26" t="str">
        <f>IF(ISBLANK(E741),"",IF(COUNTIF(Qualification!$O$12:$O$1011,E741)&gt;0,TRUE,FALSE))</f>
        <v/>
      </c>
      <c r="R741" s="56" t="str">
        <f t="shared" si="107"/>
        <v/>
      </c>
    </row>
    <row r="742" spans="1:18">
      <c r="A742" s="40" t="str">
        <f t="shared" si="101"/>
        <v/>
      </c>
      <c r="B742" s="54"/>
      <c r="C742" s="54"/>
      <c r="D742" s="55"/>
      <c r="E742" s="53"/>
      <c r="F742" s="55"/>
      <c r="G742" s="126"/>
      <c r="H742" s="55"/>
      <c r="I742" s="51" t="str">
        <f t="shared" si="108"/>
        <v>-</v>
      </c>
      <c r="J742" s="26" t="str">
        <f t="shared" si="102"/>
        <v/>
      </c>
      <c r="K742" s="26" t="str">
        <f t="shared" si="109"/>
        <v/>
      </c>
      <c r="L742" s="26" t="str">
        <f t="shared" si="103"/>
        <v/>
      </c>
      <c r="M742" s="26" t="str">
        <f t="shared" si="104"/>
        <v/>
      </c>
      <c r="N742" s="26" t="str">
        <f t="shared" si="105"/>
        <v/>
      </c>
      <c r="O742" s="26" t="str">
        <f t="shared" si="106"/>
        <v/>
      </c>
      <c r="P742" s="50" t="str">
        <f>IF(OR(ISBLANK(Livraison!$B$15),ISBLANK(G742)),"",IF(M742=FALSE,FALSE,IF(AND((Livraison!$B$15-YEAR(G742))&gt;=16,(Livraison!$B$15-YEAR(G742))&lt;=65),TRUE,FALSE)))</f>
        <v/>
      </c>
      <c r="Q742" s="26" t="str">
        <f>IF(ISBLANK(E742),"",IF(COUNTIF(Qualification!$O$12:$O$1011,E742)&gt;0,TRUE,FALSE))</f>
        <v/>
      </c>
      <c r="R742" s="56" t="str">
        <f t="shared" si="107"/>
        <v/>
      </c>
    </row>
    <row r="743" spans="1:18">
      <c r="A743" s="40" t="str">
        <f t="shared" si="101"/>
        <v/>
      </c>
      <c r="B743" s="54"/>
      <c r="C743" s="54"/>
      <c r="D743" s="55"/>
      <c r="E743" s="53"/>
      <c r="F743" s="55"/>
      <c r="G743" s="126"/>
      <c r="H743" s="55"/>
      <c r="I743" s="51" t="str">
        <f t="shared" si="108"/>
        <v>-</v>
      </c>
      <c r="J743" s="26" t="str">
        <f t="shared" si="102"/>
        <v/>
      </c>
      <c r="K743" s="26" t="str">
        <f t="shared" si="109"/>
        <v/>
      </c>
      <c r="L743" s="26" t="str">
        <f t="shared" si="103"/>
        <v/>
      </c>
      <c r="M743" s="26" t="str">
        <f t="shared" si="104"/>
        <v/>
      </c>
      <c r="N743" s="26" t="str">
        <f t="shared" si="105"/>
        <v/>
      </c>
      <c r="O743" s="26" t="str">
        <f t="shared" si="106"/>
        <v/>
      </c>
      <c r="P743" s="50" t="str">
        <f>IF(OR(ISBLANK(Livraison!$B$15),ISBLANK(G743)),"",IF(M743=FALSE,FALSE,IF(AND((Livraison!$B$15-YEAR(G743))&gt;=16,(Livraison!$B$15-YEAR(G743))&lt;=65),TRUE,FALSE)))</f>
        <v/>
      </c>
      <c r="Q743" s="26" t="str">
        <f>IF(ISBLANK(E743),"",IF(COUNTIF(Qualification!$O$12:$O$1011,E743)&gt;0,TRUE,FALSE))</f>
        <v/>
      </c>
      <c r="R743" s="56" t="str">
        <f t="shared" si="107"/>
        <v/>
      </c>
    </row>
    <row r="744" spans="1:18">
      <c r="A744" s="40" t="str">
        <f t="shared" si="101"/>
        <v/>
      </c>
      <c r="B744" s="54"/>
      <c r="C744" s="54"/>
      <c r="D744" s="55"/>
      <c r="E744" s="53"/>
      <c r="F744" s="55"/>
      <c r="G744" s="126"/>
      <c r="H744" s="55"/>
      <c r="I744" s="51" t="str">
        <f t="shared" si="108"/>
        <v>-</v>
      </c>
      <c r="J744" s="26" t="str">
        <f t="shared" si="102"/>
        <v/>
      </c>
      <c r="K744" s="26" t="str">
        <f t="shared" si="109"/>
        <v/>
      </c>
      <c r="L744" s="26" t="str">
        <f t="shared" si="103"/>
        <v/>
      </c>
      <c r="M744" s="26" t="str">
        <f t="shared" si="104"/>
        <v/>
      </c>
      <c r="N744" s="26" t="str">
        <f t="shared" si="105"/>
        <v/>
      </c>
      <c r="O744" s="26" t="str">
        <f t="shared" si="106"/>
        <v/>
      </c>
      <c r="P744" s="50" t="str">
        <f>IF(OR(ISBLANK(Livraison!$B$15),ISBLANK(G744)),"",IF(M744=FALSE,FALSE,IF(AND((Livraison!$B$15-YEAR(G744))&gt;=16,(Livraison!$B$15-YEAR(G744))&lt;=65),TRUE,FALSE)))</f>
        <v/>
      </c>
      <c r="Q744" s="26" t="str">
        <f>IF(ISBLANK(E744),"",IF(COUNTIF(Qualification!$O$12:$O$1011,E744)&gt;0,TRUE,FALSE))</f>
        <v/>
      </c>
      <c r="R744" s="56" t="str">
        <f t="shared" si="107"/>
        <v/>
      </c>
    </row>
    <row r="745" spans="1:18">
      <c r="A745" s="40" t="str">
        <f t="shared" si="101"/>
        <v/>
      </c>
      <c r="B745" s="54"/>
      <c r="C745" s="54"/>
      <c r="D745" s="55"/>
      <c r="E745" s="53"/>
      <c r="F745" s="55"/>
      <c r="G745" s="126"/>
      <c r="H745" s="55"/>
      <c r="I745" s="51" t="str">
        <f t="shared" si="108"/>
        <v>-</v>
      </c>
      <c r="J745" s="26" t="str">
        <f t="shared" si="102"/>
        <v/>
      </c>
      <c r="K745" s="26" t="str">
        <f t="shared" si="109"/>
        <v/>
      </c>
      <c r="L745" s="26" t="str">
        <f t="shared" si="103"/>
        <v/>
      </c>
      <c r="M745" s="26" t="str">
        <f t="shared" si="104"/>
        <v/>
      </c>
      <c r="N745" s="26" t="str">
        <f t="shared" si="105"/>
        <v/>
      </c>
      <c r="O745" s="26" t="str">
        <f t="shared" si="106"/>
        <v/>
      </c>
      <c r="P745" s="50" t="str">
        <f>IF(OR(ISBLANK(Livraison!$B$15),ISBLANK(G745)),"",IF(M745=FALSE,FALSE,IF(AND((Livraison!$B$15-YEAR(G745))&gt;=16,(Livraison!$B$15-YEAR(G745))&lt;=65),TRUE,FALSE)))</f>
        <v/>
      </c>
      <c r="Q745" s="26" t="str">
        <f>IF(ISBLANK(E745),"",IF(COUNTIF(Qualification!$O$12:$O$1011,E745)&gt;0,TRUE,FALSE))</f>
        <v/>
      </c>
      <c r="R745" s="56" t="str">
        <f t="shared" si="107"/>
        <v/>
      </c>
    </row>
    <row r="746" spans="1:18">
      <c r="A746" s="40" t="str">
        <f t="shared" si="101"/>
        <v/>
      </c>
      <c r="B746" s="54"/>
      <c r="C746" s="54"/>
      <c r="D746" s="55"/>
      <c r="E746" s="53"/>
      <c r="F746" s="55"/>
      <c r="G746" s="126"/>
      <c r="H746" s="55"/>
      <c r="I746" s="51" t="str">
        <f t="shared" si="108"/>
        <v>-</v>
      </c>
      <c r="J746" s="26" t="str">
        <f t="shared" si="102"/>
        <v/>
      </c>
      <c r="K746" s="26" t="str">
        <f t="shared" si="109"/>
        <v/>
      </c>
      <c r="L746" s="26" t="str">
        <f t="shared" si="103"/>
        <v/>
      </c>
      <c r="M746" s="26" t="str">
        <f t="shared" si="104"/>
        <v/>
      </c>
      <c r="N746" s="26" t="str">
        <f t="shared" si="105"/>
        <v/>
      </c>
      <c r="O746" s="26" t="str">
        <f t="shared" si="106"/>
        <v/>
      </c>
      <c r="P746" s="50" t="str">
        <f>IF(OR(ISBLANK(Livraison!$B$15),ISBLANK(G746)),"",IF(M746=FALSE,FALSE,IF(AND((Livraison!$B$15-YEAR(G746))&gt;=16,(Livraison!$B$15-YEAR(G746))&lt;=65),TRUE,FALSE)))</f>
        <v/>
      </c>
      <c r="Q746" s="26" t="str">
        <f>IF(ISBLANK(E746),"",IF(COUNTIF(Qualification!$O$12:$O$1011,E746)&gt;0,TRUE,FALSE))</f>
        <v/>
      </c>
      <c r="R746" s="56" t="str">
        <f t="shared" si="107"/>
        <v/>
      </c>
    </row>
    <row r="747" spans="1:18">
      <c r="A747" s="40" t="str">
        <f t="shared" si="101"/>
        <v/>
      </c>
      <c r="B747" s="54"/>
      <c r="C747" s="54"/>
      <c r="D747" s="55"/>
      <c r="E747" s="53"/>
      <c r="F747" s="55"/>
      <c r="G747" s="126"/>
      <c r="H747" s="55"/>
      <c r="I747" s="51" t="str">
        <f t="shared" si="108"/>
        <v>-</v>
      </c>
      <c r="J747" s="26" t="str">
        <f t="shared" si="102"/>
        <v/>
      </c>
      <c r="K747" s="26" t="str">
        <f t="shared" si="109"/>
        <v/>
      </c>
      <c r="L747" s="26" t="str">
        <f t="shared" si="103"/>
        <v/>
      </c>
      <c r="M747" s="26" t="str">
        <f t="shared" si="104"/>
        <v/>
      </c>
      <c r="N747" s="26" t="str">
        <f t="shared" si="105"/>
        <v/>
      </c>
      <c r="O747" s="26" t="str">
        <f t="shared" si="106"/>
        <v/>
      </c>
      <c r="P747" s="50" t="str">
        <f>IF(OR(ISBLANK(Livraison!$B$15),ISBLANK(G747)),"",IF(M747=FALSE,FALSE,IF(AND((Livraison!$B$15-YEAR(G747))&gt;=16,(Livraison!$B$15-YEAR(G747))&lt;=65),TRUE,FALSE)))</f>
        <v/>
      </c>
      <c r="Q747" s="26" t="str">
        <f>IF(ISBLANK(E747),"",IF(COUNTIF(Qualification!$O$12:$O$1011,E747)&gt;0,TRUE,FALSE))</f>
        <v/>
      </c>
      <c r="R747" s="56" t="str">
        <f t="shared" si="107"/>
        <v/>
      </c>
    </row>
    <row r="748" spans="1:18">
      <c r="A748" s="40" t="str">
        <f t="shared" si="101"/>
        <v/>
      </c>
      <c r="B748" s="54"/>
      <c r="C748" s="54"/>
      <c r="D748" s="55"/>
      <c r="E748" s="53"/>
      <c r="F748" s="55"/>
      <c r="G748" s="126"/>
      <c r="H748" s="55"/>
      <c r="I748" s="51" t="str">
        <f t="shared" si="108"/>
        <v>-</v>
      </c>
      <c r="J748" s="26" t="str">
        <f t="shared" si="102"/>
        <v/>
      </c>
      <c r="K748" s="26" t="str">
        <f t="shared" si="109"/>
        <v/>
      </c>
      <c r="L748" s="26" t="str">
        <f t="shared" si="103"/>
        <v/>
      </c>
      <c r="M748" s="26" t="str">
        <f t="shared" si="104"/>
        <v/>
      </c>
      <c r="N748" s="26" t="str">
        <f t="shared" si="105"/>
        <v/>
      </c>
      <c r="O748" s="26" t="str">
        <f t="shared" si="106"/>
        <v/>
      </c>
      <c r="P748" s="50" t="str">
        <f>IF(OR(ISBLANK(Livraison!$B$15),ISBLANK(G748)),"",IF(M748=FALSE,FALSE,IF(AND((Livraison!$B$15-YEAR(G748))&gt;=16,(Livraison!$B$15-YEAR(G748))&lt;=65),TRUE,FALSE)))</f>
        <v/>
      </c>
      <c r="Q748" s="26" t="str">
        <f>IF(ISBLANK(E748),"",IF(COUNTIF(Qualification!$O$12:$O$1011,E748)&gt;0,TRUE,FALSE))</f>
        <v/>
      </c>
      <c r="R748" s="56" t="str">
        <f t="shared" si="107"/>
        <v/>
      </c>
    </row>
    <row r="749" spans="1:18">
      <c r="A749" s="40" t="str">
        <f t="shared" si="101"/>
        <v/>
      </c>
      <c r="B749" s="54"/>
      <c r="C749" s="54"/>
      <c r="D749" s="55"/>
      <c r="E749" s="53"/>
      <c r="F749" s="55"/>
      <c r="G749" s="126"/>
      <c r="H749" s="55"/>
      <c r="I749" s="51" t="str">
        <f t="shared" si="108"/>
        <v>-</v>
      </c>
      <c r="J749" s="26" t="str">
        <f t="shared" si="102"/>
        <v/>
      </c>
      <c r="K749" s="26" t="str">
        <f t="shared" si="109"/>
        <v/>
      </c>
      <c r="L749" s="26" t="str">
        <f t="shared" si="103"/>
        <v/>
      </c>
      <c r="M749" s="26" t="str">
        <f t="shared" si="104"/>
        <v/>
      </c>
      <c r="N749" s="26" t="str">
        <f t="shared" si="105"/>
        <v/>
      </c>
      <c r="O749" s="26" t="str">
        <f t="shared" si="106"/>
        <v/>
      </c>
      <c r="P749" s="50" t="str">
        <f>IF(OR(ISBLANK(Livraison!$B$15),ISBLANK(G749)),"",IF(M749=FALSE,FALSE,IF(AND((Livraison!$B$15-YEAR(G749))&gt;=16,(Livraison!$B$15-YEAR(G749))&lt;=65),TRUE,FALSE)))</f>
        <v/>
      </c>
      <c r="Q749" s="26" t="str">
        <f>IF(ISBLANK(E749),"",IF(COUNTIF(Qualification!$O$12:$O$1011,E749)&gt;0,TRUE,FALSE))</f>
        <v/>
      </c>
      <c r="R749" s="56" t="str">
        <f t="shared" si="107"/>
        <v/>
      </c>
    </row>
    <row r="750" spans="1:18">
      <c r="A750" s="40" t="str">
        <f t="shared" si="101"/>
        <v/>
      </c>
      <c r="B750" s="54"/>
      <c r="C750" s="54"/>
      <c r="D750" s="55"/>
      <c r="E750" s="53"/>
      <c r="F750" s="55"/>
      <c r="G750" s="126"/>
      <c r="H750" s="55"/>
      <c r="I750" s="51" t="str">
        <f t="shared" si="108"/>
        <v>-</v>
      </c>
      <c r="J750" s="26" t="str">
        <f t="shared" si="102"/>
        <v/>
      </c>
      <c r="K750" s="26" t="str">
        <f t="shared" si="109"/>
        <v/>
      </c>
      <c r="L750" s="26" t="str">
        <f t="shared" si="103"/>
        <v/>
      </c>
      <c r="M750" s="26" t="str">
        <f t="shared" si="104"/>
        <v/>
      </c>
      <c r="N750" s="26" t="str">
        <f t="shared" si="105"/>
        <v/>
      </c>
      <c r="O750" s="26" t="str">
        <f t="shared" si="106"/>
        <v/>
      </c>
      <c r="P750" s="50" t="str">
        <f>IF(OR(ISBLANK(Livraison!$B$15),ISBLANK(G750)),"",IF(M750=FALSE,FALSE,IF(AND((Livraison!$B$15-YEAR(G750))&gt;=16,(Livraison!$B$15-YEAR(G750))&lt;=65),TRUE,FALSE)))</f>
        <v/>
      </c>
      <c r="Q750" s="26" t="str">
        <f>IF(ISBLANK(E750),"",IF(COUNTIF(Qualification!$O$12:$O$1011,E750)&gt;0,TRUE,FALSE))</f>
        <v/>
      </c>
      <c r="R750" s="56" t="str">
        <f t="shared" si="107"/>
        <v/>
      </c>
    </row>
    <row r="751" spans="1:18">
      <c r="A751" s="40" t="str">
        <f t="shared" si="101"/>
        <v/>
      </c>
      <c r="B751" s="54"/>
      <c r="C751" s="54"/>
      <c r="D751" s="55"/>
      <c r="E751" s="53"/>
      <c r="F751" s="55"/>
      <c r="G751" s="126"/>
      <c r="H751" s="55"/>
      <c r="I751" s="51" t="str">
        <f t="shared" si="108"/>
        <v>-</v>
      </c>
      <c r="J751" s="26" t="str">
        <f t="shared" si="102"/>
        <v/>
      </c>
      <c r="K751" s="26" t="str">
        <f t="shared" si="109"/>
        <v/>
      </c>
      <c r="L751" s="26" t="str">
        <f t="shared" si="103"/>
        <v/>
      </c>
      <c r="M751" s="26" t="str">
        <f t="shared" si="104"/>
        <v/>
      </c>
      <c r="N751" s="26" t="str">
        <f t="shared" si="105"/>
        <v/>
      </c>
      <c r="O751" s="26" t="str">
        <f t="shared" si="106"/>
        <v/>
      </c>
      <c r="P751" s="50" t="str">
        <f>IF(OR(ISBLANK(Livraison!$B$15),ISBLANK(G751)),"",IF(M751=FALSE,FALSE,IF(AND((Livraison!$B$15-YEAR(G751))&gt;=16,(Livraison!$B$15-YEAR(G751))&lt;=65),TRUE,FALSE)))</f>
        <v/>
      </c>
      <c r="Q751" s="26" t="str">
        <f>IF(ISBLANK(E751),"",IF(COUNTIF(Qualification!$O$12:$O$1011,E751)&gt;0,TRUE,FALSE))</f>
        <v/>
      </c>
      <c r="R751" s="56" t="str">
        <f t="shared" si="107"/>
        <v/>
      </c>
    </row>
    <row r="752" spans="1:18">
      <c r="A752" s="40" t="str">
        <f t="shared" ref="A752:A811" si="110">IF(ISBLANK(D752),"",IF(COUNTA(D752:H752)&lt;&gt;5,"Incomplet",IF(OR(COUNTIF(J752:P752,FALSE)&gt;0,COUNTIF(J752:P752,#N/A)&gt;0),"Erreur",IF(NOT(P752),"Attention",IF(NOT(Q752),"Pas utilisé","OK")))))</f>
        <v/>
      </c>
      <c r="B752" s="54"/>
      <c r="C752" s="54"/>
      <c r="D752" s="55"/>
      <c r="E752" s="53"/>
      <c r="F752" s="55"/>
      <c r="G752" s="126"/>
      <c r="H752" s="55"/>
      <c r="I752" s="51" t="str">
        <f t="shared" si="108"/>
        <v>-</v>
      </c>
      <c r="J752" s="26" t="str">
        <f t="shared" ref="J752:J811" si="111">IF(D752="CH.AHV",IF(LEN(E752)=13,IF((MID(E752,13,1)+1-1)=MOD(10-(MID(E752,1,1)+3*MID(E752,2,1)+MID(E752,3,1)+3*MID(E752,4,1)+MID(E752,5,1)+3*MID(E752,6,1)+MID(E752,7,1)+3*MID(E752,8,1)+MID(E752,9,1)+3*MID(E752,10,1)+MID(E752,11,1)+3*MID(E752,12,1)),10),TRUE,FALSE),FALSE),"")</f>
        <v/>
      </c>
      <c r="K752" s="26" t="str">
        <f t="shared" si="109"/>
        <v/>
      </c>
      <c r="L752" s="26" t="str">
        <f t="shared" ref="L752:L811" si="112">IF(ISBLANK(D752),"",IF(OR(ISNA(MATCH(D752,codecatidpers,0)),D752="-"),FALSE,TRUE))</f>
        <v/>
      </c>
      <c r="M752" s="26" t="str">
        <f t="shared" ref="M752:M811" si="113">IF(ISBLANK(G752),"",IF(AND(G752 &gt; DATE(1925,1,1),G752 &lt; DATE(2100,1,1)),TRUE,FALSE))</f>
        <v/>
      </c>
      <c r="N752" s="26" t="str">
        <f t="shared" ref="N752:N811" si="114">IF(ISBLANK(F752),"",IF(OR(ISNA(MATCH(F752,libsex,0)),F752="-"),FALSE,TRUE))</f>
        <v/>
      </c>
      <c r="O752" s="26" t="str">
        <f t="shared" ref="O752:O811" si="115">IF(ISBLANK(H752),"",IF(OR(ISNA(MATCH(H752,libgem,0)),H752="-"),FALSE,TRUE))</f>
        <v/>
      </c>
      <c r="P752" s="50" t="str">
        <f>IF(OR(ISBLANK(Livraison!$B$15),ISBLANK(G752)),"",IF(M752=FALSE,FALSE,IF(AND((Livraison!$B$15-YEAR(G752))&gt;=16,(Livraison!$B$15-YEAR(G752))&lt;=65),TRUE,FALSE)))</f>
        <v/>
      </c>
      <c r="Q752" s="26" t="str">
        <f>IF(ISBLANK(E752),"",IF(COUNTIF(Qualification!$O$12:$O$1011,E752)&gt;0,TRUE,FALSE))</f>
        <v/>
      </c>
      <c r="R752" s="56" t="str">
        <f t="shared" ref="R752:R811" si="116">IF(A752="","",IF(A752&lt;&gt;"Pas utilisé",1,0))</f>
        <v/>
      </c>
    </row>
    <row r="753" spans="1:18">
      <c r="A753" s="40" t="str">
        <f t="shared" si="110"/>
        <v/>
      </c>
      <c r="B753" s="54"/>
      <c r="C753" s="54"/>
      <c r="D753" s="55"/>
      <c r="E753" s="53"/>
      <c r="F753" s="55"/>
      <c r="G753" s="126"/>
      <c r="H753" s="55"/>
      <c r="I753" s="51" t="str">
        <f t="shared" si="108"/>
        <v>-</v>
      </c>
      <c r="J753" s="26" t="str">
        <f t="shared" si="111"/>
        <v/>
      </c>
      <c r="K753" s="26" t="str">
        <f t="shared" si="109"/>
        <v/>
      </c>
      <c r="L753" s="26" t="str">
        <f t="shared" si="112"/>
        <v/>
      </c>
      <c r="M753" s="26" t="str">
        <f t="shared" si="113"/>
        <v/>
      </c>
      <c r="N753" s="26" t="str">
        <f t="shared" si="114"/>
        <v/>
      </c>
      <c r="O753" s="26" t="str">
        <f t="shared" si="115"/>
        <v/>
      </c>
      <c r="P753" s="50" t="str">
        <f>IF(OR(ISBLANK(Livraison!$B$15),ISBLANK(G753)),"",IF(M753=FALSE,FALSE,IF(AND((Livraison!$B$15-YEAR(G753))&gt;=16,(Livraison!$B$15-YEAR(G753))&lt;=65),TRUE,FALSE)))</f>
        <v/>
      </c>
      <c r="Q753" s="26" t="str">
        <f>IF(ISBLANK(E753),"",IF(COUNTIF(Qualification!$O$12:$O$1011,E753)&gt;0,TRUE,FALSE))</f>
        <v/>
      </c>
      <c r="R753" s="56" t="str">
        <f t="shared" si="116"/>
        <v/>
      </c>
    </row>
    <row r="754" spans="1:18">
      <c r="A754" s="40" t="str">
        <f t="shared" si="110"/>
        <v/>
      </c>
      <c r="B754" s="54"/>
      <c r="C754" s="54"/>
      <c r="D754" s="55"/>
      <c r="E754" s="53"/>
      <c r="F754" s="55"/>
      <c r="G754" s="126"/>
      <c r="H754" s="55"/>
      <c r="I754" s="51" t="str">
        <f t="shared" si="108"/>
        <v>-</v>
      </c>
      <c r="J754" s="26" t="str">
        <f t="shared" si="111"/>
        <v/>
      </c>
      <c r="K754" s="26" t="str">
        <f t="shared" si="109"/>
        <v/>
      </c>
      <c r="L754" s="26" t="str">
        <f t="shared" si="112"/>
        <v/>
      </c>
      <c r="M754" s="26" t="str">
        <f t="shared" si="113"/>
        <v/>
      </c>
      <c r="N754" s="26" t="str">
        <f t="shared" si="114"/>
        <v/>
      </c>
      <c r="O754" s="26" t="str">
        <f t="shared" si="115"/>
        <v/>
      </c>
      <c r="P754" s="50" t="str">
        <f>IF(OR(ISBLANK(Livraison!$B$15),ISBLANK(G754)),"",IF(M754=FALSE,FALSE,IF(AND((Livraison!$B$15-YEAR(G754))&gt;=16,(Livraison!$B$15-YEAR(G754))&lt;=65),TRUE,FALSE)))</f>
        <v/>
      </c>
      <c r="Q754" s="26" t="str">
        <f>IF(ISBLANK(E754),"",IF(COUNTIF(Qualification!$O$12:$O$1011,E754)&gt;0,TRUE,FALSE))</f>
        <v/>
      </c>
      <c r="R754" s="56" t="str">
        <f t="shared" si="116"/>
        <v/>
      </c>
    </row>
    <row r="755" spans="1:18">
      <c r="A755" s="40" t="str">
        <f t="shared" si="110"/>
        <v/>
      </c>
      <c r="B755" s="54"/>
      <c r="C755" s="54"/>
      <c r="D755" s="55"/>
      <c r="E755" s="53"/>
      <c r="F755" s="55"/>
      <c r="G755" s="126"/>
      <c r="H755" s="55"/>
      <c r="I755" s="51" t="str">
        <f t="shared" si="108"/>
        <v>-</v>
      </c>
      <c r="J755" s="26" t="str">
        <f t="shared" si="111"/>
        <v/>
      </c>
      <c r="K755" s="26" t="str">
        <f t="shared" si="109"/>
        <v/>
      </c>
      <c r="L755" s="26" t="str">
        <f t="shared" si="112"/>
        <v/>
      </c>
      <c r="M755" s="26" t="str">
        <f t="shared" si="113"/>
        <v/>
      </c>
      <c r="N755" s="26" t="str">
        <f t="shared" si="114"/>
        <v/>
      </c>
      <c r="O755" s="26" t="str">
        <f t="shared" si="115"/>
        <v/>
      </c>
      <c r="P755" s="50" t="str">
        <f>IF(OR(ISBLANK(Livraison!$B$15),ISBLANK(G755)),"",IF(M755=FALSE,FALSE,IF(AND((Livraison!$B$15-YEAR(G755))&gt;=16,(Livraison!$B$15-YEAR(G755))&lt;=65),TRUE,FALSE)))</f>
        <v/>
      </c>
      <c r="Q755" s="26" t="str">
        <f>IF(ISBLANK(E755),"",IF(COUNTIF(Qualification!$O$12:$O$1011,E755)&gt;0,TRUE,FALSE))</f>
        <v/>
      </c>
      <c r="R755" s="56" t="str">
        <f t="shared" si="116"/>
        <v/>
      </c>
    </row>
    <row r="756" spans="1:18">
      <c r="A756" s="40" t="str">
        <f t="shared" si="110"/>
        <v/>
      </c>
      <c r="B756" s="54"/>
      <c r="C756" s="54"/>
      <c r="D756" s="55"/>
      <c r="E756" s="53"/>
      <c r="F756" s="55"/>
      <c r="G756" s="126"/>
      <c r="H756" s="55"/>
      <c r="I756" s="51" t="str">
        <f t="shared" si="108"/>
        <v>-</v>
      </c>
      <c r="J756" s="26" t="str">
        <f t="shared" si="111"/>
        <v/>
      </c>
      <c r="K756" s="26" t="str">
        <f t="shared" si="109"/>
        <v/>
      </c>
      <c r="L756" s="26" t="str">
        <f t="shared" si="112"/>
        <v/>
      </c>
      <c r="M756" s="26" t="str">
        <f t="shared" si="113"/>
        <v/>
      </c>
      <c r="N756" s="26" t="str">
        <f t="shared" si="114"/>
        <v/>
      </c>
      <c r="O756" s="26" t="str">
        <f t="shared" si="115"/>
        <v/>
      </c>
      <c r="P756" s="50" t="str">
        <f>IF(OR(ISBLANK(Livraison!$B$15),ISBLANK(G756)),"",IF(M756=FALSE,FALSE,IF(AND((Livraison!$B$15-YEAR(G756))&gt;=16,(Livraison!$B$15-YEAR(G756))&lt;=65),TRUE,FALSE)))</f>
        <v/>
      </c>
      <c r="Q756" s="26" t="str">
        <f>IF(ISBLANK(E756),"",IF(COUNTIF(Qualification!$O$12:$O$1011,E756)&gt;0,TRUE,FALSE))</f>
        <v/>
      </c>
      <c r="R756" s="56" t="str">
        <f t="shared" si="116"/>
        <v/>
      </c>
    </row>
    <row r="757" spans="1:18">
      <c r="A757" s="40" t="str">
        <f t="shared" si="110"/>
        <v/>
      </c>
      <c r="B757" s="54"/>
      <c r="C757" s="54"/>
      <c r="D757" s="55"/>
      <c r="E757" s="53"/>
      <c r="F757" s="55"/>
      <c r="G757" s="126"/>
      <c r="H757" s="55"/>
      <c r="I757" s="51" t="str">
        <f t="shared" si="108"/>
        <v>-</v>
      </c>
      <c r="J757" s="26" t="str">
        <f t="shared" si="111"/>
        <v/>
      </c>
      <c r="K757" s="26" t="str">
        <f t="shared" si="109"/>
        <v/>
      </c>
      <c r="L757" s="26" t="str">
        <f t="shared" si="112"/>
        <v/>
      </c>
      <c r="M757" s="26" t="str">
        <f t="shared" si="113"/>
        <v/>
      </c>
      <c r="N757" s="26" t="str">
        <f t="shared" si="114"/>
        <v/>
      </c>
      <c r="O757" s="26" t="str">
        <f t="shared" si="115"/>
        <v/>
      </c>
      <c r="P757" s="50" t="str">
        <f>IF(OR(ISBLANK(Livraison!$B$15),ISBLANK(G757)),"",IF(M757=FALSE,FALSE,IF(AND((Livraison!$B$15-YEAR(G757))&gt;=16,(Livraison!$B$15-YEAR(G757))&lt;=65),TRUE,FALSE)))</f>
        <v/>
      </c>
      <c r="Q757" s="26" t="str">
        <f>IF(ISBLANK(E757),"",IF(COUNTIF(Qualification!$O$12:$O$1011,E757)&gt;0,TRUE,FALSE))</f>
        <v/>
      </c>
      <c r="R757" s="56" t="str">
        <f t="shared" si="116"/>
        <v/>
      </c>
    </row>
    <row r="758" spans="1:18">
      <c r="A758" s="40" t="str">
        <f t="shared" si="110"/>
        <v/>
      </c>
      <c r="B758" s="54"/>
      <c r="C758" s="54"/>
      <c r="D758" s="55"/>
      <c r="E758" s="53"/>
      <c r="F758" s="55"/>
      <c r="G758" s="126"/>
      <c r="H758" s="55"/>
      <c r="I758" s="51" t="str">
        <f t="shared" si="108"/>
        <v>-</v>
      </c>
      <c r="J758" s="26" t="str">
        <f t="shared" si="111"/>
        <v/>
      </c>
      <c r="K758" s="26" t="str">
        <f t="shared" si="109"/>
        <v/>
      </c>
      <c r="L758" s="26" t="str">
        <f t="shared" si="112"/>
        <v/>
      </c>
      <c r="M758" s="26" t="str">
        <f t="shared" si="113"/>
        <v/>
      </c>
      <c r="N758" s="26" t="str">
        <f t="shared" si="114"/>
        <v/>
      </c>
      <c r="O758" s="26" t="str">
        <f t="shared" si="115"/>
        <v/>
      </c>
      <c r="P758" s="50" t="str">
        <f>IF(OR(ISBLANK(Livraison!$B$15),ISBLANK(G758)),"",IF(M758=FALSE,FALSE,IF(AND((Livraison!$B$15-YEAR(G758))&gt;=16,(Livraison!$B$15-YEAR(G758))&lt;=65),TRUE,FALSE)))</f>
        <v/>
      </c>
      <c r="Q758" s="26" t="str">
        <f>IF(ISBLANK(E758),"",IF(COUNTIF(Qualification!$O$12:$O$1011,E758)&gt;0,TRUE,FALSE))</f>
        <v/>
      </c>
      <c r="R758" s="56" t="str">
        <f t="shared" si="116"/>
        <v/>
      </c>
    </row>
    <row r="759" spans="1:18">
      <c r="A759" s="40" t="str">
        <f t="shared" si="110"/>
        <v/>
      </c>
      <c r="B759" s="54"/>
      <c r="C759" s="54"/>
      <c r="D759" s="55"/>
      <c r="E759" s="53"/>
      <c r="F759" s="55"/>
      <c r="G759" s="126"/>
      <c r="H759" s="55"/>
      <c r="I759" s="51" t="str">
        <f t="shared" si="108"/>
        <v>-</v>
      </c>
      <c r="J759" s="26" t="str">
        <f t="shared" si="111"/>
        <v/>
      </c>
      <c r="K759" s="26" t="str">
        <f t="shared" si="109"/>
        <v/>
      </c>
      <c r="L759" s="26" t="str">
        <f t="shared" si="112"/>
        <v/>
      </c>
      <c r="M759" s="26" t="str">
        <f t="shared" si="113"/>
        <v/>
      </c>
      <c r="N759" s="26" t="str">
        <f t="shared" si="114"/>
        <v/>
      </c>
      <c r="O759" s="26" t="str">
        <f t="shared" si="115"/>
        <v/>
      </c>
      <c r="P759" s="50" t="str">
        <f>IF(OR(ISBLANK(Livraison!$B$15),ISBLANK(G759)),"",IF(M759=FALSE,FALSE,IF(AND((Livraison!$B$15-YEAR(G759))&gt;=16,(Livraison!$B$15-YEAR(G759))&lt;=65),TRUE,FALSE)))</f>
        <v/>
      </c>
      <c r="Q759" s="26" t="str">
        <f>IF(ISBLANK(E759),"",IF(COUNTIF(Qualification!$O$12:$O$1011,E759)&gt;0,TRUE,FALSE))</f>
        <v/>
      </c>
      <c r="R759" s="56" t="str">
        <f t="shared" si="116"/>
        <v/>
      </c>
    </row>
    <row r="760" spans="1:18">
      <c r="A760" s="40" t="str">
        <f t="shared" si="110"/>
        <v/>
      </c>
      <c r="B760" s="54"/>
      <c r="C760" s="54"/>
      <c r="D760" s="55"/>
      <c r="E760" s="53"/>
      <c r="F760" s="55"/>
      <c r="G760" s="126"/>
      <c r="H760" s="55"/>
      <c r="I760" s="51" t="str">
        <f t="shared" si="108"/>
        <v>-</v>
      </c>
      <c r="J760" s="26" t="str">
        <f t="shared" si="111"/>
        <v/>
      </c>
      <c r="K760" s="26" t="str">
        <f t="shared" si="109"/>
        <v/>
      </c>
      <c r="L760" s="26" t="str">
        <f t="shared" si="112"/>
        <v/>
      </c>
      <c r="M760" s="26" t="str">
        <f t="shared" si="113"/>
        <v/>
      </c>
      <c r="N760" s="26" t="str">
        <f t="shared" si="114"/>
        <v/>
      </c>
      <c r="O760" s="26" t="str">
        <f t="shared" si="115"/>
        <v/>
      </c>
      <c r="P760" s="50" t="str">
        <f>IF(OR(ISBLANK(Livraison!$B$15),ISBLANK(G760)),"",IF(M760=FALSE,FALSE,IF(AND((Livraison!$B$15-YEAR(G760))&gt;=16,(Livraison!$B$15-YEAR(G760))&lt;=65),TRUE,FALSE)))</f>
        <v/>
      </c>
      <c r="Q760" s="26" t="str">
        <f>IF(ISBLANK(E760),"",IF(COUNTIF(Qualification!$O$12:$O$1011,E760)&gt;0,TRUE,FALSE))</f>
        <v/>
      </c>
      <c r="R760" s="56" t="str">
        <f t="shared" si="116"/>
        <v/>
      </c>
    </row>
    <row r="761" spans="1:18">
      <c r="A761" s="40" t="str">
        <f t="shared" si="110"/>
        <v/>
      </c>
      <c r="B761" s="54"/>
      <c r="C761" s="54"/>
      <c r="D761" s="55"/>
      <c r="E761" s="53"/>
      <c r="F761" s="55"/>
      <c r="G761" s="126"/>
      <c r="H761" s="55"/>
      <c r="I761" s="51" t="str">
        <f t="shared" si="108"/>
        <v>-</v>
      </c>
      <c r="J761" s="26" t="str">
        <f t="shared" si="111"/>
        <v/>
      </c>
      <c r="K761" s="26" t="str">
        <f t="shared" si="109"/>
        <v/>
      </c>
      <c r="L761" s="26" t="str">
        <f t="shared" si="112"/>
        <v/>
      </c>
      <c r="M761" s="26" t="str">
        <f t="shared" si="113"/>
        <v/>
      </c>
      <c r="N761" s="26" t="str">
        <f t="shared" si="114"/>
        <v/>
      </c>
      <c r="O761" s="26" t="str">
        <f t="shared" si="115"/>
        <v/>
      </c>
      <c r="P761" s="50" t="str">
        <f>IF(OR(ISBLANK(Livraison!$B$15),ISBLANK(G761)),"",IF(M761=FALSE,FALSE,IF(AND((Livraison!$B$15-YEAR(G761))&gt;=16,(Livraison!$B$15-YEAR(G761))&lt;=65),TRUE,FALSE)))</f>
        <v/>
      </c>
      <c r="Q761" s="26" t="str">
        <f>IF(ISBLANK(E761),"",IF(COUNTIF(Qualification!$O$12:$O$1011,E761)&gt;0,TRUE,FALSE))</f>
        <v/>
      </c>
      <c r="R761" s="56" t="str">
        <f t="shared" si="116"/>
        <v/>
      </c>
    </row>
    <row r="762" spans="1:18">
      <c r="A762" s="40" t="str">
        <f t="shared" si="110"/>
        <v/>
      </c>
      <c r="B762" s="54"/>
      <c r="C762" s="54"/>
      <c r="D762" s="55"/>
      <c r="E762" s="53"/>
      <c r="F762" s="55"/>
      <c r="G762" s="126"/>
      <c r="H762" s="55"/>
      <c r="I762" s="51" t="str">
        <f t="shared" si="108"/>
        <v>-</v>
      </c>
      <c r="J762" s="26" t="str">
        <f t="shared" si="111"/>
        <v/>
      </c>
      <c r="K762" s="26" t="str">
        <f t="shared" si="109"/>
        <v/>
      </c>
      <c r="L762" s="26" t="str">
        <f t="shared" si="112"/>
        <v/>
      </c>
      <c r="M762" s="26" t="str">
        <f t="shared" si="113"/>
        <v/>
      </c>
      <c r="N762" s="26" t="str">
        <f t="shared" si="114"/>
        <v/>
      </c>
      <c r="O762" s="26" t="str">
        <f t="shared" si="115"/>
        <v/>
      </c>
      <c r="P762" s="50" t="str">
        <f>IF(OR(ISBLANK(Livraison!$B$15),ISBLANK(G762)),"",IF(M762=FALSE,FALSE,IF(AND((Livraison!$B$15-YEAR(G762))&gt;=16,(Livraison!$B$15-YEAR(G762))&lt;=65),TRUE,FALSE)))</f>
        <v/>
      </c>
      <c r="Q762" s="26" t="str">
        <f>IF(ISBLANK(E762),"",IF(COUNTIF(Qualification!$O$12:$O$1011,E762)&gt;0,TRUE,FALSE))</f>
        <v/>
      </c>
      <c r="R762" s="56" t="str">
        <f t="shared" si="116"/>
        <v/>
      </c>
    </row>
    <row r="763" spans="1:18">
      <c r="A763" s="40" t="str">
        <f t="shared" si="110"/>
        <v/>
      </c>
      <c r="B763" s="54"/>
      <c r="C763" s="54"/>
      <c r="D763" s="55"/>
      <c r="E763" s="53"/>
      <c r="F763" s="55"/>
      <c r="G763" s="126"/>
      <c r="H763" s="55"/>
      <c r="I763" s="51" t="str">
        <f t="shared" si="108"/>
        <v>-</v>
      </c>
      <c r="J763" s="26" t="str">
        <f t="shared" si="111"/>
        <v/>
      </c>
      <c r="K763" s="26" t="str">
        <f t="shared" si="109"/>
        <v/>
      </c>
      <c r="L763" s="26" t="str">
        <f t="shared" si="112"/>
        <v/>
      </c>
      <c r="M763" s="26" t="str">
        <f t="shared" si="113"/>
        <v/>
      </c>
      <c r="N763" s="26" t="str">
        <f t="shared" si="114"/>
        <v/>
      </c>
      <c r="O763" s="26" t="str">
        <f t="shared" si="115"/>
        <v/>
      </c>
      <c r="P763" s="50" t="str">
        <f>IF(OR(ISBLANK(Livraison!$B$15),ISBLANK(G763)),"",IF(M763=FALSE,FALSE,IF(AND((Livraison!$B$15-YEAR(G763))&gt;=16,(Livraison!$B$15-YEAR(G763))&lt;=65),TRUE,FALSE)))</f>
        <v/>
      </c>
      <c r="Q763" s="26" t="str">
        <f>IF(ISBLANK(E763),"",IF(COUNTIF(Qualification!$O$12:$O$1011,E763)&gt;0,TRUE,FALSE))</f>
        <v/>
      </c>
      <c r="R763" s="56" t="str">
        <f t="shared" si="116"/>
        <v/>
      </c>
    </row>
    <row r="764" spans="1:18">
      <c r="A764" s="40" t="str">
        <f t="shared" si="110"/>
        <v/>
      </c>
      <c r="B764" s="54"/>
      <c r="C764" s="54"/>
      <c r="D764" s="55"/>
      <c r="E764" s="53"/>
      <c r="F764" s="55"/>
      <c r="G764" s="126"/>
      <c r="H764" s="55"/>
      <c r="I764" s="51" t="str">
        <f t="shared" si="108"/>
        <v>-</v>
      </c>
      <c r="J764" s="26" t="str">
        <f t="shared" si="111"/>
        <v/>
      </c>
      <c r="K764" s="26" t="str">
        <f t="shared" si="109"/>
        <v/>
      </c>
      <c r="L764" s="26" t="str">
        <f t="shared" si="112"/>
        <v/>
      </c>
      <c r="M764" s="26" t="str">
        <f t="shared" si="113"/>
        <v/>
      </c>
      <c r="N764" s="26" t="str">
        <f t="shared" si="114"/>
        <v/>
      </c>
      <c r="O764" s="26" t="str">
        <f t="shared" si="115"/>
        <v/>
      </c>
      <c r="P764" s="50" t="str">
        <f>IF(OR(ISBLANK(Livraison!$B$15),ISBLANK(G764)),"",IF(M764=FALSE,FALSE,IF(AND((Livraison!$B$15-YEAR(G764))&gt;=16,(Livraison!$B$15-YEAR(G764))&lt;=65),TRUE,FALSE)))</f>
        <v/>
      </c>
      <c r="Q764" s="26" t="str">
        <f>IF(ISBLANK(E764),"",IF(COUNTIF(Qualification!$O$12:$O$1011,E764)&gt;0,TRUE,FALSE))</f>
        <v/>
      </c>
      <c r="R764" s="56" t="str">
        <f t="shared" si="116"/>
        <v/>
      </c>
    </row>
    <row r="765" spans="1:18">
      <c r="A765" s="40" t="str">
        <f t="shared" si="110"/>
        <v/>
      </c>
      <c r="B765" s="54"/>
      <c r="C765" s="54"/>
      <c r="D765" s="55"/>
      <c r="E765" s="53"/>
      <c r="F765" s="55"/>
      <c r="G765" s="126"/>
      <c r="H765" s="55"/>
      <c r="I765" s="51" t="str">
        <f t="shared" si="108"/>
        <v>-</v>
      </c>
      <c r="J765" s="26" t="str">
        <f t="shared" si="111"/>
        <v/>
      </c>
      <c r="K765" s="26" t="str">
        <f t="shared" si="109"/>
        <v/>
      </c>
      <c r="L765" s="26" t="str">
        <f t="shared" si="112"/>
        <v/>
      </c>
      <c r="M765" s="26" t="str">
        <f t="shared" si="113"/>
        <v/>
      </c>
      <c r="N765" s="26" t="str">
        <f t="shared" si="114"/>
        <v/>
      </c>
      <c r="O765" s="26" t="str">
        <f t="shared" si="115"/>
        <v/>
      </c>
      <c r="P765" s="50" t="str">
        <f>IF(OR(ISBLANK(Livraison!$B$15),ISBLANK(G765)),"",IF(M765=FALSE,FALSE,IF(AND((Livraison!$B$15-YEAR(G765))&gt;=16,(Livraison!$B$15-YEAR(G765))&lt;=65),TRUE,FALSE)))</f>
        <v/>
      </c>
      <c r="Q765" s="26" t="str">
        <f>IF(ISBLANK(E765),"",IF(COUNTIF(Qualification!$O$12:$O$1011,E765)&gt;0,TRUE,FALSE))</f>
        <v/>
      </c>
      <c r="R765" s="56" t="str">
        <f t="shared" si="116"/>
        <v/>
      </c>
    </row>
    <row r="766" spans="1:18">
      <c r="A766" s="40" t="str">
        <f t="shared" si="110"/>
        <v/>
      </c>
      <c r="B766" s="54"/>
      <c r="C766" s="54"/>
      <c r="D766" s="55"/>
      <c r="E766" s="53"/>
      <c r="F766" s="55"/>
      <c r="G766" s="126"/>
      <c r="H766" s="55"/>
      <c r="I766" s="51" t="str">
        <f t="shared" si="108"/>
        <v>-</v>
      </c>
      <c r="J766" s="26" t="str">
        <f t="shared" si="111"/>
        <v/>
      </c>
      <c r="K766" s="26" t="str">
        <f t="shared" si="109"/>
        <v/>
      </c>
      <c r="L766" s="26" t="str">
        <f t="shared" si="112"/>
        <v/>
      </c>
      <c r="M766" s="26" t="str">
        <f t="shared" si="113"/>
        <v/>
      </c>
      <c r="N766" s="26" t="str">
        <f t="shared" si="114"/>
        <v/>
      </c>
      <c r="O766" s="26" t="str">
        <f t="shared" si="115"/>
        <v/>
      </c>
      <c r="P766" s="50" t="str">
        <f>IF(OR(ISBLANK(Livraison!$B$15),ISBLANK(G766)),"",IF(M766=FALSE,FALSE,IF(AND((Livraison!$B$15-YEAR(G766))&gt;=16,(Livraison!$B$15-YEAR(G766))&lt;=65),TRUE,FALSE)))</f>
        <v/>
      </c>
      <c r="Q766" s="26" t="str">
        <f>IF(ISBLANK(E766),"",IF(COUNTIF(Qualification!$O$12:$O$1011,E766)&gt;0,TRUE,FALSE))</f>
        <v/>
      </c>
      <c r="R766" s="56" t="str">
        <f t="shared" si="116"/>
        <v/>
      </c>
    </row>
    <row r="767" spans="1:18">
      <c r="A767" s="40" t="str">
        <f t="shared" si="110"/>
        <v/>
      </c>
      <c r="B767" s="54"/>
      <c r="C767" s="54"/>
      <c r="D767" s="55"/>
      <c r="E767" s="53"/>
      <c r="F767" s="55"/>
      <c r="G767" s="126"/>
      <c r="H767" s="55"/>
      <c r="I767" s="51" t="str">
        <f t="shared" si="108"/>
        <v>-</v>
      </c>
      <c r="J767" s="26" t="str">
        <f t="shared" si="111"/>
        <v/>
      </c>
      <c r="K767" s="26" t="str">
        <f t="shared" si="109"/>
        <v/>
      </c>
      <c r="L767" s="26" t="str">
        <f t="shared" si="112"/>
        <v/>
      </c>
      <c r="M767" s="26" t="str">
        <f t="shared" si="113"/>
        <v/>
      </c>
      <c r="N767" s="26" t="str">
        <f t="shared" si="114"/>
        <v/>
      </c>
      <c r="O767" s="26" t="str">
        <f t="shared" si="115"/>
        <v/>
      </c>
      <c r="P767" s="50" t="str">
        <f>IF(OR(ISBLANK(Livraison!$B$15),ISBLANK(G767)),"",IF(M767=FALSE,FALSE,IF(AND((Livraison!$B$15-YEAR(G767))&gt;=16,(Livraison!$B$15-YEAR(G767))&lt;=65),TRUE,FALSE)))</f>
        <v/>
      </c>
      <c r="Q767" s="26" t="str">
        <f>IF(ISBLANK(E767),"",IF(COUNTIF(Qualification!$O$12:$O$1011,E767)&gt;0,TRUE,FALSE))</f>
        <v/>
      </c>
      <c r="R767" s="56" t="str">
        <f t="shared" si="116"/>
        <v/>
      </c>
    </row>
    <row r="768" spans="1:18">
      <c r="A768" s="40" t="str">
        <f t="shared" si="110"/>
        <v/>
      </c>
      <c r="B768" s="54"/>
      <c r="C768" s="54"/>
      <c r="D768" s="55"/>
      <c r="E768" s="53"/>
      <c r="F768" s="55"/>
      <c r="G768" s="126"/>
      <c r="H768" s="55"/>
      <c r="I768" s="51" t="str">
        <f t="shared" si="108"/>
        <v>-</v>
      </c>
      <c r="J768" s="26" t="str">
        <f t="shared" si="111"/>
        <v/>
      </c>
      <c r="K768" s="26" t="str">
        <f t="shared" si="109"/>
        <v/>
      </c>
      <c r="L768" s="26" t="str">
        <f t="shared" si="112"/>
        <v/>
      </c>
      <c r="M768" s="26" t="str">
        <f t="shared" si="113"/>
        <v/>
      </c>
      <c r="N768" s="26" t="str">
        <f t="shared" si="114"/>
        <v/>
      </c>
      <c r="O768" s="26" t="str">
        <f t="shared" si="115"/>
        <v/>
      </c>
      <c r="P768" s="50" t="str">
        <f>IF(OR(ISBLANK(Livraison!$B$15),ISBLANK(G768)),"",IF(M768=FALSE,FALSE,IF(AND((Livraison!$B$15-YEAR(G768))&gt;=16,(Livraison!$B$15-YEAR(G768))&lt;=65),TRUE,FALSE)))</f>
        <v/>
      </c>
      <c r="Q768" s="26" t="str">
        <f>IF(ISBLANK(E768),"",IF(COUNTIF(Qualification!$O$12:$O$1011,E768)&gt;0,TRUE,FALSE))</f>
        <v/>
      </c>
      <c r="R768" s="56" t="str">
        <f t="shared" si="116"/>
        <v/>
      </c>
    </row>
    <row r="769" spans="1:18">
      <c r="A769" s="40" t="str">
        <f t="shared" si="110"/>
        <v/>
      </c>
      <c r="B769" s="54"/>
      <c r="C769" s="54"/>
      <c r="D769" s="55"/>
      <c r="E769" s="53"/>
      <c r="F769" s="55"/>
      <c r="G769" s="126"/>
      <c r="H769" s="55"/>
      <c r="I769" s="51" t="str">
        <f t="shared" si="108"/>
        <v>-</v>
      </c>
      <c r="J769" s="26" t="str">
        <f t="shared" si="111"/>
        <v/>
      </c>
      <c r="K769" s="26" t="str">
        <f t="shared" si="109"/>
        <v/>
      </c>
      <c r="L769" s="26" t="str">
        <f t="shared" si="112"/>
        <v/>
      </c>
      <c r="M769" s="26" t="str">
        <f t="shared" si="113"/>
        <v/>
      </c>
      <c r="N769" s="26" t="str">
        <f t="shared" si="114"/>
        <v/>
      </c>
      <c r="O769" s="26" t="str">
        <f t="shared" si="115"/>
        <v/>
      </c>
      <c r="P769" s="50" t="str">
        <f>IF(OR(ISBLANK(Livraison!$B$15),ISBLANK(G769)),"",IF(M769=FALSE,FALSE,IF(AND((Livraison!$B$15-YEAR(G769))&gt;=16,(Livraison!$B$15-YEAR(G769))&lt;=65),TRUE,FALSE)))</f>
        <v/>
      </c>
      <c r="Q769" s="26" t="str">
        <f>IF(ISBLANK(E769),"",IF(COUNTIF(Qualification!$O$12:$O$1011,E769)&gt;0,TRUE,FALSE))</f>
        <v/>
      </c>
      <c r="R769" s="56" t="str">
        <f t="shared" si="116"/>
        <v/>
      </c>
    </row>
    <row r="770" spans="1:18">
      <c r="A770" s="40" t="str">
        <f t="shared" si="110"/>
        <v/>
      </c>
      <c r="B770" s="54"/>
      <c r="C770" s="54"/>
      <c r="D770" s="55"/>
      <c r="E770" s="53"/>
      <c r="F770" s="55"/>
      <c r="G770" s="126"/>
      <c r="H770" s="55"/>
      <c r="I770" s="51" t="str">
        <f t="shared" si="108"/>
        <v>-</v>
      </c>
      <c r="J770" s="26" t="str">
        <f t="shared" si="111"/>
        <v/>
      </c>
      <c r="K770" s="26" t="str">
        <f t="shared" si="109"/>
        <v/>
      </c>
      <c r="L770" s="26" t="str">
        <f t="shared" si="112"/>
        <v/>
      </c>
      <c r="M770" s="26" t="str">
        <f t="shared" si="113"/>
        <v/>
      </c>
      <c r="N770" s="26" t="str">
        <f t="shared" si="114"/>
        <v/>
      </c>
      <c r="O770" s="26" t="str">
        <f t="shared" si="115"/>
        <v/>
      </c>
      <c r="P770" s="50" t="str">
        <f>IF(OR(ISBLANK(Livraison!$B$15),ISBLANK(G770)),"",IF(M770=FALSE,FALSE,IF(AND((Livraison!$B$15-YEAR(G770))&gt;=16,(Livraison!$B$15-YEAR(G770))&lt;=65),TRUE,FALSE)))</f>
        <v/>
      </c>
      <c r="Q770" s="26" t="str">
        <f>IF(ISBLANK(E770),"",IF(COUNTIF(Qualification!$O$12:$O$1011,E770)&gt;0,TRUE,FALSE))</f>
        <v/>
      </c>
      <c r="R770" s="56" t="str">
        <f t="shared" si="116"/>
        <v/>
      </c>
    </row>
    <row r="771" spans="1:18">
      <c r="A771" s="40" t="str">
        <f t="shared" si="110"/>
        <v/>
      </c>
      <c r="B771" s="54"/>
      <c r="C771" s="54"/>
      <c r="D771" s="55"/>
      <c r="E771" s="53"/>
      <c r="F771" s="55"/>
      <c r="G771" s="126"/>
      <c r="H771" s="55"/>
      <c r="I771" s="51" t="str">
        <f t="shared" si="108"/>
        <v>-</v>
      </c>
      <c r="J771" s="26" t="str">
        <f t="shared" si="111"/>
        <v/>
      </c>
      <c r="K771" s="26" t="str">
        <f t="shared" si="109"/>
        <v/>
      </c>
      <c r="L771" s="26" t="str">
        <f t="shared" si="112"/>
        <v/>
      </c>
      <c r="M771" s="26" t="str">
        <f t="shared" si="113"/>
        <v/>
      </c>
      <c r="N771" s="26" t="str">
        <f t="shared" si="114"/>
        <v/>
      </c>
      <c r="O771" s="26" t="str">
        <f t="shared" si="115"/>
        <v/>
      </c>
      <c r="P771" s="50" t="str">
        <f>IF(OR(ISBLANK(Livraison!$B$15),ISBLANK(G771)),"",IF(M771=FALSE,FALSE,IF(AND((Livraison!$B$15-YEAR(G771))&gt;=16,(Livraison!$B$15-YEAR(G771))&lt;=65),TRUE,FALSE)))</f>
        <v/>
      </c>
      <c r="Q771" s="26" t="str">
        <f>IF(ISBLANK(E771),"",IF(COUNTIF(Qualification!$O$12:$O$1011,E771)&gt;0,TRUE,FALSE))</f>
        <v/>
      </c>
      <c r="R771" s="56" t="str">
        <f t="shared" si="116"/>
        <v/>
      </c>
    </row>
    <row r="772" spans="1:18">
      <c r="A772" s="40" t="str">
        <f t="shared" si="110"/>
        <v/>
      </c>
      <c r="B772" s="54"/>
      <c r="C772" s="54"/>
      <c r="D772" s="55"/>
      <c r="E772" s="53"/>
      <c r="F772" s="55"/>
      <c r="G772" s="126"/>
      <c r="H772" s="55"/>
      <c r="I772" s="51" t="str">
        <f t="shared" si="108"/>
        <v>-</v>
      </c>
      <c r="J772" s="26" t="str">
        <f t="shared" si="111"/>
        <v/>
      </c>
      <c r="K772" s="26" t="str">
        <f t="shared" si="109"/>
        <v/>
      </c>
      <c r="L772" s="26" t="str">
        <f t="shared" si="112"/>
        <v/>
      </c>
      <c r="M772" s="26" t="str">
        <f t="shared" si="113"/>
        <v/>
      </c>
      <c r="N772" s="26" t="str">
        <f t="shared" si="114"/>
        <v/>
      </c>
      <c r="O772" s="26" t="str">
        <f t="shared" si="115"/>
        <v/>
      </c>
      <c r="P772" s="50" t="str">
        <f>IF(OR(ISBLANK(Livraison!$B$15),ISBLANK(G772)),"",IF(M772=FALSE,FALSE,IF(AND((Livraison!$B$15-YEAR(G772))&gt;=16,(Livraison!$B$15-YEAR(G772))&lt;=65),TRUE,FALSE)))</f>
        <v/>
      </c>
      <c r="Q772" s="26" t="str">
        <f>IF(ISBLANK(E772),"",IF(COUNTIF(Qualification!$O$12:$O$1011,E772)&gt;0,TRUE,FALSE))</f>
        <v/>
      </c>
      <c r="R772" s="56" t="str">
        <f t="shared" si="116"/>
        <v/>
      </c>
    </row>
    <row r="773" spans="1:18">
      <c r="A773" s="40" t="str">
        <f t="shared" si="110"/>
        <v/>
      </c>
      <c r="B773" s="54"/>
      <c r="C773" s="54"/>
      <c r="D773" s="55"/>
      <c r="E773" s="53"/>
      <c r="F773" s="55"/>
      <c r="G773" s="126"/>
      <c r="H773" s="55"/>
      <c r="I773" s="51" t="str">
        <f t="shared" si="108"/>
        <v>-</v>
      </c>
      <c r="J773" s="26" t="str">
        <f t="shared" si="111"/>
        <v/>
      </c>
      <c r="K773" s="26" t="str">
        <f t="shared" si="109"/>
        <v/>
      </c>
      <c r="L773" s="26" t="str">
        <f t="shared" si="112"/>
        <v/>
      </c>
      <c r="M773" s="26" t="str">
        <f t="shared" si="113"/>
        <v/>
      </c>
      <c r="N773" s="26" t="str">
        <f t="shared" si="114"/>
        <v/>
      </c>
      <c r="O773" s="26" t="str">
        <f t="shared" si="115"/>
        <v/>
      </c>
      <c r="P773" s="50" t="str">
        <f>IF(OR(ISBLANK(Livraison!$B$15),ISBLANK(G773)),"",IF(M773=FALSE,FALSE,IF(AND((Livraison!$B$15-YEAR(G773))&gt;=16,(Livraison!$B$15-YEAR(G773))&lt;=65),TRUE,FALSE)))</f>
        <v/>
      </c>
      <c r="Q773" s="26" t="str">
        <f>IF(ISBLANK(E773),"",IF(COUNTIF(Qualification!$O$12:$O$1011,E773)&gt;0,TRUE,FALSE))</f>
        <v/>
      </c>
      <c r="R773" s="56" t="str">
        <f t="shared" si="116"/>
        <v/>
      </c>
    </row>
    <row r="774" spans="1:18">
      <c r="A774" s="40" t="str">
        <f t="shared" si="110"/>
        <v/>
      </c>
      <c r="B774" s="54"/>
      <c r="C774" s="54"/>
      <c r="D774" s="55"/>
      <c r="E774" s="53"/>
      <c r="F774" s="55"/>
      <c r="G774" s="126"/>
      <c r="H774" s="55"/>
      <c r="I774" s="51" t="str">
        <f t="shared" si="108"/>
        <v>-</v>
      </c>
      <c r="J774" s="26" t="str">
        <f t="shared" si="111"/>
        <v/>
      </c>
      <c r="K774" s="26" t="str">
        <f t="shared" si="109"/>
        <v/>
      </c>
      <c r="L774" s="26" t="str">
        <f t="shared" si="112"/>
        <v/>
      </c>
      <c r="M774" s="26" t="str">
        <f t="shared" si="113"/>
        <v/>
      </c>
      <c r="N774" s="26" t="str">
        <f t="shared" si="114"/>
        <v/>
      </c>
      <c r="O774" s="26" t="str">
        <f t="shared" si="115"/>
        <v/>
      </c>
      <c r="P774" s="50" t="str">
        <f>IF(OR(ISBLANK(Livraison!$B$15),ISBLANK(G774)),"",IF(M774=FALSE,FALSE,IF(AND((Livraison!$B$15-YEAR(G774))&gt;=16,(Livraison!$B$15-YEAR(G774))&lt;=65),TRUE,FALSE)))</f>
        <v/>
      </c>
      <c r="Q774" s="26" t="str">
        <f>IF(ISBLANK(E774),"",IF(COUNTIF(Qualification!$O$12:$O$1011,E774)&gt;0,TRUE,FALSE))</f>
        <v/>
      </c>
      <c r="R774" s="56" t="str">
        <f t="shared" si="116"/>
        <v/>
      </c>
    </row>
    <row r="775" spans="1:18">
      <c r="A775" s="40" t="str">
        <f t="shared" si="110"/>
        <v/>
      </c>
      <c r="B775" s="54"/>
      <c r="C775" s="54"/>
      <c r="D775" s="55"/>
      <c r="E775" s="53"/>
      <c r="F775" s="55"/>
      <c r="G775" s="126"/>
      <c r="H775" s="55"/>
      <c r="I775" s="51" t="str">
        <f t="shared" si="108"/>
        <v>-</v>
      </c>
      <c r="J775" s="26" t="str">
        <f t="shared" si="111"/>
        <v/>
      </c>
      <c r="K775" s="26" t="str">
        <f t="shared" si="109"/>
        <v/>
      </c>
      <c r="L775" s="26" t="str">
        <f t="shared" si="112"/>
        <v/>
      </c>
      <c r="M775" s="26" t="str">
        <f t="shared" si="113"/>
        <v/>
      </c>
      <c r="N775" s="26" t="str">
        <f t="shared" si="114"/>
        <v/>
      </c>
      <c r="O775" s="26" t="str">
        <f t="shared" si="115"/>
        <v/>
      </c>
      <c r="P775" s="50" t="str">
        <f>IF(OR(ISBLANK(Livraison!$B$15),ISBLANK(G775)),"",IF(M775=FALSE,FALSE,IF(AND((Livraison!$B$15-YEAR(G775))&gt;=16,(Livraison!$B$15-YEAR(G775))&lt;=65),TRUE,FALSE)))</f>
        <v/>
      </c>
      <c r="Q775" s="26" t="str">
        <f>IF(ISBLANK(E775),"",IF(COUNTIF(Qualification!$O$12:$O$1011,E775)&gt;0,TRUE,FALSE))</f>
        <v/>
      </c>
      <c r="R775" s="56" t="str">
        <f t="shared" si="116"/>
        <v/>
      </c>
    </row>
    <row r="776" spans="1:18">
      <c r="A776" s="40" t="str">
        <f t="shared" si="110"/>
        <v/>
      </c>
      <c r="B776" s="54"/>
      <c r="C776" s="54"/>
      <c r="D776" s="55"/>
      <c r="E776" s="53"/>
      <c r="F776" s="55"/>
      <c r="G776" s="126"/>
      <c r="H776" s="55"/>
      <c r="I776" s="51" t="str">
        <f t="shared" si="108"/>
        <v>-</v>
      </c>
      <c r="J776" s="26" t="str">
        <f t="shared" si="111"/>
        <v/>
      </c>
      <c r="K776" s="26" t="str">
        <f t="shared" si="109"/>
        <v/>
      </c>
      <c r="L776" s="26" t="str">
        <f t="shared" si="112"/>
        <v/>
      </c>
      <c r="M776" s="26" t="str">
        <f t="shared" si="113"/>
        <v/>
      </c>
      <c r="N776" s="26" t="str">
        <f t="shared" si="114"/>
        <v/>
      </c>
      <c r="O776" s="26" t="str">
        <f t="shared" si="115"/>
        <v/>
      </c>
      <c r="P776" s="50" t="str">
        <f>IF(OR(ISBLANK(Livraison!$B$15),ISBLANK(G776)),"",IF(M776=FALSE,FALSE,IF(AND((Livraison!$B$15-YEAR(G776))&gt;=16,(Livraison!$B$15-YEAR(G776))&lt;=65),TRUE,FALSE)))</f>
        <v/>
      </c>
      <c r="Q776" s="26" t="str">
        <f>IF(ISBLANK(E776),"",IF(COUNTIF(Qualification!$O$12:$O$1011,E776)&gt;0,TRUE,FALSE))</f>
        <v/>
      </c>
      <c r="R776" s="56" t="str">
        <f t="shared" si="116"/>
        <v/>
      </c>
    </row>
    <row r="777" spans="1:18">
      <c r="A777" s="40" t="str">
        <f t="shared" si="110"/>
        <v/>
      </c>
      <c r="B777" s="54"/>
      <c r="C777" s="54"/>
      <c r="D777" s="55"/>
      <c r="E777" s="53"/>
      <c r="F777" s="55"/>
      <c r="G777" s="126"/>
      <c r="H777" s="55"/>
      <c r="I777" s="51" t="str">
        <f t="shared" si="108"/>
        <v>-</v>
      </c>
      <c r="J777" s="26" t="str">
        <f t="shared" si="111"/>
        <v/>
      </c>
      <c r="K777" s="26" t="str">
        <f t="shared" si="109"/>
        <v/>
      </c>
      <c r="L777" s="26" t="str">
        <f t="shared" si="112"/>
        <v/>
      </c>
      <c r="M777" s="26" t="str">
        <f t="shared" si="113"/>
        <v/>
      </c>
      <c r="N777" s="26" t="str">
        <f t="shared" si="114"/>
        <v/>
      </c>
      <c r="O777" s="26" t="str">
        <f t="shared" si="115"/>
        <v/>
      </c>
      <c r="P777" s="50" t="str">
        <f>IF(OR(ISBLANK(Livraison!$B$15),ISBLANK(G777)),"",IF(M777=FALSE,FALSE,IF(AND((Livraison!$B$15-YEAR(G777))&gt;=16,(Livraison!$B$15-YEAR(G777))&lt;=65),TRUE,FALSE)))</f>
        <v/>
      </c>
      <c r="Q777" s="26" t="str">
        <f>IF(ISBLANK(E777),"",IF(COUNTIF(Qualification!$O$12:$O$1011,E777)&gt;0,TRUE,FALSE))</f>
        <v/>
      </c>
      <c r="R777" s="56" t="str">
        <f t="shared" si="116"/>
        <v/>
      </c>
    </row>
    <row r="778" spans="1:18">
      <c r="A778" s="40" t="str">
        <f t="shared" si="110"/>
        <v/>
      </c>
      <c r="B778" s="54"/>
      <c r="C778" s="54"/>
      <c r="D778" s="55"/>
      <c r="E778" s="53"/>
      <c r="F778" s="55"/>
      <c r="G778" s="126"/>
      <c r="H778" s="55"/>
      <c r="I778" s="51" t="str">
        <f t="shared" si="108"/>
        <v>-</v>
      </c>
      <c r="J778" s="26" t="str">
        <f t="shared" si="111"/>
        <v/>
      </c>
      <c r="K778" s="26" t="str">
        <f t="shared" si="109"/>
        <v/>
      </c>
      <c r="L778" s="26" t="str">
        <f t="shared" si="112"/>
        <v/>
      </c>
      <c r="M778" s="26" t="str">
        <f t="shared" si="113"/>
        <v/>
      </c>
      <c r="N778" s="26" t="str">
        <f t="shared" si="114"/>
        <v/>
      </c>
      <c r="O778" s="26" t="str">
        <f t="shared" si="115"/>
        <v/>
      </c>
      <c r="P778" s="50" t="str">
        <f>IF(OR(ISBLANK(Livraison!$B$15),ISBLANK(G778)),"",IF(M778=FALSE,FALSE,IF(AND((Livraison!$B$15-YEAR(G778))&gt;=16,(Livraison!$B$15-YEAR(G778))&lt;=65),TRUE,FALSE)))</f>
        <v/>
      </c>
      <c r="Q778" s="26" t="str">
        <f>IF(ISBLANK(E778),"",IF(COUNTIF(Qualification!$O$12:$O$1011,E778)&gt;0,TRUE,FALSE))</f>
        <v/>
      </c>
      <c r="R778" s="56" t="str">
        <f t="shared" si="116"/>
        <v/>
      </c>
    </row>
    <row r="779" spans="1:18">
      <c r="A779" s="40" t="str">
        <f t="shared" si="110"/>
        <v/>
      </c>
      <c r="B779" s="54"/>
      <c r="C779" s="54"/>
      <c r="D779" s="55"/>
      <c r="E779" s="53"/>
      <c r="F779" s="55"/>
      <c r="G779" s="126"/>
      <c r="H779" s="55"/>
      <c r="I779" s="51" t="str">
        <f t="shared" si="108"/>
        <v>-</v>
      </c>
      <c r="J779" s="26" t="str">
        <f t="shared" si="111"/>
        <v/>
      </c>
      <c r="K779" s="26" t="str">
        <f t="shared" si="109"/>
        <v/>
      </c>
      <c r="L779" s="26" t="str">
        <f t="shared" si="112"/>
        <v/>
      </c>
      <c r="M779" s="26" t="str">
        <f t="shared" si="113"/>
        <v/>
      </c>
      <c r="N779" s="26" t="str">
        <f t="shared" si="114"/>
        <v/>
      </c>
      <c r="O779" s="26" t="str">
        <f t="shared" si="115"/>
        <v/>
      </c>
      <c r="P779" s="50" t="str">
        <f>IF(OR(ISBLANK(Livraison!$B$15),ISBLANK(G779)),"",IF(M779=FALSE,FALSE,IF(AND((Livraison!$B$15-YEAR(G779))&gt;=16,(Livraison!$B$15-YEAR(G779))&lt;=65),TRUE,FALSE)))</f>
        <v/>
      </c>
      <c r="Q779" s="26" t="str">
        <f>IF(ISBLANK(E779),"",IF(COUNTIF(Qualification!$O$12:$O$1011,E779)&gt;0,TRUE,FALSE))</f>
        <v/>
      </c>
      <c r="R779" s="56" t="str">
        <f t="shared" si="116"/>
        <v/>
      </c>
    </row>
    <row r="780" spans="1:18">
      <c r="A780" s="40" t="str">
        <f t="shared" si="110"/>
        <v/>
      </c>
      <c r="B780" s="54"/>
      <c r="C780" s="54"/>
      <c r="D780" s="55"/>
      <c r="E780" s="53"/>
      <c r="F780" s="55"/>
      <c r="G780" s="126"/>
      <c r="H780" s="55"/>
      <c r="I780" s="51" t="str">
        <f t="shared" si="108"/>
        <v>-</v>
      </c>
      <c r="J780" s="26" t="str">
        <f t="shared" si="111"/>
        <v/>
      </c>
      <c r="K780" s="26" t="str">
        <f t="shared" si="109"/>
        <v/>
      </c>
      <c r="L780" s="26" t="str">
        <f t="shared" si="112"/>
        <v/>
      </c>
      <c r="M780" s="26" t="str">
        <f t="shared" si="113"/>
        <v/>
      </c>
      <c r="N780" s="26" t="str">
        <f t="shared" si="114"/>
        <v/>
      </c>
      <c r="O780" s="26" t="str">
        <f t="shared" si="115"/>
        <v/>
      </c>
      <c r="P780" s="50" t="str">
        <f>IF(OR(ISBLANK(Livraison!$B$15),ISBLANK(G780)),"",IF(M780=FALSE,FALSE,IF(AND((Livraison!$B$15-YEAR(G780))&gt;=16,(Livraison!$B$15-YEAR(G780))&lt;=65),TRUE,FALSE)))</f>
        <v/>
      </c>
      <c r="Q780" s="26" t="str">
        <f>IF(ISBLANK(E780),"",IF(COUNTIF(Qualification!$O$12:$O$1011,E780)&gt;0,TRUE,FALSE))</f>
        <v/>
      </c>
      <c r="R780" s="56" t="str">
        <f t="shared" si="116"/>
        <v/>
      </c>
    </row>
    <row r="781" spans="1:18">
      <c r="A781" s="40" t="str">
        <f t="shared" si="110"/>
        <v/>
      </c>
      <c r="B781" s="54"/>
      <c r="C781" s="54"/>
      <c r="D781" s="55"/>
      <c r="E781" s="53"/>
      <c r="F781" s="55"/>
      <c r="G781" s="126"/>
      <c r="H781" s="55"/>
      <c r="I781" s="51" t="str">
        <f t="shared" ref="I781:I844" si="117">IF(ISBLANK(E781),"-",CONCATENATE(E781," ",B781," ",C781))</f>
        <v>-</v>
      </c>
      <c r="J781" s="26" t="str">
        <f t="shared" si="111"/>
        <v/>
      </c>
      <c r="K781" s="26" t="str">
        <f t="shared" ref="K781:K844" si="118">IF(OR(ISBLANK(E781)),"",NOT(COUNTIF($E$12:$E$1011,$E781)&gt;1))</f>
        <v/>
      </c>
      <c r="L781" s="26" t="str">
        <f t="shared" si="112"/>
        <v/>
      </c>
      <c r="M781" s="26" t="str">
        <f t="shared" si="113"/>
        <v/>
      </c>
      <c r="N781" s="26" t="str">
        <f t="shared" si="114"/>
        <v/>
      </c>
      <c r="O781" s="26" t="str">
        <f t="shared" si="115"/>
        <v/>
      </c>
      <c r="P781" s="50" t="str">
        <f>IF(OR(ISBLANK(Livraison!$B$15),ISBLANK(G781)),"",IF(M781=FALSE,FALSE,IF(AND((Livraison!$B$15-YEAR(G781))&gt;=16,(Livraison!$B$15-YEAR(G781))&lt;=65),TRUE,FALSE)))</f>
        <v/>
      </c>
      <c r="Q781" s="26" t="str">
        <f>IF(ISBLANK(E781),"",IF(COUNTIF(Qualification!$O$12:$O$1011,E781)&gt;0,TRUE,FALSE))</f>
        <v/>
      </c>
      <c r="R781" s="56" t="str">
        <f t="shared" si="116"/>
        <v/>
      </c>
    </row>
    <row r="782" spans="1:18">
      <c r="A782" s="40" t="str">
        <f t="shared" si="110"/>
        <v/>
      </c>
      <c r="B782" s="54"/>
      <c r="C782" s="54"/>
      <c r="D782" s="55"/>
      <c r="E782" s="53"/>
      <c r="F782" s="55"/>
      <c r="G782" s="126"/>
      <c r="H782" s="55"/>
      <c r="I782" s="51" t="str">
        <f t="shared" si="117"/>
        <v>-</v>
      </c>
      <c r="J782" s="26" t="str">
        <f t="shared" si="111"/>
        <v/>
      </c>
      <c r="K782" s="26" t="str">
        <f t="shared" si="118"/>
        <v/>
      </c>
      <c r="L782" s="26" t="str">
        <f t="shared" si="112"/>
        <v/>
      </c>
      <c r="M782" s="26" t="str">
        <f t="shared" si="113"/>
        <v/>
      </c>
      <c r="N782" s="26" t="str">
        <f t="shared" si="114"/>
        <v/>
      </c>
      <c r="O782" s="26" t="str">
        <f t="shared" si="115"/>
        <v/>
      </c>
      <c r="P782" s="50" t="str">
        <f>IF(OR(ISBLANK(Livraison!$B$15),ISBLANK(G782)),"",IF(M782=FALSE,FALSE,IF(AND((Livraison!$B$15-YEAR(G782))&gt;=16,(Livraison!$B$15-YEAR(G782))&lt;=65),TRUE,FALSE)))</f>
        <v/>
      </c>
      <c r="Q782" s="26" t="str">
        <f>IF(ISBLANK(E782),"",IF(COUNTIF(Qualification!$O$12:$O$1011,E782)&gt;0,TRUE,FALSE))</f>
        <v/>
      </c>
      <c r="R782" s="56" t="str">
        <f t="shared" si="116"/>
        <v/>
      </c>
    </row>
    <row r="783" spans="1:18">
      <c r="A783" s="40" t="str">
        <f t="shared" si="110"/>
        <v/>
      </c>
      <c r="B783" s="54"/>
      <c r="C783" s="54"/>
      <c r="D783" s="55"/>
      <c r="E783" s="53"/>
      <c r="F783" s="55"/>
      <c r="G783" s="126"/>
      <c r="H783" s="55"/>
      <c r="I783" s="51" t="str">
        <f t="shared" si="117"/>
        <v>-</v>
      </c>
      <c r="J783" s="26" t="str">
        <f t="shared" si="111"/>
        <v/>
      </c>
      <c r="K783" s="26" t="str">
        <f t="shared" si="118"/>
        <v/>
      </c>
      <c r="L783" s="26" t="str">
        <f t="shared" si="112"/>
        <v/>
      </c>
      <c r="M783" s="26" t="str">
        <f t="shared" si="113"/>
        <v/>
      </c>
      <c r="N783" s="26" t="str">
        <f t="shared" si="114"/>
        <v/>
      </c>
      <c r="O783" s="26" t="str">
        <f t="shared" si="115"/>
        <v/>
      </c>
      <c r="P783" s="50" t="str">
        <f>IF(OR(ISBLANK(Livraison!$B$15),ISBLANK(G783)),"",IF(M783=FALSE,FALSE,IF(AND((Livraison!$B$15-YEAR(G783))&gt;=16,(Livraison!$B$15-YEAR(G783))&lt;=65),TRUE,FALSE)))</f>
        <v/>
      </c>
      <c r="Q783" s="26" t="str">
        <f>IF(ISBLANK(E783),"",IF(COUNTIF(Qualification!$O$12:$O$1011,E783)&gt;0,TRUE,FALSE))</f>
        <v/>
      </c>
      <c r="R783" s="56" t="str">
        <f t="shared" si="116"/>
        <v/>
      </c>
    </row>
    <row r="784" spans="1:18">
      <c r="A784" s="40" t="str">
        <f t="shared" si="110"/>
        <v/>
      </c>
      <c r="B784" s="54"/>
      <c r="C784" s="54"/>
      <c r="D784" s="55"/>
      <c r="E784" s="53"/>
      <c r="F784" s="55"/>
      <c r="G784" s="126"/>
      <c r="H784" s="55"/>
      <c r="I784" s="51" t="str">
        <f t="shared" si="117"/>
        <v>-</v>
      </c>
      <c r="J784" s="26" t="str">
        <f t="shared" si="111"/>
        <v/>
      </c>
      <c r="K784" s="26" t="str">
        <f t="shared" si="118"/>
        <v/>
      </c>
      <c r="L784" s="26" t="str">
        <f t="shared" si="112"/>
        <v/>
      </c>
      <c r="M784" s="26" t="str">
        <f t="shared" si="113"/>
        <v/>
      </c>
      <c r="N784" s="26" t="str">
        <f t="shared" si="114"/>
        <v/>
      </c>
      <c r="O784" s="26" t="str">
        <f t="shared" si="115"/>
        <v/>
      </c>
      <c r="P784" s="50" t="str">
        <f>IF(OR(ISBLANK(Livraison!$B$15),ISBLANK(G784)),"",IF(M784=FALSE,FALSE,IF(AND((Livraison!$B$15-YEAR(G784))&gt;=16,(Livraison!$B$15-YEAR(G784))&lt;=65),TRUE,FALSE)))</f>
        <v/>
      </c>
      <c r="Q784" s="26" t="str">
        <f>IF(ISBLANK(E784),"",IF(COUNTIF(Qualification!$O$12:$O$1011,E784)&gt;0,TRUE,FALSE))</f>
        <v/>
      </c>
      <c r="R784" s="56" t="str">
        <f t="shared" si="116"/>
        <v/>
      </c>
    </row>
    <row r="785" spans="1:18">
      <c r="A785" s="40" t="str">
        <f t="shared" si="110"/>
        <v/>
      </c>
      <c r="B785" s="54"/>
      <c r="C785" s="54"/>
      <c r="D785" s="55"/>
      <c r="E785" s="53"/>
      <c r="F785" s="55"/>
      <c r="G785" s="126"/>
      <c r="H785" s="55"/>
      <c r="I785" s="51" t="str">
        <f t="shared" si="117"/>
        <v>-</v>
      </c>
      <c r="J785" s="26" t="str">
        <f t="shared" si="111"/>
        <v/>
      </c>
      <c r="K785" s="26" t="str">
        <f t="shared" si="118"/>
        <v/>
      </c>
      <c r="L785" s="26" t="str">
        <f t="shared" si="112"/>
        <v/>
      </c>
      <c r="M785" s="26" t="str">
        <f t="shared" si="113"/>
        <v/>
      </c>
      <c r="N785" s="26" t="str">
        <f t="shared" si="114"/>
        <v/>
      </c>
      <c r="O785" s="26" t="str">
        <f t="shared" si="115"/>
        <v/>
      </c>
      <c r="P785" s="50" t="str">
        <f>IF(OR(ISBLANK(Livraison!$B$15),ISBLANK(G785)),"",IF(M785=FALSE,FALSE,IF(AND((Livraison!$B$15-YEAR(G785))&gt;=16,(Livraison!$B$15-YEAR(G785))&lt;=65),TRUE,FALSE)))</f>
        <v/>
      </c>
      <c r="Q785" s="26" t="str">
        <f>IF(ISBLANK(E785),"",IF(COUNTIF(Qualification!$O$12:$O$1011,E785)&gt;0,TRUE,FALSE))</f>
        <v/>
      </c>
      <c r="R785" s="56" t="str">
        <f t="shared" si="116"/>
        <v/>
      </c>
    </row>
    <row r="786" spans="1:18">
      <c r="A786" s="40" t="str">
        <f t="shared" si="110"/>
        <v/>
      </c>
      <c r="B786" s="54"/>
      <c r="C786" s="54"/>
      <c r="D786" s="55"/>
      <c r="E786" s="53"/>
      <c r="F786" s="55"/>
      <c r="G786" s="126"/>
      <c r="H786" s="55"/>
      <c r="I786" s="51" t="str">
        <f t="shared" si="117"/>
        <v>-</v>
      </c>
      <c r="J786" s="26" t="str">
        <f t="shared" si="111"/>
        <v/>
      </c>
      <c r="K786" s="26" t="str">
        <f t="shared" si="118"/>
        <v/>
      </c>
      <c r="L786" s="26" t="str">
        <f t="shared" si="112"/>
        <v/>
      </c>
      <c r="M786" s="26" t="str">
        <f t="shared" si="113"/>
        <v/>
      </c>
      <c r="N786" s="26" t="str">
        <f t="shared" si="114"/>
        <v/>
      </c>
      <c r="O786" s="26" t="str">
        <f t="shared" si="115"/>
        <v/>
      </c>
      <c r="P786" s="50" t="str">
        <f>IF(OR(ISBLANK(Livraison!$B$15),ISBLANK(G786)),"",IF(M786=FALSE,FALSE,IF(AND((Livraison!$B$15-YEAR(G786))&gt;=16,(Livraison!$B$15-YEAR(G786))&lt;=65),TRUE,FALSE)))</f>
        <v/>
      </c>
      <c r="Q786" s="26" t="str">
        <f>IF(ISBLANK(E786),"",IF(COUNTIF(Qualification!$O$12:$O$1011,E786)&gt;0,TRUE,FALSE))</f>
        <v/>
      </c>
      <c r="R786" s="56" t="str">
        <f t="shared" si="116"/>
        <v/>
      </c>
    </row>
    <row r="787" spans="1:18">
      <c r="A787" s="40" t="str">
        <f t="shared" si="110"/>
        <v/>
      </c>
      <c r="B787" s="54"/>
      <c r="C787" s="54"/>
      <c r="D787" s="55"/>
      <c r="E787" s="53"/>
      <c r="F787" s="55"/>
      <c r="G787" s="126"/>
      <c r="H787" s="55"/>
      <c r="I787" s="51" t="str">
        <f t="shared" si="117"/>
        <v>-</v>
      </c>
      <c r="J787" s="26" t="str">
        <f t="shared" si="111"/>
        <v/>
      </c>
      <c r="K787" s="26" t="str">
        <f t="shared" si="118"/>
        <v/>
      </c>
      <c r="L787" s="26" t="str">
        <f t="shared" si="112"/>
        <v/>
      </c>
      <c r="M787" s="26" t="str">
        <f t="shared" si="113"/>
        <v/>
      </c>
      <c r="N787" s="26" t="str">
        <f t="shared" si="114"/>
        <v/>
      </c>
      <c r="O787" s="26" t="str">
        <f t="shared" si="115"/>
        <v/>
      </c>
      <c r="P787" s="50" t="str">
        <f>IF(OR(ISBLANK(Livraison!$B$15),ISBLANK(G787)),"",IF(M787=FALSE,FALSE,IF(AND((Livraison!$B$15-YEAR(G787))&gt;=16,(Livraison!$B$15-YEAR(G787))&lt;=65),TRUE,FALSE)))</f>
        <v/>
      </c>
      <c r="Q787" s="26" t="str">
        <f>IF(ISBLANK(E787),"",IF(COUNTIF(Qualification!$O$12:$O$1011,E787)&gt;0,TRUE,FALSE))</f>
        <v/>
      </c>
      <c r="R787" s="56" t="str">
        <f t="shared" si="116"/>
        <v/>
      </c>
    </row>
    <row r="788" spans="1:18">
      <c r="A788" s="40" t="str">
        <f t="shared" si="110"/>
        <v/>
      </c>
      <c r="B788" s="54"/>
      <c r="C788" s="54"/>
      <c r="D788" s="55"/>
      <c r="E788" s="53"/>
      <c r="F788" s="55"/>
      <c r="G788" s="126"/>
      <c r="H788" s="55"/>
      <c r="I788" s="51" t="str">
        <f t="shared" si="117"/>
        <v>-</v>
      </c>
      <c r="J788" s="26" t="str">
        <f t="shared" si="111"/>
        <v/>
      </c>
      <c r="K788" s="26" t="str">
        <f t="shared" si="118"/>
        <v/>
      </c>
      <c r="L788" s="26" t="str">
        <f t="shared" si="112"/>
        <v/>
      </c>
      <c r="M788" s="26" t="str">
        <f t="shared" si="113"/>
        <v/>
      </c>
      <c r="N788" s="26" t="str">
        <f t="shared" si="114"/>
        <v/>
      </c>
      <c r="O788" s="26" t="str">
        <f t="shared" si="115"/>
        <v/>
      </c>
      <c r="P788" s="50" t="str">
        <f>IF(OR(ISBLANK(Livraison!$B$15),ISBLANK(G788)),"",IF(M788=FALSE,FALSE,IF(AND((Livraison!$B$15-YEAR(G788))&gt;=16,(Livraison!$B$15-YEAR(G788))&lt;=65),TRUE,FALSE)))</f>
        <v/>
      </c>
      <c r="Q788" s="26" t="str">
        <f>IF(ISBLANK(E788),"",IF(COUNTIF(Qualification!$O$12:$O$1011,E788)&gt;0,TRUE,FALSE))</f>
        <v/>
      </c>
      <c r="R788" s="56" t="str">
        <f t="shared" si="116"/>
        <v/>
      </c>
    </row>
    <row r="789" spans="1:18">
      <c r="A789" s="40" t="str">
        <f t="shared" si="110"/>
        <v/>
      </c>
      <c r="B789" s="54"/>
      <c r="C789" s="54"/>
      <c r="D789" s="55"/>
      <c r="E789" s="53"/>
      <c r="F789" s="55"/>
      <c r="G789" s="126"/>
      <c r="H789" s="55"/>
      <c r="I789" s="51" t="str">
        <f t="shared" si="117"/>
        <v>-</v>
      </c>
      <c r="J789" s="26" t="str">
        <f t="shared" si="111"/>
        <v/>
      </c>
      <c r="K789" s="26" t="str">
        <f t="shared" si="118"/>
        <v/>
      </c>
      <c r="L789" s="26" t="str">
        <f t="shared" si="112"/>
        <v/>
      </c>
      <c r="M789" s="26" t="str">
        <f t="shared" si="113"/>
        <v/>
      </c>
      <c r="N789" s="26" t="str">
        <f t="shared" si="114"/>
        <v/>
      </c>
      <c r="O789" s="26" t="str">
        <f t="shared" si="115"/>
        <v/>
      </c>
      <c r="P789" s="50" t="str">
        <f>IF(OR(ISBLANK(Livraison!$B$15),ISBLANK(G789)),"",IF(M789=FALSE,FALSE,IF(AND((Livraison!$B$15-YEAR(G789))&gt;=16,(Livraison!$B$15-YEAR(G789))&lt;=65),TRUE,FALSE)))</f>
        <v/>
      </c>
      <c r="Q789" s="26" t="str">
        <f>IF(ISBLANK(E789),"",IF(COUNTIF(Qualification!$O$12:$O$1011,E789)&gt;0,TRUE,FALSE))</f>
        <v/>
      </c>
      <c r="R789" s="56" t="str">
        <f t="shared" si="116"/>
        <v/>
      </c>
    </row>
    <row r="790" spans="1:18">
      <c r="A790" s="40" t="str">
        <f t="shared" si="110"/>
        <v/>
      </c>
      <c r="B790" s="54"/>
      <c r="C790" s="54"/>
      <c r="D790" s="55"/>
      <c r="E790" s="53"/>
      <c r="F790" s="55"/>
      <c r="G790" s="126"/>
      <c r="H790" s="55"/>
      <c r="I790" s="51" t="str">
        <f t="shared" si="117"/>
        <v>-</v>
      </c>
      <c r="J790" s="26" t="str">
        <f t="shared" si="111"/>
        <v/>
      </c>
      <c r="K790" s="26" t="str">
        <f t="shared" si="118"/>
        <v/>
      </c>
      <c r="L790" s="26" t="str">
        <f t="shared" si="112"/>
        <v/>
      </c>
      <c r="M790" s="26" t="str">
        <f t="shared" si="113"/>
        <v/>
      </c>
      <c r="N790" s="26" t="str">
        <f t="shared" si="114"/>
        <v/>
      </c>
      <c r="O790" s="26" t="str">
        <f t="shared" si="115"/>
        <v/>
      </c>
      <c r="P790" s="50" t="str">
        <f>IF(OR(ISBLANK(Livraison!$B$15),ISBLANK(G790)),"",IF(M790=FALSE,FALSE,IF(AND((Livraison!$B$15-YEAR(G790))&gt;=16,(Livraison!$B$15-YEAR(G790))&lt;=65),TRUE,FALSE)))</f>
        <v/>
      </c>
      <c r="Q790" s="26" t="str">
        <f>IF(ISBLANK(E790),"",IF(COUNTIF(Qualification!$O$12:$O$1011,E790)&gt;0,TRUE,FALSE))</f>
        <v/>
      </c>
      <c r="R790" s="56" t="str">
        <f t="shared" si="116"/>
        <v/>
      </c>
    </row>
    <row r="791" spans="1:18">
      <c r="A791" s="40" t="str">
        <f t="shared" si="110"/>
        <v/>
      </c>
      <c r="B791" s="54"/>
      <c r="C791" s="54"/>
      <c r="D791" s="55"/>
      <c r="E791" s="53"/>
      <c r="F791" s="55"/>
      <c r="G791" s="126"/>
      <c r="H791" s="55"/>
      <c r="I791" s="51" t="str">
        <f t="shared" si="117"/>
        <v>-</v>
      </c>
      <c r="J791" s="26" t="str">
        <f t="shared" si="111"/>
        <v/>
      </c>
      <c r="K791" s="26" t="str">
        <f t="shared" si="118"/>
        <v/>
      </c>
      <c r="L791" s="26" t="str">
        <f t="shared" si="112"/>
        <v/>
      </c>
      <c r="M791" s="26" t="str">
        <f t="shared" si="113"/>
        <v/>
      </c>
      <c r="N791" s="26" t="str">
        <f t="shared" si="114"/>
        <v/>
      </c>
      <c r="O791" s="26" t="str">
        <f t="shared" si="115"/>
        <v/>
      </c>
      <c r="P791" s="50" t="str">
        <f>IF(OR(ISBLANK(Livraison!$B$15),ISBLANK(G791)),"",IF(M791=FALSE,FALSE,IF(AND((Livraison!$B$15-YEAR(G791))&gt;=16,(Livraison!$B$15-YEAR(G791))&lt;=65),TRUE,FALSE)))</f>
        <v/>
      </c>
      <c r="Q791" s="26" t="str">
        <f>IF(ISBLANK(E791),"",IF(COUNTIF(Qualification!$O$12:$O$1011,E791)&gt;0,TRUE,FALSE))</f>
        <v/>
      </c>
      <c r="R791" s="56" t="str">
        <f t="shared" si="116"/>
        <v/>
      </c>
    </row>
    <row r="792" spans="1:18">
      <c r="A792" s="40" t="str">
        <f t="shared" si="110"/>
        <v/>
      </c>
      <c r="B792" s="54"/>
      <c r="C792" s="54"/>
      <c r="D792" s="55"/>
      <c r="E792" s="53"/>
      <c r="F792" s="55"/>
      <c r="G792" s="126"/>
      <c r="H792" s="55"/>
      <c r="I792" s="51" t="str">
        <f t="shared" si="117"/>
        <v>-</v>
      </c>
      <c r="J792" s="26" t="str">
        <f t="shared" si="111"/>
        <v/>
      </c>
      <c r="K792" s="26" t="str">
        <f t="shared" si="118"/>
        <v/>
      </c>
      <c r="L792" s="26" t="str">
        <f t="shared" si="112"/>
        <v/>
      </c>
      <c r="M792" s="26" t="str">
        <f t="shared" si="113"/>
        <v/>
      </c>
      <c r="N792" s="26" t="str">
        <f t="shared" si="114"/>
        <v/>
      </c>
      <c r="O792" s="26" t="str">
        <f t="shared" si="115"/>
        <v/>
      </c>
      <c r="P792" s="50" t="str">
        <f>IF(OR(ISBLANK(Livraison!$B$15),ISBLANK(G792)),"",IF(M792=FALSE,FALSE,IF(AND((Livraison!$B$15-YEAR(G792))&gt;=16,(Livraison!$B$15-YEAR(G792))&lt;=65),TRUE,FALSE)))</f>
        <v/>
      </c>
      <c r="Q792" s="26" t="str">
        <f>IF(ISBLANK(E792),"",IF(COUNTIF(Qualification!$O$12:$O$1011,E792)&gt;0,TRUE,FALSE))</f>
        <v/>
      </c>
      <c r="R792" s="56" t="str">
        <f t="shared" si="116"/>
        <v/>
      </c>
    </row>
    <row r="793" spans="1:18">
      <c r="A793" s="40" t="str">
        <f t="shared" si="110"/>
        <v/>
      </c>
      <c r="B793" s="54"/>
      <c r="C793" s="54"/>
      <c r="D793" s="55"/>
      <c r="E793" s="53"/>
      <c r="F793" s="55"/>
      <c r="G793" s="126"/>
      <c r="H793" s="55"/>
      <c r="I793" s="51" t="str">
        <f t="shared" si="117"/>
        <v>-</v>
      </c>
      <c r="J793" s="26" t="str">
        <f t="shared" si="111"/>
        <v/>
      </c>
      <c r="K793" s="26" t="str">
        <f t="shared" si="118"/>
        <v/>
      </c>
      <c r="L793" s="26" t="str">
        <f t="shared" si="112"/>
        <v/>
      </c>
      <c r="M793" s="26" t="str">
        <f t="shared" si="113"/>
        <v/>
      </c>
      <c r="N793" s="26" t="str">
        <f t="shared" si="114"/>
        <v/>
      </c>
      <c r="O793" s="26" t="str">
        <f t="shared" si="115"/>
        <v/>
      </c>
      <c r="P793" s="50" t="str">
        <f>IF(OR(ISBLANK(Livraison!$B$15),ISBLANK(G793)),"",IF(M793=FALSE,FALSE,IF(AND((Livraison!$B$15-YEAR(G793))&gt;=16,(Livraison!$B$15-YEAR(G793))&lt;=65),TRUE,FALSE)))</f>
        <v/>
      </c>
      <c r="Q793" s="26" t="str">
        <f>IF(ISBLANK(E793),"",IF(COUNTIF(Qualification!$O$12:$O$1011,E793)&gt;0,TRUE,FALSE))</f>
        <v/>
      </c>
      <c r="R793" s="56" t="str">
        <f t="shared" si="116"/>
        <v/>
      </c>
    </row>
    <row r="794" spans="1:18">
      <c r="A794" s="40" t="str">
        <f t="shared" si="110"/>
        <v/>
      </c>
      <c r="B794" s="54"/>
      <c r="C794" s="54"/>
      <c r="D794" s="55"/>
      <c r="E794" s="53"/>
      <c r="F794" s="55"/>
      <c r="G794" s="126"/>
      <c r="H794" s="55"/>
      <c r="I794" s="51" t="str">
        <f t="shared" si="117"/>
        <v>-</v>
      </c>
      <c r="J794" s="26" t="str">
        <f t="shared" si="111"/>
        <v/>
      </c>
      <c r="K794" s="26" t="str">
        <f t="shared" si="118"/>
        <v/>
      </c>
      <c r="L794" s="26" t="str">
        <f t="shared" si="112"/>
        <v/>
      </c>
      <c r="M794" s="26" t="str">
        <f t="shared" si="113"/>
        <v/>
      </c>
      <c r="N794" s="26" t="str">
        <f t="shared" si="114"/>
        <v/>
      </c>
      <c r="O794" s="26" t="str">
        <f t="shared" si="115"/>
        <v/>
      </c>
      <c r="P794" s="50" t="str">
        <f>IF(OR(ISBLANK(Livraison!$B$15),ISBLANK(G794)),"",IF(M794=FALSE,FALSE,IF(AND((Livraison!$B$15-YEAR(G794))&gt;=16,(Livraison!$B$15-YEAR(G794))&lt;=65),TRUE,FALSE)))</f>
        <v/>
      </c>
      <c r="Q794" s="26" t="str">
        <f>IF(ISBLANK(E794),"",IF(COUNTIF(Qualification!$O$12:$O$1011,E794)&gt;0,TRUE,FALSE))</f>
        <v/>
      </c>
      <c r="R794" s="56" t="str">
        <f t="shared" si="116"/>
        <v/>
      </c>
    </row>
    <row r="795" spans="1:18">
      <c r="A795" s="40" t="str">
        <f t="shared" si="110"/>
        <v/>
      </c>
      <c r="B795" s="54"/>
      <c r="C795" s="54"/>
      <c r="D795" s="55"/>
      <c r="E795" s="53"/>
      <c r="F795" s="55"/>
      <c r="G795" s="126"/>
      <c r="H795" s="55"/>
      <c r="I795" s="51" t="str">
        <f t="shared" si="117"/>
        <v>-</v>
      </c>
      <c r="J795" s="26" t="str">
        <f t="shared" si="111"/>
        <v/>
      </c>
      <c r="K795" s="26" t="str">
        <f t="shared" si="118"/>
        <v/>
      </c>
      <c r="L795" s="26" t="str">
        <f t="shared" si="112"/>
        <v/>
      </c>
      <c r="M795" s="26" t="str">
        <f t="shared" si="113"/>
        <v/>
      </c>
      <c r="N795" s="26" t="str">
        <f t="shared" si="114"/>
        <v/>
      </c>
      <c r="O795" s="26" t="str">
        <f t="shared" si="115"/>
        <v/>
      </c>
      <c r="P795" s="50" t="str">
        <f>IF(OR(ISBLANK(Livraison!$B$15),ISBLANK(G795)),"",IF(M795=FALSE,FALSE,IF(AND((Livraison!$B$15-YEAR(G795))&gt;=16,(Livraison!$B$15-YEAR(G795))&lt;=65),TRUE,FALSE)))</f>
        <v/>
      </c>
      <c r="Q795" s="26" t="str">
        <f>IF(ISBLANK(E795),"",IF(COUNTIF(Qualification!$O$12:$O$1011,E795)&gt;0,TRUE,FALSE))</f>
        <v/>
      </c>
      <c r="R795" s="56" t="str">
        <f t="shared" si="116"/>
        <v/>
      </c>
    </row>
    <row r="796" spans="1:18">
      <c r="A796" s="40" t="str">
        <f t="shared" si="110"/>
        <v/>
      </c>
      <c r="B796" s="54"/>
      <c r="C796" s="54"/>
      <c r="D796" s="55"/>
      <c r="E796" s="53"/>
      <c r="F796" s="55"/>
      <c r="G796" s="126"/>
      <c r="H796" s="55"/>
      <c r="I796" s="51" t="str">
        <f t="shared" si="117"/>
        <v>-</v>
      </c>
      <c r="J796" s="26" t="str">
        <f t="shared" si="111"/>
        <v/>
      </c>
      <c r="K796" s="26" t="str">
        <f t="shared" si="118"/>
        <v/>
      </c>
      <c r="L796" s="26" t="str">
        <f t="shared" si="112"/>
        <v/>
      </c>
      <c r="M796" s="26" t="str">
        <f t="shared" si="113"/>
        <v/>
      </c>
      <c r="N796" s="26" t="str">
        <f t="shared" si="114"/>
        <v/>
      </c>
      <c r="O796" s="26" t="str">
        <f t="shared" si="115"/>
        <v/>
      </c>
      <c r="P796" s="50" t="str">
        <f>IF(OR(ISBLANK(Livraison!$B$15),ISBLANK(G796)),"",IF(M796=FALSE,FALSE,IF(AND((Livraison!$B$15-YEAR(G796))&gt;=16,(Livraison!$B$15-YEAR(G796))&lt;=65),TRUE,FALSE)))</f>
        <v/>
      </c>
      <c r="Q796" s="26" t="str">
        <f>IF(ISBLANK(E796),"",IF(COUNTIF(Qualification!$O$12:$O$1011,E796)&gt;0,TRUE,FALSE))</f>
        <v/>
      </c>
      <c r="R796" s="56" t="str">
        <f t="shared" si="116"/>
        <v/>
      </c>
    </row>
    <row r="797" spans="1:18">
      <c r="A797" s="40" t="str">
        <f t="shared" si="110"/>
        <v/>
      </c>
      <c r="B797" s="54"/>
      <c r="C797" s="54"/>
      <c r="D797" s="55"/>
      <c r="E797" s="53"/>
      <c r="F797" s="55"/>
      <c r="G797" s="126"/>
      <c r="H797" s="55"/>
      <c r="I797" s="51" t="str">
        <f t="shared" si="117"/>
        <v>-</v>
      </c>
      <c r="J797" s="26" t="str">
        <f t="shared" si="111"/>
        <v/>
      </c>
      <c r="K797" s="26" t="str">
        <f t="shared" si="118"/>
        <v/>
      </c>
      <c r="L797" s="26" t="str">
        <f t="shared" si="112"/>
        <v/>
      </c>
      <c r="M797" s="26" t="str">
        <f t="shared" si="113"/>
        <v/>
      </c>
      <c r="N797" s="26" t="str">
        <f t="shared" si="114"/>
        <v/>
      </c>
      <c r="O797" s="26" t="str">
        <f t="shared" si="115"/>
        <v/>
      </c>
      <c r="P797" s="50" t="str">
        <f>IF(OR(ISBLANK(Livraison!$B$15),ISBLANK(G797)),"",IF(M797=FALSE,FALSE,IF(AND((Livraison!$B$15-YEAR(G797))&gt;=16,(Livraison!$B$15-YEAR(G797))&lt;=65),TRUE,FALSE)))</f>
        <v/>
      </c>
      <c r="Q797" s="26" t="str">
        <f>IF(ISBLANK(E797),"",IF(COUNTIF(Qualification!$O$12:$O$1011,E797)&gt;0,TRUE,FALSE))</f>
        <v/>
      </c>
      <c r="R797" s="56" t="str">
        <f t="shared" si="116"/>
        <v/>
      </c>
    </row>
    <row r="798" spans="1:18">
      <c r="A798" s="40" t="str">
        <f t="shared" si="110"/>
        <v/>
      </c>
      <c r="B798" s="54"/>
      <c r="C798" s="54"/>
      <c r="D798" s="55"/>
      <c r="E798" s="53"/>
      <c r="F798" s="55"/>
      <c r="G798" s="126"/>
      <c r="H798" s="55"/>
      <c r="I798" s="51" t="str">
        <f t="shared" si="117"/>
        <v>-</v>
      </c>
      <c r="J798" s="26" t="str">
        <f t="shared" si="111"/>
        <v/>
      </c>
      <c r="K798" s="26" t="str">
        <f t="shared" si="118"/>
        <v/>
      </c>
      <c r="L798" s="26" t="str">
        <f t="shared" si="112"/>
        <v/>
      </c>
      <c r="M798" s="26" t="str">
        <f t="shared" si="113"/>
        <v/>
      </c>
      <c r="N798" s="26" t="str">
        <f t="shared" si="114"/>
        <v/>
      </c>
      <c r="O798" s="26" t="str">
        <f t="shared" si="115"/>
        <v/>
      </c>
      <c r="P798" s="50" t="str">
        <f>IF(OR(ISBLANK(Livraison!$B$15),ISBLANK(G798)),"",IF(M798=FALSE,FALSE,IF(AND((Livraison!$B$15-YEAR(G798))&gt;=16,(Livraison!$B$15-YEAR(G798))&lt;=65),TRUE,FALSE)))</f>
        <v/>
      </c>
      <c r="Q798" s="26" t="str">
        <f>IF(ISBLANK(E798),"",IF(COUNTIF(Qualification!$O$12:$O$1011,E798)&gt;0,TRUE,FALSE))</f>
        <v/>
      </c>
      <c r="R798" s="56" t="str">
        <f t="shared" si="116"/>
        <v/>
      </c>
    </row>
    <row r="799" spans="1:18">
      <c r="A799" s="40" t="str">
        <f t="shared" si="110"/>
        <v/>
      </c>
      <c r="B799" s="54"/>
      <c r="C799" s="54"/>
      <c r="D799" s="55"/>
      <c r="E799" s="53"/>
      <c r="F799" s="55"/>
      <c r="G799" s="126"/>
      <c r="H799" s="55"/>
      <c r="I799" s="51" t="str">
        <f t="shared" si="117"/>
        <v>-</v>
      </c>
      <c r="J799" s="26" t="str">
        <f t="shared" si="111"/>
        <v/>
      </c>
      <c r="K799" s="26" t="str">
        <f t="shared" si="118"/>
        <v/>
      </c>
      <c r="L799" s="26" t="str">
        <f t="shared" si="112"/>
        <v/>
      </c>
      <c r="M799" s="26" t="str">
        <f t="shared" si="113"/>
        <v/>
      </c>
      <c r="N799" s="26" t="str">
        <f t="shared" si="114"/>
        <v/>
      </c>
      <c r="O799" s="26" t="str">
        <f t="shared" si="115"/>
        <v/>
      </c>
      <c r="P799" s="50" t="str">
        <f>IF(OR(ISBLANK(Livraison!$B$15),ISBLANK(G799)),"",IF(M799=FALSE,FALSE,IF(AND((Livraison!$B$15-YEAR(G799))&gt;=16,(Livraison!$B$15-YEAR(G799))&lt;=65),TRUE,FALSE)))</f>
        <v/>
      </c>
      <c r="Q799" s="26" t="str">
        <f>IF(ISBLANK(E799),"",IF(COUNTIF(Qualification!$O$12:$O$1011,E799)&gt;0,TRUE,FALSE))</f>
        <v/>
      </c>
      <c r="R799" s="56" t="str">
        <f t="shared" si="116"/>
        <v/>
      </c>
    </row>
    <row r="800" spans="1:18">
      <c r="A800" s="40" t="str">
        <f t="shared" si="110"/>
        <v/>
      </c>
      <c r="B800" s="54"/>
      <c r="C800" s="54"/>
      <c r="D800" s="55"/>
      <c r="E800" s="53"/>
      <c r="F800" s="55"/>
      <c r="G800" s="126"/>
      <c r="H800" s="55"/>
      <c r="I800" s="51" t="str">
        <f t="shared" si="117"/>
        <v>-</v>
      </c>
      <c r="J800" s="26" t="str">
        <f t="shared" si="111"/>
        <v/>
      </c>
      <c r="K800" s="26" t="str">
        <f t="shared" si="118"/>
        <v/>
      </c>
      <c r="L800" s="26" t="str">
        <f t="shared" si="112"/>
        <v/>
      </c>
      <c r="M800" s="26" t="str">
        <f t="shared" si="113"/>
        <v/>
      </c>
      <c r="N800" s="26" t="str">
        <f t="shared" si="114"/>
        <v/>
      </c>
      <c r="O800" s="26" t="str">
        <f t="shared" si="115"/>
        <v/>
      </c>
      <c r="P800" s="50" t="str">
        <f>IF(OR(ISBLANK(Livraison!$B$15),ISBLANK(G800)),"",IF(M800=FALSE,FALSE,IF(AND((Livraison!$B$15-YEAR(G800))&gt;=16,(Livraison!$B$15-YEAR(G800))&lt;=65),TRUE,FALSE)))</f>
        <v/>
      </c>
      <c r="Q800" s="26" t="str">
        <f>IF(ISBLANK(E800),"",IF(COUNTIF(Qualification!$O$12:$O$1011,E800)&gt;0,TRUE,FALSE))</f>
        <v/>
      </c>
      <c r="R800" s="56" t="str">
        <f t="shared" si="116"/>
        <v/>
      </c>
    </row>
    <row r="801" spans="1:18">
      <c r="A801" s="40" t="str">
        <f t="shared" si="110"/>
        <v/>
      </c>
      <c r="B801" s="54"/>
      <c r="C801" s="54"/>
      <c r="D801" s="55"/>
      <c r="E801" s="53"/>
      <c r="F801" s="55"/>
      <c r="G801" s="126"/>
      <c r="H801" s="55"/>
      <c r="I801" s="51" t="str">
        <f t="shared" si="117"/>
        <v>-</v>
      </c>
      <c r="J801" s="26" t="str">
        <f t="shared" si="111"/>
        <v/>
      </c>
      <c r="K801" s="26" t="str">
        <f t="shared" si="118"/>
        <v/>
      </c>
      <c r="L801" s="26" t="str">
        <f t="shared" si="112"/>
        <v/>
      </c>
      <c r="M801" s="26" t="str">
        <f t="shared" si="113"/>
        <v/>
      </c>
      <c r="N801" s="26" t="str">
        <f t="shared" si="114"/>
        <v/>
      </c>
      <c r="O801" s="26" t="str">
        <f t="shared" si="115"/>
        <v/>
      </c>
      <c r="P801" s="50" t="str">
        <f>IF(OR(ISBLANK(Livraison!$B$15),ISBLANK(G801)),"",IF(M801=FALSE,FALSE,IF(AND((Livraison!$B$15-YEAR(G801))&gt;=16,(Livraison!$B$15-YEAR(G801))&lt;=65),TRUE,FALSE)))</f>
        <v/>
      </c>
      <c r="Q801" s="26" t="str">
        <f>IF(ISBLANK(E801),"",IF(COUNTIF(Qualification!$O$12:$O$1011,E801)&gt;0,TRUE,FALSE))</f>
        <v/>
      </c>
      <c r="R801" s="56" t="str">
        <f t="shared" si="116"/>
        <v/>
      </c>
    </row>
    <row r="802" spans="1:18">
      <c r="A802" s="40" t="str">
        <f t="shared" si="110"/>
        <v/>
      </c>
      <c r="B802" s="54"/>
      <c r="C802" s="54"/>
      <c r="D802" s="55"/>
      <c r="E802" s="53"/>
      <c r="F802" s="55"/>
      <c r="G802" s="126"/>
      <c r="H802" s="55"/>
      <c r="I802" s="51" t="str">
        <f t="shared" si="117"/>
        <v>-</v>
      </c>
      <c r="J802" s="26" t="str">
        <f t="shared" si="111"/>
        <v/>
      </c>
      <c r="K802" s="26" t="str">
        <f t="shared" si="118"/>
        <v/>
      </c>
      <c r="L802" s="26" t="str">
        <f t="shared" si="112"/>
        <v/>
      </c>
      <c r="M802" s="26" t="str">
        <f t="shared" si="113"/>
        <v/>
      </c>
      <c r="N802" s="26" t="str">
        <f t="shared" si="114"/>
        <v/>
      </c>
      <c r="O802" s="26" t="str">
        <f t="shared" si="115"/>
        <v/>
      </c>
      <c r="P802" s="50" t="str">
        <f>IF(OR(ISBLANK(Livraison!$B$15),ISBLANK(G802)),"",IF(M802=FALSE,FALSE,IF(AND((Livraison!$B$15-YEAR(G802))&gt;=16,(Livraison!$B$15-YEAR(G802))&lt;=65),TRUE,FALSE)))</f>
        <v/>
      </c>
      <c r="Q802" s="26" t="str">
        <f>IF(ISBLANK(E802),"",IF(COUNTIF(Qualification!$O$12:$O$1011,E802)&gt;0,TRUE,FALSE))</f>
        <v/>
      </c>
      <c r="R802" s="56" t="str">
        <f t="shared" si="116"/>
        <v/>
      </c>
    </row>
    <row r="803" spans="1:18">
      <c r="A803" s="40" t="str">
        <f t="shared" si="110"/>
        <v/>
      </c>
      <c r="B803" s="54"/>
      <c r="C803" s="54"/>
      <c r="D803" s="55"/>
      <c r="E803" s="53"/>
      <c r="F803" s="55"/>
      <c r="G803" s="126"/>
      <c r="H803" s="55"/>
      <c r="I803" s="51" t="str">
        <f t="shared" si="117"/>
        <v>-</v>
      </c>
      <c r="J803" s="26" t="str">
        <f t="shared" si="111"/>
        <v/>
      </c>
      <c r="K803" s="26" t="str">
        <f t="shared" si="118"/>
        <v/>
      </c>
      <c r="L803" s="26" t="str">
        <f t="shared" si="112"/>
        <v/>
      </c>
      <c r="M803" s="26" t="str">
        <f t="shared" si="113"/>
        <v/>
      </c>
      <c r="N803" s="26" t="str">
        <f t="shared" si="114"/>
        <v/>
      </c>
      <c r="O803" s="26" t="str">
        <f t="shared" si="115"/>
        <v/>
      </c>
      <c r="P803" s="50" t="str">
        <f>IF(OR(ISBLANK(Livraison!$B$15),ISBLANK(G803)),"",IF(M803=FALSE,FALSE,IF(AND((Livraison!$B$15-YEAR(G803))&gt;=16,(Livraison!$B$15-YEAR(G803))&lt;=65),TRUE,FALSE)))</f>
        <v/>
      </c>
      <c r="Q803" s="26" t="str">
        <f>IF(ISBLANK(E803),"",IF(COUNTIF(Qualification!$O$12:$O$1011,E803)&gt;0,TRUE,FALSE))</f>
        <v/>
      </c>
      <c r="R803" s="56" t="str">
        <f t="shared" si="116"/>
        <v/>
      </c>
    </row>
    <row r="804" spans="1:18">
      <c r="A804" s="40" t="str">
        <f t="shared" si="110"/>
        <v/>
      </c>
      <c r="B804" s="54"/>
      <c r="C804" s="54"/>
      <c r="D804" s="55"/>
      <c r="E804" s="53"/>
      <c r="F804" s="55"/>
      <c r="G804" s="126"/>
      <c r="H804" s="55"/>
      <c r="I804" s="51" t="str">
        <f t="shared" si="117"/>
        <v>-</v>
      </c>
      <c r="J804" s="26" t="str">
        <f t="shared" si="111"/>
        <v/>
      </c>
      <c r="K804" s="26" t="str">
        <f t="shared" si="118"/>
        <v/>
      </c>
      <c r="L804" s="26" t="str">
        <f t="shared" si="112"/>
        <v/>
      </c>
      <c r="M804" s="26" t="str">
        <f t="shared" si="113"/>
        <v/>
      </c>
      <c r="N804" s="26" t="str">
        <f t="shared" si="114"/>
        <v/>
      </c>
      <c r="O804" s="26" t="str">
        <f t="shared" si="115"/>
        <v/>
      </c>
      <c r="P804" s="50" t="str">
        <f>IF(OR(ISBLANK(Livraison!$B$15),ISBLANK(G804)),"",IF(M804=FALSE,FALSE,IF(AND((Livraison!$B$15-YEAR(G804))&gt;=16,(Livraison!$B$15-YEAR(G804))&lt;=65),TRUE,FALSE)))</f>
        <v/>
      </c>
      <c r="Q804" s="26" t="str">
        <f>IF(ISBLANK(E804),"",IF(COUNTIF(Qualification!$O$12:$O$1011,E804)&gt;0,TRUE,FALSE))</f>
        <v/>
      </c>
      <c r="R804" s="56" t="str">
        <f t="shared" si="116"/>
        <v/>
      </c>
    </row>
    <row r="805" spans="1:18">
      <c r="A805" s="40" t="str">
        <f t="shared" si="110"/>
        <v/>
      </c>
      <c r="B805" s="54"/>
      <c r="C805" s="54"/>
      <c r="D805" s="55"/>
      <c r="E805" s="53"/>
      <c r="F805" s="55"/>
      <c r="G805" s="126"/>
      <c r="H805" s="55"/>
      <c r="I805" s="51" t="str">
        <f t="shared" si="117"/>
        <v>-</v>
      </c>
      <c r="J805" s="26" t="str">
        <f t="shared" si="111"/>
        <v/>
      </c>
      <c r="K805" s="26" t="str">
        <f t="shared" si="118"/>
        <v/>
      </c>
      <c r="L805" s="26" t="str">
        <f t="shared" si="112"/>
        <v/>
      </c>
      <c r="M805" s="26" t="str">
        <f t="shared" si="113"/>
        <v/>
      </c>
      <c r="N805" s="26" t="str">
        <f t="shared" si="114"/>
        <v/>
      </c>
      <c r="O805" s="26" t="str">
        <f t="shared" si="115"/>
        <v/>
      </c>
      <c r="P805" s="50" t="str">
        <f>IF(OR(ISBLANK(Livraison!$B$15),ISBLANK(G805)),"",IF(M805=FALSE,FALSE,IF(AND((Livraison!$B$15-YEAR(G805))&gt;=16,(Livraison!$B$15-YEAR(G805))&lt;=65),TRUE,FALSE)))</f>
        <v/>
      </c>
      <c r="Q805" s="26" t="str">
        <f>IF(ISBLANK(E805),"",IF(COUNTIF(Qualification!$O$12:$O$1011,E805)&gt;0,TRUE,FALSE))</f>
        <v/>
      </c>
      <c r="R805" s="56" t="str">
        <f t="shared" si="116"/>
        <v/>
      </c>
    </row>
    <row r="806" spans="1:18">
      <c r="A806" s="40" t="str">
        <f t="shared" si="110"/>
        <v/>
      </c>
      <c r="B806" s="54"/>
      <c r="C806" s="54"/>
      <c r="D806" s="55"/>
      <c r="E806" s="53"/>
      <c r="F806" s="55"/>
      <c r="G806" s="126"/>
      <c r="H806" s="55"/>
      <c r="I806" s="51" t="str">
        <f t="shared" si="117"/>
        <v>-</v>
      </c>
      <c r="J806" s="26" t="str">
        <f t="shared" si="111"/>
        <v/>
      </c>
      <c r="K806" s="26" t="str">
        <f t="shared" si="118"/>
        <v/>
      </c>
      <c r="L806" s="26" t="str">
        <f t="shared" si="112"/>
        <v/>
      </c>
      <c r="M806" s="26" t="str">
        <f t="shared" si="113"/>
        <v/>
      </c>
      <c r="N806" s="26" t="str">
        <f t="shared" si="114"/>
        <v/>
      </c>
      <c r="O806" s="26" t="str">
        <f t="shared" si="115"/>
        <v/>
      </c>
      <c r="P806" s="50" t="str">
        <f>IF(OR(ISBLANK(Livraison!$B$15),ISBLANK(G806)),"",IF(M806=FALSE,FALSE,IF(AND((Livraison!$B$15-YEAR(G806))&gt;=16,(Livraison!$B$15-YEAR(G806))&lt;=65),TRUE,FALSE)))</f>
        <v/>
      </c>
      <c r="Q806" s="26" t="str">
        <f>IF(ISBLANK(E806),"",IF(COUNTIF(Qualification!$O$12:$O$1011,E806)&gt;0,TRUE,FALSE))</f>
        <v/>
      </c>
      <c r="R806" s="56" t="str">
        <f t="shared" si="116"/>
        <v/>
      </c>
    </row>
    <row r="807" spans="1:18">
      <c r="A807" s="40" t="str">
        <f t="shared" si="110"/>
        <v/>
      </c>
      <c r="B807" s="54"/>
      <c r="C807" s="54"/>
      <c r="D807" s="55"/>
      <c r="E807" s="53"/>
      <c r="F807" s="55"/>
      <c r="G807" s="126"/>
      <c r="H807" s="55"/>
      <c r="I807" s="51" t="str">
        <f t="shared" si="117"/>
        <v>-</v>
      </c>
      <c r="J807" s="26" t="str">
        <f t="shared" si="111"/>
        <v/>
      </c>
      <c r="K807" s="26" t="str">
        <f t="shared" si="118"/>
        <v/>
      </c>
      <c r="L807" s="26" t="str">
        <f t="shared" si="112"/>
        <v/>
      </c>
      <c r="M807" s="26" t="str">
        <f t="shared" si="113"/>
        <v/>
      </c>
      <c r="N807" s="26" t="str">
        <f t="shared" si="114"/>
        <v/>
      </c>
      <c r="O807" s="26" t="str">
        <f t="shared" si="115"/>
        <v/>
      </c>
      <c r="P807" s="50" t="str">
        <f>IF(OR(ISBLANK(Livraison!$B$15),ISBLANK(G807)),"",IF(M807=FALSE,FALSE,IF(AND((Livraison!$B$15-YEAR(G807))&gt;=16,(Livraison!$B$15-YEAR(G807))&lt;=65),TRUE,FALSE)))</f>
        <v/>
      </c>
      <c r="Q807" s="26" t="str">
        <f>IF(ISBLANK(E807),"",IF(COUNTIF(Qualification!$O$12:$O$1011,E807)&gt;0,TRUE,FALSE))</f>
        <v/>
      </c>
      <c r="R807" s="56" t="str">
        <f t="shared" si="116"/>
        <v/>
      </c>
    </row>
    <row r="808" spans="1:18">
      <c r="A808" s="40" t="str">
        <f t="shared" si="110"/>
        <v/>
      </c>
      <c r="B808" s="54"/>
      <c r="C808" s="54"/>
      <c r="D808" s="55"/>
      <c r="E808" s="53"/>
      <c r="F808" s="55"/>
      <c r="G808" s="126"/>
      <c r="H808" s="55"/>
      <c r="I808" s="51" t="str">
        <f t="shared" si="117"/>
        <v>-</v>
      </c>
      <c r="J808" s="26" t="str">
        <f t="shared" si="111"/>
        <v/>
      </c>
      <c r="K808" s="26" t="str">
        <f t="shared" si="118"/>
        <v/>
      </c>
      <c r="L808" s="26" t="str">
        <f t="shared" si="112"/>
        <v/>
      </c>
      <c r="M808" s="26" t="str">
        <f t="shared" si="113"/>
        <v/>
      </c>
      <c r="N808" s="26" t="str">
        <f t="shared" si="114"/>
        <v/>
      </c>
      <c r="O808" s="26" t="str">
        <f t="shared" si="115"/>
        <v/>
      </c>
      <c r="P808" s="50" t="str">
        <f>IF(OR(ISBLANK(Livraison!$B$15),ISBLANK(G808)),"",IF(M808=FALSE,FALSE,IF(AND((Livraison!$B$15-YEAR(G808))&gt;=16,(Livraison!$B$15-YEAR(G808))&lt;=65),TRUE,FALSE)))</f>
        <v/>
      </c>
      <c r="Q808" s="26" t="str">
        <f>IF(ISBLANK(E808),"",IF(COUNTIF(Qualification!$O$12:$O$1011,E808)&gt;0,TRUE,FALSE))</f>
        <v/>
      </c>
      <c r="R808" s="56" t="str">
        <f t="shared" si="116"/>
        <v/>
      </c>
    </row>
    <row r="809" spans="1:18">
      <c r="A809" s="40" t="str">
        <f t="shared" si="110"/>
        <v/>
      </c>
      <c r="B809" s="54"/>
      <c r="C809" s="54"/>
      <c r="D809" s="55"/>
      <c r="E809" s="53"/>
      <c r="F809" s="55"/>
      <c r="G809" s="126"/>
      <c r="H809" s="55"/>
      <c r="I809" s="51" t="str">
        <f t="shared" si="117"/>
        <v>-</v>
      </c>
      <c r="J809" s="26" t="str">
        <f t="shared" si="111"/>
        <v/>
      </c>
      <c r="K809" s="26" t="str">
        <f t="shared" si="118"/>
        <v/>
      </c>
      <c r="L809" s="26" t="str">
        <f t="shared" si="112"/>
        <v/>
      </c>
      <c r="M809" s="26" t="str">
        <f t="shared" si="113"/>
        <v/>
      </c>
      <c r="N809" s="26" t="str">
        <f t="shared" si="114"/>
        <v/>
      </c>
      <c r="O809" s="26" t="str">
        <f t="shared" si="115"/>
        <v/>
      </c>
      <c r="P809" s="50" t="str">
        <f>IF(OR(ISBLANK(Livraison!$B$15),ISBLANK(G809)),"",IF(M809=FALSE,FALSE,IF(AND((Livraison!$B$15-YEAR(G809))&gt;=16,(Livraison!$B$15-YEAR(G809))&lt;=65),TRUE,FALSE)))</f>
        <v/>
      </c>
      <c r="Q809" s="26" t="str">
        <f>IF(ISBLANK(E809),"",IF(COUNTIF(Qualification!$O$12:$O$1011,E809)&gt;0,TRUE,FALSE))</f>
        <v/>
      </c>
      <c r="R809" s="56" t="str">
        <f t="shared" si="116"/>
        <v/>
      </c>
    </row>
    <row r="810" spans="1:18">
      <c r="A810" s="40" t="str">
        <f t="shared" si="110"/>
        <v/>
      </c>
      <c r="B810" s="54"/>
      <c r="C810" s="54"/>
      <c r="D810" s="55"/>
      <c r="E810" s="53"/>
      <c r="F810" s="55"/>
      <c r="G810" s="126"/>
      <c r="H810" s="55"/>
      <c r="I810" s="51" t="str">
        <f t="shared" si="117"/>
        <v>-</v>
      </c>
      <c r="J810" s="26" t="str">
        <f t="shared" si="111"/>
        <v/>
      </c>
      <c r="K810" s="26" t="str">
        <f t="shared" si="118"/>
        <v/>
      </c>
      <c r="L810" s="26" t="str">
        <f t="shared" si="112"/>
        <v/>
      </c>
      <c r="M810" s="26" t="str">
        <f t="shared" si="113"/>
        <v/>
      </c>
      <c r="N810" s="26" t="str">
        <f t="shared" si="114"/>
        <v/>
      </c>
      <c r="O810" s="26" t="str">
        <f t="shared" si="115"/>
        <v/>
      </c>
      <c r="P810" s="50" t="str">
        <f>IF(OR(ISBLANK(Livraison!$B$15),ISBLANK(G810)),"",IF(M810=FALSE,FALSE,IF(AND((Livraison!$B$15-YEAR(G810))&gt;=16,(Livraison!$B$15-YEAR(G810))&lt;=65),TRUE,FALSE)))</f>
        <v/>
      </c>
      <c r="Q810" s="26" t="str">
        <f>IF(ISBLANK(E810),"",IF(COUNTIF(Qualification!$O$12:$O$1011,E810)&gt;0,TRUE,FALSE))</f>
        <v/>
      </c>
      <c r="R810" s="56" t="str">
        <f t="shared" si="116"/>
        <v/>
      </c>
    </row>
    <row r="811" spans="1:18">
      <c r="A811" s="40" t="str">
        <f t="shared" si="110"/>
        <v/>
      </c>
      <c r="B811" s="54"/>
      <c r="C811" s="54"/>
      <c r="D811" s="55"/>
      <c r="E811" s="53"/>
      <c r="F811" s="55"/>
      <c r="G811" s="126"/>
      <c r="H811" s="55"/>
      <c r="I811" s="51" t="str">
        <f t="shared" si="117"/>
        <v>-</v>
      </c>
      <c r="J811" s="26" t="str">
        <f t="shared" si="111"/>
        <v/>
      </c>
      <c r="K811" s="26" t="str">
        <f t="shared" si="118"/>
        <v/>
      </c>
      <c r="L811" s="26" t="str">
        <f t="shared" si="112"/>
        <v/>
      </c>
      <c r="M811" s="26" t="str">
        <f t="shared" si="113"/>
        <v/>
      </c>
      <c r="N811" s="26" t="str">
        <f t="shared" si="114"/>
        <v/>
      </c>
      <c r="O811" s="26" t="str">
        <f t="shared" si="115"/>
        <v/>
      </c>
      <c r="P811" s="50" t="str">
        <f>IF(OR(ISBLANK(Livraison!$B$15),ISBLANK(G811)),"",IF(M811=FALSE,FALSE,IF(AND((Livraison!$B$15-YEAR(G811))&gt;=16,(Livraison!$B$15-YEAR(G811))&lt;=65),TRUE,FALSE)))</f>
        <v/>
      </c>
      <c r="Q811" s="26" t="str">
        <f>IF(ISBLANK(E811),"",IF(COUNTIF(Qualification!$O$12:$O$1011,E811)&gt;0,TRUE,FALSE))</f>
        <v/>
      </c>
      <c r="R811" s="56" t="str">
        <f t="shared" si="116"/>
        <v/>
      </c>
    </row>
    <row r="812" spans="1:18">
      <c r="A812" s="40" t="str">
        <f t="shared" ref="A812:A875" si="119">IF(ISBLANK(D812),"",IF(COUNTA(D812:H812)&lt;&gt;5,"Incomplet",IF(OR(COUNTIF(J812:P812,FALSE)&gt;0,COUNTIF(J812:P812,#N/A)&gt;0),"Erreur",IF(NOT(P812),"Attention",IF(NOT(Q812),"Pas utilisé","OK")))))</f>
        <v/>
      </c>
      <c r="B812" s="54"/>
      <c r="C812" s="54"/>
      <c r="D812" s="55"/>
      <c r="E812" s="53"/>
      <c r="F812" s="55"/>
      <c r="G812" s="126"/>
      <c r="H812" s="55"/>
      <c r="I812" s="51" t="str">
        <f t="shared" si="117"/>
        <v>-</v>
      </c>
      <c r="J812" s="26" t="str">
        <f t="shared" ref="J812:J875" si="120">IF(D812="CH.AHV",IF(LEN(E812)=13,IF((MID(E812,13,1)+1-1)=MOD(10-(MID(E812,1,1)+3*MID(E812,2,1)+MID(E812,3,1)+3*MID(E812,4,1)+MID(E812,5,1)+3*MID(E812,6,1)+MID(E812,7,1)+3*MID(E812,8,1)+MID(E812,9,1)+3*MID(E812,10,1)+MID(E812,11,1)+3*MID(E812,12,1)),10),TRUE,FALSE),FALSE),"")</f>
        <v/>
      </c>
      <c r="K812" s="26" t="str">
        <f t="shared" si="118"/>
        <v/>
      </c>
      <c r="L812" s="26" t="str">
        <f t="shared" ref="L812:L875" si="121">IF(ISBLANK(D812),"",IF(OR(ISNA(MATCH(D812,codecatidpers,0)),D812="-"),FALSE,TRUE))</f>
        <v/>
      </c>
      <c r="M812" s="26" t="str">
        <f t="shared" ref="M812:M875" si="122">IF(ISBLANK(G812),"",IF(AND(G812 &gt; DATE(1925,1,1),G812 &lt; DATE(2100,1,1)),TRUE,FALSE))</f>
        <v/>
      </c>
      <c r="N812" s="26" t="str">
        <f t="shared" ref="N812:N875" si="123">IF(ISBLANK(F812),"",IF(OR(ISNA(MATCH(F812,libsex,0)),F812="-"),FALSE,TRUE))</f>
        <v/>
      </c>
      <c r="O812" s="26" t="str">
        <f t="shared" ref="O812:O875" si="124">IF(ISBLANK(H812),"",IF(OR(ISNA(MATCH(H812,libgem,0)),H812="-"),FALSE,TRUE))</f>
        <v/>
      </c>
      <c r="P812" s="50" t="str">
        <f>IF(OR(ISBLANK(Livraison!$B$15),ISBLANK(G812)),"",IF(M812=FALSE,FALSE,IF(AND((Livraison!$B$15-YEAR(G812))&gt;=16,(Livraison!$B$15-YEAR(G812))&lt;=65),TRUE,FALSE)))</f>
        <v/>
      </c>
      <c r="Q812" s="26" t="str">
        <f>IF(ISBLANK(E812),"",IF(COUNTIF(Qualification!$O$12:$O$1011,E812)&gt;0,TRUE,FALSE))</f>
        <v/>
      </c>
      <c r="R812" s="56" t="str">
        <f t="shared" ref="R812:R875" si="125">IF(A812="","",IF(A812&lt;&gt;"Pas utilisé",1,0))</f>
        <v/>
      </c>
    </row>
    <row r="813" spans="1:18">
      <c r="A813" s="40" t="str">
        <f t="shared" si="119"/>
        <v/>
      </c>
      <c r="B813" s="54"/>
      <c r="C813" s="54"/>
      <c r="D813" s="55"/>
      <c r="E813" s="53"/>
      <c r="F813" s="55"/>
      <c r="G813" s="126"/>
      <c r="H813" s="55"/>
      <c r="I813" s="51" t="str">
        <f t="shared" si="117"/>
        <v>-</v>
      </c>
      <c r="J813" s="26" t="str">
        <f t="shared" si="120"/>
        <v/>
      </c>
      <c r="K813" s="26" t="str">
        <f t="shared" si="118"/>
        <v/>
      </c>
      <c r="L813" s="26" t="str">
        <f t="shared" si="121"/>
        <v/>
      </c>
      <c r="M813" s="26" t="str">
        <f t="shared" si="122"/>
        <v/>
      </c>
      <c r="N813" s="26" t="str">
        <f t="shared" si="123"/>
        <v/>
      </c>
      <c r="O813" s="26" t="str">
        <f t="shared" si="124"/>
        <v/>
      </c>
      <c r="P813" s="50" t="str">
        <f>IF(OR(ISBLANK(Livraison!$B$15),ISBLANK(G813)),"",IF(M813=FALSE,FALSE,IF(AND((Livraison!$B$15-YEAR(G813))&gt;=16,(Livraison!$B$15-YEAR(G813))&lt;=65),TRUE,FALSE)))</f>
        <v/>
      </c>
      <c r="Q813" s="26" t="str">
        <f>IF(ISBLANK(E813),"",IF(COUNTIF(Qualification!$O$12:$O$1011,E813)&gt;0,TRUE,FALSE))</f>
        <v/>
      </c>
      <c r="R813" s="56" t="str">
        <f t="shared" si="125"/>
        <v/>
      </c>
    </row>
    <row r="814" spans="1:18">
      <c r="A814" s="40" t="str">
        <f t="shared" si="119"/>
        <v/>
      </c>
      <c r="B814" s="54"/>
      <c r="C814" s="54"/>
      <c r="D814" s="55"/>
      <c r="E814" s="53"/>
      <c r="F814" s="55"/>
      <c r="G814" s="126"/>
      <c r="H814" s="55"/>
      <c r="I814" s="51" t="str">
        <f t="shared" si="117"/>
        <v>-</v>
      </c>
      <c r="J814" s="26" t="str">
        <f t="shared" si="120"/>
        <v/>
      </c>
      <c r="K814" s="26" t="str">
        <f t="shared" si="118"/>
        <v/>
      </c>
      <c r="L814" s="26" t="str">
        <f t="shared" si="121"/>
        <v/>
      </c>
      <c r="M814" s="26" t="str">
        <f t="shared" si="122"/>
        <v/>
      </c>
      <c r="N814" s="26" t="str">
        <f t="shared" si="123"/>
        <v/>
      </c>
      <c r="O814" s="26" t="str">
        <f t="shared" si="124"/>
        <v/>
      </c>
      <c r="P814" s="50" t="str">
        <f>IF(OR(ISBLANK(Livraison!$B$15),ISBLANK(G814)),"",IF(M814=FALSE,FALSE,IF(AND((Livraison!$B$15-YEAR(G814))&gt;=16,(Livraison!$B$15-YEAR(G814))&lt;=65),TRUE,FALSE)))</f>
        <v/>
      </c>
      <c r="Q814" s="26" t="str">
        <f>IF(ISBLANK(E814),"",IF(COUNTIF(Qualification!$O$12:$O$1011,E814)&gt;0,TRUE,FALSE))</f>
        <v/>
      </c>
      <c r="R814" s="56" t="str">
        <f t="shared" si="125"/>
        <v/>
      </c>
    </row>
    <row r="815" spans="1:18">
      <c r="A815" s="40" t="str">
        <f t="shared" si="119"/>
        <v/>
      </c>
      <c r="B815" s="54"/>
      <c r="C815" s="54"/>
      <c r="D815" s="55"/>
      <c r="E815" s="53"/>
      <c r="F815" s="55"/>
      <c r="G815" s="126"/>
      <c r="H815" s="55"/>
      <c r="I815" s="51" t="str">
        <f t="shared" si="117"/>
        <v>-</v>
      </c>
      <c r="J815" s="26" t="str">
        <f t="shared" si="120"/>
        <v/>
      </c>
      <c r="K815" s="26" t="str">
        <f t="shared" si="118"/>
        <v/>
      </c>
      <c r="L815" s="26" t="str">
        <f t="shared" si="121"/>
        <v/>
      </c>
      <c r="M815" s="26" t="str">
        <f t="shared" si="122"/>
        <v/>
      </c>
      <c r="N815" s="26" t="str">
        <f t="shared" si="123"/>
        <v/>
      </c>
      <c r="O815" s="26" t="str">
        <f t="shared" si="124"/>
        <v/>
      </c>
      <c r="P815" s="50" t="str">
        <f>IF(OR(ISBLANK(Livraison!$B$15),ISBLANK(G815)),"",IF(M815=FALSE,FALSE,IF(AND((Livraison!$B$15-YEAR(G815))&gt;=16,(Livraison!$B$15-YEAR(G815))&lt;=65),TRUE,FALSE)))</f>
        <v/>
      </c>
      <c r="Q815" s="26" t="str">
        <f>IF(ISBLANK(E815),"",IF(COUNTIF(Qualification!$O$12:$O$1011,E815)&gt;0,TRUE,FALSE))</f>
        <v/>
      </c>
      <c r="R815" s="56" t="str">
        <f t="shared" si="125"/>
        <v/>
      </c>
    </row>
    <row r="816" spans="1:18">
      <c r="A816" s="40" t="str">
        <f t="shared" si="119"/>
        <v/>
      </c>
      <c r="B816" s="54"/>
      <c r="C816" s="54"/>
      <c r="D816" s="55"/>
      <c r="E816" s="53"/>
      <c r="F816" s="55"/>
      <c r="G816" s="126"/>
      <c r="H816" s="55"/>
      <c r="I816" s="51" t="str">
        <f t="shared" si="117"/>
        <v>-</v>
      </c>
      <c r="J816" s="26" t="str">
        <f t="shared" si="120"/>
        <v/>
      </c>
      <c r="K816" s="26" t="str">
        <f t="shared" si="118"/>
        <v/>
      </c>
      <c r="L816" s="26" t="str">
        <f t="shared" si="121"/>
        <v/>
      </c>
      <c r="M816" s="26" t="str">
        <f t="shared" si="122"/>
        <v/>
      </c>
      <c r="N816" s="26" t="str">
        <f t="shared" si="123"/>
        <v/>
      </c>
      <c r="O816" s="26" t="str">
        <f t="shared" si="124"/>
        <v/>
      </c>
      <c r="P816" s="50" t="str">
        <f>IF(OR(ISBLANK(Livraison!$B$15),ISBLANK(G816)),"",IF(M816=FALSE,FALSE,IF(AND((Livraison!$B$15-YEAR(G816))&gt;=16,(Livraison!$B$15-YEAR(G816))&lt;=65),TRUE,FALSE)))</f>
        <v/>
      </c>
      <c r="Q816" s="26" t="str">
        <f>IF(ISBLANK(E816),"",IF(COUNTIF(Qualification!$O$12:$O$1011,E816)&gt;0,TRUE,FALSE))</f>
        <v/>
      </c>
      <c r="R816" s="56" t="str">
        <f t="shared" si="125"/>
        <v/>
      </c>
    </row>
    <row r="817" spans="1:18">
      <c r="A817" s="40" t="str">
        <f t="shared" si="119"/>
        <v/>
      </c>
      <c r="B817" s="54"/>
      <c r="C817" s="54"/>
      <c r="D817" s="55"/>
      <c r="E817" s="53"/>
      <c r="F817" s="55"/>
      <c r="G817" s="126"/>
      <c r="H817" s="55"/>
      <c r="I817" s="51" t="str">
        <f t="shared" si="117"/>
        <v>-</v>
      </c>
      <c r="J817" s="26" t="str">
        <f t="shared" si="120"/>
        <v/>
      </c>
      <c r="K817" s="26" t="str">
        <f t="shared" si="118"/>
        <v/>
      </c>
      <c r="L817" s="26" t="str">
        <f t="shared" si="121"/>
        <v/>
      </c>
      <c r="M817" s="26" t="str">
        <f t="shared" si="122"/>
        <v/>
      </c>
      <c r="N817" s="26" t="str">
        <f t="shared" si="123"/>
        <v/>
      </c>
      <c r="O817" s="26" t="str">
        <f t="shared" si="124"/>
        <v/>
      </c>
      <c r="P817" s="50" t="str">
        <f>IF(OR(ISBLANK(Livraison!$B$15),ISBLANK(G817)),"",IF(M817=FALSE,FALSE,IF(AND((Livraison!$B$15-YEAR(G817))&gt;=16,(Livraison!$B$15-YEAR(G817))&lt;=65),TRUE,FALSE)))</f>
        <v/>
      </c>
      <c r="Q817" s="26" t="str">
        <f>IF(ISBLANK(E817),"",IF(COUNTIF(Qualification!$O$12:$O$1011,E817)&gt;0,TRUE,FALSE))</f>
        <v/>
      </c>
      <c r="R817" s="56" t="str">
        <f t="shared" si="125"/>
        <v/>
      </c>
    </row>
    <row r="818" spans="1:18">
      <c r="A818" s="40" t="str">
        <f t="shared" si="119"/>
        <v/>
      </c>
      <c r="B818" s="54"/>
      <c r="C818" s="54"/>
      <c r="D818" s="55"/>
      <c r="E818" s="53"/>
      <c r="F818" s="55"/>
      <c r="G818" s="126"/>
      <c r="H818" s="55"/>
      <c r="I818" s="51" t="str">
        <f t="shared" si="117"/>
        <v>-</v>
      </c>
      <c r="J818" s="26" t="str">
        <f t="shared" si="120"/>
        <v/>
      </c>
      <c r="K818" s="26" t="str">
        <f t="shared" si="118"/>
        <v/>
      </c>
      <c r="L818" s="26" t="str">
        <f t="shared" si="121"/>
        <v/>
      </c>
      <c r="M818" s="26" t="str">
        <f t="shared" si="122"/>
        <v/>
      </c>
      <c r="N818" s="26" t="str">
        <f t="shared" si="123"/>
        <v/>
      </c>
      <c r="O818" s="26" t="str">
        <f t="shared" si="124"/>
        <v/>
      </c>
      <c r="P818" s="50" t="str">
        <f>IF(OR(ISBLANK(Livraison!$B$15),ISBLANK(G818)),"",IF(M818=FALSE,FALSE,IF(AND((Livraison!$B$15-YEAR(G818))&gt;=16,(Livraison!$B$15-YEAR(G818))&lt;=65),TRUE,FALSE)))</f>
        <v/>
      </c>
      <c r="Q818" s="26" t="str">
        <f>IF(ISBLANK(E818),"",IF(COUNTIF(Qualification!$O$12:$O$1011,E818)&gt;0,TRUE,FALSE))</f>
        <v/>
      </c>
      <c r="R818" s="56" t="str">
        <f t="shared" si="125"/>
        <v/>
      </c>
    </row>
    <row r="819" spans="1:18">
      <c r="A819" s="40" t="str">
        <f t="shared" si="119"/>
        <v/>
      </c>
      <c r="B819" s="54"/>
      <c r="C819" s="54"/>
      <c r="D819" s="55"/>
      <c r="E819" s="53"/>
      <c r="F819" s="55"/>
      <c r="G819" s="126"/>
      <c r="H819" s="55"/>
      <c r="I819" s="51" t="str">
        <f t="shared" si="117"/>
        <v>-</v>
      </c>
      <c r="J819" s="26" t="str">
        <f t="shared" si="120"/>
        <v/>
      </c>
      <c r="K819" s="26" t="str">
        <f t="shared" si="118"/>
        <v/>
      </c>
      <c r="L819" s="26" t="str">
        <f t="shared" si="121"/>
        <v/>
      </c>
      <c r="M819" s="26" t="str">
        <f t="shared" si="122"/>
        <v/>
      </c>
      <c r="N819" s="26" t="str">
        <f t="shared" si="123"/>
        <v/>
      </c>
      <c r="O819" s="26" t="str">
        <f t="shared" si="124"/>
        <v/>
      </c>
      <c r="P819" s="50" t="str">
        <f>IF(OR(ISBLANK(Livraison!$B$15),ISBLANK(G819)),"",IF(M819=FALSE,FALSE,IF(AND((Livraison!$B$15-YEAR(G819))&gt;=16,(Livraison!$B$15-YEAR(G819))&lt;=65),TRUE,FALSE)))</f>
        <v/>
      </c>
      <c r="Q819" s="26" t="str">
        <f>IF(ISBLANK(E819),"",IF(COUNTIF(Qualification!$O$12:$O$1011,E819)&gt;0,TRUE,FALSE))</f>
        <v/>
      </c>
      <c r="R819" s="56" t="str">
        <f t="shared" si="125"/>
        <v/>
      </c>
    </row>
    <row r="820" spans="1:18">
      <c r="A820" s="40" t="str">
        <f t="shared" si="119"/>
        <v/>
      </c>
      <c r="B820" s="54"/>
      <c r="C820" s="54"/>
      <c r="D820" s="55"/>
      <c r="E820" s="53"/>
      <c r="F820" s="55"/>
      <c r="G820" s="126"/>
      <c r="H820" s="55"/>
      <c r="I820" s="51" t="str">
        <f t="shared" si="117"/>
        <v>-</v>
      </c>
      <c r="J820" s="26" t="str">
        <f t="shared" si="120"/>
        <v/>
      </c>
      <c r="K820" s="26" t="str">
        <f t="shared" si="118"/>
        <v/>
      </c>
      <c r="L820" s="26" t="str">
        <f t="shared" si="121"/>
        <v/>
      </c>
      <c r="M820" s="26" t="str">
        <f t="shared" si="122"/>
        <v/>
      </c>
      <c r="N820" s="26" t="str">
        <f t="shared" si="123"/>
        <v/>
      </c>
      <c r="O820" s="26" t="str">
        <f t="shared" si="124"/>
        <v/>
      </c>
      <c r="P820" s="50" t="str">
        <f>IF(OR(ISBLANK(Livraison!$B$15),ISBLANK(G820)),"",IF(M820=FALSE,FALSE,IF(AND((Livraison!$B$15-YEAR(G820))&gt;=16,(Livraison!$B$15-YEAR(G820))&lt;=65),TRUE,FALSE)))</f>
        <v/>
      </c>
      <c r="Q820" s="26" t="str">
        <f>IF(ISBLANK(E820),"",IF(COUNTIF(Qualification!$O$12:$O$1011,E820)&gt;0,TRUE,FALSE))</f>
        <v/>
      </c>
      <c r="R820" s="56" t="str">
        <f t="shared" si="125"/>
        <v/>
      </c>
    </row>
    <row r="821" spans="1:18">
      <c r="A821" s="40" t="str">
        <f t="shared" si="119"/>
        <v/>
      </c>
      <c r="B821" s="54"/>
      <c r="C821" s="54"/>
      <c r="D821" s="55"/>
      <c r="E821" s="53"/>
      <c r="F821" s="55"/>
      <c r="G821" s="126"/>
      <c r="H821" s="55"/>
      <c r="I821" s="51" t="str">
        <f t="shared" si="117"/>
        <v>-</v>
      </c>
      <c r="J821" s="26" t="str">
        <f t="shared" si="120"/>
        <v/>
      </c>
      <c r="K821" s="26" t="str">
        <f t="shared" si="118"/>
        <v/>
      </c>
      <c r="L821" s="26" t="str">
        <f t="shared" si="121"/>
        <v/>
      </c>
      <c r="M821" s="26" t="str">
        <f t="shared" si="122"/>
        <v/>
      </c>
      <c r="N821" s="26" t="str">
        <f t="shared" si="123"/>
        <v/>
      </c>
      <c r="O821" s="26" t="str">
        <f t="shared" si="124"/>
        <v/>
      </c>
      <c r="P821" s="50" t="str">
        <f>IF(OR(ISBLANK(Livraison!$B$15),ISBLANK(G821)),"",IF(M821=FALSE,FALSE,IF(AND((Livraison!$B$15-YEAR(G821))&gt;=16,(Livraison!$B$15-YEAR(G821))&lt;=65),TRUE,FALSE)))</f>
        <v/>
      </c>
      <c r="Q821" s="26" t="str">
        <f>IF(ISBLANK(E821),"",IF(COUNTIF(Qualification!$O$12:$O$1011,E821)&gt;0,TRUE,FALSE))</f>
        <v/>
      </c>
      <c r="R821" s="56" t="str">
        <f t="shared" si="125"/>
        <v/>
      </c>
    </row>
    <row r="822" spans="1:18">
      <c r="A822" s="40" t="str">
        <f t="shared" si="119"/>
        <v/>
      </c>
      <c r="B822" s="54"/>
      <c r="C822" s="54"/>
      <c r="D822" s="55"/>
      <c r="E822" s="53"/>
      <c r="F822" s="55"/>
      <c r="G822" s="126"/>
      <c r="H822" s="55"/>
      <c r="I822" s="51" t="str">
        <f t="shared" si="117"/>
        <v>-</v>
      </c>
      <c r="J822" s="26" t="str">
        <f t="shared" si="120"/>
        <v/>
      </c>
      <c r="K822" s="26" t="str">
        <f t="shared" si="118"/>
        <v/>
      </c>
      <c r="L822" s="26" t="str">
        <f t="shared" si="121"/>
        <v/>
      </c>
      <c r="M822" s="26" t="str">
        <f t="shared" si="122"/>
        <v/>
      </c>
      <c r="N822" s="26" t="str">
        <f t="shared" si="123"/>
        <v/>
      </c>
      <c r="O822" s="26" t="str">
        <f t="shared" si="124"/>
        <v/>
      </c>
      <c r="P822" s="50" t="str">
        <f>IF(OR(ISBLANK(Livraison!$B$15),ISBLANK(G822)),"",IF(M822=FALSE,FALSE,IF(AND((Livraison!$B$15-YEAR(G822))&gt;=16,(Livraison!$B$15-YEAR(G822))&lt;=65),TRUE,FALSE)))</f>
        <v/>
      </c>
      <c r="Q822" s="26" t="str">
        <f>IF(ISBLANK(E822),"",IF(COUNTIF(Qualification!$O$12:$O$1011,E822)&gt;0,TRUE,FALSE))</f>
        <v/>
      </c>
      <c r="R822" s="56" t="str">
        <f t="shared" si="125"/>
        <v/>
      </c>
    </row>
    <row r="823" spans="1:18">
      <c r="A823" s="40" t="str">
        <f t="shared" si="119"/>
        <v/>
      </c>
      <c r="B823" s="54"/>
      <c r="C823" s="54"/>
      <c r="D823" s="55"/>
      <c r="E823" s="53"/>
      <c r="F823" s="55"/>
      <c r="G823" s="126"/>
      <c r="H823" s="55"/>
      <c r="I823" s="51" t="str">
        <f t="shared" si="117"/>
        <v>-</v>
      </c>
      <c r="J823" s="26" t="str">
        <f t="shared" si="120"/>
        <v/>
      </c>
      <c r="K823" s="26" t="str">
        <f t="shared" si="118"/>
        <v/>
      </c>
      <c r="L823" s="26" t="str">
        <f t="shared" si="121"/>
        <v/>
      </c>
      <c r="M823" s="26" t="str">
        <f t="shared" si="122"/>
        <v/>
      </c>
      <c r="N823" s="26" t="str">
        <f t="shared" si="123"/>
        <v/>
      </c>
      <c r="O823" s="26" t="str">
        <f t="shared" si="124"/>
        <v/>
      </c>
      <c r="P823" s="50" t="str">
        <f>IF(OR(ISBLANK(Livraison!$B$15),ISBLANK(G823)),"",IF(M823=FALSE,FALSE,IF(AND((Livraison!$B$15-YEAR(G823))&gt;=16,(Livraison!$B$15-YEAR(G823))&lt;=65),TRUE,FALSE)))</f>
        <v/>
      </c>
      <c r="Q823" s="26" t="str">
        <f>IF(ISBLANK(E823),"",IF(COUNTIF(Qualification!$O$12:$O$1011,E823)&gt;0,TRUE,FALSE))</f>
        <v/>
      </c>
      <c r="R823" s="56" t="str">
        <f t="shared" si="125"/>
        <v/>
      </c>
    </row>
    <row r="824" spans="1:18">
      <c r="A824" s="40" t="str">
        <f t="shared" si="119"/>
        <v/>
      </c>
      <c r="B824" s="54"/>
      <c r="C824" s="54"/>
      <c r="D824" s="55"/>
      <c r="E824" s="53"/>
      <c r="F824" s="55"/>
      <c r="G824" s="126"/>
      <c r="H824" s="55"/>
      <c r="I824" s="51" t="str">
        <f t="shared" si="117"/>
        <v>-</v>
      </c>
      <c r="J824" s="26" t="str">
        <f t="shared" si="120"/>
        <v/>
      </c>
      <c r="K824" s="26" t="str">
        <f t="shared" si="118"/>
        <v/>
      </c>
      <c r="L824" s="26" t="str">
        <f t="shared" si="121"/>
        <v/>
      </c>
      <c r="M824" s="26" t="str">
        <f t="shared" si="122"/>
        <v/>
      </c>
      <c r="N824" s="26" t="str">
        <f t="shared" si="123"/>
        <v/>
      </c>
      <c r="O824" s="26" t="str">
        <f t="shared" si="124"/>
        <v/>
      </c>
      <c r="P824" s="50" t="str">
        <f>IF(OR(ISBLANK(Livraison!$B$15),ISBLANK(G824)),"",IF(M824=FALSE,FALSE,IF(AND((Livraison!$B$15-YEAR(G824))&gt;=16,(Livraison!$B$15-YEAR(G824))&lt;=65),TRUE,FALSE)))</f>
        <v/>
      </c>
      <c r="Q824" s="26" t="str">
        <f>IF(ISBLANK(E824),"",IF(COUNTIF(Qualification!$O$12:$O$1011,E824)&gt;0,TRUE,FALSE))</f>
        <v/>
      </c>
      <c r="R824" s="56" t="str">
        <f t="shared" si="125"/>
        <v/>
      </c>
    </row>
    <row r="825" spans="1:18">
      <c r="A825" s="40" t="str">
        <f t="shared" si="119"/>
        <v/>
      </c>
      <c r="B825" s="54"/>
      <c r="C825" s="54"/>
      <c r="D825" s="55"/>
      <c r="E825" s="53"/>
      <c r="F825" s="55"/>
      <c r="G825" s="126"/>
      <c r="H825" s="55"/>
      <c r="I825" s="51" t="str">
        <f t="shared" si="117"/>
        <v>-</v>
      </c>
      <c r="J825" s="26" t="str">
        <f t="shared" si="120"/>
        <v/>
      </c>
      <c r="K825" s="26" t="str">
        <f t="shared" si="118"/>
        <v/>
      </c>
      <c r="L825" s="26" t="str">
        <f t="shared" si="121"/>
        <v/>
      </c>
      <c r="M825" s="26" t="str">
        <f t="shared" si="122"/>
        <v/>
      </c>
      <c r="N825" s="26" t="str">
        <f t="shared" si="123"/>
        <v/>
      </c>
      <c r="O825" s="26" t="str">
        <f t="shared" si="124"/>
        <v/>
      </c>
      <c r="P825" s="50" t="str">
        <f>IF(OR(ISBLANK(Livraison!$B$15),ISBLANK(G825)),"",IF(M825=FALSE,FALSE,IF(AND((Livraison!$B$15-YEAR(G825))&gt;=16,(Livraison!$B$15-YEAR(G825))&lt;=65),TRUE,FALSE)))</f>
        <v/>
      </c>
      <c r="Q825" s="26" t="str">
        <f>IF(ISBLANK(E825),"",IF(COUNTIF(Qualification!$O$12:$O$1011,E825)&gt;0,TRUE,FALSE))</f>
        <v/>
      </c>
      <c r="R825" s="56" t="str">
        <f t="shared" si="125"/>
        <v/>
      </c>
    </row>
    <row r="826" spans="1:18">
      <c r="A826" s="40" t="str">
        <f t="shared" si="119"/>
        <v/>
      </c>
      <c r="B826" s="54"/>
      <c r="C826" s="54"/>
      <c r="D826" s="55"/>
      <c r="E826" s="53"/>
      <c r="F826" s="55"/>
      <c r="G826" s="126"/>
      <c r="H826" s="55"/>
      <c r="I826" s="51" t="str">
        <f t="shared" si="117"/>
        <v>-</v>
      </c>
      <c r="J826" s="26" t="str">
        <f t="shared" si="120"/>
        <v/>
      </c>
      <c r="K826" s="26" t="str">
        <f t="shared" si="118"/>
        <v/>
      </c>
      <c r="L826" s="26" t="str">
        <f t="shared" si="121"/>
        <v/>
      </c>
      <c r="M826" s="26" t="str">
        <f t="shared" si="122"/>
        <v/>
      </c>
      <c r="N826" s="26" t="str">
        <f t="shared" si="123"/>
        <v/>
      </c>
      <c r="O826" s="26" t="str">
        <f t="shared" si="124"/>
        <v/>
      </c>
      <c r="P826" s="50" t="str">
        <f>IF(OR(ISBLANK(Livraison!$B$15),ISBLANK(G826)),"",IF(M826=FALSE,FALSE,IF(AND((Livraison!$B$15-YEAR(G826))&gt;=16,(Livraison!$B$15-YEAR(G826))&lt;=65),TRUE,FALSE)))</f>
        <v/>
      </c>
      <c r="Q826" s="26" t="str">
        <f>IF(ISBLANK(E826),"",IF(COUNTIF(Qualification!$O$12:$O$1011,E826)&gt;0,TRUE,FALSE))</f>
        <v/>
      </c>
      <c r="R826" s="56" t="str">
        <f t="shared" si="125"/>
        <v/>
      </c>
    </row>
    <row r="827" spans="1:18">
      <c r="A827" s="40" t="str">
        <f t="shared" si="119"/>
        <v/>
      </c>
      <c r="B827" s="54"/>
      <c r="C827" s="54"/>
      <c r="D827" s="55"/>
      <c r="E827" s="53"/>
      <c r="F827" s="55"/>
      <c r="G827" s="126"/>
      <c r="H827" s="55"/>
      <c r="I827" s="51" t="str">
        <f t="shared" si="117"/>
        <v>-</v>
      </c>
      <c r="J827" s="26" t="str">
        <f t="shared" si="120"/>
        <v/>
      </c>
      <c r="K827" s="26" t="str">
        <f t="shared" si="118"/>
        <v/>
      </c>
      <c r="L827" s="26" t="str">
        <f t="shared" si="121"/>
        <v/>
      </c>
      <c r="M827" s="26" t="str">
        <f t="shared" si="122"/>
        <v/>
      </c>
      <c r="N827" s="26" t="str">
        <f t="shared" si="123"/>
        <v/>
      </c>
      <c r="O827" s="26" t="str">
        <f t="shared" si="124"/>
        <v/>
      </c>
      <c r="P827" s="50" t="str">
        <f>IF(OR(ISBLANK(Livraison!$B$15),ISBLANK(G827)),"",IF(M827=FALSE,FALSE,IF(AND((Livraison!$B$15-YEAR(G827))&gt;=16,(Livraison!$B$15-YEAR(G827))&lt;=65),TRUE,FALSE)))</f>
        <v/>
      </c>
      <c r="Q827" s="26" t="str">
        <f>IF(ISBLANK(E827),"",IF(COUNTIF(Qualification!$O$12:$O$1011,E827)&gt;0,TRUE,FALSE))</f>
        <v/>
      </c>
      <c r="R827" s="56" t="str">
        <f t="shared" si="125"/>
        <v/>
      </c>
    </row>
    <row r="828" spans="1:18">
      <c r="A828" s="40" t="str">
        <f t="shared" si="119"/>
        <v/>
      </c>
      <c r="B828" s="54"/>
      <c r="C828" s="54"/>
      <c r="D828" s="55"/>
      <c r="E828" s="53"/>
      <c r="F828" s="55"/>
      <c r="G828" s="126"/>
      <c r="H828" s="55"/>
      <c r="I828" s="51" t="str">
        <f t="shared" si="117"/>
        <v>-</v>
      </c>
      <c r="J828" s="26" t="str">
        <f t="shared" si="120"/>
        <v/>
      </c>
      <c r="K828" s="26" t="str">
        <f t="shared" si="118"/>
        <v/>
      </c>
      <c r="L828" s="26" t="str">
        <f t="shared" si="121"/>
        <v/>
      </c>
      <c r="M828" s="26" t="str">
        <f t="shared" si="122"/>
        <v/>
      </c>
      <c r="N828" s="26" t="str">
        <f t="shared" si="123"/>
        <v/>
      </c>
      <c r="O828" s="26" t="str">
        <f t="shared" si="124"/>
        <v/>
      </c>
      <c r="P828" s="50" t="str">
        <f>IF(OR(ISBLANK(Livraison!$B$15),ISBLANK(G828)),"",IF(M828=FALSE,FALSE,IF(AND((Livraison!$B$15-YEAR(G828))&gt;=16,(Livraison!$B$15-YEAR(G828))&lt;=65),TRUE,FALSE)))</f>
        <v/>
      </c>
      <c r="Q828" s="26" t="str">
        <f>IF(ISBLANK(E828),"",IF(COUNTIF(Qualification!$O$12:$O$1011,E828)&gt;0,TRUE,FALSE))</f>
        <v/>
      </c>
      <c r="R828" s="56" t="str">
        <f t="shared" si="125"/>
        <v/>
      </c>
    </row>
    <row r="829" spans="1:18">
      <c r="A829" s="40" t="str">
        <f t="shared" si="119"/>
        <v/>
      </c>
      <c r="B829" s="54"/>
      <c r="C829" s="54"/>
      <c r="D829" s="55"/>
      <c r="E829" s="53"/>
      <c r="F829" s="55"/>
      <c r="G829" s="126"/>
      <c r="H829" s="55"/>
      <c r="I829" s="51" t="str">
        <f t="shared" si="117"/>
        <v>-</v>
      </c>
      <c r="J829" s="26" t="str">
        <f t="shared" si="120"/>
        <v/>
      </c>
      <c r="K829" s="26" t="str">
        <f t="shared" si="118"/>
        <v/>
      </c>
      <c r="L829" s="26" t="str">
        <f t="shared" si="121"/>
        <v/>
      </c>
      <c r="M829" s="26" t="str">
        <f t="shared" si="122"/>
        <v/>
      </c>
      <c r="N829" s="26" t="str">
        <f t="shared" si="123"/>
        <v/>
      </c>
      <c r="O829" s="26" t="str">
        <f t="shared" si="124"/>
        <v/>
      </c>
      <c r="P829" s="50" t="str">
        <f>IF(OR(ISBLANK(Livraison!$B$15),ISBLANK(G829)),"",IF(M829=FALSE,FALSE,IF(AND((Livraison!$B$15-YEAR(G829))&gt;=16,(Livraison!$B$15-YEAR(G829))&lt;=65),TRUE,FALSE)))</f>
        <v/>
      </c>
      <c r="Q829" s="26" t="str">
        <f>IF(ISBLANK(E829),"",IF(COUNTIF(Qualification!$O$12:$O$1011,E829)&gt;0,TRUE,FALSE))</f>
        <v/>
      </c>
      <c r="R829" s="56" t="str">
        <f t="shared" si="125"/>
        <v/>
      </c>
    </row>
    <row r="830" spans="1:18">
      <c r="A830" s="40" t="str">
        <f t="shared" si="119"/>
        <v/>
      </c>
      <c r="B830" s="54"/>
      <c r="C830" s="54"/>
      <c r="D830" s="55"/>
      <c r="E830" s="53"/>
      <c r="F830" s="55"/>
      <c r="G830" s="126"/>
      <c r="H830" s="55"/>
      <c r="I830" s="51" t="str">
        <f t="shared" si="117"/>
        <v>-</v>
      </c>
      <c r="J830" s="26" t="str">
        <f t="shared" si="120"/>
        <v/>
      </c>
      <c r="K830" s="26" t="str">
        <f t="shared" si="118"/>
        <v/>
      </c>
      <c r="L830" s="26" t="str">
        <f t="shared" si="121"/>
        <v/>
      </c>
      <c r="M830" s="26" t="str">
        <f t="shared" si="122"/>
        <v/>
      </c>
      <c r="N830" s="26" t="str">
        <f t="shared" si="123"/>
        <v/>
      </c>
      <c r="O830" s="26" t="str">
        <f t="shared" si="124"/>
        <v/>
      </c>
      <c r="P830" s="50" t="str">
        <f>IF(OR(ISBLANK(Livraison!$B$15),ISBLANK(G830)),"",IF(M830=FALSE,FALSE,IF(AND((Livraison!$B$15-YEAR(G830))&gt;=16,(Livraison!$B$15-YEAR(G830))&lt;=65),TRUE,FALSE)))</f>
        <v/>
      </c>
      <c r="Q830" s="26" t="str">
        <f>IF(ISBLANK(E830),"",IF(COUNTIF(Qualification!$O$12:$O$1011,E830)&gt;0,TRUE,FALSE))</f>
        <v/>
      </c>
      <c r="R830" s="56" t="str">
        <f t="shared" si="125"/>
        <v/>
      </c>
    </row>
    <row r="831" spans="1:18">
      <c r="A831" s="40" t="str">
        <f t="shared" si="119"/>
        <v/>
      </c>
      <c r="B831" s="54"/>
      <c r="C831" s="54"/>
      <c r="D831" s="55"/>
      <c r="E831" s="53"/>
      <c r="F831" s="55"/>
      <c r="G831" s="126"/>
      <c r="H831" s="55"/>
      <c r="I831" s="51" t="str">
        <f t="shared" si="117"/>
        <v>-</v>
      </c>
      <c r="J831" s="26" t="str">
        <f t="shared" si="120"/>
        <v/>
      </c>
      <c r="K831" s="26" t="str">
        <f t="shared" si="118"/>
        <v/>
      </c>
      <c r="L831" s="26" t="str">
        <f t="shared" si="121"/>
        <v/>
      </c>
      <c r="M831" s="26" t="str">
        <f t="shared" si="122"/>
        <v/>
      </c>
      <c r="N831" s="26" t="str">
        <f t="shared" si="123"/>
        <v/>
      </c>
      <c r="O831" s="26" t="str">
        <f t="shared" si="124"/>
        <v/>
      </c>
      <c r="P831" s="50" t="str">
        <f>IF(OR(ISBLANK(Livraison!$B$15),ISBLANK(G831)),"",IF(M831=FALSE,FALSE,IF(AND((Livraison!$B$15-YEAR(G831))&gt;=16,(Livraison!$B$15-YEAR(G831))&lt;=65),TRUE,FALSE)))</f>
        <v/>
      </c>
      <c r="Q831" s="26" t="str">
        <f>IF(ISBLANK(E831),"",IF(COUNTIF(Qualification!$O$12:$O$1011,E831)&gt;0,TRUE,FALSE))</f>
        <v/>
      </c>
      <c r="R831" s="56" t="str">
        <f t="shared" si="125"/>
        <v/>
      </c>
    </row>
    <row r="832" spans="1:18">
      <c r="A832" s="40" t="str">
        <f t="shared" si="119"/>
        <v/>
      </c>
      <c r="B832" s="54"/>
      <c r="C832" s="54"/>
      <c r="D832" s="55"/>
      <c r="E832" s="53"/>
      <c r="F832" s="55"/>
      <c r="G832" s="126"/>
      <c r="H832" s="55"/>
      <c r="I832" s="51" t="str">
        <f t="shared" si="117"/>
        <v>-</v>
      </c>
      <c r="J832" s="26" t="str">
        <f t="shared" si="120"/>
        <v/>
      </c>
      <c r="K832" s="26" t="str">
        <f t="shared" si="118"/>
        <v/>
      </c>
      <c r="L832" s="26" t="str">
        <f t="shared" si="121"/>
        <v/>
      </c>
      <c r="M832" s="26" t="str">
        <f t="shared" si="122"/>
        <v/>
      </c>
      <c r="N832" s="26" t="str">
        <f t="shared" si="123"/>
        <v/>
      </c>
      <c r="O832" s="26" t="str">
        <f t="shared" si="124"/>
        <v/>
      </c>
      <c r="P832" s="50" t="str">
        <f>IF(OR(ISBLANK(Livraison!$B$15),ISBLANK(G832)),"",IF(M832=FALSE,FALSE,IF(AND((Livraison!$B$15-YEAR(G832))&gt;=16,(Livraison!$B$15-YEAR(G832))&lt;=65),TRUE,FALSE)))</f>
        <v/>
      </c>
      <c r="Q832" s="26" t="str">
        <f>IF(ISBLANK(E832),"",IF(COUNTIF(Qualification!$O$12:$O$1011,E832)&gt;0,TRUE,FALSE))</f>
        <v/>
      </c>
      <c r="R832" s="56" t="str">
        <f t="shared" si="125"/>
        <v/>
      </c>
    </row>
    <row r="833" spans="1:18">
      <c r="A833" s="40" t="str">
        <f t="shared" si="119"/>
        <v/>
      </c>
      <c r="B833" s="54"/>
      <c r="C833" s="54"/>
      <c r="D833" s="55"/>
      <c r="E833" s="53"/>
      <c r="F833" s="55"/>
      <c r="G833" s="126"/>
      <c r="H833" s="55"/>
      <c r="I833" s="51" t="str">
        <f t="shared" si="117"/>
        <v>-</v>
      </c>
      <c r="J833" s="26" t="str">
        <f t="shared" si="120"/>
        <v/>
      </c>
      <c r="K833" s="26" t="str">
        <f t="shared" si="118"/>
        <v/>
      </c>
      <c r="L833" s="26" t="str">
        <f t="shared" si="121"/>
        <v/>
      </c>
      <c r="M833" s="26" t="str">
        <f t="shared" si="122"/>
        <v/>
      </c>
      <c r="N833" s="26" t="str">
        <f t="shared" si="123"/>
        <v/>
      </c>
      <c r="O833" s="26" t="str">
        <f t="shared" si="124"/>
        <v/>
      </c>
      <c r="P833" s="50" t="str">
        <f>IF(OR(ISBLANK(Livraison!$B$15),ISBLANK(G833)),"",IF(M833=FALSE,FALSE,IF(AND((Livraison!$B$15-YEAR(G833))&gt;=16,(Livraison!$B$15-YEAR(G833))&lt;=65),TRUE,FALSE)))</f>
        <v/>
      </c>
      <c r="Q833" s="26" t="str">
        <f>IF(ISBLANK(E833),"",IF(COUNTIF(Qualification!$O$12:$O$1011,E833)&gt;0,TRUE,FALSE))</f>
        <v/>
      </c>
      <c r="R833" s="56" t="str">
        <f t="shared" si="125"/>
        <v/>
      </c>
    </row>
    <row r="834" spans="1:18">
      <c r="A834" s="40" t="str">
        <f t="shared" si="119"/>
        <v/>
      </c>
      <c r="B834" s="54"/>
      <c r="C834" s="54"/>
      <c r="D834" s="55"/>
      <c r="E834" s="53"/>
      <c r="F834" s="55"/>
      <c r="G834" s="126"/>
      <c r="H834" s="55"/>
      <c r="I834" s="51" t="str">
        <f t="shared" si="117"/>
        <v>-</v>
      </c>
      <c r="J834" s="26" t="str">
        <f t="shared" si="120"/>
        <v/>
      </c>
      <c r="K834" s="26" t="str">
        <f t="shared" si="118"/>
        <v/>
      </c>
      <c r="L834" s="26" t="str">
        <f t="shared" si="121"/>
        <v/>
      </c>
      <c r="M834" s="26" t="str">
        <f t="shared" si="122"/>
        <v/>
      </c>
      <c r="N834" s="26" t="str">
        <f t="shared" si="123"/>
        <v/>
      </c>
      <c r="O834" s="26" t="str">
        <f t="shared" si="124"/>
        <v/>
      </c>
      <c r="P834" s="50" t="str">
        <f>IF(OR(ISBLANK(Livraison!$B$15),ISBLANK(G834)),"",IF(M834=FALSE,FALSE,IF(AND((Livraison!$B$15-YEAR(G834))&gt;=16,(Livraison!$B$15-YEAR(G834))&lt;=65),TRUE,FALSE)))</f>
        <v/>
      </c>
      <c r="Q834" s="26" t="str">
        <f>IF(ISBLANK(E834),"",IF(COUNTIF(Qualification!$O$12:$O$1011,E834)&gt;0,TRUE,FALSE))</f>
        <v/>
      </c>
      <c r="R834" s="56" t="str">
        <f t="shared" si="125"/>
        <v/>
      </c>
    </row>
    <row r="835" spans="1:18">
      <c r="A835" s="40" t="str">
        <f t="shared" si="119"/>
        <v/>
      </c>
      <c r="B835" s="54"/>
      <c r="C835" s="54"/>
      <c r="D835" s="55"/>
      <c r="E835" s="53"/>
      <c r="F835" s="55"/>
      <c r="G835" s="126"/>
      <c r="H835" s="55"/>
      <c r="I835" s="51" t="str">
        <f t="shared" si="117"/>
        <v>-</v>
      </c>
      <c r="J835" s="26" t="str">
        <f t="shared" si="120"/>
        <v/>
      </c>
      <c r="K835" s="26" t="str">
        <f t="shared" si="118"/>
        <v/>
      </c>
      <c r="L835" s="26" t="str">
        <f t="shared" si="121"/>
        <v/>
      </c>
      <c r="M835" s="26" t="str">
        <f t="shared" si="122"/>
        <v/>
      </c>
      <c r="N835" s="26" t="str">
        <f t="shared" si="123"/>
        <v/>
      </c>
      <c r="O835" s="26" t="str">
        <f t="shared" si="124"/>
        <v/>
      </c>
      <c r="P835" s="50" t="str">
        <f>IF(OR(ISBLANK(Livraison!$B$15),ISBLANK(G835)),"",IF(M835=FALSE,FALSE,IF(AND((Livraison!$B$15-YEAR(G835))&gt;=16,(Livraison!$B$15-YEAR(G835))&lt;=65),TRUE,FALSE)))</f>
        <v/>
      </c>
      <c r="Q835" s="26" t="str">
        <f>IF(ISBLANK(E835),"",IF(COUNTIF(Qualification!$O$12:$O$1011,E835)&gt;0,TRUE,FALSE))</f>
        <v/>
      </c>
      <c r="R835" s="56" t="str">
        <f t="shared" si="125"/>
        <v/>
      </c>
    </row>
    <row r="836" spans="1:18">
      <c r="A836" s="40" t="str">
        <f t="shared" si="119"/>
        <v/>
      </c>
      <c r="B836" s="54"/>
      <c r="C836" s="54"/>
      <c r="D836" s="55"/>
      <c r="E836" s="53"/>
      <c r="F836" s="55"/>
      <c r="G836" s="126"/>
      <c r="H836" s="55"/>
      <c r="I836" s="51" t="str">
        <f t="shared" si="117"/>
        <v>-</v>
      </c>
      <c r="J836" s="26" t="str">
        <f t="shared" si="120"/>
        <v/>
      </c>
      <c r="K836" s="26" t="str">
        <f t="shared" si="118"/>
        <v/>
      </c>
      <c r="L836" s="26" t="str">
        <f t="shared" si="121"/>
        <v/>
      </c>
      <c r="M836" s="26" t="str">
        <f t="shared" si="122"/>
        <v/>
      </c>
      <c r="N836" s="26" t="str">
        <f t="shared" si="123"/>
        <v/>
      </c>
      <c r="O836" s="26" t="str">
        <f t="shared" si="124"/>
        <v/>
      </c>
      <c r="P836" s="50" t="str">
        <f>IF(OR(ISBLANK(Livraison!$B$15),ISBLANK(G836)),"",IF(M836=FALSE,FALSE,IF(AND((Livraison!$B$15-YEAR(G836))&gt;=16,(Livraison!$B$15-YEAR(G836))&lt;=65),TRUE,FALSE)))</f>
        <v/>
      </c>
      <c r="Q836" s="26" t="str">
        <f>IF(ISBLANK(E836),"",IF(COUNTIF(Qualification!$O$12:$O$1011,E836)&gt;0,TRUE,FALSE))</f>
        <v/>
      </c>
      <c r="R836" s="56" t="str">
        <f t="shared" si="125"/>
        <v/>
      </c>
    </row>
    <row r="837" spans="1:18">
      <c r="A837" s="40" t="str">
        <f t="shared" si="119"/>
        <v/>
      </c>
      <c r="B837" s="54"/>
      <c r="C837" s="54"/>
      <c r="D837" s="55"/>
      <c r="E837" s="53"/>
      <c r="F837" s="55"/>
      <c r="G837" s="126"/>
      <c r="H837" s="55"/>
      <c r="I837" s="51" t="str">
        <f t="shared" si="117"/>
        <v>-</v>
      </c>
      <c r="J837" s="26" t="str">
        <f t="shared" si="120"/>
        <v/>
      </c>
      <c r="K837" s="26" t="str">
        <f t="shared" si="118"/>
        <v/>
      </c>
      <c r="L837" s="26" t="str">
        <f t="shared" si="121"/>
        <v/>
      </c>
      <c r="M837" s="26" t="str">
        <f t="shared" si="122"/>
        <v/>
      </c>
      <c r="N837" s="26" t="str">
        <f t="shared" si="123"/>
        <v/>
      </c>
      <c r="O837" s="26" t="str">
        <f t="shared" si="124"/>
        <v/>
      </c>
      <c r="P837" s="50" t="str">
        <f>IF(OR(ISBLANK(Livraison!$B$15),ISBLANK(G837)),"",IF(M837=FALSE,FALSE,IF(AND((Livraison!$B$15-YEAR(G837))&gt;=16,(Livraison!$B$15-YEAR(G837))&lt;=65),TRUE,FALSE)))</f>
        <v/>
      </c>
      <c r="Q837" s="26" t="str">
        <f>IF(ISBLANK(E837),"",IF(COUNTIF(Qualification!$O$12:$O$1011,E837)&gt;0,TRUE,FALSE))</f>
        <v/>
      </c>
      <c r="R837" s="56" t="str">
        <f t="shared" si="125"/>
        <v/>
      </c>
    </row>
    <row r="838" spans="1:18">
      <c r="A838" s="40" t="str">
        <f t="shared" si="119"/>
        <v/>
      </c>
      <c r="B838" s="54"/>
      <c r="C838" s="54"/>
      <c r="D838" s="55"/>
      <c r="E838" s="53"/>
      <c r="F838" s="55"/>
      <c r="G838" s="126"/>
      <c r="H838" s="55"/>
      <c r="I838" s="51" t="str">
        <f t="shared" si="117"/>
        <v>-</v>
      </c>
      <c r="J838" s="26" t="str">
        <f t="shared" si="120"/>
        <v/>
      </c>
      <c r="K838" s="26" t="str">
        <f t="shared" si="118"/>
        <v/>
      </c>
      <c r="L838" s="26" t="str">
        <f t="shared" si="121"/>
        <v/>
      </c>
      <c r="M838" s="26" t="str">
        <f t="shared" si="122"/>
        <v/>
      </c>
      <c r="N838" s="26" t="str">
        <f t="shared" si="123"/>
        <v/>
      </c>
      <c r="O838" s="26" t="str">
        <f t="shared" si="124"/>
        <v/>
      </c>
      <c r="P838" s="50" t="str">
        <f>IF(OR(ISBLANK(Livraison!$B$15),ISBLANK(G838)),"",IF(M838=FALSE,FALSE,IF(AND((Livraison!$B$15-YEAR(G838))&gt;=16,(Livraison!$B$15-YEAR(G838))&lt;=65),TRUE,FALSE)))</f>
        <v/>
      </c>
      <c r="Q838" s="26" t="str">
        <f>IF(ISBLANK(E838),"",IF(COUNTIF(Qualification!$O$12:$O$1011,E838)&gt;0,TRUE,FALSE))</f>
        <v/>
      </c>
      <c r="R838" s="56" t="str">
        <f t="shared" si="125"/>
        <v/>
      </c>
    </row>
    <row r="839" spans="1:18">
      <c r="A839" s="40" t="str">
        <f t="shared" si="119"/>
        <v/>
      </c>
      <c r="B839" s="54"/>
      <c r="C839" s="54"/>
      <c r="D839" s="55"/>
      <c r="E839" s="53"/>
      <c r="F839" s="55"/>
      <c r="G839" s="126"/>
      <c r="H839" s="55"/>
      <c r="I839" s="51" t="str">
        <f t="shared" si="117"/>
        <v>-</v>
      </c>
      <c r="J839" s="26" t="str">
        <f t="shared" si="120"/>
        <v/>
      </c>
      <c r="K839" s="26" t="str">
        <f t="shared" si="118"/>
        <v/>
      </c>
      <c r="L839" s="26" t="str">
        <f t="shared" si="121"/>
        <v/>
      </c>
      <c r="M839" s="26" t="str">
        <f t="shared" si="122"/>
        <v/>
      </c>
      <c r="N839" s="26" t="str">
        <f t="shared" si="123"/>
        <v/>
      </c>
      <c r="O839" s="26" t="str">
        <f t="shared" si="124"/>
        <v/>
      </c>
      <c r="P839" s="50" t="str">
        <f>IF(OR(ISBLANK(Livraison!$B$15),ISBLANK(G839)),"",IF(M839=FALSE,FALSE,IF(AND((Livraison!$B$15-YEAR(G839))&gt;=16,(Livraison!$B$15-YEAR(G839))&lt;=65),TRUE,FALSE)))</f>
        <v/>
      </c>
      <c r="Q839" s="26" t="str">
        <f>IF(ISBLANK(E839),"",IF(COUNTIF(Qualification!$O$12:$O$1011,E839)&gt;0,TRUE,FALSE))</f>
        <v/>
      </c>
      <c r="R839" s="56" t="str">
        <f t="shared" si="125"/>
        <v/>
      </c>
    </row>
    <row r="840" spans="1:18">
      <c r="A840" s="40" t="str">
        <f t="shared" si="119"/>
        <v/>
      </c>
      <c r="B840" s="54"/>
      <c r="C840" s="54"/>
      <c r="D840" s="55"/>
      <c r="E840" s="53"/>
      <c r="F840" s="55"/>
      <c r="G840" s="126"/>
      <c r="H840" s="55"/>
      <c r="I840" s="51" t="str">
        <f t="shared" si="117"/>
        <v>-</v>
      </c>
      <c r="J840" s="26" t="str">
        <f t="shared" si="120"/>
        <v/>
      </c>
      <c r="K840" s="26" t="str">
        <f t="shared" si="118"/>
        <v/>
      </c>
      <c r="L840" s="26" t="str">
        <f t="shared" si="121"/>
        <v/>
      </c>
      <c r="M840" s="26" t="str">
        <f t="shared" si="122"/>
        <v/>
      </c>
      <c r="N840" s="26" t="str">
        <f t="shared" si="123"/>
        <v/>
      </c>
      <c r="O840" s="26" t="str">
        <f t="shared" si="124"/>
        <v/>
      </c>
      <c r="P840" s="50" t="str">
        <f>IF(OR(ISBLANK(Livraison!$B$15),ISBLANK(G840)),"",IF(M840=FALSE,FALSE,IF(AND((Livraison!$B$15-YEAR(G840))&gt;=16,(Livraison!$B$15-YEAR(G840))&lt;=65),TRUE,FALSE)))</f>
        <v/>
      </c>
      <c r="Q840" s="26" t="str">
        <f>IF(ISBLANK(E840),"",IF(COUNTIF(Qualification!$O$12:$O$1011,E840)&gt;0,TRUE,FALSE))</f>
        <v/>
      </c>
      <c r="R840" s="56" t="str">
        <f t="shared" si="125"/>
        <v/>
      </c>
    </row>
    <row r="841" spans="1:18">
      <c r="A841" s="40" t="str">
        <f t="shared" si="119"/>
        <v/>
      </c>
      <c r="B841" s="54"/>
      <c r="C841" s="54"/>
      <c r="D841" s="55"/>
      <c r="E841" s="53"/>
      <c r="F841" s="55"/>
      <c r="G841" s="126"/>
      <c r="H841" s="55"/>
      <c r="I841" s="51" t="str">
        <f t="shared" si="117"/>
        <v>-</v>
      </c>
      <c r="J841" s="26" t="str">
        <f t="shared" si="120"/>
        <v/>
      </c>
      <c r="K841" s="26" t="str">
        <f t="shared" si="118"/>
        <v/>
      </c>
      <c r="L841" s="26" t="str">
        <f t="shared" si="121"/>
        <v/>
      </c>
      <c r="M841" s="26" t="str">
        <f t="shared" si="122"/>
        <v/>
      </c>
      <c r="N841" s="26" t="str">
        <f t="shared" si="123"/>
        <v/>
      </c>
      <c r="O841" s="26" t="str">
        <f t="shared" si="124"/>
        <v/>
      </c>
      <c r="P841" s="50" t="str">
        <f>IF(OR(ISBLANK(Livraison!$B$15),ISBLANK(G841)),"",IF(M841=FALSE,FALSE,IF(AND((Livraison!$B$15-YEAR(G841))&gt;=16,(Livraison!$B$15-YEAR(G841))&lt;=65),TRUE,FALSE)))</f>
        <v/>
      </c>
      <c r="Q841" s="26" t="str">
        <f>IF(ISBLANK(E841),"",IF(COUNTIF(Qualification!$O$12:$O$1011,E841)&gt;0,TRUE,FALSE))</f>
        <v/>
      </c>
      <c r="R841" s="56" t="str">
        <f t="shared" si="125"/>
        <v/>
      </c>
    </row>
    <row r="842" spans="1:18">
      <c r="A842" s="40" t="str">
        <f t="shared" si="119"/>
        <v/>
      </c>
      <c r="B842" s="54"/>
      <c r="C842" s="54"/>
      <c r="D842" s="55"/>
      <c r="E842" s="53"/>
      <c r="F842" s="55"/>
      <c r="G842" s="126"/>
      <c r="H842" s="55"/>
      <c r="I842" s="51" t="str">
        <f t="shared" si="117"/>
        <v>-</v>
      </c>
      <c r="J842" s="26" t="str">
        <f t="shared" si="120"/>
        <v/>
      </c>
      <c r="K842" s="26" t="str">
        <f t="shared" si="118"/>
        <v/>
      </c>
      <c r="L842" s="26" t="str">
        <f t="shared" si="121"/>
        <v/>
      </c>
      <c r="M842" s="26" t="str">
        <f t="shared" si="122"/>
        <v/>
      </c>
      <c r="N842" s="26" t="str">
        <f t="shared" si="123"/>
        <v/>
      </c>
      <c r="O842" s="26" t="str">
        <f t="shared" si="124"/>
        <v/>
      </c>
      <c r="P842" s="50" t="str">
        <f>IF(OR(ISBLANK(Livraison!$B$15),ISBLANK(G842)),"",IF(M842=FALSE,FALSE,IF(AND((Livraison!$B$15-YEAR(G842))&gt;=16,(Livraison!$B$15-YEAR(G842))&lt;=65),TRUE,FALSE)))</f>
        <v/>
      </c>
      <c r="Q842" s="26" t="str">
        <f>IF(ISBLANK(E842),"",IF(COUNTIF(Qualification!$O$12:$O$1011,E842)&gt;0,TRUE,FALSE))</f>
        <v/>
      </c>
      <c r="R842" s="56" t="str">
        <f t="shared" si="125"/>
        <v/>
      </c>
    </row>
    <row r="843" spans="1:18">
      <c r="A843" s="40" t="str">
        <f t="shared" si="119"/>
        <v/>
      </c>
      <c r="B843" s="54"/>
      <c r="C843" s="54"/>
      <c r="D843" s="55"/>
      <c r="E843" s="53"/>
      <c r="F843" s="55"/>
      <c r="G843" s="126"/>
      <c r="H843" s="55"/>
      <c r="I843" s="51" t="str">
        <f t="shared" si="117"/>
        <v>-</v>
      </c>
      <c r="J843" s="26" t="str">
        <f t="shared" si="120"/>
        <v/>
      </c>
      <c r="K843" s="26" t="str">
        <f t="shared" si="118"/>
        <v/>
      </c>
      <c r="L843" s="26" t="str">
        <f t="shared" si="121"/>
        <v/>
      </c>
      <c r="M843" s="26" t="str">
        <f t="shared" si="122"/>
        <v/>
      </c>
      <c r="N843" s="26" t="str">
        <f t="shared" si="123"/>
        <v/>
      </c>
      <c r="O843" s="26" t="str">
        <f t="shared" si="124"/>
        <v/>
      </c>
      <c r="P843" s="50" t="str">
        <f>IF(OR(ISBLANK(Livraison!$B$15),ISBLANK(G843)),"",IF(M843=FALSE,FALSE,IF(AND((Livraison!$B$15-YEAR(G843))&gt;=16,(Livraison!$B$15-YEAR(G843))&lt;=65),TRUE,FALSE)))</f>
        <v/>
      </c>
      <c r="Q843" s="26" t="str">
        <f>IF(ISBLANK(E843),"",IF(COUNTIF(Qualification!$O$12:$O$1011,E843)&gt;0,TRUE,FALSE))</f>
        <v/>
      </c>
      <c r="R843" s="56" t="str">
        <f t="shared" si="125"/>
        <v/>
      </c>
    </row>
    <row r="844" spans="1:18">
      <c r="A844" s="40" t="str">
        <f t="shared" si="119"/>
        <v/>
      </c>
      <c r="B844" s="54"/>
      <c r="C844" s="54"/>
      <c r="D844" s="55"/>
      <c r="E844" s="53"/>
      <c r="F844" s="55"/>
      <c r="G844" s="126"/>
      <c r="H844" s="55"/>
      <c r="I844" s="51" t="str">
        <f t="shared" si="117"/>
        <v>-</v>
      </c>
      <c r="J844" s="26" t="str">
        <f t="shared" si="120"/>
        <v/>
      </c>
      <c r="K844" s="26" t="str">
        <f t="shared" si="118"/>
        <v/>
      </c>
      <c r="L844" s="26" t="str">
        <f t="shared" si="121"/>
        <v/>
      </c>
      <c r="M844" s="26" t="str">
        <f t="shared" si="122"/>
        <v/>
      </c>
      <c r="N844" s="26" t="str">
        <f t="shared" si="123"/>
        <v/>
      </c>
      <c r="O844" s="26" t="str">
        <f t="shared" si="124"/>
        <v/>
      </c>
      <c r="P844" s="50" t="str">
        <f>IF(OR(ISBLANK(Livraison!$B$15),ISBLANK(G844)),"",IF(M844=FALSE,FALSE,IF(AND((Livraison!$B$15-YEAR(G844))&gt;=16,(Livraison!$B$15-YEAR(G844))&lt;=65),TRUE,FALSE)))</f>
        <v/>
      </c>
      <c r="Q844" s="26" t="str">
        <f>IF(ISBLANK(E844),"",IF(COUNTIF(Qualification!$O$12:$O$1011,E844)&gt;0,TRUE,FALSE))</f>
        <v/>
      </c>
      <c r="R844" s="56" t="str">
        <f t="shared" si="125"/>
        <v/>
      </c>
    </row>
    <row r="845" spans="1:18">
      <c r="A845" s="40" t="str">
        <f t="shared" si="119"/>
        <v/>
      </c>
      <c r="B845" s="54"/>
      <c r="C845" s="54"/>
      <c r="D845" s="55"/>
      <c r="E845" s="53"/>
      <c r="F845" s="55"/>
      <c r="G845" s="126"/>
      <c r="H845" s="55"/>
      <c r="I845" s="51" t="str">
        <f t="shared" ref="I845:I908" si="126">IF(ISBLANK(E845),"-",CONCATENATE(E845," ",B845," ",C845))</f>
        <v>-</v>
      </c>
      <c r="J845" s="26" t="str">
        <f t="shared" si="120"/>
        <v/>
      </c>
      <c r="K845" s="26" t="str">
        <f t="shared" ref="K845:K908" si="127">IF(OR(ISBLANK(E845)),"",NOT(COUNTIF($E$12:$E$1011,$E845)&gt;1))</f>
        <v/>
      </c>
      <c r="L845" s="26" t="str">
        <f t="shared" si="121"/>
        <v/>
      </c>
      <c r="M845" s="26" t="str">
        <f t="shared" si="122"/>
        <v/>
      </c>
      <c r="N845" s="26" t="str">
        <f t="shared" si="123"/>
        <v/>
      </c>
      <c r="O845" s="26" t="str">
        <f t="shared" si="124"/>
        <v/>
      </c>
      <c r="P845" s="50" t="str">
        <f>IF(OR(ISBLANK(Livraison!$B$15),ISBLANK(G845)),"",IF(M845=FALSE,FALSE,IF(AND((Livraison!$B$15-YEAR(G845))&gt;=16,(Livraison!$B$15-YEAR(G845))&lt;=65),TRUE,FALSE)))</f>
        <v/>
      </c>
      <c r="Q845" s="26" t="str">
        <f>IF(ISBLANK(E845),"",IF(COUNTIF(Qualification!$O$12:$O$1011,E845)&gt;0,TRUE,FALSE))</f>
        <v/>
      </c>
      <c r="R845" s="56" t="str">
        <f t="shared" si="125"/>
        <v/>
      </c>
    </row>
    <row r="846" spans="1:18">
      <c r="A846" s="40" t="str">
        <f t="shared" si="119"/>
        <v/>
      </c>
      <c r="B846" s="54"/>
      <c r="C846" s="54"/>
      <c r="D846" s="55"/>
      <c r="E846" s="53"/>
      <c r="F846" s="55"/>
      <c r="G846" s="126"/>
      <c r="H846" s="55"/>
      <c r="I846" s="51" t="str">
        <f t="shared" si="126"/>
        <v>-</v>
      </c>
      <c r="J846" s="26" t="str">
        <f t="shared" si="120"/>
        <v/>
      </c>
      <c r="K846" s="26" t="str">
        <f t="shared" si="127"/>
        <v/>
      </c>
      <c r="L846" s="26" t="str">
        <f t="shared" si="121"/>
        <v/>
      </c>
      <c r="M846" s="26" t="str">
        <f t="shared" si="122"/>
        <v/>
      </c>
      <c r="N846" s="26" t="str">
        <f t="shared" si="123"/>
        <v/>
      </c>
      <c r="O846" s="26" t="str">
        <f t="shared" si="124"/>
        <v/>
      </c>
      <c r="P846" s="50" t="str">
        <f>IF(OR(ISBLANK(Livraison!$B$15),ISBLANK(G846)),"",IF(M846=FALSE,FALSE,IF(AND((Livraison!$B$15-YEAR(G846))&gt;=16,(Livraison!$B$15-YEAR(G846))&lt;=65),TRUE,FALSE)))</f>
        <v/>
      </c>
      <c r="Q846" s="26" t="str">
        <f>IF(ISBLANK(E846),"",IF(COUNTIF(Qualification!$O$12:$O$1011,E846)&gt;0,TRUE,FALSE))</f>
        <v/>
      </c>
      <c r="R846" s="56" t="str">
        <f t="shared" si="125"/>
        <v/>
      </c>
    </row>
    <row r="847" spans="1:18">
      <c r="A847" s="40" t="str">
        <f t="shared" si="119"/>
        <v/>
      </c>
      <c r="B847" s="54"/>
      <c r="C847" s="54"/>
      <c r="D847" s="55"/>
      <c r="E847" s="53"/>
      <c r="F847" s="55"/>
      <c r="G847" s="126"/>
      <c r="H847" s="55"/>
      <c r="I847" s="51" t="str">
        <f t="shared" si="126"/>
        <v>-</v>
      </c>
      <c r="J847" s="26" t="str">
        <f t="shared" si="120"/>
        <v/>
      </c>
      <c r="K847" s="26" t="str">
        <f t="shared" si="127"/>
        <v/>
      </c>
      <c r="L847" s="26" t="str">
        <f t="shared" si="121"/>
        <v/>
      </c>
      <c r="M847" s="26" t="str">
        <f t="shared" si="122"/>
        <v/>
      </c>
      <c r="N847" s="26" t="str">
        <f t="shared" si="123"/>
        <v/>
      </c>
      <c r="O847" s="26" t="str">
        <f t="shared" si="124"/>
        <v/>
      </c>
      <c r="P847" s="50" t="str">
        <f>IF(OR(ISBLANK(Livraison!$B$15),ISBLANK(G847)),"",IF(M847=FALSE,FALSE,IF(AND((Livraison!$B$15-YEAR(G847))&gt;=16,(Livraison!$B$15-YEAR(G847))&lt;=65),TRUE,FALSE)))</f>
        <v/>
      </c>
      <c r="Q847" s="26" t="str">
        <f>IF(ISBLANK(E847),"",IF(COUNTIF(Qualification!$O$12:$O$1011,E847)&gt;0,TRUE,FALSE))</f>
        <v/>
      </c>
      <c r="R847" s="56" t="str">
        <f t="shared" si="125"/>
        <v/>
      </c>
    </row>
    <row r="848" spans="1:18">
      <c r="A848" s="40" t="str">
        <f t="shared" si="119"/>
        <v/>
      </c>
      <c r="B848" s="54"/>
      <c r="C848" s="54"/>
      <c r="D848" s="55"/>
      <c r="E848" s="53"/>
      <c r="F848" s="55"/>
      <c r="G848" s="126"/>
      <c r="H848" s="55"/>
      <c r="I848" s="51" t="str">
        <f t="shared" si="126"/>
        <v>-</v>
      </c>
      <c r="J848" s="26" t="str">
        <f t="shared" si="120"/>
        <v/>
      </c>
      <c r="K848" s="26" t="str">
        <f t="shared" si="127"/>
        <v/>
      </c>
      <c r="L848" s="26" t="str">
        <f t="shared" si="121"/>
        <v/>
      </c>
      <c r="M848" s="26" t="str">
        <f t="shared" si="122"/>
        <v/>
      </c>
      <c r="N848" s="26" t="str">
        <f t="shared" si="123"/>
        <v/>
      </c>
      <c r="O848" s="26" t="str">
        <f t="shared" si="124"/>
        <v/>
      </c>
      <c r="P848" s="50" t="str">
        <f>IF(OR(ISBLANK(Livraison!$B$15),ISBLANK(G848)),"",IF(M848=FALSE,FALSE,IF(AND((Livraison!$B$15-YEAR(G848))&gt;=16,(Livraison!$B$15-YEAR(G848))&lt;=65),TRUE,FALSE)))</f>
        <v/>
      </c>
      <c r="Q848" s="26" t="str">
        <f>IF(ISBLANK(E848),"",IF(COUNTIF(Qualification!$O$12:$O$1011,E848)&gt;0,TRUE,FALSE))</f>
        <v/>
      </c>
      <c r="R848" s="56" t="str">
        <f t="shared" si="125"/>
        <v/>
      </c>
    </row>
    <row r="849" spans="1:18">
      <c r="A849" s="40" t="str">
        <f t="shared" si="119"/>
        <v/>
      </c>
      <c r="B849" s="54"/>
      <c r="C849" s="54"/>
      <c r="D849" s="55"/>
      <c r="E849" s="53"/>
      <c r="F849" s="55"/>
      <c r="G849" s="126"/>
      <c r="H849" s="55"/>
      <c r="I849" s="51" t="str">
        <f t="shared" si="126"/>
        <v>-</v>
      </c>
      <c r="J849" s="26" t="str">
        <f t="shared" si="120"/>
        <v/>
      </c>
      <c r="K849" s="26" t="str">
        <f t="shared" si="127"/>
        <v/>
      </c>
      <c r="L849" s="26" t="str">
        <f t="shared" si="121"/>
        <v/>
      </c>
      <c r="M849" s="26" t="str">
        <f t="shared" si="122"/>
        <v/>
      </c>
      <c r="N849" s="26" t="str">
        <f t="shared" si="123"/>
        <v/>
      </c>
      <c r="O849" s="26" t="str">
        <f t="shared" si="124"/>
        <v/>
      </c>
      <c r="P849" s="50" t="str">
        <f>IF(OR(ISBLANK(Livraison!$B$15),ISBLANK(G849)),"",IF(M849=FALSE,FALSE,IF(AND((Livraison!$B$15-YEAR(G849))&gt;=16,(Livraison!$B$15-YEAR(G849))&lt;=65),TRUE,FALSE)))</f>
        <v/>
      </c>
      <c r="Q849" s="26" t="str">
        <f>IF(ISBLANK(E849),"",IF(COUNTIF(Qualification!$O$12:$O$1011,E849)&gt;0,TRUE,FALSE))</f>
        <v/>
      </c>
      <c r="R849" s="56" t="str">
        <f t="shared" si="125"/>
        <v/>
      </c>
    </row>
    <row r="850" spans="1:18">
      <c r="A850" s="40" t="str">
        <f t="shared" si="119"/>
        <v/>
      </c>
      <c r="B850" s="54"/>
      <c r="C850" s="54"/>
      <c r="D850" s="55"/>
      <c r="E850" s="53"/>
      <c r="F850" s="55"/>
      <c r="G850" s="126"/>
      <c r="H850" s="55"/>
      <c r="I850" s="51" t="str">
        <f t="shared" si="126"/>
        <v>-</v>
      </c>
      <c r="J850" s="26" t="str">
        <f t="shared" si="120"/>
        <v/>
      </c>
      <c r="K850" s="26" t="str">
        <f t="shared" si="127"/>
        <v/>
      </c>
      <c r="L850" s="26" t="str">
        <f t="shared" si="121"/>
        <v/>
      </c>
      <c r="M850" s="26" t="str">
        <f t="shared" si="122"/>
        <v/>
      </c>
      <c r="N850" s="26" t="str">
        <f t="shared" si="123"/>
        <v/>
      </c>
      <c r="O850" s="26" t="str">
        <f t="shared" si="124"/>
        <v/>
      </c>
      <c r="P850" s="50" t="str">
        <f>IF(OR(ISBLANK(Livraison!$B$15),ISBLANK(G850)),"",IF(M850=FALSE,FALSE,IF(AND((Livraison!$B$15-YEAR(G850))&gt;=16,(Livraison!$B$15-YEAR(G850))&lt;=65),TRUE,FALSE)))</f>
        <v/>
      </c>
      <c r="Q850" s="26" t="str">
        <f>IF(ISBLANK(E850),"",IF(COUNTIF(Qualification!$O$12:$O$1011,E850)&gt;0,TRUE,FALSE))</f>
        <v/>
      </c>
      <c r="R850" s="56" t="str">
        <f t="shared" si="125"/>
        <v/>
      </c>
    </row>
    <row r="851" spans="1:18">
      <c r="A851" s="40" t="str">
        <f t="shared" si="119"/>
        <v/>
      </c>
      <c r="B851" s="54"/>
      <c r="C851" s="54"/>
      <c r="D851" s="55"/>
      <c r="E851" s="53"/>
      <c r="F851" s="55"/>
      <c r="G851" s="126"/>
      <c r="H851" s="55"/>
      <c r="I851" s="51" t="str">
        <f t="shared" si="126"/>
        <v>-</v>
      </c>
      <c r="J851" s="26" t="str">
        <f t="shared" si="120"/>
        <v/>
      </c>
      <c r="K851" s="26" t="str">
        <f t="shared" si="127"/>
        <v/>
      </c>
      <c r="L851" s="26" t="str">
        <f t="shared" si="121"/>
        <v/>
      </c>
      <c r="M851" s="26" t="str">
        <f t="shared" si="122"/>
        <v/>
      </c>
      <c r="N851" s="26" t="str">
        <f t="shared" si="123"/>
        <v/>
      </c>
      <c r="O851" s="26" t="str">
        <f t="shared" si="124"/>
        <v/>
      </c>
      <c r="P851" s="50" t="str">
        <f>IF(OR(ISBLANK(Livraison!$B$15),ISBLANK(G851)),"",IF(M851=FALSE,FALSE,IF(AND((Livraison!$B$15-YEAR(G851))&gt;=16,(Livraison!$B$15-YEAR(G851))&lt;=65),TRUE,FALSE)))</f>
        <v/>
      </c>
      <c r="Q851" s="26" t="str">
        <f>IF(ISBLANK(E851),"",IF(COUNTIF(Qualification!$O$12:$O$1011,E851)&gt;0,TRUE,FALSE))</f>
        <v/>
      </c>
      <c r="R851" s="56" t="str">
        <f t="shared" si="125"/>
        <v/>
      </c>
    </row>
    <row r="852" spans="1:18">
      <c r="A852" s="40" t="str">
        <f t="shared" si="119"/>
        <v/>
      </c>
      <c r="B852" s="54"/>
      <c r="C852" s="54"/>
      <c r="D852" s="55"/>
      <c r="E852" s="53"/>
      <c r="F852" s="55"/>
      <c r="G852" s="126"/>
      <c r="H852" s="55"/>
      <c r="I852" s="51" t="str">
        <f t="shared" si="126"/>
        <v>-</v>
      </c>
      <c r="J852" s="26" t="str">
        <f t="shared" si="120"/>
        <v/>
      </c>
      <c r="K852" s="26" t="str">
        <f t="shared" si="127"/>
        <v/>
      </c>
      <c r="L852" s="26" t="str">
        <f t="shared" si="121"/>
        <v/>
      </c>
      <c r="M852" s="26" t="str">
        <f t="shared" si="122"/>
        <v/>
      </c>
      <c r="N852" s="26" t="str">
        <f t="shared" si="123"/>
        <v/>
      </c>
      <c r="O852" s="26" t="str">
        <f t="shared" si="124"/>
        <v/>
      </c>
      <c r="P852" s="50" t="str">
        <f>IF(OR(ISBLANK(Livraison!$B$15),ISBLANK(G852)),"",IF(M852=FALSE,FALSE,IF(AND((Livraison!$B$15-YEAR(G852))&gt;=16,(Livraison!$B$15-YEAR(G852))&lt;=65),TRUE,FALSE)))</f>
        <v/>
      </c>
      <c r="Q852" s="26" t="str">
        <f>IF(ISBLANK(E852),"",IF(COUNTIF(Qualification!$O$12:$O$1011,E852)&gt;0,TRUE,FALSE))</f>
        <v/>
      </c>
      <c r="R852" s="56" t="str">
        <f t="shared" si="125"/>
        <v/>
      </c>
    </row>
    <row r="853" spans="1:18">
      <c r="A853" s="40" t="str">
        <f t="shared" si="119"/>
        <v/>
      </c>
      <c r="B853" s="54"/>
      <c r="C853" s="54"/>
      <c r="D853" s="55"/>
      <c r="E853" s="53"/>
      <c r="F853" s="55"/>
      <c r="G853" s="126"/>
      <c r="H853" s="55"/>
      <c r="I853" s="51" t="str">
        <f t="shared" si="126"/>
        <v>-</v>
      </c>
      <c r="J853" s="26" t="str">
        <f t="shared" si="120"/>
        <v/>
      </c>
      <c r="K853" s="26" t="str">
        <f t="shared" si="127"/>
        <v/>
      </c>
      <c r="L853" s="26" t="str">
        <f t="shared" si="121"/>
        <v/>
      </c>
      <c r="M853" s="26" t="str">
        <f t="shared" si="122"/>
        <v/>
      </c>
      <c r="N853" s="26" t="str">
        <f t="shared" si="123"/>
        <v/>
      </c>
      <c r="O853" s="26" t="str">
        <f t="shared" si="124"/>
        <v/>
      </c>
      <c r="P853" s="50" t="str">
        <f>IF(OR(ISBLANK(Livraison!$B$15),ISBLANK(G853)),"",IF(M853=FALSE,FALSE,IF(AND((Livraison!$B$15-YEAR(G853))&gt;=16,(Livraison!$B$15-YEAR(G853))&lt;=65),TRUE,FALSE)))</f>
        <v/>
      </c>
      <c r="Q853" s="26" t="str">
        <f>IF(ISBLANK(E853),"",IF(COUNTIF(Qualification!$O$12:$O$1011,E853)&gt;0,TRUE,FALSE))</f>
        <v/>
      </c>
      <c r="R853" s="56" t="str">
        <f t="shared" si="125"/>
        <v/>
      </c>
    </row>
    <row r="854" spans="1:18">
      <c r="A854" s="40" t="str">
        <f t="shared" si="119"/>
        <v/>
      </c>
      <c r="B854" s="54"/>
      <c r="C854" s="54"/>
      <c r="D854" s="55"/>
      <c r="E854" s="53"/>
      <c r="F854" s="55"/>
      <c r="G854" s="126"/>
      <c r="H854" s="55"/>
      <c r="I854" s="51" t="str">
        <f t="shared" si="126"/>
        <v>-</v>
      </c>
      <c r="J854" s="26" t="str">
        <f t="shared" si="120"/>
        <v/>
      </c>
      <c r="K854" s="26" t="str">
        <f t="shared" si="127"/>
        <v/>
      </c>
      <c r="L854" s="26" t="str">
        <f t="shared" si="121"/>
        <v/>
      </c>
      <c r="M854" s="26" t="str">
        <f t="shared" si="122"/>
        <v/>
      </c>
      <c r="N854" s="26" t="str">
        <f t="shared" si="123"/>
        <v/>
      </c>
      <c r="O854" s="26" t="str">
        <f t="shared" si="124"/>
        <v/>
      </c>
      <c r="P854" s="50" t="str">
        <f>IF(OR(ISBLANK(Livraison!$B$15),ISBLANK(G854)),"",IF(M854=FALSE,FALSE,IF(AND((Livraison!$B$15-YEAR(G854))&gt;=16,(Livraison!$B$15-YEAR(G854))&lt;=65),TRUE,FALSE)))</f>
        <v/>
      </c>
      <c r="Q854" s="26" t="str">
        <f>IF(ISBLANK(E854),"",IF(COUNTIF(Qualification!$O$12:$O$1011,E854)&gt;0,TRUE,FALSE))</f>
        <v/>
      </c>
      <c r="R854" s="56" t="str">
        <f t="shared" si="125"/>
        <v/>
      </c>
    </row>
    <row r="855" spans="1:18">
      <c r="A855" s="40" t="str">
        <f t="shared" si="119"/>
        <v/>
      </c>
      <c r="B855" s="54"/>
      <c r="C855" s="54"/>
      <c r="D855" s="55"/>
      <c r="E855" s="53"/>
      <c r="F855" s="55"/>
      <c r="G855" s="126"/>
      <c r="H855" s="55"/>
      <c r="I855" s="51" t="str">
        <f t="shared" si="126"/>
        <v>-</v>
      </c>
      <c r="J855" s="26" t="str">
        <f t="shared" si="120"/>
        <v/>
      </c>
      <c r="K855" s="26" t="str">
        <f t="shared" si="127"/>
        <v/>
      </c>
      <c r="L855" s="26" t="str">
        <f t="shared" si="121"/>
        <v/>
      </c>
      <c r="M855" s="26" t="str">
        <f t="shared" si="122"/>
        <v/>
      </c>
      <c r="N855" s="26" t="str">
        <f t="shared" si="123"/>
        <v/>
      </c>
      <c r="O855" s="26" t="str">
        <f t="shared" si="124"/>
        <v/>
      </c>
      <c r="P855" s="50" t="str">
        <f>IF(OR(ISBLANK(Livraison!$B$15),ISBLANK(G855)),"",IF(M855=FALSE,FALSE,IF(AND((Livraison!$B$15-YEAR(G855))&gt;=16,(Livraison!$B$15-YEAR(G855))&lt;=65),TRUE,FALSE)))</f>
        <v/>
      </c>
      <c r="Q855" s="26" t="str">
        <f>IF(ISBLANK(E855),"",IF(COUNTIF(Qualification!$O$12:$O$1011,E855)&gt;0,TRUE,FALSE))</f>
        <v/>
      </c>
      <c r="R855" s="56" t="str">
        <f t="shared" si="125"/>
        <v/>
      </c>
    </row>
    <row r="856" spans="1:18">
      <c r="A856" s="40" t="str">
        <f t="shared" si="119"/>
        <v/>
      </c>
      <c r="B856" s="54"/>
      <c r="C856" s="54"/>
      <c r="D856" s="55"/>
      <c r="E856" s="53"/>
      <c r="F856" s="55"/>
      <c r="G856" s="126"/>
      <c r="H856" s="55"/>
      <c r="I856" s="51" t="str">
        <f t="shared" si="126"/>
        <v>-</v>
      </c>
      <c r="J856" s="26" t="str">
        <f t="shared" si="120"/>
        <v/>
      </c>
      <c r="K856" s="26" t="str">
        <f t="shared" si="127"/>
        <v/>
      </c>
      <c r="L856" s="26" t="str">
        <f t="shared" si="121"/>
        <v/>
      </c>
      <c r="M856" s="26" t="str">
        <f t="shared" si="122"/>
        <v/>
      </c>
      <c r="N856" s="26" t="str">
        <f t="shared" si="123"/>
        <v/>
      </c>
      <c r="O856" s="26" t="str">
        <f t="shared" si="124"/>
        <v/>
      </c>
      <c r="P856" s="50" t="str">
        <f>IF(OR(ISBLANK(Livraison!$B$15),ISBLANK(G856)),"",IF(M856=FALSE,FALSE,IF(AND((Livraison!$B$15-YEAR(G856))&gt;=16,(Livraison!$B$15-YEAR(G856))&lt;=65),TRUE,FALSE)))</f>
        <v/>
      </c>
      <c r="Q856" s="26" t="str">
        <f>IF(ISBLANK(E856),"",IF(COUNTIF(Qualification!$O$12:$O$1011,E856)&gt;0,TRUE,FALSE))</f>
        <v/>
      </c>
      <c r="R856" s="56" t="str">
        <f t="shared" si="125"/>
        <v/>
      </c>
    </row>
    <row r="857" spans="1:18">
      <c r="A857" s="40" t="str">
        <f t="shared" si="119"/>
        <v/>
      </c>
      <c r="B857" s="54"/>
      <c r="C857" s="54"/>
      <c r="D857" s="55"/>
      <c r="E857" s="53"/>
      <c r="F857" s="55"/>
      <c r="G857" s="126"/>
      <c r="H857" s="55"/>
      <c r="I857" s="51" t="str">
        <f t="shared" si="126"/>
        <v>-</v>
      </c>
      <c r="J857" s="26" t="str">
        <f t="shared" si="120"/>
        <v/>
      </c>
      <c r="K857" s="26" t="str">
        <f t="shared" si="127"/>
        <v/>
      </c>
      <c r="L857" s="26" t="str">
        <f t="shared" si="121"/>
        <v/>
      </c>
      <c r="M857" s="26" t="str">
        <f t="shared" si="122"/>
        <v/>
      </c>
      <c r="N857" s="26" t="str">
        <f t="shared" si="123"/>
        <v/>
      </c>
      <c r="O857" s="26" t="str">
        <f t="shared" si="124"/>
        <v/>
      </c>
      <c r="P857" s="50" t="str">
        <f>IF(OR(ISBLANK(Livraison!$B$15),ISBLANK(G857)),"",IF(M857=FALSE,FALSE,IF(AND((Livraison!$B$15-YEAR(G857))&gt;=16,(Livraison!$B$15-YEAR(G857))&lt;=65),TRUE,FALSE)))</f>
        <v/>
      </c>
      <c r="Q857" s="26" t="str">
        <f>IF(ISBLANK(E857),"",IF(COUNTIF(Qualification!$O$12:$O$1011,E857)&gt;0,TRUE,FALSE))</f>
        <v/>
      </c>
      <c r="R857" s="56" t="str">
        <f t="shared" si="125"/>
        <v/>
      </c>
    </row>
    <row r="858" spans="1:18">
      <c r="A858" s="40" t="str">
        <f t="shared" si="119"/>
        <v/>
      </c>
      <c r="B858" s="54"/>
      <c r="C858" s="54"/>
      <c r="D858" s="55"/>
      <c r="E858" s="53"/>
      <c r="F858" s="55"/>
      <c r="G858" s="126"/>
      <c r="H858" s="55"/>
      <c r="I858" s="51" t="str">
        <f t="shared" si="126"/>
        <v>-</v>
      </c>
      <c r="J858" s="26" t="str">
        <f t="shared" si="120"/>
        <v/>
      </c>
      <c r="K858" s="26" t="str">
        <f t="shared" si="127"/>
        <v/>
      </c>
      <c r="L858" s="26" t="str">
        <f t="shared" si="121"/>
        <v/>
      </c>
      <c r="M858" s="26" t="str">
        <f t="shared" si="122"/>
        <v/>
      </c>
      <c r="N858" s="26" t="str">
        <f t="shared" si="123"/>
        <v/>
      </c>
      <c r="O858" s="26" t="str">
        <f t="shared" si="124"/>
        <v/>
      </c>
      <c r="P858" s="50" t="str">
        <f>IF(OR(ISBLANK(Livraison!$B$15),ISBLANK(G858)),"",IF(M858=FALSE,FALSE,IF(AND((Livraison!$B$15-YEAR(G858))&gt;=16,(Livraison!$B$15-YEAR(G858))&lt;=65),TRUE,FALSE)))</f>
        <v/>
      </c>
      <c r="Q858" s="26" t="str">
        <f>IF(ISBLANK(E858),"",IF(COUNTIF(Qualification!$O$12:$O$1011,E858)&gt;0,TRUE,FALSE))</f>
        <v/>
      </c>
      <c r="R858" s="56" t="str">
        <f t="shared" si="125"/>
        <v/>
      </c>
    </row>
    <row r="859" spans="1:18">
      <c r="A859" s="40" t="str">
        <f t="shared" si="119"/>
        <v/>
      </c>
      <c r="B859" s="54"/>
      <c r="C859" s="54"/>
      <c r="D859" s="55"/>
      <c r="E859" s="53"/>
      <c r="F859" s="55"/>
      <c r="G859" s="126"/>
      <c r="H859" s="55"/>
      <c r="I859" s="51" t="str">
        <f t="shared" si="126"/>
        <v>-</v>
      </c>
      <c r="J859" s="26" t="str">
        <f t="shared" si="120"/>
        <v/>
      </c>
      <c r="K859" s="26" t="str">
        <f t="shared" si="127"/>
        <v/>
      </c>
      <c r="L859" s="26" t="str">
        <f t="shared" si="121"/>
        <v/>
      </c>
      <c r="M859" s="26" t="str">
        <f t="shared" si="122"/>
        <v/>
      </c>
      <c r="N859" s="26" t="str">
        <f t="shared" si="123"/>
        <v/>
      </c>
      <c r="O859" s="26" t="str">
        <f t="shared" si="124"/>
        <v/>
      </c>
      <c r="P859" s="50" t="str">
        <f>IF(OR(ISBLANK(Livraison!$B$15),ISBLANK(G859)),"",IF(M859=FALSE,FALSE,IF(AND((Livraison!$B$15-YEAR(G859))&gt;=16,(Livraison!$B$15-YEAR(G859))&lt;=65),TRUE,FALSE)))</f>
        <v/>
      </c>
      <c r="Q859" s="26" t="str">
        <f>IF(ISBLANK(E859),"",IF(COUNTIF(Qualification!$O$12:$O$1011,E859)&gt;0,TRUE,FALSE))</f>
        <v/>
      </c>
      <c r="R859" s="56" t="str">
        <f t="shared" si="125"/>
        <v/>
      </c>
    </row>
    <row r="860" spans="1:18">
      <c r="A860" s="40" t="str">
        <f t="shared" si="119"/>
        <v/>
      </c>
      <c r="B860" s="54"/>
      <c r="C860" s="54"/>
      <c r="D860" s="55"/>
      <c r="E860" s="53"/>
      <c r="F860" s="55"/>
      <c r="G860" s="126"/>
      <c r="H860" s="55"/>
      <c r="I860" s="51" t="str">
        <f t="shared" si="126"/>
        <v>-</v>
      </c>
      <c r="J860" s="26" t="str">
        <f t="shared" si="120"/>
        <v/>
      </c>
      <c r="K860" s="26" t="str">
        <f t="shared" si="127"/>
        <v/>
      </c>
      <c r="L860" s="26" t="str">
        <f t="shared" si="121"/>
        <v/>
      </c>
      <c r="M860" s="26" t="str">
        <f t="shared" si="122"/>
        <v/>
      </c>
      <c r="N860" s="26" t="str">
        <f t="shared" si="123"/>
        <v/>
      </c>
      <c r="O860" s="26" t="str">
        <f t="shared" si="124"/>
        <v/>
      </c>
      <c r="P860" s="50" t="str">
        <f>IF(OR(ISBLANK(Livraison!$B$15),ISBLANK(G860)),"",IF(M860=FALSE,FALSE,IF(AND((Livraison!$B$15-YEAR(G860))&gt;=16,(Livraison!$B$15-YEAR(G860))&lt;=65),TRUE,FALSE)))</f>
        <v/>
      </c>
      <c r="Q860" s="26" t="str">
        <f>IF(ISBLANK(E860),"",IF(COUNTIF(Qualification!$O$12:$O$1011,E860)&gt;0,TRUE,FALSE))</f>
        <v/>
      </c>
      <c r="R860" s="56" t="str">
        <f t="shared" si="125"/>
        <v/>
      </c>
    </row>
    <row r="861" spans="1:18">
      <c r="A861" s="40" t="str">
        <f t="shared" si="119"/>
        <v/>
      </c>
      <c r="B861" s="54"/>
      <c r="C861" s="54"/>
      <c r="D861" s="55"/>
      <c r="E861" s="53"/>
      <c r="F861" s="55"/>
      <c r="G861" s="126"/>
      <c r="H861" s="55"/>
      <c r="I861" s="51" t="str">
        <f t="shared" si="126"/>
        <v>-</v>
      </c>
      <c r="J861" s="26" t="str">
        <f t="shared" si="120"/>
        <v/>
      </c>
      <c r="K861" s="26" t="str">
        <f t="shared" si="127"/>
        <v/>
      </c>
      <c r="L861" s="26" t="str">
        <f t="shared" si="121"/>
        <v/>
      </c>
      <c r="M861" s="26" t="str">
        <f t="shared" si="122"/>
        <v/>
      </c>
      <c r="N861" s="26" t="str">
        <f t="shared" si="123"/>
        <v/>
      </c>
      <c r="O861" s="26" t="str">
        <f t="shared" si="124"/>
        <v/>
      </c>
      <c r="P861" s="50" t="str">
        <f>IF(OR(ISBLANK(Livraison!$B$15),ISBLANK(G861)),"",IF(M861=FALSE,FALSE,IF(AND((Livraison!$B$15-YEAR(G861))&gt;=16,(Livraison!$B$15-YEAR(G861))&lt;=65),TRUE,FALSE)))</f>
        <v/>
      </c>
      <c r="Q861" s="26" t="str">
        <f>IF(ISBLANK(E861),"",IF(COUNTIF(Qualification!$O$12:$O$1011,E861)&gt;0,TRUE,FALSE))</f>
        <v/>
      </c>
      <c r="R861" s="56" t="str">
        <f t="shared" si="125"/>
        <v/>
      </c>
    </row>
    <row r="862" spans="1:18">
      <c r="A862" s="40" t="str">
        <f t="shared" si="119"/>
        <v/>
      </c>
      <c r="B862" s="54"/>
      <c r="C862" s="54"/>
      <c r="D862" s="55"/>
      <c r="E862" s="53"/>
      <c r="F862" s="55"/>
      <c r="G862" s="126"/>
      <c r="H862" s="55"/>
      <c r="I862" s="51" t="str">
        <f t="shared" si="126"/>
        <v>-</v>
      </c>
      <c r="J862" s="26" t="str">
        <f t="shared" si="120"/>
        <v/>
      </c>
      <c r="K862" s="26" t="str">
        <f t="shared" si="127"/>
        <v/>
      </c>
      <c r="L862" s="26" t="str">
        <f t="shared" si="121"/>
        <v/>
      </c>
      <c r="M862" s="26" t="str">
        <f t="shared" si="122"/>
        <v/>
      </c>
      <c r="N862" s="26" t="str">
        <f t="shared" si="123"/>
        <v/>
      </c>
      <c r="O862" s="26" t="str">
        <f t="shared" si="124"/>
        <v/>
      </c>
      <c r="P862" s="50" t="str">
        <f>IF(OR(ISBLANK(Livraison!$B$15),ISBLANK(G862)),"",IF(M862=FALSE,FALSE,IF(AND((Livraison!$B$15-YEAR(G862))&gt;=16,(Livraison!$B$15-YEAR(G862))&lt;=65),TRUE,FALSE)))</f>
        <v/>
      </c>
      <c r="Q862" s="26" t="str">
        <f>IF(ISBLANK(E862),"",IF(COUNTIF(Qualification!$O$12:$O$1011,E862)&gt;0,TRUE,FALSE))</f>
        <v/>
      </c>
      <c r="R862" s="56" t="str">
        <f t="shared" si="125"/>
        <v/>
      </c>
    </row>
    <row r="863" spans="1:18">
      <c r="A863" s="40" t="str">
        <f t="shared" si="119"/>
        <v/>
      </c>
      <c r="B863" s="54"/>
      <c r="C863" s="54"/>
      <c r="D863" s="55"/>
      <c r="E863" s="53"/>
      <c r="F863" s="55"/>
      <c r="G863" s="126"/>
      <c r="H863" s="55"/>
      <c r="I863" s="51" t="str">
        <f t="shared" si="126"/>
        <v>-</v>
      </c>
      <c r="J863" s="26" t="str">
        <f t="shared" si="120"/>
        <v/>
      </c>
      <c r="K863" s="26" t="str">
        <f t="shared" si="127"/>
        <v/>
      </c>
      <c r="L863" s="26" t="str">
        <f t="shared" si="121"/>
        <v/>
      </c>
      <c r="M863" s="26" t="str">
        <f t="shared" si="122"/>
        <v/>
      </c>
      <c r="N863" s="26" t="str">
        <f t="shared" si="123"/>
        <v/>
      </c>
      <c r="O863" s="26" t="str">
        <f t="shared" si="124"/>
        <v/>
      </c>
      <c r="P863" s="50" t="str">
        <f>IF(OR(ISBLANK(Livraison!$B$15),ISBLANK(G863)),"",IF(M863=FALSE,FALSE,IF(AND((Livraison!$B$15-YEAR(G863))&gt;=16,(Livraison!$B$15-YEAR(G863))&lt;=65),TRUE,FALSE)))</f>
        <v/>
      </c>
      <c r="Q863" s="26" t="str">
        <f>IF(ISBLANK(E863),"",IF(COUNTIF(Qualification!$O$12:$O$1011,E863)&gt;0,TRUE,FALSE))</f>
        <v/>
      </c>
      <c r="R863" s="56" t="str">
        <f t="shared" si="125"/>
        <v/>
      </c>
    </row>
    <row r="864" spans="1:18">
      <c r="A864" s="40" t="str">
        <f t="shared" si="119"/>
        <v/>
      </c>
      <c r="B864" s="54"/>
      <c r="C864" s="54"/>
      <c r="D864" s="55"/>
      <c r="E864" s="53"/>
      <c r="F864" s="55"/>
      <c r="G864" s="126"/>
      <c r="H864" s="55"/>
      <c r="I864" s="51" t="str">
        <f t="shared" si="126"/>
        <v>-</v>
      </c>
      <c r="J864" s="26" t="str">
        <f t="shared" si="120"/>
        <v/>
      </c>
      <c r="K864" s="26" t="str">
        <f t="shared" si="127"/>
        <v/>
      </c>
      <c r="L864" s="26" t="str">
        <f t="shared" si="121"/>
        <v/>
      </c>
      <c r="M864" s="26" t="str">
        <f t="shared" si="122"/>
        <v/>
      </c>
      <c r="N864" s="26" t="str">
        <f t="shared" si="123"/>
        <v/>
      </c>
      <c r="O864" s="26" t="str">
        <f t="shared" si="124"/>
        <v/>
      </c>
      <c r="P864" s="50" t="str">
        <f>IF(OR(ISBLANK(Livraison!$B$15),ISBLANK(G864)),"",IF(M864=FALSE,FALSE,IF(AND((Livraison!$B$15-YEAR(G864))&gt;=16,(Livraison!$B$15-YEAR(G864))&lt;=65),TRUE,FALSE)))</f>
        <v/>
      </c>
      <c r="Q864" s="26" t="str">
        <f>IF(ISBLANK(E864),"",IF(COUNTIF(Qualification!$O$12:$O$1011,E864)&gt;0,TRUE,FALSE))</f>
        <v/>
      </c>
      <c r="R864" s="56" t="str">
        <f t="shared" si="125"/>
        <v/>
      </c>
    </row>
    <row r="865" spans="1:18">
      <c r="A865" s="40" t="str">
        <f t="shared" si="119"/>
        <v/>
      </c>
      <c r="B865" s="54"/>
      <c r="C865" s="54"/>
      <c r="D865" s="55"/>
      <c r="E865" s="53"/>
      <c r="F865" s="55"/>
      <c r="G865" s="126"/>
      <c r="H865" s="55"/>
      <c r="I865" s="51" t="str">
        <f t="shared" si="126"/>
        <v>-</v>
      </c>
      <c r="J865" s="26" t="str">
        <f t="shared" si="120"/>
        <v/>
      </c>
      <c r="K865" s="26" t="str">
        <f t="shared" si="127"/>
        <v/>
      </c>
      <c r="L865" s="26" t="str">
        <f t="shared" si="121"/>
        <v/>
      </c>
      <c r="M865" s="26" t="str">
        <f t="shared" si="122"/>
        <v/>
      </c>
      <c r="N865" s="26" t="str">
        <f t="shared" si="123"/>
        <v/>
      </c>
      <c r="O865" s="26" t="str">
        <f t="shared" si="124"/>
        <v/>
      </c>
      <c r="P865" s="50" t="str">
        <f>IF(OR(ISBLANK(Livraison!$B$15),ISBLANK(G865)),"",IF(M865=FALSE,FALSE,IF(AND((Livraison!$B$15-YEAR(G865))&gt;=16,(Livraison!$B$15-YEAR(G865))&lt;=65),TRUE,FALSE)))</f>
        <v/>
      </c>
      <c r="Q865" s="26" t="str">
        <f>IF(ISBLANK(E865),"",IF(COUNTIF(Qualification!$O$12:$O$1011,E865)&gt;0,TRUE,FALSE))</f>
        <v/>
      </c>
      <c r="R865" s="56" t="str">
        <f t="shared" si="125"/>
        <v/>
      </c>
    </row>
    <row r="866" spans="1:18">
      <c r="A866" s="40" t="str">
        <f t="shared" si="119"/>
        <v/>
      </c>
      <c r="B866" s="54"/>
      <c r="C866" s="54"/>
      <c r="D866" s="55"/>
      <c r="E866" s="53"/>
      <c r="F866" s="55"/>
      <c r="G866" s="126"/>
      <c r="H866" s="55"/>
      <c r="I866" s="51" t="str">
        <f t="shared" si="126"/>
        <v>-</v>
      </c>
      <c r="J866" s="26" t="str">
        <f t="shared" si="120"/>
        <v/>
      </c>
      <c r="K866" s="26" t="str">
        <f t="shared" si="127"/>
        <v/>
      </c>
      <c r="L866" s="26" t="str">
        <f t="shared" si="121"/>
        <v/>
      </c>
      <c r="M866" s="26" t="str">
        <f t="shared" si="122"/>
        <v/>
      </c>
      <c r="N866" s="26" t="str">
        <f t="shared" si="123"/>
        <v/>
      </c>
      <c r="O866" s="26" t="str">
        <f t="shared" si="124"/>
        <v/>
      </c>
      <c r="P866" s="50" t="str">
        <f>IF(OR(ISBLANK(Livraison!$B$15),ISBLANK(G866)),"",IF(M866=FALSE,FALSE,IF(AND((Livraison!$B$15-YEAR(G866))&gt;=16,(Livraison!$B$15-YEAR(G866))&lt;=65),TRUE,FALSE)))</f>
        <v/>
      </c>
      <c r="Q866" s="26" t="str">
        <f>IF(ISBLANK(E866),"",IF(COUNTIF(Qualification!$O$12:$O$1011,E866)&gt;0,TRUE,FALSE))</f>
        <v/>
      </c>
      <c r="R866" s="56" t="str">
        <f t="shared" si="125"/>
        <v/>
      </c>
    </row>
    <row r="867" spans="1:18">
      <c r="A867" s="40" t="str">
        <f t="shared" si="119"/>
        <v/>
      </c>
      <c r="B867" s="54"/>
      <c r="C867" s="54"/>
      <c r="D867" s="55"/>
      <c r="E867" s="53"/>
      <c r="F867" s="55"/>
      <c r="G867" s="126"/>
      <c r="H867" s="55"/>
      <c r="I867" s="51" t="str">
        <f t="shared" si="126"/>
        <v>-</v>
      </c>
      <c r="J867" s="26" t="str">
        <f t="shared" si="120"/>
        <v/>
      </c>
      <c r="K867" s="26" t="str">
        <f t="shared" si="127"/>
        <v/>
      </c>
      <c r="L867" s="26" t="str">
        <f t="shared" si="121"/>
        <v/>
      </c>
      <c r="M867" s="26" t="str">
        <f t="shared" si="122"/>
        <v/>
      </c>
      <c r="N867" s="26" t="str">
        <f t="shared" si="123"/>
        <v/>
      </c>
      <c r="O867" s="26" t="str">
        <f t="shared" si="124"/>
        <v/>
      </c>
      <c r="P867" s="50" t="str">
        <f>IF(OR(ISBLANK(Livraison!$B$15),ISBLANK(G867)),"",IF(M867=FALSE,FALSE,IF(AND((Livraison!$B$15-YEAR(G867))&gt;=16,(Livraison!$B$15-YEAR(G867))&lt;=65),TRUE,FALSE)))</f>
        <v/>
      </c>
      <c r="Q867" s="26" t="str">
        <f>IF(ISBLANK(E867),"",IF(COUNTIF(Qualification!$O$12:$O$1011,E867)&gt;0,TRUE,FALSE))</f>
        <v/>
      </c>
      <c r="R867" s="56" t="str">
        <f t="shared" si="125"/>
        <v/>
      </c>
    </row>
    <row r="868" spans="1:18">
      <c r="A868" s="40" t="str">
        <f t="shared" si="119"/>
        <v/>
      </c>
      <c r="B868" s="54"/>
      <c r="C868" s="54"/>
      <c r="D868" s="55"/>
      <c r="E868" s="53"/>
      <c r="F868" s="55"/>
      <c r="G868" s="126"/>
      <c r="H868" s="55"/>
      <c r="I868" s="51" t="str">
        <f t="shared" si="126"/>
        <v>-</v>
      </c>
      <c r="J868" s="26" t="str">
        <f t="shared" si="120"/>
        <v/>
      </c>
      <c r="K868" s="26" t="str">
        <f t="shared" si="127"/>
        <v/>
      </c>
      <c r="L868" s="26" t="str">
        <f t="shared" si="121"/>
        <v/>
      </c>
      <c r="M868" s="26" t="str">
        <f t="shared" si="122"/>
        <v/>
      </c>
      <c r="N868" s="26" t="str">
        <f t="shared" si="123"/>
        <v/>
      </c>
      <c r="O868" s="26" t="str">
        <f t="shared" si="124"/>
        <v/>
      </c>
      <c r="P868" s="50" t="str">
        <f>IF(OR(ISBLANK(Livraison!$B$15),ISBLANK(G868)),"",IF(M868=FALSE,FALSE,IF(AND((Livraison!$B$15-YEAR(G868))&gt;=16,(Livraison!$B$15-YEAR(G868))&lt;=65),TRUE,FALSE)))</f>
        <v/>
      </c>
      <c r="Q868" s="26" t="str">
        <f>IF(ISBLANK(E868),"",IF(COUNTIF(Qualification!$O$12:$O$1011,E868)&gt;0,TRUE,FALSE))</f>
        <v/>
      </c>
      <c r="R868" s="56" t="str">
        <f t="shared" si="125"/>
        <v/>
      </c>
    </row>
    <row r="869" spans="1:18">
      <c r="A869" s="40" t="str">
        <f t="shared" si="119"/>
        <v/>
      </c>
      <c r="B869" s="54"/>
      <c r="C869" s="54"/>
      <c r="D869" s="55"/>
      <c r="E869" s="53"/>
      <c r="F869" s="55"/>
      <c r="G869" s="126"/>
      <c r="H869" s="55"/>
      <c r="I869" s="51" t="str">
        <f t="shared" si="126"/>
        <v>-</v>
      </c>
      <c r="J869" s="26" t="str">
        <f t="shared" si="120"/>
        <v/>
      </c>
      <c r="K869" s="26" t="str">
        <f t="shared" si="127"/>
        <v/>
      </c>
      <c r="L869" s="26" t="str">
        <f t="shared" si="121"/>
        <v/>
      </c>
      <c r="M869" s="26" t="str">
        <f t="shared" si="122"/>
        <v/>
      </c>
      <c r="N869" s="26" t="str">
        <f t="shared" si="123"/>
        <v/>
      </c>
      <c r="O869" s="26" t="str">
        <f t="shared" si="124"/>
        <v/>
      </c>
      <c r="P869" s="50" t="str">
        <f>IF(OR(ISBLANK(Livraison!$B$15),ISBLANK(G869)),"",IF(M869=FALSE,FALSE,IF(AND((Livraison!$B$15-YEAR(G869))&gt;=16,(Livraison!$B$15-YEAR(G869))&lt;=65),TRUE,FALSE)))</f>
        <v/>
      </c>
      <c r="Q869" s="26" t="str">
        <f>IF(ISBLANK(E869),"",IF(COUNTIF(Qualification!$O$12:$O$1011,E869)&gt;0,TRUE,FALSE))</f>
        <v/>
      </c>
      <c r="R869" s="56" t="str">
        <f t="shared" si="125"/>
        <v/>
      </c>
    </row>
    <row r="870" spans="1:18">
      <c r="A870" s="40" t="str">
        <f t="shared" si="119"/>
        <v/>
      </c>
      <c r="B870" s="54"/>
      <c r="C870" s="54"/>
      <c r="D870" s="55"/>
      <c r="E870" s="53"/>
      <c r="F870" s="55"/>
      <c r="G870" s="126"/>
      <c r="H870" s="55"/>
      <c r="I870" s="51" t="str">
        <f t="shared" si="126"/>
        <v>-</v>
      </c>
      <c r="J870" s="26" t="str">
        <f t="shared" si="120"/>
        <v/>
      </c>
      <c r="K870" s="26" t="str">
        <f t="shared" si="127"/>
        <v/>
      </c>
      <c r="L870" s="26" t="str">
        <f t="shared" si="121"/>
        <v/>
      </c>
      <c r="M870" s="26" t="str">
        <f t="shared" si="122"/>
        <v/>
      </c>
      <c r="N870" s="26" t="str">
        <f t="shared" si="123"/>
        <v/>
      </c>
      <c r="O870" s="26" t="str">
        <f t="shared" si="124"/>
        <v/>
      </c>
      <c r="P870" s="50" t="str">
        <f>IF(OR(ISBLANK(Livraison!$B$15),ISBLANK(G870)),"",IF(M870=FALSE,FALSE,IF(AND((Livraison!$B$15-YEAR(G870))&gt;=16,(Livraison!$B$15-YEAR(G870))&lt;=65),TRUE,FALSE)))</f>
        <v/>
      </c>
      <c r="Q870" s="26" t="str">
        <f>IF(ISBLANK(E870),"",IF(COUNTIF(Qualification!$O$12:$O$1011,E870)&gt;0,TRUE,FALSE))</f>
        <v/>
      </c>
      <c r="R870" s="56" t="str">
        <f t="shared" si="125"/>
        <v/>
      </c>
    </row>
    <row r="871" spans="1:18">
      <c r="A871" s="40" t="str">
        <f t="shared" si="119"/>
        <v/>
      </c>
      <c r="B871" s="54"/>
      <c r="C871" s="54"/>
      <c r="D871" s="55"/>
      <c r="E871" s="53"/>
      <c r="F871" s="55"/>
      <c r="G871" s="126"/>
      <c r="H871" s="55"/>
      <c r="I871" s="51" t="str">
        <f t="shared" si="126"/>
        <v>-</v>
      </c>
      <c r="J871" s="26" t="str">
        <f t="shared" si="120"/>
        <v/>
      </c>
      <c r="K871" s="26" t="str">
        <f t="shared" si="127"/>
        <v/>
      </c>
      <c r="L871" s="26" t="str">
        <f t="shared" si="121"/>
        <v/>
      </c>
      <c r="M871" s="26" t="str">
        <f t="shared" si="122"/>
        <v/>
      </c>
      <c r="N871" s="26" t="str">
        <f t="shared" si="123"/>
        <v/>
      </c>
      <c r="O871" s="26" t="str">
        <f t="shared" si="124"/>
        <v/>
      </c>
      <c r="P871" s="50" t="str">
        <f>IF(OR(ISBLANK(Livraison!$B$15),ISBLANK(G871)),"",IF(M871=FALSE,FALSE,IF(AND((Livraison!$B$15-YEAR(G871))&gt;=16,(Livraison!$B$15-YEAR(G871))&lt;=65),TRUE,FALSE)))</f>
        <v/>
      </c>
      <c r="Q871" s="26" t="str">
        <f>IF(ISBLANK(E871),"",IF(COUNTIF(Qualification!$O$12:$O$1011,E871)&gt;0,TRUE,FALSE))</f>
        <v/>
      </c>
      <c r="R871" s="56" t="str">
        <f t="shared" si="125"/>
        <v/>
      </c>
    </row>
    <row r="872" spans="1:18">
      <c r="A872" s="40" t="str">
        <f t="shared" si="119"/>
        <v/>
      </c>
      <c r="B872" s="54"/>
      <c r="C872" s="54"/>
      <c r="D872" s="55"/>
      <c r="E872" s="53"/>
      <c r="F872" s="55"/>
      <c r="G872" s="126"/>
      <c r="H872" s="55"/>
      <c r="I872" s="51" t="str">
        <f t="shared" si="126"/>
        <v>-</v>
      </c>
      <c r="J872" s="26" t="str">
        <f t="shared" si="120"/>
        <v/>
      </c>
      <c r="K872" s="26" t="str">
        <f t="shared" si="127"/>
        <v/>
      </c>
      <c r="L872" s="26" t="str">
        <f t="shared" si="121"/>
        <v/>
      </c>
      <c r="M872" s="26" t="str">
        <f t="shared" si="122"/>
        <v/>
      </c>
      <c r="N872" s="26" t="str">
        <f t="shared" si="123"/>
        <v/>
      </c>
      <c r="O872" s="26" t="str">
        <f t="shared" si="124"/>
        <v/>
      </c>
      <c r="P872" s="50" t="str">
        <f>IF(OR(ISBLANK(Livraison!$B$15),ISBLANK(G872)),"",IF(M872=FALSE,FALSE,IF(AND((Livraison!$B$15-YEAR(G872))&gt;=16,(Livraison!$B$15-YEAR(G872))&lt;=65),TRUE,FALSE)))</f>
        <v/>
      </c>
      <c r="Q872" s="26" t="str">
        <f>IF(ISBLANK(E872),"",IF(COUNTIF(Qualification!$O$12:$O$1011,E872)&gt;0,TRUE,FALSE))</f>
        <v/>
      </c>
      <c r="R872" s="56" t="str">
        <f t="shared" si="125"/>
        <v/>
      </c>
    </row>
    <row r="873" spans="1:18">
      <c r="A873" s="40" t="str">
        <f t="shared" si="119"/>
        <v/>
      </c>
      <c r="B873" s="54"/>
      <c r="C873" s="54"/>
      <c r="D873" s="55"/>
      <c r="E873" s="53"/>
      <c r="F873" s="55"/>
      <c r="G873" s="126"/>
      <c r="H873" s="55"/>
      <c r="I873" s="51" t="str">
        <f t="shared" si="126"/>
        <v>-</v>
      </c>
      <c r="J873" s="26" t="str">
        <f t="shared" si="120"/>
        <v/>
      </c>
      <c r="K873" s="26" t="str">
        <f t="shared" si="127"/>
        <v/>
      </c>
      <c r="L873" s="26" t="str">
        <f t="shared" si="121"/>
        <v/>
      </c>
      <c r="M873" s="26" t="str">
        <f t="shared" si="122"/>
        <v/>
      </c>
      <c r="N873" s="26" t="str">
        <f t="shared" si="123"/>
        <v/>
      </c>
      <c r="O873" s="26" t="str">
        <f t="shared" si="124"/>
        <v/>
      </c>
      <c r="P873" s="50" t="str">
        <f>IF(OR(ISBLANK(Livraison!$B$15),ISBLANK(G873)),"",IF(M873=FALSE,FALSE,IF(AND((Livraison!$B$15-YEAR(G873))&gt;=16,(Livraison!$B$15-YEAR(G873))&lt;=65),TRUE,FALSE)))</f>
        <v/>
      </c>
      <c r="Q873" s="26" t="str">
        <f>IF(ISBLANK(E873),"",IF(COUNTIF(Qualification!$O$12:$O$1011,E873)&gt;0,TRUE,FALSE))</f>
        <v/>
      </c>
      <c r="R873" s="56" t="str">
        <f t="shared" si="125"/>
        <v/>
      </c>
    </row>
    <row r="874" spans="1:18">
      <c r="A874" s="40" t="str">
        <f t="shared" si="119"/>
        <v/>
      </c>
      <c r="B874" s="54"/>
      <c r="C874" s="54"/>
      <c r="D874" s="55"/>
      <c r="E874" s="53"/>
      <c r="F874" s="55"/>
      <c r="G874" s="126"/>
      <c r="H874" s="55"/>
      <c r="I874" s="51" t="str">
        <f t="shared" si="126"/>
        <v>-</v>
      </c>
      <c r="J874" s="26" t="str">
        <f t="shared" si="120"/>
        <v/>
      </c>
      <c r="K874" s="26" t="str">
        <f t="shared" si="127"/>
        <v/>
      </c>
      <c r="L874" s="26" t="str">
        <f t="shared" si="121"/>
        <v/>
      </c>
      <c r="M874" s="26" t="str">
        <f t="shared" si="122"/>
        <v/>
      </c>
      <c r="N874" s="26" t="str">
        <f t="shared" si="123"/>
        <v/>
      </c>
      <c r="O874" s="26" t="str">
        <f t="shared" si="124"/>
        <v/>
      </c>
      <c r="P874" s="50" t="str">
        <f>IF(OR(ISBLANK(Livraison!$B$15),ISBLANK(G874)),"",IF(M874=FALSE,FALSE,IF(AND((Livraison!$B$15-YEAR(G874))&gt;=16,(Livraison!$B$15-YEAR(G874))&lt;=65),TRUE,FALSE)))</f>
        <v/>
      </c>
      <c r="Q874" s="26" t="str">
        <f>IF(ISBLANK(E874),"",IF(COUNTIF(Qualification!$O$12:$O$1011,E874)&gt;0,TRUE,FALSE))</f>
        <v/>
      </c>
      <c r="R874" s="56" t="str">
        <f t="shared" si="125"/>
        <v/>
      </c>
    </row>
    <row r="875" spans="1:18">
      <c r="A875" s="40" t="str">
        <f t="shared" si="119"/>
        <v/>
      </c>
      <c r="B875" s="54"/>
      <c r="C875" s="54"/>
      <c r="D875" s="55"/>
      <c r="E875" s="53"/>
      <c r="F875" s="55"/>
      <c r="G875" s="126"/>
      <c r="H875" s="55"/>
      <c r="I875" s="51" t="str">
        <f t="shared" si="126"/>
        <v>-</v>
      </c>
      <c r="J875" s="26" t="str">
        <f t="shared" si="120"/>
        <v/>
      </c>
      <c r="K875" s="26" t="str">
        <f t="shared" si="127"/>
        <v/>
      </c>
      <c r="L875" s="26" t="str">
        <f t="shared" si="121"/>
        <v/>
      </c>
      <c r="M875" s="26" t="str">
        <f t="shared" si="122"/>
        <v/>
      </c>
      <c r="N875" s="26" t="str">
        <f t="shared" si="123"/>
        <v/>
      </c>
      <c r="O875" s="26" t="str">
        <f t="shared" si="124"/>
        <v/>
      </c>
      <c r="P875" s="50" t="str">
        <f>IF(OR(ISBLANK(Livraison!$B$15),ISBLANK(G875)),"",IF(M875=FALSE,FALSE,IF(AND((Livraison!$B$15-YEAR(G875))&gt;=16,(Livraison!$B$15-YEAR(G875))&lt;=65),TRUE,FALSE)))</f>
        <v/>
      </c>
      <c r="Q875" s="26" t="str">
        <f>IF(ISBLANK(E875),"",IF(COUNTIF(Qualification!$O$12:$O$1011,E875)&gt;0,TRUE,FALSE))</f>
        <v/>
      </c>
      <c r="R875" s="56" t="str">
        <f t="shared" si="125"/>
        <v/>
      </c>
    </row>
    <row r="876" spans="1:18">
      <c r="A876" s="40" t="str">
        <f t="shared" ref="A876:A939" si="128">IF(ISBLANK(D876),"",IF(COUNTA(D876:H876)&lt;&gt;5,"Incomplet",IF(OR(COUNTIF(J876:P876,FALSE)&gt;0,COUNTIF(J876:P876,#N/A)&gt;0),"Erreur",IF(NOT(P876),"Attention",IF(NOT(Q876),"Pas utilisé","OK")))))</f>
        <v/>
      </c>
      <c r="B876" s="54"/>
      <c r="C876" s="54"/>
      <c r="D876" s="55"/>
      <c r="E876" s="53"/>
      <c r="F876" s="55"/>
      <c r="G876" s="126"/>
      <c r="H876" s="55"/>
      <c r="I876" s="51" t="str">
        <f t="shared" si="126"/>
        <v>-</v>
      </c>
      <c r="J876" s="26" t="str">
        <f t="shared" ref="J876:J939" si="129">IF(D876="CH.AHV",IF(LEN(E876)=13,IF((MID(E876,13,1)+1-1)=MOD(10-(MID(E876,1,1)+3*MID(E876,2,1)+MID(E876,3,1)+3*MID(E876,4,1)+MID(E876,5,1)+3*MID(E876,6,1)+MID(E876,7,1)+3*MID(E876,8,1)+MID(E876,9,1)+3*MID(E876,10,1)+MID(E876,11,1)+3*MID(E876,12,1)),10),TRUE,FALSE),FALSE),"")</f>
        <v/>
      </c>
      <c r="K876" s="26" t="str">
        <f t="shared" si="127"/>
        <v/>
      </c>
      <c r="L876" s="26" t="str">
        <f t="shared" ref="L876:L939" si="130">IF(ISBLANK(D876),"",IF(OR(ISNA(MATCH(D876,codecatidpers,0)),D876="-"),FALSE,TRUE))</f>
        <v/>
      </c>
      <c r="M876" s="26" t="str">
        <f t="shared" ref="M876:M939" si="131">IF(ISBLANK(G876),"",IF(AND(G876 &gt; DATE(1925,1,1),G876 &lt; DATE(2100,1,1)),TRUE,FALSE))</f>
        <v/>
      </c>
      <c r="N876" s="26" t="str">
        <f t="shared" ref="N876:N939" si="132">IF(ISBLANK(F876),"",IF(OR(ISNA(MATCH(F876,libsex,0)),F876="-"),FALSE,TRUE))</f>
        <v/>
      </c>
      <c r="O876" s="26" t="str">
        <f t="shared" ref="O876:O939" si="133">IF(ISBLANK(H876),"",IF(OR(ISNA(MATCH(H876,libgem,0)),H876="-"),FALSE,TRUE))</f>
        <v/>
      </c>
      <c r="P876" s="50" t="str">
        <f>IF(OR(ISBLANK(Livraison!$B$15),ISBLANK(G876)),"",IF(M876=FALSE,FALSE,IF(AND((Livraison!$B$15-YEAR(G876))&gt;=16,(Livraison!$B$15-YEAR(G876))&lt;=65),TRUE,FALSE)))</f>
        <v/>
      </c>
      <c r="Q876" s="26" t="str">
        <f>IF(ISBLANK(E876),"",IF(COUNTIF(Qualification!$O$12:$O$1011,E876)&gt;0,TRUE,FALSE))</f>
        <v/>
      </c>
      <c r="R876" s="56" t="str">
        <f t="shared" ref="R876:R939" si="134">IF(A876="","",IF(A876&lt;&gt;"Pas utilisé",1,0))</f>
        <v/>
      </c>
    </row>
    <row r="877" spans="1:18">
      <c r="A877" s="40" t="str">
        <f t="shared" si="128"/>
        <v/>
      </c>
      <c r="B877" s="54"/>
      <c r="C877" s="54"/>
      <c r="D877" s="55"/>
      <c r="E877" s="53"/>
      <c r="F877" s="55"/>
      <c r="G877" s="126"/>
      <c r="H877" s="55"/>
      <c r="I877" s="51" t="str">
        <f t="shared" si="126"/>
        <v>-</v>
      </c>
      <c r="J877" s="26" t="str">
        <f t="shared" si="129"/>
        <v/>
      </c>
      <c r="K877" s="26" t="str">
        <f t="shared" si="127"/>
        <v/>
      </c>
      <c r="L877" s="26" t="str">
        <f t="shared" si="130"/>
        <v/>
      </c>
      <c r="M877" s="26" t="str">
        <f t="shared" si="131"/>
        <v/>
      </c>
      <c r="N877" s="26" t="str">
        <f t="shared" si="132"/>
        <v/>
      </c>
      <c r="O877" s="26" t="str">
        <f t="shared" si="133"/>
        <v/>
      </c>
      <c r="P877" s="50" t="str">
        <f>IF(OR(ISBLANK(Livraison!$B$15),ISBLANK(G877)),"",IF(M877=FALSE,FALSE,IF(AND((Livraison!$B$15-YEAR(G877))&gt;=16,(Livraison!$B$15-YEAR(G877))&lt;=65),TRUE,FALSE)))</f>
        <v/>
      </c>
      <c r="Q877" s="26" t="str">
        <f>IF(ISBLANK(E877),"",IF(COUNTIF(Qualification!$O$12:$O$1011,E877)&gt;0,TRUE,FALSE))</f>
        <v/>
      </c>
      <c r="R877" s="56" t="str">
        <f t="shared" si="134"/>
        <v/>
      </c>
    </row>
    <row r="878" spans="1:18">
      <c r="A878" s="40" t="str">
        <f t="shared" si="128"/>
        <v/>
      </c>
      <c r="B878" s="54"/>
      <c r="C878" s="54"/>
      <c r="D878" s="55"/>
      <c r="E878" s="53"/>
      <c r="F878" s="55"/>
      <c r="G878" s="126"/>
      <c r="H878" s="55"/>
      <c r="I878" s="51" t="str">
        <f t="shared" si="126"/>
        <v>-</v>
      </c>
      <c r="J878" s="26" t="str">
        <f t="shared" si="129"/>
        <v/>
      </c>
      <c r="K878" s="26" t="str">
        <f t="shared" si="127"/>
        <v/>
      </c>
      <c r="L878" s="26" t="str">
        <f t="shared" si="130"/>
        <v/>
      </c>
      <c r="M878" s="26" t="str">
        <f t="shared" si="131"/>
        <v/>
      </c>
      <c r="N878" s="26" t="str">
        <f t="shared" si="132"/>
        <v/>
      </c>
      <c r="O878" s="26" t="str">
        <f t="shared" si="133"/>
        <v/>
      </c>
      <c r="P878" s="50" t="str">
        <f>IF(OR(ISBLANK(Livraison!$B$15),ISBLANK(G878)),"",IF(M878=FALSE,FALSE,IF(AND((Livraison!$B$15-YEAR(G878))&gt;=16,(Livraison!$B$15-YEAR(G878))&lt;=65),TRUE,FALSE)))</f>
        <v/>
      </c>
      <c r="Q878" s="26" t="str">
        <f>IF(ISBLANK(E878),"",IF(COUNTIF(Qualification!$O$12:$O$1011,E878)&gt;0,TRUE,FALSE))</f>
        <v/>
      </c>
      <c r="R878" s="56" t="str">
        <f t="shared" si="134"/>
        <v/>
      </c>
    </row>
    <row r="879" spans="1:18">
      <c r="A879" s="40" t="str">
        <f t="shared" si="128"/>
        <v/>
      </c>
      <c r="B879" s="54"/>
      <c r="C879" s="54"/>
      <c r="D879" s="55"/>
      <c r="E879" s="53"/>
      <c r="F879" s="55"/>
      <c r="G879" s="126"/>
      <c r="H879" s="55"/>
      <c r="I879" s="51" t="str">
        <f t="shared" si="126"/>
        <v>-</v>
      </c>
      <c r="J879" s="26" t="str">
        <f t="shared" si="129"/>
        <v/>
      </c>
      <c r="K879" s="26" t="str">
        <f t="shared" si="127"/>
        <v/>
      </c>
      <c r="L879" s="26" t="str">
        <f t="shared" si="130"/>
        <v/>
      </c>
      <c r="M879" s="26" t="str">
        <f t="shared" si="131"/>
        <v/>
      </c>
      <c r="N879" s="26" t="str">
        <f t="shared" si="132"/>
        <v/>
      </c>
      <c r="O879" s="26" t="str">
        <f t="shared" si="133"/>
        <v/>
      </c>
      <c r="P879" s="50" t="str">
        <f>IF(OR(ISBLANK(Livraison!$B$15),ISBLANK(G879)),"",IF(M879=FALSE,FALSE,IF(AND((Livraison!$B$15-YEAR(G879))&gt;=16,(Livraison!$B$15-YEAR(G879))&lt;=65),TRUE,FALSE)))</f>
        <v/>
      </c>
      <c r="Q879" s="26" t="str">
        <f>IF(ISBLANK(E879),"",IF(COUNTIF(Qualification!$O$12:$O$1011,E879)&gt;0,TRUE,FALSE))</f>
        <v/>
      </c>
      <c r="R879" s="56" t="str">
        <f t="shared" si="134"/>
        <v/>
      </c>
    </row>
    <row r="880" spans="1:18">
      <c r="A880" s="40" t="str">
        <f t="shared" si="128"/>
        <v/>
      </c>
      <c r="B880" s="54"/>
      <c r="C880" s="54"/>
      <c r="D880" s="55"/>
      <c r="E880" s="53"/>
      <c r="F880" s="55"/>
      <c r="G880" s="126"/>
      <c r="H880" s="55"/>
      <c r="I880" s="51" t="str">
        <f t="shared" si="126"/>
        <v>-</v>
      </c>
      <c r="J880" s="26" t="str">
        <f t="shared" si="129"/>
        <v/>
      </c>
      <c r="K880" s="26" t="str">
        <f t="shared" si="127"/>
        <v/>
      </c>
      <c r="L880" s="26" t="str">
        <f t="shared" si="130"/>
        <v/>
      </c>
      <c r="M880" s="26" t="str">
        <f t="shared" si="131"/>
        <v/>
      </c>
      <c r="N880" s="26" t="str">
        <f t="shared" si="132"/>
        <v/>
      </c>
      <c r="O880" s="26" t="str">
        <f t="shared" si="133"/>
        <v/>
      </c>
      <c r="P880" s="50" t="str">
        <f>IF(OR(ISBLANK(Livraison!$B$15),ISBLANK(G880)),"",IF(M880=FALSE,FALSE,IF(AND((Livraison!$B$15-YEAR(G880))&gt;=16,(Livraison!$B$15-YEAR(G880))&lt;=65),TRUE,FALSE)))</f>
        <v/>
      </c>
      <c r="Q880" s="26" t="str">
        <f>IF(ISBLANK(E880),"",IF(COUNTIF(Qualification!$O$12:$O$1011,E880)&gt;0,TRUE,FALSE))</f>
        <v/>
      </c>
      <c r="R880" s="56" t="str">
        <f t="shared" si="134"/>
        <v/>
      </c>
    </row>
    <row r="881" spans="1:18">
      <c r="A881" s="40" t="str">
        <f t="shared" si="128"/>
        <v/>
      </c>
      <c r="B881" s="54"/>
      <c r="C881" s="54"/>
      <c r="D881" s="55"/>
      <c r="E881" s="53"/>
      <c r="F881" s="55"/>
      <c r="G881" s="126"/>
      <c r="H881" s="55"/>
      <c r="I881" s="51" t="str">
        <f t="shared" si="126"/>
        <v>-</v>
      </c>
      <c r="J881" s="26" t="str">
        <f t="shared" si="129"/>
        <v/>
      </c>
      <c r="K881" s="26" t="str">
        <f t="shared" si="127"/>
        <v/>
      </c>
      <c r="L881" s="26" t="str">
        <f t="shared" si="130"/>
        <v/>
      </c>
      <c r="M881" s="26" t="str">
        <f t="shared" si="131"/>
        <v/>
      </c>
      <c r="N881" s="26" t="str">
        <f t="shared" si="132"/>
        <v/>
      </c>
      <c r="O881" s="26" t="str">
        <f t="shared" si="133"/>
        <v/>
      </c>
      <c r="P881" s="50" t="str">
        <f>IF(OR(ISBLANK(Livraison!$B$15),ISBLANK(G881)),"",IF(M881=FALSE,FALSE,IF(AND((Livraison!$B$15-YEAR(G881))&gt;=16,(Livraison!$B$15-YEAR(G881))&lt;=65),TRUE,FALSE)))</f>
        <v/>
      </c>
      <c r="Q881" s="26" t="str">
        <f>IF(ISBLANK(E881),"",IF(COUNTIF(Qualification!$O$12:$O$1011,E881)&gt;0,TRUE,FALSE))</f>
        <v/>
      </c>
      <c r="R881" s="56" t="str">
        <f t="shared" si="134"/>
        <v/>
      </c>
    </row>
    <row r="882" spans="1:18">
      <c r="A882" s="40" t="str">
        <f t="shared" si="128"/>
        <v/>
      </c>
      <c r="B882" s="54"/>
      <c r="C882" s="54"/>
      <c r="D882" s="55"/>
      <c r="E882" s="53"/>
      <c r="F882" s="55"/>
      <c r="G882" s="126"/>
      <c r="H882" s="55"/>
      <c r="I882" s="51" t="str">
        <f t="shared" si="126"/>
        <v>-</v>
      </c>
      <c r="J882" s="26" t="str">
        <f t="shared" si="129"/>
        <v/>
      </c>
      <c r="K882" s="26" t="str">
        <f t="shared" si="127"/>
        <v/>
      </c>
      <c r="L882" s="26" t="str">
        <f t="shared" si="130"/>
        <v/>
      </c>
      <c r="M882" s="26" t="str">
        <f t="shared" si="131"/>
        <v/>
      </c>
      <c r="N882" s="26" t="str">
        <f t="shared" si="132"/>
        <v/>
      </c>
      <c r="O882" s="26" t="str">
        <f t="shared" si="133"/>
        <v/>
      </c>
      <c r="P882" s="50" t="str">
        <f>IF(OR(ISBLANK(Livraison!$B$15),ISBLANK(G882)),"",IF(M882=FALSE,FALSE,IF(AND((Livraison!$B$15-YEAR(G882))&gt;=16,(Livraison!$B$15-YEAR(G882))&lt;=65),TRUE,FALSE)))</f>
        <v/>
      </c>
      <c r="Q882" s="26" t="str">
        <f>IF(ISBLANK(E882),"",IF(COUNTIF(Qualification!$O$12:$O$1011,E882)&gt;0,TRUE,FALSE))</f>
        <v/>
      </c>
      <c r="R882" s="56" t="str">
        <f t="shared" si="134"/>
        <v/>
      </c>
    </row>
    <row r="883" spans="1:18">
      <c r="A883" s="40" t="str">
        <f t="shared" si="128"/>
        <v/>
      </c>
      <c r="B883" s="54"/>
      <c r="C883" s="54"/>
      <c r="D883" s="55"/>
      <c r="E883" s="53"/>
      <c r="F883" s="55"/>
      <c r="G883" s="126"/>
      <c r="H883" s="55"/>
      <c r="I883" s="51" t="str">
        <f t="shared" si="126"/>
        <v>-</v>
      </c>
      <c r="J883" s="26" t="str">
        <f t="shared" si="129"/>
        <v/>
      </c>
      <c r="K883" s="26" t="str">
        <f t="shared" si="127"/>
        <v/>
      </c>
      <c r="L883" s="26" t="str">
        <f t="shared" si="130"/>
        <v/>
      </c>
      <c r="M883" s="26" t="str">
        <f t="shared" si="131"/>
        <v/>
      </c>
      <c r="N883" s="26" t="str">
        <f t="shared" si="132"/>
        <v/>
      </c>
      <c r="O883" s="26" t="str">
        <f t="shared" si="133"/>
        <v/>
      </c>
      <c r="P883" s="50" t="str">
        <f>IF(OR(ISBLANK(Livraison!$B$15),ISBLANK(G883)),"",IF(M883=FALSE,FALSE,IF(AND((Livraison!$B$15-YEAR(G883))&gt;=16,(Livraison!$B$15-YEAR(G883))&lt;=65),TRUE,FALSE)))</f>
        <v/>
      </c>
      <c r="Q883" s="26" t="str">
        <f>IF(ISBLANK(E883),"",IF(COUNTIF(Qualification!$O$12:$O$1011,E883)&gt;0,TRUE,FALSE))</f>
        <v/>
      </c>
      <c r="R883" s="56" t="str">
        <f t="shared" si="134"/>
        <v/>
      </c>
    </row>
    <row r="884" spans="1:18">
      <c r="A884" s="40" t="str">
        <f t="shared" si="128"/>
        <v/>
      </c>
      <c r="B884" s="54"/>
      <c r="C884" s="54"/>
      <c r="D884" s="55"/>
      <c r="E884" s="53"/>
      <c r="F884" s="55"/>
      <c r="G884" s="126"/>
      <c r="H884" s="55"/>
      <c r="I884" s="51" t="str">
        <f t="shared" si="126"/>
        <v>-</v>
      </c>
      <c r="J884" s="26" t="str">
        <f t="shared" si="129"/>
        <v/>
      </c>
      <c r="K884" s="26" t="str">
        <f t="shared" si="127"/>
        <v/>
      </c>
      <c r="L884" s="26" t="str">
        <f t="shared" si="130"/>
        <v/>
      </c>
      <c r="M884" s="26" t="str">
        <f t="shared" si="131"/>
        <v/>
      </c>
      <c r="N884" s="26" t="str">
        <f t="shared" si="132"/>
        <v/>
      </c>
      <c r="O884" s="26" t="str">
        <f t="shared" si="133"/>
        <v/>
      </c>
      <c r="P884" s="50" t="str">
        <f>IF(OR(ISBLANK(Livraison!$B$15),ISBLANK(G884)),"",IF(M884=FALSE,FALSE,IF(AND((Livraison!$B$15-YEAR(G884))&gt;=16,(Livraison!$B$15-YEAR(G884))&lt;=65),TRUE,FALSE)))</f>
        <v/>
      </c>
      <c r="Q884" s="26" t="str">
        <f>IF(ISBLANK(E884),"",IF(COUNTIF(Qualification!$O$12:$O$1011,E884)&gt;0,TRUE,FALSE))</f>
        <v/>
      </c>
      <c r="R884" s="56" t="str">
        <f t="shared" si="134"/>
        <v/>
      </c>
    </row>
    <row r="885" spans="1:18">
      <c r="A885" s="40" t="str">
        <f t="shared" si="128"/>
        <v/>
      </c>
      <c r="B885" s="54"/>
      <c r="C885" s="54"/>
      <c r="D885" s="55"/>
      <c r="E885" s="53"/>
      <c r="F885" s="55"/>
      <c r="G885" s="126"/>
      <c r="H885" s="55"/>
      <c r="I885" s="51" t="str">
        <f t="shared" si="126"/>
        <v>-</v>
      </c>
      <c r="J885" s="26" t="str">
        <f t="shared" si="129"/>
        <v/>
      </c>
      <c r="K885" s="26" t="str">
        <f t="shared" si="127"/>
        <v/>
      </c>
      <c r="L885" s="26" t="str">
        <f t="shared" si="130"/>
        <v/>
      </c>
      <c r="M885" s="26" t="str">
        <f t="shared" si="131"/>
        <v/>
      </c>
      <c r="N885" s="26" t="str">
        <f t="shared" si="132"/>
        <v/>
      </c>
      <c r="O885" s="26" t="str">
        <f t="shared" si="133"/>
        <v/>
      </c>
      <c r="P885" s="50" t="str">
        <f>IF(OR(ISBLANK(Livraison!$B$15),ISBLANK(G885)),"",IF(M885=FALSE,FALSE,IF(AND((Livraison!$B$15-YEAR(G885))&gt;=16,(Livraison!$B$15-YEAR(G885))&lt;=65),TRUE,FALSE)))</f>
        <v/>
      </c>
      <c r="Q885" s="26" t="str">
        <f>IF(ISBLANK(E885),"",IF(COUNTIF(Qualification!$O$12:$O$1011,E885)&gt;0,TRUE,FALSE))</f>
        <v/>
      </c>
      <c r="R885" s="56" t="str">
        <f t="shared" si="134"/>
        <v/>
      </c>
    </row>
    <row r="886" spans="1:18">
      <c r="A886" s="40" t="str">
        <f t="shared" si="128"/>
        <v/>
      </c>
      <c r="B886" s="54"/>
      <c r="C886" s="54"/>
      <c r="D886" s="55"/>
      <c r="E886" s="53"/>
      <c r="F886" s="55"/>
      <c r="G886" s="126"/>
      <c r="H886" s="55"/>
      <c r="I886" s="51" t="str">
        <f t="shared" si="126"/>
        <v>-</v>
      </c>
      <c r="J886" s="26" t="str">
        <f t="shared" si="129"/>
        <v/>
      </c>
      <c r="K886" s="26" t="str">
        <f t="shared" si="127"/>
        <v/>
      </c>
      <c r="L886" s="26" t="str">
        <f t="shared" si="130"/>
        <v/>
      </c>
      <c r="M886" s="26" t="str">
        <f t="shared" si="131"/>
        <v/>
      </c>
      <c r="N886" s="26" t="str">
        <f t="shared" si="132"/>
        <v/>
      </c>
      <c r="O886" s="26" t="str">
        <f t="shared" si="133"/>
        <v/>
      </c>
      <c r="P886" s="50" t="str">
        <f>IF(OR(ISBLANK(Livraison!$B$15),ISBLANK(G886)),"",IF(M886=FALSE,FALSE,IF(AND((Livraison!$B$15-YEAR(G886))&gt;=16,(Livraison!$B$15-YEAR(G886))&lt;=65),TRUE,FALSE)))</f>
        <v/>
      </c>
      <c r="Q886" s="26" t="str">
        <f>IF(ISBLANK(E886),"",IF(COUNTIF(Qualification!$O$12:$O$1011,E886)&gt;0,TRUE,FALSE))</f>
        <v/>
      </c>
      <c r="R886" s="56" t="str">
        <f t="shared" si="134"/>
        <v/>
      </c>
    </row>
    <row r="887" spans="1:18">
      <c r="A887" s="40" t="str">
        <f t="shared" si="128"/>
        <v/>
      </c>
      <c r="B887" s="54"/>
      <c r="C887" s="54"/>
      <c r="D887" s="55"/>
      <c r="E887" s="53"/>
      <c r="F887" s="55"/>
      <c r="G887" s="126"/>
      <c r="H887" s="55"/>
      <c r="I887" s="51" t="str">
        <f t="shared" si="126"/>
        <v>-</v>
      </c>
      <c r="J887" s="26" t="str">
        <f t="shared" si="129"/>
        <v/>
      </c>
      <c r="K887" s="26" t="str">
        <f t="shared" si="127"/>
        <v/>
      </c>
      <c r="L887" s="26" t="str">
        <f t="shared" si="130"/>
        <v/>
      </c>
      <c r="M887" s="26" t="str">
        <f t="shared" si="131"/>
        <v/>
      </c>
      <c r="N887" s="26" t="str">
        <f t="shared" si="132"/>
        <v/>
      </c>
      <c r="O887" s="26" t="str">
        <f t="shared" si="133"/>
        <v/>
      </c>
      <c r="P887" s="50" t="str">
        <f>IF(OR(ISBLANK(Livraison!$B$15),ISBLANK(G887)),"",IF(M887=FALSE,FALSE,IF(AND((Livraison!$B$15-YEAR(G887))&gt;=16,(Livraison!$B$15-YEAR(G887))&lt;=65),TRUE,FALSE)))</f>
        <v/>
      </c>
      <c r="Q887" s="26" t="str">
        <f>IF(ISBLANK(E887),"",IF(COUNTIF(Qualification!$O$12:$O$1011,E887)&gt;0,TRUE,FALSE))</f>
        <v/>
      </c>
      <c r="R887" s="56" t="str">
        <f t="shared" si="134"/>
        <v/>
      </c>
    </row>
    <row r="888" spans="1:18">
      <c r="A888" s="40" t="str">
        <f t="shared" si="128"/>
        <v/>
      </c>
      <c r="B888" s="54"/>
      <c r="C888" s="54"/>
      <c r="D888" s="55"/>
      <c r="E888" s="53"/>
      <c r="F888" s="55"/>
      <c r="G888" s="126"/>
      <c r="H888" s="55"/>
      <c r="I888" s="51" t="str">
        <f t="shared" si="126"/>
        <v>-</v>
      </c>
      <c r="J888" s="26" t="str">
        <f t="shared" si="129"/>
        <v/>
      </c>
      <c r="K888" s="26" t="str">
        <f t="shared" si="127"/>
        <v/>
      </c>
      <c r="L888" s="26" t="str">
        <f t="shared" si="130"/>
        <v/>
      </c>
      <c r="M888" s="26" t="str">
        <f t="shared" si="131"/>
        <v/>
      </c>
      <c r="N888" s="26" t="str">
        <f t="shared" si="132"/>
        <v/>
      </c>
      <c r="O888" s="26" t="str">
        <f t="shared" si="133"/>
        <v/>
      </c>
      <c r="P888" s="50" t="str">
        <f>IF(OR(ISBLANK(Livraison!$B$15),ISBLANK(G888)),"",IF(M888=FALSE,FALSE,IF(AND((Livraison!$B$15-YEAR(G888))&gt;=16,(Livraison!$B$15-YEAR(G888))&lt;=65),TRUE,FALSE)))</f>
        <v/>
      </c>
      <c r="Q888" s="26" t="str">
        <f>IF(ISBLANK(E888),"",IF(COUNTIF(Qualification!$O$12:$O$1011,E888)&gt;0,TRUE,FALSE))</f>
        <v/>
      </c>
      <c r="R888" s="56" t="str">
        <f t="shared" si="134"/>
        <v/>
      </c>
    </row>
    <row r="889" spans="1:18">
      <c r="A889" s="40" t="str">
        <f t="shared" si="128"/>
        <v/>
      </c>
      <c r="B889" s="54"/>
      <c r="C889" s="54"/>
      <c r="D889" s="55"/>
      <c r="E889" s="53"/>
      <c r="F889" s="55"/>
      <c r="G889" s="126"/>
      <c r="H889" s="55"/>
      <c r="I889" s="51" t="str">
        <f t="shared" si="126"/>
        <v>-</v>
      </c>
      <c r="J889" s="26" t="str">
        <f t="shared" si="129"/>
        <v/>
      </c>
      <c r="K889" s="26" t="str">
        <f t="shared" si="127"/>
        <v/>
      </c>
      <c r="L889" s="26" t="str">
        <f t="shared" si="130"/>
        <v/>
      </c>
      <c r="M889" s="26" t="str">
        <f t="shared" si="131"/>
        <v/>
      </c>
      <c r="N889" s="26" t="str">
        <f t="shared" si="132"/>
        <v/>
      </c>
      <c r="O889" s="26" t="str">
        <f t="shared" si="133"/>
        <v/>
      </c>
      <c r="P889" s="50" t="str">
        <f>IF(OR(ISBLANK(Livraison!$B$15),ISBLANK(G889)),"",IF(M889=FALSE,FALSE,IF(AND((Livraison!$B$15-YEAR(G889))&gt;=16,(Livraison!$B$15-YEAR(G889))&lt;=65),TRUE,FALSE)))</f>
        <v/>
      </c>
      <c r="Q889" s="26" t="str">
        <f>IF(ISBLANK(E889),"",IF(COUNTIF(Qualification!$O$12:$O$1011,E889)&gt;0,TRUE,FALSE))</f>
        <v/>
      </c>
      <c r="R889" s="56" t="str">
        <f t="shared" si="134"/>
        <v/>
      </c>
    </row>
    <row r="890" spans="1:18">
      <c r="A890" s="40" t="str">
        <f t="shared" si="128"/>
        <v/>
      </c>
      <c r="B890" s="54"/>
      <c r="C890" s="54"/>
      <c r="D890" s="55"/>
      <c r="E890" s="53"/>
      <c r="F890" s="55"/>
      <c r="G890" s="126"/>
      <c r="H890" s="55"/>
      <c r="I890" s="51" t="str">
        <f t="shared" si="126"/>
        <v>-</v>
      </c>
      <c r="J890" s="26" t="str">
        <f t="shared" si="129"/>
        <v/>
      </c>
      <c r="K890" s="26" t="str">
        <f t="shared" si="127"/>
        <v/>
      </c>
      <c r="L890" s="26" t="str">
        <f t="shared" si="130"/>
        <v/>
      </c>
      <c r="M890" s="26" t="str">
        <f t="shared" si="131"/>
        <v/>
      </c>
      <c r="N890" s="26" t="str">
        <f t="shared" si="132"/>
        <v/>
      </c>
      <c r="O890" s="26" t="str">
        <f t="shared" si="133"/>
        <v/>
      </c>
      <c r="P890" s="50" t="str">
        <f>IF(OR(ISBLANK(Livraison!$B$15),ISBLANK(G890)),"",IF(M890=FALSE,FALSE,IF(AND((Livraison!$B$15-YEAR(G890))&gt;=16,(Livraison!$B$15-YEAR(G890))&lt;=65),TRUE,FALSE)))</f>
        <v/>
      </c>
      <c r="Q890" s="26" t="str">
        <f>IF(ISBLANK(E890),"",IF(COUNTIF(Qualification!$O$12:$O$1011,E890)&gt;0,TRUE,FALSE))</f>
        <v/>
      </c>
      <c r="R890" s="56" t="str">
        <f t="shared" si="134"/>
        <v/>
      </c>
    </row>
    <row r="891" spans="1:18">
      <c r="A891" s="40" t="str">
        <f t="shared" si="128"/>
        <v/>
      </c>
      <c r="B891" s="54"/>
      <c r="C891" s="54"/>
      <c r="D891" s="55"/>
      <c r="E891" s="53"/>
      <c r="F891" s="55"/>
      <c r="G891" s="126"/>
      <c r="H891" s="55"/>
      <c r="I891" s="51" t="str">
        <f t="shared" si="126"/>
        <v>-</v>
      </c>
      <c r="J891" s="26" t="str">
        <f t="shared" si="129"/>
        <v/>
      </c>
      <c r="K891" s="26" t="str">
        <f t="shared" si="127"/>
        <v/>
      </c>
      <c r="L891" s="26" t="str">
        <f t="shared" si="130"/>
        <v/>
      </c>
      <c r="M891" s="26" t="str">
        <f t="shared" si="131"/>
        <v/>
      </c>
      <c r="N891" s="26" t="str">
        <f t="shared" si="132"/>
        <v/>
      </c>
      <c r="O891" s="26" t="str">
        <f t="shared" si="133"/>
        <v/>
      </c>
      <c r="P891" s="50" t="str">
        <f>IF(OR(ISBLANK(Livraison!$B$15),ISBLANK(G891)),"",IF(M891=FALSE,FALSE,IF(AND((Livraison!$B$15-YEAR(G891))&gt;=16,(Livraison!$B$15-YEAR(G891))&lt;=65),TRUE,FALSE)))</f>
        <v/>
      </c>
      <c r="Q891" s="26" t="str">
        <f>IF(ISBLANK(E891),"",IF(COUNTIF(Qualification!$O$12:$O$1011,E891)&gt;0,TRUE,FALSE))</f>
        <v/>
      </c>
      <c r="R891" s="56" t="str">
        <f t="shared" si="134"/>
        <v/>
      </c>
    </row>
    <row r="892" spans="1:18">
      <c r="A892" s="40" t="str">
        <f t="shared" si="128"/>
        <v/>
      </c>
      <c r="B892" s="54"/>
      <c r="C892" s="54"/>
      <c r="D892" s="55"/>
      <c r="E892" s="53"/>
      <c r="F892" s="55"/>
      <c r="G892" s="126"/>
      <c r="H892" s="55"/>
      <c r="I892" s="51" t="str">
        <f t="shared" si="126"/>
        <v>-</v>
      </c>
      <c r="J892" s="26" t="str">
        <f t="shared" si="129"/>
        <v/>
      </c>
      <c r="K892" s="26" t="str">
        <f t="shared" si="127"/>
        <v/>
      </c>
      <c r="L892" s="26" t="str">
        <f t="shared" si="130"/>
        <v/>
      </c>
      <c r="M892" s="26" t="str">
        <f t="shared" si="131"/>
        <v/>
      </c>
      <c r="N892" s="26" t="str">
        <f t="shared" si="132"/>
        <v/>
      </c>
      <c r="O892" s="26" t="str">
        <f t="shared" si="133"/>
        <v/>
      </c>
      <c r="P892" s="50" t="str">
        <f>IF(OR(ISBLANK(Livraison!$B$15),ISBLANK(G892)),"",IF(M892=FALSE,FALSE,IF(AND((Livraison!$B$15-YEAR(G892))&gt;=16,(Livraison!$B$15-YEAR(G892))&lt;=65),TRUE,FALSE)))</f>
        <v/>
      </c>
      <c r="Q892" s="26" t="str">
        <f>IF(ISBLANK(E892),"",IF(COUNTIF(Qualification!$O$12:$O$1011,E892)&gt;0,TRUE,FALSE))</f>
        <v/>
      </c>
      <c r="R892" s="56" t="str">
        <f t="shared" si="134"/>
        <v/>
      </c>
    </row>
    <row r="893" spans="1:18">
      <c r="A893" s="40" t="str">
        <f t="shared" si="128"/>
        <v/>
      </c>
      <c r="B893" s="54"/>
      <c r="C893" s="54"/>
      <c r="D893" s="55"/>
      <c r="E893" s="53"/>
      <c r="F893" s="55"/>
      <c r="G893" s="126"/>
      <c r="H893" s="55"/>
      <c r="I893" s="51" t="str">
        <f t="shared" si="126"/>
        <v>-</v>
      </c>
      <c r="J893" s="26" t="str">
        <f t="shared" si="129"/>
        <v/>
      </c>
      <c r="K893" s="26" t="str">
        <f t="shared" si="127"/>
        <v/>
      </c>
      <c r="L893" s="26" t="str">
        <f t="shared" si="130"/>
        <v/>
      </c>
      <c r="M893" s="26" t="str">
        <f t="shared" si="131"/>
        <v/>
      </c>
      <c r="N893" s="26" t="str">
        <f t="shared" si="132"/>
        <v/>
      </c>
      <c r="O893" s="26" t="str">
        <f t="shared" si="133"/>
        <v/>
      </c>
      <c r="P893" s="50" t="str">
        <f>IF(OR(ISBLANK(Livraison!$B$15),ISBLANK(G893)),"",IF(M893=FALSE,FALSE,IF(AND((Livraison!$B$15-YEAR(G893))&gt;=16,(Livraison!$B$15-YEAR(G893))&lt;=65),TRUE,FALSE)))</f>
        <v/>
      </c>
      <c r="Q893" s="26" t="str">
        <f>IF(ISBLANK(E893),"",IF(COUNTIF(Qualification!$O$12:$O$1011,E893)&gt;0,TRUE,FALSE))</f>
        <v/>
      </c>
      <c r="R893" s="56" t="str">
        <f t="shared" si="134"/>
        <v/>
      </c>
    </row>
    <row r="894" spans="1:18">
      <c r="A894" s="40" t="str">
        <f t="shared" si="128"/>
        <v/>
      </c>
      <c r="B894" s="54"/>
      <c r="C894" s="54"/>
      <c r="D894" s="55"/>
      <c r="E894" s="53"/>
      <c r="F894" s="55"/>
      <c r="G894" s="126"/>
      <c r="H894" s="55"/>
      <c r="I894" s="51" t="str">
        <f t="shared" si="126"/>
        <v>-</v>
      </c>
      <c r="J894" s="26" t="str">
        <f t="shared" si="129"/>
        <v/>
      </c>
      <c r="K894" s="26" t="str">
        <f t="shared" si="127"/>
        <v/>
      </c>
      <c r="L894" s="26" t="str">
        <f t="shared" si="130"/>
        <v/>
      </c>
      <c r="M894" s="26" t="str">
        <f t="shared" si="131"/>
        <v/>
      </c>
      <c r="N894" s="26" t="str">
        <f t="shared" si="132"/>
        <v/>
      </c>
      <c r="O894" s="26" t="str">
        <f t="shared" si="133"/>
        <v/>
      </c>
      <c r="P894" s="50" t="str">
        <f>IF(OR(ISBLANK(Livraison!$B$15),ISBLANK(G894)),"",IF(M894=FALSE,FALSE,IF(AND((Livraison!$B$15-YEAR(G894))&gt;=16,(Livraison!$B$15-YEAR(G894))&lt;=65),TRUE,FALSE)))</f>
        <v/>
      </c>
      <c r="Q894" s="26" t="str">
        <f>IF(ISBLANK(E894),"",IF(COUNTIF(Qualification!$O$12:$O$1011,E894)&gt;0,TRUE,FALSE))</f>
        <v/>
      </c>
      <c r="R894" s="56" t="str">
        <f t="shared" si="134"/>
        <v/>
      </c>
    </row>
    <row r="895" spans="1:18">
      <c r="A895" s="40" t="str">
        <f t="shared" si="128"/>
        <v/>
      </c>
      <c r="B895" s="54"/>
      <c r="C895" s="54"/>
      <c r="D895" s="55"/>
      <c r="E895" s="53"/>
      <c r="F895" s="55"/>
      <c r="G895" s="126"/>
      <c r="H895" s="55"/>
      <c r="I895" s="51" t="str">
        <f t="shared" si="126"/>
        <v>-</v>
      </c>
      <c r="J895" s="26" t="str">
        <f t="shared" si="129"/>
        <v/>
      </c>
      <c r="K895" s="26" t="str">
        <f t="shared" si="127"/>
        <v/>
      </c>
      <c r="L895" s="26" t="str">
        <f t="shared" si="130"/>
        <v/>
      </c>
      <c r="M895" s="26" t="str">
        <f t="shared" si="131"/>
        <v/>
      </c>
      <c r="N895" s="26" t="str">
        <f t="shared" si="132"/>
        <v/>
      </c>
      <c r="O895" s="26" t="str">
        <f t="shared" si="133"/>
        <v/>
      </c>
      <c r="P895" s="50" t="str">
        <f>IF(OR(ISBLANK(Livraison!$B$15),ISBLANK(G895)),"",IF(M895=FALSE,FALSE,IF(AND((Livraison!$B$15-YEAR(G895))&gt;=16,(Livraison!$B$15-YEAR(G895))&lt;=65),TRUE,FALSE)))</f>
        <v/>
      </c>
      <c r="Q895" s="26" t="str">
        <f>IF(ISBLANK(E895),"",IF(COUNTIF(Qualification!$O$12:$O$1011,E895)&gt;0,TRUE,FALSE))</f>
        <v/>
      </c>
      <c r="R895" s="56" t="str">
        <f t="shared" si="134"/>
        <v/>
      </c>
    </row>
    <row r="896" spans="1:18">
      <c r="A896" s="40" t="str">
        <f t="shared" si="128"/>
        <v/>
      </c>
      <c r="B896" s="54"/>
      <c r="C896" s="54"/>
      <c r="D896" s="55"/>
      <c r="E896" s="53"/>
      <c r="F896" s="55"/>
      <c r="G896" s="126"/>
      <c r="H896" s="55"/>
      <c r="I896" s="51" t="str">
        <f t="shared" si="126"/>
        <v>-</v>
      </c>
      <c r="J896" s="26" t="str">
        <f t="shared" si="129"/>
        <v/>
      </c>
      <c r="K896" s="26" t="str">
        <f t="shared" si="127"/>
        <v/>
      </c>
      <c r="L896" s="26" t="str">
        <f t="shared" si="130"/>
        <v/>
      </c>
      <c r="M896" s="26" t="str">
        <f t="shared" si="131"/>
        <v/>
      </c>
      <c r="N896" s="26" t="str">
        <f t="shared" si="132"/>
        <v/>
      </c>
      <c r="O896" s="26" t="str">
        <f t="shared" si="133"/>
        <v/>
      </c>
      <c r="P896" s="50" t="str">
        <f>IF(OR(ISBLANK(Livraison!$B$15),ISBLANK(G896)),"",IF(M896=FALSE,FALSE,IF(AND((Livraison!$B$15-YEAR(G896))&gt;=16,(Livraison!$B$15-YEAR(G896))&lt;=65),TRUE,FALSE)))</f>
        <v/>
      </c>
      <c r="Q896" s="26" t="str">
        <f>IF(ISBLANK(E896),"",IF(COUNTIF(Qualification!$O$12:$O$1011,E896)&gt;0,TRUE,FALSE))</f>
        <v/>
      </c>
      <c r="R896" s="56" t="str">
        <f t="shared" si="134"/>
        <v/>
      </c>
    </row>
    <row r="897" spans="1:18">
      <c r="A897" s="40" t="str">
        <f t="shared" si="128"/>
        <v/>
      </c>
      <c r="B897" s="54"/>
      <c r="C897" s="54"/>
      <c r="D897" s="55"/>
      <c r="E897" s="53"/>
      <c r="F897" s="55"/>
      <c r="G897" s="126"/>
      <c r="H897" s="55"/>
      <c r="I897" s="51" t="str">
        <f t="shared" si="126"/>
        <v>-</v>
      </c>
      <c r="J897" s="26" t="str">
        <f t="shared" si="129"/>
        <v/>
      </c>
      <c r="K897" s="26" t="str">
        <f t="shared" si="127"/>
        <v/>
      </c>
      <c r="L897" s="26" t="str">
        <f t="shared" si="130"/>
        <v/>
      </c>
      <c r="M897" s="26" t="str">
        <f t="shared" si="131"/>
        <v/>
      </c>
      <c r="N897" s="26" t="str">
        <f t="shared" si="132"/>
        <v/>
      </c>
      <c r="O897" s="26" t="str">
        <f t="shared" si="133"/>
        <v/>
      </c>
      <c r="P897" s="50" t="str">
        <f>IF(OR(ISBLANK(Livraison!$B$15),ISBLANK(G897)),"",IF(M897=FALSE,FALSE,IF(AND((Livraison!$B$15-YEAR(G897))&gt;=16,(Livraison!$B$15-YEAR(G897))&lt;=65),TRUE,FALSE)))</f>
        <v/>
      </c>
      <c r="Q897" s="26" t="str">
        <f>IF(ISBLANK(E897),"",IF(COUNTIF(Qualification!$O$12:$O$1011,E897)&gt;0,TRUE,FALSE))</f>
        <v/>
      </c>
      <c r="R897" s="56" t="str">
        <f t="shared" si="134"/>
        <v/>
      </c>
    </row>
    <row r="898" spans="1:18">
      <c r="A898" s="40" t="str">
        <f t="shared" si="128"/>
        <v/>
      </c>
      <c r="B898" s="54"/>
      <c r="C898" s="54"/>
      <c r="D898" s="55"/>
      <c r="E898" s="53"/>
      <c r="F898" s="55"/>
      <c r="G898" s="126"/>
      <c r="H898" s="55"/>
      <c r="I898" s="51" t="str">
        <f t="shared" si="126"/>
        <v>-</v>
      </c>
      <c r="J898" s="26" t="str">
        <f t="shared" si="129"/>
        <v/>
      </c>
      <c r="K898" s="26" t="str">
        <f t="shared" si="127"/>
        <v/>
      </c>
      <c r="L898" s="26" t="str">
        <f t="shared" si="130"/>
        <v/>
      </c>
      <c r="M898" s="26" t="str">
        <f t="shared" si="131"/>
        <v/>
      </c>
      <c r="N898" s="26" t="str">
        <f t="shared" si="132"/>
        <v/>
      </c>
      <c r="O898" s="26" t="str">
        <f t="shared" si="133"/>
        <v/>
      </c>
      <c r="P898" s="50" t="str">
        <f>IF(OR(ISBLANK(Livraison!$B$15),ISBLANK(G898)),"",IF(M898=FALSE,FALSE,IF(AND((Livraison!$B$15-YEAR(G898))&gt;=16,(Livraison!$B$15-YEAR(G898))&lt;=65),TRUE,FALSE)))</f>
        <v/>
      </c>
      <c r="Q898" s="26" t="str">
        <f>IF(ISBLANK(E898),"",IF(COUNTIF(Qualification!$O$12:$O$1011,E898)&gt;0,TRUE,FALSE))</f>
        <v/>
      </c>
      <c r="R898" s="56" t="str">
        <f t="shared" si="134"/>
        <v/>
      </c>
    </row>
    <row r="899" spans="1:18">
      <c r="A899" s="40" t="str">
        <f t="shared" si="128"/>
        <v/>
      </c>
      <c r="B899" s="54"/>
      <c r="C899" s="54"/>
      <c r="D899" s="55"/>
      <c r="E899" s="53"/>
      <c r="F899" s="55"/>
      <c r="G899" s="126"/>
      <c r="H899" s="55"/>
      <c r="I899" s="51" t="str">
        <f t="shared" si="126"/>
        <v>-</v>
      </c>
      <c r="J899" s="26" t="str">
        <f t="shared" si="129"/>
        <v/>
      </c>
      <c r="K899" s="26" t="str">
        <f t="shared" si="127"/>
        <v/>
      </c>
      <c r="L899" s="26" t="str">
        <f t="shared" si="130"/>
        <v/>
      </c>
      <c r="M899" s="26" t="str">
        <f t="shared" si="131"/>
        <v/>
      </c>
      <c r="N899" s="26" t="str">
        <f t="shared" si="132"/>
        <v/>
      </c>
      <c r="O899" s="26" t="str">
        <f t="shared" si="133"/>
        <v/>
      </c>
      <c r="P899" s="50" t="str">
        <f>IF(OR(ISBLANK(Livraison!$B$15),ISBLANK(G899)),"",IF(M899=FALSE,FALSE,IF(AND((Livraison!$B$15-YEAR(G899))&gt;=16,(Livraison!$B$15-YEAR(G899))&lt;=65),TRUE,FALSE)))</f>
        <v/>
      </c>
      <c r="Q899" s="26" t="str">
        <f>IF(ISBLANK(E899),"",IF(COUNTIF(Qualification!$O$12:$O$1011,E899)&gt;0,TRUE,FALSE))</f>
        <v/>
      </c>
      <c r="R899" s="56" t="str">
        <f t="shared" si="134"/>
        <v/>
      </c>
    </row>
    <row r="900" spans="1:18">
      <c r="A900" s="40" t="str">
        <f t="shared" si="128"/>
        <v/>
      </c>
      <c r="B900" s="54"/>
      <c r="C900" s="54"/>
      <c r="D900" s="55"/>
      <c r="E900" s="53"/>
      <c r="F900" s="55"/>
      <c r="G900" s="126"/>
      <c r="H900" s="55"/>
      <c r="I900" s="51" t="str">
        <f t="shared" si="126"/>
        <v>-</v>
      </c>
      <c r="J900" s="26" t="str">
        <f t="shared" si="129"/>
        <v/>
      </c>
      <c r="K900" s="26" t="str">
        <f t="shared" si="127"/>
        <v/>
      </c>
      <c r="L900" s="26" t="str">
        <f t="shared" si="130"/>
        <v/>
      </c>
      <c r="M900" s="26" t="str">
        <f t="shared" si="131"/>
        <v/>
      </c>
      <c r="N900" s="26" t="str">
        <f t="shared" si="132"/>
        <v/>
      </c>
      <c r="O900" s="26" t="str">
        <f t="shared" si="133"/>
        <v/>
      </c>
      <c r="P900" s="50" t="str">
        <f>IF(OR(ISBLANK(Livraison!$B$15),ISBLANK(G900)),"",IF(M900=FALSE,FALSE,IF(AND((Livraison!$B$15-YEAR(G900))&gt;=16,(Livraison!$B$15-YEAR(G900))&lt;=65),TRUE,FALSE)))</f>
        <v/>
      </c>
      <c r="Q900" s="26" t="str">
        <f>IF(ISBLANK(E900),"",IF(COUNTIF(Qualification!$O$12:$O$1011,E900)&gt;0,TRUE,FALSE))</f>
        <v/>
      </c>
      <c r="R900" s="56" t="str">
        <f t="shared" si="134"/>
        <v/>
      </c>
    </row>
    <row r="901" spans="1:18">
      <c r="A901" s="40" t="str">
        <f t="shared" si="128"/>
        <v/>
      </c>
      <c r="B901" s="54"/>
      <c r="C901" s="54"/>
      <c r="D901" s="55"/>
      <c r="E901" s="53"/>
      <c r="F901" s="55"/>
      <c r="G901" s="126"/>
      <c r="H901" s="55"/>
      <c r="I901" s="51" t="str">
        <f t="shared" si="126"/>
        <v>-</v>
      </c>
      <c r="J901" s="26" t="str">
        <f t="shared" si="129"/>
        <v/>
      </c>
      <c r="K901" s="26" t="str">
        <f t="shared" si="127"/>
        <v/>
      </c>
      <c r="L901" s="26" t="str">
        <f t="shared" si="130"/>
        <v/>
      </c>
      <c r="M901" s="26" t="str">
        <f t="shared" si="131"/>
        <v/>
      </c>
      <c r="N901" s="26" t="str">
        <f t="shared" si="132"/>
        <v/>
      </c>
      <c r="O901" s="26" t="str">
        <f t="shared" si="133"/>
        <v/>
      </c>
      <c r="P901" s="50" t="str">
        <f>IF(OR(ISBLANK(Livraison!$B$15),ISBLANK(G901)),"",IF(M901=FALSE,FALSE,IF(AND((Livraison!$B$15-YEAR(G901))&gt;=16,(Livraison!$B$15-YEAR(G901))&lt;=65),TRUE,FALSE)))</f>
        <v/>
      </c>
      <c r="Q901" s="26" t="str">
        <f>IF(ISBLANK(E901),"",IF(COUNTIF(Qualification!$O$12:$O$1011,E901)&gt;0,TRUE,FALSE))</f>
        <v/>
      </c>
      <c r="R901" s="56" t="str">
        <f t="shared" si="134"/>
        <v/>
      </c>
    </row>
    <row r="902" spans="1:18">
      <c r="A902" s="40" t="str">
        <f t="shared" si="128"/>
        <v/>
      </c>
      <c r="B902" s="54"/>
      <c r="C902" s="54"/>
      <c r="D902" s="55"/>
      <c r="E902" s="53"/>
      <c r="F902" s="55"/>
      <c r="G902" s="126"/>
      <c r="H902" s="55"/>
      <c r="I902" s="51" t="str">
        <f t="shared" si="126"/>
        <v>-</v>
      </c>
      <c r="J902" s="26" t="str">
        <f t="shared" si="129"/>
        <v/>
      </c>
      <c r="K902" s="26" t="str">
        <f t="shared" si="127"/>
        <v/>
      </c>
      <c r="L902" s="26" t="str">
        <f t="shared" si="130"/>
        <v/>
      </c>
      <c r="M902" s="26" t="str">
        <f t="shared" si="131"/>
        <v/>
      </c>
      <c r="N902" s="26" t="str">
        <f t="shared" si="132"/>
        <v/>
      </c>
      <c r="O902" s="26" t="str">
        <f t="shared" si="133"/>
        <v/>
      </c>
      <c r="P902" s="50" t="str">
        <f>IF(OR(ISBLANK(Livraison!$B$15),ISBLANK(G902)),"",IF(M902=FALSE,FALSE,IF(AND((Livraison!$B$15-YEAR(G902))&gt;=16,(Livraison!$B$15-YEAR(G902))&lt;=65),TRUE,FALSE)))</f>
        <v/>
      </c>
      <c r="Q902" s="26" t="str">
        <f>IF(ISBLANK(E902),"",IF(COUNTIF(Qualification!$O$12:$O$1011,E902)&gt;0,TRUE,FALSE))</f>
        <v/>
      </c>
      <c r="R902" s="56" t="str">
        <f t="shared" si="134"/>
        <v/>
      </c>
    </row>
    <row r="903" spans="1:18">
      <c r="A903" s="40" t="str">
        <f t="shared" si="128"/>
        <v/>
      </c>
      <c r="B903" s="54"/>
      <c r="C903" s="54"/>
      <c r="D903" s="55"/>
      <c r="E903" s="53"/>
      <c r="F903" s="55"/>
      <c r="G903" s="126"/>
      <c r="H903" s="55"/>
      <c r="I903" s="51" t="str">
        <f t="shared" si="126"/>
        <v>-</v>
      </c>
      <c r="J903" s="26" t="str">
        <f t="shared" si="129"/>
        <v/>
      </c>
      <c r="K903" s="26" t="str">
        <f t="shared" si="127"/>
        <v/>
      </c>
      <c r="L903" s="26" t="str">
        <f t="shared" si="130"/>
        <v/>
      </c>
      <c r="M903" s="26" t="str">
        <f t="shared" si="131"/>
        <v/>
      </c>
      <c r="N903" s="26" t="str">
        <f t="shared" si="132"/>
        <v/>
      </c>
      <c r="O903" s="26" t="str">
        <f t="shared" si="133"/>
        <v/>
      </c>
      <c r="P903" s="50" t="str">
        <f>IF(OR(ISBLANK(Livraison!$B$15),ISBLANK(G903)),"",IF(M903=FALSE,FALSE,IF(AND((Livraison!$B$15-YEAR(G903))&gt;=16,(Livraison!$B$15-YEAR(G903))&lt;=65),TRUE,FALSE)))</f>
        <v/>
      </c>
      <c r="Q903" s="26" t="str">
        <f>IF(ISBLANK(E903),"",IF(COUNTIF(Qualification!$O$12:$O$1011,E903)&gt;0,TRUE,FALSE))</f>
        <v/>
      </c>
      <c r="R903" s="56" t="str">
        <f t="shared" si="134"/>
        <v/>
      </c>
    </row>
    <row r="904" spans="1:18">
      <c r="A904" s="40" t="str">
        <f t="shared" si="128"/>
        <v/>
      </c>
      <c r="B904" s="54"/>
      <c r="C904" s="54"/>
      <c r="D904" s="55"/>
      <c r="E904" s="53"/>
      <c r="F904" s="55"/>
      <c r="G904" s="126"/>
      <c r="H904" s="55"/>
      <c r="I904" s="51" t="str">
        <f t="shared" si="126"/>
        <v>-</v>
      </c>
      <c r="J904" s="26" t="str">
        <f t="shared" si="129"/>
        <v/>
      </c>
      <c r="K904" s="26" t="str">
        <f t="shared" si="127"/>
        <v/>
      </c>
      <c r="L904" s="26" t="str">
        <f t="shared" si="130"/>
        <v/>
      </c>
      <c r="M904" s="26" t="str">
        <f t="shared" si="131"/>
        <v/>
      </c>
      <c r="N904" s="26" t="str">
        <f t="shared" si="132"/>
        <v/>
      </c>
      <c r="O904" s="26" t="str">
        <f t="shared" si="133"/>
        <v/>
      </c>
      <c r="P904" s="50" t="str">
        <f>IF(OR(ISBLANK(Livraison!$B$15),ISBLANK(G904)),"",IF(M904=FALSE,FALSE,IF(AND((Livraison!$B$15-YEAR(G904))&gt;=16,(Livraison!$B$15-YEAR(G904))&lt;=65),TRUE,FALSE)))</f>
        <v/>
      </c>
      <c r="Q904" s="26" t="str">
        <f>IF(ISBLANK(E904),"",IF(COUNTIF(Qualification!$O$12:$O$1011,E904)&gt;0,TRUE,FALSE))</f>
        <v/>
      </c>
      <c r="R904" s="56" t="str">
        <f t="shared" si="134"/>
        <v/>
      </c>
    </row>
    <row r="905" spans="1:18">
      <c r="A905" s="40" t="str">
        <f t="shared" si="128"/>
        <v/>
      </c>
      <c r="B905" s="54"/>
      <c r="C905" s="54"/>
      <c r="D905" s="55"/>
      <c r="E905" s="53"/>
      <c r="F905" s="55"/>
      <c r="G905" s="126"/>
      <c r="H905" s="55"/>
      <c r="I905" s="51" t="str">
        <f t="shared" si="126"/>
        <v>-</v>
      </c>
      <c r="J905" s="26" t="str">
        <f t="shared" si="129"/>
        <v/>
      </c>
      <c r="K905" s="26" t="str">
        <f t="shared" si="127"/>
        <v/>
      </c>
      <c r="L905" s="26" t="str">
        <f t="shared" si="130"/>
        <v/>
      </c>
      <c r="M905" s="26" t="str">
        <f t="shared" si="131"/>
        <v/>
      </c>
      <c r="N905" s="26" t="str">
        <f t="shared" si="132"/>
        <v/>
      </c>
      <c r="O905" s="26" t="str">
        <f t="shared" si="133"/>
        <v/>
      </c>
      <c r="P905" s="50" t="str">
        <f>IF(OR(ISBLANK(Livraison!$B$15),ISBLANK(G905)),"",IF(M905=FALSE,FALSE,IF(AND((Livraison!$B$15-YEAR(G905))&gt;=16,(Livraison!$B$15-YEAR(G905))&lt;=65),TRUE,FALSE)))</f>
        <v/>
      </c>
      <c r="Q905" s="26" t="str">
        <f>IF(ISBLANK(E905),"",IF(COUNTIF(Qualification!$O$12:$O$1011,E905)&gt;0,TRUE,FALSE))</f>
        <v/>
      </c>
      <c r="R905" s="56" t="str">
        <f t="shared" si="134"/>
        <v/>
      </c>
    </row>
    <row r="906" spans="1:18">
      <c r="A906" s="40" t="str">
        <f t="shared" si="128"/>
        <v/>
      </c>
      <c r="B906" s="54"/>
      <c r="C906" s="54"/>
      <c r="D906" s="55"/>
      <c r="E906" s="53"/>
      <c r="F906" s="55"/>
      <c r="G906" s="126"/>
      <c r="H906" s="55"/>
      <c r="I906" s="51" t="str">
        <f t="shared" si="126"/>
        <v>-</v>
      </c>
      <c r="J906" s="26" t="str">
        <f t="shared" si="129"/>
        <v/>
      </c>
      <c r="K906" s="26" t="str">
        <f t="shared" si="127"/>
        <v/>
      </c>
      <c r="L906" s="26" t="str">
        <f t="shared" si="130"/>
        <v/>
      </c>
      <c r="M906" s="26" t="str">
        <f t="shared" si="131"/>
        <v/>
      </c>
      <c r="N906" s="26" t="str">
        <f t="shared" si="132"/>
        <v/>
      </c>
      <c r="O906" s="26" t="str">
        <f t="shared" si="133"/>
        <v/>
      </c>
      <c r="P906" s="50" t="str">
        <f>IF(OR(ISBLANK(Livraison!$B$15),ISBLANK(G906)),"",IF(M906=FALSE,FALSE,IF(AND((Livraison!$B$15-YEAR(G906))&gt;=16,(Livraison!$B$15-YEAR(G906))&lt;=65),TRUE,FALSE)))</f>
        <v/>
      </c>
      <c r="Q906" s="26" t="str">
        <f>IF(ISBLANK(E906),"",IF(COUNTIF(Qualification!$O$12:$O$1011,E906)&gt;0,TRUE,FALSE))</f>
        <v/>
      </c>
      <c r="R906" s="56" t="str">
        <f t="shared" si="134"/>
        <v/>
      </c>
    </row>
    <row r="907" spans="1:18">
      <c r="A907" s="40" t="str">
        <f t="shared" si="128"/>
        <v/>
      </c>
      <c r="B907" s="54"/>
      <c r="C907" s="54"/>
      <c r="D907" s="55"/>
      <c r="E907" s="53"/>
      <c r="F907" s="55"/>
      <c r="G907" s="126"/>
      <c r="H907" s="55"/>
      <c r="I907" s="51" t="str">
        <f t="shared" si="126"/>
        <v>-</v>
      </c>
      <c r="J907" s="26" t="str">
        <f t="shared" si="129"/>
        <v/>
      </c>
      <c r="K907" s="26" t="str">
        <f t="shared" si="127"/>
        <v/>
      </c>
      <c r="L907" s="26" t="str">
        <f t="shared" si="130"/>
        <v/>
      </c>
      <c r="M907" s="26" t="str">
        <f t="shared" si="131"/>
        <v/>
      </c>
      <c r="N907" s="26" t="str">
        <f t="shared" si="132"/>
        <v/>
      </c>
      <c r="O907" s="26" t="str">
        <f t="shared" si="133"/>
        <v/>
      </c>
      <c r="P907" s="50" t="str">
        <f>IF(OR(ISBLANK(Livraison!$B$15),ISBLANK(G907)),"",IF(M907=FALSE,FALSE,IF(AND((Livraison!$B$15-YEAR(G907))&gt;=16,(Livraison!$B$15-YEAR(G907))&lt;=65),TRUE,FALSE)))</f>
        <v/>
      </c>
      <c r="Q907" s="26" t="str">
        <f>IF(ISBLANK(E907),"",IF(COUNTIF(Qualification!$O$12:$O$1011,E907)&gt;0,TRUE,FALSE))</f>
        <v/>
      </c>
      <c r="R907" s="56" t="str">
        <f t="shared" si="134"/>
        <v/>
      </c>
    </row>
    <row r="908" spans="1:18">
      <c r="A908" s="40" t="str">
        <f t="shared" si="128"/>
        <v/>
      </c>
      <c r="B908" s="54"/>
      <c r="C908" s="54"/>
      <c r="D908" s="55"/>
      <c r="E908" s="53"/>
      <c r="F908" s="55"/>
      <c r="G908" s="126"/>
      <c r="H908" s="55"/>
      <c r="I908" s="51" t="str">
        <f t="shared" si="126"/>
        <v>-</v>
      </c>
      <c r="J908" s="26" t="str">
        <f t="shared" si="129"/>
        <v/>
      </c>
      <c r="K908" s="26" t="str">
        <f t="shared" si="127"/>
        <v/>
      </c>
      <c r="L908" s="26" t="str">
        <f t="shared" si="130"/>
        <v/>
      </c>
      <c r="M908" s="26" t="str">
        <f t="shared" si="131"/>
        <v/>
      </c>
      <c r="N908" s="26" t="str">
        <f t="shared" si="132"/>
        <v/>
      </c>
      <c r="O908" s="26" t="str">
        <f t="shared" si="133"/>
        <v/>
      </c>
      <c r="P908" s="50" t="str">
        <f>IF(OR(ISBLANK(Livraison!$B$15),ISBLANK(G908)),"",IF(M908=FALSE,FALSE,IF(AND((Livraison!$B$15-YEAR(G908))&gt;=16,(Livraison!$B$15-YEAR(G908))&lt;=65),TRUE,FALSE)))</f>
        <v/>
      </c>
      <c r="Q908" s="26" t="str">
        <f>IF(ISBLANK(E908),"",IF(COUNTIF(Qualification!$O$12:$O$1011,E908)&gt;0,TRUE,FALSE))</f>
        <v/>
      </c>
      <c r="R908" s="56" t="str">
        <f t="shared" si="134"/>
        <v/>
      </c>
    </row>
    <row r="909" spans="1:18">
      <c r="A909" s="40" t="str">
        <f t="shared" si="128"/>
        <v/>
      </c>
      <c r="B909" s="54"/>
      <c r="C909" s="54"/>
      <c r="D909" s="55"/>
      <c r="E909" s="53"/>
      <c r="F909" s="55"/>
      <c r="G909" s="126"/>
      <c r="H909" s="55"/>
      <c r="I909" s="51" t="str">
        <f t="shared" ref="I909:I972" si="135">IF(ISBLANK(E909),"-",CONCATENATE(E909," ",B909," ",C909))</f>
        <v>-</v>
      </c>
      <c r="J909" s="26" t="str">
        <f t="shared" si="129"/>
        <v/>
      </c>
      <c r="K909" s="26" t="str">
        <f t="shared" ref="K909:K972" si="136">IF(OR(ISBLANK(E909)),"",NOT(COUNTIF($E$12:$E$1011,$E909)&gt;1))</f>
        <v/>
      </c>
      <c r="L909" s="26" t="str">
        <f t="shared" si="130"/>
        <v/>
      </c>
      <c r="M909" s="26" t="str">
        <f t="shared" si="131"/>
        <v/>
      </c>
      <c r="N909" s="26" t="str">
        <f t="shared" si="132"/>
        <v/>
      </c>
      <c r="O909" s="26" t="str">
        <f t="shared" si="133"/>
        <v/>
      </c>
      <c r="P909" s="50" t="str">
        <f>IF(OR(ISBLANK(Livraison!$B$15),ISBLANK(G909)),"",IF(M909=FALSE,FALSE,IF(AND((Livraison!$B$15-YEAR(G909))&gt;=16,(Livraison!$B$15-YEAR(G909))&lt;=65),TRUE,FALSE)))</f>
        <v/>
      </c>
      <c r="Q909" s="26" t="str">
        <f>IF(ISBLANK(E909),"",IF(COUNTIF(Qualification!$O$12:$O$1011,E909)&gt;0,TRUE,FALSE))</f>
        <v/>
      </c>
      <c r="R909" s="56" t="str">
        <f t="shared" si="134"/>
        <v/>
      </c>
    </row>
    <row r="910" spans="1:18">
      <c r="A910" s="40" t="str">
        <f t="shared" si="128"/>
        <v/>
      </c>
      <c r="B910" s="54"/>
      <c r="C910" s="54"/>
      <c r="D910" s="55"/>
      <c r="E910" s="53"/>
      <c r="F910" s="55"/>
      <c r="G910" s="126"/>
      <c r="H910" s="55"/>
      <c r="I910" s="51" t="str">
        <f t="shared" si="135"/>
        <v>-</v>
      </c>
      <c r="J910" s="26" t="str">
        <f t="shared" si="129"/>
        <v/>
      </c>
      <c r="K910" s="26" t="str">
        <f t="shared" si="136"/>
        <v/>
      </c>
      <c r="L910" s="26" t="str">
        <f t="shared" si="130"/>
        <v/>
      </c>
      <c r="M910" s="26" t="str">
        <f t="shared" si="131"/>
        <v/>
      </c>
      <c r="N910" s="26" t="str">
        <f t="shared" si="132"/>
        <v/>
      </c>
      <c r="O910" s="26" t="str">
        <f t="shared" si="133"/>
        <v/>
      </c>
      <c r="P910" s="50" t="str">
        <f>IF(OR(ISBLANK(Livraison!$B$15),ISBLANK(G910)),"",IF(M910=FALSE,FALSE,IF(AND((Livraison!$B$15-YEAR(G910))&gt;=16,(Livraison!$B$15-YEAR(G910))&lt;=65),TRUE,FALSE)))</f>
        <v/>
      </c>
      <c r="Q910" s="26" t="str">
        <f>IF(ISBLANK(E910),"",IF(COUNTIF(Qualification!$O$12:$O$1011,E910)&gt;0,TRUE,FALSE))</f>
        <v/>
      </c>
      <c r="R910" s="56" t="str">
        <f t="shared" si="134"/>
        <v/>
      </c>
    </row>
    <row r="911" spans="1:18">
      <c r="A911" s="40" t="str">
        <f t="shared" si="128"/>
        <v/>
      </c>
      <c r="B911" s="54"/>
      <c r="C911" s="54"/>
      <c r="D911" s="55"/>
      <c r="E911" s="53"/>
      <c r="F911" s="55"/>
      <c r="G911" s="126"/>
      <c r="H911" s="55"/>
      <c r="I911" s="51" t="str">
        <f t="shared" si="135"/>
        <v>-</v>
      </c>
      <c r="J911" s="26" t="str">
        <f t="shared" si="129"/>
        <v/>
      </c>
      <c r="K911" s="26" t="str">
        <f t="shared" si="136"/>
        <v/>
      </c>
      <c r="L911" s="26" t="str">
        <f t="shared" si="130"/>
        <v/>
      </c>
      <c r="M911" s="26" t="str">
        <f t="shared" si="131"/>
        <v/>
      </c>
      <c r="N911" s="26" t="str">
        <f t="shared" si="132"/>
        <v/>
      </c>
      <c r="O911" s="26" t="str">
        <f t="shared" si="133"/>
        <v/>
      </c>
      <c r="P911" s="50" t="str">
        <f>IF(OR(ISBLANK(Livraison!$B$15),ISBLANK(G911)),"",IF(M911=FALSE,FALSE,IF(AND((Livraison!$B$15-YEAR(G911))&gt;=16,(Livraison!$B$15-YEAR(G911))&lt;=65),TRUE,FALSE)))</f>
        <v/>
      </c>
      <c r="Q911" s="26" t="str">
        <f>IF(ISBLANK(E911),"",IF(COUNTIF(Qualification!$O$12:$O$1011,E911)&gt;0,TRUE,FALSE))</f>
        <v/>
      </c>
      <c r="R911" s="56" t="str">
        <f t="shared" si="134"/>
        <v/>
      </c>
    </row>
    <row r="912" spans="1:18">
      <c r="A912" s="40" t="str">
        <f t="shared" si="128"/>
        <v/>
      </c>
      <c r="B912" s="54"/>
      <c r="C912" s="54"/>
      <c r="D912" s="55"/>
      <c r="E912" s="53"/>
      <c r="F912" s="55"/>
      <c r="G912" s="126"/>
      <c r="H912" s="55"/>
      <c r="I912" s="51" t="str">
        <f t="shared" si="135"/>
        <v>-</v>
      </c>
      <c r="J912" s="26" t="str">
        <f t="shared" si="129"/>
        <v/>
      </c>
      <c r="K912" s="26" t="str">
        <f t="shared" si="136"/>
        <v/>
      </c>
      <c r="L912" s="26" t="str">
        <f t="shared" si="130"/>
        <v/>
      </c>
      <c r="M912" s="26" t="str">
        <f t="shared" si="131"/>
        <v/>
      </c>
      <c r="N912" s="26" t="str">
        <f t="shared" si="132"/>
        <v/>
      </c>
      <c r="O912" s="26" t="str">
        <f t="shared" si="133"/>
        <v/>
      </c>
      <c r="P912" s="50" t="str">
        <f>IF(OR(ISBLANK(Livraison!$B$15),ISBLANK(G912)),"",IF(M912=FALSE,FALSE,IF(AND((Livraison!$B$15-YEAR(G912))&gt;=16,(Livraison!$B$15-YEAR(G912))&lt;=65),TRUE,FALSE)))</f>
        <v/>
      </c>
      <c r="Q912" s="26" t="str">
        <f>IF(ISBLANK(E912),"",IF(COUNTIF(Qualification!$O$12:$O$1011,E912)&gt;0,TRUE,FALSE))</f>
        <v/>
      </c>
      <c r="R912" s="56" t="str">
        <f t="shared" si="134"/>
        <v/>
      </c>
    </row>
    <row r="913" spans="1:18">
      <c r="A913" s="40" t="str">
        <f t="shared" si="128"/>
        <v/>
      </c>
      <c r="B913" s="54"/>
      <c r="C913" s="54"/>
      <c r="D913" s="55"/>
      <c r="E913" s="53"/>
      <c r="F913" s="55"/>
      <c r="G913" s="126"/>
      <c r="H913" s="55"/>
      <c r="I913" s="51" t="str">
        <f t="shared" si="135"/>
        <v>-</v>
      </c>
      <c r="J913" s="26" t="str">
        <f t="shared" si="129"/>
        <v/>
      </c>
      <c r="K913" s="26" t="str">
        <f t="shared" si="136"/>
        <v/>
      </c>
      <c r="L913" s="26" t="str">
        <f t="shared" si="130"/>
        <v/>
      </c>
      <c r="M913" s="26" t="str">
        <f t="shared" si="131"/>
        <v/>
      </c>
      <c r="N913" s="26" t="str">
        <f t="shared" si="132"/>
        <v/>
      </c>
      <c r="O913" s="26" t="str">
        <f t="shared" si="133"/>
        <v/>
      </c>
      <c r="P913" s="50" t="str">
        <f>IF(OR(ISBLANK(Livraison!$B$15),ISBLANK(G913)),"",IF(M913=FALSE,FALSE,IF(AND((Livraison!$B$15-YEAR(G913))&gt;=16,(Livraison!$B$15-YEAR(G913))&lt;=65),TRUE,FALSE)))</f>
        <v/>
      </c>
      <c r="Q913" s="26" t="str">
        <f>IF(ISBLANK(E913),"",IF(COUNTIF(Qualification!$O$12:$O$1011,E913)&gt;0,TRUE,FALSE))</f>
        <v/>
      </c>
      <c r="R913" s="56" t="str">
        <f t="shared" si="134"/>
        <v/>
      </c>
    </row>
    <row r="914" spans="1:18">
      <c r="A914" s="40" t="str">
        <f t="shared" si="128"/>
        <v/>
      </c>
      <c r="B914" s="54"/>
      <c r="C914" s="54"/>
      <c r="D914" s="55"/>
      <c r="E914" s="53"/>
      <c r="F914" s="55"/>
      <c r="G914" s="126"/>
      <c r="H914" s="55"/>
      <c r="I914" s="51" t="str">
        <f t="shared" si="135"/>
        <v>-</v>
      </c>
      <c r="J914" s="26" t="str">
        <f t="shared" si="129"/>
        <v/>
      </c>
      <c r="K914" s="26" t="str">
        <f t="shared" si="136"/>
        <v/>
      </c>
      <c r="L914" s="26" t="str">
        <f t="shared" si="130"/>
        <v/>
      </c>
      <c r="M914" s="26" t="str">
        <f t="shared" si="131"/>
        <v/>
      </c>
      <c r="N914" s="26" t="str">
        <f t="shared" si="132"/>
        <v/>
      </c>
      <c r="O914" s="26" t="str">
        <f t="shared" si="133"/>
        <v/>
      </c>
      <c r="P914" s="50" t="str">
        <f>IF(OR(ISBLANK(Livraison!$B$15),ISBLANK(G914)),"",IF(M914=FALSE,FALSE,IF(AND((Livraison!$B$15-YEAR(G914))&gt;=16,(Livraison!$B$15-YEAR(G914))&lt;=65),TRUE,FALSE)))</f>
        <v/>
      </c>
      <c r="Q914" s="26" t="str">
        <f>IF(ISBLANK(E914),"",IF(COUNTIF(Qualification!$O$12:$O$1011,E914)&gt;0,TRUE,FALSE))</f>
        <v/>
      </c>
      <c r="R914" s="56" t="str">
        <f t="shared" si="134"/>
        <v/>
      </c>
    </row>
    <row r="915" spans="1:18">
      <c r="A915" s="40" t="str">
        <f t="shared" si="128"/>
        <v/>
      </c>
      <c r="B915" s="54"/>
      <c r="C915" s="54"/>
      <c r="D915" s="55"/>
      <c r="E915" s="53"/>
      <c r="F915" s="55"/>
      <c r="G915" s="126"/>
      <c r="H915" s="55"/>
      <c r="I915" s="51" t="str">
        <f t="shared" si="135"/>
        <v>-</v>
      </c>
      <c r="J915" s="26" t="str">
        <f t="shared" si="129"/>
        <v/>
      </c>
      <c r="K915" s="26" t="str">
        <f t="shared" si="136"/>
        <v/>
      </c>
      <c r="L915" s="26" t="str">
        <f t="shared" si="130"/>
        <v/>
      </c>
      <c r="M915" s="26" t="str">
        <f t="shared" si="131"/>
        <v/>
      </c>
      <c r="N915" s="26" t="str">
        <f t="shared" si="132"/>
        <v/>
      </c>
      <c r="O915" s="26" t="str">
        <f t="shared" si="133"/>
        <v/>
      </c>
      <c r="P915" s="50" t="str">
        <f>IF(OR(ISBLANK(Livraison!$B$15),ISBLANK(G915)),"",IF(M915=FALSE,FALSE,IF(AND((Livraison!$B$15-YEAR(G915))&gt;=16,(Livraison!$B$15-YEAR(G915))&lt;=65),TRUE,FALSE)))</f>
        <v/>
      </c>
      <c r="Q915" s="26" t="str">
        <f>IF(ISBLANK(E915),"",IF(COUNTIF(Qualification!$O$12:$O$1011,E915)&gt;0,TRUE,FALSE))</f>
        <v/>
      </c>
      <c r="R915" s="56" t="str">
        <f t="shared" si="134"/>
        <v/>
      </c>
    </row>
    <row r="916" spans="1:18">
      <c r="A916" s="40" t="str">
        <f t="shared" si="128"/>
        <v/>
      </c>
      <c r="B916" s="54"/>
      <c r="C916" s="54"/>
      <c r="D916" s="55"/>
      <c r="E916" s="53"/>
      <c r="F916" s="55"/>
      <c r="G916" s="126"/>
      <c r="H916" s="55"/>
      <c r="I916" s="51" t="str">
        <f t="shared" si="135"/>
        <v>-</v>
      </c>
      <c r="J916" s="26" t="str">
        <f t="shared" si="129"/>
        <v/>
      </c>
      <c r="K916" s="26" t="str">
        <f t="shared" si="136"/>
        <v/>
      </c>
      <c r="L916" s="26" t="str">
        <f t="shared" si="130"/>
        <v/>
      </c>
      <c r="M916" s="26" t="str">
        <f t="shared" si="131"/>
        <v/>
      </c>
      <c r="N916" s="26" t="str">
        <f t="shared" si="132"/>
        <v/>
      </c>
      <c r="O916" s="26" t="str">
        <f t="shared" si="133"/>
        <v/>
      </c>
      <c r="P916" s="50" t="str">
        <f>IF(OR(ISBLANK(Livraison!$B$15),ISBLANK(G916)),"",IF(M916=FALSE,FALSE,IF(AND((Livraison!$B$15-YEAR(G916))&gt;=16,(Livraison!$B$15-YEAR(G916))&lt;=65),TRUE,FALSE)))</f>
        <v/>
      </c>
      <c r="Q916" s="26" t="str">
        <f>IF(ISBLANK(E916),"",IF(COUNTIF(Qualification!$O$12:$O$1011,E916)&gt;0,TRUE,FALSE))</f>
        <v/>
      </c>
      <c r="R916" s="56" t="str">
        <f t="shared" si="134"/>
        <v/>
      </c>
    </row>
    <row r="917" spans="1:18">
      <c r="A917" s="40" t="str">
        <f t="shared" si="128"/>
        <v/>
      </c>
      <c r="B917" s="54"/>
      <c r="C917" s="54"/>
      <c r="D917" s="55"/>
      <c r="E917" s="53"/>
      <c r="F917" s="55"/>
      <c r="G917" s="126"/>
      <c r="H917" s="55"/>
      <c r="I917" s="51" t="str">
        <f t="shared" si="135"/>
        <v>-</v>
      </c>
      <c r="J917" s="26" t="str">
        <f t="shared" si="129"/>
        <v/>
      </c>
      <c r="K917" s="26" t="str">
        <f t="shared" si="136"/>
        <v/>
      </c>
      <c r="L917" s="26" t="str">
        <f t="shared" si="130"/>
        <v/>
      </c>
      <c r="M917" s="26" t="str">
        <f t="shared" si="131"/>
        <v/>
      </c>
      <c r="N917" s="26" t="str">
        <f t="shared" si="132"/>
        <v/>
      </c>
      <c r="O917" s="26" t="str">
        <f t="shared" si="133"/>
        <v/>
      </c>
      <c r="P917" s="50" t="str">
        <f>IF(OR(ISBLANK(Livraison!$B$15),ISBLANK(G917)),"",IF(M917=FALSE,FALSE,IF(AND((Livraison!$B$15-YEAR(G917))&gt;=16,(Livraison!$B$15-YEAR(G917))&lt;=65),TRUE,FALSE)))</f>
        <v/>
      </c>
      <c r="Q917" s="26" t="str">
        <f>IF(ISBLANK(E917),"",IF(COUNTIF(Qualification!$O$12:$O$1011,E917)&gt;0,TRUE,FALSE))</f>
        <v/>
      </c>
      <c r="R917" s="56" t="str">
        <f t="shared" si="134"/>
        <v/>
      </c>
    </row>
    <row r="918" spans="1:18">
      <c r="A918" s="40" t="str">
        <f t="shared" si="128"/>
        <v/>
      </c>
      <c r="B918" s="54"/>
      <c r="C918" s="54"/>
      <c r="D918" s="55"/>
      <c r="E918" s="53"/>
      <c r="F918" s="55"/>
      <c r="G918" s="126"/>
      <c r="H918" s="55"/>
      <c r="I918" s="51" t="str">
        <f t="shared" si="135"/>
        <v>-</v>
      </c>
      <c r="J918" s="26" t="str">
        <f t="shared" si="129"/>
        <v/>
      </c>
      <c r="K918" s="26" t="str">
        <f t="shared" si="136"/>
        <v/>
      </c>
      <c r="L918" s="26" t="str">
        <f t="shared" si="130"/>
        <v/>
      </c>
      <c r="M918" s="26" t="str">
        <f t="shared" si="131"/>
        <v/>
      </c>
      <c r="N918" s="26" t="str">
        <f t="shared" si="132"/>
        <v/>
      </c>
      <c r="O918" s="26" t="str">
        <f t="shared" si="133"/>
        <v/>
      </c>
      <c r="P918" s="50" t="str">
        <f>IF(OR(ISBLANK(Livraison!$B$15),ISBLANK(G918)),"",IF(M918=FALSE,FALSE,IF(AND((Livraison!$B$15-YEAR(G918))&gt;=16,(Livraison!$B$15-YEAR(G918))&lt;=65),TRUE,FALSE)))</f>
        <v/>
      </c>
      <c r="Q918" s="26" t="str">
        <f>IF(ISBLANK(E918),"",IF(COUNTIF(Qualification!$O$12:$O$1011,E918)&gt;0,TRUE,FALSE))</f>
        <v/>
      </c>
      <c r="R918" s="56" t="str">
        <f t="shared" si="134"/>
        <v/>
      </c>
    </row>
    <row r="919" spans="1:18">
      <c r="A919" s="40" t="str">
        <f t="shared" si="128"/>
        <v/>
      </c>
      <c r="B919" s="54"/>
      <c r="C919" s="54"/>
      <c r="D919" s="55"/>
      <c r="E919" s="53"/>
      <c r="F919" s="55"/>
      <c r="G919" s="126"/>
      <c r="H919" s="55"/>
      <c r="I919" s="51" t="str">
        <f t="shared" si="135"/>
        <v>-</v>
      </c>
      <c r="J919" s="26" t="str">
        <f t="shared" si="129"/>
        <v/>
      </c>
      <c r="K919" s="26" t="str">
        <f t="shared" si="136"/>
        <v/>
      </c>
      <c r="L919" s="26" t="str">
        <f t="shared" si="130"/>
        <v/>
      </c>
      <c r="M919" s="26" t="str">
        <f t="shared" si="131"/>
        <v/>
      </c>
      <c r="N919" s="26" t="str">
        <f t="shared" si="132"/>
        <v/>
      </c>
      <c r="O919" s="26" t="str">
        <f t="shared" si="133"/>
        <v/>
      </c>
      <c r="P919" s="50" t="str">
        <f>IF(OR(ISBLANK(Livraison!$B$15),ISBLANK(G919)),"",IF(M919=FALSE,FALSE,IF(AND((Livraison!$B$15-YEAR(G919))&gt;=16,(Livraison!$B$15-YEAR(G919))&lt;=65),TRUE,FALSE)))</f>
        <v/>
      </c>
      <c r="Q919" s="26" t="str">
        <f>IF(ISBLANK(E919),"",IF(COUNTIF(Qualification!$O$12:$O$1011,E919)&gt;0,TRUE,FALSE))</f>
        <v/>
      </c>
      <c r="R919" s="56" t="str">
        <f t="shared" si="134"/>
        <v/>
      </c>
    </row>
    <row r="920" spans="1:18">
      <c r="A920" s="40" t="str">
        <f t="shared" si="128"/>
        <v/>
      </c>
      <c r="B920" s="54"/>
      <c r="C920" s="54"/>
      <c r="D920" s="55"/>
      <c r="E920" s="53"/>
      <c r="F920" s="55"/>
      <c r="G920" s="126"/>
      <c r="H920" s="55"/>
      <c r="I920" s="51" t="str">
        <f t="shared" si="135"/>
        <v>-</v>
      </c>
      <c r="J920" s="26" t="str">
        <f t="shared" si="129"/>
        <v/>
      </c>
      <c r="K920" s="26" t="str">
        <f t="shared" si="136"/>
        <v/>
      </c>
      <c r="L920" s="26" t="str">
        <f t="shared" si="130"/>
        <v/>
      </c>
      <c r="M920" s="26" t="str">
        <f t="shared" si="131"/>
        <v/>
      </c>
      <c r="N920" s="26" t="str">
        <f t="shared" si="132"/>
        <v/>
      </c>
      <c r="O920" s="26" t="str">
        <f t="shared" si="133"/>
        <v/>
      </c>
      <c r="P920" s="50" t="str">
        <f>IF(OR(ISBLANK(Livraison!$B$15),ISBLANK(G920)),"",IF(M920=FALSE,FALSE,IF(AND((Livraison!$B$15-YEAR(G920))&gt;=16,(Livraison!$B$15-YEAR(G920))&lt;=65),TRUE,FALSE)))</f>
        <v/>
      </c>
      <c r="Q920" s="26" t="str">
        <f>IF(ISBLANK(E920),"",IF(COUNTIF(Qualification!$O$12:$O$1011,E920)&gt;0,TRUE,FALSE))</f>
        <v/>
      </c>
      <c r="R920" s="56" t="str">
        <f t="shared" si="134"/>
        <v/>
      </c>
    </row>
    <row r="921" spans="1:18">
      <c r="A921" s="40" t="str">
        <f t="shared" si="128"/>
        <v/>
      </c>
      <c r="B921" s="54"/>
      <c r="C921" s="54"/>
      <c r="D921" s="55"/>
      <c r="E921" s="53"/>
      <c r="F921" s="55"/>
      <c r="G921" s="126"/>
      <c r="H921" s="55"/>
      <c r="I921" s="51" t="str">
        <f t="shared" si="135"/>
        <v>-</v>
      </c>
      <c r="J921" s="26" t="str">
        <f t="shared" si="129"/>
        <v/>
      </c>
      <c r="K921" s="26" t="str">
        <f t="shared" si="136"/>
        <v/>
      </c>
      <c r="L921" s="26" t="str">
        <f t="shared" si="130"/>
        <v/>
      </c>
      <c r="M921" s="26" t="str">
        <f t="shared" si="131"/>
        <v/>
      </c>
      <c r="N921" s="26" t="str">
        <f t="shared" si="132"/>
        <v/>
      </c>
      <c r="O921" s="26" t="str">
        <f t="shared" si="133"/>
        <v/>
      </c>
      <c r="P921" s="50" t="str">
        <f>IF(OR(ISBLANK(Livraison!$B$15),ISBLANK(G921)),"",IF(M921=FALSE,FALSE,IF(AND((Livraison!$B$15-YEAR(G921))&gt;=16,(Livraison!$B$15-YEAR(G921))&lt;=65),TRUE,FALSE)))</f>
        <v/>
      </c>
      <c r="Q921" s="26" t="str">
        <f>IF(ISBLANK(E921),"",IF(COUNTIF(Qualification!$O$12:$O$1011,E921)&gt;0,TRUE,FALSE))</f>
        <v/>
      </c>
      <c r="R921" s="56" t="str">
        <f t="shared" si="134"/>
        <v/>
      </c>
    </row>
    <row r="922" spans="1:18">
      <c r="A922" s="40" t="str">
        <f t="shared" si="128"/>
        <v/>
      </c>
      <c r="B922" s="54"/>
      <c r="C922" s="54"/>
      <c r="D922" s="55"/>
      <c r="E922" s="53"/>
      <c r="F922" s="55"/>
      <c r="G922" s="126"/>
      <c r="H922" s="55"/>
      <c r="I922" s="51" t="str">
        <f t="shared" si="135"/>
        <v>-</v>
      </c>
      <c r="J922" s="26" t="str">
        <f t="shared" si="129"/>
        <v/>
      </c>
      <c r="K922" s="26" t="str">
        <f t="shared" si="136"/>
        <v/>
      </c>
      <c r="L922" s="26" t="str">
        <f t="shared" si="130"/>
        <v/>
      </c>
      <c r="M922" s="26" t="str">
        <f t="shared" si="131"/>
        <v/>
      </c>
      <c r="N922" s="26" t="str">
        <f t="shared" si="132"/>
        <v/>
      </c>
      <c r="O922" s="26" t="str">
        <f t="shared" si="133"/>
        <v/>
      </c>
      <c r="P922" s="50" t="str">
        <f>IF(OR(ISBLANK(Livraison!$B$15),ISBLANK(G922)),"",IF(M922=FALSE,FALSE,IF(AND((Livraison!$B$15-YEAR(G922))&gt;=16,(Livraison!$B$15-YEAR(G922))&lt;=65),TRUE,FALSE)))</f>
        <v/>
      </c>
      <c r="Q922" s="26" t="str">
        <f>IF(ISBLANK(E922),"",IF(COUNTIF(Qualification!$O$12:$O$1011,E922)&gt;0,TRUE,FALSE))</f>
        <v/>
      </c>
      <c r="R922" s="56" t="str">
        <f t="shared" si="134"/>
        <v/>
      </c>
    </row>
    <row r="923" spans="1:18">
      <c r="A923" s="40" t="str">
        <f t="shared" si="128"/>
        <v/>
      </c>
      <c r="B923" s="54"/>
      <c r="C923" s="54"/>
      <c r="D923" s="55"/>
      <c r="E923" s="53"/>
      <c r="F923" s="55"/>
      <c r="G923" s="126"/>
      <c r="H923" s="55"/>
      <c r="I923" s="51" t="str">
        <f t="shared" si="135"/>
        <v>-</v>
      </c>
      <c r="J923" s="26" t="str">
        <f t="shared" si="129"/>
        <v/>
      </c>
      <c r="K923" s="26" t="str">
        <f t="shared" si="136"/>
        <v/>
      </c>
      <c r="L923" s="26" t="str">
        <f t="shared" si="130"/>
        <v/>
      </c>
      <c r="M923" s="26" t="str">
        <f t="shared" si="131"/>
        <v/>
      </c>
      <c r="N923" s="26" t="str">
        <f t="shared" si="132"/>
        <v/>
      </c>
      <c r="O923" s="26" t="str">
        <f t="shared" si="133"/>
        <v/>
      </c>
      <c r="P923" s="50" t="str">
        <f>IF(OR(ISBLANK(Livraison!$B$15),ISBLANK(G923)),"",IF(M923=FALSE,FALSE,IF(AND((Livraison!$B$15-YEAR(G923))&gt;=16,(Livraison!$B$15-YEAR(G923))&lt;=65),TRUE,FALSE)))</f>
        <v/>
      </c>
      <c r="Q923" s="26" t="str">
        <f>IF(ISBLANK(E923),"",IF(COUNTIF(Qualification!$O$12:$O$1011,E923)&gt;0,TRUE,FALSE))</f>
        <v/>
      </c>
      <c r="R923" s="56" t="str">
        <f t="shared" si="134"/>
        <v/>
      </c>
    </row>
    <row r="924" spans="1:18">
      <c r="A924" s="40" t="str">
        <f t="shared" si="128"/>
        <v/>
      </c>
      <c r="B924" s="54"/>
      <c r="C924" s="54"/>
      <c r="D924" s="55"/>
      <c r="E924" s="53"/>
      <c r="F924" s="55"/>
      <c r="G924" s="126"/>
      <c r="H924" s="55"/>
      <c r="I924" s="51" t="str">
        <f t="shared" si="135"/>
        <v>-</v>
      </c>
      <c r="J924" s="26" t="str">
        <f t="shared" si="129"/>
        <v/>
      </c>
      <c r="K924" s="26" t="str">
        <f t="shared" si="136"/>
        <v/>
      </c>
      <c r="L924" s="26" t="str">
        <f t="shared" si="130"/>
        <v/>
      </c>
      <c r="M924" s="26" t="str">
        <f t="shared" si="131"/>
        <v/>
      </c>
      <c r="N924" s="26" t="str">
        <f t="shared" si="132"/>
        <v/>
      </c>
      <c r="O924" s="26" t="str">
        <f t="shared" si="133"/>
        <v/>
      </c>
      <c r="P924" s="50" t="str">
        <f>IF(OR(ISBLANK(Livraison!$B$15),ISBLANK(G924)),"",IF(M924=FALSE,FALSE,IF(AND((Livraison!$B$15-YEAR(G924))&gt;=16,(Livraison!$B$15-YEAR(G924))&lt;=65),TRUE,FALSE)))</f>
        <v/>
      </c>
      <c r="Q924" s="26" t="str">
        <f>IF(ISBLANK(E924),"",IF(COUNTIF(Qualification!$O$12:$O$1011,E924)&gt;0,TRUE,FALSE))</f>
        <v/>
      </c>
      <c r="R924" s="56" t="str">
        <f t="shared" si="134"/>
        <v/>
      </c>
    </row>
    <row r="925" spans="1:18">
      <c r="A925" s="40" t="str">
        <f t="shared" si="128"/>
        <v/>
      </c>
      <c r="B925" s="54"/>
      <c r="C925" s="54"/>
      <c r="D925" s="55"/>
      <c r="E925" s="53"/>
      <c r="F925" s="55"/>
      <c r="G925" s="126"/>
      <c r="H925" s="55"/>
      <c r="I925" s="51" t="str">
        <f t="shared" si="135"/>
        <v>-</v>
      </c>
      <c r="J925" s="26" t="str">
        <f t="shared" si="129"/>
        <v/>
      </c>
      <c r="K925" s="26" t="str">
        <f t="shared" si="136"/>
        <v/>
      </c>
      <c r="L925" s="26" t="str">
        <f t="shared" si="130"/>
        <v/>
      </c>
      <c r="M925" s="26" t="str">
        <f t="shared" si="131"/>
        <v/>
      </c>
      <c r="N925" s="26" t="str">
        <f t="shared" si="132"/>
        <v/>
      </c>
      <c r="O925" s="26" t="str">
        <f t="shared" si="133"/>
        <v/>
      </c>
      <c r="P925" s="50" t="str">
        <f>IF(OR(ISBLANK(Livraison!$B$15),ISBLANK(G925)),"",IF(M925=FALSE,FALSE,IF(AND((Livraison!$B$15-YEAR(G925))&gt;=16,(Livraison!$B$15-YEAR(G925))&lt;=65),TRUE,FALSE)))</f>
        <v/>
      </c>
      <c r="Q925" s="26" t="str">
        <f>IF(ISBLANK(E925),"",IF(COUNTIF(Qualification!$O$12:$O$1011,E925)&gt;0,TRUE,FALSE))</f>
        <v/>
      </c>
      <c r="R925" s="56" t="str">
        <f t="shared" si="134"/>
        <v/>
      </c>
    </row>
    <row r="926" spans="1:18">
      <c r="A926" s="40" t="str">
        <f t="shared" si="128"/>
        <v/>
      </c>
      <c r="B926" s="54"/>
      <c r="C926" s="54"/>
      <c r="D926" s="55"/>
      <c r="E926" s="53"/>
      <c r="F926" s="55"/>
      <c r="G926" s="126"/>
      <c r="H926" s="55"/>
      <c r="I926" s="51" t="str">
        <f t="shared" si="135"/>
        <v>-</v>
      </c>
      <c r="J926" s="26" t="str">
        <f t="shared" si="129"/>
        <v/>
      </c>
      <c r="K926" s="26" t="str">
        <f t="shared" si="136"/>
        <v/>
      </c>
      <c r="L926" s="26" t="str">
        <f t="shared" si="130"/>
        <v/>
      </c>
      <c r="M926" s="26" t="str">
        <f t="shared" si="131"/>
        <v/>
      </c>
      <c r="N926" s="26" t="str">
        <f t="shared" si="132"/>
        <v/>
      </c>
      <c r="O926" s="26" t="str">
        <f t="shared" si="133"/>
        <v/>
      </c>
      <c r="P926" s="50" t="str">
        <f>IF(OR(ISBLANK(Livraison!$B$15),ISBLANK(G926)),"",IF(M926=FALSE,FALSE,IF(AND((Livraison!$B$15-YEAR(G926))&gt;=16,(Livraison!$B$15-YEAR(G926))&lt;=65),TRUE,FALSE)))</f>
        <v/>
      </c>
      <c r="Q926" s="26" t="str">
        <f>IF(ISBLANK(E926),"",IF(COUNTIF(Qualification!$O$12:$O$1011,E926)&gt;0,TRUE,FALSE))</f>
        <v/>
      </c>
      <c r="R926" s="56" t="str">
        <f t="shared" si="134"/>
        <v/>
      </c>
    </row>
    <row r="927" spans="1:18">
      <c r="A927" s="40" t="str">
        <f t="shared" si="128"/>
        <v/>
      </c>
      <c r="B927" s="54"/>
      <c r="C927" s="54"/>
      <c r="D927" s="55"/>
      <c r="E927" s="53"/>
      <c r="F927" s="55"/>
      <c r="G927" s="126"/>
      <c r="H927" s="55"/>
      <c r="I927" s="51" t="str">
        <f t="shared" si="135"/>
        <v>-</v>
      </c>
      <c r="J927" s="26" t="str">
        <f t="shared" si="129"/>
        <v/>
      </c>
      <c r="K927" s="26" t="str">
        <f t="shared" si="136"/>
        <v/>
      </c>
      <c r="L927" s="26" t="str">
        <f t="shared" si="130"/>
        <v/>
      </c>
      <c r="M927" s="26" t="str">
        <f t="shared" si="131"/>
        <v/>
      </c>
      <c r="N927" s="26" t="str">
        <f t="shared" si="132"/>
        <v/>
      </c>
      <c r="O927" s="26" t="str">
        <f t="shared" si="133"/>
        <v/>
      </c>
      <c r="P927" s="50" t="str">
        <f>IF(OR(ISBLANK(Livraison!$B$15),ISBLANK(G927)),"",IF(M927=FALSE,FALSE,IF(AND((Livraison!$B$15-YEAR(G927))&gt;=16,(Livraison!$B$15-YEAR(G927))&lt;=65),TRUE,FALSE)))</f>
        <v/>
      </c>
      <c r="Q927" s="26" t="str">
        <f>IF(ISBLANK(E927),"",IF(COUNTIF(Qualification!$O$12:$O$1011,E927)&gt;0,TRUE,FALSE))</f>
        <v/>
      </c>
      <c r="R927" s="56" t="str">
        <f t="shared" si="134"/>
        <v/>
      </c>
    </row>
    <row r="928" spans="1:18">
      <c r="A928" s="40" t="str">
        <f t="shared" si="128"/>
        <v/>
      </c>
      <c r="B928" s="54"/>
      <c r="C928" s="54"/>
      <c r="D928" s="55"/>
      <c r="E928" s="53"/>
      <c r="F928" s="55"/>
      <c r="G928" s="126"/>
      <c r="H928" s="55"/>
      <c r="I928" s="51" t="str">
        <f t="shared" si="135"/>
        <v>-</v>
      </c>
      <c r="J928" s="26" t="str">
        <f t="shared" si="129"/>
        <v/>
      </c>
      <c r="K928" s="26" t="str">
        <f t="shared" si="136"/>
        <v/>
      </c>
      <c r="L928" s="26" t="str">
        <f t="shared" si="130"/>
        <v/>
      </c>
      <c r="M928" s="26" t="str">
        <f t="shared" si="131"/>
        <v/>
      </c>
      <c r="N928" s="26" t="str">
        <f t="shared" si="132"/>
        <v/>
      </c>
      <c r="O928" s="26" t="str">
        <f t="shared" si="133"/>
        <v/>
      </c>
      <c r="P928" s="50" t="str">
        <f>IF(OR(ISBLANK(Livraison!$B$15),ISBLANK(G928)),"",IF(M928=FALSE,FALSE,IF(AND((Livraison!$B$15-YEAR(G928))&gt;=16,(Livraison!$B$15-YEAR(G928))&lt;=65),TRUE,FALSE)))</f>
        <v/>
      </c>
      <c r="Q928" s="26" t="str">
        <f>IF(ISBLANK(E928),"",IF(COUNTIF(Qualification!$O$12:$O$1011,E928)&gt;0,TRUE,FALSE))</f>
        <v/>
      </c>
      <c r="R928" s="56" t="str">
        <f t="shared" si="134"/>
        <v/>
      </c>
    </row>
    <row r="929" spans="1:18">
      <c r="A929" s="40" t="str">
        <f t="shared" si="128"/>
        <v/>
      </c>
      <c r="B929" s="54"/>
      <c r="C929" s="54"/>
      <c r="D929" s="55"/>
      <c r="E929" s="53"/>
      <c r="F929" s="55"/>
      <c r="G929" s="126"/>
      <c r="H929" s="55"/>
      <c r="I929" s="51" t="str">
        <f t="shared" si="135"/>
        <v>-</v>
      </c>
      <c r="J929" s="26" t="str">
        <f t="shared" si="129"/>
        <v/>
      </c>
      <c r="K929" s="26" t="str">
        <f t="shared" si="136"/>
        <v/>
      </c>
      <c r="L929" s="26" t="str">
        <f t="shared" si="130"/>
        <v/>
      </c>
      <c r="M929" s="26" t="str">
        <f t="shared" si="131"/>
        <v/>
      </c>
      <c r="N929" s="26" t="str">
        <f t="shared" si="132"/>
        <v/>
      </c>
      <c r="O929" s="26" t="str">
        <f t="shared" si="133"/>
        <v/>
      </c>
      <c r="P929" s="50" t="str">
        <f>IF(OR(ISBLANK(Livraison!$B$15),ISBLANK(G929)),"",IF(M929=FALSE,FALSE,IF(AND((Livraison!$B$15-YEAR(G929))&gt;=16,(Livraison!$B$15-YEAR(G929))&lt;=65),TRUE,FALSE)))</f>
        <v/>
      </c>
      <c r="Q929" s="26" t="str">
        <f>IF(ISBLANK(E929),"",IF(COUNTIF(Qualification!$O$12:$O$1011,E929)&gt;0,TRUE,FALSE))</f>
        <v/>
      </c>
      <c r="R929" s="56" t="str">
        <f t="shared" si="134"/>
        <v/>
      </c>
    </row>
    <row r="930" spans="1:18">
      <c r="A930" s="40" t="str">
        <f t="shared" si="128"/>
        <v/>
      </c>
      <c r="B930" s="54"/>
      <c r="C930" s="54"/>
      <c r="D930" s="55"/>
      <c r="E930" s="53"/>
      <c r="F930" s="55"/>
      <c r="G930" s="126"/>
      <c r="H930" s="55"/>
      <c r="I930" s="51" t="str">
        <f t="shared" si="135"/>
        <v>-</v>
      </c>
      <c r="J930" s="26" t="str">
        <f t="shared" si="129"/>
        <v/>
      </c>
      <c r="K930" s="26" t="str">
        <f t="shared" si="136"/>
        <v/>
      </c>
      <c r="L930" s="26" t="str">
        <f t="shared" si="130"/>
        <v/>
      </c>
      <c r="M930" s="26" t="str">
        <f t="shared" si="131"/>
        <v/>
      </c>
      <c r="N930" s="26" t="str">
        <f t="shared" si="132"/>
        <v/>
      </c>
      <c r="O930" s="26" t="str">
        <f t="shared" si="133"/>
        <v/>
      </c>
      <c r="P930" s="50" t="str">
        <f>IF(OR(ISBLANK(Livraison!$B$15),ISBLANK(G930)),"",IF(M930=FALSE,FALSE,IF(AND((Livraison!$B$15-YEAR(G930))&gt;=16,(Livraison!$B$15-YEAR(G930))&lt;=65),TRUE,FALSE)))</f>
        <v/>
      </c>
      <c r="Q930" s="26" t="str">
        <f>IF(ISBLANK(E930),"",IF(COUNTIF(Qualification!$O$12:$O$1011,E930)&gt;0,TRUE,FALSE))</f>
        <v/>
      </c>
      <c r="R930" s="56" t="str">
        <f t="shared" si="134"/>
        <v/>
      </c>
    </row>
    <row r="931" spans="1:18">
      <c r="A931" s="40" t="str">
        <f t="shared" si="128"/>
        <v/>
      </c>
      <c r="B931" s="54"/>
      <c r="C931" s="54"/>
      <c r="D931" s="55"/>
      <c r="E931" s="53"/>
      <c r="F931" s="55"/>
      <c r="G931" s="126"/>
      <c r="H931" s="55"/>
      <c r="I931" s="51" t="str">
        <f t="shared" si="135"/>
        <v>-</v>
      </c>
      <c r="J931" s="26" t="str">
        <f t="shared" si="129"/>
        <v/>
      </c>
      <c r="K931" s="26" t="str">
        <f t="shared" si="136"/>
        <v/>
      </c>
      <c r="L931" s="26" t="str">
        <f t="shared" si="130"/>
        <v/>
      </c>
      <c r="M931" s="26" t="str">
        <f t="shared" si="131"/>
        <v/>
      </c>
      <c r="N931" s="26" t="str">
        <f t="shared" si="132"/>
        <v/>
      </c>
      <c r="O931" s="26" t="str">
        <f t="shared" si="133"/>
        <v/>
      </c>
      <c r="P931" s="50" t="str">
        <f>IF(OR(ISBLANK(Livraison!$B$15),ISBLANK(G931)),"",IF(M931=FALSE,FALSE,IF(AND((Livraison!$B$15-YEAR(G931))&gt;=16,(Livraison!$B$15-YEAR(G931))&lt;=65),TRUE,FALSE)))</f>
        <v/>
      </c>
      <c r="Q931" s="26" t="str">
        <f>IF(ISBLANK(E931),"",IF(COUNTIF(Qualification!$O$12:$O$1011,E931)&gt;0,TRUE,FALSE))</f>
        <v/>
      </c>
      <c r="R931" s="56" t="str">
        <f t="shared" si="134"/>
        <v/>
      </c>
    </row>
    <row r="932" spans="1:18">
      <c r="A932" s="40" t="str">
        <f t="shared" si="128"/>
        <v/>
      </c>
      <c r="B932" s="54"/>
      <c r="C932" s="54"/>
      <c r="D932" s="55"/>
      <c r="E932" s="53"/>
      <c r="F932" s="55"/>
      <c r="G932" s="126"/>
      <c r="H932" s="55"/>
      <c r="I932" s="51" t="str">
        <f t="shared" si="135"/>
        <v>-</v>
      </c>
      <c r="J932" s="26" t="str">
        <f t="shared" si="129"/>
        <v/>
      </c>
      <c r="K932" s="26" t="str">
        <f t="shared" si="136"/>
        <v/>
      </c>
      <c r="L932" s="26" t="str">
        <f t="shared" si="130"/>
        <v/>
      </c>
      <c r="M932" s="26" t="str">
        <f t="shared" si="131"/>
        <v/>
      </c>
      <c r="N932" s="26" t="str">
        <f t="shared" si="132"/>
        <v/>
      </c>
      <c r="O932" s="26" t="str">
        <f t="shared" si="133"/>
        <v/>
      </c>
      <c r="P932" s="50" t="str">
        <f>IF(OR(ISBLANK(Livraison!$B$15),ISBLANK(G932)),"",IF(M932=FALSE,FALSE,IF(AND((Livraison!$B$15-YEAR(G932))&gt;=16,(Livraison!$B$15-YEAR(G932))&lt;=65),TRUE,FALSE)))</f>
        <v/>
      </c>
      <c r="Q932" s="26" t="str">
        <f>IF(ISBLANK(E932),"",IF(COUNTIF(Qualification!$O$12:$O$1011,E932)&gt;0,TRUE,FALSE))</f>
        <v/>
      </c>
      <c r="R932" s="56" t="str">
        <f t="shared" si="134"/>
        <v/>
      </c>
    </row>
    <row r="933" spans="1:18">
      <c r="A933" s="40" t="str">
        <f t="shared" si="128"/>
        <v/>
      </c>
      <c r="B933" s="54"/>
      <c r="C933" s="54"/>
      <c r="D933" s="55"/>
      <c r="E933" s="53"/>
      <c r="F933" s="55"/>
      <c r="G933" s="126"/>
      <c r="H933" s="55"/>
      <c r="I933" s="51" t="str">
        <f t="shared" si="135"/>
        <v>-</v>
      </c>
      <c r="J933" s="26" t="str">
        <f t="shared" si="129"/>
        <v/>
      </c>
      <c r="K933" s="26" t="str">
        <f t="shared" si="136"/>
        <v/>
      </c>
      <c r="L933" s="26" t="str">
        <f t="shared" si="130"/>
        <v/>
      </c>
      <c r="M933" s="26" t="str">
        <f t="shared" si="131"/>
        <v/>
      </c>
      <c r="N933" s="26" t="str">
        <f t="shared" si="132"/>
        <v/>
      </c>
      <c r="O933" s="26" t="str">
        <f t="shared" si="133"/>
        <v/>
      </c>
      <c r="P933" s="50" t="str">
        <f>IF(OR(ISBLANK(Livraison!$B$15),ISBLANK(G933)),"",IF(M933=FALSE,FALSE,IF(AND((Livraison!$B$15-YEAR(G933))&gt;=16,(Livraison!$B$15-YEAR(G933))&lt;=65),TRUE,FALSE)))</f>
        <v/>
      </c>
      <c r="Q933" s="26" t="str">
        <f>IF(ISBLANK(E933),"",IF(COUNTIF(Qualification!$O$12:$O$1011,E933)&gt;0,TRUE,FALSE))</f>
        <v/>
      </c>
      <c r="R933" s="56" t="str">
        <f t="shared" si="134"/>
        <v/>
      </c>
    </row>
    <row r="934" spans="1:18">
      <c r="A934" s="40" t="str">
        <f t="shared" si="128"/>
        <v/>
      </c>
      <c r="B934" s="54"/>
      <c r="C934" s="54"/>
      <c r="D934" s="55"/>
      <c r="E934" s="53"/>
      <c r="F934" s="55"/>
      <c r="G934" s="126"/>
      <c r="H934" s="55"/>
      <c r="I934" s="51" t="str">
        <f t="shared" si="135"/>
        <v>-</v>
      </c>
      <c r="J934" s="26" t="str">
        <f t="shared" si="129"/>
        <v/>
      </c>
      <c r="K934" s="26" t="str">
        <f t="shared" si="136"/>
        <v/>
      </c>
      <c r="L934" s="26" t="str">
        <f t="shared" si="130"/>
        <v/>
      </c>
      <c r="M934" s="26" t="str">
        <f t="shared" si="131"/>
        <v/>
      </c>
      <c r="N934" s="26" t="str">
        <f t="shared" si="132"/>
        <v/>
      </c>
      <c r="O934" s="26" t="str">
        <f t="shared" si="133"/>
        <v/>
      </c>
      <c r="P934" s="50" t="str">
        <f>IF(OR(ISBLANK(Livraison!$B$15),ISBLANK(G934)),"",IF(M934=FALSE,FALSE,IF(AND((Livraison!$B$15-YEAR(G934))&gt;=16,(Livraison!$B$15-YEAR(G934))&lt;=65),TRUE,FALSE)))</f>
        <v/>
      </c>
      <c r="Q934" s="26" t="str">
        <f>IF(ISBLANK(E934),"",IF(COUNTIF(Qualification!$O$12:$O$1011,E934)&gt;0,TRUE,FALSE))</f>
        <v/>
      </c>
      <c r="R934" s="56" t="str">
        <f t="shared" si="134"/>
        <v/>
      </c>
    </row>
    <row r="935" spans="1:18">
      <c r="A935" s="40" t="str">
        <f t="shared" si="128"/>
        <v/>
      </c>
      <c r="B935" s="54"/>
      <c r="C935" s="54"/>
      <c r="D935" s="55"/>
      <c r="E935" s="53"/>
      <c r="F935" s="55"/>
      <c r="G935" s="126"/>
      <c r="H935" s="55"/>
      <c r="I935" s="51" t="str">
        <f t="shared" si="135"/>
        <v>-</v>
      </c>
      <c r="J935" s="26" t="str">
        <f t="shared" si="129"/>
        <v/>
      </c>
      <c r="K935" s="26" t="str">
        <f t="shared" si="136"/>
        <v/>
      </c>
      <c r="L935" s="26" t="str">
        <f t="shared" si="130"/>
        <v/>
      </c>
      <c r="M935" s="26" t="str">
        <f t="shared" si="131"/>
        <v/>
      </c>
      <c r="N935" s="26" t="str">
        <f t="shared" si="132"/>
        <v/>
      </c>
      <c r="O935" s="26" t="str">
        <f t="shared" si="133"/>
        <v/>
      </c>
      <c r="P935" s="50" t="str">
        <f>IF(OR(ISBLANK(Livraison!$B$15),ISBLANK(G935)),"",IF(M935=FALSE,FALSE,IF(AND((Livraison!$B$15-YEAR(G935))&gt;=16,(Livraison!$B$15-YEAR(G935))&lt;=65),TRUE,FALSE)))</f>
        <v/>
      </c>
      <c r="Q935" s="26" t="str">
        <f>IF(ISBLANK(E935),"",IF(COUNTIF(Qualification!$O$12:$O$1011,E935)&gt;0,TRUE,FALSE))</f>
        <v/>
      </c>
      <c r="R935" s="56" t="str">
        <f t="shared" si="134"/>
        <v/>
      </c>
    </row>
    <row r="936" spans="1:18">
      <c r="A936" s="40" t="str">
        <f t="shared" si="128"/>
        <v/>
      </c>
      <c r="B936" s="54"/>
      <c r="C936" s="54"/>
      <c r="D936" s="55"/>
      <c r="E936" s="53"/>
      <c r="F936" s="55"/>
      <c r="G936" s="126"/>
      <c r="H936" s="55"/>
      <c r="I936" s="51" t="str">
        <f t="shared" si="135"/>
        <v>-</v>
      </c>
      <c r="J936" s="26" t="str">
        <f t="shared" si="129"/>
        <v/>
      </c>
      <c r="K936" s="26" t="str">
        <f t="shared" si="136"/>
        <v/>
      </c>
      <c r="L936" s="26" t="str">
        <f t="shared" si="130"/>
        <v/>
      </c>
      <c r="M936" s="26" t="str">
        <f t="shared" si="131"/>
        <v/>
      </c>
      <c r="N936" s="26" t="str">
        <f t="shared" si="132"/>
        <v/>
      </c>
      <c r="O936" s="26" t="str">
        <f t="shared" si="133"/>
        <v/>
      </c>
      <c r="P936" s="50" t="str">
        <f>IF(OR(ISBLANK(Livraison!$B$15),ISBLANK(G936)),"",IF(M936=FALSE,FALSE,IF(AND((Livraison!$B$15-YEAR(G936))&gt;=16,(Livraison!$B$15-YEAR(G936))&lt;=65),TRUE,FALSE)))</f>
        <v/>
      </c>
      <c r="Q936" s="26" t="str">
        <f>IF(ISBLANK(E936),"",IF(COUNTIF(Qualification!$O$12:$O$1011,E936)&gt;0,TRUE,FALSE))</f>
        <v/>
      </c>
      <c r="R936" s="56" t="str">
        <f t="shared" si="134"/>
        <v/>
      </c>
    </row>
    <row r="937" spans="1:18">
      <c r="A937" s="40" t="str">
        <f t="shared" si="128"/>
        <v/>
      </c>
      <c r="B937" s="54"/>
      <c r="C937" s="54"/>
      <c r="D937" s="55"/>
      <c r="E937" s="53"/>
      <c r="F937" s="55"/>
      <c r="G937" s="126"/>
      <c r="H937" s="55"/>
      <c r="I937" s="51" t="str">
        <f t="shared" si="135"/>
        <v>-</v>
      </c>
      <c r="J937" s="26" t="str">
        <f t="shared" si="129"/>
        <v/>
      </c>
      <c r="K937" s="26" t="str">
        <f t="shared" si="136"/>
        <v/>
      </c>
      <c r="L937" s="26" t="str">
        <f t="shared" si="130"/>
        <v/>
      </c>
      <c r="M937" s="26" t="str">
        <f t="shared" si="131"/>
        <v/>
      </c>
      <c r="N937" s="26" t="str">
        <f t="shared" si="132"/>
        <v/>
      </c>
      <c r="O937" s="26" t="str">
        <f t="shared" si="133"/>
        <v/>
      </c>
      <c r="P937" s="50" t="str">
        <f>IF(OR(ISBLANK(Livraison!$B$15),ISBLANK(G937)),"",IF(M937=FALSE,FALSE,IF(AND((Livraison!$B$15-YEAR(G937))&gt;=16,(Livraison!$B$15-YEAR(G937))&lt;=65),TRUE,FALSE)))</f>
        <v/>
      </c>
      <c r="Q937" s="26" t="str">
        <f>IF(ISBLANK(E937),"",IF(COUNTIF(Qualification!$O$12:$O$1011,E937)&gt;0,TRUE,FALSE))</f>
        <v/>
      </c>
      <c r="R937" s="56" t="str">
        <f t="shared" si="134"/>
        <v/>
      </c>
    </row>
    <row r="938" spans="1:18">
      <c r="A938" s="40" t="str">
        <f t="shared" si="128"/>
        <v/>
      </c>
      <c r="B938" s="54"/>
      <c r="C938" s="54"/>
      <c r="D938" s="55"/>
      <c r="E938" s="53"/>
      <c r="F938" s="55"/>
      <c r="G938" s="126"/>
      <c r="H938" s="55"/>
      <c r="I938" s="51" t="str">
        <f t="shared" si="135"/>
        <v>-</v>
      </c>
      <c r="J938" s="26" t="str">
        <f t="shared" si="129"/>
        <v/>
      </c>
      <c r="K938" s="26" t="str">
        <f t="shared" si="136"/>
        <v/>
      </c>
      <c r="L938" s="26" t="str">
        <f t="shared" si="130"/>
        <v/>
      </c>
      <c r="M938" s="26" t="str">
        <f t="shared" si="131"/>
        <v/>
      </c>
      <c r="N938" s="26" t="str">
        <f t="shared" si="132"/>
        <v/>
      </c>
      <c r="O938" s="26" t="str">
        <f t="shared" si="133"/>
        <v/>
      </c>
      <c r="P938" s="50" t="str">
        <f>IF(OR(ISBLANK(Livraison!$B$15),ISBLANK(G938)),"",IF(M938=FALSE,FALSE,IF(AND((Livraison!$B$15-YEAR(G938))&gt;=16,(Livraison!$B$15-YEAR(G938))&lt;=65),TRUE,FALSE)))</f>
        <v/>
      </c>
      <c r="Q938" s="26" t="str">
        <f>IF(ISBLANK(E938),"",IF(COUNTIF(Qualification!$O$12:$O$1011,E938)&gt;0,TRUE,FALSE))</f>
        <v/>
      </c>
      <c r="R938" s="56" t="str">
        <f t="shared" si="134"/>
        <v/>
      </c>
    </row>
    <row r="939" spans="1:18">
      <c r="A939" s="40" t="str">
        <f t="shared" si="128"/>
        <v/>
      </c>
      <c r="B939" s="54"/>
      <c r="C939" s="54"/>
      <c r="D939" s="55"/>
      <c r="E939" s="53"/>
      <c r="F939" s="55"/>
      <c r="G939" s="126"/>
      <c r="H939" s="55"/>
      <c r="I939" s="51" t="str">
        <f t="shared" si="135"/>
        <v>-</v>
      </c>
      <c r="J939" s="26" t="str">
        <f t="shared" si="129"/>
        <v/>
      </c>
      <c r="K939" s="26" t="str">
        <f t="shared" si="136"/>
        <v/>
      </c>
      <c r="L939" s="26" t="str">
        <f t="shared" si="130"/>
        <v/>
      </c>
      <c r="M939" s="26" t="str">
        <f t="shared" si="131"/>
        <v/>
      </c>
      <c r="N939" s="26" t="str">
        <f t="shared" si="132"/>
        <v/>
      </c>
      <c r="O939" s="26" t="str">
        <f t="shared" si="133"/>
        <v/>
      </c>
      <c r="P939" s="50" t="str">
        <f>IF(OR(ISBLANK(Livraison!$B$15),ISBLANK(G939)),"",IF(M939=FALSE,FALSE,IF(AND((Livraison!$B$15-YEAR(G939))&gt;=16,(Livraison!$B$15-YEAR(G939))&lt;=65),TRUE,FALSE)))</f>
        <v/>
      </c>
      <c r="Q939" s="26" t="str">
        <f>IF(ISBLANK(E939),"",IF(COUNTIF(Qualification!$O$12:$O$1011,E939)&gt;0,TRUE,FALSE))</f>
        <v/>
      </c>
      <c r="R939" s="56" t="str">
        <f t="shared" si="134"/>
        <v/>
      </c>
    </row>
    <row r="940" spans="1:18">
      <c r="A940" s="40" t="str">
        <f t="shared" ref="A940:A1003" si="137">IF(ISBLANK(D940),"",IF(COUNTA(D940:H940)&lt;&gt;5,"Incomplet",IF(OR(COUNTIF(J940:P940,FALSE)&gt;0,COUNTIF(J940:P940,#N/A)&gt;0),"Erreur",IF(NOT(P940),"Attention",IF(NOT(Q940),"Pas utilisé","OK")))))</f>
        <v/>
      </c>
      <c r="B940" s="54"/>
      <c r="C940" s="54"/>
      <c r="D940" s="55"/>
      <c r="E940" s="53"/>
      <c r="F940" s="55"/>
      <c r="G940" s="126"/>
      <c r="H940" s="55"/>
      <c r="I940" s="51" t="str">
        <f t="shared" si="135"/>
        <v>-</v>
      </c>
      <c r="J940" s="26" t="str">
        <f t="shared" ref="J940:J1003" si="138">IF(D940="CH.AHV",IF(LEN(E940)=13,IF((MID(E940,13,1)+1-1)=MOD(10-(MID(E940,1,1)+3*MID(E940,2,1)+MID(E940,3,1)+3*MID(E940,4,1)+MID(E940,5,1)+3*MID(E940,6,1)+MID(E940,7,1)+3*MID(E940,8,1)+MID(E940,9,1)+3*MID(E940,10,1)+MID(E940,11,1)+3*MID(E940,12,1)),10),TRUE,FALSE),FALSE),"")</f>
        <v/>
      </c>
      <c r="K940" s="26" t="str">
        <f t="shared" si="136"/>
        <v/>
      </c>
      <c r="L940" s="26" t="str">
        <f t="shared" ref="L940:L1003" si="139">IF(ISBLANK(D940),"",IF(OR(ISNA(MATCH(D940,codecatidpers,0)),D940="-"),FALSE,TRUE))</f>
        <v/>
      </c>
      <c r="M940" s="26" t="str">
        <f t="shared" ref="M940:M1003" si="140">IF(ISBLANK(G940),"",IF(AND(G940 &gt; DATE(1925,1,1),G940 &lt; DATE(2100,1,1)),TRUE,FALSE))</f>
        <v/>
      </c>
      <c r="N940" s="26" t="str">
        <f t="shared" ref="N940:N1003" si="141">IF(ISBLANK(F940),"",IF(OR(ISNA(MATCH(F940,libsex,0)),F940="-"),FALSE,TRUE))</f>
        <v/>
      </c>
      <c r="O940" s="26" t="str">
        <f t="shared" ref="O940:O1003" si="142">IF(ISBLANK(H940),"",IF(OR(ISNA(MATCH(H940,libgem,0)),H940="-"),FALSE,TRUE))</f>
        <v/>
      </c>
      <c r="P940" s="50" t="str">
        <f>IF(OR(ISBLANK(Livraison!$B$15),ISBLANK(G940)),"",IF(M940=FALSE,FALSE,IF(AND((Livraison!$B$15-YEAR(G940))&gt;=16,(Livraison!$B$15-YEAR(G940))&lt;=65),TRUE,FALSE)))</f>
        <v/>
      </c>
      <c r="Q940" s="26" t="str">
        <f>IF(ISBLANK(E940),"",IF(COUNTIF(Qualification!$O$12:$O$1011,E940)&gt;0,TRUE,FALSE))</f>
        <v/>
      </c>
      <c r="R940" s="56" t="str">
        <f t="shared" ref="R940:R1003" si="143">IF(A940="","",IF(A940&lt;&gt;"Pas utilisé",1,0))</f>
        <v/>
      </c>
    </row>
    <row r="941" spans="1:18">
      <c r="A941" s="40" t="str">
        <f t="shared" si="137"/>
        <v/>
      </c>
      <c r="B941" s="54"/>
      <c r="C941" s="54"/>
      <c r="D941" s="55"/>
      <c r="E941" s="53"/>
      <c r="F941" s="55"/>
      <c r="G941" s="126"/>
      <c r="H941" s="55"/>
      <c r="I941" s="51" t="str">
        <f t="shared" si="135"/>
        <v>-</v>
      </c>
      <c r="J941" s="26" t="str">
        <f t="shared" si="138"/>
        <v/>
      </c>
      <c r="K941" s="26" t="str">
        <f t="shared" si="136"/>
        <v/>
      </c>
      <c r="L941" s="26" t="str">
        <f t="shared" si="139"/>
        <v/>
      </c>
      <c r="M941" s="26" t="str">
        <f t="shared" si="140"/>
        <v/>
      </c>
      <c r="N941" s="26" t="str">
        <f t="shared" si="141"/>
        <v/>
      </c>
      <c r="O941" s="26" t="str">
        <f t="shared" si="142"/>
        <v/>
      </c>
      <c r="P941" s="50" t="str">
        <f>IF(OR(ISBLANK(Livraison!$B$15),ISBLANK(G941)),"",IF(M941=FALSE,FALSE,IF(AND((Livraison!$B$15-YEAR(G941))&gt;=16,(Livraison!$B$15-YEAR(G941))&lt;=65),TRUE,FALSE)))</f>
        <v/>
      </c>
      <c r="Q941" s="26" t="str">
        <f>IF(ISBLANK(E941),"",IF(COUNTIF(Qualification!$O$12:$O$1011,E941)&gt;0,TRUE,FALSE))</f>
        <v/>
      </c>
      <c r="R941" s="56" t="str">
        <f t="shared" si="143"/>
        <v/>
      </c>
    </row>
    <row r="942" spans="1:18">
      <c r="A942" s="40" t="str">
        <f t="shared" si="137"/>
        <v/>
      </c>
      <c r="B942" s="54"/>
      <c r="C942" s="54"/>
      <c r="D942" s="55"/>
      <c r="E942" s="53"/>
      <c r="F942" s="55"/>
      <c r="G942" s="126"/>
      <c r="H942" s="55"/>
      <c r="I942" s="51" t="str">
        <f t="shared" si="135"/>
        <v>-</v>
      </c>
      <c r="J942" s="26" t="str">
        <f t="shared" si="138"/>
        <v/>
      </c>
      <c r="K942" s="26" t="str">
        <f t="shared" si="136"/>
        <v/>
      </c>
      <c r="L942" s="26" t="str">
        <f t="shared" si="139"/>
        <v/>
      </c>
      <c r="M942" s="26" t="str">
        <f t="shared" si="140"/>
        <v/>
      </c>
      <c r="N942" s="26" t="str">
        <f t="shared" si="141"/>
        <v/>
      </c>
      <c r="O942" s="26" t="str">
        <f t="shared" si="142"/>
        <v/>
      </c>
      <c r="P942" s="50" t="str">
        <f>IF(OR(ISBLANK(Livraison!$B$15),ISBLANK(G942)),"",IF(M942=FALSE,FALSE,IF(AND((Livraison!$B$15-YEAR(G942))&gt;=16,(Livraison!$B$15-YEAR(G942))&lt;=65),TRUE,FALSE)))</f>
        <v/>
      </c>
      <c r="Q942" s="26" t="str">
        <f>IF(ISBLANK(E942),"",IF(COUNTIF(Qualification!$O$12:$O$1011,E942)&gt;0,TRUE,FALSE))</f>
        <v/>
      </c>
      <c r="R942" s="56" t="str">
        <f t="shared" si="143"/>
        <v/>
      </c>
    </row>
    <row r="943" spans="1:18">
      <c r="A943" s="40" t="str">
        <f t="shared" si="137"/>
        <v/>
      </c>
      <c r="B943" s="54"/>
      <c r="C943" s="54"/>
      <c r="D943" s="55"/>
      <c r="E943" s="53"/>
      <c r="F943" s="55"/>
      <c r="G943" s="126"/>
      <c r="H943" s="55"/>
      <c r="I943" s="51" t="str">
        <f t="shared" si="135"/>
        <v>-</v>
      </c>
      <c r="J943" s="26" t="str">
        <f t="shared" si="138"/>
        <v/>
      </c>
      <c r="K943" s="26" t="str">
        <f t="shared" si="136"/>
        <v/>
      </c>
      <c r="L943" s="26" t="str">
        <f t="shared" si="139"/>
        <v/>
      </c>
      <c r="M943" s="26" t="str">
        <f t="shared" si="140"/>
        <v/>
      </c>
      <c r="N943" s="26" t="str">
        <f t="shared" si="141"/>
        <v/>
      </c>
      <c r="O943" s="26" t="str">
        <f t="shared" si="142"/>
        <v/>
      </c>
      <c r="P943" s="50" t="str">
        <f>IF(OR(ISBLANK(Livraison!$B$15),ISBLANK(G943)),"",IF(M943=FALSE,FALSE,IF(AND((Livraison!$B$15-YEAR(G943))&gt;=16,(Livraison!$B$15-YEAR(G943))&lt;=65),TRUE,FALSE)))</f>
        <v/>
      </c>
      <c r="Q943" s="26" t="str">
        <f>IF(ISBLANK(E943),"",IF(COUNTIF(Qualification!$O$12:$O$1011,E943)&gt;0,TRUE,FALSE))</f>
        <v/>
      </c>
      <c r="R943" s="56" t="str">
        <f t="shared" si="143"/>
        <v/>
      </c>
    </row>
    <row r="944" spans="1:18">
      <c r="A944" s="40" t="str">
        <f t="shared" si="137"/>
        <v/>
      </c>
      <c r="B944" s="54"/>
      <c r="C944" s="54"/>
      <c r="D944" s="55"/>
      <c r="E944" s="53"/>
      <c r="F944" s="55"/>
      <c r="G944" s="126"/>
      <c r="H944" s="55"/>
      <c r="I944" s="51" t="str">
        <f t="shared" si="135"/>
        <v>-</v>
      </c>
      <c r="J944" s="26" t="str">
        <f t="shared" si="138"/>
        <v/>
      </c>
      <c r="K944" s="26" t="str">
        <f t="shared" si="136"/>
        <v/>
      </c>
      <c r="L944" s="26" t="str">
        <f t="shared" si="139"/>
        <v/>
      </c>
      <c r="M944" s="26" t="str">
        <f t="shared" si="140"/>
        <v/>
      </c>
      <c r="N944" s="26" t="str">
        <f t="shared" si="141"/>
        <v/>
      </c>
      <c r="O944" s="26" t="str">
        <f t="shared" si="142"/>
        <v/>
      </c>
      <c r="P944" s="50" t="str">
        <f>IF(OR(ISBLANK(Livraison!$B$15),ISBLANK(G944)),"",IF(M944=FALSE,FALSE,IF(AND((Livraison!$B$15-YEAR(G944))&gt;=16,(Livraison!$B$15-YEAR(G944))&lt;=65),TRUE,FALSE)))</f>
        <v/>
      </c>
      <c r="Q944" s="26" t="str">
        <f>IF(ISBLANK(E944),"",IF(COUNTIF(Qualification!$O$12:$O$1011,E944)&gt;0,TRUE,FALSE))</f>
        <v/>
      </c>
      <c r="R944" s="56" t="str">
        <f t="shared" si="143"/>
        <v/>
      </c>
    </row>
    <row r="945" spans="1:18">
      <c r="A945" s="40" t="str">
        <f t="shared" si="137"/>
        <v/>
      </c>
      <c r="B945" s="54"/>
      <c r="C945" s="54"/>
      <c r="D945" s="55"/>
      <c r="E945" s="53"/>
      <c r="F945" s="55"/>
      <c r="G945" s="126"/>
      <c r="H945" s="55"/>
      <c r="I945" s="51" t="str">
        <f t="shared" si="135"/>
        <v>-</v>
      </c>
      <c r="J945" s="26" t="str">
        <f t="shared" si="138"/>
        <v/>
      </c>
      <c r="K945" s="26" t="str">
        <f t="shared" si="136"/>
        <v/>
      </c>
      <c r="L945" s="26" t="str">
        <f t="shared" si="139"/>
        <v/>
      </c>
      <c r="M945" s="26" t="str">
        <f t="shared" si="140"/>
        <v/>
      </c>
      <c r="N945" s="26" t="str">
        <f t="shared" si="141"/>
        <v/>
      </c>
      <c r="O945" s="26" t="str">
        <f t="shared" si="142"/>
        <v/>
      </c>
      <c r="P945" s="50" t="str">
        <f>IF(OR(ISBLANK(Livraison!$B$15),ISBLANK(G945)),"",IF(M945=FALSE,FALSE,IF(AND((Livraison!$B$15-YEAR(G945))&gt;=16,(Livraison!$B$15-YEAR(G945))&lt;=65),TRUE,FALSE)))</f>
        <v/>
      </c>
      <c r="Q945" s="26" t="str">
        <f>IF(ISBLANK(E945),"",IF(COUNTIF(Qualification!$O$12:$O$1011,E945)&gt;0,TRUE,FALSE))</f>
        <v/>
      </c>
      <c r="R945" s="56" t="str">
        <f t="shared" si="143"/>
        <v/>
      </c>
    </row>
    <row r="946" spans="1:18">
      <c r="A946" s="40" t="str">
        <f t="shared" si="137"/>
        <v/>
      </c>
      <c r="B946" s="54"/>
      <c r="C946" s="54"/>
      <c r="D946" s="55"/>
      <c r="E946" s="53"/>
      <c r="F946" s="55"/>
      <c r="G946" s="126"/>
      <c r="H946" s="55"/>
      <c r="I946" s="51" t="str">
        <f t="shared" si="135"/>
        <v>-</v>
      </c>
      <c r="J946" s="26" t="str">
        <f t="shared" si="138"/>
        <v/>
      </c>
      <c r="K946" s="26" t="str">
        <f t="shared" si="136"/>
        <v/>
      </c>
      <c r="L946" s="26" t="str">
        <f t="shared" si="139"/>
        <v/>
      </c>
      <c r="M946" s="26" t="str">
        <f t="shared" si="140"/>
        <v/>
      </c>
      <c r="N946" s="26" t="str">
        <f t="shared" si="141"/>
        <v/>
      </c>
      <c r="O946" s="26" t="str">
        <f t="shared" si="142"/>
        <v/>
      </c>
      <c r="P946" s="50" t="str">
        <f>IF(OR(ISBLANK(Livraison!$B$15),ISBLANK(G946)),"",IF(M946=FALSE,FALSE,IF(AND((Livraison!$B$15-YEAR(G946))&gt;=16,(Livraison!$B$15-YEAR(G946))&lt;=65),TRUE,FALSE)))</f>
        <v/>
      </c>
      <c r="Q946" s="26" t="str">
        <f>IF(ISBLANK(E946),"",IF(COUNTIF(Qualification!$O$12:$O$1011,E946)&gt;0,TRUE,FALSE))</f>
        <v/>
      </c>
      <c r="R946" s="56" t="str">
        <f t="shared" si="143"/>
        <v/>
      </c>
    </row>
    <row r="947" spans="1:18">
      <c r="A947" s="40" t="str">
        <f t="shared" si="137"/>
        <v/>
      </c>
      <c r="B947" s="54"/>
      <c r="C947" s="54"/>
      <c r="D947" s="55"/>
      <c r="E947" s="53"/>
      <c r="F947" s="55"/>
      <c r="G947" s="126"/>
      <c r="H947" s="55"/>
      <c r="I947" s="51" t="str">
        <f t="shared" si="135"/>
        <v>-</v>
      </c>
      <c r="J947" s="26" t="str">
        <f t="shared" si="138"/>
        <v/>
      </c>
      <c r="K947" s="26" t="str">
        <f t="shared" si="136"/>
        <v/>
      </c>
      <c r="L947" s="26" t="str">
        <f t="shared" si="139"/>
        <v/>
      </c>
      <c r="M947" s="26" t="str">
        <f t="shared" si="140"/>
        <v/>
      </c>
      <c r="N947" s="26" t="str">
        <f t="shared" si="141"/>
        <v/>
      </c>
      <c r="O947" s="26" t="str">
        <f t="shared" si="142"/>
        <v/>
      </c>
      <c r="P947" s="50" t="str">
        <f>IF(OR(ISBLANK(Livraison!$B$15),ISBLANK(G947)),"",IF(M947=FALSE,FALSE,IF(AND((Livraison!$B$15-YEAR(G947))&gt;=16,(Livraison!$B$15-YEAR(G947))&lt;=65),TRUE,FALSE)))</f>
        <v/>
      </c>
      <c r="Q947" s="26" t="str">
        <f>IF(ISBLANK(E947),"",IF(COUNTIF(Qualification!$O$12:$O$1011,E947)&gt;0,TRUE,FALSE))</f>
        <v/>
      </c>
      <c r="R947" s="56" t="str">
        <f t="shared" si="143"/>
        <v/>
      </c>
    </row>
    <row r="948" spans="1:18">
      <c r="A948" s="40" t="str">
        <f t="shared" si="137"/>
        <v/>
      </c>
      <c r="B948" s="54"/>
      <c r="C948" s="54"/>
      <c r="D948" s="55"/>
      <c r="E948" s="53"/>
      <c r="F948" s="55"/>
      <c r="G948" s="126"/>
      <c r="H948" s="55"/>
      <c r="I948" s="51" t="str">
        <f t="shared" si="135"/>
        <v>-</v>
      </c>
      <c r="J948" s="26" t="str">
        <f t="shared" si="138"/>
        <v/>
      </c>
      <c r="K948" s="26" t="str">
        <f t="shared" si="136"/>
        <v/>
      </c>
      <c r="L948" s="26" t="str">
        <f t="shared" si="139"/>
        <v/>
      </c>
      <c r="M948" s="26" t="str">
        <f t="shared" si="140"/>
        <v/>
      </c>
      <c r="N948" s="26" t="str">
        <f t="shared" si="141"/>
        <v/>
      </c>
      <c r="O948" s="26" t="str">
        <f t="shared" si="142"/>
        <v/>
      </c>
      <c r="P948" s="50" t="str">
        <f>IF(OR(ISBLANK(Livraison!$B$15),ISBLANK(G948)),"",IF(M948=FALSE,FALSE,IF(AND((Livraison!$B$15-YEAR(G948))&gt;=16,(Livraison!$B$15-YEAR(G948))&lt;=65),TRUE,FALSE)))</f>
        <v/>
      </c>
      <c r="Q948" s="26" t="str">
        <f>IF(ISBLANK(E948),"",IF(COUNTIF(Qualification!$O$12:$O$1011,E948)&gt;0,TRUE,FALSE))</f>
        <v/>
      </c>
      <c r="R948" s="56" t="str">
        <f t="shared" si="143"/>
        <v/>
      </c>
    </row>
    <row r="949" spans="1:18">
      <c r="A949" s="40" t="str">
        <f t="shared" si="137"/>
        <v/>
      </c>
      <c r="B949" s="54"/>
      <c r="C949" s="54"/>
      <c r="D949" s="55"/>
      <c r="E949" s="53"/>
      <c r="F949" s="55"/>
      <c r="G949" s="126"/>
      <c r="H949" s="55"/>
      <c r="I949" s="51" t="str">
        <f t="shared" si="135"/>
        <v>-</v>
      </c>
      <c r="J949" s="26" t="str">
        <f t="shared" si="138"/>
        <v/>
      </c>
      <c r="K949" s="26" t="str">
        <f t="shared" si="136"/>
        <v/>
      </c>
      <c r="L949" s="26" t="str">
        <f t="shared" si="139"/>
        <v/>
      </c>
      <c r="M949" s="26" t="str">
        <f t="shared" si="140"/>
        <v/>
      </c>
      <c r="N949" s="26" t="str">
        <f t="shared" si="141"/>
        <v/>
      </c>
      <c r="O949" s="26" t="str">
        <f t="shared" si="142"/>
        <v/>
      </c>
      <c r="P949" s="50" t="str">
        <f>IF(OR(ISBLANK(Livraison!$B$15),ISBLANK(G949)),"",IF(M949=FALSE,FALSE,IF(AND((Livraison!$B$15-YEAR(G949))&gt;=16,(Livraison!$B$15-YEAR(G949))&lt;=65),TRUE,FALSE)))</f>
        <v/>
      </c>
      <c r="Q949" s="26" t="str">
        <f>IF(ISBLANK(E949),"",IF(COUNTIF(Qualification!$O$12:$O$1011,E949)&gt;0,TRUE,FALSE))</f>
        <v/>
      </c>
      <c r="R949" s="56" t="str">
        <f t="shared" si="143"/>
        <v/>
      </c>
    </row>
    <row r="950" spans="1:18">
      <c r="A950" s="40" t="str">
        <f t="shared" si="137"/>
        <v/>
      </c>
      <c r="B950" s="54"/>
      <c r="C950" s="54"/>
      <c r="D950" s="55"/>
      <c r="E950" s="53"/>
      <c r="F950" s="55"/>
      <c r="G950" s="126"/>
      <c r="H950" s="55"/>
      <c r="I950" s="51" t="str">
        <f t="shared" si="135"/>
        <v>-</v>
      </c>
      <c r="J950" s="26" t="str">
        <f t="shared" si="138"/>
        <v/>
      </c>
      <c r="K950" s="26" t="str">
        <f t="shared" si="136"/>
        <v/>
      </c>
      <c r="L950" s="26" t="str">
        <f t="shared" si="139"/>
        <v/>
      </c>
      <c r="M950" s="26" t="str">
        <f t="shared" si="140"/>
        <v/>
      </c>
      <c r="N950" s="26" t="str">
        <f t="shared" si="141"/>
        <v/>
      </c>
      <c r="O950" s="26" t="str">
        <f t="shared" si="142"/>
        <v/>
      </c>
      <c r="P950" s="50" t="str">
        <f>IF(OR(ISBLANK(Livraison!$B$15),ISBLANK(G950)),"",IF(M950=FALSE,FALSE,IF(AND((Livraison!$B$15-YEAR(G950))&gt;=16,(Livraison!$B$15-YEAR(G950))&lt;=65),TRUE,FALSE)))</f>
        <v/>
      </c>
      <c r="Q950" s="26" t="str">
        <f>IF(ISBLANK(E950),"",IF(COUNTIF(Qualification!$O$12:$O$1011,E950)&gt;0,TRUE,FALSE))</f>
        <v/>
      </c>
      <c r="R950" s="56" t="str">
        <f t="shared" si="143"/>
        <v/>
      </c>
    </row>
    <row r="951" spans="1:18">
      <c r="A951" s="40" t="str">
        <f t="shared" si="137"/>
        <v/>
      </c>
      <c r="B951" s="54"/>
      <c r="C951" s="54"/>
      <c r="D951" s="55"/>
      <c r="E951" s="53"/>
      <c r="F951" s="55"/>
      <c r="G951" s="126"/>
      <c r="H951" s="55"/>
      <c r="I951" s="51" t="str">
        <f t="shared" si="135"/>
        <v>-</v>
      </c>
      <c r="J951" s="26" t="str">
        <f t="shared" si="138"/>
        <v/>
      </c>
      <c r="K951" s="26" t="str">
        <f t="shared" si="136"/>
        <v/>
      </c>
      <c r="L951" s="26" t="str">
        <f t="shared" si="139"/>
        <v/>
      </c>
      <c r="M951" s="26" t="str">
        <f t="shared" si="140"/>
        <v/>
      </c>
      <c r="N951" s="26" t="str">
        <f t="shared" si="141"/>
        <v/>
      </c>
      <c r="O951" s="26" t="str">
        <f t="shared" si="142"/>
        <v/>
      </c>
      <c r="P951" s="50" t="str">
        <f>IF(OR(ISBLANK(Livraison!$B$15),ISBLANK(G951)),"",IF(M951=FALSE,FALSE,IF(AND((Livraison!$B$15-YEAR(G951))&gt;=16,(Livraison!$B$15-YEAR(G951))&lt;=65),TRUE,FALSE)))</f>
        <v/>
      </c>
      <c r="Q951" s="26" t="str">
        <f>IF(ISBLANK(E951),"",IF(COUNTIF(Qualification!$O$12:$O$1011,E951)&gt;0,TRUE,FALSE))</f>
        <v/>
      </c>
      <c r="R951" s="56" t="str">
        <f t="shared" si="143"/>
        <v/>
      </c>
    </row>
    <row r="952" spans="1:18">
      <c r="A952" s="40" t="str">
        <f t="shared" si="137"/>
        <v/>
      </c>
      <c r="B952" s="54"/>
      <c r="C952" s="54"/>
      <c r="D952" s="55"/>
      <c r="E952" s="53"/>
      <c r="F952" s="55"/>
      <c r="G952" s="126"/>
      <c r="H952" s="55"/>
      <c r="I952" s="51" t="str">
        <f t="shared" si="135"/>
        <v>-</v>
      </c>
      <c r="J952" s="26" t="str">
        <f t="shared" si="138"/>
        <v/>
      </c>
      <c r="K952" s="26" t="str">
        <f t="shared" si="136"/>
        <v/>
      </c>
      <c r="L952" s="26" t="str">
        <f t="shared" si="139"/>
        <v/>
      </c>
      <c r="M952" s="26" t="str">
        <f t="shared" si="140"/>
        <v/>
      </c>
      <c r="N952" s="26" t="str">
        <f t="shared" si="141"/>
        <v/>
      </c>
      <c r="O952" s="26" t="str">
        <f t="shared" si="142"/>
        <v/>
      </c>
      <c r="P952" s="50" t="str">
        <f>IF(OR(ISBLANK(Livraison!$B$15),ISBLANK(G952)),"",IF(M952=FALSE,FALSE,IF(AND((Livraison!$B$15-YEAR(G952))&gt;=16,(Livraison!$B$15-YEAR(G952))&lt;=65),TRUE,FALSE)))</f>
        <v/>
      </c>
      <c r="Q952" s="26" t="str">
        <f>IF(ISBLANK(E952),"",IF(COUNTIF(Qualification!$O$12:$O$1011,E952)&gt;0,TRUE,FALSE))</f>
        <v/>
      </c>
      <c r="R952" s="56" t="str">
        <f t="shared" si="143"/>
        <v/>
      </c>
    </row>
    <row r="953" spans="1:18">
      <c r="A953" s="40" t="str">
        <f t="shared" si="137"/>
        <v/>
      </c>
      <c r="B953" s="54"/>
      <c r="C953" s="54"/>
      <c r="D953" s="55"/>
      <c r="E953" s="53"/>
      <c r="F953" s="55"/>
      <c r="G953" s="126"/>
      <c r="H953" s="55"/>
      <c r="I953" s="51" t="str">
        <f t="shared" si="135"/>
        <v>-</v>
      </c>
      <c r="J953" s="26" t="str">
        <f t="shared" si="138"/>
        <v/>
      </c>
      <c r="K953" s="26" t="str">
        <f t="shared" si="136"/>
        <v/>
      </c>
      <c r="L953" s="26" t="str">
        <f t="shared" si="139"/>
        <v/>
      </c>
      <c r="M953" s="26" t="str">
        <f t="shared" si="140"/>
        <v/>
      </c>
      <c r="N953" s="26" t="str">
        <f t="shared" si="141"/>
        <v/>
      </c>
      <c r="O953" s="26" t="str">
        <f t="shared" si="142"/>
        <v/>
      </c>
      <c r="P953" s="50" t="str">
        <f>IF(OR(ISBLANK(Livraison!$B$15),ISBLANK(G953)),"",IF(M953=FALSE,FALSE,IF(AND((Livraison!$B$15-YEAR(G953))&gt;=16,(Livraison!$B$15-YEAR(G953))&lt;=65),TRUE,FALSE)))</f>
        <v/>
      </c>
      <c r="Q953" s="26" t="str">
        <f>IF(ISBLANK(E953),"",IF(COUNTIF(Qualification!$O$12:$O$1011,E953)&gt;0,TRUE,FALSE))</f>
        <v/>
      </c>
      <c r="R953" s="56" t="str">
        <f t="shared" si="143"/>
        <v/>
      </c>
    </row>
    <row r="954" spans="1:18">
      <c r="A954" s="40" t="str">
        <f t="shared" si="137"/>
        <v/>
      </c>
      <c r="B954" s="54"/>
      <c r="C954" s="54"/>
      <c r="D954" s="55"/>
      <c r="E954" s="53"/>
      <c r="F954" s="55"/>
      <c r="G954" s="126"/>
      <c r="H954" s="55"/>
      <c r="I954" s="51" t="str">
        <f t="shared" si="135"/>
        <v>-</v>
      </c>
      <c r="J954" s="26" t="str">
        <f t="shared" si="138"/>
        <v/>
      </c>
      <c r="K954" s="26" t="str">
        <f t="shared" si="136"/>
        <v/>
      </c>
      <c r="L954" s="26" t="str">
        <f t="shared" si="139"/>
        <v/>
      </c>
      <c r="M954" s="26" t="str">
        <f t="shared" si="140"/>
        <v/>
      </c>
      <c r="N954" s="26" t="str">
        <f t="shared" si="141"/>
        <v/>
      </c>
      <c r="O954" s="26" t="str">
        <f t="shared" si="142"/>
        <v/>
      </c>
      <c r="P954" s="50" t="str">
        <f>IF(OR(ISBLANK(Livraison!$B$15),ISBLANK(G954)),"",IF(M954=FALSE,FALSE,IF(AND((Livraison!$B$15-YEAR(G954))&gt;=16,(Livraison!$B$15-YEAR(G954))&lt;=65),TRUE,FALSE)))</f>
        <v/>
      </c>
      <c r="Q954" s="26" t="str">
        <f>IF(ISBLANK(E954),"",IF(COUNTIF(Qualification!$O$12:$O$1011,E954)&gt;0,TRUE,FALSE))</f>
        <v/>
      </c>
      <c r="R954" s="56" t="str">
        <f t="shared" si="143"/>
        <v/>
      </c>
    </row>
    <row r="955" spans="1:18">
      <c r="A955" s="40" t="str">
        <f t="shared" si="137"/>
        <v/>
      </c>
      <c r="B955" s="54"/>
      <c r="C955" s="54"/>
      <c r="D955" s="55"/>
      <c r="E955" s="53"/>
      <c r="F955" s="55"/>
      <c r="G955" s="126"/>
      <c r="H955" s="55"/>
      <c r="I955" s="51" t="str">
        <f t="shared" si="135"/>
        <v>-</v>
      </c>
      <c r="J955" s="26" t="str">
        <f t="shared" si="138"/>
        <v/>
      </c>
      <c r="K955" s="26" t="str">
        <f t="shared" si="136"/>
        <v/>
      </c>
      <c r="L955" s="26" t="str">
        <f t="shared" si="139"/>
        <v/>
      </c>
      <c r="M955" s="26" t="str">
        <f t="shared" si="140"/>
        <v/>
      </c>
      <c r="N955" s="26" t="str">
        <f t="shared" si="141"/>
        <v/>
      </c>
      <c r="O955" s="26" t="str">
        <f t="shared" si="142"/>
        <v/>
      </c>
      <c r="P955" s="50" t="str">
        <f>IF(OR(ISBLANK(Livraison!$B$15),ISBLANK(G955)),"",IF(M955=FALSE,FALSE,IF(AND((Livraison!$B$15-YEAR(G955))&gt;=16,(Livraison!$B$15-YEAR(G955))&lt;=65),TRUE,FALSE)))</f>
        <v/>
      </c>
      <c r="Q955" s="26" t="str">
        <f>IF(ISBLANK(E955),"",IF(COUNTIF(Qualification!$O$12:$O$1011,E955)&gt;0,TRUE,FALSE))</f>
        <v/>
      </c>
      <c r="R955" s="56" t="str">
        <f t="shared" si="143"/>
        <v/>
      </c>
    </row>
    <row r="956" spans="1:18">
      <c r="A956" s="40" t="str">
        <f t="shared" si="137"/>
        <v/>
      </c>
      <c r="B956" s="54"/>
      <c r="C956" s="54"/>
      <c r="D956" s="55"/>
      <c r="E956" s="53"/>
      <c r="F956" s="55"/>
      <c r="G956" s="126"/>
      <c r="H956" s="55"/>
      <c r="I956" s="51" t="str">
        <f t="shared" si="135"/>
        <v>-</v>
      </c>
      <c r="J956" s="26" t="str">
        <f t="shared" si="138"/>
        <v/>
      </c>
      <c r="K956" s="26" t="str">
        <f t="shared" si="136"/>
        <v/>
      </c>
      <c r="L956" s="26" t="str">
        <f t="shared" si="139"/>
        <v/>
      </c>
      <c r="M956" s="26" t="str">
        <f t="shared" si="140"/>
        <v/>
      </c>
      <c r="N956" s="26" t="str">
        <f t="shared" si="141"/>
        <v/>
      </c>
      <c r="O956" s="26" t="str">
        <f t="shared" si="142"/>
        <v/>
      </c>
      <c r="P956" s="50" t="str">
        <f>IF(OR(ISBLANK(Livraison!$B$15),ISBLANK(G956)),"",IF(M956=FALSE,FALSE,IF(AND((Livraison!$B$15-YEAR(G956))&gt;=16,(Livraison!$B$15-YEAR(G956))&lt;=65),TRUE,FALSE)))</f>
        <v/>
      </c>
      <c r="Q956" s="26" t="str">
        <f>IF(ISBLANK(E956),"",IF(COUNTIF(Qualification!$O$12:$O$1011,E956)&gt;0,TRUE,FALSE))</f>
        <v/>
      </c>
      <c r="R956" s="56" t="str">
        <f t="shared" si="143"/>
        <v/>
      </c>
    </row>
    <row r="957" spans="1:18">
      <c r="A957" s="40" t="str">
        <f t="shared" si="137"/>
        <v/>
      </c>
      <c r="B957" s="54"/>
      <c r="C957" s="54"/>
      <c r="D957" s="55"/>
      <c r="E957" s="53"/>
      <c r="F957" s="55"/>
      <c r="G957" s="126"/>
      <c r="H957" s="55"/>
      <c r="I957" s="51" t="str">
        <f t="shared" si="135"/>
        <v>-</v>
      </c>
      <c r="J957" s="26" t="str">
        <f t="shared" si="138"/>
        <v/>
      </c>
      <c r="K957" s="26" t="str">
        <f t="shared" si="136"/>
        <v/>
      </c>
      <c r="L957" s="26" t="str">
        <f t="shared" si="139"/>
        <v/>
      </c>
      <c r="M957" s="26" t="str">
        <f t="shared" si="140"/>
        <v/>
      </c>
      <c r="N957" s="26" t="str">
        <f t="shared" si="141"/>
        <v/>
      </c>
      <c r="O957" s="26" t="str">
        <f t="shared" si="142"/>
        <v/>
      </c>
      <c r="P957" s="50" t="str">
        <f>IF(OR(ISBLANK(Livraison!$B$15),ISBLANK(G957)),"",IF(M957=FALSE,FALSE,IF(AND((Livraison!$B$15-YEAR(G957))&gt;=16,(Livraison!$B$15-YEAR(G957))&lt;=65),TRUE,FALSE)))</f>
        <v/>
      </c>
      <c r="Q957" s="26" t="str">
        <f>IF(ISBLANK(E957),"",IF(COUNTIF(Qualification!$O$12:$O$1011,E957)&gt;0,TRUE,FALSE))</f>
        <v/>
      </c>
      <c r="R957" s="56" t="str">
        <f t="shared" si="143"/>
        <v/>
      </c>
    </row>
    <row r="958" spans="1:18">
      <c r="A958" s="40" t="str">
        <f t="shared" si="137"/>
        <v/>
      </c>
      <c r="B958" s="54"/>
      <c r="C958" s="54"/>
      <c r="D958" s="55"/>
      <c r="E958" s="53"/>
      <c r="F958" s="55"/>
      <c r="G958" s="126"/>
      <c r="H958" s="55"/>
      <c r="I958" s="51" t="str">
        <f t="shared" si="135"/>
        <v>-</v>
      </c>
      <c r="J958" s="26" t="str">
        <f t="shared" si="138"/>
        <v/>
      </c>
      <c r="K958" s="26" t="str">
        <f t="shared" si="136"/>
        <v/>
      </c>
      <c r="L958" s="26" t="str">
        <f t="shared" si="139"/>
        <v/>
      </c>
      <c r="M958" s="26" t="str">
        <f t="shared" si="140"/>
        <v/>
      </c>
      <c r="N958" s="26" t="str">
        <f t="shared" si="141"/>
        <v/>
      </c>
      <c r="O958" s="26" t="str">
        <f t="shared" si="142"/>
        <v/>
      </c>
      <c r="P958" s="50" t="str">
        <f>IF(OR(ISBLANK(Livraison!$B$15),ISBLANK(G958)),"",IF(M958=FALSE,FALSE,IF(AND((Livraison!$B$15-YEAR(G958))&gt;=16,(Livraison!$B$15-YEAR(G958))&lt;=65),TRUE,FALSE)))</f>
        <v/>
      </c>
      <c r="Q958" s="26" t="str">
        <f>IF(ISBLANK(E958),"",IF(COUNTIF(Qualification!$O$12:$O$1011,E958)&gt;0,TRUE,FALSE))</f>
        <v/>
      </c>
      <c r="R958" s="56" t="str">
        <f t="shared" si="143"/>
        <v/>
      </c>
    </row>
    <row r="959" spans="1:18">
      <c r="A959" s="40" t="str">
        <f t="shared" si="137"/>
        <v/>
      </c>
      <c r="B959" s="54"/>
      <c r="C959" s="54"/>
      <c r="D959" s="55"/>
      <c r="E959" s="53"/>
      <c r="F959" s="55"/>
      <c r="G959" s="126"/>
      <c r="H959" s="55"/>
      <c r="I959" s="51" t="str">
        <f t="shared" si="135"/>
        <v>-</v>
      </c>
      <c r="J959" s="26" t="str">
        <f t="shared" si="138"/>
        <v/>
      </c>
      <c r="K959" s="26" t="str">
        <f t="shared" si="136"/>
        <v/>
      </c>
      <c r="L959" s="26" t="str">
        <f t="shared" si="139"/>
        <v/>
      </c>
      <c r="M959" s="26" t="str">
        <f t="shared" si="140"/>
        <v/>
      </c>
      <c r="N959" s="26" t="str">
        <f t="shared" si="141"/>
        <v/>
      </c>
      <c r="O959" s="26" t="str">
        <f t="shared" si="142"/>
        <v/>
      </c>
      <c r="P959" s="50" t="str">
        <f>IF(OR(ISBLANK(Livraison!$B$15),ISBLANK(G959)),"",IF(M959=FALSE,FALSE,IF(AND((Livraison!$B$15-YEAR(G959))&gt;=16,(Livraison!$B$15-YEAR(G959))&lt;=65),TRUE,FALSE)))</f>
        <v/>
      </c>
      <c r="Q959" s="26" t="str">
        <f>IF(ISBLANK(E959),"",IF(COUNTIF(Qualification!$O$12:$O$1011,E959)&gt;0,TRUE,FALSE))</f>
        <v/>
      </c>
      <c r="R959" s="56" t="str">
        <f t="shared" si="143"/>
        <v/>
      </c>
    </row>
    <row r="960" spans="1:18">
      <c r="A960" s="40" t="str">
        <f t="shared" si="137"/>
        <v/>
      </c>
      <c r="B960" s="54"/>
      <c r="C960" s="54"/>
      <c r="D960" s="55"/>
      <c r="E960" s="53"/>
      <c r="F960" s="55"/>
      <c r="G960" s="126"/>
      <c r="H960" s="55"/>
      <c r="I960" s="51" t="str">
        <f t="shared" si="135"/>
        <v>-</v>
      </c>
      <c r="J960" s="26" t="str">
        <f t="shared" si="138"/>
        <v/>
      </c>
      <c r="K960" s="26" t="str">
        <f t="shared" si="136"/>
        <v/>
      </c>
      <c r="L960" s="26" t="str">
        <f t="shared" si="139"/>
        <v/>
      </c>
      <c r="M960" s="26" t="str">
        <f t="shared" si="140"/>
        <v/>
      </c>
      <c r="N960" s="26" t="str">
        <f t="shared" si="141"/>
        <v/>
      </c>
      <c r="O960" s="26" t="str">
        <f t="shared" si="142"/>
        <v/>
      </c>
      <c r="P960" s="50" t="str">
        <f>IF(OR(ISBLANK(Livraison!$B$15),ISBLANK(G960)),"",IF(M960=FALSE,FALSE,IF(AND((Livraison!$B$15-YEAR(G960))&gt;=16,(Livraison!$B$15-YEAR(G960))&lt;=65),TRUE,FALSE)))</f>
        <v/>
      </c>
      <c r="Q960" s="26" t="str">
        <f>IF(ISBLANK(E960),"",IF(COUNTIF(Qualification!$O$12:$O$1011,E960)&gt;0,TRUE,FALSE))</f>
        <v/>
      </c>
      <c r="R960" s="56" t="str">
        <f t="shared" si="143"/>
        <v/>
      </c>
    </row>
    <row r="961" spans="1:18">
      <c r="A961" s="40" t="str">
        <f t="shared" si="137"/>
        <v/>
      </c>
      <c r="B961" s="54"/>
      <c r="C961" s="54"/>
      <c r="D961" s="55"/>
      <c r="E961" s="53"/>
      <c r="F961" s="55"/>
      <c r="G961" s="126"/>
      <c r="H961" s="55"/>
      <c r="I961" s="51" t="str">
        <f t="shared" si="135"/>
        <v>-</v>
      </c>
      <c r="J961" s="26" t="str">
        <f t="shared" si="138"/>
        <v/>
      </c>
      <c r="K961" s="26" t="str">
        <f t="shared" si="136"/>
        <v/>
      </c>
      <c r="L961" s="26" t="str">
        <f t="shared" si="139"/>
        <v/>
      </c>
      <c r="M961" s="26" t="str">
        <f t="shared" si="140"/>
        <v/>
      </c>
      <c r="N961" s="26" t="str">
        <f t="shared" si="141"/>
        <v/>
      </c>
      <c r="O961" s="26" t="str">
        <f t="shared" si="142"/>
        <v/>
      </c>
      <c r="P961" s="50" t="str">
        <f>IF(OR(ISBLANK(Livraison!$B$15),ISBLANK(G961)),"",IF(M961=FALSE,FALSE,IF(AND((Livraison!$B$15-YEAR(G961))&gt;=16,(Livraison!$B$15-YEAR(G961))&lt;=65),TRUE,FALSE)))</f>
        <v/>
      </c>
      <c r="Q961" s="26" t="str">
        <f>IF(ISBLANK(E961),"",IF(COUNTIF(Qualification!$O$12:$O$1011,E961)&gt;0,TRUE,FALSE))</f>
        <v/>
      </c>
      <c r="R961" s="56" t="str">
        <f t="shared" si="143"/>
        <v/>
      </c>
    </row>
    <row r="962" spans="1:18">
      <c r="A962" s="40" t="str">
        <f t="shared" si="137"/>
        <v/>
      </c>
      <c r="B962" s="54"/>
      <c r="C962" s="54"/>
      <c r="D962" s="55"/>
      <c r="E962" s="53"/>
      <c r="F962" s="55"/>
      <c r="G962" s="126"/>
      <c r="H962" s="55"/>
      <c r="I962" s="51" t="str">
        <f t="shared" si="135"/>
        <v>-</v>
      </c>
      <c r="J962" s="26" t="str">
        <f t="shared" si="138"/>
        <v/>
      </c>
      <c r="K962" s="26" t="str">
        <f t="shared" si="136"/>
        <v/>
      </c>
      <c r="L962" s="26" t="str">
        <f t="shared" si="139"/>
        <v/>
      </c>
      <c r="M962" s="26" t="str">
        <f t="shared" si="140"/>
        <v/>
      </c>
      <c r="N962" s="26" t="str">
        <f t="shared" si="141"/>
        <v/>
      </c>
      <c r="O962" s="26" t="str">
        <f t="shared" si="142"/>
        <v/>
      </c>
      <c r="P962" s="50" t="str">
        <f>IF(OR(ISBLANK(Livraison!$B$15),ISBLANK(G962)),"",IF(M962=FALSE,FALSE,IF(AND((Livraison!$B$15-YEAR(G962))&gt;=16,(Livraison!$B$15-YEAR(G962))&lt;=65),TRUE,FALSE)))</f>
        <v/>
      </c>
      <c r="Q962" s="26" t="str">
        <f>IF(ISBLANK(E962),"",IF(COUNTIF(Qualification!$O$12:$O$1011,E962)&gt;0,TRUE,FALSE))</f>
        <v/>
      </c>
      <c r="R962" s="56" t="str">
        <f t="shared" si="143"/>
        <v/>
      </c>
    </row>
    <row r="963" spans="1:18">
      <c r="A963" s="40" t="str">
        <f t="shared" si="137"/>
        <v/>
      </c>
      <c r="B963" s="54"/>
      <c r="C963" s="54"/>
      <c r="D963" s="55"/>
      <c r="E963" s="53"/>
      <c r="F963" s="55"/>
      <c r="G963" s="126"/>
      <c r="H963" s="55"/>
      <c r="I963" s="51" t="str">
        <f t="shared" si="135"/>
        <v>-</v>
      </c>
      <c r="J963" s="26" t="str">
        <f t="shared" si="138"/>
        <v/>
      </c>
      <c r="K963" s="26" t="str">
        <f t="shared" si="136"/>
        <v/>
      </c>
      <c r="L963" s="26" t="str">
        <f t="shared" si="139"/>
        <v/>
      </c>
      <c r="M963" s="26" t="str">
        <f t="shared" si="140"/>
        <v/>
      </c>
      <c r="N963" s="26" t="str">
        <f t="shared" si="141"/>
        <v/>
      </c>
      <c r="O963" s="26" t="str">
        <f t="shared" si="142"/>
        <v/>
      </c>
      <c r="P963" s="50" t="str">
        <f>IF(OR(ISBLANK(Livraison!$B$15),ISBLANK(G963)),"",IF(M963=FALSE,FALSE,IF(AND((Livraison!$B$15-YEAR(G963))&gt;=16,(Livraison!$B$15-YEAR(G963))&lt;=65),TRUE,FALSE)))</f>
        <v/>
      </c>
      <c r="Q963" s="26" t="str">
        <f>IF(ISBLANK(E963),"",IF(COUNTIF(Qualification!$O$12:$O$1011,E963)&gt;0,TRUE,FALSE))</f>
        <v/>
      </c>
      <c r="R963" s="56" t="str">
        <f t="shared" si="143"/>
        <v/>
      </c>
    </row>
    <row r="964" spans="1:18">
      <c r="A964" s="40" t="str">
        <f t="shared" si="137"/>
        <v/>
      </c>
      <c r="B964" s="54"/>
      <c r="C964" s="54"/>
      <c r="D964" s="55"/>
      <c r="E964" s="53"/>
      <c r="F964" s="55"/>
      <c r="G964" s="126"/>
      <c r="H964" s="55"/>
      <c r="I964" s="51" t="str">
        <f t="shared" si="135"/>
        <v>-</v>
      </c>
      <c r="J964" s="26" t="str">
        <f t="shared" si="138"/>
        <v/>
      </c>
      <c r="K964" s="26" t="str">
        <f t="shared" si="136"/>
        <v/>
      </c>
      <c r="L964" s="26" t="str">
        <f t="shared" si="139"/>
        <v/>
      </c>
      <c r="M964" s="26" t="str">
        <f t="shared" si="140"/>
        <v/>
      </c>
      <c r="N964" s="26" t="str">
        <f t="shared" si="141"/>
        <v/>
      </c>
      <c r="O964" s="26" t="str">
        <f t="shared" si="142"/>
        <v/>
      </c>
      <c r="P964" s="50" t="str">
        <f>IF(OR(ISBLANK(Livraison!$B$15),ISBLANK(G964)),"",IF(M964=FALSE,FALSE,IF(AND((Livraison!$B$15-YEAR(G964))&gt;=16,(Livraison!$B$15-YEAR(G964))&lt;=65),TRUE,FALSE)))</f>
        <v/>
      </c>
      <c r="Q964" s="26" t="str">
        <f>IF(ISBLANK(E964),"",IF(COUNTIF(Qualification!$O$12:$O$1011,E964)&gt;0,TRUE,FALSE))</f>
        <v/>
      </c>
      <c r="R964" s="56" t="str">
        <f t="shared" si="143"/>
        <v/>
      </c>
    </row>
    <row r="965" spans="1:18">
      <c r="A965" s="40" t="str">
        <f t="shared" si="137"/>
        <v/>
      </c>
      <c r="B965" s="54"/>
      <c r="C965" s="54"/>
      <c r="D965" s="55"/>
      <c r="E965" s="53"/>
      <c r="F965" s="55"/>
      <c r="G965" s="126"/>
      <c r="H965" s="55"/>
      <c r="I965" s="51" t="str">
        <f t="shared" si="135"/>
        <v>-</v>
      </c>
      <c r="J965" s="26" t="str">
        <f t="shared" si="138"/>
        <v/>
      </c>
      <c r="K965" s="26" t="str">
        <f t="shared" si="136"/>
        <v/>
      </c>
      <c r="L965" s="26" t="str">
        <f t="shared" si="139"/>
        <v/>
      </c>
      <c r="M965" s="26" t="str">
        <f t="shared" si="140"/>
        <v/>
      </c>
      <c r="N965" s="26" t="str">
        <f t="shared" si="141"/>
        <v/>
      </c>
      <c r="O965" s="26" t="str">
        <f t="shared" si="142"/>
        <v/>
      </c>
      <c r="P965" s="50" t="str">
        <f>IF(OR(ISBLANK(Livraison!$B$15),ISBLANK(G965)),"",IF(M965=FALSE,FALSE,IF(AND((Livraison!$B$15-YEAR(G965))&gt;=16,(Livraison!$B$15-YEAR(G965))&lt;=65),TRUE,FALSE)))</f>
        <v/>
      </c>
      <c r="Q965" s="26" t="str">
        <f>IF(ISBLANK(E965),"",IF(COUNTIF(Qualification!$O$12:$O$1011,E965)&gt;0,TRUE,FALSE))</f>
        <v/>
      </c>
      <c r="R965" s="56" t="str">
        <f t="shared" si="143"/>
        <v/>
      </c>
    </row>
    <row r="966" spans="1:18">
      <c r="A966" s="40" t="str">
        <f t="shared" si="137"/>
        <v/>
      </c>
      <c r="B966" s="54"/>
      <c r="C966" s="54"/>
      <c r="D966" s="55"/>
      <c r="E966" s="53"/>
      <c r="F966" s="55"/>
      <c r="G966" s="126"/>
      <c r="H966" s="55"/>
      <c r="I966" s="51" t="str">
        <f t="shared" si="135"/>
        <v>-</v>
      </c>
      <c r="J966" s="26" t="str">
        <f t="shared" si="138"/>
        <v/>
      </c>
      <c r="K966" s="26" t="str">
        <f t="shared" si="136"/>
        <v/>
      </c>
      <c r="L966" s="26" t="str">
        <f t="shared" si="139"/>
        <v/>
      </c>
      <c r="M966" s="26" t="str">
        <f t="shared" si="140"/>
        <v/>
      </c>
      <c r="N966" s="26" t="str">
        <f t="shared" si="141"/>
        <v/>
      </c>
      <c r="O966" s="26" t="str">
        <f t="shared" si="142"/>
        <v/>
      </c>
      <c r="P966" s="50" t="str">
        <f>IF(OR(ISBLANK(Livraison!$B$15),ISBLANK(G966)),"",IF(M966=FALSE,FALSE,IF(AND((Livraison!$B$15-YEAR(G966))&gt;=16,(Livraison!$B$15-YEAR(G966))&lt;=65),TRUE,FALSE)))</f>
        <v/>
      </c>
      <c r="Q966" s="26" t="str">
        <f>IF(ISBLANK(E966),"",IF(COUNTIF(Qualification!$O$12:$O$1011,E966)&gt;0,TRUE,FALSE))</f>
        <v/>
      </c>
      <c r="R966" s="56" t="str">
        <f t="shared" si="143"/>
        <v/>
      </c>
    </row>
    <row r="967" spans="1:18">
      <c r="A967" s="40" t="str">
        <f t="shared" si="137"/>
        <v/>
      </c>
      <c r="B967" s="54"/>
      <c r="C967" s="54"/>
      <c r="D967" s="55"/>
      <c r="E967" s="53"/>
      <c r="F967" s="55"/>
      <c r="G967" s="126"/>
      <c r="H967" s="55"/>
      <c r="I967" s="51" t="str">
        <f t="shared" si="135"/>
        <v>-</v>
      </c>
      <c r="J967" s="26" t="str">
        <f t="shared" si="138"/>
        <v/>
      </c>
      <c r="K967" s="26" t="str">
        <f t="shared" si="136"/>
        <v/>
      </c>
      <c r="L967" s="26" t="str">
        <f t="shared" si="139"/>
        <v/>
      </c>
      <c r="M967" s="26" t="str">
        <f t="shared" si="140"/>
        <v/>
      </c>
      <c r="N967" s="26" t="str">
        <f t="shared" si="141"/>
        <v/>
      </c>
      <c r="O967" s="26" t="str">
        <f t="shared" si="142"/>
        <v/>
      </c>
      <c r="P967" s="50" t="str">
        <f>IF(OR(ISBLANK(Livraison!$B$15),ISBLANK(G967)),"",IF(M967=FALSE,FALSE,IF(AND((Livraison!$B$15-YEAR(G967))&gt;=16,(Livraison!$B$15-YEAR(G967))&lt;=65),TRUE,FALSE)))</f>
        <v/>
      </c>
      <c r="Q967" s="26" t="str">
        <f>IF(ISBLANK(E967),"",IF(COUNTIF(Qualification!$O$12:$O$1011,E967)&gt;0,TRUE,FALSE))</f>
        <v/>
      </c>
      <c r="R967" s="56" t="str">
        <f t="shared" si="143"/>
        <v/>
      </c>
    </row>
    <row r="968" spans="1:18">
      <c r="A968" s="40" t="str">
        <f t="shared" si="137"/>
        <v/>
      </c>
      <c r="B968" s="54"/>
      <c r="C968" s="54"/>
      <c r="D968" s="55"/>
      <c r="E968" s="53"/>
      <c r="F968" s="55"/>
      <c r="G968" s="126"/>
      <c r="H968" s="55"/>
      <c r="I968" s="51" t="str">
        <f t="shared" si="135"/>
        <v>-</v>
      </c>
      <c r="J968" s="26" t="str">
        <f t="shared" si="138"/>
        <v/>
      </c>
      <c r="K968" s="26" t="str">
        <f t="shared" si="136"/>
        <v/>
      </c>
      <c r="L968" s="26" t="str">
        <f t="shared" si="139"/>
        <v/>
      </c>
      <c r="M968" s="26" t="str">
        <f t="shared" si="140"/>
        <v/>
      </c>
      <c r="N968" s="26" t="str">
        <f t="shared" si="141"/>
        <v/>
      </c>
      <c r="O968" s="26" t="str">
        <f t="shared" si="142"/>
        <v/>
      </c>
      <c r="P968" s="50" t="str">
        <f>IF(OR(ISBLANK(Livraison!$B$15),ISBLANK(G968)),"",IF(M968=FALSE,FALSE,IF(AND((Livraison!$B$15-YEAR(G968))&gt;=16,(Livraison!$B$15-YEAR(G968))&lt;=65),TRUE,FALSE)))</f>
        <v/>
      </c>
      <c r="Q968" s="26" t="str">
        <f>IF(ISBLANK(E968),"",IF(COUNTIF(Qualification!$O$12:$O$1011,E968)&gt;0,TRUE,FALSE))</f>
        <v/>
      </c>
      <c r="R968" s="56" t="str">
        <f t="shared" si="143"/>
        <v/>
      </c>
    </row>
    <row r="969" spans="1:18">
      <c r="A969" s="40" t="str">
        <f t="shared" si="137"/>
        <v/>
      </c>
      <c r="B969" s="54"/>
      <c r="C969" s="54"/>
      <c r="D969" s="55"/>
      <c r="E969" s="53"/>
      <c r="F969" s="55"/>
      <c r="G969" s="126"/>
      <c r="H969" s="55"/>
      <c r="I969" s="51" t="str">
        <f t="shared" si="135"/>
        <v>-</v>
      </c>
      <c r="J969" s="26" t="str">
        <f t="shared" si="138"/>
        <v/>
      </c>
      <c r="K969" s="26" t="str">
        <f t="shared" si="136"/>
        <v/>
      </c>
      <c r="L969" s="26" t="str">
        <f t="shared" si="139"/>
        <v/>
      </c>
      <c r="M969" s="26" t="str">
        <f t="shared" si="140"/>
        <v/>
      </c>
      <c r="N969" s="26" t="str">
        <f t="shared" si="141"/>
        <v/>
      </c>
      <c r="O969" s="26" t="str">
        <f t="shared" si="142"/>
        <v/>
      </c>
      <c r="P969" s="50" t="str">
        <f>IF(OR(ISBLANK(Livraison!$B$15),ISBLANK(G969)),"",IF(M969=FALSE,FALSE,IF(AND((Livraison!$B$15-YEAR(G969))&gt;=16,(Livraison!$B$15-YEAR(G969))&lt;=65),TRUE,FALSE)))</f>
        <v/>
      </c>
      <c r="Q969" s="26" t="str">
        <f>IF(ISBLANK(E969),"",IF(COUNTIF(Qualification!$O$12:$O$1011,E969)&gt;0,TRUE,FALSE))</f>
        <v/>
      </c>
      <c r="R969" s="56" t="str">
        <f t="shared" si="143"/>
        <v/>
      </c>
    </row>
    <row r="970" spans="1:18">
      <c r="A970" s="40" t="str">
        <f t="shared" si="137"/>
        <v/>
      </c>
      <c r="B970" s="54"/>
      <c r="C970" s="54"/>
      <c r="D970" s="55"/>
      <c r="E970" s="53"/>
      <c r="F970" s="55"/>
      <c r="G970" s="126"/>
      <c r="H970" s="55"/>
      <c r="I970" s="51" t="str">
        <f t="shared" si="135"/>
        <v>-</v>
      </c>
      <c r="J970" s="26" t="str">
        <f t="shared" si="138"/>
        <v/>
      </c>
      <c r="K970" s="26" t="str">
        <f t="shared" si="136"/>
        <v/>
      </c>
      <c r="L970" s="26" t="str">
        <f t="shared" si="139"/>
        <v/>
      </c>
      <c r="M970" s="26" t="str">
        <f t="shared" si="140"/>
        <v/>
      </c>
      <c r="N970" s="26" t="str">
        <f t="shared" si="141"/>
        <v/>
      </c>
      <c r="O970" s="26" t="str">
        <f t="shared" si="142"/>
        <v/>
      </c>
      <c r="P970" s="50" t="str">
        <f>IF(OR(ISBLANK(Livraison!$B$15),ISBLANK(G970)),"",IF(M970=FALSE,FALSE,IF(AND((Livraison!$B$15-YEAR(G970))&gt;=16,(Livraison!$B$15-YEAR(G970))&lt;=65),TRUE,FALSE)))</f>
        <v/>
      </c>
      <c r="Q970" s="26" t="str">
        <f>IF(ISBLANK(E970),"",IF(COUNTIF(Qualification!$O$12:$O$1011,E970)&gt;0,TRUE,FALSE))</f>
        <v/>
      </c>
      <c r="R970" s="56" t="str">
        <f t="shared" si="143"/>
        <v/>
      </c>
    </row>
    <row r="971" spans="1:18">
      <c r="A971" s="40" t="str">
        <f t="shared" si="137"/>
        <v/>
      </c>
      <c r="B971" s="54"/>
      <c r="C971" s="54"/>
      <c r="D971" s="55"/>
      <c r="E971" s="53"/>
      <c r="F971" s="55"/>
      <c r="G971" s="126"/>
      <c r="H971" s="55"/>
      <c r="I971" s="51" t="str">
        <f t="shared" si="135"/>
        <v>-</v>
      </c>
      <c r="J971" s="26" t="str">
        <f t="shared" si="138"/>
        <v/>
      </c>
      <c r="K971" s="26" t="str">
        <f t="shared" si="136"/>
        <v/>
      </c>
      <c r="L971" s="26" t="str">
        <f t="shared" si="139"/>
        <v/>
      </c>
      <c r="M971" s="26" t="str">
        <f t="shared" si="140"/>
        <v/>
      </c>
      <c r="N971" s="26" t="str">
        <f t="shared" si="141"/>
        <v/>
      </c>
      <c r="O971" s="26" t="str">
        <f t="shared" si="142"/>
        <v/>
      </c>
      <c r="P971" s="50" t="str">
        <f>IF(OR(ISBLANK(Livraison!$B$15),ISBLANK(G971)),"",IF(M971=FALSE,FALSE,IF(AND((Livraison!$B$15-YEAR(G971))&gt;=16,(Livraison!$B$15-YEAR(G971))&lt;=65),TRUE,FALSE)))</f>
        <v/>
      </c>
      <c r="Q971" s="26" t="str">
        <f>IF(ISBLANK(E971),"",IF(COUNTIF(Qualification!$O$12:$O$1011,E971)&gt;0,TRUE,FALSE))</f>
        <v/>
      </c>
      <c r="R971" s="56" t="str">
        <f t="shared" si="143"/>
        <v/>
      </c>
    </row>
    <row r="972" spans="1:18">
      <c r="A972" s="40" t="str">
        <f t="shared" si="137"/>
        <v/>
      </c>
      <c r="B972" s="54"/>
      <c r="C972" s="54"/>
      <c r="D972" s="55"/>
      <c r="E972" s="53"/>
      <c r="F972" s="55"/>
      <c r="G972" s="126"/>
      <c r="H972" s="55"/>
      <c r="I972" s="51" t="str">
        <f t="shared" si="135"/>
        <v>-</v>
      </c>
      <c r="J972" s="26" t="str">
        <f t="shared" si="138"/>
        <v/>
      </c>
      <c r="K972" s="26" t="str">
        <f t="shared" si="136"/>
        <v/>
      </c>
      <c r="L972" s="26" t="str">
        <f t="shared" si="139"/>
        <v/>
      </c>
      <c r="M972" s="26" t="str">
        <f t="shared" si="140"/>
        <v/>
      </c>
      <c r="N972" s="26" t="str">
        <f t="shared" si="141"/>
        <v/>
      </c>
      <c r="O972" s="26" t="str">
        <f t="shared" si="142"/>
        <v/>
      </c>
      <c r="P972" s="50" t="str">
        <f>IF(OR(ISBLANK(Livraison!$B$15),ISBLANK(G972)),"",IF(M972=FALSE,FALSE,IF(AND((Livraison!$B$15-YEAR(G972))&gt;=16,(Livraison!$B$15-YEAR(G972))&lt;=65),TRUE,FALSE)))</f>
        <v/>
      </c>
      <c r="Q972" s="26" t="str">
        <f>IF(ISBLANK(E972),"",IF(COUNTIF(Qualification!$O$12:$O$1011,E972)&gt;0,TRUE,FALSE))</f>
        <v/>
      </c>
      <c r="R972" s="56" t="str">
        <f t="shared" si="143"/>
        <v/>
      </c>
    </row>
    <row r="973" spans="1:18">
      <c r="A973" s="40" t="str">
        <f t="shared" si="137"/>
        <v/>
      </c>
      <c r="B973" s="54"/>
      <c r="C973" s="54"/>
      <c r="D973" s="55"/>
      <c r="E973" s="53"/>
      <c r="F973" s="55"/>
      <c r="G973" s="126"/>
      <c r="H973" s="55"/>
      <c r="I973" s="51" t="str">
        <f t="shared" ref="I973:I1011" si="144">IF(ISBLANK(E973),"-",CONCATENATE(E973," ",B973," ",C973))</f>
        <v>-</v>
      </c>
      <c r="J973" s="26" t="str">
        <f t="shared" si="138"/>
        <v/>
      </c>
      <c r="K973" s="26" t="str">
        <f t="shared" ref="K973:K1011" si="145">IF(OR(ISBLANK(E973)),"",NOT(COUNTIF($E$12:$E$1011,$E973)&gt;1))</f>
        <v/>
      </c>
      <c r="L973" s="26" t="str">
        <f t="shared" si="139"/>
        <v/>
      </c>
      <c r="M973" s="26" t="str">
        <f t="shared" si="140"/>
        <v/>
      </c>
      <c r="N973" s="26" t="str">
        <f t="shared" si="141"/>
        <v/>
      </c>
      <c r="O973" s="26" t="str">
        <f t="shared" si="142"/>
        <v/>
      </c>
      <c r="P973" s="50" t="str">
        <f>IF(OR(ISBLANK(Livraison!$B$15),ISBLANK(G973)),"",IF(M973=FALSE,FALSE,IF(AND((Livraison!$B$15-YEAR(G973))&gt;=16,(Livraison!$B$15-YEAR(G973))&lt;=65),TRUE,FALSE)))</f>
        <v/>
      </c>
      <c r="Q973" s="26" t="str">
        <f>IF(ISBLANK(E973),"",IF(COUNTIF(Qualification!$O$12:$O$1011,E973)&gt;0,TRUE,FALSE))</f>
        <v/>
      </c>
      <c r="R973" s="56" t="str">
        <f t="shared" si="143"/>
        <v/>
      </c>
    </row>
    <row r="974" spans="1:18">
      <c r="A974" s="40" t="str">
        <f t="shared" si="137"/>
        <v/>
      </c>
      <c r="B974" s="54"/>
      <c r="C974" s="54"/>
      <c r="D974" s="55"/>
      <c r="E974" s="53"/>
      <c r="F974" s="55"/>
      <c r="G974" s="126"/>
      <c r="H974" s="55"/>
      <c r="I974" s="51" t="str">
        <f t="shared" si="144"/>
        <v>-</v>
      </c>
      <c r="J974" s="26" t="str">
        <f t="shared" si="138"/>
        <v/>
      </c>
      <c r="K974" s="26" t="str">
        <f t="shared" si="145"/>
        <v/>
      </c>
      <c r="L974" s="26" t="str">
        <f t="shared" si="139"/>
        <v/>
      </c>
      <c r="M974" s="26" t="str">
        <f t="shared" si="140"/>
        <v/>
      </c>
      <c r="N974" s="26" t="str">
        <f t="shared" si="141"/>
        <v/>
      </c>
      <c r="O974" s="26" t="str">
        <f t="shared" si="142"/>
        <v/>
      </c>
      <c r="P974" s="50" t="str">
        <f>IF(OR(ISBLANK(Livraison!$B$15),ISBLANK(G974)),"",IF(M974=FALSE,FALSE,IF(AND((Livraison!$B$15-YEAR(G974))&gt;=16,(Livraison!$B$15-YEAR(G974))&lt;=65),TRUE,FALSE)))</f>
        <v/>
      </c>
      <c r="Q974" s="26" t="str">
        <f>IF(ISBLANK(E974),"",IF(COUNTIF(Qualification!$O$12:$O$1011,E974)&gt;0,TRUE,FALSE))</f>
        <v/>
      </c>
      <c r="R974" s="56" t="str">
        <f t="shared" si="143"/>
        <v/>
      </c>
    </row>
    <row r="975" spans="1:18">
      <c r="A975" s="40" t="str">
        <f t="shared" si="137"/>
        <v/>
      </c>
      <c r="B975" s="54"/>
      <c r="C975" s="54"/>
      <c r="D975" s="55"/>
      <c r="E975" s="53"/>
      <c r="F975" s="55"/>
      <c r="G975" s="126"/>
      <c r="H975" s="55"/>
      <c r="I975" s="51" t="str">
        <f t="shared" si="144"/>
        <v>-</v>
      </c>
      <c r="J975" s="26" t="str">
        <f t="shared" si="138"/>
        <v/>
      </c>
      <c r="K975" s="26" t="str">
        <f t="shared" si="145"/>
        <v/>
      </c>
      <c r="L975" s="26" t="str">
        <f t="shared" si="139"/>
        <v/>
      </c>
      <c r="M975" s="26" t="str">
        <f t="shared" si="140"/>
        <v/>
      </c>
      <c r="N975" s="26" t="str">
        <f t="shared" si="141"/>
        <v/>
      </c>
      <c r="O975" s="26" t="str">
        <f t="shared" si="142"/>
        <v/>
      </c>
      <c r="P975" s="50" t="str">
        <f>IF(OR(ISBLANK(Livraison!$B$15),ISBLANK(G975)),"",IF(M975=FALSE,FALSE,IF(AND((Livraison!$B$15-YEAR(G975))&gt;=16,(Livraison!$B$15-YEAR(G975))&lt;=65),TRUE,FALSE)))</f>
        <v/>
      </c>
      <c r="Q975" s="26" t="str">
        <f>IF(ISBLANK(E975),"",IF(COUNTIF(Qualification!$O$12:$O$1011,E975)&gt;0,TRUE,FALSE))</f>
        <v/>
      </c>
      <c r="R975" s="56" t="str">
        <f t="shared" si="143"/>
        <v/>
      </c>
    </row>
    <row r="976" spans="1:18">
      <c r="A976" s="40" t="str">
        <f t="shared" si="137"/>
        <v/>
      </c>
      <c r="B976" s="54"/>
      <c r="C976" s="54"/>
      <c r="D976" s="55"/>
      <c r="E976" s="53"/>
      <c r="F976" s="55"/>
      <c r="G976" s="126"/>
      <c r="H976" s="55"/>
      <c r="I976" s="51" t="str">
        <f t="shared" si="144"/>
        <v>-</v>
      </c>
      <c r="J976" s="26" t="str">
        <f t="shared" si="138"/>
        <v/>
      </c>
      <c r="K976" s="26" t="str">
        <f t="shared" si="145"/>
        <v/>
      </c>
      <c r="L976" s="26" t="str">
        <f t="shared" si="139"/>
        <v/>
      </c>
      <c r="M976" s="26" t="str">
        <f t="shared" si="140"/>
        <v/>
      </c>
      <c r="N976" s="26" t="str">
        <f t="shared" si="141"/>
        <v/>
      </c>
      <c r="O976" s="26" t="str">
        <f t="shared" si="142"/>
        <v/>
      </c>
      <c r="P976" s="50" t="str">
        <f>IF(OR(ISBLANK(Livraison!$B$15),ISBLANK(G976)),"",IF(M976=FALSE,FALSE,IF(AND((Livraison!$B$15-YEAR(G976))&gt;=16,(Livraison!$B$15-YEAR(G976))&lt;=65),TRUE,FALSE)))</f>
        <v/>
      </c>
      <c r="Q976" s="26" t="str">
        <f>IF(ISBLANK(E976),"",IF(COUNTIF(Qualification!$O$12:$O$1011,E976)&gt;0,TRUE,FALSE))</f>
        <v/>
      </c>
      <c r="R976" s="56" t="str">
        <f t="shared" si="143"/>
        <v/>
      </c>
    </row>
    <row r="977" spans="1:18">
      <c r="A977" s="40" t="str">
        <f t="shared" si="137"/>
        <v/>
      </c>
      <c r="B977" s="54"/>
      <c r="C977" s="54"/>
      <c r="D977" s="55"/>
      <c r="E977" s="53"/>
      <c r="F977" s="55"/>
      <c r="G977" s="126"/>
      <c r="H977" s="55"/>
      <c r="I977" s="51" t="str">
        <f t="shared" si="144"/>
        <v>-</v>
      </c>
      <c r="J977" s="26" t="str">
        <f t="shared" si="138"/>
        <v/>
      </c>
      <c r="K977" s="26" t="str">
        <f t="shared" si="145"/>
        <v/>
      </c>
      <c r="L977" s="26" t="str">
        <f t="shared" si="139"/>
        <v/>
      </c>
      <c r="M977" s="26" t="str">
        <f t="shared" si="140"/>
        <v/>
      </c>
      <c r="N977" s="26" t="str">
        <f t="shared" si="141"/>
        <v/>
      </c>
      <c r="O977" s="26" t="str">
        <f t="shared" si="142"/>
        <v/>
      </c>
      <c r="P977" s="50" t="str">
        <f>IF(OR(ISBLANK(Livraison!$B$15),ISBLANK(G977)),"",IF(M977=FALSE,FALSE,IF(AND((Livraison!$B$15-YEAR(G977))&gt;=16,(Livraison!$B$15-YEAR(G977))&lt;=65),TRUE,FALSE)))</f>
        <v/>
      </c>
      <c r="Q977" s="26" t="str">
        <f>IF(ISBLANK(E977),"",IF(COUNTIF(Qualification!$O$12:$O$1011,E977)&gt;0,TRUE,FALSE))</f>
        <v/>
      </c>
      <c r="R977" s="56" t="str">
        <f t="shared" si="143"/>
        <v/>
      </c>
    </row>
    <row r="978" spans="1:18">
      <c r="A978" s="40" t="str">
        <f t="shared" si="137"/>
        <v/>
      </c>
      <c r="B978" s="54"/>
      <c r="C978" s="54"/>
      <c r="D978" s="55"/>
      <c r="E978" s="53"/>
      <c r="F978" s="55"/>
      <c r="G978" s="126"/>
      <c r="H978" s="55"/>
      <c r="I978" s="51" t="str">
        <f t="shared" si="144"/>
        <v>-</v>
      </c>
      <c r="J978" s="26" t="str">
        <f t="shared" si="138"/>
        <v/>
      </c>
      <c r="K978" s="26" t="str">
        <f t="shared" si="145"/>
        <v/>
      </c>
      <c r="L978" s="26" t="str">
        <f t="shared" si="139"/>
        <v/>
      </c>
      <c r="M978" s="26" t="str">
        <f t="shared" si="140"/>
        <v/>
      </c>
      <c r="N978" s="26" t="str">
        <f t="shared" si="141"/>
        <v/>
      </c>
      <c r="O978" s="26" t="str">
        <f t="shared" si="142"/>
        <v/>
      </c>
      <c r="P978" s="50" t="str">
        <f>IF(OR(ISBLANK(Livraison!$B$15),ISBLANK(G978)),"",IF(M978=FALSE,FALSE,IF(AND((Livraison!$B$15-YEAR(G978))&gt;=16,(Livraison!$B$15-YEAR(G978))&lt;=65),TRUE,FALSE)))</f>
        <v/>
      </c>
      <c r="Q978" s="26" t="str">
        <f>IF(ISBLANK(E978),"",IF(COUNTIF(Qualification!$O$12:$O$1011,E978)&gt;0,TRUE,FALSE))</f>
        <v/>
      </c>
      <c r="R978" s="56" t="str">
        <f t="shared" si="143"/>
        <v/>
      </c>
    </row>
    <row r="979" spans="1:18">
      <c r="A979" s="40" t="str">
        <f t="shared" si="137"/>
        <v/>
      </c>
      <c r="B979" s="54"/>
      <c r="C979" s="54"/>
      <c r="D979" s="55"/>
      <c r="E979" s="53"/>
      <c r="F979" s="55"/>
      <c r="G979" s="126"/>
      <c r="H979" s="55"/>
      <c r="I979" s="51" t="str">
        <f t="shared" si="144"/>
        <v>-</v>
      </c>
      <c r="J979" s="26" t="str">
        <f t="shared" si="138"/>
        <v/>
      </c>
      <c r="K979" s="26" t="str">
        <f t="shared" si="145"/>
        <v/>
      </c>
      <c r="L979" s="26" t="str">
        <f t="shared" si="139"/>
        <v/>
      </c>
      <c r="M979" s="26" t="str">
        <f t="shared" si="140"/>
        <v/>
      </c>
      <c r="N979" s="26" t="str">
        <f t="shared" si="141"/>
        <v/>
      </c>
      <c r="O979" s="26" t="str">
        <f t="shared" si="142"/>
        <v/>
      </c>
      <c r="P979" s="50" t="str">
        <f>IF(OR(ISBLANK(Livraison!$B$15),ISBLANK(G979)),"",IF(M979=FALSE,FALSE,IF(AND((Livraison!$B$15-YEAR(G979))&gt;=16,(Livraison!$B$15-YEAR(G979))&lt;=65),TRUE,FALSE)))</f>
        <v/>
      </c>
      <c r="Q979" s="26" t="str">
        <f>IF(ISBLANK(E979),"",IF(COUNTIF(Qualification!$O$12:$O$1011,E979)&gt;0,TRUE,FALSE))</f>
        <v/>
      </c>
      <c r="R979" s="56" t="str">
        <f t="shared" si="143"/>
        <v/>
      </c>
    </row>
    <row r="980" spans="1:18">
      <c r="A980" s="40" t="str">
        <f t="shared" si="137"/>
        <v/>
      </c>
      <c r="B980" s="54"/>
      <c r="C980" s="54"/>
      <c r="D980" s="55"/>
      <c r="E980" s="53"/>
      <c r="F980" s="55"/>
      <c r="G980" s="126"/>
      <c r="H980" s="55"/>
      <c r="I980" s="51" t="str">
        <f t="shared" si="144"/>
        <v>-</v>
      </c>
      <c r="J980" s="26" t="str">
        <f t="shared" si="138"/>
        <v/>
      </c>
      <c r="K980" s="26" t="str">
        <f t="shared" si="145"/>
        <v/>
      </c>
      <c r="L980" s="26" t="str">
        <f t="shared" si="139"/>
        <v/>
      </c>
      <c r="M980" s="26" t="str">
        <f t="shared" si="140"/>
        <v/>
      </c>
      <c r="N980" s="26" t="str">
        <f t="shared" si="141"/>
        <v/>
      </c>
      <c r="O980" s="26" t="str">
        <f t="shared" si="142"/>
        <v/>
      </c>
      <c r="P980" s="50" t="str">
        <f>IF(OR(ISBLANK(Livraison!$B$15),ISBLANK(G980)),"",IF(M980=FALSE,FALSE,IF(AND((Livraison!$B$15-YEAR(G980))&gt;=16,(Livraison!$B$15-YEAR(G980))&lt;=65),TRUE,FALSE)))</f>
        <v/>
      </c>
      <c r="Q980" s="26" t="str">
        <f>IF(ISBLANK(E980),"",IF(COUNTIF(Qualification!$O$12:$O$1011,E980)&gt;0,TRUE,FALSE))</f>
        <v/>
      </c>
      <c r="R980" s="56" t="str">
        <f t="shared" si="143"/>
        <v/>
      </c>
    </row>
    <row r="981" spans="1:18">
      <c r="A981" s="40" t="str">
        <f t="shared" si="137"/>
        <v/>
      </c>
      <c r="B981" s="54"/>
      <c r="C981" s="54"/>
      <c r="D981" s="55"/>
      <c r="E981" s="53"/>
      <c r="F981" s="55"/>
      <c r="G981" s="126"/>
      <c r="H981" s="55"/>
      <c r="I981" s="51" t="str">
        <f t="shared" si="144"/>
        <v>-</v>
      </c>
      <c r="J981" s="26" t="str">
        <f t="shared" si="138"/>
        <v/>
      </c>
      <c r="K981" s="26" t="str">
        <f t="shared" si="145"/>
        <v/>
      </c>
      <c r="L981" s="26" t="str">
        <f t="shared" si="139"/>
        <v/>
      </c>
      <c r="M981" s="26" t="str">
        <f t="shared" si="140"/>
        <v/>
      </c>
      <c r="N981" s="26" t="str">
        <f t="shared" si="141"/>
        <v/>
      </c>
      <c r="O981" s="26" t="str">
        <f t="shared" si="142"/>
        <v/>
      </c>
      <c r="P981" s="50" t="str">
        <f>IF(OR(ISBLANK(Livraison!$B$15),ISBLANK(G981)),"",IF(M981=FALSE,FALSE,IF(AND((Livraison!$B$15-YEAR(G981))&gt;=16,(Livraison!$B$15-YEAR(G981))&lt;=65),TRUE,FALSE)))</f>
        <v/>
      </c>
      <c r="Q981" s="26" t="str">
        <f>IF(ISBLANK(E981),"",IF(COUNTIF(Qualification!$O$12:$O$1011,E981)&gt;0,TRUE,FALSE))</f>
        <v/>
      </c>
      <c r="R981" s="56" t="str">
        <f t="shared" si="143"/>
        <v/>
      </c>
    </row>
    <row r="982" spans="1:18">
      <c r="A982" s="40" t="str">
        <f t="shared" si="137"/>
        <v/>
      </c>
      <c r="B982" s="54"/>
      <c r="C982" s="54"/>
      <c r="D982" s="55"/>
      <c r="E982" s="53"/>
      <c r="F982" s="55"/>
      <c r="G982" s="126"/>
      <c r="H982" s="55"/>
      <c r="I982" s="51" t="str">
        <f t="shared" si="144"/>
        <v>-</v>
      </c>
      <c r="J982" s="26" t="str">
        <f t="shared" si="138"/>
        <v/>
      </c>
      <c r="K982" s="26" t="str">
        <f t="shared" si="145"/>
        <v/>
      </c>
      <c r="L982" s="26" t="str">
        <f t="shared" si="139"/>
        <v/>
      </c>
      <c r="M982" s="26" t="str">
        <f t="shared" si="140"/>
        <v/>
      </c>
      <c r="N982" s="26" t="str">
        <f t="shared" si="141"/>
        <v/>
      </c>
      <c r="O982" s="26" t="str">
        <f t="shared" si="142"/>
        <v/>
      </c>
      <c r="P982" s="50" t="str">
        <f>IF(OR(ISBLANK(Livraison!$B$15),ISBLANK(G982)),"",IF(M982=FALSE,FALSE,IF(AND((Livraison!$B$15-YEAR(G982))&gt;=16,(Livraison!$B$15-YEAR(G982))&lt;=65),TRUE,FALSE)))</f>
        <v/>
      </c>
      <c r="Q982" s="26" t="str">
        <f>IF(ISBLANK(E982),"",IF(COUNTIF(Qualification!$O$12:$O$1011,E982)&gt;0,TRUE,FALSE))</f>
        <v/>
      </c>
      <c r="R982" s="56" t="str">
        <f t="shared" si="143"/>
        <v/>
      </c>
    </row>
    <row r="983" spans="1:18">
      <c r="A983" s="40" t="str">
        <f t="shared" si="137"/>
        <v/>
      </c>
      <c r="B983" s="54"/>
      <c r="C983" s="54"/>
      <c r="D983" s="55"/>
      <c r="E983" s="53"/>
      <c r="F983" s="55"/>
      <c r="G983" s="126"/>
      <c r="H983" s="55"/>
      <c r="I983" s="51" t="str">
        <f t="shared" si="144"/>
        <v>-</v>
      </c>
      <c r="J983" s="26" t="str">
        <f t="shared" si="138"/>
        <v/>
      </c>
      <c r="K983" s="26" t="str">
        <f t="shared" si="145"/>
        <v/>
      </c>
      <c r="L983" s="26" t="str">
        <f t="shared" si="139"/>
        <v/>
      </c>
      <c r="M983" s="26" t="str">
        <f t="shared" si="140"/>
        <v/>
      </c>
      <c r="N983" s="26" t="str">
        <f t="shared" si="141"/>
        <v/>
      </c>
      <c r="O983" s="26" t="str">
        <f t="shared" si="142"/>
        <v/>
      </c>
      <c r="P983" s="50" t="str">
        <f>IF(OR(ISBLANK(Livraison!$B$15),ISBLANK(G983)),"",IF(M983=FALSE,FALSE,IF(AND((Livraison!$B$15-YEAR(G983))&gt;=16,(Livraison!$B$15-YEAR(G983))&lt;=65),TRUE,FALSE)))</f>
        <v/>
      </c>
      <c r="Q983" s="26" t="str">
        <f>IF(ISBLANK(E983),"",IF(COUNTIF(Qualification!$O$12:$O$1011,E983)&gt;0,TRUE,FALSE))</f>
        <v/>
      </c>
      <c r="R983" s="56" t="str">
        <f t="shared" si="143"/>
        <v/>
      </c>
    </row>
    <row r="984" spans="1:18">
      <c r="A984" s="40" t="str">
        <f t="shared" si="137"/>
        <v/>
      </c>
      <c r="B984" s="54"/>
      <c r="C984" s="54"/>
      <c r="D984" s="55"/>
      <c r="E984" s="53"/>
      <c r="F984" s="55"/>
      <c r="G984" s="126"/>
      <c r="H984" s="55"/>
      <c r="I984" s="51" t="str">
        <f t="shared" si="144"/>
        <v>-</v>
      </c>
      <c r="J984" s="26" t="str">
        <f t="shared" si="138"/>
        <v/>
      </c>
      <c r="K984" s="26" t="str">
        <f t="shared" si="145"/>
        <v/>
      </c>
      <c r="L984" s="26" t="str">
        <f t="shared" si="139"/>
        <v/>
      </c>
      <c r="M984" s="26" t="str">
        <f t="shared" si="140"/>
        <v/>
      </c>
      <c r="N984" s="26" t="str">
        <f t="shared" si="141"/>
        <v/>
      </c>
      <c r="O984" s="26" t="str">
        <f t="shared" si="142"/>
        <v/>
      </c>
      <c r="P984" s="50" t="str">
        <f>IF(OR(ISBLANK(Livraison!$B$15),ISBLANK(G984)),"",IF(M984=FALSE,FALSE,IF(AND((Livraison!$B$15-YEAR(G984))&gt;=16,(Livraison!$B$15-YEAR(G984))&lt;=65),TRUE,FALSE)))</f>
        <v/>
      </c>
      <c r="Q984" s="26" t="str">
        <f>IF(ISBLANK(E984),"",IF(COUNTIF(Qualification!$O$12:$O$1011,E984)&gt;0,TRUE,FALSE))</f>
        <v/>
      </c>
      <c r="R984" s="56" t="str">
        <f t="shared" si="143"/>
        <v/>
      </c>
    </row>
    <row r="985" spans="1:18">
      <c r="A985" s="40" t="str">
        <f t="shared" si="137"/>
        <v/>
      </c>
      <c r="B985" s="54"/>
      <c r="C985" s="54"/>
      <c r="D985" s="55"/>
      <c r="E985" s="53"/>
      <c r="F985" s="55"/>
      <c r="G985" s="126"/>
      <c r="H985" s="55"/>
      <c r="I985" s="51" t="str">
        <f t="shared" si="144"/>
        <v>-</v>
      </c>
      <c r="J985" s="26" t="str">
        <f t="shared" si="138"/>
        <v/>
      </c>
      <c r="K985" s="26" t="str">
        <f t="shared" si="145"/>
        <v/>
      </c>
      <c r="L985" s="26" t="str">
        <f t="shared" si="139"/>
        <v/>
      </c>
      <c r="M985" s="26" t="str">
        <f t="shared" si="140"/>
        <v/>
      </c>
      <c r="N985" s="26" t="str">
        <f t="shared" si="141"/>
        <v/>
      </c>
      <c r="O985" s="26" t="str">
        <f t="shared" si="142"/>
        <v/>
      </c>
      <c r="P985" s="50" t="str">
        <f>IF(OR(ISBLANK(Livraison!$B$15),ISBLANK(G985)),"",IF(M985=FALSE,FALSE,IF(AND((Livraison!$B$15-YEAR(G985))&gt;=16,(Livraison!$B$15-YEAR(G985))&lt;=65),TRUE,FALSE)))</f>
        <v/>
      </c>
      <c r="Q985" s="26" t="str">
        <f>IF(ISBLANK(E985),"",IF(COUNTIF(Qualification!$O$12:$O$1011,E985)&gt;0,TRUE,FALSE))</f>
        <v/>
      </c>
      <c r="R985" s="56" t="str">
        <f t="shared" si="143"/>
        <v/>
      </c>
    </row>
    <row r="986" spans="1:18">
      <c r="A986" s="40" t="str">
        <f t="shared" si="137"/>
        <v/>
      </c>
      <c r="B986" s="54"/>
      <c r="C986" s="54"/>
      <c r="D986" s="55"/>
      <c r="E986" s="53"/>
      <c r="F986" s="55"/>
      <c r="G986" s="126"/>
      <c r="H986" s="55"/>
      <c r="I986" s="51" t="str">
        <f t="shared" si="144"/>
        <v>-</v>
      </c>
      <c r="J986" s="26" t="str">
        <f t="shared" si="138"/>
        <v/>
      </c>
      <c r="K986" s="26" t="str">
        <f t="shared" si="145"/>
        <v/>
      </c>
      <c r="L986" s="26" t="str">
        <f t="shared" si="139"/>
        <v/>
      </c>
      <c r="M986" s="26" t="str">
        <f t="shared" si="140"/>
        <v/>
      </c>
      <c r="N986" s="26" t="str">
        <f t="shared" si="141"/>
        <v/>
      </c>
      <c r="O986" s="26" t="str">
        <f t="shared" si="142"/>
        <v/>
      </c>
      <c r="P986" s="50" t="str">
        <f>IF(OR(ISBLANK(Livraison!$B$15),ISBLANK(G986)),"",IF(M986=FALSE,FALSE,IF(AND((Livraison!$B$15-YEAR(G986))&gt;=16,(Livraison!$B$15-YEAR(G986))&lt;=65),TRUE,FALSE)))</f>
        <v/>
      </c>
      <c r="Q986" s="26" t="str">
        <f>IF(ISBLANK(E986),"",IF(COUNTIF(Qualification!$O$12:$O$1011,E986)&gt;0,TRUE,FALSE))</f>
        <v/>
      </c>
      <c r="R986" s="56" t="str">
        <f t="shared" si="143"/>
        <v/>
      </c>
    </row>
    <row r="987" spans="1:18">
      <c r="A987" s="40" t="str">
        <f t="shared" si="137"/>
        <v/>
      </c>
      <c r="B987" s="54"/>
      <c r="C987" s="54"/>
      <c r="D987" s="55"/>
      <c r="E987" s="53"/>
      <c r="F987" s="55"/>
      <c r="G987" s="126"/>
      <c r="H987" s="55"/>
      <c r="I987" s="51" t="str">
        <f t="shared" si="144"/>
        <v>-</v>
      </c>
      <c r="J987" s="26" t="str">
        <f t="shared" si="138"/>
        <v/>
      </c>
      <c r="K987" s="26" t="str">
        <f t="shared" si="145"/>
        <v/>
      </c>
      <c r="L987" s="26" t="str">
        <f t="shared" si="139"/>
        <v/>
      </c>
      <c r="M987" s="26" t="str">
        <f t="shared" si="140"/>
        <v/>
      </c>
      <c r="N987" s="26" t="str">
        <f t="shared" si="141"/>
        <v/>
      </c>
      <c r="O987" s="26" t="str">
        <f t="shared" si="142"/>
        <v/>
      </c>
      <c r="P987" s="50" t="str">
        <f>IF(OR(ISBLANK(Livraison!$B$15),ISBLANK(G987)),"",IF(M987=FALSE,FALSE,IF(AND((Livraison!$B$15-YEAR(G987))&gt;=16,(Livraison!$B$15-YEAR(G987))&lt;=65),TRUE,FALSE)))</f>
        <v/>
      </c>
      <c r="Q987" s="26" t="str">
        <f>IF(ISBLANK(E987),"",IF(COUNTIF(Qualification!$O$12:$O$1011,E987)&gt;0,TRUE,FALSE))</f>
        <v/>
      </c>
      <c r="R987" s="56" t="str">
        <f t="shared" si="143"/>
        <v/>
      </c>
    </row>
    <row r="988" spans="1:18">
      <c r="A988" s="40" t="str">
        <f t="shared" si="137"/>
        <v/>
      </c>
      <c r="B988" s="54"/>
      <c r="C988" s="54"/>
      <c r="D988" s="55"/>
      <c r="E988" s="53"/>
      <c r="F988" s="55"/>
      <c r="G988" s="126"/>
      <c r="H988" s="55"/>
      <c r="I988" s="51" t="str">
        <f t="shared" si="144"/>
        <v>-</v>
      </c>
      <c r="J988" s="26" t="str">
        <f t="shared" si="138"/>
        <v/>
      </c>
      <c r="K988" s="26" t="str">
        <f t="shared" si="145"/>
        <v/>
      </c>
      <c r="L988" s="26" t="str">
        <f t="shared" si="139"/>
        <v/>
      </c>
      <c r="M988" s="26" t="str">
        <f t="shared" si="140"/>
        <v/>
      </c>
      <c r="N988" s="26" t="str">
        <f t="shared" si="141"/>
        <v/>
      </c>
      <c r="O988" s="26" t="str">
        <f t="shared" si="142"/>
        <v/>
      </c>
      <c r="P988" s="50" t="str">
        <f>IF(OR(ISBLANK(Livraison!$B$15),ISBLANK(G988)),"",IF(M988=FALSE,FALSE,IF(AND((Livraison!$B$15-YEAR(G988))&gt;=16,(Livraison!$B$15-YEAR(G988))&lt;=65),TRUE,FALSE)))</f>
        <v/>
      </c>
      <c r="Q988" s="26" t="str">
        <f>IF(ISBLANK(E988),"",IF(COUNTIF(Qualification!$O$12:$O$1011,E988)&gt;0,TRUE,FALSE))</f>
        <v/>
      </c>
      <c r="R988" s="56" t="str">
        <f t="shared" si="143"/>
        <v/>
      </c>
    </row>
    <row r="989" spans="1:18">
      <c r="A989" s="40" t="str">
        <f t="shared" si="137"/>
        <v/>
      </c>
      <c r="B989" s="54"/>
      <c r="C989" s="54"/>
      <c r="D989" s="55"/>
      <c r="E989" s="53"/>
      <c r="F989" s="55"/>
      <c r="G989" s="126"/>
      <c r="H989" s="55"/>
      <c r="I989" s="51" t="str">
        <f t="shared" si="144"/>
        <v>-</v>
      </c>
      <c r="J989" s="26" t="str">
        <f t="shared" si="138"/>
        <v/>
      </c>
      <c r="K989" s="26" t="str">
        <f t="shared" si="145"/>
        <v/>
      </c>
      <c r="L989" s="26" t="str">
        <f t="shared" si="139"/>
        <v/>
      </c>
      <c r="M989" s="26" t="str">
        <f t="shared" si="140"/>
        <v/>
      </c>
      <c r="N989" s="26" t="str">
        <f t="shared" si="141"/>
        <v/>
      </c>
      <c r="O989" s="26" t="str">
        <f t="shared" si="142"/>
        <v/>
      </c>
      <c r="P989" s="50" t="str">
        <f>IF(OR(ISBLANK(Livraison!$B$15),ISBLANK(G989)),"",IF(M989=FALSE,FALSE,IF(AND((Livraison!$B$15-YEAR(G989))&gt;=16,(Livraison!$B$15-YEAR(G989))&lt;=65),TRUE,FALSE)))</f>
        <v/>
      </c>
      <c r="Q989" s="26" t="str">
        <f>IF(ISBLANK(E989),"",IF(COUNTIF(Qualification!$O$12:$O$1011,E989)&gt;0,TRUE,FALSE))</f>
        <v/>
      </c>
      <c r="R989" s="56" t="str">
        <f t="shared" si="143"/>
        <v/>
      </c>
    </row>
    <row r="990" spans="1:18">
      <c r="A990" s="40" t="str">
        <f t="shared" si="137"/>
        <v/>
      </c>
      <c r="B990" s="54"/>
      <c r="C990" s="54"/>
      <c r="D990" s="55"/>
      <c r="E990" s="53"/>
      <c r="F990" s="55"/>
      <c r="G990" s="126"/>
      <c r="H990" s="55"/>
      <c r="I990" s="51" t="str">
        <f t="shared" si="144"/>
        <v>-</v>
      </c>
      <c r="J990" s="26" t="str">
        <f t="shared" si="138"/>
        <v/>
      </c>
      <c r="K990" s="26" t="str">
        <f t="shared" si="145"/>
        <v/>
      </c>
      <c r="L990" s="26" t="str">
        <f t="shared" si="139"/>
        <v/>
      </c>
      <c r="M990" s="26" t="str">
        <f t="shared" si="140"/>
        <v/>
      </c>
      <c r="N990" s="26" t="str">
        <f t="shared" si="141"/>
        <v/>
      </c>
      <c r="O990" s="26" t="str">
        <f t="shared" si="142"/>
        <v/>
      </c>
      <c r="P990" s="50" t="str">
        <f>IF(OR(ISBLANK(Livraison!$B$15),ISBLANK(G990)),"",IF(M990=FALSE,FALSE,IF(AND((Livraison!$B$15-YEAR(G990))&gt;=16,(Livraison!$B$15-YEAR(G990))&lt;=65),TRUE,FALSE)))</f>
        <v/>
      </c>
      <c r="Q990" s="26" t="str">
        <f>IF(ISBLANK(E990),"",IF(COUNTIF(Qualification!$O$12:$O$1011,E990)&gt;0,TRUE,FALSE))</f>
        <v/>
      </c>
      <c r="R990" s="56" t="str">
        <f t="shared" si="143"/>
        <v/>
      </c>
    </row>
    <row r="991" spans="1:18">
      <c r="A991" s="40" t="str">
        <f t="shared" si="137"/>
        <v/>
      </c>
      <c r="B991" s="54"/>
      <c r="C991" s="54"/>
      <c r="D991" s="55"/>
      <c r="E991" s="53"/>
      <c r="F991" s="55"/>
      <c r="G991" s="126"/>
      <c r="H991" s="55"/>
      <c r="I991" s="51" t="str">
        <f t="shared" si="144"/>
        <v>-</v>
      </c>
      <c r="J991" s="26" t="str">
        <f t="shared" si="138"/>
        <v/>
      </c>
      <c r="K991" s="26" t="str">
        <f t="shared" si="145"/>
        <v/>
      </c>
      <c r="L991" s="26" t="str">
        <f t="shared" si="139"/>
        <v/>
      </c>
      <c r="M991" s="26" t="str">
        <f t="shared" si="140"/>
        <v/>
      </c>
      <c r="N991" s="26" t="str">
        <f t="shared" si="141"/>
        <v/>
      </c>
      <c r="O991" s="26" t="str">
        <f t="shared" si="142"/>
        <v/>
      </c>
      <c r="P991" s="50" t="str">
        <f>IF(OR(ISBLANK(Livraison!$B$15),ISBLANK(G991)),"",IF(M991=FALSE,FALSE,IF(AND((Livraison!$B$15-YEAR(G991))&gt;=16,(Livraison!$B$15-YEAR(G991))&lt;=65),TRUE,FALSE)))</f>
        <v/>
      </c>
      <c r="Q991" s="26" t="str">
        <f>IF(ISBLANK(E991),"",IF(COUNTIF(Qualification!$O$12:$O$1011,E991)&gt;0,TRUE,FALSE))</f>
        <v/>
      </c>
      <c r="R991" s="56" t="str">
        <f t="shared" si="143"/>
        <v/>
      </c>
    </row>
    <row r="992" spans="1:18">
      <c r="A992" s="40" t="str">
        <f t="shared" si="137"/>
        <v/>
      </c>
      <c r="B992" s="54"/>
      <c r="C992" s="54"/>
      <c r="D992" s="55"/>
      <c r="E992" s="53"/>
      <c r="F992" s="55"/>
      <c r="G992" s="126"/>
      <c r="H992" s="55"/>
      <c r="I992" s="51" t="str">
        <f t="shared" si="144"/>
        <v>-</v>
      </c>
      <c r="J992" s="26" t="str">
        <f t="shared" si="138"/>
        <v/>
      </c>
      <c r="K992" s="26" t="str">
        <f t="shared" si="145"/>
        <v/>
      </c>
      <c r="L992" s="26" t="str">
        <f t="shared" si="139"/>
        <v/>
      </c>
      <c r="M992" s="26" t="str">
        <f t="shared" si="140"/>
        <v/>
      </c>
      <c r="N992" s="26" t="str">
        <f t="shared" si="141"/>
        <v/>
      </c>
      <c r="O992" s="26" t="str">
        <f t="shared" si="142"/>
        <v/>
      </c>
      <c r="P992" s="50" t="str">
        <f>IF(OR(ISBLANK(Livraison!$B$15),ISBLANK(G992)),"",IF(M992=FALSE,FALSE,IF(AND((Livraison!$B$15-YEAR(G992))&gt;=16,(Livraison!$B$15-YEAR(G992))&lt;=65),TRUE,FALSE)))</f>
        <v/>
      </c>
      <c r="Q992" s="26" t="str">
        <f>IF(ISBLANK(E992),"",IF(COUNTIF(Qualification!$O$12:$O$1011,E992)&gt;0,TRUE,FALSE))</f>
        <v/>
      </c>
      <c r="R992" s="56" t="str">
        <f t="shared" si="143"/>
        <v/>
      </c>
    </row>
    <row r="993" spans="1:18">
      <c r="A993" s="40" t="str">
        <f t="shared" si="137"/>
        <v/>
      </c>
      <c r="B993" s="54"/>
      <c r="C993" s="54"/>
      <c r="D993" s="55"/>
      <c r="E993" s="53"/>
      <c r="F993" s="55"/>
      <c r="G993" s="126"/>
      <c r="H993" s="55"/>
      <c r="I993" s="51" t="str">
        <f t="shared" si="144"/>
        <v>-</v>
      </c>
      <c r="J993" s="26" t="str">
        <f t="shared" si="138"/>
        <v/>
      </c>
      <c r="K993" s="26" t="str">
        <f t="shared" si="145"/>
        <v/>
      </c>
      <c r="L993" s="26" t="str">
        <f t="shared" si="139"/>
        <v/>
      </c>
      <c r="M993" s="26" t="str">
        <f t="shared" si="140"/>
        <v/>
      </c>
      <c r="N993" s="26" t="str">
        <f t="shared" si="141"/>
        <v/>
      </c>
      <c r="O993" s="26" t="str">
        <f t="shared" si="142"/>
        <v/>
      </c>
      <c r="P993" s="50" t="str">
        <f>IF(OR(ISBLANK(Livraison!$B$15),ISBLANK(G993)),"",IF(M993=FALSE,FALSE,IF(AND((Livraison!$B$15-YEAR(G993))&gt;=16,(Livraison!$B$15-YEAR(G993))&lt;=65),TRUE,FALSE)))</f>
        <v/>
      </c>
      <c r="Q993" s="26" t="str">
        <f>IF(ISBLANK(E993),"",IF(COUNTIF(Qualification!$O$12:$O$1011,E993)&gt;0,TRUE,FALSE))</f>
        <v/>
      </c>
      <c r="R993" s="56" t="str">
        <f t="shared" si="143"/>
        <v/>
      </c>
    </row>
    <row r="994" spans="1:18">
      <c r="A994" s="40" t="str">
        <f t="shared" si="137"/>
        <v/>
      </c>
      <c r="B994" s="54"/>
      <c r="C994" s="54"/>
      <c r="D994" s="55"/>
      <c r="E994" s="53"/>
      <c r="F994" s="55"/>
      <c r="G994" s="126"/>
      <c r="H994" s="55"/>
      <c r="I994" s="51" t="str">
        <f t="shared" si="144"/>
        <v>-</v>
      </c>
      <c r="J994" s="26" t="str">
        <f t="shared" si="138"/>
        <v/>
      </c>
      <c r="K994" s="26" t="str">
        <f t="shared" si="145"/>
        <v/>
      </c>
      <c r="L994" s="26" t="str">
        <f t="shared" si="139"/>
        <v/>
      </c>
      <c r="M994" s="26" t="str">
        <f t="shared" si="140"/>
        <v/>
      </c>
      <c r="N994" s="26" t="str">
        <f t="shared" si="141"/>
        <v/>
      </c>
      <c r="O994" s="26" t="str">
        <f t="shared" si="142"/>
        <v/>
      </c>
      <c r="P994" s="50" t="str">
        <f>IF(OR(ISBLANK(Livraison!$B$15),ISBLANK(G994)),"",IF(M994=FALSE,FALSE,IF(AND((Livraison!$B$15-YEAR(G994))&gt;=16,(Livraison!$B$15-YEAR(G994))&lt;=65),TRUE,FALSE)))</f>
        <v/>
      </c>
      <c r="Q994" s="26" t="str">
        <f>IF(ISBLANK(E994),"",IF(COUNTIF(Qualification!$O$12:$O$1011,E994)&gt;0,TRUE,FALSE))</f>
        <v/>
      </c>
      <c r="R994" s="56" t="str">
        <f t="shared" si="143"/>
        <v/>
      </c>
    </row>
    <row r="995" spans="1:18">
      <c r="A995" s="40" t="str">
        <f t="shared" si="137"/>
        <v/>
      </c>
      <c r="B995" s="54"/>
      <c r="C995" s="54"/>
      <c r="D995" s="55"/>
      <c r="E995" s="53"/>
      <c r="F995" s="55"/>
      <c r="G995" s="126"/>
      <c r="H995" s="55"/>
      <c r="I995" s="51" t="str">
        <f t="shared" si="144"/>
        <v>-</v>
      </c>
      <c r="J995" s="26" t="str">
        <f t="shared" si="138"/>
        <v/>
      </c>
      <c r="K995" s="26" t="str">
        <f t="shared" si="145"/>
        <v/>
      </c>
      <c r="L995" s="26" t="str">
        <f t="shared" si="139"/>
        <v/>
      </c>
      <c r="M995" s="26" t="str">
        <f t="shared" si="140"/>
        <v/>
      </c>
      <c r="N995" s="26" t="str">
        <f t="shared" si="141"/>
        <v/>
      </c>
      <c r="O995" s="26" t="str">
        <f t="shared" si="142"/>
        <v/>
      </c>
      <c r="P995" s="50" t="str">
        <f>IF(OR(ISBLANK(Livraison!$B$15),ISBLANK(G995)),"",IF(M995=FALSE,FALSE,IF(AND((Livraison!$B$15-YEAR(G995))&gt;=16,(Livraison!$B$15-YEAR(G995))&lt;=65),TRUE,FALSE)))</f>
        <v/>
      </c>
      <c r="Q995" s="26" t="str">
        <f>IF(ISBLANK(E995),"",IF(COUNTIF(Qualification!$O$12:$O$1011,E995)&gt;0,TRUE,FALSE))</f>
        <v/>
      </c>
      <c r="R995" s="56" t="str">
        <f t="shared" si="143"/>
        <v/>
      </c>
    </row>
    <row r="996" spans="1:18">
      <c r="A996" s="40" t="str">
        <f t="shared" si="137"/>
        <v/>
      </c>
      <c r="B996" s="54"/>
      <c r="C996" s="54"/>
      <c r="D996" s="55"/>
      <c r="E996" s="53"/>
      <c r="F996" s="55"/>
      <c r="G996" s="126"/>
      <c r="H996" s="55"/>
      <c r="I996" s="51" t="str">
        <f t="shared" si="144"/>
        <v>-</v>
      </c>
      <c r="J996" s="26" t="str">
        <f t="shared" si="138"/>
        <v/>
      </c>
      <c r="K996" s="26" t="str">
        <f t="shared" si="145"/>
        <v/>
      </c>
      <c r="L996" s="26" t="str">
        <f t="shared" si="139"/>
        <v/>
      </c>
      <c r="M996" s="26" t="str">
        <f t="shared" si="140"/>
        <v/>
      </c>
      <c r="N996" s="26" t="str">
        <f t="shared" si="141"/>
        <v/>
      </c>
      <c r="O996" s="26" t="str">
        <f t="shared" si="142"/>
        <v/>
      </c>
      <c r="P996" s="50" t="str">
        <f>IF(OR(ISBLANK(Livraison!$B$15),ISBLANK(G996)),"",IF(M996=FALSE,FALSE,IF(AND((Livraison!$B$15-YEAR(G996))&gt;=16,(Livraison!$B$15-YEAR(G996))&lt;=65),TRUE,FALSE)))</f>
        <v/>
      </c>
      <c r="Q996" s="26" t="str">
        <f>IF(ISBLANK(E996),"",IF(COUNTIF(Qualification!$O$12:$O$1011,E996)&gt;0,TRUE,FALSE))</f>
        <v/>
      </c>
      <c r="R996" s="56" t="str">
        <f t="shared" si="143"/>
        <v/>
      </c>
    </row>
    <row r="997" spans="1:18">
      <c r="A997" s="40" t="str">
        <f t="shared" si="137"/>
        <v/>
      </c>
      <c r="B997" s="54"/>
      <c r="C997" s="54"/>
      <c r="D997" s="55"/>
      <c r="E997" s="53"/>
      <c r="F997" s="55"/>
      <c r="G997" s="126"/>
      <c r="H997" s="55"/>
      <c r="I997" s="51" t="str">
        <f t="shared" si="144"/>
        <v>-</v>
      </c>
      <c r="J997" s="26" t="str">
        <f t="shared" si="138"/>
        <v/>
      </c>
      <c r="K997" s="26" t="str">
        <f t="shared" si="145"/>
        <v/>
      </c>
      <c r="L997" s="26" t="str">
        <f t="shared" si="139"/>
        <v/>
      </c>
      <c r="M997" s="26" t="str">
        <f t="shared" si="140"/>
        <v/>
      </c>
      <c r="N997" s="26" t="str">
        <f t="shared" si="141"/>
        <v/>
      </c>
      <c r="O997" s="26" t="str">
        <f t="shared" si="142"/>
        <v/>
      </c>
      <c r="P997" s="50" t="str">
        <f>IF(OR(ISBLANK(Livraison!$B$15),ISBLANK(G997)),"",IF(M997=FALSE,FALSE,IF(AND((Livraison!$B$15-YEAR(G997))&gt;=16,(Livraison!$B$15-YEAR(G997))&lt;=65),TRUE,FALSE)))</f>
        <v/>
      </c>
      <c r="Q997" s="26" t="str">
        <f>IF(ISBLANK(E997),"",IF(COUNTIF(Qualification!$O$12:$O$1011,E997)&gt;0,TRUE,FALSE))</f>
        <v/>
      </c>
      <c r="R997" s="56" t="str">
        <f t="shared" si="143"/>
        <v/>
      </c>
    </row>
    <row r="998" spans="1:18">
      <c r="A998" s="40" t="str">
        <f t="shared" si="137"/>
        <v/>
      </c>
      <c r="B998" s="54"/>
      <c r="C998" s="54"/>
      <c r="D998" s="55"/>
      <c r="E998" s="53"/>
      <c r="F998" s="55"/>
      <c r="G998" s="126"/>
      <c r="H998" s="55"/>
      <c r="I998" s="51" t="str">
        <f t="shared" si="144"/>
        <v>-</v>
      </c>
      <c r="J998" s="26" t="str">
        <f t="shared" si="138"/>
        <v/>
      </c>
      <c r="K998" s="26" t="str">
        <f t="shared" si="145"/>
        <v/>
      </c>
      <c r="L998" s="26" t="str">
        <f t="shared" si="139"/>
        <v/>
      </c>
      <c r="M998" s="26" t="str">
        <f t="shared" si="140"/>
        <v/>
      </c>
      <c r="N998" s="26" t="str">
        <f t="shared" si="141"/>
        <v/>
      </c>
      <c r="O998" s="26" t="str">
        <f t="shared" si="142"/>
        <v/>
      </c>
      <c r="P998" s="50" t="str">
        <f>IF(OR(ISBLANK(Livraison!$B$15),ISBLANK(G998)),"",IF(M998=FALSE,FALSE,IF(AND((Livraison!$B$15-YEAR(G998))&gt;=16,(Livraison!$B$15-YEAR(G998))&lt;=65),TRUE,FALSE)))</f>
        <v/>
      </c>
      <c r="Q998" s="26" t="str">
        <f>IF(ISBLANK(E998),"",IF(COUNTIF(Qualification!$O$12:$O$1011,E998)&gt;0,TRUE,FALSE))</f>
        <v/>
      </c>
      <c r="R998" s="56" t="str">
        <f t="shared" si="143"/>
        <v/>
      </c>
    </row>
    <row r="999" spans="1:18">
      <c r="A999" s="40" t="str">
        <f t="shared" si="137"/>
        <v/>
      </c>
      <c r="B999" s="54"/>
      <c r="C999" s="54"/>
      <c r="D999" s="55"/>
      <c r="E999" s="53"/>
      <c r="F999" s="55"/>
      <c r="G999" s="126"/>
      <c r="H999" s="55"/>
      <c r="I999" s="51" t="str">
        <f t="shared" si="144"/>
        <v>-</v>
      </c>
      <c r="J999" s="26" t="str">
        <f t="shared" si="138"/>
        <v/>
      </c>
      <c r="K999" s="26" t="str">
        <f t="shared" si="145"/>
        <v/>
      </c>
      <c r="L999" s="26" t="str">
        <f t="shared" si="139"/>
        <v/>
      </c>
      <c r="M999" s="26" t="str">
        <f t="shared" si="140"/>
        <v/>
      </c>
      <c r="N999" s="26" t="str">
        <f t="shared" si="141"/>
        <v/>
      </c>
      <c r="O999" s="26" t="str">
        <f t="shared" si="142"/>
        <v/>
      </c>
      <c r="P999" s="50" t="str">
        <f>IF(OR(ISBLANK(Livraison!$B$15),ISBLANK(G999)),"",IF(M999=FALSE,FALSE,IF(AND((Livraison!$B$15-YEAR(G999))&gt;=16,(Livraison!$B$15-YEAR(G999))&lt;=65),TRUE,FALSE)))</f>
        <v/>
      </c>
      <c r="Q999" s="26" t="str">
        <f>IF(ISBLANK(E999),"",IF(COUNTIF(Qualification!$O$12:$O$1011,E999)&gt;0,TRUE,FALSE))</f>
        <v/>
      </c>
      <c r="R999" s="56" t="str">
        <f t="shared" si="143"/>
        <v/>
      </c>
    </row>
    <row r="1000" spans="1:18">
      <c r="A1000" s="40" t="str">
        <f t="shared" si="137"/>
        <v/>
      </c>
      <c r="B1000" s="54"/>
      <c r="C1000" s="54"/>
      <c r="D1000" s="55"/>
      <c r="E1000" s="53"/>
      <c r="F1000" s="55"/>
      <c r="G1000" s="126"/>
      <c r="H1000" s="55"/>
      <c r="I1000" s="51" t="str">
        <f t="shared" si="144"/>
        <v>-</v>
      </c>
      <c r="J1000" s="26" t="str">
        <f t="shared" si="138"/>
        <v/>
      </c>
      <c r="K1000" s="26" t="str">
        <f t="shared" si="145"/>
        <v/>
      </c>
      <c r="L1000" s="26" t="str">
        <f t="shared" si="139"/>
        <v/>
      </c>
      <c r="M1000" s="26" t="str">
        <f t="shared" si="140"/>
        <v/>
      </c>
      <c r="N1000" s="26" t="str">
        <f t="shared" si="141"/>
        <v/>
      </c>
      <c r="O1000" s="26" t="str">
        <f t="shared" si="142"/>
        <v/>
      </c>
      <c r="P1000" s="50" t="str">
        <f>IF(OR(ISBLANK(Livraison!$B$15),ISBLANK(G1000)),"",IF(M1000=FALSE,FALSE,IF(AND((Livraison!$B$15-YEAR(G1000))&gt;=16,(Livraison!$B$15-YEAR(G1000))&lt;=65),TRUE,FALSE)))</f>
        <v/>
      </c>
      <c r="Q1000" s="26" t="str">
        <f>IF(ISBLANK(E1000),"",IF(COUNTIF(Qualification!$O$12:$O$1011,E1000)&gt;0,TRUE,FALSE))</f>
        <v/>
      </c>
      <c r="R1000" s="56" t="str">
        <f t="shared" si="143"/>
        <v/>
      </c>
    </row>
    <row r="1001" spans="1:18">
      <c r="A1001" s="40" t="str">
        <f t="shared" si="137"/>
        <v/>
      </c>
      <c r="B1001" s="54"/>
      <c r="C1001" s="54"/>
      <c r="D1001" s="55"/>
      <c r="E1001" s="53"/>
      <c r="F1001" s="55"/>
      <c r="G1001" s="126"/>
      <c r="H1001" s="55"/>
      <c r="I1001" s="51" t="str">
        <f t="shared" si="144"/>
        <v>-</v>
      </c>
      <c r="J1001" s="26" t="str">
        <f t="shared" si="138"/>
        <v/>
      </c>
      <c r="K1001" s="26" t="str">
        <f t="shared" si="145"/>
        <v/>
      </c>
      <c r="L1001" s="26" t="str">
        <f t="shared" si="139"/>
        <v/>
      </c>
      <c r="M1001" s="26" t="str">
        <f t="shared" si="140"/>
        <v/>
      </c>
      <c r="N1001" s="26" t="str">
        <f t="shared" si="141"/>
        <v/>
      </c>
      <c r="O1001" s="26" t="str">
        <f t="shared" si="142"/>
        <v/>
      </c>
      <c r="P1001" s="50" t="str">
        <f>IF(OR(ISBLANK(Livraison!$B$15),ISBLANK(G1001)),"",IF(M1001=FALSE,FALSE,IF(AND((Livraison!$B$15-YEAR(G1001))&gt;=16,(Livraison!$B$15-YEAR(G1001))&lt;=65),TRUE,FALSE)))</f>
        <v/>
      </c>
      <c r="Q1001" s="26" t="str">
        <f>IF(ISBLANK(E1001),"",IF(COUNTIF(Qualification!$O$12:$O$1011,E1001)&gt;0,TRUE,FALSE))</f>
        <v/>
      </c>
      <c r="R1001" s="56" t="str">
        <f t="shared" si="143"/>
        <v/>
      </c>
    </row>
    <row r="1002" spans="1:18">
      <c r="A1002" s="40" t="str">
        <f t="shared" si="137"/>
        <v/>
      </c>
      <c r="B1002" s="54"/>
      <c r="C1002" s="54"/>
      <c r="D1002" s="55"/>
      <c r="E1002" s="53"/>
      <c r="F1002" s="55"/>
      <c r="G1002" s="126"/>
      <c r="H1002" s="55"/>
      <c r="I1002" s="51" t="str">
        <f t="shared" si="144"/>
        <v>-</v>
      </c>
      <c r="J1002" s="26" t="str">
        <f t="shared" si="138"/>
        <v/>
      </c>
      <c r="K1002" s="26" t="str">
        <f t="shared" si="145"/>
        <v/>
      </c>
      <c r="L1002" s="26" t="str">
        <f t="shared" si="139"/>
        <v/>
      </c>
      <c r="M1002" s="26" t="str">
        <f t="shared" si="140"/>
        <v/>
      </c>
      <c r="N1002" s="26" t="str">
        <f t="shared" si="141"/>
        <v/>
      </c>
      <c r="O1002" s="26" t="str">
        <f t="shared" si="142"/>
        <v/>
      </c>
      <c r="P1002" s="50" t="str">
        <f>IF(OR(ISBLANK(Livraison!$B$15),ISBLANK(G1002)),"",IF(M1002=FALSE,FALSE,IF(AND((Livraison!$B$15-YEAR(G1002))&gt;=16,(Livraison!$B$15-YEAR(G1002))&lt;=65),TRUE,FALSE)))</f>
        <v/>
      </c>
      <c r="Q1002" s="26" t="str">
        <f>IF(ISBLANK(E1002),"",IF(COUNTIF(Qualification!$O$12:$O$1011,E1002)&gt;0,TRUE,FALSE))</f>
        <v/>
      </c>
      <c r="R1002" s="56" t="str">
        <f t="shared" si="143"/>
        <v/>
      </c>
    </row>
    <row r="1003" spans="1:18">
      <c r="A1003" s="40" t="str">
        <f t="shared" si="137"/>
        <v/>
      </c>
      <c r="B1003" s="54"/>
      <c r="C1003" s="54"/>
      <c r="D1003" s="55"/>
      <c r="E1003" s="53"/>
      <c r="F1003" s="55"/>
      <c r="G1003" s="126"/>
      <c r="H1003" s="55"/>
      <c r="I1003" s="51" t="str">
        <f t="shared" si="144"/>
        <v>-</v>
      </c>
      <c r="J1003" s="26" t="str">
        <f t="shared" si="138"/>
        <v/>
      </c>
      <c r="K1003" s="26" t="str">
        <f t="shared" si="145"/>
        <v/>
      </c>
      <c r="L1003" s="26" t="str">
        <f t="shared" si="139"/>
        <v/>
      </c>
      <c r="M1003" s="26" t="str">
        <f t="shared" si="140"/>
        <v/>
      </c>
      <c r="N1003" s="26" t="str">
        <f t="shared" si="141"/>
        <v/>
      </c>
      <c r="O1003" s="26" t="str">
        <f t="shared" si="142"/>
        <v/>
      </c>
      <c r="P1003" s="50" t="str">
        <f>IF(OR(ISBLANK(Livraison!$B$15),ISBLANK(G1003)),"",IF(M1003=FALSE,FALSE,IF(AND((Livraison!$B$15-YEAR(G1003))&gt;=16,(Livraison!$B$15-YEAR(G1003))&lt;=65),TRUE,FALSE)))</f>
        <v/>
      </c>
      <c r="Q1003" s="26" t="str">
        <f>IF(ISBLANK(E1003),"",IF(COUNTIF(Qualification!$O$12:$O$1011,E1003)&gt;0,TRUE,FALSE))</f>
        <v/>
      </c>
      <c r="R1003" s="56" t="str">
        <f t="shared" si="143"/>
        <v/>
      </c>
    </row>
    <row r="1004" spans="1:18">
      <c r="A1004" s="40" t="str">
        <f t="shared" ref="A1004:A1011" si="146">IF(ISBLANK(D1004),"",IF(COUNTA(D1004:H1004)&lt;&gt;5,"Incomplet",IF(OR(COUNTIF(J1004:P1004,FALSE)&gt;0,COUNTIF(J1004:P1004,#N/A)&gt;0),"Erreur",IF(NOT(P1004),"Attention",IF(NOT(Q1004),"Pas utilisé","OK")))))</f>
        <v/>
      </c>
      <c r="B1004" s="54"/>
      <c r="C1004" s="54"/>
      <c r="D1004" s="55"/>
      <c r="E1004" s="53"/>
      <c r="F1004" s="55"/>
      <c r="G1004" s="126"/>
      <c r="H1004" s="55"/>
      <c r="I1004" s="51" t="str">
        <f t="shared" si="144"/>
        <v>-</v>
      </c>
      <c r="J1004" s="26" t="str">
        <f t="shared" ref="J1004:J1011" si="147">IF(D1004="CH.AHV",IF(LEN(E1004)=13,IF((MID(E1004,13,1)+1-1)=MOD(10-(MID(E1004,1,1)+3*MID(E1004,2,1)+MID(E1004,3,1)+3*MID(E1004,4,1)+MID(E1004,5,1)+3*MID(E1004,6,1)+MID(E1004,7,1)+3*MID(E1004,8,1)+MID(E1004,9,1)+3*MID(E1004,10,1)+MID(E1004,11,1)+3*MID(E1004,12,1)),10),TRUE,FALSE),FALSE),"")</f>
        <v/>
      </c>
      <c r="K1004" s="26" t="str">
        <f t="shared" si="145"/>
        <v/>
      </c>
      <c r="L1004" s="26" t="str">
        <f t="shared" ref="L1004:L1011" si="148">IF(ISBLANK(D1004),"",IF(OR(ISNA(MATCH(D1004,codecatidpers,0)),D1004="-"),FALSE,TRUE))</f>
        <v/>
      </c>
      <c r="M1004" s="26" t="str">
        <f t="shared" ref="M1004:M1011" si="149">IF(ISBLANK(G1004),"",IF(AND(G1004 &gt; DATE(1925,1,1),G1004 &lt; DATE(2100,1,1)),TRUE,FALSE))</f>
        <v/>
      </c>
      <c r="N1004" s="26" t="str">
        <f t="shared" ref="N1004:N1011" si="150">IF(ISBLANK(F1004),"",IF(OR(ISNA(MATCH(F1004,libsex,0)),F1004="-"),FALSE,TRUE))</f>
        <v/>
      </c>
      <c r="O1004" s="26" t="str">
        <f t="shared" ref="O1004:O1011" si="151">IF(ISBLANK(H1004),"",IF(OR(ISNA(MATCH(H1004,libgem,0)),H1004="-"),FALSE,TRUE))</f>
        <v/>
      </c>
      <c r="P1004" s="50" t="str">
        <f>IF(OR(ISBLANK(Livraison!$B$15),ISBLANK(G1004)),"",IF(M1004=FALSE,FALSE,IF(AND((Livraison!$B$15-YEAR(G1004))&gt;=16,(Livraison!$B$15-YEAR(G1004))&lt;=65),TRUE,FALSE)))</f>
        <v/>
      </c>
      <c r="Q1004" s="26" t="str">
        <f>IF(ISBLANK(E1004),"",IF(COUNTIF(Qualification!$O$12:$O$1011,E1004)&gt;0,TRUE,FALSE))</f>
        <v/>
      </c>
      <c r="R1004" s="56" t="str">
        <f t="shared" ref="R1004:R1011" si="152">IF(A1004="","",IF(A1004&lt;&gt;"Pas utilisé",1,0))</f>
        <v/>
      </c>
    </row>
    <row r="1005" spans="1:18">
      <c r="A1005" s="40" t="str">
        <f t="shared" si="146"/>
        <v/>
      </c>
      <c r="B1005" s="54"/>
      <c r="C1005" s="54"/>
      <c r="D1005" s="55"/>
      <c r="E1005" s="53"/>
      <c r="F1005" s="55"/>
      <c r="G1005" s="126"/>
      <c r="H1005" s="55"/>
      <c r="I1005" s="51" t="str">
        <f t="shared" si="144"/>
        <v>-</v>
      </c>
      <c r="J1005" s="26" t="str">
        <f t="shared" si="147"/>
        <v/>
      </c>
      <c r="K1005" s="26" t="str">
        <f t="shared" si="145"/>
        <v/>
      </c>
      <c r="L1005" s="26" t="str">
        <f t="shared" si="148"/>
        <v/>
      </c>
      <c r="M1005" s="26" t="str">
        <f t="shared" si="149"/>
        <v/>
      </c>
      <c r="N1005" s="26" t="str">
        <f t="shared" si="150"/>
        <v/>
      </c>
      <c r="O1005" s="26" t="str">
        <f t="shared" si="151"/>
        <v/>
      </c>
      <c r="P1005" s="50" t="str">
        <f>IF(OR(ISBLANK(Livraison!$B$15),ISBLANK(G1005)),"",IF(M1005=FALSE,FALSE,IF(AND((Livraison!$B$15-YEAR(G1005))&gt;=16,(Livraison!$B$15-YEAR(G1005))&lt;=65),TRUE,FALSE)))</f>
        <v/>
      </c>
      <c r="Q1005" s="26" t="str">
        <f>IF(ISBLANK(E1005),"",IF(COUNTIF(Qualification!$O$12:$O$1011,E1005)&gt;0,TRUE,FALSE))</f>
        <v/>
      </c>
      <c r="R1005" s="56" t="str">
        <f t="shared" si="152"/>
        <v/>
      </c>
    </row>
    <row r="1006" spans="1:18">
      <c r="A1006" s="40" t="str">
        <f t="shared" si="146"/>
        <v/>
      </c>
      <c r="B1006" s="54"/>
      <c r="C1006" s="54"/>
      <c r="D1006" s="55"/>
      <c r="E1006" s="53"/>
      <c r="F1006" s="55"/>
      <c r="G1006" s="126"/>
      <c r="H1006" s="55"/>
      <c r="I1006" s="51" t="str">
        <f t="shared" si="144"/>
        <v>-</v>
      </c>
      <c r="J1006" s="26" t="str">
        <f t="shared" si="147"/>
        <v/>
      </c>
      <c r="K1006" s="26" t="str">
        <f t="shared" si="145"/>
        <v/>
      </c>
      <c r="L1006" s="26" t="str">
        <f t="shared" si="148"/>
        <v/>
      </c>
      <c r="M1006" s="26" t="str">
        <f t="shared" si="149"/>
        <v/>
      </c>
      <c r="N1006" s="26" t="str">
        <f t="shared" si="150"/>
        <v/>
      </c>
      <c r="O1006" s="26" t="str">
        <f t="shared" si="151"/>
        <v/>
      </c>
      <c r="P1006" s="50" t="str">
        <f>IF(OR(ISBLANK(Livraison!$B$15),ISBLANK(G1006)),"",IF(M1006=FALSE,FALSE,IF(AND((Livraison!$B$15-YEAR(G1006))&gt;=16,(Livraison!$B$15-YEAR(G1006))&lt;=65),TRUE,FALSE)))</f>
        <v/>
      </c>
      <c r="Q1006" s="26" t="str">
        <f>IF(ISBLANK(E1006),"",IF(COUNTIF(Qualification!$O$12:$O$1011,E1006)&gt;0,TRUE,FALSE))</f>
        <v/>
      </c>
      <c r="R1006" s="56" t="str">
        <f t="shared" si="152"/>
        <v/>
      </c>
    </row>
    <row r="1007" spans="1:18">
      <c r="A1007" s="40" t="str">
        <f t="shared" si="146"/>
        <v/>
      </c>
      <c r="B1007" s="54"/>
      <c r="C1007" s="54"/>
      <c r="D1007" s="55"/>
      <c r="E1007" s="53"/>
      <c r="F1007" s="55"/>
      <c r="G1007" s="126"/>
      <c r="H1007" s="55"/>
      <c r="I1007" s="51" t="str">
        <f t="shared" si="144"/>
        <v>-</v>
      </c>
      <c r="J1007" s="26" t="str">
        <f t="shared" si="147"/>
        <v/>
      </c>
      <c r="K1007" s="26" t="str">
        <f t="shared" si="145"/>
        <v/>
      </c>
      <c r="L1007" s="26" t="str">
        <f t="shared" si="148"/>
        <v/>
      </c>
      <c r="M1007" s="26" t="str">
        <f t="shared" si="149"/>
        <v/>
      </c>
      <c r="N1007" s="26" t="str">
        <f t="shared" si="150"/>
        <v/>
      </c>
      <c r="O1007" s="26" t="str">
        <f t="shared" si="151"/>
        <v/>
      </c>
      <c r="P1007" s="50" t="str">
        <f>IF(OR(ISBLANK(Livraison!$B$15),ISBLANK(G1007)),"",IF(M1007=FALSE,FALSE,IF(AND((Livraison!$B$15-YEAR(G1007))&gt;=16,(Livraison!$B$15-YEAR(G1007))&lt;=65),TRUE,FALSE)))</f>
        <v/>
      </c>
      <c r="Q1007" s="26" t="str">
        <f>IF(ISBLANK(E1007),"",IF(COUNTIF(Qualification!$O$12:$O$1011,E1007)&gt;0,TRUE,FALSE))</f>
        <v/>
      </c>
      <c r="R1007" s="56" t="str">
        <f t="shared" si="152"/>
        <v/>
      </c>
    </row>
    <row r="1008" spans="1:18">
      <c r="A1008" s="40" t="str">
        <f t="shared" si="146"/>
        <v/>
      </c>
      <c r="B1008" s="54"/>
      <c r="C1008" s="54"/>
      <c r="D1008" s="55"/>
      <c r="E1008" s="53"/>
      <c r="F1008" s="55"/>
      <c r="G1008" s="126"/>
      <c r="H1008" s="55"/>
      <c r="I1008" s="51" t="str">
        <f t="shared" si="144"/>
        <v>-</v>
      </c>
      <c r="J1008" s="26" t="str">
        <f t="shared" si="147"/>
        <v/>
      </c>
      <c r="K1008" s="26" t="str">
        <f t="shared" si="145"/>
        <v/>
      </c>
      <c r="L1008" s="26" t="str">
        <f t="shared" si="148"/>
        <v/>
      </c>
      <c r="M1008" s="26" t="str">
        <f t="shared" si="149"/>
        <v/>
      </c>
      <c r="N1008" s="26" t="str">
        <f t="shared" si="150"/>
        <v/>
      </c>
      <c r="O1008" s="26" t="str">
        <f t="shared" si="151"/>
        <v/>
      </c>
      <c r="P1008" s="50" t="str">
        <f>IF(OR(ISBLANK(Livraison!$B$15),ISBLANK(G1008)),"",IF(M1008=FALSE,FALSE,IF(AND((Livraison!$B$15-YEAR(G1008))&gt;=16,(Livraison!$B$15-YEAR(G1008))&lt;=65),TRUE,FALSE)))</f>
        <v/>
      </c>
      <c r="Q1008" s="26" t="str">
        <f>IF(ISBLANK(E1008),"",IF(COUNTIF(Qualification!$O$12:$O$1011,E1008)&gt;0,TRUE,FALSE))</f>
        <v/>
      </c>
      <c r="R1008" s="56" t="str">
        <f t="shared" si="152"/>
        <v/>
      </c>
    </row>
    <row r="1009" spans="1:18">
      <c r="A1009" s="40" t="str">
        <f t="shared" si="146"/>
        <v/>
      </c>
      <c r="B1009" s="54"/>
      <c r="C1009" s="54"/>
      <c r="D1009" s="55"/>
      <c r="E1009" s="53"/>
      <c r="F1009" s="55"/>
      <c r="G1009" s="126"/>
      <c r="H1009" s="55"/>
      <c r="I1009" s="51" t="str">
        <f t="shared" si="144"/>
        <v>-</v>
      </c>
      <c r="J1009" s="26" t="str">
        <f t="shared" si="147"/>
        <v/>
      </c>
      <c r="K1009" s="26" t="str">
        <f t="shared" si="145"/>
        <v/>
      </c>
      <c r="L1009" s="26" t="str">
        <f t="shared" si="148"/>
        <v/>
      </c>
      <c r="M1009" s="26" t="str">
        <f t="shared" si="149"/>
        <v/>
      </c>
      <c r="N1009" s="26" t="str">
        <f t="shared" si="150"/>
        <v/>
      </c>
      <c r="O1009" s="26" t="str">
        <f t="shared" si="151"/>
        <v/>
      </c>
      <c r="P1009" s="50" t="str">
        <f>IF(OR(ISBLANK(Livraison!$B$15),ISBLANK(G1009)),"",IF(M1009=FALSE,FALSE,IF(AND((Livraison!$B$15-YEAR(G1009))&gt;=16,(Livraison!$B$15-YEAR(G1009))&lt;=65),TRUE,FALSE)))</f>
        <v/>
      </c>
      <c r="Q1009" s="26" t="str">
        <f>IF(ISBLANK(E1009),"",IF(COUNTIF(Qualification!$O$12:$O$1011,E1009)&gt;0,TRUE,FALSE))</f>
        <v/>
      </c>
      <c r="R1009" s="56" t="str">
        <f t="shared" si="152"/>
        <v/>
      </c>
    </row>
    <row r="1010" spans="1:18">
      <c r="A1010" s="40" t="str">
        <f t="shared" si="146"/>
        <v/>
      </c>
      <c r="B1010" s="54"/>
      <c r="C1010" s="54"/>
      <c r="D1010" s="55"/>
      <c r="E1010" s="53"/>
      <c r="F1010" s="55"/>
      <c r="G1010" s="126"/>
      <c r="H1010" s="55"/>
      <c r="I1010" s="51" t="str">
        <f t="shared" si="144"/>
        <v>-</v>
      </c>
      <c r="J1010" s="26" t="str">
        <f t="shared" si="147"/>
        <v/>
      </c>
      <c r="K1010" s="26" t="str">
        <f t="shared" si="145"/>
        <v/>
      </c>
      <c r="L1010" s="26" t="str">
        <f t="shared" si="148"/>
        <v/>
      </c>
      <c r="M1010" s="26" t="str">
        <f t="shared" si="149"/>
        <v/>
      </c>
      <c r="N1010" s="26" t="str">
        <f t="shared" si="150"/>
        <v/>
      </c>
      <c r="O1010" s="26" t="str">
        <f t="shared" si="151"/>
        <v/>
      </c>
      <c r="P1010" s="50" t="str">
        <f>IF(OR(ISBLANK(Livraison!$B$15),ISBLANK(G1010)),"",IF(M1010=FALSE,FALSE,IF(AND((Livraison!$B$15-YEAR(G1010))&gt;=16,(Livraison!$B$15-YEAR(G1010))&lt;=65),TRUE,FALSE)))</f>
        <v/>
      </c>
      <c r="Q1010" s="26" t="str">
        <f>IF(ISBLANK(E1010),"",IF(COUNTIF(Qualification!$O$12:$O$1011,E1010)&gt;0,TRUE,FALSE))</f>
        <v/>
      </c>
      <c r="R1010" s="56" t="str">
        <f t="shared" si="152"/>
        <v/>
      </c>
    </row>
    <row r="1011" spans="1:18">
      <c r="A1011" s="40" t="str">
        <f t="shared" si="146"/>
        <v/>
      </c>
      <c r="B1011" s="54"/>
      <c r="C1011" s="54"/>
      <c r="D1011" s="55"/>
      <c r="E1011" s="53"/>
      <c r="F1011" s="55"/>
      <c r="G1011" s="126"/>
      <c r="H1011" s="55"/>
      <c r="I1011" s="51" t="str">
        <f t="shared" si="144"/>
        <v>-</v>
      </c>
      <c r="J1011" s="26" t="str">
        <f t="shared" si="147"/>
        <v/>
      </c>
      <c r="K1011" s="26" t="str">
        <f t="shared" si="145"/>
        <v/>
      </c>
      <c r="L1011" s="26" t="str">
        <f t="shared" si="148"/>
        <v/>
      </c>
      <c r="M1011" s="26" t="str">
        <f t="shared" si="149"/>
        <v/>
      </c>
      <c r="N1011" s="26" t="str">
        <f t="shared" si="150"/>
        <v/>
      </c>
      <c r="O1011" s="26" t="str">
        <f t="shared" si="151"/>
        <v/>
      </c>
      <c r="P1011" s="50" t="str">
        <f>IF(OR(ISBLANK(Livraison!$B$15),ISBLANK(G1011)),"",IF(M1011=FALSE,FALSE,IF(AND((Livraison!$B$15-YEAR(G1011))&gt;=16,(Livraison!$B$15-YEAR(G1011))&lt;=65),TRUE,FALSE)))</f>
        <v/>
      </c>
      <c r="Q1011" s="26" t="str">
        <f>IF(ISBLANK(E1011),"",IF(COUNTIF(Qualification!$O$12:$O$1011,E1011)&gt;0,TRUE,FALSE))</f>
        <v/>
      </c>
      <c r="R1011" s="56" t="str">
        <f t="shared" si="152"/>
        <v/>
      </c>
    </row>
  </sheetData>
  <sheetProtection password="9CF6" sheet="1" objects="1" scenarios="1"/>
  <phoneticPr fontId="2" type="noConversion"/>
  <conditionalFormatting sqref="F12:F1011 D11:D1011">
    <cfRule type="expression" dxfId="25" priority="1" stopIfTrue="1">
      <formula>NOT(L11)</formula>
    </cfRule>
  </conditionalFormatting>
  <conditionalFormatting sqref="E12:E1011">
    <cfRule type="expression" dxfId="24" priority="2" stopIfTrue="1">
      <formula>NOT(J12)</formula>
    </cfRule>
    <cfRule type="expression" dxfId="23" priority="3" stopIfTrue="1">
      <formula>NOT(K12)</formula>
    </cfRule>
  </conditionalFormatting>
  <conditionalFormatting sqref="H12:H1011">
    <cfRule type="expression" dxfId="22" priority="4" stopIfTrue="1">
      <formula>NOT(O12)</formula>
    </cfRule>
  </conditionalFormatting>
  <conditionalFormatting sqref="A11">
    <cfRule type="cellIs" dxfId="21" priority="5" stopIfTrue="1" operator="equal">
      <formula>"OK"</formula>
    </cfRule>
    <cfRule type="cellIs" dxfId="20" priority="6" stopIfTrue="1" operator="equal">
      <formula>"x"</formula>
    </cfRule>
  </conditionalFormatting>
  <conditionalFormatting sqref="A12:A1011">
    <cfRule type="cellIs" dxfId="19" priority="7" stopIfTrue="1" operator="equal">
      <formula>"OK"</formula>
    </cfRule>
    <cfRule type="expression" dxfId="18" priority="8" stopIfTrue="1">
      <formula>OR(A12="Incomplet",A12="Erreur",A12="Pas utilisé")</formula>
    </cfRule>
    <cfRule type="expression" dxfId="17" priority="9" stopIfTrue="1">
      <formula>OR(A12="Attention")</formula>
    </cfRule>
  </conditionalFormatting>
  <conditionalFormatting sqref="G12:G1011">
    <cfRule type="expression" dxfId="16" priority="10" stopIfTrue="1">
      <formula>OR(M12=FALSE,P12=FALSE)</formula>
    </cfRule>
  </conditionalFormatting>
  <dataValidations count="14">
    <dataValidation type="textLength" allowBlank="1" showInputMessage="1" showErrorMessage="1" error="Le format de la valeur introduite n'est pas correct." sqref="B12:C1011">
      <formula1>1</formula1>
      <formula2>256</formula2>
    </dataValidation>
    <dataValidation type="list" allowBlank="1" showInputMessage="1" showErrorMessage="1" error="La valeur saisie n'est pas valide, veuillez consulter la liste des valeurs possibles dans l'onglet &quot;CatID&quot;" sqref="D12:D1011">
      <formula1>codecatidpers</formula1>
    </dataValidation>
    <dataValidation type="list" allowBlank="1" showInputMessage="1" showErrorMessage="1" error="La valeur saisie n'est pas valide, veuillez consulter la liste des valeurs possibles dans l'onglet &quot;Sexe&quot;" sqref="F12:F1011">
      <formula1>libsex</formula1>
    </dataValidation>
    <dataValidation type="date" allowBlank="1" showInputMessage="1" showErrorMessage="1" error="Le format de la date introduite n'est pas correct" sqref="G12:G1011">
      <formula1>9133</formula1>
      <formula2>73051</formula2>
    </dataValidation>
    <dataValidation allowBlank="1" showInputMessage="1" showErrorMessage="1" prompt="Catégorie d'identificateur utilisée concernant l'identification de la personne" sqref="D11"/>
    <dataValidation allowBlank="1" showInputMessage="1" showErrorMessage="1" prompt="Identificateur de la personne" sqref="E11"/>
    <dataValidation allowBlank="1" showInputMessage="1" showErrorMessage="1" prompt="Sexe de la personne (M/F)" sqref="F11"/>
    <dataValidation allowBlank="1" showInputMessage="1" showErrorMessage="1" prompt="Date de naissance de la personne au format JJ-MM-AA(AA)_x000a_Les élèves doivent avoir entre 16 et 65 ans" sqref="G11"/>
    <dataValidation allowBlank="1" showInputMessage="1" showErrorMessage="1" prompt="Domicile de l'élève" sqref="H11"/>
    <dataValidation allowBlank="1" showInputMessage="1" showErrorMessage="1" prompt="Nom de la personne. Cette valeur facultative sert à se repérer plus facilement dans le formulaire. Elle n'est pas transmise avec les données lorsque la saisie est terminée." sqref="B11"/>
    <dataValidation allowBlank="1" showInputMessage="1" showErrorMessage="1" prompt="Cet indicateur peut prendre 5 valeurs: _x000a_OK_x000a_INCOMPLET: des valeurs manquent_x000a_ATTENTION: une valeur (en orange) est hors des limites habituelles_x000a_ERREUR: une valeur (en rouge) n'est pas correcte_x000a_PAS UTILISE: cette personne n'est pas liée à une activité" sqref="A11"/>
    <dataValidation allowBlank="1" showInputMessage="1" showErrorMessage="1" prompt="Prénom de la personne. Cette valeur facultative sert à se repérer plus facilement dans le formulaire. Elle n'est pas transmise avec les données lorsque la saisie est terminée." sqref="C11"/>
    <dataValidation type="list" allowBlank="1" showDropDown="1" showInputMessage="1" showErrorMessage="1" error="La valeur saisie n'est pas valide, veuillez consulter la liste des valeurs possibles dans l'onglet &quot;Com&quot;" sqref="H12:H1011">
      <formula1>libgem</formula1>
    </dataValidation>
    <dataValidation type="whole" allowBlank="1" showInputMessage="1" showErrorMessage="1" error="Le format de la valeur n'est pas correc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selection pane="bottomLeft"/>
      <selection pane="bottomRight" activeCell="O12" sqref="O12"/>
    </sheetView>
  </sheetViews>
  <sheetFormatPr baseColWidth="10" defaultColWidth="11.453125" defaultRowHeight="12.5"/>
  <cols>
    <col min="1" max="1" width="10.81640625" style="45" customWidth="1"/>
    <col min="2" max="2" width="6.26953125" style="45" hidden="1" customWidth="1"/>
    <col min="3" max="3" width="10.7265625" style="59" hidden="1" customWidth="1"/>
    <col min="4" max="4" width="6.453125" style="59" hidden="1" customWidth="1"/>
    <col min="5" max="5" width="9.1796875" style="59" hidden="1" customWidth="1"/>
    <col min="6" max="7" width="10.54296875" style="59" hidden="1" customWidth="1"/>
    <col min="8" max="8" width="12" style="46" hidden="1" customWidth="1"/>
    <col min="9" max="9" width="9.81640625" style="46" hidden="1" customWidth="1"/>
    <col min="10" max="11" width="15.81640625" style="59" hidden="1" customWidth="1"/>
    <col min="12" max="12" width="13" style="46" customWidth="1"/>
    <col min="13" max="13" width="12.453125" style="46" customWidth="1"/>
    <col min="14" max="14" width="5.54296875" style="46" customWidth="1"/>
    <col min="15" max="15" width="27.7265625" style="45" customWidth="1"/>
    <col min="16" max="16" width="68.81640625" style="45" customWidth="1"/>
    <col min="17" max="17" width="47.7265625" style="45" customWidth="1"/>
    <col min="18" max="18" width="20" style="45" customWidth="1"/>
    <col min="19" max="19" width="22.81640625" style="45" customWidth="1"/>
    <col min="20" max="20" width="11" style="45" customWidth="1"/>
    <col min="21" max="21" width="28.453125" style="45" customWidth="1"/>
    <col min="22" max="22" width="22.1796875" style="45" customWidth="1"/>
    <col min="23" max="23" width="13.54296875" style="45" hidden="1" customWidth="1"/>
    <col min="24" max="29" width="11.453125" style="45" hidden="1" customWidth="1"/>
    <col min="30" max="30" width="9.7265625" style="45" hidden="1" customWidth="1"/>
    <col min="31" max="31" width="11.453125" style="45" hidden="1" customWidth="1"/>
    <col min="32" max="32" width="11.453125" style="59" hidden="1" customWidth="1"/>
    <col min="33" max="33" width="14" style="45" hidden="1" customWidth="1"/>
    <col min="34" max="16384" width="11.453125" style="45"/>
  </cols>
  <sheetData>
    <row r="9" spans="1:33" ht="15.5">
      <c r="A9" s="47" t="s">
        <v>2220</v>
      </c>
      <c r="B9" s="47"/>
      <c r="C9" s="58"/>
    </row>
    <row r="11" spans="1:33" ht="25.5" customHeight="1">
      <c r="A11" s="8" t="s">
        <v>3374</v>
      </c>
      <c r="B11" s="8" t="s">
        <v>2257</v>
      </c>
      <c r="C11" s="32" t="s">
        <v>3355</v>
      </c>
      <c r="D11" s="33" t="s">
        <v>3357</v>
      </c>
      <c r="E11" s="33" t="s">
        <v>3367</v>
      </c>
      <c r="F11" s="32" t="s">
        <v>3358</v>
      </c>
      <c r="G11" s="32" t="s">
        <v>3370</v>
      </c>
      <c r="H11" s="31" t="s">
        <v>3345</v>
      </c>
      <c r="I11" s="123" t="s">
        <v>921</v>
      </c>
      <c r="J11" s="36" t="s">
        <v>3347</v>
      </c>
      <c r="K11" s="36" t="s">
        <v>817</v>
      </c>
      <c r="L11" s="29" t="s">
        <v>3375</v>
      </c>
      <c r="M11" s="106" t="s">
        <v>1635</v>
      </c>
      <c r="N11" s="106" t="s">
        <v>1626</v>
      </c>
      <c r="O11" s="110" t="s">
        <v>3377</v>
      </c>
      <c r="P11" s="9" t="s">
        <v>3380</v>
      </c>
      <c r="Q11" s="9" t="s">
        <v>1638</v>
      </c>
      <c r="R11" s="125" t="s">
        <v>2206</v>
      </c>
      <c r="S11" s="125" t="s">
        <v>2207</v>
      </c>
      <c r="T11" s="125" t="s">
        <v>2208</v>
      </c>
      <c r="U11" s="165" t="s">
        <v>3554</v>
      </c>
      <c r="V11" s="111" t="s">
        <v>3381</v>
      </c>
      <c r="W11" s="41" t="s">
        <v>818</v>
      </c>
      <c r="X11" s="35" t="s">
        <v>3368</v>
      </c>
      <c r="Y11" s="35" t="s">
        <v>3369</v>
      </c>
      <c r="Z11" s="35" t="s">
        <v>1641</v>
      </c>
      <c r="AA11" s="35" t="s">
        <v>2216</v>
      </c>
      <c r="AB11" s="35" t="s">
        <v>2217</v>
      </c>
      <c r="AC11" s="35" t="s">
        <v>2219</v>
      </c>
      <c r="AD11" s="35" t="s">
        <v>3557</v>
      </c>
      <c r="AE11" s="35" t="s">
        <v>2258</v>
      </c>
      <c r="AF11" s="98" t="s">
        <v>3371</v>
      </c>
      <c r="AG11" s="35" t="s">
        <v>1636</v>
      </c>
    </row>
    <row r="12" spans="1:33">
      <c r="A12" s="40" t="str">
        <f>IF(ISBLANK(O12),"",IF(COUNTA(P12:T12)&lt;5,"Incomplet",IF(OR(COUNTIF(W12:AD12,FALSE)&gt;0,COUNTIF(W12:AC12,#N/A)&gt;0),"Erreur",IF(AE12=FALSE,"Attention","OK"))))</f>
        <v/>
      </c>
      <c r="B12" s="40" t="str">
        <f t="shared" ref="B12:B75" si="0">IF(O12&lt;&gt;"",IF(ISNA(MATCH(O12,pid,0)),"",IF(MATCH(O12,pid,0)=0,"",MATCH(O12,pid,0))),"")</f>
        <v/>
      </c>
      <c r="C12" s="60" t="str">
        <f t="shared" ref="C12:C75" si="1">IF(B12&lt;&gt;"",IF(INDEX(pkatid,B12)&gt;0,INDEX(pkatid,B12),""),"")</f>
        <v/>
      </c>
      <c r="D12" s="61" t="str">
        <f t="shared" ref="D12:D75" si="2">IF(B12&lt;&gt;"",IF(INDEX(psex,B12)&gt;0,INDEX(psex,B12),""),"")</f>
        <v/>
      </c>
      <c r="E12" s="61" t="str">
        <f t="shared" ref="E12:E75" si="3">IF(B12&lt;&gt;"",INDEX(ctrlsex,B12),"")</f>
        <v/>
      </c>
      <c r="F12" s="62" t="str">
        <f t="shared" ref="F12:F75" si="4">IF(B12&lt;&gt;"",IF(INDEX(pgebdat,B12)&gt;0,INDEX(pgebdat,B12),""),"")</f>
        <v/>
      </c>
      <c r="G12" s="62" t="str">
        <f t="shared" ref="G12:G75" si="5">IF(B12&lt;&gt;"",INDEX(ctrlage,B12),"")</f>
        <v/>
      </c>
      <c r="H12" s="63" t="str">
        <f t="shared" ref="H12:H75" si="6">IF(B12&lt;&gt;"",IF(INDEX(pdom,B12)&gt;0,INDEX(pdom,B12),""),"")</f>
        <v/>
      </c>
      <c r="I12" s="124" t="str">
        <f t="shared" ref="I12:I75" si="7">IF(B12&lt;&gt;"",INDEX(ctrldom,B12),"")</f>
        <v/>
      </c>
      <c r="J12" s="64" t="str">
        <f t="shared" ref="J12:J75" si="8">IF(B12&lt;&gt;"",IF(INDEX(pid,B12)&gt;0,INDEX(pid,B12),""),"")</f>
        <v/>
      </c>
      <c r="K12" s="131" t="str">
        <f t="shared" ref="K12:K75" si="9">IF(B12&lt;&gt;"",CONCATENATE(J12,S12),"")</f>
        <v/>
      </c>
      <c r="L12" s="112" t="str">
        <f t="shared" ref="L12:L75" si="10">IF(B12&lt;&gt;"",IF(INDEX(pname,B12)&gt;0,INDEX(pname,B12),""),"")</f>
        <v/>
      </c>
      <c r="M12" s="113" t="str">
        <f t="shared" ref="M12:M75" si="11">IF(B12&lt;&gt;"",IF(INDEX(psurname,B12)&gt;0,INDEX(psurname,B12),""),"")</f>
        <v/>
      </c>
      <c r="N12" s="113" t="str">
        <f>IF(B12&lt;&gt;"",IF(INDEX(ctrlage,B12)=TRUE,Livraison!$B$15-(YEAR(INDEX(pgebdat,B12))),""),"")</f>
        <v/>
      </c>
      <c r="O12" s="107"/>
      <c r="P12" s="109"/>
      <c r="Q12" s="108"/>
      <c r="R12" s="126"/>
      <c r="S12" s="108"/>
      <c r="T12" s="108"/>
      <c r="U12" s="108"/>
      <c r="V12" s="109"/>
      <c r="W12" s="132" t="str">
        <f>IF(K12="","",NOT(COUNTIF($K$12:$K$1011,$K12)&gt;1))</f>
        <v/>
      </c>
      <c r="X12" s="26" t="str">
        <f t="shared" ref="X12:X75" si="12">IF(ISBLANK(O12),"",IF(OR(ISNA(MATCH(O12,pid,0)),O12="-"),FALSE,TRUE))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cation!Q12,libtform,0))&gt;=10311000,INDEX(codetform,MATCH(Qualification!Q12,libtform,0))&lt;=10319900),IF(AND(INDEX(codetwolang,MATCH(Qualification!U12,libtwolang,0))&gt;=1,INDEX(codetwolang,MATCH(Qualification!U12,libtwolang,0))&lt;=999),TRUE,FALSE),IF(AND(INDEX(codetwolang,MATCH(Qualification!U12,libtwolang,0))&gt;=10,INDEX(codetwolang,MATCH(Qualification!U12,libtwolang,0))&lt;=99),FALSE,TRUE))))</f>
        <v/>
      </c>
      <c r="AE12" s="26" t="str">
        <f t="shared" ref="AE12:AE75" si="15">IF(OR(G12&lt;&gt;TRUE,Z12&lt;&gt;TRUE),"",IF(OR(N12&gt;INDEX(valmaxalt,MATCH(Q12,libtform,0)),N12&lt;INDEX(valminalt,MATCH(Q12,libtform,0))),FALSE,TRUE))</f>
        <v/>
      </c>
      <c r="AF12" s="56" t="str">
        <f>IF(A12="","",1)</f>
        <v/>
      </c>
      <c r="AG12" s="26" t="str">
        <f>IF(Y12=TRUE,INDEX(codeinst,MATCH(P12,libinst,0)),IF(Y13=TRUE,INDEX(codeinst,MATCH(P13,libinst,0)),IF(Y14=TRUE,INDEX(codeinst,MATCH(P14,libinst,0)),"ID")))</f>
        <v>ID</v>
      </c>
    </row>
    <row r="13" spans="1:33">
      <c r="A13" s="40" t="str">
        <f t="shared" ref="A13:A76" si="16">IF(ISBLANK(O13),"",IF(COUNTA(P13:T13)&lt;5,"Incomplet",IF(OR(COUNTIF(W13:AD13,FALSE)&gt;0,COUNTIF(W13:AC13,#N/A)&gt;0),"Erreur",IF(AE13=FALSE,"Attention","OK"))))</f>
        <v/>
      </c>
      <c r="B13" s="40" t="str">
        <f t="shared" si="0"/>
        <v/>
      </c>
      <c r="C13" s="65" t="str">
        <f t="shared" si="1"/>
        <v/>
      </c>
      <c r="D13" s="56" t="str">
        <f t="shared" si="2"/>
        <v/>
      </c>
      <c r="E13" s="56" t="str">
        <f t="shared" si="3"/>
        <v/>
      </c>
      <c r="F13" s="66" t="str">
        <f t="shared" si="4"/>
        <v/>
      </c>
      <c r="G13" s="66" t="str">
        <f t="shared" si="5"/>
        <v/>
      </c>
      <c r="H13" s="57" t="str">
        <f t="shared" si="6"/>
        <v/>
      </c>
      <c r="I13" s="57" t="str">
        <f t="shared" si="7"/>
        <v/>
      </c>
      <c r="J13" s="64" t="str">
        <f t="shared" si="8"/>
        <v/>
      </c>
      <c r="K13" s="64" t="str">
        <f t="shared" si="9"/>
        <v/>
      </c>
      <c r="L13" s="114" t="str">
        <f t="shared" si="10"/>
        <v/>
      </c>
      <c r="M13" s="114" t="str">
        <f t="shared" si="11"/>
        <v/>
      </c>
      <c r="N13" s="113" t="str">
        <f>IF(B13&lt;&gt;"",IF(INDEX(ctrlage,B13)=TRUE,Livraison!$B$15-(YEAR(INDEX(pgebdat,B13))),""),"")</f>
        <v/>
      </c>
      <c r="O13" s="107"/>
      <c r="P13" s="105"/>
      <c r="Q13" s="108"/>
      <c r="R13" s="126"/>
      <c r="S13" s="108"/>
      <c r="T13" s="108"/>
      <c r="U13" s="108"/>
      <c r="V13" s="105"/>
      <c r="W13" s="132"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cation!Q13,libtform,0))&gt;=10311000,INDEX(codetform,MATCH(Qualification!Q13,libtform,0))&lt;=10319900),IF(AND(INDEX(codetwolang,MATCH(Qualification!U13,libtwolang,0))&gt;=1,INDEX(codetwolang,MATCH(Qualification!U13,libtwolang,0))&lt;=999),TRUE,FALSE),IF(AND(INDEX(codetwolang,MATCH(Qualification!U13,libtwolang,0))&gt;=10,INDEX(codetwolang,MATCH(Qualification!U13,libtwolang,0))&lt;=99),FALSE,TRUE))))</f>
        <v/>
      </c>
      <c r="AE13" s="26" t="str">
        <f t="shared" si="15"/>
        <v/>
      </c>
      <c r="AF13" s="56" t="str">
        <f t="shared" ref="AF13:AF76" si="21">IF(A13="","",1)</f>
        <v/>
      </c>
    </row>
    <row r="14" spans="1:33">
      <c r="A14" s="40" t="str">
        <f t="shared" si="16"/>
        <v/>
      </c>
      <c r="B14" s="40" t="str">
        <f t="shared" si="0"/>
        <v/>
      </c>
      <c r="C14" s="65" t="str">
        <f t="shared" si="1"/>
        <v/>
      </c>
      <c r="D14" s="56" t="str">
        <f t="shared" si="2"/>
        <v/>
      </c>
      <c r="E14" s="56" t="str">
        <f t="shared" si="3"/>
        <v/>
      </c>
      <c r="F14" s="66" t="str">
        <f t="shared" si="4"/>
        <v/>
      </c>
      <c r="G14" s="66" t="str">
        <f t="shared" si="5"/>
        <v/>
      </c>
      <c r="H14" s="57" t="str">
        <f t="shared" si="6"/>
        <v/>
      </c>
      <c r="I14" s="57" t="str">
        <f t="shared" si="7"/>
        <v/>
      </c>
      <c r="J14" s="64" t="str">
        <f t="shared" si="8"/>
        <v/>
      </c>
      <c r="K14" s="64" t="str">
        <f t="shared" si="9"/>
        <v/>
      </c>
      <c r="L14" s="114" t="str">
        <f t="shared" si="10"/>
        <v/>
      </c>
      <c r="M14" s="114" t="str">
        <f t="shared" si="11"/>
        <v/>
      </c>
      <c r="N14" s="113" t="str">
        <f>IF(B14&lt;&gt;"",IF(INDEX(ctrlage,B14)=TRUE,Livraison!$B$15-(YEAR(INDEX(pgebdat,B14))),""),"")</f>
        <v/>
      </c>
      <c r="O14" s="107"/>
      <c r="P14" s="105"/>
      <c r="Q14" s="108"/>
      <c r="R14" s="126"/>
      <c r="S14" s="108"/>
      <c r="T14" s="108"/>
      <c r="U14" s="108"/>
      <c r="V14" s="105"/>
      <c r="W14" s="132"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cation!Q14,libtform,0))&gt;=10311000,INDEX(codetform,MATCH(Qualification!Q14,libtform,0))&lt;=10319900),IF(AND(INDEX(codetwolang,MATCH(Qualification!U14,libtwolang,0))&gt;=1,INDEX(codetwolang,MATCH(Qualification!U14,libtwolang,0))&lt;=999),TRUE,FALSE),IF(AND(INDEX(codetwolang,MATCH(Qualification!U14,libtwolang,0))&gt;=10,INDEX(codetwolang,MATCH(Qualification!U14,libtwolang,0))&lt;=99),FALSE,TRUE))))</f>
        <v/>
      </c>
      <c r="AE14" s="26" t="str">
        <f t="shared" si="15"/>
        <v/>
      </c>
      <c r="AF14" s="56" t="str">
        <f t="shared" si="21"/>
        <v/>
      </c>
    </row>
    <row r="15" spans="1:33">
      <c r="A15" s="40" t="str">
        <f t="shared" si="16"/>
        <v/>
      </c>
      <c r="B15" s="40" t="str">
        <f t="shared" si="0"/>
        <v/>
      </c>
      <c r="C15" s="65" t="str">
        <f t="shared" si="1"/>
        <v/>
      </c>
      <c r="D15" s="56" t="str">
        <f t="shared" si="2"/>
        <v/>
      </c>
      <c r="E15" s="56" t="str">
        <f t="shared" si="3"/>
        <v/>
      </c>
      <c r="F15" s="66" t="str">
        <f t="shared" si="4"/>
        <v/>
      </c>
      <c r="G15" s="66" t="str">
        <f t="shared" si="5"/>
        <v/>
      </c>
      <c r="H15" s="57" t="str">
        <f t="shared" si="6"/>
        <v/>
      </c>
      <c r="I15" s="57" t="str">
        <f t="shared" si="7"/>
        <v/>
      </c>
      <c r="J15" s="64" t="str">
        <f t="shared" si="8"/>
        <v/>
      </c>
      <c r="K15" s="64" t="str">
        <f t="shared" si="9"/>
        <v/>
      </c>
      <c r="L15" s="114" t="str">
        <f t="shared" si="10"/>
        <v/>
      </c>
      <c r="M15" s="114" t="str">
        <f t="shared" si="11"/>
        <v/>
      </c>
      <c r="N15" s="113" t="str">
        <f>IF(B15&lt;&gt;"",IF(INDEX(ctrlage,B15)=TRUE,Livraison!$B$15-(YEAR(INDEX(pgebdat,B15))),""),"")</f>
        <v/>
      </c>
      <c r="O15" s="107"/>
      <c r="P15" s="105"/>
      <c r="Q15" s="108"/>
      <c r="R15" s="126"/>
      <c r="S15" s="108"/>
      <c r="T15" s="108"/>
      <c r="U15" s="108"/>
      <c r="V15" s="105"/>
      <c r="W15" s="132"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cation!Q15,libtform,0))&gt;=10311000,INDEX(codetform,MATCH(Qualification!Q15,libtform,0))&lt;=10319900),IF(AND(INDEX(codetwolang,MATCH(Qualification!U15,libtwolang,0))&gt;=1,INDEX(codetwolang,MATCH(Qualification!U15,libtwolang,0))&lt;=999),TRUE,FALSE),IF(AND(INDEX(codetwolang,MATCH(Qualification!U15,libtwolang,0))&gt;=10,INDEX(codetwolang,MATCH(Qualification!U15,libtwolang,0))&lt;=99),FALSE,TRUE))))</f>
        <v/>
      </c>
      <c r="AE15" s="26" t="str">
        <f t="shared" si="15"/>
        <v/>
      </c>
      <c r="AF15" s="56" t="str">
        <f t="shared" si="21"/>
        <v/>
      </c>
    </row>
    <row r="16" spans="1:33">
      <c r="A16" s="40" t="str">
        <f t="shared" si="16"/>
        <v/>
      </c>
      <c r="B16" s="40" t="str">
        <f t="shared" si="0"/>
        <v/>
      </c>
      <c r="C16" s="65" t="str">
        <f t="shared" si="1"/>
        <v/>
      </c>
      <c r="D16" s="56" t="str">
        <f t="shared" si="2"/>
        <v/>
      </c>
      <c r="E16" s="56" t="str">
        <f t="shared" si="3"/>
        <v/>
      </c>
      <c r="F16" s="66" t="str">
        <f t="shared" si="4"/>
        <v/>
      </c>
      <c r="G16" s="66" t="str">
        <f t="shared" si="5"/>
        <v/>
      </c>
      <c r="H16" s="57" t="str">
        <f t="shared" si="6"/>
        <v/>
      </c>
      <c r="I16" s="57" t="str">
        <f t="shared" si="7"/>
        <v/>
      </c>
      <c r="J16" s="64" t="str">
        <f t="shared" si="8"/>
        <v/>
      </c>
      <c r="K16" s="64" t="str">
        <f t="shared" si="9"/>
        <v/>
      </c>
      <c r="L16" s="114" t="str">
        <f t="shared" si="10"/>
        <v/>
      </c>
      <c r="M16" s="114" t="str">
        <f t="shared" si="11"/>
        <v/>
      </c>
      <c r="N16" s="113" t="str">
        <f>IF(B16&lt;&gt;"",IF(INDEX(ctrlage,B16)=TRUE,Livraison!$B$15-(YEAR(INDEX(pgebdat,B16))),""),"")</f>
        <v/>
      </c>
      <c r="O16" s="107"/>
      <c r="P16" s="105"/>
      <c r="Q16" s="108"/>
      <c r="R16" s="126"/>
      <c r="S16" s="108"/>
      <c r="T16" s="108"/>
      <c r="U16" s="108"/>
      <c r="V16" s="105"/>
      <c r="W16" s="132"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cation!Q16,libtform,0))&gt;=10311000,INDEX(codetform,MATCH(Qualification!Q16,libtform,0))&lt;=10319900),IF(AND(INDEX(codetwolang,MATCH(Qualification!U16,libtwolang,0))&gt;=1,INDEX(codetwolang,MATCH(Qualification!U16,libtwolang,0))&lt;=999),TRUE,FALSE),IF(AND(INDEX(codetwolang,MATCH(Qualification!U16,libtwolang,0))&gt;=10,INDEX(codetwolang,MATCH(Qualification!U16,libtwolang,0))&lt;=99),FALSE,TRUE))))</f>
        <v/>
      </c>
      <c r="AE16" s="26" t="str">
        <f t="shared" si="15"/>
        <v/>
      </c>
      <c r="AF16" s="56" t="str">
        <f t="shared" si="21"/>
        <v/>
      </c>
    </row>
    <row r="17" spans="1:32">
      <c r="A17" s="40" t="str">
        <f t="shared" si="16"/>
        <v/>
      </c>
      <c r="B17" s="40" t="str">
        <f t="shared" si="0"/>
        <v/>
      </c>
      <c r="C17" s="65" t="str">
        <f t="shared" si="1"/>
        <v/>
      </c>
      <c r="D17" s="56" t="str">
        <f t="shared" si="2"/>
        <v/>
      </c>
      <c r="E17" s="56" t="str">
        <f t="shared" si="3"/>
        <v/>
      </c>
      <c r="F17" s="66" t="str">
        <f t="shared" si="4"/>
        <v/>
      </c>
      <c r="G17" s="66" t="str">
        <f t="shared" si="5"/>
        <v/>
      </c>
      <c r="H17" s="57" t="str">
        <f t="shared" si="6"/>
        <v/>
      </c>
      <c r="I17" s="57" t="str">
        <f t="shared" si="7"/>
        <v/>
      </c>
      <c r="J17" s="64" t="str">
        <f t="shared" si="8"/>
        <v/>
      </c>
      <c r="K17" s="64" t="str">
        <f t="shared" si="9"/>
        <v/>
      </c>
      <c r="L17" s="114" t="str">
        <f t="shared" si="10"/>
        <v/>
      </c>
      <c r="M17" s="114" t="str">
        <f t="shared" si="11"/>
        <v/>
      </c>
      <c r="N17" s="113" t="str">
        <f>IF(B17&lt;&gt;"",IF(INDEX(ctrlage,B17)=TRUE,Livraison!$B$15-(YEAR(INDEX(pgebdat,B17))),""),"")</f>
        <v/>
      </c>
      <c r="O17" s="107"/>
      <c r="P17" s="105"/>
      <c r="Q17" s="108"/>
      <c r="R17" s="126"/>
      <c r="S17" s="108"/>
      <c r="T17" s="108"/>
      <c r="U17" s="108"/>
      <c r="V17" s="105"/>
      <c r="W17" s="132"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cation!Q17,libtform,0))&gt;=10311000,INDEX(codetform,MATCH(Qualification!Q17,libtform,0))&lt;=10319900),IF(AND(INDEX(codetwolang,MATCH(Qualification!U17,libtwolang,0))&gt;=1,INDEX(codetwolang,MATCH(Qualification!U17,libtwolang,0))&lt;=999),TRUE,FALSE),IF(AND(INDEX(codetwolang,MATCH(Qualification!U17,libtwolang,0))&gt;=10,INDEX(codetwolang,MATCH(Qualification!U17,libtwolang,0))&lt;=99),FALSE,TRUE))))</f>
        <v/>
      </c>
      <c r="AE17" s="26" t="str">
        <f t="shared" si="15"/>
        <v/>
      </c>
      <c r="AF17" s="56" t="str">
        <f t="shared" si="21"/>
        <v/>
      </c>
    </row>
    <row r="18" spans="1:32">
      <c r="A18" s="40" t="str">
        <f t="shared" si="16"/>
        <v/>
      </c>
      <c r="B18" s="40" t="str">
        <f t="shared" si="0"/>
        <v/>
      </c>
      <c r="C18" s="65" t="str">
        <f t="shared" si="1"/>
        <v/>
      </c>
      <c r="D18" s="56" t="str">
        <f t="shared" si="2"/>
        <v/>
      </c>
      <c r="E18" s="56" t="str">
        <f t="shared" si="3"/>
        <v/>
      </c>
      <c r="F18" s="66" t="str">
        <f t="shared" si="4"/>
        <v/>
      </c>
      <c r="G18" s="66" t="str">
        <f t="shared" si="5"/>
        <v/>
      </c>
      <c r="H18" s="57" t="str">
        <f t="shared" si="6"/>
        <v/>
      </c>
      <c r="I18" s="57" t="str">
        <f t="shared" si="7"/>
        <v/>
      </c>
      <c r="J18" s="64" t="str">
        <f t="shared" si="8"/>
        <v/>
      </c>
      <c r="K18" s="64" t="str">
        <f t="shared" si="9"/>
        <v/>
      </c>
      <c r="L18" s="114" t="str">
        <f t="shared" si="10"/>
        <v/>
      </c>
      <c r="M18" s="114" t="str">
        <f t="shared" si="11"/>
        <v/>
      </c>
      <c r="N18" s="113" t="str">
        <f>IF(B18&lt;&gt;"",IF(INDEX(ctrlage,B18)=TRUE,Livraison!$B$15-(YEAR(INDEX(pgebdat,B18))),""),"")</f>
        <v/>
      </c>
      <c r="O18" s="107"/>
      <c r="P18" s="105"/>
      <c r="Q18" s="108"/>
      <c r="R18" s="126"/>
      <c r="S18" s="108"/>
      <c r="T18" s="108"/>
      <c r="U18" s="108"/>
      <c r="V18" s="105"/>
      <c r="W18" s="132"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cation!Q18,libtform,0))&gt;=10311000,INDEX(codetform,MATCH(Qualification!Q18,libtform,0))&lt;=10319900),IF(AND(INDEX(codetwolang,MATCH(Qualification!U18,libtwolang,0))&gt;=1,INDEX(codetwolang,MATCH(Qualification!U18,libtwolang,0))&lt;=999),TRUE,FALSE),IF(AND(INDEX(codetwolang,MATCH(Qualification!U18,libtwolang,0))&gt;=10,INDEX(codetwolang,MATCH(Qualification!U18,libtwolang,0))&lt;=99),FALSE,TRUE))))</f>
        <v/>
      </c>
      <c r="AE18" s="26" t="str">
        <f t="shared" si="15"/>
        <v/>
      </c>
      <c r="AF18" s="56" t="str">
        <f t="shared" si="21"/>
        <v/>
      </c>
    </row>
    <row r="19" spans="1:32">
      <c r="A19" s="40" t="str">
        <f t="shared" si="16"/>
        <v/>
      </c>
      <c r="B19" s="40" t="str">
        <f t="shared" si="0"/>
        <v/>
      </c>
      <c r="C19" s="65" t="str">
        <f t="shared" si="1"/>
        <v/>
      </c>
      <c r="D19" s="56" t="str">
        <f t="shared" si="2"/>
        <v/>
      </c>
      <c r="E19" s="56" t="str">
        <f t="shared" si="3"/>
        <v/>
      </c>
      <c r="F19" s="66" t="str">
        <f t="shared" si="4"/>
        <v/>
      </c>
      <c r="G19" s="66" t="str">
        <f t="shared" si="5"/>
        <v/>
      </c>
      <c r="H19" s="57" t="str">
        <f t="shared" si="6"/>
        <v/>
      </c>
      <c r="I19" s="57" t="str">
        <f t="shared" si="7"/>
        <v/>
      </c>
      <c r="J19" s="64" t="str">
        <f t="shared" si="8"/>
        <v/>
      </c>
      <c r="K19" s="64" t="str">
        <f t="shared" si="9"/>
        <v/>
      </c>
      <c r="L19" s="114" t="str">
        <f t="shared" si="10"/>
        <v/>
      </c>
      <c r="M19" s="114" t="str">
        <f t="shared" si="11"/>
        <v/>
      </c>
      <c r="N19" s="113" t="str">
        <f>IF(B19&lt;&gt;"",IF(INDEX(ctrlage,B19)=TRUE,Livraison!$B$15-(YEAR(INDEX(pgebdat,B19))),""),"")</f>
        <v/>
      </c>
      <c r="O19" s="107"/>
      <c r="P19" s="105"/>
      <c r="Q19" s="108"/>
      <c r="R19" s="126"/>
      <c r="S19" s="108"/>
      <c r="T19" s="108"/>
      <c r="U19" s="108"/>
      <c r="V19" s="105"/>
      <c r="W19" s="132"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cation!Q19,libtform,0))&gt;=10311000,INDEX(codetform,MATCH(Qualification!Q19,libtform,0))&lt;=10319900),IF(AND(INDEX(codetwolang,MATCH(Qualification!U19,libtwolang,0))&gt;=1,INDEX(codetwolang,MATCH(Qualification!U19,libtwolang,0))&lt;=999),TRUE,FALSE),IF(AND(INDEX(codetwolang,MATCH(Qualification!U19,libtwolang,0))&gt;=10,INDEX(codetwolang,MATCH(Qualification!U19,libtwolang,0))&lt;=99),FALSE,TRUE))))</f>
        <v/>
      </c>
      <c r="AE19" s="26" t="str">
        <f t="shared" si="15"/>
        <v/>
      </c>
      <c r="AF19" s="56" t="str">
        <f t="shared" si="21"/>
        <v/>
      </c>
    </row>
    <row r="20" spans="1:32">
      <c r="A20" s="40" t="str">
        <f t="shared" si="16"/>
        <v/>
      </c>
      <c r="B20" s="40" t="str">
        <f t="shared" si="0"/>
        <v/>
      </c>
      <c r="C20" s="65" t="str">
        <f t="shared" si="1"/>
        <v/>
      </c>
      <c r="D20" s="56" t="str">
        <f t="shared" si="2"/>
        <v/>
      </c>
      <c r="E20" s="56" t="str">
        <f t="shared" si="3"/>
        <v/>
      </c>
      <c r="F20" s="66" t="str">
        <f t="shared" si="4"/>
        <v/>
      </c>
      <c r="G20" s="66" t="str">
        <f t="shared" si="5"/>
        <v/>
      </c>
      <c r="H20" s="57" t="str">
        <f t="shared" si="6"/>
        <v/>
      </c>
      <c r="I20" s="57" t="str">
        <f t="shared" si="7"/>
        <v/>
      </c>
      <c r="J20" s="64" t="str">
        <f t="shared" si="8"/>
        <v/>
      </c>
      <c r="K20" s="64" t="str">
        <f t="shared" si="9"/>
        <v/>
      </c>
      <c r="L20" s="114" t="str">
        <f t="shared" si="10"/>
        <v/>
      </c>
      <c r="M20" s="114" t="str">
        <f t="shared" si="11"/>
        <v/>
      </c>
      <c r="N20" s="113" t="str">
        <f>IF(B20&lt;&gt;"",IF(INDEX(ctrlage,B20)=TRUE,Livraison!$B$15-(YEAR(INDEX(pgebdat,B20))),""),"")</f>
        <v/>
      </c>
      <c r="O20" s="107"/>
      <c r="P20" s="105"/>
      <c r="Q20" s="108"/>
      <c r="R20" s="126"/>
      <c r="S20" s="108"/>
      <c r="T20" s="108"/>
      <c r="U20" s="108"/>
      <c r="V20" s="105"/>
      <c r="W20" s="132"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cation!Q20,libtform,0))&gt;=10311000,INDEX(codetform,MATCH(Qualification!Q20,libtform,0))&lt;=10319900),IF(AND(INDEX(codetwolang,MATCH(Qualification!U20,libtwolang,0))&gt;=1,INDEX(codetwolang,MATCH(Qualification!U20,libtwolang,0))&lt;=999),TRUE,FALSE),IF(AND(INDEX(codetwolang,MATCH(Qualification!U20,libtwolang,0))&gt;=10,INDEX(codetwolang,MATCH(Qualification!U20,libtwolang,0))&lt;=99),FALSE,TRUE))))</f>
        <v/>
      </c>
      <c r="AE20" s="26" t="str">
        <f t="shared" si="15"/>
        <v/>
      </c>
      <c r="AF20" s="56" t="str">
        <f t="shared" si="21"/>
        <v/>
      </c>
    </row>
    <row r="21" spans="1:32">
      <c r="A21" s="40" t="str">
        <f t="shared" si="16"/>
        <v/>
      </c>
      <c r="B21" s="40" t="str">
        <f t="shared" si="0"/>
        <v/>
      </c>
      <c r="C21" s="65" t="str">
        <f t="shared" si="1"/>
        <v/>
      </c>
      <c r="D21" s="56" t="str">
        <f t="shared" si="2"/>
        <v/>
      </c>
      <c r="E21" s="56" t="str">
        <f t="shared" si="3"/>
        <v/>
      </c>
      <c r="F21" s="66" t="str">
        <f t="shared" si="4"/>
        <v/>
      </c>
      <c r="G21" s="66" t="str">
        <f t="shared" si="5"/>
        <v/>
      </c>
      <c r="H21" s="57" t="str">
        <f t="shared" si="6"/>
        <v/>
      </c>
      <c r="I21" s="57" t="str">
        <f t="shared" si="7"/>
        <v/>
      </c>
      <c r="J21" s="64" t="str">
        <f t="shared" si="8"/>
        <v/>
      </c>
      <c r="K21" s="64" t="str">
        <f t="shared" si="9"/>
        <v/>
      </c>
      <c r="L21" s="114" t="str">
        <f t="shared" si="10"/>
        <v/>
      </c>
      <c r="M21" s="114" t="str">
        <f t="shared" si="11"/>
        <v/>
      </c>
      <c r="N21" s="113" t="str">
        <f>IF(B21&lt;&gt;"",IF(INDEX(ctrlage,B21)=TRUE,Livraison!$B$15-(YEAR(INDEX(pgebdat,B21))),""),"")</f>
        <v/>
      </c>
      <c r="O21" s="107"/>
      <c r="P21" s="105"/>
      <c r="Q21" s="108"/>
      <c r="R21" s="126"/>
      <c r="S21" s="108"/>
      <c r="T21" s="108"/>
      <c r="U21" s="108"/>
      <c r="V21" s="105"/>
      <c r="W21" s="132"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cation!Q21,libtform,0))&gt;=10311000,INDEX(codetform,MATCH(Qualification!Q21,libtform,0))&lt;=10319900),IF(AND(INDEX(codetwolang,MATCH(Qualification!U21,libtwolang,0))&gt;=1,INDEX(codetwolang,MATCH(Qualification!U21,libtwolang,0))&lt;=999),TRUE,FALSE),IF(AND(INDEX(codetwolang,MATCH(Qualification!U21,libtwolang,0))&gt;=10,INDEX(codetwolang,MATCH(Qualification!U21,libtwolang,0))&lt;=99),FALSE,TRUE))))</f>
        <v/>
      </c>
      <c r="AE21" s="26" t="str">
        <f t="shared" si="15"/>
        <v/>
      </c>
      <c r="AF21" s="56" t="str">
        <f t="shared" si="21"/>
        <v/>
      </c>
    </row>
    <row r="22" spans="1:32">
      <c r="A22" s="40" t="str">
        <f t="shared" si="16"/>
        <v/>
      </c>
      <c r="B22" s="40" t="str">
        <f t="shared" si="0"/>
        <v/>
      </c>
      <c r="C22" s="65" t="str">
        <f t="shared" si="1"/>
        <v/>
      </c>
      <c r="D22" s="56" t="str">
        <f t="shared" si="2"/>
        <v/>
      </c>
      <c r="E22" s="56" t="str">
        <f t="shared" si="3"/>
        <v/>
      </c>
      <c r="F22" s="66" t="str">
        <f t="shared" si="4"/>
        <v/>
      </c>
      <c r="G22" s="66" t="str">
        <f t="shared" si="5"/>
        <v/>
      </c>
      <c r="H22" s="57" t="str">
        <f t="shared" si="6"/>
        <v/>
      </c>
      <c r="I22" s="57" t="str">
        <f t="shared" si="7"/>
        <v/>
      </c>
      <c r="J22" s="64" t="str">
        <f t="shared" si="8"/>
        <v/>
      </c>
      <c r="K22" s="64" t="str">
        <f t="shared" si="9"/>
        <v/>
      </c>
      <c r="L22" s="114" t="str">
        <f t="shared" si="10"/>
        <v/>
      </c>
      <c r="M22" s="114" t="str">
        <f t="shared" si="11"/>
        <v/>
      </c>
      <c r="N22" s="113" t="str">
        <f>IF(B22&lt;&gt;"",IF(INDEX(ctrlage,B22)=TRUE,Livraison!$B$15-(YEAR(INDEX(pgebdat,B22))),""),"")</f>
        <v/>
      </c>
      <c r="O22" s="107"/>
      <c r="P22" s="105"/>
      <c r="Q22" s="108"/>
      <c r="R22" s="126"/>
      <c r="S22" s="108"/>
      <c r="T22" s="108"/>
      <c r="U22" s="108"/>
      <c r="V22" s="105"/>
      <c r="W22" s="132"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cation!Q22,libtform,0))&gt;=10311000,INDEX(codetform,MATCH(Qualification!Q22,libtform,0))&lt;=10319900),IF(AND(INDEX(codetwolang,MATCH(Qualification!U22,libtwolang,0))&gt;=1,INDEX(codetwolang,MATCH(Qualification!U22,libtwolang,0))&lt;=999),TRUE,FALSE),IF(AND(INDEX(codetwolang,MATCH(Qualification!U22,libtwolang,0))&gt;=10,INDEX(codetwolang,MATCH(Qualification!U22,libtwolang,0))&lt;=99),FALSE,TRUE))))</f>
        <v/>
      </c>
      <c r="AE22" s="26" t="str">
        <f t="shared" si="15"/>
        <v/>
      </c>
      <c r="AF22" s="56" t="str">
        <f t="shared" si="21"/>
        <v/>
      </c>
    </row>
    <row r="23" spans="1:32">
      <c r="A23" s="40" t="str">
        <f t="shared" si="16"/>
        <v/>
      </c>
      <c r="B23" s="40" t="str">
        <f t="shared" si="0"/>
        <v/>
      </c>
      <c r="C23" s="65" t="str">
        <f t="shared" si="1"/>
        <v/>
      </c>
      <c r="D23" s="56" t="str">
        <f t="shared" si="2"/>
        <v/>
      </c>
      <c r="E23" s="56" t="str">
        <f t="shared" si="3"/>
        <v/>
      </c>
      <c r="F23" s="66" t="str">
        <f t="shared" si="4"/>
        <v/>
      </c>
      <c r="G23" s="66" t="str">
        <f t="shared" si="5"/>
        <v/>
      </c>
      <c r="H23" s="57" t="str">
        <f t="shared" si="6"/>
        <v/>
      </c>
      <c r="I23" s="57" t="str">
        <f t="shared" si="7"/>
        <v/>
      </c>
      <c r="J23" s="64" t="str">
        <f t="shared" si="8"/>
        <v/>
      </c>
      <c r="K23" s="64" t="str">
        <f t="shared" si="9"/>
        <v/>
      </c>
      <c r="L23" s="114" t="str">
        <f t="shared" si="10"/>
        <v/>
      </c>
      <c r="M23" s="114" t="str">
        <f t="shared" si="11"/>
        <v/>
      </c>
      <c r="N23" s="113" t="str">
        <f>IF(B23&lt;&gt;"",IF(INDEX(ctrlage,B23)=TRUE,Livraison!$B$15-(YEAR(INDEX(pgebdat,B23))),""),"")</f>
        <v/>
      </c>
      <c r="O23" s="107"/>
      <c r="P23" s="105"/>
      <c r="Q23" s="108"/>
      <c r="R23" s="126"/>
      <c r="S23" s="108"/>
      <c r="T23" s="108"/>
      <c r="U23" s="108"/>
      <c r="V23" s="105"/>
      <c r="W23" s="132"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cation!Q23,libtform,0))&gt;=10311000,INDEX(codetform,MATCH(Qualification!Q23,libtform,0))&lt;=10319900),IF(AND(INDEX(codetwolang,MATCH(Qualification!U23,libtwolang,0))&gt;=1,INDEX(codetwolang,MATCH(Qualification!U23,libtwolang,0))&lt;=999),TRUE,FALSE),IF(AND(INDEX(codetwolang,MATCH(Qualification!U23,libtwolang,0))&gt;=10,INDEX(codetwolang,MATCH(Qualification!U23,libtwolang,0))&lt;=99),FALSE,TRUE))))</f>
        <v/>
      </c>
      <c r="AE23" s="26" t="str">
        <f t="shared" si="15"/>
        <v/>
      </c>
      <c r="AF23" s="56" t="str">
        <f t="shared" si="21"/>
        <v/>
      </c>
    </row>
    <row r="24" spans="1:32">
      <c r="A24" s="40" t="str">
        <f t="shared" si="16"/>
        <v/>
      </c>
      <c r="B24" s="40" t="str">
        <f t="shared" si="0"/>
        <v/>
      </c>
      <c r="C24" s="65" t="str">
        <f t="shared" si="1"/>
        <v/>
      </c>
      <c r="D24" s="56" t="str">
        <f t="shared" si="2"/>
        <v/>
      </c>
      <c r="E24" s="56" t="str">
        <f t="shared" si="3"/>
        <v/>
      </c>
      <c r="F24" s="66" t="str">
        <f t="shared" si="4"/>
        <v/>
      </c>
      <c r="G24" s="66" t="str">
        <f t="shared" si="5"/>
        <v/>
      </c>
      <c r="H24" s="57" t="str">
        <f t="shared" si="6"/>
        <v/>
      </c>
      <c r="I24" s="57" t="str">
        <f t="shared" si="7"/>
        <v/>
      </c>
      <c r="J24" s="64" t="str">
        <f t="shared" si="8"/>
        <v/>
      </c>
      <c r="K24" s="64" t="str">
        <f t="shared" si="9"/>
        <v/>
      </c>
      <c r="L24" s="114" t="str">
        <f t="shared" si="10"/>
        <v/>
      </c>
      <c r="M24" s="114" t="str">
        <f t="shared" si="11"/>
        <v/>
      </c>
      <c r="N24" s="113" t="str">
        <f>IF(B24&lt;&gt;"",IF(INDEX(ctrlage,B24)=TRUE,Livraison!$B$15-(YEAR(INDEX(pgebdat,B24))),""),"")</f>
        <v/>
      </c>
      <c r="O24" s="107"/>
      <c r="P24" s="105"/>
      <c r="Q24" s="108"/>
      <c r="R24" s="126"/>
      <c r="S24" s="108"/>
      <c r="T24" s="108"/>
      <c r="U24" s="108"/>
      <c r="V24" s="105"/>
      <c r="W24" s="132"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cation!Q24,libtform,0))&gt;=10311000,INDEX(codetform,MATCH(Qualification!Q24,libtform,0))&lt;=10319900),IF(AND(INDEX(codetwolang,MATCH(Qualification!U24,libtwolang,0))&gt;=1,INDEX(codetwolang,MATCH(Qualification!U24,libtwolang,0))&lt;=999),TRUE,FALSE),IF(AND(INDEX(codetwolang,MATCH(Qualification!U24,libtwolang,0))&gt;=10,INDEX(codetwolang,MATCH(Qualification!U24,libtwolang,0))&lt;=99),FALSE,TRUE))))</f>
        <v/>
      </c>
      <c r="AE24" s="26" t="str">
        <f t="shared" si="15"/>
        <v/>
      </c>
      <c r="AF24" s="56" t="str">
        <f t="shared" si="21"/>
        <v/>
      </c>
    </row>
    <row r="25" spans="1:32">
      <c r="A25" s="40" t="str">
        <f t="shared" si="16"/>
        <v/>
      </c>
      <c r="B25" s="40" t="str">
        <f t="shared" si="0"/>
        <v/>
      </c>
      <c r="C25" s="65" t="str">
        <f t="shared" si="1"/>
        <v/>
      </c>
      <c r="D25" s="56" t="str">
        <f t="shared" si="2"/>
        <v/>
      </c>
      <c r="E25" s="56" t="str">
        <f t="shared" si="3"/>
        <v/>
      </c>
      <c r="F25" s="66" t="str">
        <f t="shared" si="4"/>
        <v/>
      </c>
      <c r="G25" s="66" t="str">
        <f t="shared" si="5"/>
        <v/>
      </c>
      <c r="H25" s="57" t="str">
        <f t="shared" si="6"/>
        <v/>
      </c>
      <c r="I25" s="57" t="str">
        <f t="shared" si="7"/>
        <v/>
      </c>
      <c r="J25" s="64" t="str">
        <f t="shared" si="8"/>
        <v/>
      </c>
      <c r="K25" s="64" t="str">
        <f t="shared" si="9"/>
        <v/>
      </c>
      <c r="L25" s="114" t="str">
        <f t="shared" si="10"/>
        <v/>
      </c>
      <c r="M25" s="114" t="str">
        <f t="shared" si="11"/>
        <v/>
      </c>
      <c r="N25" s="113" t="str">
        <f>IF(B25&lt;&gt;"",IF(INDEX(ctrlage,B25)=TRUE,Livraison!$B$15-(YEAR(INDEX(pgebdat,B25))),""),"")</f>
        <v/>
      </c>
      <c r="O25" s="107"/>
      <c r="P25" s="105"/>
      <c r="Q25" s="108"/>
      <c r="R25" s="126"/>
      <c r="S25" s="108"/>
      <c r="T25" s="108"/>
      <c r="U25" s="108"/>
      <c r="V25" s="105"/>
      <c r="W25" s="132"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cation!Q25,libtform,0))&gt;=10311000,INDEX(codetform,MATCH(Qualification!Q25,libtform,0))&lt;=10319900),IF(AND(INDEX(codetwolang,MATCH(Qualification!U25,libtwolang,0))&gt;=1,INDEX(codetwolang,MATCH(Qualification!U25,libtwolang,0))&lt;=999),TRUE,FALSE),IF(AND(INDEX(codetwolang,MATCH(Qualification!U25,libtwolang,0))&gt;=10,INDEX(codetwolang,MATCH(Qualification!U25,libtwolang,0))&lt;=99),FALSE,TRUE))))</f>
        <v/>
      </c>
      <c r="AE25" s="26" t="str">
        <f t="shared" si="15"/>
        <v/>
      </c>
      <c r="AF25" s="56" t="str">
        <f t="shared" si="21"/>
        <v/>
      </c>
    </row>
    <row r="26" spans="1:32">
      <c r="A26" s="40" t="str">
        <f t="shared" si="16"/>
        <v/>
      </c>
      <c r="B26" s="40" t="str">
        <f t="shared" si="0"/>
        <v/>
      </c>
      <c r="C26" s="65" t="str">
        <f t="shared" si="1"/>
        <v/>
      </c>
      <c r="D26" s="56" t="str">
        <f t="shared" si="2"/>
        <v/>
      </c>
      <c r="E26" s="56" t="str">
        <f t="shared" si="3"/>
        <v/>
      </c>
      <c r="F26" s="66" t="str">
        <f t="shared" si="4"/>
        <v/>
      </c>
      <c r="G26" s="66" t="str">
        <f t="shared" si="5"/>
        <v/>
      </c>
      <c r="H26" s="57" t="str">
        <f t="shared" si="6"/>
        <v/>
      </c>
      <c r="I26" s="57" t="str">
        <f t="shared" si="7"/>
        <v/>
      </c>
      <c r="J26" s="64" t="str">
        <f t="shared" si="8"/>
        <v/>
      </c>
      <c r="K26" s="64" t="str">
        <f t="shared" si="9"/>
        <v/>
      </c>
      <c r="L26" s="114" t="str">
        <f t="shared" si="10"/>
        <v/>
      </c>
      <c r="M26" s="114" t="str">
        <f t="shared" si="11"/>
        <v/>
      </c>
      <c r="N26" s="113" t="str">
        <f>IF(B26&lt;&gt;"",IF(INDEX(ctrlage,B26)=TRUE,Livraison!$B$15-(YEAR(INDEX(pgebdat,B26))),""),"")</f>
        <v/>
      </c>
      <c r="O26" s="107"/>
      <c r="P26" s="105"/>
      <c r="Q26" s="108"/>
      <c r="R26" s="126"/>
      <c r="S26" s="108"/>
      <c r="T26" s="108"/>
      <c r="U26" s="108"/>
      <c r="V26" s="105"/>
      <c r="W26" s="132"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cation!Q26,libtform,0))&gt;=10311000,INDEX(codetform,MATCH(Qualification!Q26,libtform,0))&lt;=10319900),IF(AND(INDEX(codetwolang,MATCH(Qualification!U26,libtwolang,0))&gt;=1,INDEX(codetwolang,MATCH(Qualification!U26,libtwolang,0))&lt;=999),TRUE,FALSE),IF(AND(INDEX(codetwolang,MATCH(Qualification!U26,libtwolang,0))&gt;=10,INDEX(codetwolang,MATCH(Qualification!U26,libtwolang,0))&lt;=99),FALSE,TRUE))))</f>
        <v/>
      </c>
      <c r="AE26" s="26" t="str">
        <f t="shared" si="15"/>
        <v/>
      </c>
      <c r="AF26" s="56" t="str">
        <f t="shared" si="21"/>
        <v/>
      </c>
    </row>
    <row r="27" spans="1:32">
      <c r="A27" s="40" t="str">
        <f t="shared" si="16"/>
        <v/>
      </c>
      <c r="B27" s="40" t="str">
        <f t="shared" si="0"/>
        <v/>
      </c>
      <c r="C27" s="65" t="str">
        <f t="shared" si="1"/>
        <v/>
      </c>
      <c r="D27" s="56" t="str">
        <f t="shared" si="2"/>
        <v/>
      </c>
      <c r="E27" s="56" t="str">
        <f t="shared" si="3"/>
        <v/>
      </c>
      <c r="F27" s="66" t="str">
        <f t="shared" si="4"/>
        <v/>
      </c>
      <c r="G27" s="66" t="str">
        <f t="shared" si="5"/>
        <v/>
      </c>
      <c r="H27" s="57" t="str">
        <f t="shared" si="6"/>
        <v/>
      </c>
      <c r="I27" s="57" t="str">
        <f t="shared" si="7"/>
        <v/>
      </c>
      <c r="J27" s="64" t="str">
        <f t="shared" si="8"/>
        <v/>
      </c>
      <c r="K27" s="64" t="str">
        <f t="shared" si="9"/>
        <v/>
      </c>
      <c r="L27" s="114" t="str">
        <f t="shared" si="10"/>
        <v/>
      </c>
      <c r="M27" s="114" t="str">
        <f t="shared" si="11"/>
        <v/>
      </c>
      <c r="N27" s="113" t="str">
        <f>IF(B27&lt;&gt;"",IF(INDEX(ctrlage,B27)=TRUE,Livraison!$B$15-(YEAR(INDEX(pgebdat,B27))),""),"")</f>
        <v/>
      </c>
      <c r="O27" s="107"/>
      <c r="P27" s="105"/>
      <c r="Q27" s="108"/>
      <c r="R27" s="126"/>
      <c r="S27" s="108"/>
      <c r="T27" s="108"/>
      <c r="U27" s="108"/>
      <c r="V27" s="105"/>
      <c r="W27" s="132"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cation!Q27,libtform,0))&gt;=10311000,INDEX(codetform,MATCH(Qualification!Q27,libtform,0))&lt;=10319900),IF(AND(INDEX(codetwolang,MATCH(Qualification!U27,libtwolang,0))&gt;=1,INDEX(codetwolang,MATCH(Qualification!U27,libtwolang,0))&lt;=999),TRUE,FALSE),IF(AND(INDEX(codetwolang,MATCH(Qualification!U27,libtwolang,0))&gt;=10,INDEX(codetwolang,MATCH(Qualification!U27,libtwolang,0))&lt;=99),FALSE,TRUE))))</f>
        <v/>
      </c>
      <c r="AE27" s="26" t="str">
        <f t="shared" si="15"/>
        <v/>
      </c>
      <c r="AF27" s="56" t="str">
        <f t="shared" si="21"/>
        <v/>
      </c>
    </row>
    <row r="28" spans="1:32">
      <c r="A28" s="40" t="str">
        <f t="shared" si="16"/>
        <v/>
      </c>
      <c r="B28" s="40" t="str">
        <f t="shared" si="0"/>
        <v/>
      </c>
      <c r="C28" s="65" t="str">
        <f t="shared" si="1"/>
        <v/>
      </c>
      <c r="D28" s="56" t="str">
        <f t="shared" si="2"/>
        <v/>
      </c>
      <c r="E28" s="56" t="str">
        <f t="shared" si="3"/>
        <v/>
      </c>
      <c r="F28" s="66" t="str">
        <f t="shared" si="4"/>
        <v/>
      </c>
      <c r="G28" s="66" t="str">
        <f t="shared" si="5"/>
        <v/>
      </c>
      <c r="H28" s="57" t="str">
        <f t="shared" si="6"/>
        <v/>
      </c>
      <c r="I28" s="57" t="str">
        <f t="shared" si="7"/>
        <v/>
      </c>
      <c r="J28" s="64" t="str">
        <f t="shared" si="8"/>
        <v/>
      </c>
      <c r="K28" s="64" t="str">
        <f t="shared" si="9"/>
        <v/>
      </c>
      <c r="L28" s="114" t="str">
        <f t="shared" si="10"/>
        <v/>
      </c>
      <c r="M28" s="114" t="str">
        <f t="shared" si="11"/>
        <v/>
      </c>
      <c r="N28" s="113" t="str">
        <f>IF(B28&lt;&gt;"",IF(INDEX(ctrlage,B28)=TRUE,Livraison!$B$15-(YEAR(INDEX(pgebdat,B28))),""),"")</f>
        <v/>
      </c>
      <c r="O28" s="107"/>
      <c r="P28" s="105"/>
      <c r="Q28" s="108"/>
      <c r="R28" s="126"/>
      <c r="S28" s="108"/>
      <c r="T28" s="108"/>
      <c r="U28" s="108"/>
      <c r="V28" s="105"/>
      <c r="W28" s="132"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cation!Q28,libtform,0))&gt;=10311000,INDEX(codetform,MATCH(Qualification!Q28,libtform,0))&lt;=10319900),IF(AND(INDEX(codetwolang,MATCH(Qualification!U28,libtwolang,0))&gt;=1,INDEX(codetwolang,MATCH(Qualification!U28,libtwolang,0))&lt;=999),TRUE,FALSE),IF(AND(INDEX(codetwolang,MATCH(Qualification!U28,libtwolang,0))&gt;=10,INDEX(codetwolang,MATCH(Qualification!U28,libtwolang,0))&lt;=99),FALSE,TRUE))))</f>
        <v/>
      </c>
      <c r="AE28" s="26" t="str">
        <f t="shared" si="15"/>
        <v/>
      </c>
      <c r="AF28" s="56" t="str">
        <f t="shared" si="21"/>
        <v/>
      </c>
    </row>
    <row r="29" spans="1:32">
      <c r="A29" s="40" t="str">
        <f t="shared" si="16"/>
        <v/>
      </c>
      <c r="B29" s="40" t="str">
        <f t="shared" si="0"/>
        <v/>
      </c>
      <c r="C29" s="65" t="str">
        <f t="shared" si="1"/>
        <v/>
      </c>
      <c r="D29" s="56" t="str">
        <f t="shared" si="2"/>
        <v/>
      </c>
      <c r="E29" s="56" t="str">
        <f t="shared" si="3"/>
        <v/>
      </c>
      <c r="F29" s="66" t="str">
        <f t="shared" si="4"/>
        <v/>
      </c>
      <c r="G29" s="66" t="str">
        <f t="shared" si="5"/>
        <v/>
      </c>
      <c r="H29" s="57" t="str">
        <f t="shared" si="6"/>
        <v/>
      </c>
      <c r="I29" s="57" t="str">
        <f t="shared" si="7"/>
        <v/>
      </c>
      <c r="J29" s="64" t="str">
        <f t="shared" si="8"/>
        <v/>
      </c>
      <c r="K29" s="64" t="str">
        <f t="shared" si="9"/>
        <v/>
      </c>
      <c r="L29" s="114" t="str">
        <f t="shared" si="10"/>
        <v/>
      </c>
      <c r="M29" s="114" t="str">
        <f t="shared" si="11"/>
        <v/>
      </c>
      <c r="N29" s="113" t="str">
        <f>IF(B29&lt;&gt;"",IF(INDEX(ctrlage,B29)=TRUE,Livraison!$B$15-(YEAR(INDEX(pgebdat,B29))),""),"")</f>
        <v/>
      </c>
      <c r="O29" s="107"/>
      <c r="P29" s="105"/>
      <c r="Q29" s="108"/>
      <c r="R29" s="126"/>
      <c r="S29" s="108"/>
      <c r="T29" s="108"/>
      <c r="U29" s="108"/>
      <c r="V29" s="105"/>
      <c r="W29" s="132"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cation!Q29,libtform,0))&gt;=10311000,INDEX(codetform,MATCH(Qualification!Q29,libtform,0))&lt;=10319900),IF(AND(INDEX(codetwolang,MATCH(Qualification!U29,libtwolang,0))&gt;=1,INDEX(codetwolang,MATCH(Qualification!U29,libtwolang,0))&lt;=999),TRUE,FALSE),IF(AND(INDEX(codetwolang,MATCH(Qualification!U29,libtwolang,0))&gt;=10,INDEX(codetwolang,MATCH(Qualification!U29,libtwolang,0))&lt;=99),FALSE,TRUE))))</f>
        <v/>
      </c>
      <c r="AE29" s="26" t="str">
        <f t="shared" si="15"/>
        <v/>
      </c>
      <c r="AF29" s="56" t="str">
        <f t="shared" si="21"/>
        <v/>
      </c>
    </row>
    <row r="30" spans="1:32">
      <c r="A30" s="40" t="str">
        <f t="shared" si="16"/>
        <v/>
      </c>
      <c r="B30" s="40" t="str">
        <f t="shared" si="0"/>
        <v/>
      </c>
      <c r="C30" s="65" t="str">
        <f t="shared" si="1"/>
        <v/>
      </c>
      <c r="D30" s="56" t="str">
        <f t="shared" si="2"/>
        <v/>
      </c>
      <c r="E30" s="56" t="str">
        <f t="shared" si="3"/>
        <v/>
      </c>
      <c r="F30" s="66" t="str">
        <f t="shared" si="4"/>
        <v/>
      </c>
      <c r="G30" s="66" t="str">
        <f t="shared" si="5"/>
        <v/>
      </c>
      <c r="H30" s="57" t="str">
        <f t="shared" si="6"/>
        <v/>
      </c>
      <c r="I30" s="57" t="str">
        <f t="shared" si="7"/>
        <v/>
      </c>
      <c r="J30" s="64" t="str">
        <f t="shared" si="8"/>
        <v/>
      </c>
      <c r="K30" s="64" t="str">
        <f t="shared" si="9"/>
        <v/>
      </c>
      <c r="L30" s="114" t="str">
        <f t="shared" si="10"/>
        <v/>
      </c>
      <c r="M30" s="114" t="str">
        <f t="shared" si="11"/>
        <v/>
      </c>
      <c r="N30" s="113" t="str">
        <f>IF(B30&lt;&gt;"",IF(INDEX(ctrlage,B30)=TRUE,Livraison!$B$15-(YEAR(INDEX(pgebdat,B30))),""),"")</f>
        <v/>
      </c>
      <c r="O30" s="107"/>
      <c r="P30" s="105"/>
      <c r="Q30" s="108"/>
      <c r="R30" s="126"/>
      <c r="S30" s="108"/>
      <c r="T30" s="108"/>
      <c r="U30" s="108"/>
      <c r="V30" s="105"/>
      <c r="W30" s="132"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cation!Q30,libtform,0))&gt;=10311000,INDEX(codetform,MATCH(Qualification!Q30,libtform,0))&lt;=10319900),IF(AND(INDEX(codetwolang,MATCH(Qualification!U30,libtwolang,0))&gt;=1,INDEX(codetwolang,MATCH(Qualification!U30,libtwolang,0))&lt;=999),TRUE,FALSE),IF(AND(INDEX(codetwolang,MATCH(Qualification!U30,libtwolang,0))&gt;=10,INDEX(codetwolang,MATCH(Qualification!U30,libtwolang,0))&lt;=99),FALSE,TRUE))))</f>
        <v/>
      </c>
      <c r="AE30" s="26" t="str">
        <f t="shared" si="15"/>
        <v/>
      </c>
      <c r="AF30" s="56" t="str">
        <f t="shared" si="21"/>
        <v/>
      </c>
    </row>
    <row r="31" spans="1:32">
      <c r="A31" s="40" t="str">
        <f t="shared" si="16"/>
        <v/>
      </c>
      <c r="B31" s="40" t="str">
        <f t="shared" si="0"/>
        <v/>
      </c>
      <c r="C31" s="65" t="str">
        <f t="shared" si="1"/>
        <v/>
      </c>
      <c r="D31" s="56" t="str">
        <f t="shared" si="2"/>
        <v/>
      </c>
      <c r="E31" s="56" t="str">
        <f t="shared" si="3"/>
        <v/>
      </c>
      <c r="F31" s="66" t="str">
        <f t="shared" si="4"/>
        <v/>
      </c>
      <c r="G31" s="66" t="str">
        <f t="shared" si="5"/>
        <v/>
      </c>
      <c r="H31" s="57" t="str">
        <f t="shared" si="6"/>
        <v/>
      </c>
      <c r="I31" s="57" t="str">
        <f t="shared" si="7"/>
        <v/>
      </c>
      <c r="J31" s="64" t="str">
        <f t="shared" si="8"/>
        <v/>
      </c>
      <c r="K31" s="64" t="str">
        <f t="shared" si="9"/>
        <v/>
      </c>
      <c r="L31" s="114" t="str">
        <f t="shared" si="10"/>
        <v/>
      </c>
      <c r="M31" s="114" t="str">
        <f t="shared" si="11"/>
        <v/>
      </c>
      <c r="N31" s="113" t="str">
        <f>IF(B31&lt;&gt;"",IF(INDEX(ctrlage,B31)=TRUE,Livraison!$B$15-(YEAR(INDEX(pgebdat,B31))),""),"")</f>
        <v/>
      </c>
      <c r="O31" s="107"/>
      <c r="P31" s="105"/>
      <c r="Q31" s="108"/>
      <c r="R31" s="126"/>
      <c r="S31" s="108"/>
      <c r="T31" s="108"/>
      <c r="U31" s="108"/>
      <c r="V31" s="105"/>
      <c r="W31" s="132"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cation!Q31,libtform,0))&gt;=10311000,INDEX(codetform,MATCH(Qualification!Q31,libtform,0))&lt;=10319900),IF(AND(INDEX(codetwolang,MATCH(Qualification!U31,libtwolang,0))&gt;=1,INDEX(codetwolang,MATCH(Qualification!U31,libtwolang,0))&lt;=999),TRUE,FALSE),IF(AND(INDEX(codetwolang,MATCH(Qualification!U31,libtwolang,0))&gt;=10,INDEX(codetwolang,MATCH(Qualification!U31,libtwolang,0))&lt;=99),FALSE,TRUE))))</f>
        <v/>
      </c>
      <c r="AE31" s="26" t="str">
        <f t="shared" si="15"/>
        <v/>
      </c>
      <c r="AF31" s="56" t="str">
        <f t="shared" si="21"/>
        <v/>
      </c>
    </row>
    <row r="32" spans="1:32">
      <c r="A32" s="40" t="str">
        <f t="shared" si="16"/>
        <v/>
      </c>
      <c r="B32" s="40" t="str">
        <f t="shared" si="0"/>
        <v/>
      </c>
      <c r="C32" s="65" t="str">
        <f t="shared" si="1"/>
        <v/>
      </c>
      <c r="D32" s="56" t="str">
        <f t="shared" si="2"/>
        <v/>
      </c>
      <c r="E32" s="56" t="str">
        <f t="shared" si="3"/>
        <v/>
      </c>
      <c r="F32" s="66" t="str">
        <f t="shared" si="4"/>
        <v/>
      </c>
      <c r="G32" s="66" t="str">
        <f t="shared" si="5"/>
        <v/>
      </c>
      <c r="H32" s="57" t="str">
        <f t="shared" si="6"/>
        <v/>
      </c>
      <c r="I32" s="57" t="str">
        <f t="shared" si="7"/>
        <v/>
      </c>
      <c r="J32" s="64" t="str">
        <f t="shared" si="8"/>
        <v/>
      </c>
      <c r="K32" s="64" t="str">
        <f t="shared" si="9"/>
        <v/>
      </c>
      <c r="L32" s="114" t="str">
        <f t="shared" si="10"/>
        <v/>
      </c>
      <c r="M32" s="114" t="str">
        <f t="shared" si="11"/>
        <v/>
      </c>
      <c r="N32" s="113" t="str">
        <f>IF(B32&lt;&gt;"",IF(INDEX(ctrlage,B32)=TRUE,Livraison!$B$15-(YEAR(INDEX(pgebdat,B32))),""),"")</f>
        <v/>
      </c>
      <c r="O32" s="107"/>
      <c r="P32" s="105"/>
      <c r="Q32" s="108"/>
      <c r="R32" s="126"/>
      <c r="S32" s="108"/>
      <c r="T32" s="108"/>
      <c r="U32" s="108"/>
      <c r="V32" s="105"/>
      <c r="W32" s="132"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cation!Q32,libtform,0))&gt;=10311000,INDEX(codetform,MATCH(Qualification!Q32,libtform,0))&lt;=10319900),IF(AND(INDEX(codetwolang,MATCH(Qualification!U32,libtwolang,0))&gt;=1,INDEX(codetwolang,MATCH(Qualification!U32,libtwolang,0))&lt;=999),TRUE,FALSE),IF(AND(INDEX(codetwolang,MATCH(Qualification!U32,libtwolang,0))&gt;=10,INDEX(codetwolang,MATCH(Qualification!U32,libtwolang,0))&lt;=99),FALSE,TRUE))))</f>
        <v/>
      </c>
      <c r="AE32" s="26" t="str">
        <f t="shared" si="15"/>
        <v/>
      </c>
      <c r="AF32" s="56" t="str">
        <f t="shared" si="21"/>
        <v/>
      </c>
    </row>
    <row r="33" spans="1:32">
      <c r="A33" s="40" t="str">
        <f t="shared" si="16"/>
        <v/>
      </c>
      <c r="B33" s="40" t="str">
        <f t="shared" si="0"/>
        <v/>
      </c>
      <c r="C33" s="65" t="str">
        <f t="shared" si="1"/>
        <v/>
      </c>
      <c r="D33" s="56" t="str">
        <f t="shared" si="2"/>
        <v/>
      </c>
      <c r="E33" s="56" t="str">
        <f t="shared" si="3"/>
        <v/>
      </c>
      <c r="F33" s="66" t="str">
        <f t="shared" si="4"/>
        <v/>
      </c>
      <c r="G33" s="66" t="str">
        <f t="shared" si="5"/>
        <v/>
      </c>
      <c r="H33" s="57" t="str">
        <f t="shared" si="6"/>
        <v/>
      </c>
      <c r="I33" s="57" t="str">
        <f t="shared" si="7"/>
        <v/>
      </c>
      <c r="J33" s="64" t="str">
        <f t="shared" si="8"/>
        <v/>
      </c>
      <c r="K33" s="64" t="str">
        <f t="shared" si="9"/>
        <v/>
      </c>
      <c r="L33" s="114" t="str">
        <f t="shared" si="10"/>
        <v/>
      </c>
      <c r="M33" s="114" t="str">
        <f t="shared" si="11"/>
        <v/>
      </c>
      <c r="N33" s="113" t="str">
        <f>IF(B33&lt;&gt;"",IF(INDEX(ctrlage,B33)=TRUE,Livraison!$B$15-(YEAR(INDEX(pgebdat,B33))),""),"")</f>
        <v/>
      </c>
      <c r="O33" s="107"/>
      <c r="P33" s="105"/>
      <c r="Q33" s="108"/>
      <c r="R33" s="126"/>
      <c r="S33" s="108"/>
      <c r="T33" s="108"/>
      <c r="U33" s="108"/>
      <c r="V33" s="105"/>
      <c r="W33" s="132"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cation!Q33,libtform,0))&gt;=10311000,INDEX(codetform,MATCH(Qualification!Q33,libtform,0))&lt;=10319900),IF(AND(INDEX(codetwolang,MATCH(Qualification!U33,libtwolang,0))&gt;=1,INDEX(codetwolang,MATCH(Qualification!U33,libtwolang,0))&lt;=999),TRUE,FALSE),IF(AND(INDEX(codetwolang,MATCH(Qualification!U33,libtwolang,0))&gt;=10,INDEX(codetwolang,MATCH(Qualification!U33,libtwolang,0))&lt;=99),FALSE,TRUE))))</f>
        <v/>
      </c>
      <c r="AE33" s="26" t="str">
        <f t="shared" si="15"/>
        <v/>
      </c>
      <c r="AF33" s="56" t="str">
        <f t="shared" si="21"/>
        <v/>
      </c>
    </row>
    <row r="34" spans="1:32">
      <c r="A34" s="40" t="str">
        <f t="shared" si="16"/>
        <v/>
      </c>
      <c r="B34" s="40" t="str">
        <f t="shared" si="0"/>
        <v/>
      </c>
      <c r="C34" s="65" t="str">
        <f t="shared" si="1"/>
        <v/>
      </c>
      <c r="D34" s="56" t="str">
        <f t="shared" si="2"/>
        <v/>
      </c>
      <c r="E34" s="56" t="str">
        <f t="shared" si="3"/>
        <v/>
      </c>
      <c r="F34" s="66" t="str">
        <f t="shared" si="4"/>
        <v/>
      </c>
      <c r="G34" s="66" t="str">
        <f t="shared" si="5"/>
        <v/>
      </c>
      <c r="H34" s="57" t="str">
        <f t="shared" si="6"/>
        <v/>
      </c>
      <c r="I34" s="57" t="str">
        <f t="shared" si="7"/>
        <v/>
      </c>
      <c r="J34" s="64" t="str">
        <f t="shared" si="8"/>
        <v/>
      </c>
      <c r="K34" s="64" t="str">
        <f t="shared" si="9"/>
        <v/>
      </c>
      <c r="L34" s="114" t="str">
        <f t="shared" si="10"/>
        <v/>
      </c>
      <c r="M34" s="114" t="str">
        <f t="shared" si="11"/>
        <v/>
      </c>
      <c r="N34" s="113" t="str">
        <f>IF(B34&lt;&gt;"",IF(INDEX(ctrlage,B34)=TRUE,Livraison!$B$15-(YEAR(INDEX(pgebdat,B34))),""),"")</f>
        <v/>
      </c>
      <c r="O34" s="107"/>
      <c r="P34" s="105"/>
      <c r="Q34" s="108"/>
      <c r="R34" s="126"/>
      <c r="S34" s="108"/>
      <c r="T34" s="108"/>
      <c r="U34" s="108"/>
      <c r="V34" s="105"/>
      <c r="W34" s="132"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cation!Q34,libtform,0))&gt;=10311000,INDEX(codetform,MATCH(Qualification!Q34,libtform,0))&lt;=10319900),IF(AND(INDEX(codetwolang,MATCH(Qualification!U34,libtwolang,0))&gt;=1,INDEX(codetwolang,MATCH(Qualification!U34,libtwolang,0))&lt;=999),TRUE,FALSE),IF(AND(INDEX(codetwolang,MATCH(Qualification!U34,libtwolang,0))&gt;=10,INDEX(codetwolang,MATCH(Qualification!U34,libtwolang,0))&lt;=99),FALSE,TRUE))))</f>
        <v/>
      </c>
      <c r="AE34" s="26" t="str">
        <f t="shared" si="15"/>
        <v/>
      </c>
      <c r="AF34" s="56" t="str">
        <f t="shared" si="21"/>
        <v/>
      </c>
    </row>
    <row r="35" spans="1:32">
      <c r="A35" s="40" t="str">
        <f t="shared" si="16"/>
        <v/>
      </c>
      <c r="B35" s="40" t="str">
        <f t="shared" si="0"/>
        <v/>
      </c>
      <c r="C35" s="65" t="str">
        <f t="shared" si="1"/>
        <v/>
      </c>
      <c r="D35" s="56" t="str">
        <f t="shared" si="2"/>
        <v/>
      </c>
      <c r="E35" s="56" t="str">
        <f t="shared" si="3"/>
        <v/>
      </c>
      <c r="F35" s="66" t="str">
        <f t="shared" si="4"/>
        <v/>
      </c>
      <c r="G35" s="66" t="str">
        <f t="shared" si="5"/>
        <v/>
      </c>
      <c r="H35" s="57" t="str">
        <f t="shared" si="6"/>
        <v/>
      </c>
      <c r="I35" s="57" t="str">
        <f t="shared" si="7"/>
        <v/>
      </c>
      <c r="J35" s="64" t="str">
        <f t="shared" si="8"/>
        <v/>
      </c>
      <c r="K35" s="64" t="str">
        <f t="shared" si="9"/>
        <v/>
      </c>
      <c r="L35" s="114" t="str">
        <f t="shared" si="10"/>
        <v/>
      </c>
      <c r="M35" s="114" t="str">
        <f t="shared" si="11"/>
        <v/>
      </c>
      <c r="N35" s="113" t="str">
        <f>IF(B35&lt;&gt;"",IF(INDEX(ctrlage,B35)=TRUE,Livraison!$B$15-(YEAR(INDEX(pgebdat,B35))),""),"")</f>
        <v/>
      </c>
      <c r="O35" s="107"/>
      <c r="P35" s="105"/>
      <c r="Q35" s="108"/>
      <c r="R35" s="126"/>
      <c r="S35" s="108"/>
      <c r="T35" s="108"/>
      <c r="U35" s="108"/>
      <c r="V35" s="105"/>
      <c r="W35" s="132"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cation!Q35,libtform,0))&gt;=10311000,INDEX(codetform,MATCH(Qualification!Q35,libtform,0))&lt;=10319900),IF(AND(INDEX(codetwolang,MATCH(Qualification!U35,libtwolang,0))&gt;=1,INDEX(codetwolang,MATCH(Qualification!U35,libtwolang,0))&lt;=999),TRUE,FALSE),IF(AND(INDEX(codetwolang,MATCH(Qualification!U35,libtwolang,0))&gt;=10,INDEX(codetwolang,MATCH(Qualification!U35,libtwolang,0))&lt;=99),FALSE,TRUE))))</f>
        <v/>
      </c>
      <c r="AE35" s="26" t="str">
        <f t="shared" si="15"/>
        <v/>
      </c>
      <c r="AF35" s="56" t="str">
        <f t="shared" si="21"/>
        <v/>
      </c>
    </row>
    <row r="36" spans="1:32">
      <c r="A36" s="40" t="str">
        <f t="shared" si="16"/>
        <v/>
      </c>
      <c r="B36" s="40" t="str">
        <f t="shared" si="0"/>
        <v/>
      </c>
      <c r="C36" s="65" t="str">
        <f t="shared" si="1"/>
        <v/>
      </c>
      <c r="D36" s="56" t="str">
        <f t="shared" si="2"/>
        <v/>
      </c>
      <c r="E36" s="56" t="str">
        <f t="shared" si="3"/>
        <v/>
      </c>
      <c r="F36" s="66" t="str">
        <f t="shared" si="4"/>
        <v/>
      </c>
      <c r="G36" s="66" t="str">
        <f t="shared" si="5"/>
        <v/>
      </c>
      <c r="H36" s="57" t="str">
        <f t="shared" si="6"/>
        <v/>
      </c>
      <c r="I36" s="57" t="str">
        <f t="shared" si="7"/>
        <v/>
      </c>
      <c r="J36" s="64" t="str">
        <f t="shared" si="8"/>
        <v/>
      </c>
      <c r="K36" s="64" t="str">
        <f t="shared" si="9"/>
        <v/>
      </c>
      <c r="L36" s="114" t="str">
        <f t="shared" si="10"/>
        <v/>
      </c>
      <c r="M36" s="114" t="str">
        <f t="shared" si="11"/>
        <v/>
      </c>
      <c r="N36" s="113" t="str">
        <f>IF(B36&lt;&gt;"",IF(INDEX(ctrlage,B36)=TRUE,Livraison!$B$15-(YEAR(INDEX(pgebdat,B36))),""),"")</f>
        <v/>
      </c>
      <c r="O36" s="107"/>
      <c r="P36" s="105"/>
      <c r="Q36" s="108"/>
      <c r="R36" s="126"/>
      <c r="S36" s="108"/>
      <c r="T36" s="108"/>
      <c r="U36" s="108"/>
      <c r="V36" s="105"/>
      <c r="W36" s="132"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cation!Q36,libtform,0))&gt;=10311000,INDEX(codetform,MATCH(Qualification!Q36,libtform,0))&lt;=10319900),IF(AND(INDEX(codetwolang,MATCH(Qualification!U36,libtwolang,0))&gt;=1,INDEX(codetwolang,MATCH(Qualification!U36,libtwolang,0))&lt;=999),TRUE,FALSE),IF(AND(INDEX(codetwolang,MATCH(Qualification!U36,libtwolang,0))&gt;=10,INDEX(codetwolang,MATCH(Qualification!U36,libtwolang,0))&lt;=99),FALSE,TRUE))))</f>
        <v/>
      </c>
      <c r="AE36" s="26" t="str">
        <f t="shared" si="15"/>
        <v/>
      </c>
      <c r="AF36" s="56" t="str">
        <f t="shared" si="21"/>
        <v/>
      </c>
    </row>
    <row r="37" spans="1:32">
      <c r="A37" s="40" t="str">
        <f t="shared" si="16"/>
        <v/>
      </c>
      <c r="B37" s="40" t="str">
        <f t="shared" si="0"/>
        <v/>
      </c>
      <c r="C37" s="65" t="str">
        <f t="shared" si="1"/>
        <v/>
      </c>
      <c r="D37" s="56" t="str">
        <f t="shared" si="2"/>
        <v/>
      </c>
      <c r="E37" s="56" t="str">
        <f t="shared" si="3"/>
        <v/>
      </c>
      <c r="F37" s="66" t="str">
        <f t="shared" si="4"/>
        <v/>
      </c>
      <c r="G37" s="66" t="str">
        <f t="shared" si="5"/>
        <v/>
      </c>
      <c r="H37" s="57" t="str">
        <f t="shared" si="6"/>
        <v/>
      </c>
      <c r="I37" s="57" t="str">
        <f t="shared" si="7"/>
        <v/>
      </c>
      <c r="J37" s="64" t="str">
        <f t="shared" si="8"/>
        <v/>
      </c>
      <c r="K37" s="64" t="str">
        <f t="shared" si="9"/>
        <v/>
      </c>
      <c r="L37" s="114" t="str">
        <f t="shared" si="10"/>
        <v/>
      </c>
      <c r="M37" s="114" t="str">
        <f t="shared" si="11"/>
        <v/>
      </c>
      <c r="N37" s="113" t="str">
        <f>IF(B37&lt;&gt;"",IF(INDEX(ctrlage,B37)=TRUE,Livraison!$B$15-(YEAR(INDEX(pgebdat,B37))),""),"")</f>
        <v/>
      </c>
      <c r="O37" s="107"/>
      <c r="P37" s="105"/>
      <c r="Q37" s="108"/>
      <c r="R37" s="126"/>
      <c r="S37" s="108"/>
      <c r="T37" s="108"/>
      <c r="U37" s="108"/>
      <c r="V37" s="105"/>
      <c r="W37" s="132"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cation!Q37,libtform,0))&gt;=10311000,INDEX(codetform,MATCH(Qualification!Q37,libtform,0))&lt;=10319900),IF(AND(INDEX(codetwolang,MATCH(Qualification!U37,libtwolang,0))&gt;=1,INDEX(codetwolang,MATCH(Qualification!U37,libtwolang,0))&lt;=999),TRUE,FALSE),IF(AND(INDEX(codetwolang,MATCH(Qualification!U37,libtwolang,0))&gt;=10,INDEX(codetwolang,MATCH(Qualification!U37,libtwolang,0))&lt;=99),FALSE,TRUE))))</f>
        <v/>
      </c>
      <c r="AE37" s="26" t="str">
        <f t="shared" si="15"/>
        <v/>
      </c>
      <c r="AF37" s="56" t="str">
        <f t="shared" si="21"/>
        <v/>
      </c>
    </row>
    <row r="38" spans="1:32">
      <c r="A38" s="40" t="str">
        <f t="shared" si="16"/>
        <v/>
      </c>
      <c r="B38" s="40" t="str">
        <f t="shared" si="0"/>
        <v/>
      </c>
      <c r="C38" s="65" t="str">
        <f t="shared" si="1"/>
        <v/>
      </c>
      <c r="D38" s="56" t="str">
        <f t="shared" si="2"/>
        <v/>
      </c>
      <c r="E38" s="56" t="str">
        <f t="shared" si="3"/>
        <v/>
      </c>
      <c r="F38" s="66" t="str">
        <f t="shared" si="4"/>
        <v/>
      </c>
      <c r="G38" s="66" t="str">
        <f t="shared" si="5"/>
        <v/>
      </c>
      <c r="H38" s="57" t="str">
        <f t="shared" si="6"/>
        <v/>
      </c>
      <c r="I38" s="57" t="str">
        <f t="shared" si="7"/>
        <v/>
      </c>
      <c r="J38" s="64" t="str">
        <f t="shared" si="8"/>
        <v/>
      </c>
      <c r="K38" s="64" t="str">
        <f t="shared" si="9"/>
        <v/>
      </c>
      <c r="L38" s="114" t="str">
        <f t="shared" si="10"/>
        <v/>
      </c>
      <c r="M38" s="114" t="str">
        <f t="shared" si="11"/>
        <v/>
      </c>
      <c r="N38" s="113" t="str">
        <f>IF(B38&lt;&gt;"",IF(INDEX(ctrlage,B38)=TRUE,Livraison!$B$15-(YEAR(INDEX(pgebdat,B38))),""),"")</f>
        <v/>
      </c>
      <c r="O38" s="107"/>
      <c r="P38" s="105"/>
      <c r="Q38" s="108"/>
      <c r="R38" s="126"/>
      <c r="S38" s="108"/>
      <c r="T38" s="108"/>
      <c r="U38" s="108"/>
      <c r="V38" s="105"/>
      <c r="W38" s="132"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cation!Q38,libtform,0))&gt;=10311000,INDEX(codetform,MATCH(Qualification!Q38,libtform,0))&lt;=10319900),IF(AND(INDEX(codetwolang,MATCH(Qualification!U38,libtwolang,0))&gt;=1,INDEX(codetwolang,MATCH(Qualification!U38,libtwolang,0))&lt;=999),TRUE,FALSE),IF(AND(INDEX(codetwolang,MATCH(Qualification!U38,libtwolang,0))&gt;=10,INDEX(codetwolang,MATCH(Qualification!U38,libtwolang,0))&lt;=99),FALSE,TRUE))))</f>
        <v/>
      </c>
      <c r="AE38" s="26" t="str">
        <f t="shared" si="15"/>
        <v/>
      </c>
      <c r="AF38" s="56" t="str">
        <f t="shared" si="21"/>
        <v/>
      </c>
    </row>
    <row r="39" spans="1:32">
      <c r="A39" s="40" t="str">
        <f t="shared" si="16"/>
        <v/>
      </c>
      <c r="B39" s="40" t="str">
        <f t="shared" si="0"/>
        <v/>
      </c>
      <c r="C39" s="65" t="str">
        <f t="shared" si="1"/>
        <v/>
      </c>
      <c r="D39" s="56" t="str">
        <f t="shared" si="2"/>
        <v/>
      </c>
      <c r="E39" s="56" t="str">
        <f t="shared" si="3"/>
        <v/>
      </c>
      <c r="F39" s="66" t="str">
        <f t="shared" si="4"/>
        <v/>
      </c>
      <c r="G39" s="66" t="str">
        <f t="shared" si="5"/>
        <v/>
      </c>
      <c r="H39" s="57" t="str">
        <f t="shared" si="6"/>
        <v/>
      </c>
      <c r="I39" s="57" t="str">
        <f t="shared" si="7"/>
        <v/>
      </c>
      <c r="J39" s="64" t="str">
        <f t="shared" si="8"/>
        <v/>
      </c>
      <c r="K39" s="64" t="str">
        <f t="shared" si="9"/>
        <v/>
      </c>
      <c r="L39" s="114" t="str">
        <f t="shared" si="10"/>
        <v/>
      </c>
      <c r="M39" s="114" t="str">
        <f t="shared" si="11"/>
        <v/>
      </c>
      <c r="N39" s="113" t="str">
        <f>IF(B39&lt;&gt;"",IF(INDEX(ctrlage,B39)=TRUE,Livraison!$B$15-(YEAR(INDEX(pgebdat,B39))),""),"")</f>
        <v/>
      </c>
      <c r="O39" s="107"/>
      <c r="P39" s="105"/>
      <c r="Q39" s="108"/>
      <c r="R39" s="126"/>
      <c r="S39" s="108"/>
      <c r="T39" s="108"/>
      <c r="U39" s="108"/>
      <c r="V39" s="105"/>
      <c r="W39" s="132"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cation!Q39,libtform,0))&gt;=10311000,INDEX(codetform,MATCH(Qualification!Q39,libtform,0))&lt;=10319900),IF(AND(INDEX(codetwolang,MATCH(Qualification!U39,libtwolang,0))&gt;=1,INDEX(codetwolang,MATCH(Qualification!U39,libtwolang,0))&lt;=999),TRUE,FALSE),IF(AND(INDEX(codetwolang,MATCH(Qualification!U39,libtwolang,0))&gt;=10,INDEX(codetwolang,MATCH(Qualification!U39,libtwolang,0))&lt;=99),FALSE,TRUE))))</f>
        <v/>
      </c>
      <c r="AE39" s="26" t="str">
        <f t="shared" si="15"/>
        <v/>
      </c>
      <c r="AF39" s="56" t="str">
        <f t="shared" si="21"/>
        <v/>
      </c>
    </row>
    <row r="40" spans="1:32">
      <c r="A40" s="40" t="str">
        <f t="shared" si="16"/>
        <v/>
      </c>
      <c r="B40" s="40" t="str">
        <f t="shared" si="0"/>
        <v/>
      </c>
      <c r="C40" s="65" t="str">
        <f t="shared" si="1"/>
        <v/>
      </c>
      <c r="D40" s="56" t="str">
        <f t="shared" si="2"/>
        <v/>
      </c>
      <c r="E40" s="56" t="str">
        <f t="shared" si="3"/>
        <v/>
      </c>
      <c r="F40" s="66" t="str">
        <f t="shared" si="4"/>
        <v/>
      </c>
      <c r="G40" s="66" t="str">
        <f t="shared" si="5"/>
        <v/>
      </c>
      <c r="H40" s="57" t="str">
        <f t="shared" si="6"/>
        <v/>
      </c>
      <c r="I40" s="57" t="str">
        <f t="shared" si="7"/>
        <v/>
      </c>
      <c r="J40" s="64" t="str">
        <f t="shared" si="8"/>
        <v/>
      </c>
      <c r="K40" s="64" t="str">
        <f t="shared" si="9"/>
        <v/>
      </c>
      <c r="L40" s="114" t="str">
        <f t="shared" si="10"/>
        <v/>
      </c>
      <c r="M40" s="114" t="str">
        <f t="shared" si="11"/>
        <v/>
      </c>
      <c r="N40" s="113" t="str">
        <f>IF(B40&lt;&gt;"",IF(INDEX(ctrlage,B40)=TRUE,Livraison!$B$15-(YEAR(INDEX(pgebdat,B40))),""),"")</f>
        <v/>
      </c>
      <c r="O40" s="107"/>
      <c r="P40" s="105"/>
      <c r="Q40" s="108"/>
      <c r="R40" s="126"/>
      <c r="S40" s="108"/>
      <c r="T40" s="108"/>
      <c r="U40" s="108"/>
      <c r="V40" s="105"/>
      <c r="W40" s="132"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cation!Q40,libtform,0))&gt;=10311000,INDEX(codetform,MATCH(Qualification!Q40,libtform,0))&lt;=10319900),IF(AND(INDEX(codetwolang,MATCH(Qualification!U40,libtwolang,0))&gt;=1,INDEX(codetwolang,MATCH(Qualification!U40,libtwolang,0))&lt;=999),TRUE,FALSE),IF(AND(INDEX(codetwolang,MATCH(Qualification!U40,libtwolang,0))&gt;=10,INDEX(codetwolang,MATCH(Qualification!U40,libtwolang,0))&lt;=99),FALSE,TRUE))))</f>
        <v/>
      </c>
      <c r="AE40" s="26" t="str">
        <f t="shared" si="15"/>
        <v/>
      </c>
      <c r="AF40" s="56" t="str">
        <f t="shared" si="21"/>
        <v/>
      </c>
    </row>
    <row r="41" spans="1:32">
      <c r="A41" s="40" t="str">
        <f t="shared" si="16"/>
        <v/>
      </c>
      <c r="B41" s="40" t="str">
        <f t="shared" si="0"/>
        <v/>
      </c>
      <c r="C41" s="65" t="str">
        <f t="shared" si="1"/>
        <v/>
      </c>
      <c r="D41" s="56" t="str">
        <f t="shared" si="2"/>
        <v/>
      </c>
      <c r="E41" s="56" t="str">
        <f t="shared" si="3"/>
        <v/>
      </c>
      <c r="F41" s="66" t="str">
        <f t="shared" si="4"/>
        <v/>
      </c>
      <c r="G41" s="66" t="str">
        <f t="shared" si="5"/>
        <v/>
      </c>
      <c r="H41" s="57" t="str">
        <f t="shared" si="6"/>
        <v/>
      </c>
      <c r="I41" s="57" t="str">
        <f t="shared" si="7"/>
        <v/>
      </c>
      <c r="J41" s="64" t="str">
        <f t="shared" si="8"/>
        <v/>
      </c>
      <c r="K41" s="64" t="str">
        <f t="shared" si="9"/>
        <v/>
      </c>
      <c r="L41" s="114" t="str">
        <f t="shared" si="10"/>
        <v/>
      </c>
      <c r="M41" s="114" t="str">
        <f t="shared" si="11"/>
        <v/>
      </c>
      <c r="N41" s="113" t="str">
        <f>IF(B41&lt;&gt;"",IF(INDEX(ctrlage,B41)=TRUE,Livraison!$B$15-(YEAR(INDEX(pgebdat,B41))),""),"")</f>
        <v/>
      </c>
      <c r="O41" s="107"/>
      <c r="P41" s="105"/>
      <c r="Q41" s="108"/>
      <c r="R41" s="126"/>
      <c r="S41" s="108"/>
      <c r="T41" s="108"/>
      <c r="U41" s="108"/>
      <c r="V41" s="105"/>
      <c r="W41" s="132"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cation!Q41,libtform,0))&gt;=10311000,INDEX(codetform,MATCH(Qualification!Q41,libtform,0))&lt;=10319900),IF(AND(INDEX(codetwolang,MATCH(Qualification!U41,libtwolang,0))&gt;=1,INDEX(codetwolang,MATCH(Qualification!U41,libtwolang,0))&lt;=999),TRUE,FALSE),IF(AND(INDEX(codetwolang,MATCH(Qualification!U41,libtwolang,0))&gt;=10,INDEX(codetwolang,MATCH(Qualification!U41,libtwolang,0))&lt;=99),FALSE,TRUE))))</f>
        <v/>
      </c>
      <c r="AE41" s="26" t="str">
        <f t="shared" si="15"/>
        <v/>
      </c>
      <c r="AF41" s="56" t="str">
        <f t="shared" si="21"/>
        <v/>
      </c>
    </row>
    <row r="42" spans="1:32">
      <c r="A42" s="40" t="str">
        <f t="shared" si="16"/>
        <v/>
      </c>
      <c r="B42" s="40" t="str">
        <f t="shared" si="0"/>
        <v/>
      </c>
      <c r="C42" s="65" t="str">
        <f t="shared" si="1"/>
        <v/>
      </c>
      <c r="D42" s="56" t="str">
        <f t="shared" si="2"/>
        <v/>
      </c>
      <c r="E42" s="56" t="str">
        <f t="shared" si="3"/>
        <v/>
      </c>
      <c r="F42" s="66" t="str">
        <f t="shared" si="4"/>
        <v/>
      </c>
      <c r="G42" s="66" t="str">
        <f t="shared" si="5"/>
        <v/>
      </c>
      <c r="H42" s="57" t="str">
        <f t="shared" si="6"/>
        <v/>
      </c>
      <c r="I42" s="57" t="str">
        <f t="shared" si="7"/>
        <v/>
      </c>
      <c r="J42" s="64" t="str">
        <f t="shared" si="8"/>
        <v/>
      </c>
      <c r="K42" s="64" t="str">
        <f t="shared" si="9"/>
        <v/>
      </c>
      <c r="L42" s="114" t="str">
        <f t="shared" si="10"/>
        <v/>
      </c>
      <c r="M42" s="114" t="str">
        <f t="shared" si="11"/>
        <v/>
      </c>
      <c r="N42" s="113" t="str">
        <f>IF(B42&lt;&gt;"",IF(INDEX(ctrlage,B42)=TRUE,Livraison!$B$15-(YEAR(INDEX(pgebdat,B42))),""),"")</f>
        <v/>
      </c>
      <c r="O42" s="107"/>
      <c r="P42" s="105"/>
      <c r="Q42" s="108"/>
      <c r="R42" s="126"/>
      <c r="S42" s="108"/>
      <c r="T42" s="108"/>
      <c r="U42" s="108"/>
      <c r="V42" s="105"/>
      <c r="W42" s="132"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cation!Q42,libtform,0))&gt;=10311000,INDEX(codetform,MATCH(Qualification!Q42,libtform,0))&lt;=10319900),IF(AND(INDEX(codetwolang,MATCH(Qualification!U42,libtwolang,0))&gt;=1,INDEX(codetwolang,MATCH(Qualification!U42,libtwolang,0))&lt;=999),TRUE,FALSE),IF(AND(INDEX(codetwolang,MATCH(Qualification!U42,libtwolang,0))&gt;=10,INDEX(codetwolang,MATCH(Qualification!U42,libtwolang,0))&lt;=99),FALSE,TRUE))))</f>
        <v/>
      </c>
      <c r="AE42" s="26" t="str">
        <f t="shared" si="15"/>
        <v/>
      </c>
      <c r="AF42" s="56" t="str">
        <f t="shared" si="21"/>
        <v/>
      </c>
    </row>
    <row r="43" spans="1:32">
      <c r="A43" s="40" t="str">
        <f t="shared" si="16"/>
        <v/>
      </c>
      <c r="B43" s="40" t="str">
        <f t="shared" si="0"/>
        <v/>
      </c>
      <c r="C43" s="65" t="str">
        <f t="shared" si="1"/>
        <v/>
      </c>
      <c r="D43" s="56" t="str">
        <f t="shared" si="2"/>
        <v/>
      </c>
      <c r="E43" s="56" t="str">
        <f t="shared" si="3"/>
        <v/>
      </c>
      <c r="F43" s="66" t="str">
        <f t="shared" si="4"/>
        <v/>
      </c>
      <c r="G43" s="66" t="str">
        <f t="shared" si="5"/>
        <v/>
      </c>
      <c r="H43" s="57" t="str">
        <f t="shared" si="6"/>
        <v/>
      </c>
      <c r="I43" s="57" t="str">
        <f t="shared" si="7"/>
        <v/>
      </c>
      <c r="J43" s="64" t="str">
        <f t="shared" si="8"/>
        <v/>
      </c>
      <c r="K43" s="64" t="str">
        <f t="shared" si="9"/>
        <v/>
      </c>
      <c r="L43" s="114" t="str">
        <f t="shared" si="10"/>
        <v/>
      </c>
      <c r="M43" s="114" t="str">
        <f t="shared" si="11"/>
        <v/>
      </c>
      <c r="N43" s="113" t="str">
        <f>IF(B43&lt;&gt;"",IF(INDEX(ctrlage,B43)=TRUE,Livraison!$B$15-(YEAR(INDEX(pgebdat,B43))),""),"")</f>
        <v/>
      </c>
      <c r="O43" s="107"/>
      <c r="P43" s="105"/>
      <c r="Q43" s="108"/>
      <c r="R43" s="126"/>
      <c r="S43" s="108"/>
      <c r="T43" s="108"/>
      <c r="U43" s="108"/>
      <c r="V43" s="105"/>
      <c r="W43" s="132"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cation!Q43,libtform,0))&gt;=10311000,INDEX(codetform,MATCH(Qualification!Q43,libtform,0))&lt;=10319900),IF(AND(INDEX(codetwolang,MATCH(Qualification!U43,libtwolang,0))&gt;=1,INDEX(codetwolang,MATCH(Qualification!U43,libtwolang,0))&lt;=999),TRUE,FALSE),IF(AND(INDEX(codetwolang,MATCH(Qualification!U43,libtwolang,0))&gt;=10,INDEX(codetwolang,MATCH(Qualification!U43,libtwolang,0))&lt;=99),FALSE,TRUE))))</f>
        <v/>
      </c>
      <c r="AE43" s="26" t="str">
        <f t="shared" si="15"/>
        <v/>
      </c>
      <c r="AF43" s="56" t="str">
        <f t="shared" si="21"/>
        <v/>
      </c>
    </row>
    <row r="44" spans="1:32">
      <c r="A44" s="40" t="str">
        <f t="shared" si="16"/>
        <v/>
      </c>
      <c r="B44" s="40" t="str">
        <f t="shared" si="0"/>
        <v/>
      </c>
      <c r="C44" s="65" t="str">
        <f t="shared" si="1"/>
        <v/>
      </c>
      <c r="D44" s="56" t="str">
        <f t="shared" si="2"/>
        <v/>
      </c>
      <c r="E44" s="56" t="str">
        <f t="shared" si="3"/>
        <v/>
      </c>
      <c r="F44" s="66" t="str">
        <f t="shared" si="4"/>
        <v/>
      </c>
      <c r="G44" s="66" t="str">
        <f t="shared" si="5"/>
        <v/>
      </c>
      <c r="H44" s="57" t="str">
        <f t="shared" si="6"/>
        <v/>
      </c>
      <c r="I44" s="57" t="str">
        <f t="shared" si="7"/>
        <v/>
      </c>
      <c r="J44" s="64" t="str">
        <f t="shared" si="8"/>
        <v/>
      </c>
      <c r="K44" s="64" t="str">
        <f t="shared" si="9"/>
        <v/>
      </c>
      <c r="L44" s="114" t="str">
        <f t="shared" si="10"/>
        <v/>
      </c>
      <c r="M44" s="114" t="str">
        <f t="shared" si="11"/>
        <v/>
      </c>
      <c r="N44" s="113" t="str">
        <f>IF(B44&lt;&gt;"",IF(INDEX(ctrlage,B44)=TRUE,Livraison!$B$15-(YEAR(INDEX(pgebdat,B44))),""),"")</f>
        <v/>
      </c>
      <c r="O44" s="107"/>
      <c r="P44" s="105"/>
      <c r="Q44" s="108"/>
      <c r="R44" s="126"/>
      <c r="S44" s="108"/>
      <c r="T44" s="108"/>
      <c r="U44" s="108"/>
      <c r="V44" s="105"/>
      <c r="W44" s="132"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cation!Q44,libtform,0))&gt;=10311000,INDEX(codetform,MATCH(Qualification!Q44,libtform,0))&lt;=10319900),IF(AND(INDEX(codetwolang,MATCH(Qualification!U44,libtwolang,0))&gt;=1,INDEX(codetwolang,MATCH(Qualification!U44,libtwolang,0))&lt;=999),TRUE,FALSE),IF(AND(INDEX(codetwolang,MATCH(Qualification!U44,libtwolang,0))&gt;=10,INDEX(codetwolang,MATCH(Qualification!U44,libtwolang,0))&lt;=99),FALSE,TRUE))))</f>
        <v/>
      </c>
      <c r="AE44" s="26" t="str">
        <f t="shared" si="15"/>
        <v/>
      </c>
      <c r="AF44" s="56" t="str">
        <f t="shared" si="21"/>
        <v/>
      </c>
    </row>
    <row r="45" spans="1:32">
      <c r="A45" s="40" t="str">
        <f t="shared" si="16"/>
        <v/>
      </c>
      <c r="B45" s="40" t="str">
        <f t="shared" si="0"/>
        <v/>
      </c>
      <c r="C45" s="65" t="str">
        <f t="shared" si="1"/>
        <v/>
      </c>
      <c r="D45" s="56" t="str">
        <f t="shared" si="2"/>
        <v/>
      </c>
      <c r="E45" s="56" t="str">
        <f t="shared" si="3"/>
        <v/>
      </c>
      <c r="F45" s="66" t="str">
        <f t="shared" si="4"/>
        <v/>
      </c>
      <c r="G45" s="66" t="str">
        <f t="shared" si="5"/>
        <v/>
      </c>
      <c r="H45" s="57" t="str">
        <f t="shared" si="6"/>
        <v/>
      </c>
      <c r="I45" s="57" t="str">
        <f t="shared" si="7"/>
        <v/>
      </c>
      <c r="J45" s="64" t="str">
        <f t="shared" si="8"/>
        <v/>
      </c>
      <c r="K45" s="64" t="str">
        <f t="shared" si="9"/>
        <v/>
      </c>
      <c r="L45" s="114" t="str">
        <f t="shared" si="10"/>
        <v/>
      </c>
      <c r="M45" s="114" t="str">
        <f t="shared" si="11"/>
        <v/>
      </c>
      <c r="N45" s="113" t="str">
        <f>IF(B45&lt;&gt;"",IF(INDEX(ctrlage,B45)=TRUE,Livraison!$B$15-(YEAR(INDEX(pgebdat,B45))),""),"")</f>
        <v/>
      </c>
      <c r="O45" s="107"/>
      <c r="P45" s="105"/>
      <c r="Q45" s="108"/>
      <c r="R45" s="126"/>
      <c r="S45" s="108"/>
      <c r="T45" s="108"/>
      <c r="U45" s="108"/>
      <c r="V45" s="105"/>
      <c r="W45" s="132"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cation!Q45,libtform,0))&gt;=10311000,INDEX(codetform,MATCH(Qualification!Q45,libtform,0))&lt;=10319900),IF(AND(INDEX(codetwolang,MATCH(Qualification!U45,libtwolang,0))&gt;=1,INDEX(codetwolang,MATCH(Qualification!U45,libtwolang,0))&lt;=999),TRUE,FALSE),IF(AND(INDEX(codetwolang,MATCH(Qualification!U45,libtwolang,0))&gt;=10,INDEX(codetwolang,MATCH(Qualification!U45,libtwolang,0))&lt;=99),FALSE,TRUE))))</f>
        <v/>
      </c>
      <c r="AE45" s="26" t="str">
        <f t="shared" si="15"/>
        <v/>
      </c>
      <c r="AF45" s="56" t="str">
        <f t="shared" si="21"/>
        <v/>
      </c>
    </row>
    <row r="46" spans="1:32">
      <c r="A46" s="40" t="str">
        <f t="shared" si="16"/>
        <v/>
      </c>
      <c r="B46" s="40" t="str">
        <f t="shared" si="0"/>
        <v/>
      </c>
      <c r="C46" s="65" t="str">
        <f t="shared" si="1"/>
        <v/>
      </c>
      <c r="D46" s="56" t="str">
        <f t="shared" si="2"/>
        <v/>
      </c>
      <c r="E46" s="56" t="str">
        <f t="shared" si="3"/>
        <v/>
      </c>
      <c r="F46" s="66" t="str">
        <f t="shared" si="4"/>
        <v/>
      </c>
      <c r="G46" s="66" t="str">
        <f t="shared" si="5"/>
        <v/>
      </c>
      <c r="H46" s="57" t="str">
        <f t="shared" si="6"/>
        <v/>
      </c>
      <c r="I46" s="57" t="str">
        <f t="shared" si="7"/>
        <v/>
      </c>
      <c r="J46" s="64" t="str">
        <f t="shared" si="8"/>
        <v/>
      </c>
      <c r="K46" s="64" t="str">
        <f t="shared" si="9"/>
        <v/>
      </c>
      <c r="L46" s="114" t="str">
        <f t="shared" si="10"/>
        <v/>
      </c>
      <c r="M46" s="114" t="str">
        <f t="shared" si="11"/>
        <v/>
      </c>
      <c r="N46" s="113" t="str">
        <f>IF(B46&lt;&gt;"",IF(INDEX(ctrlage,B46)=TRUE,Livraison!$B$15-(YEAR(INDEX(pgebdat,B46))),""),"")</f>
        <v/>
      </c>
      <c r="O46" s="107"/>
      <c r="P46" s="105"/>
      <c r="Q46" s="108"/>
      <c r="R46" s="126"/>
      <c r="S46" s="108"/>
      <c r="T46" s="108"/>
      <c r="U46" s="108"/>
      <c r="V46" s="105"/>
      <c r="W46" s="132"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cation!Q46,libtform,0))&gt;=10311000,INDEX(codetform,MATCH(Qualification!Q46,libtform,0))&lt;=10319900),IF(AND(INDEX(codetwolang,MATCH(Qualification!U46,libtwolang,0))&gt;=1,INDEX(codetwolang,MATCH(Qualification!U46,libtwolang,0))&lt;=999),TRUE,FALSE),IF(AND(INDEX(codetwolang,MATCH(Qualification!U46,libtwolang,0))&gt;=10,INDEX(codetwolang,MATCH(Qualification!U46,libtwolang,0))&lt;=99),FALSE,TRUE))))</f>
        <v/>
      </c>
      <c r="AE46" s="26" t="str">
        <f t="shared" si="15"/>
        <v/>
      </c>
      <c r="AF46" s="56" t="str">
        <f t="shared" si="21"/>
        <v/>
      </c>
    </row>
    <row r="47" spans="1:32">
      <c r="A47" s="40" t="str">
        <f t="shared" si="16"/>
        <v/>
      </c>
      <c r="B47" s="40" t="str">
        <f t="shared" si="0"/>
        <v/>
      </c>
      <c r="C47" s="65" t="str">
        <f t="shared" si="1"/>
        <v/>
      </c>
      <c r="D47" s="56" t="str">
        <f t="shared" si="2"/>
        <v/>
      </c>
      <c r="E47" s="56" t="str">
        <f t="shared" si="3"/>
        <v/>
      </c>
      <c r="F47" s="66" t="str">
        <f t="shared" si="4"/>
        <v/>
      </c>
      <c r="G47" s="66" t="str">
        <f t="shared" si="5"/>
        <v/>
      </c>
      <c r="H47" s="57" t="str">
        <f t="shared" si="6"/>
        <v/>
      </c>
      <c r="I47" s="57" t="str">
        <f t="shared" si="7"/>
        <v/>
      </c>
      <c r="J47" s="64" t="str">
        <f t="shared" si="8"/>
        <v/>
      </c>
      <c r="K47" s="64" t="str">
        <f t="shared" si="9"/>
        <v/>
      </c>
      <c r="L47" s="114" t="str">
        <f t="shared" si="10"/>
        <v/>
      </c>
      <c r="M47" s="114" t="str">
        <f t="shared" si="11"/>
        <v/>
      </c>
      <c r="N47" s="113" t="str">
        <f>IF(B47&lt;&gt;"",IF(INDEX(ctrlage,B47)=TRUE,Livraison!$B$15-(YEAR(INDEX(pgebdat,B47))),""),"")</f>
        <v/>
      </c>
      <c r="O47" s="107"/>
      <c r="P47" s="105"/>
      <c r="Q47" s="108"/>
      <c r="R47" s="126"/>
      <c r="S47" s="108"/>
      <c r="T47" s="108"/>
      <c r="U47" s="108"/>
      <c r="V47" s="105"/>
      <c r="W47" s="132"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cation!Q47,libtform,0))&gt;=10311000,INDEX(codetform,MATCH(Qualification!Q47,libtform,0))&lt;=10319900),IF(AND(INDEX(codetwolang,MATCH(Qualification!U47,libtwolang,0))&gt;=1,INDEX(codetwolang,MATCH(Qualification!U47,libtwolang,0))&lt;=999),TRUE,FALSE),IF(AND(INDEX(codetwolang,MATCH(Qualification!U47,libtwolang,0))&gt;=10,INDEX(codetwolang,MATCH(Qualification!U47,libtwolang,0))&lt;=99),FALSE,TRUE))))</f>
        <v/>
      </c>
      <c r="AE47" s="26" t="str">
        <f t="shared" si="15"/>
        <v/>
      </c>
      <c r="AF47" s="56" t="str">
        <f t="shared" si="21"/>
        <v/>
      </c>
    </row>
    <row r="48" spans="1:32">
      <c r="A48" s="40" t="str">
        <f t="shared" si="16"/>
        <v/>
      </c>
      <c r="B48" s="40" t="str">
        <f t="shared" si="0"/>
        <v/>
      </c>
      <c r="C48" s="65" t="str">
        <f t="shared" si="1"/>
        <v/>
      </c>
      <c r="D48" s="56" t="str">
        <f t="shared" si="2"/>
        <v/>
      </c>
      <c r="E48" s="56" t="str">
        <f t="shared" si="3"/>
        <v/>
      </c>
      <c r="F48" s="66" t="str">
        <f t="shared" si="4"/>
        <v/>
      </c>
      <c r="G48" s="66" t="str">
        <f t="shared" si="5"/>
        <v/>
      </c>
      <c r="H48" s="57" t="str">
        <f t="shared" si="6"/>
        <v/>
      </c>
      <c r="I48" s="57" t="str">
        <f t="shared" si="7"/>
        <v/>
      </c>
      <c r="J48" s="64" t="str">
        <f t="shared" si="8"/>
        <v/>
      </c>
      <c r="K48" s="64" t="str">
        <f t="shared" si="9"/>
        <v/>
      </c>
      <c r="L48" s="114" t="str">
        <f t="shared" si="10"/>
        <v/>
      </c>
      <c r="M48" s="114" t="str">
        <f t="shared" si="11"/>
        <v/>
      </c>
      <c r="N48" s="113" t="str">
        <f>IF(B48&lt;&gt;"",IF(INDEX(ctrlage,B48)=TRUE,Livraison!$B$15-(YEAR(INDEX(pgebdat,B48))),""),"")</f>
        <v/>
      </c>
      <c r="O48" s="107"/>
      <c r="P48" s="105"/>
      <c r="Q48" s="108"/>
      <c r="R48" s="126"/>
      <c r="S48" s="108"/>
      <c r="T48" s="108"/>
      <c r="U48" s="108"/>
      <c r="V48" s="105"/>
      <c r="W48" s="132"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cation!Q48,libtform,0))&gt;=10311000,INDEX(codetform,MATCH(Qualification!Q48,libtform,0))&lt;=10319900),IF(AND(INDEX(codetwolang,MATCH(Qualification!U48,libtwolang,0))&gt;=1,INDEX(codetwolang,MATCH(Qualification!U48,libtwolang,0))&lt;=999),TRUE,FALSE),IF(AND(INDEX(codetwolang,MATCH(Qualification!U48,libtwolang,0))&gt;=10,INDEX(codetwolang,MATCH(Qualification!U48,libtwolang,0))&lt;=99),FALSE,TRUE))))</f>
        <v/>
      </c>
      <c r="AE48" s="26" t="str">
        <f t="shared" si="15"/>
        <v/>
      </c>
      <c r="AF48" s="56" t="str">
        <f t="shared" si="21"/>
        <v/>
      </c>
    </row>
    <row r="49" spans="1:32">
      <c r="A49" s="40" t="str">
        <f t="shared" si="16"/>
        <v/>
      </c>
      <c r="B49" s="40" t="str">
        <f t="shared" si="0"/>
        <v/>
      </c>
      <c r="C49" s="65" t="str">
        <f t="shared" si="1"/>
        <v/>
      </c>
      <c r="D49" s="56" t="str">
        <f t="shared" si="2"/>
        <v/>
      </c>
      <c r="E49" s="56" t="str">
        <f t="shared" si="3"/>
        <v/>
      </c>
      <c r="F49" s="66" t="str">
        <f t="shared" si="4"/>
        <v/>
      </c>
      <c r="G49" s="66" t="str">
        <f t="shared" si="5"/>
        <v/>
      </c>
      <c r="H49" s="57" t="str">
        <f t="shared" si="6"/>
        <v/>
      </c>
      <c r="I49" s="57" t="str">
        <f t="shared" si="7"/>
        <v/>
      </c>
      <c r="J49" s="64" t="str">
        <f t="shared" si="8"/>
        <v/>
      </c>
      <c r="K49" s="64" t="str">
        <f t="shared" si="9"/>
        <v/>
      </c>
      <c r="L49" s="114" t="str">
        <f t="shared" si="10"/>
        <v/>
      </c>
      <c r="M49" s="114" t="str">
        <f t="shared" si="11"/>
        <v/>
      </c>
      <c r="N49" s="113" t="str">
        <f>IF(B49&lt;&gt;"",IF(INDEX(ctrlage,B49)=TRUE,Livraison!$B$15-(YEAR(INDEX(pgebdat,B49))),""),"")</f>
        <v/>
      </c>
      <c r="O49" s="107"/>
      <c r="P49" s="105"/>
      <c r="Q49" s="108"/>
      <c r="R49" s="126"/>
      <c r="S49" s="108"/>
      <c r="T49" s="108"/>
      <c r="U49" s="108"/>
      <c r="V49" s="105"/>
      <c r="W49" s="132"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cation!Q49,libtform,0))&gt;=10311000,INDEX(codetform,MATCH(Qualification!Q49,libtform,0))&lt;=10319900),IF(AND(INDEX(codetwolang,MATCH(Qualification!U49,libtwolang,0))&gt;=1,INDEX(codetwolang,MATCH(Qualification!U49,libtwolang,0))&lt;=999),TRUE,FALSE),IF(AND(INDEX(codetwolang,MATCH(Qualification!U49,libtwolang,0))&gt;=10,INDEX(codetwolang,MATCH(Qualification!U49,libtwolang,0))&lt;=99),FALSE,TRUE))))</f>
        <v/>
      </c>
      <c r="AE49" s="26" t="str">
        <f t="shared" si="15"/>
        <v/>
      </c>
      <c r="AF49" s="56" t="str">
        <f t="shared" si="21"/>
        <v/>
      </c>
    </row>
    <row r="50" spans="1:32">
      <c r="A50" s="40" t="str">
        <f t="shared" si="16"/>
        <v/>
      </c>
      <c r="B50" s="40" t="str">
        <f t="shared" si="0"/>
        <v/>
      </c>
      <c r="C50" s="65" t="str">
        <f t="shared" si="1"/>
        <v/>
      </c>
      <c r="D50" s="56" t="str">
        <f t="shared" si="2"/>
        <v/>
      </c>
      <c r="E50" s="56" t="str">
        <f t="shared" si="3"/>
        <v/>
      </c>
      <c r="F50" s="66" t="str">
        <f t="shared" si="4"/>
        <v/>
      </c>
      <c r="G50" s="66" t="str">
        <f t="shared" si="5"/>
        <v/>
      </c>
      <c r="H50" s="57" t="str">
        <f t="shared" si="6"/>
        <v/>
      </c>
      <c r="I50" s="57" t="str">
        <f t="shared" si="7"/>
        <v/>
      </c>
      <c r="J50" s="64" t="str">
        <f t="shared" si="8"/>
        <v/>
      </c>
      <c r="K50" s="64" t="str">
        <f t="shared" si="9"/>
        <v/>
      </c>
      <c r="L50" s="114" t="str">
        <f t="shared" si="10"/>
        <v/>
      </c>
      <c r="M50" s="114" t="str">
        <f t="shared" si="11"/>
        <v/>
      </c>
      <c r="N50" s="113" t="str">
        <f>IF(B50&lt;&gt;"",IF(INDEX(ctrlage,B50)=TRUE,Livraison!$B$15-(YEAR(INDEX(pgebdat,B50))),""),"")</f>
        <v/>
      </c>
      <c r="O50" s="107"/>
      <c r="P50" s="105"/>
      <c r="Q50" s="108"/>
      <c r="R50" s="126"/>
      <c r="S50" s="108"/>
      <c r="T50" s="108"/>
      <c r="U50" s="108"/>
      <c r="V50" s="105"/>
      <c r="W50" s="132"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cation!Q50,libtform,0))&gt;=10311000,INDEX(codetform,MATCH(Qualification!Q50,libtform,0))&lt;=10319900),IF(AND(INDEX(codetwolang,MATCH(Qualification!U50,libtwolang,0))&gt;=1,INDEX(codetwolang,MATCH(Qualification!U50,libtwolang,0))&lt;=999),TRUE,FALSE),IF(AND(INDEX(codetwolang,MATCH(Qualification!U50,libtwolang,0))&gt;=10,INDEX(codetwolang,MATCH(Qualification!U50,libtwolang,0))&lt;=99),FALSE,TRUE))))</f>
        <v/>
      </c>
      <c r="AE50" s="26" t="str">
        <f t="shared" si="15"/>
        <v/>
      </c>
      <c r="AF50" s="56" t="str">
        <f t="shared" si="21"/>
        <v/>
      </c>
    </row>
    <row r="51" spans="1:32">
      <c r="A51" s="40" t="str">
        <f t="shared" si="16"/>
        <v/>
      </c>
      <c r="B51" s="40" t="str">
        <f t="shared" si="0"/>
        <v/>
      </c>
      <c r="C51" s="65" t="str">
        <f t="shared" si="1"/>
        <v/>
      </c>
      <c r="D51" s="56" t="str">
        <f t="shared" si="2"/>
        <v/>
      </c>
      <c r="E51" s="56" t="str">
        <f t="shared" si="3"/>
        <v/>
      </c>
      <c r="F51" s="66" t="str">
        <f t="shared" si="4"/>
        <v/>
      </c>
      <c r="G51" s="66" t="str">
        <f t="shared" si="5"/>
        <v/>
      </c>
      <c r="H51" s="57" t="str">
        <f t="shared" si="6"/>
        <v/>
      </c>
      <c r="I51" s="57" t="str">
        <f t="shared" si="7"/>
        <v/>
      </c>
      <c r="J51" s="64" t="str">
        <f t="shared" si="8"/>
        <v/>
      </c>
      <c r="K51" s="64" t="str">
        <f t="shared" si="9"/>
        <v/>
      </c>
      <c r="L51" s="114" t="str">
        <f t="shared" si="10"/>
        <v/>
      </c>
      <c r="M51" s="114" t="str">
        <f t="shared" si="11"/>
        <v/>
      </c>
      <c r="N51" s="113" t="str">
        <f>IF(B51&lt;&gt;"",IF(INDEX(ctrlage,B51)=TRUE,Livraison!$B$15-(YEAR(INDEX(pgebdat,B51))),""),"")</f>
        <v/>
      </c>
      <c r="O51" s="107"/>
      <c r="P51" s="105"/>
      <c r="Q51" s="108"/>
      <c r="R51" s="126"/>
      <c r="S51" s="108"/>
      <c r="T51" s="108"/>
      <c r="U51" s="108"/>
      <c r="V51" s="105"/>
      <c r="W51" s="132"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cation!Q51,libtform,0))&gt;=10311000,INDEX(codetform,MATCH(Qualification!Q51,libtform,0))&lt;=10319900),IF(AND(INDEX(codetwolang,MATCH(Qualification!U51,libtwolang,0))&gt;=1,INDEX(codetwolang,MATCH(Qualification!U51,libtwolang,0))&lt;=999),TRUE,FALSE),IF(AND(INDEX(codetwolang,MATCH(Qualification!U51,libtwolang,0))&gt;=10,INDEX(codetwolang,MATCH(Qualification!U51,libtwolang,0))&lt;=99),FALSE,TRUE))))</f>
        <v/>
      </c>
      <c r="AE51" s="26" t="str">
        <f t="shared" si="15"/>
        <v/>
      </c>
      <c r="AF51" s="56" t="str">
        <f t="shared" si="21"/>
        <v/>
      </c>
    </row>
    <row r="52" spans="1:32">
      <c r="A52" s="40" t="str">
        <f t="shared" si="16"/>
        <v/>
      </c>
      <c r="B52" s="40" t="str">
        <f t="shared" si="0"/>
        <v/>
      </c>
      <c r="C52" s="65" t="str">
        <f t="shared" si="1"/>
        <v/>
      </c>
      <c r="D52" s="56" t="str">
        <f t="shared" si="2"/>
        <v/>
      </c>
      <c r="E52" s="56" t="str">
        <f t="shared" si="3"/>
        <v/>
      </c>
      <c r="F52" s="66" t="str">
        <f t="shared" si="4"/>
        <v/>
      </c>
      <c r="G52" s="66" t="str">
        <f t="shared" si="5"/>
        <v/>
      </c>
      <c r="H52" s="57" t="str">
        <f t="shared" si="6"/>
        <v/>
      </c>
      <c r="I52" s="57" t="str">
        <f t="shared" si="7"/>
        <v/>
      </c>
      <c r="J52" s="64" t="str">
        <f t="shared" si="8"/>
        <v/>
      </c>
      <c r="K52" s="64" t="str">
        <f t="shared" si="9"/>
        <v/>
      </c>
      <c r="L52" s="114" t="str">
        <f t="shared" si="10"/>
        <v/>
      </c>
      <c r="M52" s="114" t="str">
        <f t="shared" si="11"/>
        <v/>
      </c>
      <c r="N52" s="113" t="str">
        <f>IF(B52&lt;&gt;"",IF(INDEX(ctrlage,B52)=TRUE,Livraison!$B$15-(YEAR(INDEX(pgebdat,B52))),""),"")</f>
        <v/>
      </c>
      <c r="O52" s="107"/>
      <c r="P52" s="105"/>
      <c r="Q52" s="108"/>
      <c r="R52" s="126"/>
      <c r="S52" s="108"/>
      <c r="T52" s="108"/>
      <c r="U52" s="108"/>
      <c r="V52" s="105"/>
      <c r="W52" s="132"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cation!Q52,libtform,0))&gt;=10311000,INDEX(codetform,MATCH(Qualification!Q52,libtform,0))&lt;=10319900),IF(AND(INDEX(codetwolang,MATCH(Qualification!U52,libtwolang,0))&gt;=1,INDEX(codetwolang,MATCH(Qualification!U52,libtwolang,0))&lt;=999),TRUE,FALSE),IF(AND(INDEX(codetwolang,MATCH(Qualification!U52,libtwolang,0))&gt;=10,INDEX(codetwolang,MATCH(Qualification!U52,libtwolang,0))&lt;=99),FALSE,TRUE))))</f>
        <v/>
      </c>
      <c r="AE52" s="26" t="str">
        <f t="shared" si="15"/>
        <v/>
      </c>
      <c r="AF52" s="56" t="str">
        <f t="shared" si="21"/>
        <v/>
      </c>
    </row>
    <row r="53" spans="1:32">
      <c r="A53" s="40" t="str">
        <f t="shared" si="16"/>
        <v/>
      </c>
      <c r="B53" s="40" t="str">
        <f t="shared" si="0"/>
        <v/>
      </c>
      <c r="C53" s="65" t="str">
        <f t="shared" si="1"/>
        <v/>
      </c>
      <c r="D53" s="56" t="str">
        <f t="shared" si="2"/>
        <v/>
      </c>
      <c r="E53" s="56" t="str">
        <f t="shared" si="3"/>
        <v/>
      </c>
      <c r="F53" s="66" t="str">
        <f t="shared" si="4"/>
        <v/>
      </c>
      <c r="G53" s="66" t="str">
        <f t="shared" si="5"/>
        <v/>
      </c>
      <c r="H53" s="57" t="str">
        <f t="shared" si="6"/>
        <v/>
      </c>
      <c r="I53" s="57" t="str">
        <f t="shared" si="7"/>
        <v/>
      </c>
      <c r="J53" s="64" t="str">
        <f t="shared" si="8"/>
        <v/>
      </c>
      <c r="K53" s="64" t="str">
        <f t="shared" si="9"/>
        <v/>
      </c>
      <c r="L53" s="114" t="str">
        <f t="shared" si="10"/>
        <v/>
      </c>
      <c r="M53" s="114" t="str">
        <f t="shared" si="11"/>
        <v/>
      </c>
      <c r="N53" s="113" t="str">
        <f>IF(B53&lt;&gt;"",IF(INDEX(ctrlage,B53)=TRUE,Livraison!$B$15-(YEAR(INDEX(pgebdat,B53))),""),"")</f>
        <v/>
      </c>
      <c r="O53" s="107"/>
      <c r="P53" s="105"/>
      <c r="Q53" s="108"/>
      <c r="R53" s="126"/>
      <c r="S53" s="108"/>
      <c r="T53" s="108"/>
      <c r="U53" s="108"/>
      <c r="V53" s="105"/>
      <c r="W53" s="132"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cation!Q53,libtform,0))&gt;=10311000,INDEX(codetform,MATCH(Qualification!Q53,libtform,0))&lt;=10319900),IF(AND(INDEX(codetwolang,MATCH(Qualification!U53,libtwolang,0))&gt;=1,INDEX(codetwolang,MATCH(Qualification!U53,libtwolang,0))&lt;=999),TRUE,FALSE),IF(AND(INDEX(codetwolang,MATCH(Qualification!U53,libtwolang,0))&gt;=10,INDEX(codetwolang,MATCH(Qualification!U53,libtwolang,0))&lt;=99),FALSE,TRUE))))</f>
        <v/>
      </c>
      <c r="AE53" s="26" t="str">
        <f t="shared" si="15"/>
        <v/>
      </c>
      <c r="AF53" s="56" t="str">
        <f t="shared" si="21"/>
        <v/>
      </c>
    </row>
    <row r="54" spans="1:32">
      <c r="A54" s="40" t="str">
        <f t="shared" si="16"/>
        <v/>
      </c>
      <c r="B54" s="40" t="str">
        <f t="shared" si="0"/>
        <v/>
      </c>
      <c r="C54" s="65" t="str">
        <f t="shared" si="1"/>
        <v/>
      </c>
      <c r="D54" s="56" t="str">
        <f t="shared" si="2"/>
        <v/>
      </c>
      <c r="E54" s="56" t="str">
        <f t="shared" si="3"/>
        <v/>
      </c>
      <c r="F54" s="66" t="str">
        <f t="shared" si="4"/>
        <v/>
      </c>
      <c r="G54" s="66" t="str">
        <f t="shared" si="5"/>
        <v/>
      </c>
      <c r="H54" s="57" t="str">
        <f t="shared" si="6"/>
        <v/>
      </c>
      <c r="I54" s="57" t="str">
        <f t="shared" si="7"/>
        <v/>
      </c>
      <c r="J54" s="64" t="str">
        <f t="shared" si="8"/>
        <v/>
      </c>
      <c r="K54" s="64" t="str">
        <f t="shared" si="9"/>
        <v/>
      </c>
      <c r="L54" s="114" t="str">
        <f t="shared" si="10"/>
        <v/>
      </c>
      <c r="M54" s="114" t="str">
        <f t="shared" si="11"/>
        <v/>
      </c>
      <c r="N54" s="113" t="str">
        <f>IF(B54&lt;&gt;"",IF(INDEX(ctrlage,B54)=TRUE,Livraison!$B$15-(YEAR(INDEX(pgebdat,B54))),""),"")</f>
        <v/>
      </c>
      <c r="O54" s="107"/>
      <c r="P54" s="105"/>
      <c r="Q54" s="108"/>
      <c r="R54" s="126"/>
      <c r="S54" s="108"/>
      <c r="T54" s="108"/>
      <c r="U54" s="108"/>
      <c r="V54" s="105"/>
      <c r="W54" s="132"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cation!Q54,libtform,0))&gt;=10311000,INDEX(codetform,MATCH(Qualification!Q54,libtform,0))&lt;=10319900),IF(AND(INDEX(codetwolang,MATCH(Qualification!U54,libtwolang,0))&gt;=1,INDEX(codetwolang,MATCH(Qualification!U54,libtwolang,0))&lt;=999),TRUE,FALSE),IF(AND(INDEX(codetwolang,MATCH(Qualification!U54,libtwolang,0))&gt;=10,INDEX(codetwolang,MATCH(Qualification!U54,libtwolang,0))&lt;=99),FALSE,TRUE))))</f>
        <v/>
      </c>
      <c r="AE54" s="26" t="str">
        <f t="shared" si="15"/>
        <v/>
      </c>
      <c r="AF54" s="56" t="str">
        <f t="shared" si="21"/>
        <v/>
      </c>
    </row>
    <row r="55" spans="1:32">
      <c r="A55" s="40" t="str">
        <f t="shared" si="16"/>
        <v/>
      </c>
      <c r="B55" s="40" t="str">
        <f t="shared" si="0"/>
        <v/>
      </c>
      <c r="C55" s="65" t="str">
        <f t="shared" si="1"/>
        <v/>
      </c>
      <c r="D55" s="56" t="str">
        <f t="shared" si="2"/>
        <v/>
      </c>
      <c r="E55" s="56" t="str">
        <f t="shared" si="3"/>
        <v/>
      </c>
      <c r="F55" s="66" t="str">
        <f t="shared" si="4"/>
        <v/>
      </c>
      <c r="G55" s="66" t="str">
        <f t="shared" si="5"/>
        <v/>
      </c>
      <c r="H55" s="57" t="str">
        <f t="shared" si="6"/>
        <v/>
      </c>
      <c r="I55" s="57" t="str">
        <f t="shared" si="7"/>
        <v/>
      </c>
      <c r="J55" s="64" t="str">
        <f t="shared" si="8"/>
        <v/>
      </c>
      <c r="K55" s="64" t="str">
        <f t="shared" si="9"/>
        <v/>
      </c>
      <c r="L55" s="114" t="str">
        <f t="shared" si="10"/>
        <v/>
      </c>
      <c r="M55" s="114" t="str">
        <f t="shared" si="11"/>
        <v/>
      </c>
      <c r="N55" s="113" t="str">
        <f>IF(B55&lt;&gt;"",IF(INDEX(ctrlage,B55)=TRUE,Livraison!$B$15-(YEAR(INDEX(pgebdat,B55))),""),"")</f>
        <v/>
      </c>
      <c r="O55" s="107"/>
      <c r="P55" s="105"/>
      <c r="Q55" s="108"/>
      <c r="R55" s="126"/>
      <c r="S55" s="108"/>
      <c r="T55" s="108"/>
      <c r="U55" s="108"/>
      <c r="V55" s="105"/>
      <c r="W55" s="132"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cation!Q55,libtform,0))&gt;=10311000,INDEX(codetform,MATCH(Qualification!Q55,libtform,0))&lt;=10319900),IF(AND(INDEX(codetwolang,MATCH(Qualification!U55,libtwolang,0))&gt;=1,INDEX(codetwolang,MATCH(Qualification!U55,libtwolang,0))&lt;=999),TRUE,FALSE),IF(AND(INDEX(codetwolang,MATCH(Qualification!U55,libtwolang,0))&gt;=10,INDEX(codetwolang,MATCH(Qualification!U55,libtwolang,0))&lt;=99),FALSE,TRUE))))</f>
        <v/>
      </c>
      <c r="AE55" s="26" t="str">
        <f t="shared" si="15"/>
        <v/>
      </c>
      <c r="AF55" s="56" t="str">
        <f t="shared" si="21"/>
        <v/>
      </c>
    </row>
    <row r="56" spans="1:32">
      <c r="A56" s="40" t="str">
        <f t="shared" si="16"/>
        <v/>
      </c>
      <c r="B56" s="40" t="str">
        <f t="shared" si="0"/>
        <v/>
      </c>
      <c r="C56" s="65" t="str">
        <f t="shared" si="1"/>
        <v/>
      </c>
      <c r="D56" s="56" t="str">
        <f t="shared" si="2"/>
        <v/>
      </c>
      <c r="E56" s="56" t="str">
        <f t="shared" si="3"/>
        <v/>
      </c>
      <c r="F56" s="66" t="str">
        <f t="shared" si="4"/>
        <v/>
      </c>
      <c r="G56" s="66" t="str">
        <f t="shared" si="5"/>
        <v/>
      </c>
      <c r="H56" s="57" t="str">
        <f t="shared" si="6"/>
        <v/>
      </c>
      <c r="I56" s="57" t="str">
        <f t="shared" si="7"/>
        <v/>
      </c>
      <c r="J56" s="64" t="str">
        <f t="shared" si="8"/>
        <v/>
      </c>
      <c r="K56" s="64" t="str">
        <f t="shared" si="9"/>
        <v/>
      </c>
      <c r="L56" s="114" t="str">
        <f t="shared" si="10"/>
        <v/>
      </c>
      <c r="M56" s="114" t="str">
        <f t="shared" si="11"/>
        <v/>
      </c>
      <c r="N56" s="113" t="str">
        <f>IF(B56&lt;&gt;"",IF(INDEX(ctrlage,B56)=TRUE,Livraison!$B$15-(YEAR(INDEX(pgebdat,B56))),""),"")</f>
        <v/>
      </c>
      <c r="O56" s="107"/>
      <c r="P56" s="105"/>
      <c r="Q56" s="108"/>
      <c r="R56" s="126"/>
      <c r="S56" s="108"/>
      <c r="T56" s="108"/>
      <c r="U56" s="108"/>
      <c r="V56" s="105"/>
      <c r="W56" s="132"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cation!Q56,libtform,0))&gt;=10311000,INDEX(codetform,MATCH(Qualification!Q56,libtform,0))&lt;=10319900),IF(AND(INDEX(codetwolang,MATCH(Qualification!U56,libtwolang,0))&gt;=1,INDEX(codetwolang,MATCH(Qualification!U56,libtwolang,0))&lt;=999),TRUE,FALSE),IF(AND(INDEX(codetwolang,MATCH(Qualification!U56,libtwolang,0))&gt;=10,INDEX(codetwolang,MATCH(Qualification!U56,libtwolang,0))&lt;=99),FALSE,TRUE))))</f>
        <v/>
      </c>
      <c r="AE56" s="26" t="str">
        <f t="shared" si="15"/>
        <v/>
      </c>
      <c r="AF56" s="56" t="str">
        <f t="shared" si="21"/>
        <v/>
      </c>
    </row>
    <row r="57" spans="1:32">
      <c r="A57" s="40" t="str">
        <f t="shared" si="16"/>
        <v/>
      </c>
      <c r="B57" s="40" t="str">
        <f t="shared" si="0"/>
        <v/>
      </c>
      <c r="C57" s="65" t="str">
        <f t="shared" si="1"/>
        <v/>
      </c>
      <c r="D57" s="56" t="str">
        <f t="shared" si="2"/>
        <v/>
      </c>
      <c r="E57" s="56" t="str">
        <f t="shared" si="3"/>
        <v/>
      </c>
      <c r="F57" s="66" t="str">
        <f t="shared" si="4"/>
        <v/>
      </c>
      <c r="G57" s="66" t="str">
        <f t="shared" si="5"/>
        <v/>
      </c>
      <c r="H57" s="57" t="str">
        <f t="shared" si="6"/>
        <v/>
      </c>
      <c r="I57" s="57" t="str">
        <f t="shared" si="7"/>
        <v/>
      </c>
      <c r="J57" s="64" t="str">
        <f t="shared" si="8"/>
        <v/>
      </c>
      <c r="K57" s="64" t="str">
        <f t="shared" si="9"/>
        <v/>
      </c>
      <c r="L57" s="114" t="str">
        <f t="shared" si="10"/>
        <v/>
      </c>
      <c r="M57" s="114" t="str">
        <f t="shared" si="11"/>
        <v/>
      </c>
      <c r="N57" s="113" t="str">
        <f>IF(B57&lt;&gt;"",IF(INDEX(ctrlage,B57)=TRUE,Livraison!$B$15-(YEAR(INDEX(pgebdat,B57))),""),"")</f>
        <v/>
      </c>
      <c r="O57" s="107"/>
      <c r="P57" s="105"/>
      <c r="Q57" s="108"/>
      <c r="R57" s="126"/>
      <c r="S57" s="108"/>
      <c r="T57" s="108"/>
      <c r="U57" s="108"/>
      <c r="V57" s="105"/>
      <c r="W57" s="132"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cation!Q57,libtform,0))&gt;=10311000,INDEX(codetform,MATCH(Qualification!Q57,libtform,0))&lt;=10319900),IF(AND(INDEX(codetwolang,MATCH(Qualification!U57,libtwolang,0))&gt;=1,INDEX(codetwolang,MATCH(Qualification!U57,libtwolang,0))&lt;=999),TRUE,FALSE),IF(AND(INDEX(codetwolang,MATCH(Qualification!U57,libtwolang,0))&gt;=10,INDEX(codetwolang,MATCH(Qualification!U57,libtwolang,0))&lt;=99),FALSE,TRUE))))</f>
        <v/>
      </c>
      <c r="AE57" s="26" t="str">
        <f t="shared" si="15"/>
        <v/>
      </c>
      <c r="AF57" s="56" t="str">
        <f t="shared" si="21"/>
        <v/>
      </c>
    </row>
    <row r="58" spans="1:32">
      <c r="A58" s="40" t="str">
        <f t="shared" si="16"/>
        <v/>
      </c>
      <c r="B58" s="40" t="str">
        <f t="shared" si="0"/>
        <v/>
      </c>
      <c r="C58" s="65" t="str">
        <f t="shared" si="1"/>
        <v/>
      </c>
      <c r="D58" s="56" t="str">
        <f t="shared" si="2"/>
        <v/>
      </c>
      <c r="E58" s="56" t="str">
        <f t="shared" si="3"/>
        <v/>
      </c>
      <c r="F58" s="66" t="str">
        <f t="shared" si="4"/>
        <v/>
      </c>
      <c r="G58" s="66" t="str">
        <f t="shared" si="5"/>
        <v/>
      </c>
      <c r="H58" s="57" t="str">
        <f t="shared" si="6"/>
        <v/>
      </c>
      <c r="I58" s="57" t="str">
        <f t="shared" si="7"/>
        <v/>
      </c>
      <c r="J58" s="64" t="str">
        <f t="shared" si="8"/>
        <v/>
      </c>
      <c r="K58" s="64" t="str">
        <f t="shared" si="9"/>
        <v/>
      </c>
      <c r="L58" s="114" t="str">
        <f t="shared" si="10"/>
        <v/>
      </c>
      <c r="M58" s="114" t="str">
        <f t="shared" si="11"/>
        <v/>
      </c>
      <c r="N58" s="113" t="str">
        <f>IF(B58&lt;&gt;"",IF(INDEX(ctrlage,B58)=TRUE,Livraison!$B$15-(YEAR(INDEX(pgebdat,B58))),""),"")</f>
        <v/>
      </c>
      <c r="O58" s="107"/>
      <c r="P58" s="105"/>
      <c r="Q58" s="108"/>
      <c r="R58" s="126"/>
      <c r="S58" s="108"/>
      <c r="T58" s="108"/>
      <c r="U58" s="108"/>
      <c r="V58" s="105"/>
      <c r="W58" s="132"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cation!Q58,libtform,0))&gt;=10311000,INDEX(codetform,MATCH(Qualification!Q58,libtform,0))&lt;=10319900),IF(AND(INDEX(codetwolang,MATCH(Qualification!U58,libtwolang,0))&gt;=1,INDEX(codetwolang,MATCH(Qualification!U58,libtwolang,0))&lt;=999),TRUE,FALSE),IF(AND(INDEX(codetwolang,MATCH(Qualification!U58,libtwolang,0))&gt;=10,INDEX(codetwolang,MATCH(Qualification!U58,libtwolang,0))&lt;=99),FALSE,TRUE))))</f>
        <v/>
      </c>
      <c r="AE58" s="26" t="str">
        <f t="shared" si="15"/>
        <v/>
      </c>
      <c r="AF58" s="56" t="str">
        <f t="shared" si="21"/>
        <v/>
      </c>
    </row>
    <row r="59" spans="1:32">
      <c r="A59" s="40" t="str">
        <f t="shared" si="16"/>
        <v/>
      </c>
      <c r="B59" s="40" t="str">
        <f t="shared" si="0"/>
        <v/>
      </c>
      <c r="C59" s="65" t="str">
        <f t="shared" si="1"/>
        <v/>
      </c>
      <c r="D59" s="56" t="str">
        <f t="shared" si="2"/>
        <v/>
      </c>
      <c r="E59" s="56" t="str">
        <f t="shared" si="3"/>
        <v/>
      </c>
      <c r="F59" s="66" t="str">
        <f t="shared" si="4"/>
        <v/>
      </c>
      <c r="G59" s="66" t="str">
        <f t="shared" si="5"/>
        <v/>
      </c>
      <c r="H59" s="57" t="str">
        <f t="shared" si="6"/>
        <v/>
      </c>
      <c r="I59" s="57" t="str">
        <f t="shared" si="7"/>
        <v/>
      </c>
      <c r="J59" s="64" t="str">
        <f t="shared" si="8"/>
        <v/>
      </c>
      <c r="K59" s="64" t="str">
        <f t="shared" si="9"/>
        <v/>
      </c>
      <c r="L59" s="114" t="str">
        <f t="shared" si="10"/>
        <v/>
      </c>
      <c r="M59" s="114" t="str">
        <f t="shared" si="11"/>
        <v/>
      </c>
      <c r="N59" s="113" t="str">
        <f>IF(B59&lt;&gt;"",IF(INDEX(ctrlage,B59)=TRUE,Livraison!$B$15-(YEAR(INDEX(pgebdat,B59))),""),"")</f>
        <v/>
      </c>
      <c r="O59" s="107"/>
      <c r="P59" s="105"/>
      <c r="Q59" s="108"/>
      <c r="R59" s="126"/>
      <c r="S59" s="108"/>
      <c r="T59" s="108"/>
      <c r="U59" s="108"/>
      <c r="V59" s="105"/>
      <c r="W59" s="132"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cation!Q59,libtform,0))&gt;=10311000,INDEX(codetform,MATCH(Qualification!Q59,libtform,0))&lt;=10319900),IF(AND(INDEX(codetwolang,MATCH(Qualification!U59,libtwolang,0))&gt;=1,INDEX(codetwolang,MATCH(Qualification!U59,libtwolang,0))&lt;=999),TRUE,FALSE),IF(AND(INDEX(codetwolang,MATCH(Qualification!U59,libtwolang,0))&gt;=10,INDEX(codetwolang,MATCH(Qualification!U59,libtwolang,0))&lt;=99),FALSE,TRUE))))</f>
        <v/>
      </c>
      <c r="AE59" s="26" t="str">
        <f t="shared" si="15"/>
        <v/>
      </c>
      <c r="AF59" s="56" t="str">
        <f t="shared" si="21"/>
        <v/>
      </c>
    </row>
    <row r="60" spans="1:32">
      <c r="A60" s="40" t="str">
        <f t="shared" si="16"/>
        <v/>
      </c>
      <c r="B60" s="40" t="str">
        <f t="shared" si="0"/>
        <v/>
      </c>
      <c r="C60" s="65" t="str">
        <f t="shared" si="1"/>
        <v/>
      </c>
      <c r="D60" s="56" t="str">
        <f t="shared" si="2"/>
        <v/>
      </c>
      <c r="E60" s="56" t="str">
        <f t="shared" si="3"/>
        <v/>
      </c>
      <c r="F60" s="66" t="str">
        <f t="shared" si="4"/>
        <v/>
      </c>
      <c r="G60" s="66" t="str">
        <f t="shared" si="5"/>
        <v/>
      </c>
      <c r="H60" s="57" t="str">
        <f t="shared" si="6"/>
        <v/>
      </c>
      <c r="I60" s="57" t="str">
        <f t="shared" si="7"/>
        <v/>
      </c>
      <c r="J60" s="64" t="str">
        <f t="shared" si="8"/>
        <v/>
      </c>
      <c r="K60" s="64" t="str">
        <f t="shared" si="9"/>
        <v/>
      </c>
      <c r="L60" s="114" t="str">
        <f t="shared" si="10"/>
        <v/>
      </c>
      <c r="M60" s="114" t="str">
        <f t="shared" si="11"/>
        <v/>
      </c>
      <c r="N60" s="113" t="str">
        <f>IF(B60&lt;&gt;"",IF(INDEX(ctrlage,B60)=TRUE,Livraison!$B$15-(YEAR(INDEX(pgebdat,B60))),""),"")</f>
        <v/>
      </c>
      <c r="O60" s="107"/>
      <c r="P60" s="105"/>
      <c r="Q60" s="108"/>
      <c r="R60" s="126"/>
      <c r="S60" s="108"/>
      <c r="T60" s="108"/>
      <c r="U60" s="108"/>
      <c r="V60" s="105"/>
      <c r="W60" s="132"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cation!Q60,libtform,0))&gt;=10311000,INDEX(codetform,MATCH(Qualification!Q60,libtform,0))&lt;=10319900),IF(AND(INDEX(codetwolang,MATCH(Qualification!U60,libtwolang,0))&gt;=1,INDEX(codetwolang,MATCH(Qualification!U60,libtwolang,0))&lt;=999),TRUE,FALSE),IF(AND(INDEX(codetwolang,MATCH(Qualification!U60,libtwolang,0))&gt;=10,INDEX(codetwolang,MATCH(Qualification!U60,libtwolang,0))&lt;=99),FALSE,TRUE))))</f>
        <v/>
      </c>
      <c r="AE60" s="26" t="str">
        <f t="shared" si="15"/>
        <v/>
      </c>
      <c r="AF60" s="56" t="str">
        <f t="shared" si="21"/>
        <v/>
      </c>
    </row>
    <row r="61" spans="1:32">
      <c r="A61" s="40" t="str">
        <f t="shared" si="16"/>
        <v/>
      </c>
      <c r="B61" s="40" t="str">
        <f t="shared" si="0"/>
        <v/>
      </c>
      <c r="C61" s="65" t="str">
        <f t="shared" si="1"/>
        <v/>
      </c>
      <c r="D61" s="56" t="str">
        <f t="shared" si="2"/>
        <v/>
      </c>
      <c r="E61" s="56" t="str">
        <f t="shared" si="3"/>
        <v/>
      </c>
      <c r="F61" s="66" t="str">
        <f t="shared" si="4"/>
        <v/>
      </c>
      <c r="G61" s="66" t="str">
        <f t="shared" si="5"/>
        <v/>
      </c>
      <c r="H61" s="57" t="str">
        <f t="shared" si="6"/>
        <v/>
      </c>
      <c r="I61" s="57" t="str">
        <f t="shared" si="7"/>
        <v/>
      </c>
      <c r="J61" s="64" t="str">
        <f t="shared" si="8"/>
        <v/>
      </c>
      <c r="K61" s="64" t="str">
        <f t="shared" si="9"/>
        <v/>
      </c>
      <c r="L61" s="114" t="str">
        <f t="shared" si="10"/>
        <v/>
      </c>
      <c r="M61" s="114" t="str">
        <f t="shared" si="11"/>
        <v/>
      </c>
      <c r="N61" s="113" t="str">
        <f>IF(B61&lt;&gt;"",IF(INDEX(ctrlage,B61)=TRUE,Livraison!$B$15-(YEAR(INDEX(pgebdat,B61))),""),"")</f>
        <v/>
      </c>
      <c r="O61" s="107"/>
      <c r="P61" s="105"/>
      <c r="Q61" s="108"/>
      <c r="R61" s="126"/>
      <c r="S61" s="108"/>
      <c r="T61" s="108"/>
      <c r="U61" s="108"/>
      <c r="V61" s="105"/>
      <c r="W61" s="132"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cation!Q61,libtform,0))&gt;=10311000,INDEX(codetform,MATCH(Qualification!Q61,libtform,0))&lt;=10319900),IF(AND(INDEX(codetwolang,MATCH(Qualification!U61,libtwolang,0))&gt;=1,INDEX(codetwolang,MATCH(Qualification!U61,libtwolang,0))&lt;=999),TRUE,FALSE),IF(AND(INDEX(codetwolang,MATCH(Qualification!U61,libtwolang,0))&gt;=10,INDEX(codetwolang,MATCH(Qualification!U61,libtwolang,0))&lt;=99),FALSE,TRUE))))</f>
        <v/>
      </c>
      <c r="AE61" s="26" t="str">
        <f t="shared" si="15"/>
        <v/>
      </c>
      <c r="AF61" s="56" t="str">
        <f t="shared" si="21"/>
        <v/>
      </c>
    </row>
    <row r="62" spans="1:32">
      <c r="A62" s="40" t="str">
        <f t="shared" si="16"/>
        <v/>
      </c>
      <c r="B62" s="40" t="str">
        <f t="shared" si="0"/>
        <v/>
      </c>
      <c r="C62" s="65" t="str">
        <f t="shared" si="1"/>
        <v/>
      </c>
      <c r="D62" s="56" t="str">
        <f t="shared" si="2"/>
        <v/>
      </c>
      <c r="E62" s="56" t="str">
        <f t="shared" si="3"/>
        <v/>
      </c>
      <c r="F62" s="66" t="str">
        <f t="shared" si="4"/>
        <v/>
      </c>
      <c r="G62" s="66" t="str">
        <f t="shared" si="5"/>
        <v/>
      </c>
      <c r="H62" s="57" t="str">
        <f t="shared" si="6"/>
        <v/>
      </c>
      <c r="I62" s="57" t="str">
        <f t="shared" si="7"/>
        <v/>
      </c>
      <c r="J62" s="64" t="str">
        <f t="shared" si="8"/>
        <v/>
      </c>
      <c r="K62" s="64" t="str">
        <f t="shared" si="9"/>
        <v/>
      </c>
      <c r="L62" s="114" t="str">
        <f t="shared" si="10"/>
        <v/>
      </c>
      <c r="M62" s="114" t="str">
        <f t="shared" si="11"/>
        <v/>
      </c>
      <c r="N62" s="113" t="str">
        <f>IF(B62&lt;&gt;"",IF(INDEX(ctrlage,B62)=TRUE,Livraison!$B$15-(YEAR(INDEX(pgebdat,B62))),""),"")</f>
        <v/>
      </c>
      <c r="O62" s="107"/>
      <c r="P62" s="105"/>
      <c r="Q62" s="108"/>
      <c r="R62" s="126"/>
      <c r="S62" s="108"/>
      <c r="T62" s="108"/>
      <c r="U62" s="108"/>
      <c r="V62" s="105"/>
      <c r="W62" s="132"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cation!Q62,libtform,0))&gt;=10311000,INDEX(codetform,MATCH(Qualification!Q62,libtform,0))&lt;=10319900),IF(AND(INDEX(codetwolang,MATCH(Qualification!U62,libtwolang,0))&gt;=1,INDEX(codetwolang,MATCH(Qualification!U62,libtwolang,0))&lt;=999),TRUE,FALSE),IF(AND(INDEX(codetwolang,MATCH(Qualification!U62,libtwolang,0))&gt;=10,INDEX(codetwolang,MATCH(Qualification!U62,libtwolang,0))&lt;=99),FALSE,TRUE))))</f>
        <v/>
      </c>
      <c r="AE62" s="26" t="str">
        <f t="shared" si="15"/>
        <v/>
      </c>
      <c r="AF62" s="56" t="str">
        <f t="shared" si="21"/>
        <v/>
      </c>
    </row>
    <row r="63" spans="1:32">
      <c r="A63" s="40" t="str">
        <f t="shared" si="16"/>
        <v/>
      </c>
      <c r="B63" s="40" t="str">
        <f t="shared" si="0"/>
        <v/>
      </c>
      <c r="C63" s="65" t="str">
        <f t="shared" si="1"/>
        <v/>
      </c>
      <c r="D63" s="56" t="str">
        <f t="shared" si="2"/>
        <v/>
      </c>
      <c r="E63" s="56" t="str">
        <f t="shared" si="3"/>
        <v/>
      </c>
      <c r="F63" s="66" t="str">
        <f t="shared" si="4"/>
        <v/>
      </c>
      <c r="G63" s="66" t="str">
        <f t="shared" si="5"/>
        <v/>
      </c>
      <c r="H63" s="57" t="str">
        <f t="shared" si="6"/>
        <v/>
      </c>
      <c r="I63" s="57" t="str">
        <f t="shared" si="7"/>
        <v/>
      </c>
      <c r="J63" s="64" t="str">
        <f t="shared" si="8"/>
        <v/>
      </c>
      <c r="K63" s="64" t="str">
        <f t="shared" si="9"/>
        <v/>
      </c>
      <c r="L63" s="114" t="str">
        <f t="shared" si="10"/>
        <v/>
      </c>
      <c r="M63" s="114" t="str">
        <f t="shared" si="11"/>
        <v/>
      </c>
      <c r="N63" s="113" t="str">
        <f>IF(B63&lt;&gt;"",IF(INDEX(ctrlage,B63)=TRUE,Livraison!$B$15-(YEAR(INDEX(pgebdat,B63))),""),"")</f>
        <v/>
      </c>
      <c r="O63" s="107"/>
      <c r="P63" s="105"/>
      <c r="Q63" s="108"/>
      <c r="R63" s="126"/>
      <c r="S63" s="108"/>
      <c r="T63" s="108"/>
      <c r="U63" s="108"/>
      <c r="V63" s="105"/>
      <c r="W63" s="132"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cation!Q63,libtform,0))&gt;=10311000,INDEX(codetform,MATCH(Qualification!Q63,libtform,0))&lt;=10319900),IF(AND(INDEX(codetwolang,MATCH(Qualification!U63,libtwolang,0))&gt;=1,INDEX(codetwolang,MATCH(Qualification!U63,libtwolang,0))&lt;=999),TRUE,FALSE),IF(AND(INDEX(codetwolang,MATCH(Qualification!U63,libtwolang,0))&gt;=10,INDEX(codetwolang,MATCH(Qualification!U63,libtwolang,0))&lt;=99),FALSE,TRUE))))</f>
        <v/>
      </c>
      <c r="AE63" s="26" t="str">
        <f t="shared" si="15"/>
        <v/>
      </c>
      <c r="AF63" s="56" t="str">
        <f t="shared" si="21"/>
        <v/>
      </c>
    </row>
    <row r="64" spans="1:32">
      <c r="A64" s="40" t="str">
        <f t="shared" si="16"/>
        <v/>
      </c>
      <c r="B64" s="40" t="str">
        <f t="shared" si="0"/>
        <v/>
      </c>
      <c r="C64" s="65" t="str">
        <f t="shared" si="1"/>
        <v/>
      </c>
      <c r="D64" s="56" t="str">
        <f t="shared" si="2"/>
        <v/>
      </c>
      <c r="E64" s="56" t="str">
        <f t="shared" si="3"/>
        <v/>
      </c>
      <c r="F64" s="66" t="str">
        <f t="shared" si="4"/>
        <v/>
      </c>
      <c r="G64" s="66" t="str">
        <f t="shared" si="5"/>
        <v/>
      </c>
      <c r="H64" s="57" t="str">
        <f t="shared" si="6"/>
        <v/>
      </c>
      <c r="I64" s="57" t="str">
        <f t="shared" si="7"/>
        <v/>
      </c>
      <c r="J64" s="64" t="str">
        <f t="shared" si="8"/>
        <v/>
      </c>
      <c r="K64" s="64" t="str">
        <f t="shared" si="9"/>
        <v/>
      </c>
      <c r="L64" s="114" t="str">
        <f t="shared" si="10"/>
        <v/>
      </c>
      <c r="M64" s="114" t="str">
        <f t="shared" si="11"/>
        <v/>
      </c>
      <c r="N64" s="113" t="str">
        <f>IF(B64&lt;&gt;"",IF(INDEX(ctrlage,B64)=TRUE,Livraison!$B$15-(YEAR(INDEX(pgebdat,B64))),""),"")</f>
        <v/>
      </c>
      <c r="O64" s="107"/>
      <c r="P64" s="105"/>
      <c r="Q64" s="108"/>
      <c r="R64" s="126"/>
      <c r="S64" s="108"/>
      <c r="T64" s="108"/>
      <c r="U64" s="108"/>
      <c r="V64" s="105"/>
      <c r="W64" s="132"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cation!Q64,libtform,0))&gt;=10311000,INDEX(codetform,MATCH(Qualification!Q64,libtform,0))&lt;=10319900),IF(AND(INDEX(codetwolang,MATCH(Qualification!U64,libtwolang,0))&gt;=1,INDEX(codetwolang,MATCH(Qualification!U64,libtwolang,0))&lt;=999),TRUE,FALSE),IF(AND(INDEX(codetwolang,MATCH(Qualification!U64,libtwolang,0))&gt;=10,INDEX(codetwolang,MATCH(Qualification!U64,libtwolang,0))&lt;=99),FALSE,TRUE))))</f>
        <v/>
      </c>
      <c r="AE64" s="26" t="str">
        <f t="shared" si="15"/>
        <v/>
      </c>
      <c r="AF64" s="56" t="str">
        <f t="shared" si="21"/>
        <v/>
      </c>
    </row>
    <row r="65" spans="1:32">
      <c r="A65" s="40" t="str">
        <f t="shared" si="16"/>
        <v/>
      </c>
      <c r="B65" s="40" t="str">
        <f t="shared" si="0"/>
        <v/>
      </c>
      <c r="C65" s="65" t="str">
        <f t="shared" si="1"/>
        <v/>
      </c>
      <c r="D65" s="56" t="str">
        <f t="shared" si="2"/>
        <v/>
      </c>
      <c r="E65" s="56" t="str">
        <f t="shared" si="3"/>
        <v/>
      </c>
      <c r="F65" s="66" t="str">
        <f t="shared" si="4"/>
        <v/>
      </c>
      <c r="G65" s="66" t="str">
        <f t="shared" si="5"/>
        <v/>
      </c>
      <c r="H65" s="57" t="str">
        <f t="shared" si="6"/>
        <v/>
      </c>
      <c r="I65" s="57" t="str">
        <f t="shared" si="7"/>
        <v/>
      </c>
      <c r="J65" s="64" t="str">
        <f t="shared" si="8"/>
        <v/>
      </c>
      <c r="K65" s="64" t="str">
        <f t="shared" si="9"/>
        <v/>
      </c>
      <c r="L65" s="114" t="str">
        <f t="shared" si="10"/>
        <v/>
      </c>
      <c r="M65" s="114" t="str">
        <f t="shared" si="11"/>
        <v/>
      </c>
      <c r="N65" s="113" t="str">
        <f>IF(B65&lt;&gt;"",IF(INDEX(ctrlage,B65)=TRUE,Livraison!$B$15-(YEAR(INDEX(pgebdat,B65))),""),"")</f>
        <v/>
      </c>
      <c r="O65" s="107"/>
      <c r="P65" s="105"/>
      <c r="Q65" s="108"/>
      <c r="R65" s="126"/>
      <c r="S65" s="108"/>
      <c r="T65" s="108"/>
      <c r="U65" s="108"/>
      <c r="V65" s="105"/>
      <c r="W65" s="132"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cation!Q65,libtform,0))&gt;=10311000,INDEX(codetform,MATCH(Qualification!Q65,libtform,0))&lt;=10319900),IF(AND(INDEX(codetwolang,MATCH(Qualification!U65,libtwolang,0))&gt;=1,INDEX(codetwolang,MATCH(Qualification!U65,libtwolang,0))&lt;=999),TRUE,FALSE),IF(AND(INDEX(codetwolang,MATCH(Qualification!U65,libtwolang,0))&gt;=10,INDEX(codetwolang,MATCH(Qualification!U65,libtwolang,0))&lt;=99),FALSE,TRUE))))</f>
        <v/>
      </c>
      <c r="AE65" s="26" t="str">
        <f t="shared" si="15"/>
        <v/>
      </c>
      <c r="AF65" s="56" t="str">
        <f t="shared" si="21"/>
        <v/>
      </c>
    </row>
    <row r="66" spans="1:32">
      <c r="A66" s="40" t="str">
        <f t="shared" si="16"/>
        <v/>
      </c>
      <c r="B66" s="40" t="str">
        <f t="shared" si="0"/>
        <v/>
      </c>
      <c r="C66" s="65" t="str">
        <f t="shared" si="1"/>
        <v/>
      </c>
      <c r="D66" s="56" t="str">
        <f t="shared" si="2"/>
        <v/>
      </c>
      <c r="E66" s="56" t="str">
        <f t="shared" si="3"/>
        <v/>
      </c>
      <c r="F66" s="66" t="str">
        <f t="shared" si="4"/>
        <v/>
      </c>
      <c r="G66" s="66" t="str">
        <f t="shared" si="5"/>
        <v/>
      </c>
      <c r="H66" s="57" t="str">
        <f t="shared" si="6"/>
        <v/>
      </c>
      <c r="I66" s="57" t="str">
        <f t="shared" si="7"/>
        <v/>
      </c>
      <c r="J66" s="64" t="str">
        <f t="shared" si="8"/>
        <v/>
      </c>
      <c r="K66" s="64" t="str">
        <f t="shared" si="9"/>
        <v/>
      </c>
      <c r="L66" s="114" t="str">
        <f t="shared" si="10"/>
        <v/>
      </c>
      <c r="M66" s="114" t="str">
        <f t="shared" si="11"/>
        <v/>
      </c>
      <c r="N66" s="113" t="str">
        <f>IF(B66&lt;&gt;"",IF(INDEX(ctrlage,B66)=TRUE,Livraison!$B$15-(YEAR(INDEX(pgebdat,B66))),""),"")</f>
        <v/>
      </c>
      <c r="O66" s="107"/>
      <c r="P66" s="105"/>
      <c r="Q66" s="108"/>
      <c r="R66" s="126"/>
      <c r="S66" s="108"/>
      <c r="T66" s="108"/>
      <c r="U66" s="108"/>
      <c r="V66" s="105"/>
      <c r="W66" s="132"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cation!Q66,libtform,0))&gt;=10311000,INDEX(codetform,MATCH(Qualification!Q66,libtform,0))&lt;=10319900),IF(AND(INDEX(codetwolang,MATCH(Qualification!U66,libtwolang,0))&gt;=1,INDEX(codetwolang,MATCH(Qualification!U66,libtwolang,0))&lt;=999),TRUE,FALSE),IF(AND(INDEX(codetwolang,MATCH(Qualification!U66,libtwolang,0))&gt;=10,INDEX(codetwolang,MATCH(Qualification!U66,libtwolang,0))&lt;=99),FALSE,TRUE))))</f>
        <v/>
      </c>
      <c r="AE66" s="26" t="str">
        <f t="shared" si="15"/>
        <v/>
      </c>
      <c r="AF66" s="56" t="str">
        <f t="shared" si="21"/>
        <v/>
      </c>
    </row>
    <row r="67" spans="1:32">
      <c r="A67" s="40" t="str">
        <f t="shared" si="16"/>
        <v/>
      </c>
      <c r="B67" s="40" t="str">
        <f t="shared" si="0"/>
        <v/>
      </c>
      <c r="C67" s="65" t="str">
        <f t="shared" si="1"/>
        <v/>
      </c>
      <c r="D67" s="56" t="str">
        <f t="shared" si="2"/>
        <v/>
      </c>
      <c r="E67" s="56" t="str">
        <f t="shared" si="3"/>
        <v/>
      </c>
      <c r="F67" s="66" t="str">
        <f t="shared" si="4"/>
        <v/>
      </c>
      <c r="G67" s="66" t="str">
        <f t="shared" si="5"/>
        <v/>
      </c>
      <c r="H67" s="57" t="str">
        <f t="shared" si="6"/>
        <v/>
      </c>
      <c r="I67" s="57" t="str">
        <f t="shared" si="7"/>
        <v/>
      </c>
      <c r="J67" s="64" t="str">
        <f t="shared" si="8"/>
        <v/>
      </c>
      <c r="K67" s="64" t="str">
        <f t="shared" si="9"/>
        <v/>
      </c>
      <c r="L67" s="114" t="str">
        <f t="shared" si="10"/>
        <v/>
      </c>
      <c r="M67" s="114" t="str">
        <f t="shared" si="11"/>
        <v/>
      </c>
      <c r="N67" s="113" t="str">
        <f>IF(B67&lt;&gt;"",IF(INDEX(ctrlage,B67)=TRUE,Livraison!$B$15-(YEAR(INDEX(pgebdat,B67))),""),"")</f>
        <v/>
      </c>
      <c r="O67" s="107"/>
      <c r="P67" s="105"/>
      <c r="Q67" s="108"/>
      <c r="R67" s="126"/>
      <c r="S67" s="108"/>
      <c r="T67" s="108"/>
      <c r="U67" s="108"/>
      <c r="V67" s="105"/>
      <c r="W67" s="132"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cation!Q67,libtform,0))&gt;=10311000,INDEX(codetform,MATCH(Qualification!Q67,libtform,0))&lt;=10319900),IF(AND(INDEX(codetwolang,MATCH(Qualification!U67,libtwolang,0))&gt;=1,INDEX(codetwolang,MATCH(Qualification!U67,libtwolang,0))&lt;=999),TRUE,FALSE),IF(AND(INDEX(codetwolang,MATCH(Qualification!U67,libtwolang,0))&gt;=10,INDEX(codetwolang,MATCH(Qualification!U67,libtwolang,0))&lt;=99),FALSE,TRUE))))</f>
        <v/>
      </c>
      <c r="AE67" s="26" t="str">
        <f t="shared" si="15"/>
        <v/>
      </c>
      <c r="AF67" s="56" t="str">
        <f t="shared" si="21"/>
        <v/>
      </c>
    </row>
    <row r="68" spans="1:32">
      <c r="A68" s="40" t="str">
        <f t="shared" si="16"/>
        <v/>
      </c>
      <c r="B68" s="40" t="str">
        <f t="shared" si="0"/>
        <v/>
      </c>
      <c r="C68" s="65" t="str">
        <f t="shared" si="1"/>
        <v/>
      </c>
      <c r="D68" s="56" t="str">
        <f t="shared" si="2"/>
        <v/>
      </c>
      <c r="E68" s="56" t="str">
        <f t="shared" si="3"/>
        <v/>
      </c>
      <c r="F68" s="66" t="str">
        <f t="shared" si="4"/>
        <v/>
      </c>
      <c r="G68" s="66" t="str">
        <f t="shared" si="5"/>
        <v/>
      </c>
      <c r="H68" s="57" t="str">
        <f t="shared" si="6"/>
        <v/>
      </c>
      <c r="I68" s="57" t="str">
        <f t="shared" si="7"/>
        <v/>
      </c>
      <c r="J68" s="64" t="str">
        <f t="shared" si="8"/>
        <v/>
      </c>
      <c r="K68" s="64" t="str">
        <f t="shared" si="9"/>
        <v/>
      </c>
      <c r="L68" s="114" t="str">
        <f t="shared" si="10"/>
        <v/>
      </c>
      <c r="M68" s="114" t="str">
        <f t="shared" si="11"/>
        <v/>
      </c>
      <c r="N68" s="113" t="str">
        <f>IF(B68&lt;&gt;"",IF(INDEX(ctrlage,B68)=TRUE,Livraison!$B$15-(YEAR(INDEX(pgebdat,B68))),""),"")</f>
        <v/>
      </c>
      <c r="O68" s="107"/>
      <c r="P68" s="105"/>
      <c r="Q68" s="108"/>
      <c r="R68" s="126"/>
      <c r="S68" s="108"/>
      <c r="T68" s="108"/>
      <c r="U68" s="108"/>
      <c r="V68" s="105"/>
      <c r="W68" s="132"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cation!Q68,libtform,0))&gt;=10311000,INDEX(codetform,MATCH(Qualification!Q68,libtform,0))&lt;=10319900),IF(AND(INDEX(codetwolang,MATCH(Qualification!U68,libtwolang,0))&gt;=1,INDEX(codetwolang,MATCH(Qualification!U68,libtwolang,0))&lt;=999),TRUE,FALSE),IF(AND(INDEX(codetwolang,MATCH(Qualification!U68,libtwolang,0))&gt;=10,INDEX(codetwolang,MATCH(Qualification!U68,libtwolang,0))&lt;=99),FALSE,TRUE))))</f>
        <v/>
      </c>
      <c r="AE68" s="26" t="str">
        <f t="shared" si="15"/>
        <v/>
      </c>
      <c r="AF68" s="56" t="str">
        <f t="shared" si="21"/>
        <v/>
      </c>
    </row>
    <row r="69" spans="1:32">
      <c r="A69" s="40" t="str">
        <f t="shared" si="16"/>
        <v/>
      </c>
      <c r="B69" s="40" t="str">
        <f t="shared" si="0"/>
        <v/>
      </c>
      <c r="C69" s="65" t="str">
        <f t="shared" si="1"/>
        <v/>
      </c>
      <c r="D69" s="56" t="str">
        <f t="shared" si="2"/>
        <v/>
      </c>
      <c r="E69" s="56" t="str">
        <f t="shared" si="3"/>
        <v/>
      </c>
      <c r="F69" s="66" t="str">
        <f t="shared" si="4"/>
        <v/>
      </c>
      <c r="G69" s="66" t="str">
        <f t="shared" si="5"/>
        <v/>
      </c>
      <c r="H69" s="57" t="str">
        <f t="shared" si="6"/>
        <v/>
      </c>
      <c r="I69" s="57" t="str">
        <f t="shared" si="7"/>
        <v/>
      </c>
      <c r="J69" s="64" t="str">
        <f t="shared" si="8"/>
        <v/>
      </c>
      <c r="K69" s="64" t="str">
        <f t="shared" si="9"/>
        <v/>
      </c>
      <c r="L69" s="114" t="str">
        <f t="shared" si="10"/>
        <v/>
      </c>
      <c r="M69" s="114" t="str">
        <f t="shared" si="11"/>
        <v/>
      </c>
      <c r="N69" s="113" t="str">
        <f>IF(B69&lt;&gt;"",IF(INDEX(ctrlage,B69)=TRUE,Livraison!$B$15-(YEAR(INDEX(pgebdat,B69))),""),"")</f>
        <v/>
      </c>
      <c r="O69" s="107"/>
      <c r="P69" s="105"/>
      <c r="Q69" s="108"/>
      <c r="R69" s="126"/>
      <c r="S69" s="108"/>
      <c r="T69" s="108"/>
      <c r="U69" s="108"/>
      <c r="V69" s="105"/>
      <c r="W69" s="132"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cation!Q69,libtform,0))&gt;=10311000,INDEX(codetform,MATCH(Qualification!Q69,libtform,0))&lt;=10319900),IF(AND(INDEX(codetwolang,MATCH(Qualification!U69,libtwolang,0))&gt;=1,INDEX(codetwolang,MATCH(Qualification!U69,libtwolang,0))&lt;=999),TRUE,FALSE),IF(AND(INDEX(codetwolang,MATCH(Qualification!U69,libtwolang,0))&gt;=10,INDEX(codetwolang,MATCH(Qualification!U69,libtwolang,0))&lt;=99),FALSE,TRUE))))</f>
        <v/>
      </c>
      <c r="AE69" s="26" t="str">
        <f t="shared" si="15"/>
        <v/>
      </c>
      <c r="AF69" s="56" t="str">
        <f t="shared" si="21"/>
        <v/>
      </c>
    </row>
    <row r="70" spans="1:32">
      <c r="A70" s="40" t="str">
        <f t="shared" si="16"/>
        <v/>
      </c>
      <c r="B70" s="40" t="str">
        <f t="shared" si="0"/>
        <v/>
      </c>
      <c r="C70" s="65" t="str">
        <f t="shared" si="1"/>
        <v/>
      </c>
      <c r="D70" s="56" t="str">
        <f t="shared" si="2"/>
        <v/>
      </c>
      <c r="E70" s="56" t="str">
        <f t="shared" si="3"/>
        <v/>
      </c>
      <c r="F70" s="66" t="str">
        <f t="shared" si="4"/>
        <v/>
      </c>
      <c r="G70" s="66" t="str">
        <f t="shared" si="5"/>
        <v/>
      </c>
      <c r="H70" s="57" t="str">
        <f t="shared" si="6"/>
        <v/>
      </c>
      <c r="I70" s="57" t="str">
        <f t="shared" si="7"/>
        <v/>
      </c>
      <c r="J70" s="64" t="str">
        <f t="shared" si="8"/>
        <v/>
      </c>
      <c r="K70" s="64" t="str">
        <f t="shared" si="9"/>
        <v/>
      </c>
      <c r="L70" s="114" t="str">
        <f t="shared" si="10"/>
        <v/>
      </c>
      <c r="M70" s="114" t="str">
        <f t="shared" si="11"/>
        <v/>
      </c>
      <c r="N70" s="113" t="str">
        <f>IF(B70&lt;&gt;"",IF(INDEX(ctrlage,B70)=TRUE,Livraison!$B$15-(YEAR(INDEX(pgebdat,B70))),""),"")</f>
        <v/>
      </c>
      <c r="O70" s="107"/>
      <c r="P70" s="105"/>
      <c r="Q70" s="108"/>
      <c r="R70" s="126"/>
      <c r="S70" s="108"/>
      <c r="T70" s="108"/>
      <c r="U70" s="108"/>
      <c r="V70" s="105"/>
      <c r="W70" s="132"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cation!Q70,libtform,0))&gt;=10311000,INDEX(codetform,MATCH(Qualification!Q70,libtform,0))&lt;=10319900),IF(AND(INDEX(codetwolang,MATCH(Qualification!U70,libtwolang,0))&gt;=1,INDEX(codetwolang,MATCH(Qualification!U70,libtwolang,0))&lt;=999),TRUE,FALSE),IF(AND(INDEX(codetwolang,MATCH(Qualification!U70,libtwolang,0))&gt;=10,INDEX(codetwolang,MATCH(Qualification!U70,libtwolang,0))&lt;=99),FALSE,TRUE))))</f>
        <v/>
      </c>
      <c r="AE70" s="26" t="str">
        <f t="shared" si="15"/>
        <v/>
      </c>
      <c r="AF70" s="56" t="str">
        <f t="shared" si="21"/>
        <v/>
      </c>
    </row>
    <row r="71" spans="1:32">
      <c r="A71" s="40" t="str">
        <f t="shared" si="16"/>
        <v/>
      </c>
      <c r="B71" s="40" t="str">
        <f t="shared" si="0"/>
        <v/>
      </c>
      <c r="C71" s="65" t="str">
        <f t="shared" si="1"/>
        <v/>
      </c>
      <c r="D71" s="56" t="str">
        <f t="shared" si="2"/>
        <v/>
      </c>
      <c r="E71" s="56" t="str">
        <f t="shared" si="3"/>
        <v/>
      </c>
      <c r="F71" s="66" t="str">
        <f t="shared" si="4"/>
        <v/>
      </c>
      <c r="G71" s="66" t="str">
        <f t="shared" si="5"/>
        <v/>
      </c>
      <c r="H71" s="57" t="str">
        <f t="shared" si="6"/>
        <v/>
      </c>
      <c r="I71" s="57" t="str">
        <f t="shared" si="7"/>
        <v/>
      </c>
      <c r="J71" s="64" t="str">
        <f t="shared" si="8"/>
        <v/>
      </c>
      <c r="K71" s="64" t="str">
        <f t="shared" si="9"/>
        <v/>
      </c>
      <c r="L71" s="114" t="str">
        <f t="shared" si="10"/>
        <v/>
      </c>
      <c r="M71" s="114" t="str">
        <f t="shared" si="11"/>
        <v/>
      </c>
      <c r="N71" s="113" t="str">
        <f>IF(B71&lt;&gt;"",IF(INDEX(ctrlage,B71)=TRUE,Livraison!$B$15-(YEAR(INDEX(pgebdat,B71))),""),"")</f>
        <v/>
      </c>
      <c r="O71" s="107"/>
      <c r="P71" s="105"/>
      <c r="Q71" s="108"/>
      <c r="R71" s="126"/>
      <c r="S71" s="108"/>
      <c r="T71" s="108"/>
      <c r="U71" s="108"/>
      <c r="V71" s="105"/>
      <c r="W71" s="132"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cation!Q71,libtform,0))&gt;=10311000,INDEX(codetform,MATCH(Qualification!Q71,libtform,0))&lt;=10319900),IF(AND(INDEX(codetwolang,MATCH(Qualification!U71,libtwolang,0))&gt;=1,INDEX(codetwolang,MATCH(Qualification!U71,libtwolang,0))&lt;=999),TRUE,FALSE),IF(AND(INDEX(codetwolang,MATCH(Qualification!U71,libtwolang,0))&gt;=10,INDEX(codetwolang,MATCH(Qualification!U71,libtwolang,0))&lt;=99),FALSE,TRUE))))</f>
        <v/>
      </c>
      <c r="AE71" s="26" t="str">
        <f t="shared" si="15"/>
        <v/>
      </c>
      <c r="AF71" s="56" t="str">
        <f t="shared" si="21"/>
        <v/>
      </c>
    </row>
    <row r="72" spans="1:32">
      <c r="A72" s="40" t="str">
        <f t="shared" si="16"/>
        <v/>
      </c>
      <c r="B72" s="40" t="str">
        <f t="shared" si="0"/>
        <v/>
      </c>
      <c r="C72" s="65" t="str">
        <f t="shared" si="1"/>
        <v/>
      </c>
      <c r="D72" s="56" t="str">
        <f t="shared" si="2"/>
        <v/>
      </c>
      <c r="E72" s="56" t="str">
        <f t="shared" si="3"/>
        <v/>
      </c>
      <c r="F72" s="66" t="str">
        <f t="shared" si="4"/>
        <v/>
      </c>
      <c r="G72" s="66" t="str">
        <f t="shared" si="5"/>
        <v/>
      </c>
      <c r="H72" s="57" t="str">
        <f t="shared" si="6"/>
        <v/>
      </c>
      <c r="I72" s="57" t="str">
        <f t="shared" si="7"/>
        <v/>
      </c>
      <c r="J72" s="64" t="str">
        <f t="shared" si="8"/>
        <v/>
      </c>
      <c r="K72" s="64" t="str">
        <f t="shared" si="9"/>
        <v/>
      </c>
      <c r="L72" s="114" t="str">
        <f t="shared" si="10"/>
        <v/>
      </c>
      <c r="M72" s="114" t="str">
        <f t="shared" si="11"/>
        <v/>
      </c>
      <c r="N72" s="113" t="str">
        <f>IF(B72&lt;&gt;"",IF(INDEX(ctrlage,B72)=TRUE,Livraison!$B$15-(YEAR(INDEX(pgebdat,B72))),""),"")</f>
        <v/>
      </c>
      <c r="O72" s="107"/>
      <c r="P72" s="105"/>
      <c r="Q72" s="108"/>
      <c r="R72" s="126"/>
      <c r="S72" s="108"/>
      <c r="T72" s="108"/>
      <c r="U72" s="108"/>
      <c r="V72" s="105"/>
      <c r="W72" s="132"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cation!Q72,libtform,0))&gt;=10311000,INDEX(codetform,MATCH(Qualification!Q72,libtform,0))&lt;=10319900),IF(AND(INDEX(codetwolang,MATCH(Qualification!U72,libtwolang,0))&gt;=1,INDEX(codetwolang,MATCH(Qualification!U72,libtwolang,0))&lt;=999),TRUE,FALSE),IF(AND(INDEX(codetwolang,MATCH(Qualification!U72,libtwolang,0))&gt;=10,INDEX(codetwolang,MATCH(Qualification!U72,libtwolang,0))&lt;=99),FALSE,TRUE))))</f>
        <v/>
      </c>
      <c r="AE72" s="26" t="str">
        <f t="shared" si="15"/>
        <v/>
      </c>
      <c r="AF72" s="56" t="str">
        <f t="shared" si="21"/>
        <v/>
      </c>
    </row>
    <row r="73" spans="1:32">
      <c r="A73" s="40" t="str">
        <f t="shared" si="16"/>
        <v/>
      </c>
      <c r="B73" s="40" t="str">
        <f t="shared" si="0"/>
        <v/>
      </c>
      <c r="C73" s="65" t="str">
        <f t="shared" si="1"/>
        <v/>
      </c>
      <c r="D73" s="56" t="str">
        <f t="shared" si="2"/>
        <v/>
      </c>
      <c r="E73" s="56" t="str">
        <f t="shared" si="3"/>
        <v/>
      </c>
      <c r="F73" s="66" t="str">
        <f t="shared" si="4"/>
        <v/>
      </c>
      <c r="G73" s="66" t="str">
        <f t="shared" si="5"/>
        <v/>
      </c>
      <c r="H73" s="57" t="str">
        <f t="shared" si="6"/>
        <v/>
      </c>
      <c r="I73" s="57" t="str">
        <f t="shared" si="7"/>
        <v/>
      </c>
      <c r="J73" s="64" t="str">
        <f t="shared" si="8"/>
        <v/>
      </c>
      <c r="K73" s="64" t="str">
        <f t="shared" si="9"/>
        <v/>
      </c>
      <c r="L73" s="114" t="str">
        <f t="shared" si="10"/>
        <v/>
      </c>
      <c r="M73" s="114" t="str">
        <f t="shared" si="11"/>
        <v/>
      </c>
      <c r="N73" s="113" t="str">
        <f>IF(B73&lt;&gt;"",IF(INDEX(ctrlage,B73)=TRUE,Livraison!$B$15-(YEAR(INDEX(pgebdat,B73))),""),"")</f>
        <v/>
      </c>
      <c r="O73" s="107"/>
      <c r="P73" s="105"/>
      <c r="Q73" s="108"/>
      <c r="R73" s="126"/>
      <c r="S73" s="108"/>
      <c r="T73" s="108"/>
      <c r="U73" s="108"/>
      <c r="V73" s="105"/>
      <c r="W73" s="132"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cation!Q73,libtform,0))&gt;=10311000,INDEX(codetform,MATCH(Qualification!Q73,libtform,0))&lt;=10319900),IF(AND(INDEX(codetwolang,MATCH(Qualification!U73,libtwolang,0))&gt;=1,INDEX(codetwolang,MATCH(Qualification!U73,libtwolang,0))&lt;=999),TRUE,FALSE),IF(AND(INDEX(codetwolang,MATCH(Qualification!U73,libtwolang,0))&gt;=10,INDEX(codetwolang,MATCH(Qualification!U73,libtwolang,0))&lt;=99),FALSE,TRUE))))</f>
        <v/>
      </c>
      <c r="AE73" s="26" t="str">
        <f t="shared" si="15"/>
        <v/>
      </c>
      <c r="AF73" s="56" t="str">
        <f t="shared" si="21"/>
        <v/>
      </c>
    </row>
    <row r="74" spans="1:32">
      <c r="A74" s="40" t="str">
        <f t="shared" si="16"/>
        <v/>
      </c>
      <c r="B74" s="40" t="str">
        <f t="shared" si="0"/>
        <v/>
      </c>
      <c r="C74" s="65" t="str">
        <f t="shared" si="1"/>
        <v/>
      </c>
      <c r="D74" s="56" t="str">
        <f t="shared" si="2"/>
        <v/>
      </c>
      <c r="E74" s="56" t="str">
        <f t="shared" si="3"/>
        <v/>
      </c>
      <c r="F74" s="66" t="str">
        <f t="shared" si="4"/>
        <v/>
      </c>
      <c r="G74" s="66" t="str">
        <f t="shared" si="5"/>
        <v/>
      </c>
      <c r="H74" s="57" t="str">
        <f t="shared" si="6"/>
        <v/>
      </c>
      <c r="I74" s="57" t="str">
        <f t="shared" si="7"/>
        <v/>
      </c>
      <c r="J74" s="64" t="str">
        <f t="shared" si="8"/>
        <v/>
      </c>
      <c r="K74" s="64" t="str">
        <f t="shared" si="9"/>
        <v/>
      </c>
      <c r="L74" s="114" t="str">
        <f t="shared" si="10"/>
        <v/>
      </c>
      <c r="M74" s="114" t="str">
        <f t="shared" si="11"/>
        <v/>
      </c>
      <c r="N74" s="113" t="str">
        <f>IF(B74&lt;&gt;"",IF(INDEX(ctrlage,B74)=TRUE,Livraison!$B$15-(YEAR(INDEX(pgebdat,B74))),""),"")</f>
        <v/>
      </c>
      <c r="O74" s="107"/>
      <c r="P74" s="105"/>
      <c r="Q74" s="108"/>
      <c r="R74" s="126"/>
      <c r="S74" s="108"/>
      <c r="T74" s="108"/>
      <c r="U74" s="108"/>
      <c r="V74" s="105"/>
      <c r="W74" s="132"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cation!Q74,libtform,0))&gt;=10311000,INDEX(codetform,MATCH(Qualification!Q74,libtform,0))&lt;=10319900),IF(AND(INDEX(codetwolang,MATCH(Qualification!U74,libtwolang,0))&gt;=1,INDEX(codetwolang,MATCH(Qualification!U74,libtwolang,0))&lt;=999),TRUE,FALSE),IF(AND(INDEX(codetwolang,MATCH(Qualification!U74,libtwolang,0))&gt;=10,INDEX(codetwolang,MATCH(Qualification!U74,libtwolang,0))&lt;=99),FALSE,TRUE))))</f>
        <v/>
      </c>
      <c r="AE74" s="26" t="str">
        <f t="shared" si="15"/>
        <v/>
      </c>
      <c r="AF74" s="56" t="str">
        <f t="shared" si="21"/>
        <v/>
      </c>
    </row>
    <row r="75" spans="1:32">
      <c r="A75" s="40" t="str">
        <f t="shared" si="16"/>
        <v/>
      </c>
      <c r="B75" s="40" t="str">
        <f t="shared" si="0"/>
        <v/>
      </c>
      <c r="C75" s="65" t="str">
        <f t="shared" si="1"/>
        <v/>
      </c>
      <c r="D75" s="56" t="str">
        <f t="shared" si="2"/>
        <v/>
      </c>
      <c r="E75" s="56" t="str">
        <f t="shared" si="3"/>
        <v/>
      </c>
      <c r="F75" s="66" t="str">
        <f t="shared" si="4"/>
        <v/>
      </c>
      <c r="G75" s="66" t="str">
        <f t="shared" si="5"/>
        <v/>
      </c>
      <c r="H75" s="57" t="str">
        <f t="shared" si="6"/>
        <v/>
      </c>
      <c r="I75" s="57" t="str">
        <f t="shared" si="7"/>
        <v/>
      </c>
      <c r="J75" s="64" t="str">
        <f t="shared" si="8"/>
        <v/>
      </c>
      <c r="K75" s="64" t="str">
        <f t="shared" si="9"/>
        <v/>
      </c>
      <c r="L75" s="114" t="str">
        <f t="shared" si="10"/>
        <v/>
      </c>
      <c r="M75" s="114" t="str">
        <f t="shared" si="11"/>
        <v/>
      </c>
      <c r="N75" s="113" t="str">
        <f>IF(B75&lt;&gt;"",IF(INDEX(ctrlage,B75)=TRUE,Livraison!$B$15-(YEAR(INDEX(pgebdat,B75))),""),"")</f>
        <v/>
      </c>
      <c r="O75" s="107"/>
      <c r="P75" s="105"/>
      <c r="Q75" s="108"/>
      <c r="R75" s="126"/>
      <c r="S75" s="108"/>
      <c r="T75" s="108"/>
      <c r="U75" s="108"/>
      <c r="V75" s="105"/>
      <c r="W75" s="132"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cation!Q75,libtform,0))&gt;=10311000,INDEX(codetform,MATCH(Qualification!Q75,libtform,0))&lt;=10319900),IF(AND(INDEX(codetwolang,MATCH(Qualification!U75,libtwolang,0))&gt;=1,INDEX(codetwolang,MATCH(Qualification!U75,libtwolang,0))&lt;=999),TRUE,FALSE),IF(AND(INDEX(codetwolang,MATCH(Qualification!U75,libtwolang,0))&gt;=10,INDEX(codetwolang,MATCH(Qualification!U75,libtwolang,0))&lt;=99),FALSE,TRUE))))</f>
        <v/>
      </c>
      <c r="AE75" s="26" t="str">
        <f t="shared" si="15"/>
        <v/>
      </c>
      <c r="AF75" s="56" t="str">
        <f t="shared" si="21"/>
        <v/>
      </c>
    </row>
    <row r="76" spans="1:32">
      <c r="A76" s="40" t="str">
        <f t="shared" si="16"/>
        <v/>
      </c>
      <c r="B76" s="40" t="str">
        <f t="shared" ref="B76:B139" si="22">IF(O76&lt;&gt;"",IF(ISNA(MATCH(O76,pid,0)),"",IF(MATCH(O76,pid,0)=0,"",MATCH(O76,pid,0))),"")</f>
        <v/>
      </c>
      <c r="C76" s="65" t="str">
        <f t="shared" ref="C76:C139" si="23">IF(B76&lt;&gt;"",IF(INDEX(pkatid,B76)&gt;0,INDEX(pkatid,B76),""),"")</f>
        <v/>
      </c>
      <c r="D76" s="56" t="str">
        <f t="shared" ref="D76:D139" si="24">IF(B76&lt;&gt;"",IF(INDEX(psex,B76)&gt;0,INDEX(psex,B76),""),"")</f>
        <v/>
      </c>
      <c r="E76" s="56" t="str">
        <f t="shared" ref="E76:E139" si="25">IF(B76&lt;&gt;"",INDEX(ctrlsex,B76),"")</f>
        <v/>
      </c>
      <c r="F76" s="66" t="str">
        <f t="shared" ref="F76:F139" si="26">IF(B76&lt;&gt;"",IF(INDEX(pgebdat,B76)&gt;0,INDEX(pgebdat,B76),""),"")</f>
        <v/>
      </c>
      <c r="G76" s="66" t="str">
        <f t="shared" ref="G76:G139" si="27">IF(B76&lt;&gt;"",INDEX(ctrlage,B76),"")</f>
        <v/>
      </c>
      <c r="H76" s="57" t="str">
        <f t="shared" ref="H76:H139" si="28">IF(B76&lt;&gt;"",IF(INDEX(pdom,B76)&gt;0,INDEX(pdom,B76),""),"")</f>
        <v/>
      </c>
      <c r="I76" s="57" t="str">
        <f t="shared" ref="I76:I139" si="29">IF(B76&lt;&gt;"",INDEX(ctrldom,B76),"")</f>
        <v/>
      </c>
      <c r="J76" s="64" t="str">
        <f t="shared" ref="J76:J139" si="30">IF(B76&lt;&gt;"",IF(INDEX(pid,B76)&gt;0,INDEX(pid,B76),""),"")</f>
        <v/>
      </c>
      <c r="K76" s="64" t="str">
        <f t="shared" ref="K76:K139" si="31">IF(B76&lt;&gt;"",CONCATENATE(J76,S76),"")</f>
        <v/>
      </c>
      <c r="L76" s="114" t="str">
        <f t="shared" ref="L76:L139" si="32">IF(B76&lt;&gt;"",IF(INDEX(pname,B76)&gt;0,INDEX(pname,B76),""),"")</f>
        <v/>
      </c>
      <c r="M76" s="114" t="str">
        <f t="shared" ref="M76:M139" si="33">IF(B76&lt;&gt;"",IF(INDEX(psurname,B76)&gt;0,INDEX(psurname,B76),""),"")</f>
        <v/>
      </c>
      <c r="N76" s="113" t="str">
        <f>IF(B76&lt;&gt;"",IF(INDEX(ctrlage,B76)=TRUE,Livraison!$B$15-(YEAR(INDEX(pgebdat,B76))),""),"")</f>
        <v/>
      </c>
      <c r="O76" s="107"/>
      <c r="P76" s="105"/>
      <c r="Q76" s="108"/>
      <c r="R76" s="126"/>
      <c r="S76" s="108"/>
      <c r="T76" s="108"/>
      <c r="U76" s="108"/>
      <c r="V76" s="105"/>
      <c r="W76" s="132" t="str">
        <f t="shared" si="17"/>
        <v/>
      </c>
      <c r="X76" s="26" t="str">
        <f t="shared" ref="X76:X139" si="34">IF(ISBLANK(O76),"",IF(OR(ISNA(MATCH(O76,pid,0)),O76="-"),FALSE,TRUE))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cation!Q76,libtform,0))&gt;=10311000,INDEX(codetform,MATCH(Qualification!Q76,libtform,0))&lt;=10319900),IF(AND(INDEX(codetwolang,MATCH(Qualification!U76,libtwolang,0))&gt;=1,INDEX(codetwolang,MATCH(Qualification!U76,libtwolang,0))&lt;=999),TRUE,FALSE),IF(AND(INDEX(codetwolang,MATCH(Qualification!U76,libtwolang,0))&gt;=10,INDEX(codetwolang,MATCH(Qualification!U76,libtwolang,0))&lt;=99),FALSE,TRUE))))</f>
        <v/>
      </c>
      <c r="AE76" s="26" t="str">
        <f t="shared" ref="AE76:AE139" si="37">IF(OR(G76&lt;&gt;TRUE,Z76&lt;&gt;TRUE),"",IF(OR(N76&gt;INDEX(valmaxalt,MATCH(Q76,libtform,0)),N76&lt;INDEX(valminalt,MATCH(Q76,libtform,0))),FALSE,TRUE))</f>
        <v/>
      </c>
      <c r="AF76" s="56" t="str">
        <f t="shared" si="21"/>
        <v/>
      </c>
    </row>
    <row r="77" spans="1:32">
      <c r="A77" s="40" t="str">
        <f t="shared" ref="A77:A140" si="38">IF(ISBLANK(O77),"",IF(COUNTA(P77:T77)&lt;5,"Incomplet",IF(OR(COUNTIF(W77:AD77,FALSE)&gt;0,COUNTIF(W77:AC77,#N/A)&gt;0),"Erreur",IF(AE77=FALSE,"Attention","OK"))))</f>
        <v/>
      </c>
      <c r="B77" s="40" t="str">
        <f t="shared" si="22"/>
        <v/>
      </c>
      <c r="C77" s="65" t="str">
        <f t="shared" si="23"/>
        <v/>
      </c>
      <c r="D77" s="56" t="str">
        <f t="shared" si="24"/>
        <v/>
      </c>
      <c r="E77" s="56" t="str">
        <f t="shared" si="25"/>
        <v/>
      </c>
      <c r="F77" s="66" t="str">
        <f t="shared" si="26"/>
        <v/>
      </c>
      <c r="G77" s="66" t="str">
        <f t="shared" si="27"/>
        <v/>
      </c>
      <c r="H77" s="57" t="str">
        <f t="shared" si="28"/>
        <v/>
      </c>
      <c r="I77" s="57" t="str">
        <f t="shared" si="29"/>
        <v/>
      </c>
      <c r="J77" s="64" t="str">
        <f t="shared" si="30"/>
        <v/>
      </c>
      <c r="K77" s="64" t="str">
        <f t="shared" si="31"/>
        <v/>
      </c>
      <c r="L77" s="114" t="str">
        <f t="shared" si="32"/>
        <v/>
      </c>
      <c r="M77" s="114" t="str">
        <f t="shared" si="33"/>
        <v/>
      </c>
      <c r="N77" s="113" t="str">
        <f>IF(B77&lt;&gt;"",IF(INDEX(ctrlage,B77)=TRUE,Livraison!$B$15-(YEAR(INDEX(pgebdat,B77))),""),"")</f>
        <v/>
      </c>
      <c r="O77" s="107"/>
      <c r="P77" s="105"/>
      <c r="Q77" s="108"/>
      <c r="R77" s="126"/>
      <c r="S77" s="108"/>
      <c r="T77" s="108"/>
      <c r="U77" s="108"/>
      <c r="V77" s="105"/>
      <c r="W77" s="132"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cation!Q77,libtform,0))&gt;=10311000,INDEX(codetform,MATCH(Qualification!Q77,libtform,0))&lt;=10319900),IF(AND(INDEX(codetwolang,MATCH(Qualification!U77,libtwolang,0))&gt;=1,INDEX(codetwolang,MATCH(Qualification!U77,libtwolang,0))&lt;=999),TRUE,FALSE),IF(AND(INDEX(codetwolang,MATCH(Qualification!U77,libtwolang,0))&gt;=10,INDEX(codetwolang,MATCH(Qualification!U77,libtwolang,0))&lt;=99),FALSE,TRUE))))</f>
        <v/>
      </c>
      <c r="AE77" s="26" t="str">
        <f t="shared" si="37"/>
        <v/>
      </c>
      <c r="AF77" s="56" t="str">
        <f t="shared" ref="AF77:AF140" si="43">IF(A77="","",1)</f>
        <v/>
      </c>
    </row>
    <row r="78" spans="1:32">
      <c r="A78" s="40" t="str">
        <f t="shared" si="38"/>
        <v/>
      </c>
      <c r="B78" s="40" t="str">
        <f t="shared" si="22"/>
        <v/>
      </c>
      <c r="C78" s="65" t="str">
        <f t="shared" si="23"/>
        <v/>
      </c>
      <c r="D78" s="56" t="str">
        <f t="shared" si="24"/>
        <v/>
      </c>
      <c r="E78" s="56" t="str">
        <f t="shared" si="25"/>
        <v/>
      </c>
      <c r="F78" s="66" t="str">
        <f t="shared" si="26"/>
        <v/>
      </c>
      <c r="G78" s="66" t="str">
        <f t="shared" si="27"/>
        <v/>
      </c>
      <c r="H78" s="57" t="str">
        <f t="shared" si="28"/>
        <v/>
      </c>
      <c r="I78" s="57" t="str">
        <f t="shared" si="29"/>
        <v/>
      </c>
      <c r="J78" s="64" t="str">
        <f t="shared" si="30"/>
        <v/>
      </c>
      <c r="K78" s="64" t="str">
        <f t="shared" si="31"/>
        <v/>
      </c>
      <c r="L78" s="114" t="str">
        <f t="shared" si="32"/>
        <v/>
      </c>
      <c r="M78" s="114" t="str">
        <f t="shared" si="33"/>
        <v/>
      </c>
      <c r="N78" s="113" t="str">
        <f>IF(B78&lt;&gt;"",IF(INDEX(ctrlage,B78)=TRUE,Livraison!$B$15-(YEAR(INDEX(pgebdat,B78))),""),"")</f>
        <v/>
      </c>
      <c r="O78" s="107"/>
      <c r="P78" s="105"/>
      <c r="Q78" s="108"/>
      <c r="R78" s="126"/>
      <c r="S78" s="108"/>
      <c r="T78" s="108"/>
      <c r="U78" s="108"/>
      <c r="V78" s="105"/>
      <c r="W78" s="132"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cation!Q78,libtform,0))&gt;=10311000,INDEX(codetform,MATCH(Qualification!Q78,libtform,0))&lt;=10319900),IF(AND(INDEX(codetwolang,MATCH(Qualification!U78,libtwolang,0))&gt;=1,INDEX(codetwolang,MATCH(Qualification!U78,libtwolang,0))&lt;=999),TRUE,FALSE),IF(AND(INDEX(codetwolang,MATCH(Qualification!U78,libtwolang,0))&gt;=10,INDEX(codetwolang,MATCH(Qualification!U78,libtwolang,0))&lt;=99),FALSE,TRUE))))</f>
        <v/>
      </c>
      <c r="AE78" s="26" t="str">
        <f t="shared" si="37"/>
        <v/>
      </c>
      <c r="AF78" s="56" t="str">
        <f t="shared" si="43"/>
        <v/>
      </c>
    </row>
    <row r="79" spans="1:32">
      <c r="A79" s="40" t="str">
        <f t="shared" si="38"/>
        <v/>
      </c>
      <c r="B79" s="40" t="str">
        <f t="shared" si="22"/>
        <v/>
      </c>
      <c r="C79" s="65" t="str">
        <f t="shared" si="23"/>
        <v/>
      </c>
      <c r="D79" s="56" t="str">
        <f t="shared" si="24"/>
        <v/>
      </c>
      <c r="E79" s="56" t="str">
        <f t="shared" si="25"/>
        <v/>
      </c>
      <c r="F79" s="66" t="str">
        <f t="shared" si="26"/>
        <v/>
      </c>
      <c r="G79" s="66" t="str">
        <f t="shared" si="27"/>
        <v/>
      </c>
      <c r="H79" s="57" t="str">
        <f t="shared" si="28"/>
        <v/>
      </c>
      <c r="I79" s="57" t="str">
        <f t="shared" si="29"/>
        <v/>
      </c>
      <c r="J79" s="64" t="str">
        <f t="shared" si="30"/>
        <v/>
      </c>
      <c r="K79" s="64" t="str">
        <f t="shared" si="31"/>
        <v/>
      </c>
      <c r="L79" s="114" t="str">
        <f t="shared" si="32"/>
        <v/>
      </c>
      <c r="M79" s="114" t="str">
        <f t="shared" si="33"/>
        <v/>
      </c>
      <c r="N79" s="113" t="str">
        <f>IF(B79&lt;&gt;"",IF(INDEX(ctrlage,B79)=TRUE,Livraison!$B$15-(YEAR(INDEX(pgebdat,B79))),""),"")</f>
        <v/>
      </c>
      <c r="O79" s="107"/>
      <c r="P79" s="105"/>
      <c r="Q79" s="108"/>
      <c r="R79" s="126"/>
      <c r="S79" s="108"/>
      <c r="T79" s="108"/>
      <c r="U79" s="108"/>
      <c r="V79" s="105"/>
      <c r="W79" s="132"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cation!Q79,libtform,0))&gt;=10311000,INDEX(codetform,MATCH(Qualification!Q79,libtform,0))&lt;=10319900),IF(AND(INDEX(codetwolang,MATCH(Qualification!U79,libtwolang,0))&gt;=1,INDEX(codetwolang,MATCH(Qualification!U79,libtwolang,0))&lt;=999),TRUE,FALSE),IF(AND(INDEX(codetwolang,MATCH(Qualification!U79,libtwolang,0))&gt;=10,INDEX(codetwolang,MATCH(Qualification!U79,libtwolang,0))&lt;=99),FALSE,TRUE))))</f>
        <v/>
      </c>
      <c r="AE79" s="26" t="str">
        <f t="shared" si="37"/>
        <v/>
      </c>
      <c r="AF79" s="56" t="str">
        <f t="shared" si="43"/>
        <v/>
      </c>
    </row>
    <row r="80" spans="1:32">
      <c r="A80" s="40" t="str">
        <f t="shared" si="38"/>
        <v/>
      </c>
      <c r="B80" s="40" t="str">
        <f t="shared" si="22"/>
        <v/>
      </c>
      <c r="C80" s="65" t="str">
        <f t="shared" si="23"/>
        <v/>
      </c>
      <c r="D80" s="56" t="str">
        <f t="shared" si="24"/>
        <v/>
      </c>
      <c r="E80" s="56" t="str">
        <f t="shared" si="25"/>
        <v/>
      </c>
      <c r="F80" s="66" t="str">
        <f t="shared" si="26"/>
        <v/>
      </c>
      <c r="G80" s="66" t="str">
        <f t="shared" si="27"/>
        <v/>
      </c>
      <c r="H80" s="57" t="str">
        <f t="shared" si="28"/>
        <v/>
      </c>
      <c r="I80" s="57" t="str">
        <f t="shared" si="29"/>
        <v/>
      </c>
      <c r="J80" s="64" t="str">
        <f t="shared" si="30"/>
        <v/>
      </c>
      <c r="K80" s="64" t="str">
        <f t="shared" si="31"/>
        <v/>
      </c>
      <c r="L80" s="114" t="str">
        <f t="shared" si="32"/>
        <v/>
      </c>
      <c r="M80" s="114" t="str">
        <f t="shared" si="33"/>
        <v/>
      </c>
      <c r="N80" s="113" t="str">
        <f>IF(B80&lt;&gt;"",IF(INDEX(ctrlage,B80)=TRUE,Livraison!$B$15-(YEAR(INDEX(pgebdat,B80))),""),"")</f>
        <v/>
      </c>
      <c r="O80" s="107"/>
      <c r="P80" s="105"/>
      <c r="Q80" s="108"/>
      <c r="R80" s="126"/>
      <c r="S80" s="108"/>
      <c r="T80" s="108"/>
      <c r="U80" s="108"/>
      <c r="V80" s="105"/>
      <c r="W80" s="132"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cation!Q80,libtform,0))&gt;=10311000,INDEX(codetform,MATCH(Qualification!Q80,libtform,0))&lt;=10319900),IF(AND(INDEX(codetwolang,MATCH(Qualification!U80,libtwolang,0))&gt;=1,INDEX(codetwolang,MATCH(Qualification!U80,libtwolang,0))&lt;=999),TRUE,FALSE),IF(AND(INDEX(codetwolang,MATCH(Qualification!U80,libtwolang,0))&gt;=10,INDEX(codetwolang,MATCH(Qualification!U80,libtwolang,0))&lt;=99),FALSE,TRUE))))</f>
        <v/>
      </c>
      <c r="AE80" s="26" t="str">
        <f t="shared" si="37"/>
        <v/>
      </c>
      <c r="AF80" s="56" t="str">
        <f t="shared" si="43"/>
        <v/>
      </c>
    </row>
    <row r="81" spans="1:32">
      <c r="A81" s="40" t="str">
        <f t="shared" si="38"/>
        <v/>
      </c>
      <c r="B81" s="40" t="str">
        <f t="shared" si="22"/>
        <v/>
      </c>
      <c r="C81" s="65" t="str">
        <f t="shared" si="23"/>
        <v/>
      </c>
      <c r="D81" s="56" t="str">
        <f t="shared" si="24"/>
        <v/>
      </c>
      <c r="E81" s="56" t="str">
        <f t="shared" si="25"/>
        <v/>
      </c>
      <c r="F81" s="66" t="str">
        <f t="shared" si="26"/>
        <v/>
      </c>
      <c r="G81" s="66" t="str">
        <f t="shared" si="27"/>
        <v/>
      </c>
      <c r="H81" s="57" t="str">
        <f t="shared" si="28"/>
        <v/>
      </c>
      <c r="I81" s="57" t="str">
        <f t="shared" si="29"/>
        <v/>
      </c>
      <c r="J81" s="64" t="str">
        <f t="shared" si="30"/>
        <v/>
      </c>
      <c r="K81" s="64" t="str">
        <f t="shared" si="31"/>
        <v/>
      </c>
      <c r="L81" s="114" t="str">
        <f t="shared" si="32"/>
        <v/>
      </c>
      <c r="M81" s="114" t="str">
        <f t="shared" si="33"/>
        <v/>
      </c>
      <c r="N81" s="113" t="str">
        <f>IF(B81&lt;&gt;"",IF(INDEX(ctrlage,B81)=TRUE,Livraison!$B$15-(YEAR(INDEX(pgebdat,B81))),""),"")</f>
        <v/>
      </c>
      <c r="O81" s="107"/>
      <c r="P81" s="105"/>
      <c r="Q81" s="108"/>
      <c r="R81" s="126"/>
      <c r="S81" s="108"/>
      <c r="T81" s="108"/>
      <c r="U81" s="108"/>
      <c r="V81" s="105"/>
      <c r="W81" s="132"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cation!Q81,libtform,0))&gt;=10311000,INDEX(codetform,MATCH(Qualification!Q81,libtform,0))&lt;=10319900),IF(AND(INDEX(codetwolang,MATCH(Qualification!U81,libtwolang,0))&gt;=1,INDEX(codetwolang,MATCH(Qualification!U81,libtwolang,0))&lt;=999),TRUE,FALSE),IF(AND(INDEX(codetwolang,MATCH(Qualification!U81,libtwolang,0))&gt;=10,INDEX(codetwolang,MATCH(Qualification!U81,libtwolang,0))&lt;=99),FALSE,TRUE))))</f>
        <v/>
      </c>
      <c r="AE81" s="26" t="str">
        <f t="shared" si="37"/>
        <v/>
      </c>
      <c r="AF81" s="56" t="str">
        <f t="shared" si="43"/>
        <v/>
      </c>
    </row>
    <row r="82" spans="1:32">
      <c r="A82" s="40" t="str">
        <f t="shared" si="38"/>
        <v/>
      </c>
      <c r="B82" s="40" t="str">
        <f t="shared" si="22"/>
        <v/>
      </c>
      <c r="C82" s="65" t="str">
        <f t="shared" si="23"/>
        <v/>
      </c>
      <c r="D82" s="56" t="str">
        <f t="shared" si="24"/>
        <v/>
      </c>
      <c r="E82" s="56" t="str">
        <f t="shared" si="25"/>
        <v/>
      </c>
      <c r="F82" s="66" t="str">
        <f t="shared" si="26"/>
        <v/>
      </c>
      <c r="G82" s="66" t="str">
        <f t="shared" si="27"/>
        <v/>
      </c>
      <c r="H82" s="57" t="str">
        <f t="shared" si="28"/>
        <v/>
      </c>
      <c r="I82" s="57" t="str">
        <f t="shared" si="29"/>
        <v/>
      </c>
      <c r="J82" s="64" t="str">
        <f t="shared" si="30"/>
        <v/>
      </c>
      <c r="K82" s="64" t="str">
        <f t="shared" si="31"/>
        <v/>
      </c>
      <c r="L82" s="114" t="str">
        <f t="shared" si="32"/>
        <v/>
      </c>
      <c r="M82" s="114" t="str">
        <f t="shared" si="33"/>
        <v/>
      </c>
      <c r="N82" s="113" t="str">
        <f>IF(B82&lt;&gt;"",IF(INDEX(ctrlage,B82)=TRUE,Livraison!$B$15-(YEAR(INDEX(pgebdat,B82))),""),"")</f>
        <v/>
      </c>
      <c r="O82" s="107"/>
      <c r="P82" s="105"/>
      <c r="Q82" s="108"/>
      <c r="R82" s="126"/>
      <c r="S82" s="108"/>
      <c r="T82" s="108"/>
      <c r="U82" s="108"/>
      <c r="V82" s="105"/>
      <c r="W82" s="132"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cation!Q82,libtform,0))&gt;=10311000,INDEX(codetform,MATCH(Qualification!Q82,libtform,0))&lt;=10319900),IF(AND(INDEX(codetwolang,MATCH(Qualification!U82,libtwolang,0))&gt;=1,INDEX(codetwolang,MATCH(Qualification!U82,libtwolang,0))&lt;=999),TRUE,FALSE),IF(AND(INDEX(codetwolang,MATCH(Qualification!U82,libtwolang,0))&gt;=10,INDEX(codetwolang,MATCH(Qualification!U82,libtwolang,0))&lt;=99),FALSE,TRUE))))</f>
        <v/>
      </c>
      <c r="AE82" s="26" t="str">
        <f t="shared" si="37"/>
        <v/>
      </c>
      <c r="AF82" s="56" t="str">
        <f t="shared" si="43"/>
        <v/>
      </c>
    </row>
    <row r="83" spans="1:32">
      <c r="A83" s="40" t="str">
        <f t="shared" si="38"/>
        <v/>
      </c>
      <c r="B83" s="40" t="str">
        <f t="shared" si="22"/>
        <v/>
      </c>
      <c r="C83" s="65" t="str">
        <f t="shared" si="23"/>
        <v/>
      </c>
      <c r="D83" s="56" t="str">
        <f t="shared" si="24"/>
        <v/>
      </c>
      <c r="E83" s="56" t="str">
        <f t="shared" si="25"/>
        <v/>
      </c>
      <c r="F83" s="66" t="str">
        <f t="shared" si="26"/>
        <v/>
      </c>
      <c r="G83" s="66" t="str">
        <f t="shared" si="27"/>
        <v/>
      </c>
      <c r="H83" s="57" t="str">
        <f t="shared" si="28"/>
        <v/>
      </c>
      <c r="I83" s="57" t="str">
        <f t="shared" si="29"/>
        <v/>
      </c>
      <c r="J83" s="64" t="str">
        <f t="shared" si="30"/>
        <v/>
      </c>
      <c r="K83" s="64" t="str">
        <f t="shared" si="31"/>
        <v/>
      </c>
      <c r="L83" s="114" t="str">
        <f t="shared" si="32"/>
        <v/>
      </c>
      <c r="M83" s="114" t="str">
        <f t="shared" si="33"/>
        <v/>
      </c>
      <c r="N83" s="113" t="str">
        <f>IF(B83&lt;&gt;"",IF(INDEX(ctrlage,B83)=TRUE,Livraison!$B$15-(YEAR(INDEX(pgebdat,B83))),""),"")</f>
        <v/>
      </c>
      <c r="O83" s="107"/>
      <c r="P83" s="105"/>
      <c r="Q83" s="108"/>
      <c r="R83" s="126"/>
      <c r="S83" s="108"/>
      <c r="T83" s="108"/>
      <c r="U83" s="108"/>
      <c r="V83" s="105"/>
      <c r="W83" s="132"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cation!Q83,libtform,0))&gt;=10311000,INDEX(codetform,MATCH(Qualification!Q83,libtform,0))&lt;=10319900),IF(AND(INDEX(codetwolang,MATCH(Qualification!U83,libtwolang,0))&gt;=1,INDEX(codetwolang,MATCH(Qualification!U83,libtwolang,0))&lt;=999),TRUE,FALSE),IF(AND(INDEX(codetwolang,MATCH(Qualification!U83,libtwolang,0))&gt;=10,INDEX(codetwolang,MATCH(Qualification!U83,libtwolang,0))&lt;=99),FALSE,TRUE))))</f>
        <v/>
      </c>
      <c r="AE83" s="26" t="str">
        <f t="shared" si="37"/>
        <v/>
      </c>
      <c r="AF83" s="56" t="str">
        <f t="shared" si="43"/>
        <v/>
      </c>
    </row>
    <row r="84" spans="1:32">
      <c r="A84" s="40" t="str">
        <f t="shared" si="38"/>
        <v/>
      </c>
      <c r="B84" s="40" t="str">
        <f t="shared" si="22"/>
        <v/>
      </c>
      <c r="C84" s="65" t="str">
        <f t="shared" si="23"/>
        <v/>
      </c>
      <c r="D84" s="56" t="str">
        <f t="shared" si="24"/>
        <v/>
      </c>
      <c r="E84" s="56" t="str">
        <f t="shared" si="25"/>
        <v/>
      </c>
      <c r="F84" s="66" t="str">
        <f t="shared" si="26"/>
        <v/>
      </c>
      <c r="G84" s="66" t="str">
        <f t="shared" si="27"/>
        <v/>
      </c>
      <c r="H84" s="57" t="str">
        <f t="shared" si="28"/>
        <v/>
      </c>
      <c r="I84" s="57" t="str">
        <f t="shared" si="29"/>
        <v/>
      </c>
      <c r="J84" s="64" t="str">
        <f t="shared" si="30"/>
        <v/>
      </c>
      <c r="K84" s="64" t="str">
        <f t="shared" si="31"/>
        <v/>
      </c>
      <c r="L84" s="114" t="str">
        <f t="shared" si="32"/>
        <v/>
      </c>
      <c r="M84" s="114" t="str">
        <f t="shared" si="33"/>
        <v/>
      </c>
      <c r="N84" s="113" t="str">
        <f>IF(B84&lt;&gt;"",IF(INDEX(ctrlage,B84)=TRUE,Livraison!$B$15-(YEAR(INDEX(pgebdat,B84))),""),"")</f>
        <v/>
      </c>
      <c r="O84" s="107"/>
      <c r="P84" s="105"/>
      <c r="Q84" s="108"/>
      <c r="R84" s="126"/>
      <c r="S84" s="108"/>
      <c r="T84" s="108"/>
      <c r="U84" s="108"/>
      <c r="V84" s="105"/>
      <c r="W84" s="132"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cation!Q84,libtform,0))&gt;=10311000,INDEX(codetform,MATCH(Qualification!Q84,libtform,0))&lt;=10319900),IF(AND(INDEX(codetwolang,MATCH(Qualification!U84,libtwolang,0))&gt;=1,INDEX(codetwolang,MATCH(Qualification!U84,libtwolang,0))&lt;=999),TRUE,FALSE),IF(AND(INDEX(codetwolang,MATCH(Qualification!U84,libtwolang,0))&gt;=10,INDEX(codetwolang,MATCH(Qualification!U84,libtwolang,0))&lt;=99),FALSE,TRUE))))</f>
        <v/>
      </c>
      <c r="AE84" s="26" t="str">
        <f t="shared" si="37"/>
        <v/>
      </c>
      <c r="AF84" s="56" t="str">
        <f t="shared" si="43"/>
        <v/>
      </c>
    </row>
    <row r="85" spans="1:32">
      <c r="A85" s="40" t="str">
        <f t="shared" si="38"/>
        <v/>
      </c>
      <c r="B85" s="40" t="str">
        <f t="shared" si="22"/>
        <v/>
      </c>
      <c r="C85" s="65" t="str">
        <f t="shared" si="23"/>
        <v/>
      </c>
      <c r="D85" s="56" t="str">
        <f t="shared" si="24"/>
        <v/>
      </c>
      <c r="E85" s="56" t="str">
        <f t="shared" si="25"/>
        <v/>
      </c>
      <c r="F85" s="66" t="str">
        <f t="shared" si="26"/>
        <v/>
      </c>
      <c r="G85" s="66" t="str">
        <f t="shared" si="27"/>
        <v/>
      </c>
      <c r="H85" s="57" t="str">
        <f t="shared" si="28"/>
        <v/>
      </c>
      <c r="I85" s="57" t="str">
        <f t="shared" si="29"/>
        <v/>
      </c>
      <c r="J85" s="64" t="str">
        <f t="shared" si="30"/>
        <v/>
      </c>
      <c r="K85" s="64" t="str">
        <f t="shared" si="31"/>
        <v/>
      </c>
      <c r="L85" s="114" t="str">
        <f t="shared" si="32"/>
        <v/>
      </c>
      <c r="M85" s="114" t="str">
        <f t="shared" si="33"/>
        <v/>
      </c>
      <c r="N85" s="113" t="str">
        <f>IF(B85&lt;&gt;"",IF(INDEX(ctrlage,B85)=TRUE,Livraison!$B$15-(YEAR(INDEX(pgebdat,B85))),""),"")</f>
        <v/>
      </c>
      <c r="O85" s="107"/>
      <c r="P85" s="105"/>
      <c r="Q85" s="108"/>
      <c r="R85" s="126"/>
      <c r="S85" s="108"/>
      <c r="T85" s="108"/>
      <c r="U85" s="108"/>
      <c r="V85" s="105"/>
      <c r="W85" s="132"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cation!Q85,libtform,0))&gt;=10311000,INDEX(codetform,MATCH(Qualification!Q85,libtform,0))&lt;=10319900),IF(AND(INDEX(codetwolang,MATCH(Qualification!U85,libtwolang,0))&gt;=1,INDEX(codetwolang,MATCH(Qualification!U85,libtwolang,0))&lt;=999),TRUE,FALSE),IF(AND(INDEX(codetwolang,MATCH(Qualification!U85,libtwolang,0))&gt;=10,INDEX(codetwolang,MATCH(Qualification!U85,libtwolang,0))&lt;=99),FALSE,TRUE))))</f>
        <v/>
      </c>
      <c r="AE85" s="26" t="str">
        <f t="shared" si="37"/>
        <v/>
      </c>
      <c r="AF85" s="56" t="str">
        <f t="shared" si="43"/>
        <v/>
      </c>
    </row>
    <row r="86" spans="1:32">
      <c r="A86" s="40" t="str">
        <f t="shared" si="38"/>
        <v/>
      </c>
      <c r="B86" s="40" t="str">
        <f t="shared" si="22"/>
        <v/>
      </c>
      <c r="C86" s="65" t="str">
        <f t="shared" si="23"/>
        <v/>
      </c>
      <c r="D86" s="56" t="str">
        <f t="shared" si="24"/>
        <v/>
      </c>
      <c r="E86" s="56" t="str">
        <f t="shared" si="25"/>
        <v/>
      </c>
      <c r="F86" s="66" t="str">
        <f t="shared" si="26"/>
        <v/>
      </c>
      <c r="G86" s="66" t="str">
        <f t="shared" si="27"/>
        <v/>
      </c>
      <c r="H86" s="57" t="str">
        <f t="shared" si="28"/>
        <v/>
      </c>
      <c r="I86" s="57" t="str">
        <f t="shared" si="29"/>
        <v/>
      </c>
      <c r="J86" s="64" t="str">
        <f t="shared" si="30"/>
        <v/>
      </c>
      <c r="K86" s="64" t="str">
        <f t="shared" si="31"/>
        <v/>
      </c>
      <c r="L86" s="114" t="str">
        <f t="shared" si="32"/>
        <v/>
      </c>
      <c r="M86" s="114" t="str">
        <f t="shared" si="33"/>
        <v/>
      </c>
      <c r="N86" s="113" t="str">
        <f>IF(B86&lt;&gt;"",IF(INDEX(ctrlage,B86)=TRUE,Livraison!$B$15-(YEAR(INDEX(pgebdat,B86))),""),"")</f>
        <v/>
      </c>
      <c r="O86" s="107"/>
      <c r="P86" s="105"/>
      <c r="Q86" s="108"/>
      <c r="R86" s="126"/>
      <c r="S86" s="108"/>
      <c r="T86" s="108"/>
      <c r="U86" s="108"/>
      <c r="V86" s="105"/>
      <c r="W86" s="132"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cation!Q86,libtform,0))&gt;=10311000,INDEX(codetform,MATCH(Qualification!Q86,libtform,0))&lt;=10319900),IF(AND(INDEX(codetwolang,MATCH(Qualification!U86,libtwolang,0))&gt;=1,INDEX(codetwolang,MATCH(Qualification!U86,libtwolang,0))&lt;=999),TRUE,FALSE),IF(AND(INDEX(codetwolang,MATCH(Qualification!U86,libtwolang,0))&gt;=10,INDEX(codetwolang,MATCH(Qualification!U86,libtwolang,0))&lt;=99),FALSE,TRUE))))</f>
        <v/>
      </c>
      <c r="AE86" s="26" t="str">
        <f t="shared" si="37"/>
        <v/>
      </c>
      <c r="AF86" s="56" t="str">
        <f t="shared" si="43"/>
        <v/>
      </c>
    </row>
    <row r="87" spans="1:32">
      <c r="A87" s="40" t="str">
        <f t="shared" si="38"/>
        <v/>
      </c>
      <c r="B87" s="40" t="str">
        <f t="shared" si="22"/>
        <v/>
      </c>
      <c r="C87" s="65" t="str">
        <f t="shared" si="23"/>
        <v/>
      </c>
      <c r="D87" s="56" t="str">
        <f t="shared" si="24"/>
        <v/>
      </c>
      <c r="E87" s="56" t="str">
        <f t="shared" si="25"/>
        <v/>
      </c>
      <c r="F87" s="66" t="str">
        <f t="shared" si="26"/>
        <v/>
      </c>
      <c r="G87" s="66" t="str">
        <f t="shared" si="27"/>
        <v/>
      </c>
      <c r="H87" s="57" t="str">
        <f t="shared" si="28"/>
        <v/>
      </c>
      <c r="I87" s="57" t="str">
        <f t="shared" si="29"/>
        <v/>
      </c>
      <c r="J87" s="64" t="str">
        <f t="shared" si="30"/>
        <v/>
      </c>
      <c r="K87" s="64" t="str">
        <f t="shared" si="31"/>
        <v/>
      </c>
      <c r="L87" s="114" t="str">
        <f t="shared" si="32"/>
        <v/>
      </c>
      <c r="M87" s="114" t="str">
        <f t="shared" si="33"/>
        <v/>
      </c>
      <c r="N87" s="113" t="str">
        <f>IF(B87&lt;&gt;"",IF(INDEX(ctrlage,B87)=TRUE,Livraison!$B$15-(YEAR(INDEX(pgebdat,B87))),""),"")</f>
        <v/>
      </c>
      <c r="O87" s="107"/>
      <c r="P87" s="105"/>
      <c r="Q87" s="108"/>
      <c r="R87" s="126"/>
      <c r="S87" s="108"/>
      <c r="T87" s="108"/>
      <c r="U87" s="108"/>
      <c r="V87" s="105"/>
      <c r="W87" s="132"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cation!Q87,libtform,0))&gt;=10311000,INDEX(codetform,MATCH(Qualification!Q87,libtform,0))&lt;=10319900),IF(AND(INDEX(codetwolang,MATCH(Qualification!U87,libtwolang,0))&gt;=1,INDEX(codetwolang,MATCH(Qualification!U87,libtwolang,0))&lt;=999),TRUE,FALSE),IF(AND(INDEX(codetwolang,MATCH(Qualification!U87,libtwolang,0))&gt;=10,INDEX(codetwolang,MATCH(Qualification!U87,libtwolang,0))&lt;=99),FALSE,TRUE))))</f>
        <v/>
      </c>
      <c r="AE87" s="26" t="str">
        <f t="shared" si="37"/>
        <v/>
      </c>
      <c r="AF87" s="56" t="str">
        <f t="shared" si="43"/>
        <v/>
      </c>
    </row>
    <row r="88" spans="1:32">
      <c r="A88" s="40" t="str">
        <f t="shared" si="38"/>
        <v/>
      </c>
      <c r="B88" s="40" t="str">
        <f t="shared" si="22"/>
        <v/>
      </c>
      <c r="C88" s="65" t="str">
        <f t="shared" si="23"/>
        <v/>
      </c>
      <c r="D88" s="56" t="str">
        <f t="shared" si="24"/>
        <v/>
      </c>
      <c r="E88" s="56" t="str">
        <f t="shared" si="25"/>
        <v/>
      </c>
      <c r="F88" s="66" t="str">
        <f t="shared" si="26"/>
        <v/>
      </c>
      <c r="G88" s="66" t="str">
        <f t="shared" si="27"/>
        <v/>
      </c>
      <c r="H88" s="57" t="str">
        <f t="shared" si="28"/>
        <v/>
      </c>
      <c r="I88" s="57" t="str">
        <f t="shared" si="29"/>
        <v/>
      </c>
      <c r="J88" s="64" t="str">
        <f t="shared" si="30"/>
        <v/>
      </c>
      <c r="K88" s="64" t="str">
        <f t="shared" si="31"/>
        <v/>
      </c>
      <c r="L88" s="114" t="str">
        <f t="shared" si="32"/>
        <v/>
      </c>
      <c r="M88" s="114" t="str">
        <f t="shared" si="33"/>
        <v/>
      </c>
      <c r="N88" s="113" t="str">
        <f>IF(B88&lt;&gt;"",IF(INDEX(ctrlage,B88)=TRUE,Livraison!$B$15-(YEAR(INDEX(pgebdat,B88))),""),"")</f>
        <v/>
      </c>
      <c r="O88" s="107"/>
      <c r="P88" s="105"/>
      <c r="Q88" s="108"/>
      <c r="R88" s="126"/>
      <c r="S88" s="108"/>
      <c r="T88" s="108"/>
      <c r="U88" s="108"/>
      <c r="V88" s="105"/>
      <c r="W88" s="132"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cation!Q88,libtform,0))&gt;=10311000,INDEX(codetform,MATCH(Qualification!Q88,libtform,0))&lt;=10319900),IF(AND(INDEX(codetwolang,MATCH(Qualification!U88,libtwolang,0))&gt;=1,INDEX(codetwolang,MATCH(Qualification!U88,libtwolang,0))&lt;=999),TRUE,FALSE),IF(AND(INDEX(codetwolang,MATCH(Qualification!U88,libtwolang,0))&gt;=10,INDEX(codetwolang,MATCH(Qualification!U88,libtwolang,0))&lt;=99),FALSE,TRUE))))</f>
        <v/>
      </c>
      <c r="AE88" s="26" t="str">
        <f t="shared" si="37"/>
        <v/>
      </c>
      <c r="AF88" s="56" t="str">
        <f t="shared" si="43"/>
        <v/>
      </c>
    </row>
    <row r="89" spans="1:32">
      <c r="A89" s="40" t="str">
        <f t="shared" si="38"/>
        <v/>
      </c>
      <c r="B89" s="40" t="str">
        <f t="shared" si="22"/>
        <v/>
      </c>
      <c r="C89" s="65" t="str">
        <f t="shared" si="23"/>
        <v/>
      </c>
      <c r="D89" s="56" t="str">
        <f t="shared" si="24"/>
        <v/>
      </c>
      <c r="E89" s="56" t="str">
        <f t="shared" si="25"/>
        <v/>
      </c>
      <c r="F89" s="66" t="str">
        <f t="shared" si="26"/>
        <v/>
      </c>
      <c r="G89" s="66" t="str">
        <f t="shared" si="27"/>
        <v/>
      </c>
      <c r="H89" s="57" t="str">
        <f t="shared" si="28"/>
        <v/>
      </c>
      <c r="I89" s="57" t="str">
        <f t="shared" si="29"/>
        <v/>
      </c>
      <c r="J89" s="64" t="str">
        <f t="shared" si="30"/>
        <v/>
      </c>
      <c r="K89" s="64" t="str">
        <f t="shared" si="31"/>
        <v/>
      </c>
      <c r="L89" s="114" t="str">
        <f t="shared" si="32"/>
        <v/>
      </c>
      <c r="M89" s="114" t="str">
        <f t="shared" si="33"/>
        <v/>
      </c>
      <c r="N89" s="113" t="str">
        <f>IF(B89&lt;&gt;"",IF(INDEX(ctrlage,B89)=TRUE,Livraison!$B$15-(YEAR(INDEX(pgebdat,B89))),""),"")</f>
        <v/>
      </c>
      <c r="O89" s="107"/>
      <c r="P89" s="105"/>
      <c r="Q89" s="108"/>
      <c r="R89" s="126"/>
      <c r="S89" s="108"/>
      <c r="T89" s="108"/>
      <c r="U89" s="108"/>
      <c r="V89" s="105"/>
      <c r="W89" s="132"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cation!Q89,libtform,0))&gt;=10311000,INDEX(codetform,MATCH(Qualification!Q89,libtform,0))&lt;=10319900),IF(AND(INDEX(codetwolang,MATCH(Qualification!U89,libtwolang,0))&gt;=1,INDEX(codetwolang,MATCH(Qualification!U89,libtwolang,0))&lt;=999),TRUE,FALSE),IF(AND(INDEX(codetwolang,MATCH(Qualification!U89,libtwolang,0))&gt;=10,INDEX(codetwolang,MATCH(Qualification!U89,libtwolang,0))&lt;=99),FALSE,TRUE))))</f>
        <v/>
      </c>
      <c r="AE89" s="26" t="str">
        <f t="shared" si="37"/>
        <v/>
      </c>
      <c r="AF89" s="56" t="str">
        <f t="shared" si="43"/>
        <v/>
      </c>
    </row>
    <row r="90" spans="1:32">
      <c r="A90" s="40" t="str">
        <f t="shared" si="38"/>
        <v/>
      </c>
      <c r="B90" s="40" t="str">
        <f t="shared" si="22"/>
        <v/>
      </c>
      <c r="C90" s="65" t="str">
        <f t="shared" si="23"/>
        <v/>
      </c>
      <c r="D90" s="56" t="str">
        <f t="shared" si="24"/>
        <v/>
      </c>
      <c r="E90" s="56" t="str">
        <f t="shared" si="25"/>
        <v/>
      </c>
      <c r="F90" s="66" t="str">
        <f t="shared" si="26"/>
        <v/>
      </c>
      <c r="G90" s="66" t="str">
        <f t="shared" si="27"/>
        <v/>
      </c>
      <c r="H90" s="57" t="str">
        <f t="shared" si="28"/>
        <v/>
      </c>
      <c r="I90" s="57" t="str">
        <f t="shared" si="29"/>
        <v/>
      </c>
      <c r="J90" s="64" t="str">
        <f t="shared" si="30"/>
        <v/>
      </c>
      <c r="K90" s="64" t="str">
        <f t="shared" si="31"/>
        <v/>
      </c>
      <c r="L90" s="114" t="str">
        <f t="shared" si="32"/>
        <v/>
      </c>
      <c r="M90" s="114" t="str">
        <f t="shared" si="33"/>
        <v/>
      </c>
      <c r="N90" s="113" t="str">
        <f>IF(B90&lt;&gt;"",IF(INDEX(ctrlage,B90)=TRUE,Livraison!$B$15-(YEAR(INDEX(pgebdat,B90))),""),"")</f>
        <v/>
      </c>
      <c r="O90" s="107"/>
      <c r="P90" s="105"/>
      <c r="Q90" s="108"/>
      <c r="R90" s="126"/>
      <c r="S90" s="108"/>
      <c r="T90" s="108"/>
      <c r="U90" s="108"/>
      <c r="V90" s="105"/>
      <c r="W90" s="132"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cation!Q90,libtform,0))&gt;=10311000,INDEX(codetform,MATCH(Qualification!Q90,libtform,0))&lt;=10319900),IF(AND(INDEX(codetwolang,MATCH(Qualification!U90,libtwolang,0))&gt;=1,INDEX(codetwolang,MATCH(Qualification!U90,libtwolang,0))&lt;=999),TRUE,FALSE),IF(AND(INDEX(codetwolang,MATCH(Qualification!U90,libtwolang,0))&gt;=10,INDEX(codetwolang,MATCH(Qualification!U90,libtwolang,0))&lt;=99),FALSE,TRUE))))</f>
        <v/>
      </c>
      <c r="AE90" s="26" t="str">
        <f t="shared" si="37"/>
        <v/>
      </c>
      <c r="AF90" s="56" t="str">
        <f t="shared" si="43"/>
        <v/>
      </c>
    </row>
    <row r="91" spans="1:32">
      <c r="A91" s="40" t="str">
        <f t="shared" si="38"/>
        <v/>
      </c>
      <c r="B91" s="40" t="str">
        <f t="shared" si="22"/>
        <v/>
      </c>
      <c r="C91" s="65" t="str">
        <f t="shared" si="23"/>
        <v/>
      </c>
      <c r="D91" s="56" t="str">
        <f t="shared" si="24"/>
        <v/>
      </c>
      <c r="E91" s="56" t="str">
        <f t="shared" si="25"/>
        <v/>
      </c>
      <c r="F91" s="66" t="str">
        <f t="shared" si="26"/>
        <v/>
      </c>
      <c r="G91" s="66" t="str">
        <f t="shared" si="27"/>
        <v/>
      </c>
      <c r="H91" s="57" t="str">
        <f t="shared" si="28"/>
        <v/>
      </c>
      <c r="I91" s="57" t="str">
        <f t="shared" si="29"/>
        <v/>
      </c>
      <c r="J91" s="64" t="str">
        <f t="shared" si="30"/>
        <v/>
      </c>
      <c r="K91" s="64" t="str">
        <f t="shared" si="31"/>
        <v/>
      </c>
      <c r="L91" s="114" t="str">
        <f t="shared" si="32"/>
        <v/>
      </c>
      <c r="M91" s="114" t="str">
        <f t="shared" si="33"/>
        <v/>
      </c>
      <c r="N91" s="113" t="str">
        <f>IF(B91&lt;&gt;"",IF(INDEX(ctrlage,B91)=TRUE,Livraison!$B$15-(YEAR(INDEX(pgebdat,B91))),""),"")</f>
        <v/>
      </c>
      <c r="O91" s="107"/>
      <c r="P91" s="105"/>
      <c r="Q91" s="108"/>
      <c r="R91" s="126"/>
      <c r="S91" s="108"/>
      <c r="T91" s="108"/>
      <c r="U91" s="108"/>
      <c r="V91" s="105"/>
      <c r="W91" s="132"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cation!Q91,libtform,0))&gt;=10311000,INDEX(codetform,MATCH(Qualification!Q91,libtform,0))&lt;=10319900),IF(AND(INDEX(codetwolang,MATCH(Qualification!U91,libtwolang,0))&gt;=1,INDEX(codetwolang,MATCH(Qualification!U91,libtwolang,0))&lt;=999),TRUE,FALSE),IF(AND(INDEX(codetwolang,MATCH(Qualification!U91,libtwolang,0))&gt;=10,INDEX(codetwolang,MATCH(Qualification!U91,libtwolang,0))&lt;=99),FALSE,TRUE))))</f>
        <v/>
      </c>
      <c r="AE91" s="26" t="str">
        <f t="shared" si="37"/>
        <v/>
      </c>
      <c r="AF91" s="56" t="str">
        <f t="shared" si="43"/>
        <v/>
      </c>
    </row>
    <row r="92" spans="1:32">
      <c r="A92" s="40" t="str">
        <f t="shared" si="38"/>
        <v/>
      </c>
      <c r="B92" s="40" t="str">
        <f t="shared" si="22"/>
        <v/>
      </c>
      <c r="C92" s="65" t="str">
        <f t="shared" si="23"/>
        <v/>
      </c>
      <c r="D92" s="56" t="str">
        <f t="shared" si="24"/>
        <v/>
      </c>
      <c r="E92" s="56" t="str">
        <f t="shared" si="25"/>
        <v/>
      </c>
      <c r="F92" s="66" t="str">
        <f t="shared" si="26"/>
        <v/>
      </c>
      <c r="G92" s="66" t="str">
        <f t="shared" si="27"/>
        <v/>
      </c>
      <c r="H92" s="57" t="str">
        <f t="shared" si="28"/>
        <v/>
      </c>
      <c r="I92" s="57" t="str">
        <f t="shared" si="29"/>
        <v/>
      </c>
      <c r="J92" s="64" t="str">
        <f t="shared" si="30"/>
        <v/>
      </c>
      <c r="K92" s="64" t="str">
        <f t="shared" si="31"/>
        <v/>
      </c>
      <c r="L92" s="114" t="str">
        <f t="shared" si="32"/>
        <v/>
      </c>
      <c r="M92" s="114" t="str">
        <f t="shared" si="33"/>
        <v/>
      </c>
      <c r="N92" s="113" t="str">
        <f>IF(B92&lt;&gt;"",IF(INDEX(ctrlage,B92)=TRUE,Livraison!$B$15-(YEAR(INDEX(pgebdat,B92))),""),"")</f>
        <v/>
      </c>
      <c r="O92" s="107"/>
      <c r="P92" s="105"/>
      <c r="Q92" s="108"/>
      <c r="R92" s="126"/>
      <c r="S92" s="108"/>
      <c r="T92" s="108"/>
      <c r="U92" s="108"/>
      <c r="V92" s="105"/>
      <c r="W92" s="132"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cation!Q92,libtform,0))&gt;=10311000,INDEX(codetform,MATCH(Qualification!Q92,libtform,0))&lt;=10319900),IF(AND(INDEX(codetwolang,MATCH(Qualification!U92,libtwolang,0))&gt;=1,INDEX(codetwolang,MATCH(Qualification!U92,libtwolang,0))&lt;=999),TRUE,FALSE),IF(AND(INDEX(codetwolang,MATCH(Qualification!U92,libtwolang,0))&gt;=10,INDEX(codetwolang,MATCH(Qualification!U92,libtwolang,0))&lt;=99),FALSE,TRUE))))</f>
        <v/>
      </c>
      <c r="AE92" s="26" t="str">
        <f t="shared" si="37"/>
        <v/>
      </c>
      <c r="AF92" s="56" t="str">
        <f t="shared" si="43"/>
        <v/>
      </c>
    </row>
    <row r="93" spans="1:32">
      <c r="A93" s="40" t="str">
        <f t="shared" si="38"/>
        <v/>
      </c>
      <c r="B93" s="40" t="str">
        <f t="shared" si="22"/>
        <v/>
      </c>
      <c r="C93" s="65" t="str">
        <f t="shared" si="23"/>
        <v/>
      </c>
      <c r="D93" s="56" t="str">
        <f t="shared" si="24"/>
        <v/>
      </c>
      <c r="E93" s="56" t="str">
        <f t="shared" si="25"/>
        <v/>
      </c>
      <c r="F93" s="66" t="str">
        <f t="shared" si="26"/>
        <v/>
      </c>
      <c r="G93" s="66" t="str">
        <f t="shared" si="27"/>
        <v/>
      </c>
      <c r="H93" s="57" t="str">
        <f t="shared" si="28"/>
        <v/>
      </c>
      <c r="I93" s="57" t="str">
        <f t="shared" si="29"/>
        <v/>
      </c>
      <c r="J93" s="64" t="str">
        <f t="shared" si="30"/>
        <v/>
      </c>
      <c r="K93" s="64" t="str">
        <f t="shared" si="31"/>
        <v/>
      </c>
      <c r="L93" s="114" t="str">
        <f t="shared" si="32"/>
        <v/>
      </c>
      <c r="M93" s="114" t="str">
        <f t="shared" si="33"/>
        <v/>
      </c>
      <c r="N93" s="113" t="str">
        <f>IF(B93&lt;&gt;"",IF(INDEX(ctrlage,B93)=TRUE,Livraison!$B$15-(YEAR(INDEX(pgebdat,B93))),""),"")</f>
        <v/>
      </c>
      <c r="O93" s="107"/>
      <c r="P93" s="105"/>
      <c r="Q93" s="108"/>
      <c r="R93" s="126"/>
      <c r="S93" s="108"/>
      <c r="T93" s="108"/>
      <c r="U93" s="108"/>
      <c r="V93" s="105"/>
      <c r="W93" s="132"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cation!Q93,libtform,0))&gt;=10311000,INDEX(codetform,MATCH(Qualification!Q93,libtform,0))&lt;=10319900),IF(AND(INDEX(codetwolang,MATCH(Qualification!U93,libtwolang,0))&gt;=1,INDEX(codetwolang,MATCH(Qualification!U93,libtwolang,0))&lt;=999),TRUE,FALSE),IF(AND(INDEX(codetwolang,MATCH(Qualification!U93,libtwolang,0))&gt;=10,INDEX(codetwolang,MATCH(Qualification!U93,libtwolang,0))&lt;=99),FALSE,TRUE))))</f>
        <v/>
      </c>
      <c r="AE93" s="26" t="str">
        <f t="shared" si="37"/>
        <v/>
      </c>
      <c r="AF93" s="56" t="str">
        <f t="shared" si="43"/>
        <v/>
      </c>
    </row>
    <row r="94" spans="1:32">
      <c r="A94" s="40" t="str">
        <f t="shared" si="38"/>
        <v/>
      </c>
      <c r="B94" s="40" t="str">
        <f t="shared" si="22"/>
        <v/>
      </c>
      <c r="C94" s="65" t="str">
        <f t="shared" si="23"/>
        <v/>
      </c>
      <c r="D94" s="56" t="str">
        <f t="shared" si="24"/>
        <v/>
      </c>
      <c r="E94" s="56" t="str">
        <f t="shared" si="25"/>
        <v/>
      </c>
      <c r="F94" s="66" t="str">
        <f t="shared" si="26"/>
        <v/>
      </c>
      <c r="G94" s="66" t="str">
        <f t="shared" si="27"/>
        <v/>
      </c>
      <c r="H94" s="57" t="str">
        <f t="shared" si="28"/>
        <v/>
      </c>
      <c r="I94" s="57" t="str">
        <f t="shared" si="29"/>
        <v/>
      </c>
      <c r="J94" s="64" t="str">
        <f t="shared" si="30"/>
        <v/>
      </c>
      <c r="K94" s="64" t="str">
        <f t="shared" si="31"/>
        <v/>
      </c>
      <c r="L94" s="114" t="str">
        <f t="shared" si="32"/>
        <v/>
      </c>
      <c r="M94" s="114" t="str">
        <f t="shared" si="33"/>
        <v/>
      </c>
      <c r="N94" s="113" t="str">
        <f>IF(B94&lt;&gt;"",IF(INDEX(ctrlage,B94)=TRUE,Livraison!$B$15-(YEAR(INDEX(pgebdat,B94))),""),"")</f>
        <v/>
      </c>
      <c r="O94" s="107"/>
      <c r="P94" s="105"/>
      <c r="Q94" s="108"/>
      <c r="R94" s="126"/>
      <c r="S94" s="108"/>
      <c r="T94" s="108"/>
      <c r="U94" s="108"/>
      <c r="V94" s="105"/>
      <c r="W94" s="132"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cation!Q94,libtform,0))&gt;=10311000,INDEX(codetform,MATCH(Qualification!Q94,libtform,0))&lt;=10319900),IF(AND(INDEX(codetwolang,MATCH(Qualification!U94,libtwolang,0))&gt;=1,INDEX(codetwolang,MATCH(Qualification!U94,libtwolang,0))&lt;=999),TRUE,FALSE),IF(AND(INDEX(codetwolang,MATCH(Qualification!U94,libtwolang,0))&gt;=10,INDEX(codetwolang,MATCH(Qualification!U94,libtwolang,0))&lt;=99),FALSE,TRUE))))</f>
        <v/>
      </c>
      <c r="AE94" s="26" t="str">
        <f t="shared" si="37"/>
        <v/>
      </c>
      <c r="AF94" s="56" t="str">
        <f t="shared" si="43"/>
        <v/>
      </c>
    </row>
    <row r="95" spans="1:32">
      <c r="A95" s="40" t="str">
        <f t="shared" si="38"/>
        <v/>
      </c>
      <c r="B95" s="40" t="str">
        <f t="shared" si="22"/>
        <v/>
      </c>
      <c r="C95" s="65" t="str">
        <f t="shared" si="23"/>
        <v/>
      </c>
      <c r="D95" s="56" t="str">
        <f t="shared" si="24"/>
        <v/>
      </c>
      <c r="E95" s="56" t="str">
        <f t="shared" si="25"/>
        <v/>
      </c>
      <c r="F95" s="66" t="str">
        <f t="shared" si="26"/>
        <v/>
      </c>
      <c r="G95" s="66" t="str">
        <f t="shared" si="27"/>
        <v/>
      </c>
      <c r="H95" s="57" t="str">
        <f t="shared" si="28"/>
        <v/>
      </c>
      <c r="I95" s="57" t="str">
        <f t="shared" si="29"/>
        <v/>
      </c>
      <c r="J95" s="64" t="str">
        <f t="shared" si="30"/>
        <v/>
      </c>
      <c r="K95" s="64" t="str">
        <f t="shared" si="31"/>
        <v/>
      </c>
      <c r="L95" s="114" t="str">
        <f t="shared" si="32"/>
        <v/>
      </c>
      <c r="M95" s="114" t="str">
        <f t="shared" si="33"/>
        <v/>
      </c>
      <c r="N95" s="113" t="str">
        <f>IF(B95&lt;&gt;"",IF(INDEX(ctrlage,B95)=TRUE,Livraison!$B$15-(YEAR(INDEX(pgebdat,B95))),""),"")</f>
        <v/>
      </c>
      <c r="O95" s="107"/>
      <c r="P95" s="105"/>
      <c r="Q95" s="108"/>
      <c r="R95" s="126"/>
      <c r="S95" s="108"/>
      <c r="T95" s="108"/>
      <c r="U95" s="108"/>
      <c r="V95" s="105"/>
      <c r="W95" s="132"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cation!Q95,libtform,0))&gt;=10311000,INDEX(codetform,MATCH(Qualification!Q95,libtform,0))&lt;=10319900),IF(AND(INDEX(codetwolang,MATCH(Qualification!U95,libtwolang,0))&gt;=1,INDEX(codetwolang,MATCH(Qualification!U95,libtwolang,0))&lt;=999),TRUE,FALSE),IF(AND(INDEX(codetwolang,MATCH(Qualification!U95,libtwolang,0))&gt;=10,INDEX(codetwolang,MATCH(Qualification!U95,libtwolang,0))&lt;=99),FALSE,TRUE))))</f>
        <v/>
      </c>
      <c r="AE95" s="26" t="str">
        <f t="shared" si="37"/>
        <v/>
      </c>
      <c r="AF95" s="56" t="str">
        <f t="shared" si="43"/>
        <v/>
      </c>
    </row>
    <row r="96" spans="1:32">
      <c r="A96" s="40" t="str">
        <f t="shared" si="38"/>
        <v/>
      </c>
      <c r="B96" s="40" t="str">
        <f t="shared" si="22"/>
        <v/>
      </c>
      <c r="C96" s="65" t="str">
        <f t="shared" si="23"/>
        <v/>
      </c>
      <c r="D96" s="56" t="str">
        <f t="shared" si="24"/>
        <v/>
      </c>
      <c r="E96" s="56" t="str">
        <f t="shared" si="25"/>
        <v/>
      </c>
      <c r="F96" s="66" t="str">
        <f t="shared" si="26"/>
        <v/>
      </c>
      <c r="G96" s="66" t="str">
        <f t="shared" si="27"/>
        <v/>
      </c>
      <c r="H96" s="57" t="str">
        <f t="shared" si="28"/>
        <v/>
      </c>
      <c r="I96" s="57" t="str">
        <f t="shared" si="29"/>
        <v/>
      </c>
      <c r="J96" s="64" t="str">
        <f t="shared" si="30"/>
        <v/>
      </c>
      <c r="K96" s="64" t="str">
        <f t="shared" si="31"/>
        <v/>
      </c>
      <c r="L96" s="114" t="str">
        <f t="shared" si="32"/>
        <v/>
      </c>
      <c r="M96" s="114" t="str">
        <f t="shared" si="33"/>
        <v/>
      </c>
      <c r="N96" s="113" t="str">
        <f>IF(B96&lt;&gt;"",IF(INDEX(ctrlage,B96)=TRUE,Livraison!$B$15-(YEAR(INDEX(pgebdat,B96))),""),"")</f>
        <v/>
      </c>
      <c r="O96" s="107"/>
      <c r="P96" s="105"/>
      <c r="Q96" s="108"/>
      <c r="R96" s="126"/>
      <c r="S96" s="108"/>
      <c r="T96" s="108"/>
      <c r="U96" s="108"/>
      <c r="V96" s="105"/>
      <c r="W96" s="132"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cation!Q96,libtform,0))&gt;=10311000,INDEX(codetform,MATCH(Qualification!Q96,libtform,0))&lt;=10319900),IF(AND(INDEX(codetwolang,MATCH(Qualification!U96,libtwolang,0))&gt;=1,INDEX(codetwolang,MATCH(Qualification!U96,libtwolang,0))&lt;=999),TRUE,FALSE),IF(AND(INDEX(codetwolang,MATCH(Qualification!U96,libtwolang,0))&gt;=10,INDEX(codetwolang,MATCH(Qualification!U96,libtwolang,0))&lt;=99),FALSE,TRUE))))</f>
        <v/>
      </c>
      <c r="AE96" s="26" t="str">
        <f t="shared" si="37"/>
        <v/>
      </c>
      <c r="AF96" s="56" t="str">
        <f t="shared" si="43"/>
        <v/>
      </c>
    </row>
    <row r="97" spans="1:32">
      <c r="A97" s="40" t="str">
        <f t="shared" si="38"/>
        <v/>
      </c>
      <c r="B97" s="40" t="str">
        <f t="shared" si="22"/>
        <v/>
      </c>
      <c r="C97" s="65" t="str">
        <f t="shared" si="23"/>
        <v/>
      </c>
      <c r="D97" s="56" t="str">
        <f t="shared" si="24"/>
        <v/>
      </c>
      <c r="E97" s="56" t="str">
        <f t="shared" si="25"/>
        <v/>
      </c>
      <c r="F97" s="66" t="str">
        <f t="shared" si="26"/>
        <v/>
      </c>
      <c r="G97" s="66" t="str">
        <f t="shared" si="27"/>
        <v/>
      </c>
      <c r="H97" s="57" t="str">
        <f t="shared" si="28"/>
        <v/>
      </c>
      <c r="I97" s="57" t="str">
        <f t="shared" si="29"/>
        <v/>
      </c>
      <c r="J97" s="64" t="str">
        <f t="shared" si="30"/>
        <v/>
      </c>
      <c r="K97" s="64" t="str">
        <f t="shared" si="31"/>
        <v/>
      </c>
      <c r="L97" s="114" t="str">
        <f t="shared" si="32"/>
        <v/>
      </c>
      <c r="M97" s="114" t="str">
        <f t="shared" si="33"/>
        <v/>
      </c>
      <c r="N97" s="113" t="str">
        <f>IF(B97&lt;&gt;"",IF(INDEX(ctrlage,B97)=TRUE,Livraison!$B$15-(YEAR(INDEX(pgebdat,B97))),""),"")</f>
        <v/>
      </c>
      <c r="O97" s="107"/>
      <c r="P97" s="105"/>
      <c r="Q97" s="108"/>
      <c r="R97" s="126"/>
      <c r="S97" s="108"/>
      <c r="T97" s="108"/>
      <c r="U97" s="108"/>
      <c r="V97" s="105"/>
      <c r="W97" s="132"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cation!Q97,libtform,0))&gt;=10311000,INDEX(codetform,MATCH(Qualification!Q97,libtform,0))&lt;=10319900),IF(AND(INDEX(codetwolang,MATCH(Qualification!U97,libtwolang,0))&gt;=1,INDEX(codetwolang,MATCH(Qualification!U97,libtwolang,0))&lt;=999),TRUE,FALSE),IF(AND(INDEX(codetwolang,MATCH(Qualification!U97,libtwolang,0))&gt;=10,INDEX(codetwolang,MATCH(Qualification!U97,libtwolang,0))&lt;=99),FALSE,TRUE))))</f>
        <v/>
      </c>
      <c r="AE97" s="26" t="str">
        <f t="shared" si="37"/>
        <v/>
      </c>
      <c r="AF97" s="56" t="str">
        <f t="shared" si="43"/>
        <v/>
      </c>
    </row>
    <row r="98" spans="1:32">
      <c r="A98" s="40" t="str">
        <f t="shared" si="38"/>
        <v/>
      </c>
      <c r="B98" s="40" t="str">
        <f t="shared" si="22"/>
        <v/>
      </c>
      <c r="C98" s="65" t="str">
        <f t="shared" si="23"/>
        <v/>
      </c>
      <c r="D98" s="56" t="str">
        <f t="shared" si="24"/>
        <v/>
      </c>
      <c r="E98" s="56" t="str">
        <f t="shared" si="25"/>
        <v/>
      </c>
      <c r="F98" s="66" t="str">
        <f t="shared" si="26"/>
        <v/>
      </c>
      <c r="G98" s="66" t="str">
        <f t="shared" si="27"/>
        <v/>
      </c>
      <c r="H98" s="57" t="str">
        <f t="shared" si="28"/>
        <v/>
      </c>
      <c r="I98" s="57" t="str">
        <f t="shared" si="29"/>
        <v/>
      </c>
      <c r="J98" s="64" t="str">
        <f t="shared" si="30"/>
        <v/>
      </c>
      <c r="K98" s="64" t="str">
        <f t="shared" si="31"/>
        <v/>
      </c>
      <c r="L98" s="114" t="str">
        <f t="shared" si="32"/>
        <v/>
      </c>
      <c r="M98" s="114" t="str">
        <f t="shared" si="33"/>
        <v/>
      </c>
      <c r="N98" s="113" t="str">
        <f>IF(B98&lt;&gt;"",IF(INDEX(ctrlage,B98)=TRUE,Livraison!$B$15-(YEAR(INDEX(pgebdat,B98))),""),"")</f>
        <v/>
      </c>
      <c r="O98" s="107"/>
      <c r="P98" s="105"/>
      <c r="Q98" s="108"/>
      <c r="R98" s="126"/>
      <c r="S98" s="108"/>
      <c r="T98" s="108"/>
      <c r="U98" s="108"/>
      <c r="V98" s="105"/>
      <c r="W98" s="132"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cation!Q98,libtform,0))&gt;=10311000,INDEX(codetform,MATCH(Qualification!Q98,libtform,0))&lt;=10319900),IF(AND(INDEX(codetwolang,MATCH(Qualification!U98,libtwolang,0))&gt;=1,INDEX(codetwolang,MATCH(Qualification!U98,libtwolang,0))&lt;=999),TRUE,FALSE),IF(AND(INDEX(codetwolang,MATCH(Qualification!U98,libtwolang,0))&gt;=10,INDEX(codetwolang,MATCH(Qualification!U98,libtwolang,0))&lt;=99),FALSE,TRUE))))</f>
        <v/>
      </c>
      <c r="AE98" s="26" t="str">
        <f t="shared" si="37"/>
        <v/>
      </c>
      <c r="AF98" s="56" t="str">
        <f t="shared" si="43"/>
        <v/>
      </c>
    </row>
    <row r="99" spans="1:32">
      <c r="A99" s="40" t="str">
        <f t="shared" si="38"/>
        <v/>
      </c>
      <c r="B99" s="40" t="str">
        <f t="shared" si="22"/>
        <v/>
      </c>
      <c r="C99" s="65" t="str">
        <f t="shared" si="23"/>
        <v/>
      </c>
      <c r="D99" s="56" t="str">
        <f t="shared" si="24"/>
        <v/>
      </c>
      <c r="E99" s="56" t="str">
        <f t="shared" si="25"/>
        <v/>
      </c>
      <c r="F99" s="66" t="str">
        <f t="shared" si="26"/>
        <v/>
      </c>
      <c r="G99" s="66" t="str">
        <f t="shared" si="27"/>
        <v/>
      </c>
      <c r="H99" s="57" t="str">
        <f t="shared" si="28"/>
        <v/>
      </c>
      <c r="I99" s="57" t="str">
        <f t="shared" si="29"/>
        <v/>
      </c>
      <c r="J99" s="64" t="str">
        <f t="shared" si="30"/>
        <v/>
      </c>
      <c r="K99" s="64" t="str">
        <f t="shared" si="31"/>
        <v/>
      </c>
      <c r="L99" s="114" t="str">
        <f t="shared" si="32"/>
        <v/>
      </c>
      <c r="M99" s="114" t="str">
        <f t="shared" si="33"/>
        <v/>
      </c>
      <c r="N99" s="113" t="str">
        <f>IF(B99&lt;&gt;"",IF(INDEX(ctrlage,B99)=TRUE,Livraison!$B$15-(YEAR(INDEX(pgebdat,B99))),""),"")</f>
        <v/>
      </c>
      <c r="O99" s="107"/>
      <c r="P99" s="105"/>
      <c r="Q99" s="108"/>
      <c r="R99" s="126"/>
      <c r="S99" s="108"/>
      <c r="T99" s="108"/>
      <c r="U99" s="108"/>
      <c r="V99" s="105"/>
      <c r="W99" s="132"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cation!Q99,libtform,0))&gt;=10311000,INDEX(codetform,MATCH(Qualification!Q99,libtform,0))&lt;=10319900),IF(AND(INDEX(codetwolang,MATCH(Qualification!U99,libtwolang,0))&gt;=1,INDEX(codetwolang,MATCH(Qualification!U99,libtwolang,0))&lt;=999),TRUE,FALSE),IF(AND(INDEX(codetwolang,MATCH(Qualification!U99,libtwolang,0))&gt;=10,INDEX(codetwolang,MATCH(Qualification!U99,libtwolang,0))&lt;=99),FALSE,TRUE))))</f>
        <v/>
      </c>
      <c r="AE99" s="26" t="str">
        <f t="shared" si="37"/>
        <v/>
      </c>
      <c r="AF99" s="56" t="str">
        <f t="shared" si="43"/>
        <v/>
      </c>
    </row>
    <row r="100" spans="1:32">
      <c r="A100" s="40" t="str">
        <f t="shared" si="38"/>
        <v/>
      </c>
      <c r="B100" s="40" t="str">
        <f t="shared" si="22"/>
        <v/>
      </c>
      <c r="C100" s="65" t="str">
        <f t="shared" si="23"/>
        <v/>
      </c>
      <c r="D100" s="56" t="str">
        <f t="shared" si="24"/>
        <v/>
      </c>
      <c r="E100" s="56" t="str">
        <f t="shared" si="25"/>
        <v/>
      </c>
      <c r="F100" s="66" t="str">
        <f t="shared" si="26"/>
        <v/>
      </c>
      <c r="G100" s="66" t="str">
        <f t="shared" si="27"/>
        <v/>
      </c>
      <c r="H100" s="57" t="str">
        <f t="shared" si="28"/>
        <v/>
      </c>
      <c r="I100" s="57" t="str">
        <f t="shared" si="29"/>
        <v/>
      </c>
      <c r="J100" s="64" t="str">
        <f t="shared" si="30"/>
        <v/>
      </c>
      <c r="K100" s="64" t="str">
        <f t="shared" si="31"/>
        <v/>
      </c>
      <c r="L100" s="114" t="str">
        <f t="shared" si="32"/>
        <v/>
      </c>
      <c r="M100" s="114" t="str">
        <f t="shared" si="33"/>
        <v/>
      </c>
      <c r="N100" s="113" t="str">
        <f>IF(B100&lt;&gt;"",IF(INDEX(ctrlage,B100)=TRUE,Livraison!$B$15-(YEAR(INDEX(pgebdat,B100))),""),"")</f>
        <v/>
      </c>
      <c r="O100" s="107"/>
      <c r="P100" s="105"/>
      <c r="Q100" s="108"/>
      <c r="R100" s="126"/>
      <c r="S100" s="108"/>
      <c r="T100" s="108"/>
      <c r="U100" s="108"/>
      <c r="V100" s="105"/>
      <c r="W100" s="132"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cation!Q100,libtform,0))&gt;=10311000,INDEX(codetform,MATCH(Qualification!Q100,libtform,0))&lt;=10319900),IF(AND(INDEX(codetwolang,MATCH(Qualification!U100,libtwolang,0))&gt;=1,INDEX(codetwolang,MATCH(Qualification!U100,libtwolang,0))&lt;=999),TRUE,FALSE),IF(AND(INDEX(codetwolang,MATCH(Qualification!U100,libtwolang,0))&gt;=10,INDEX(codetwolang,MATCH(Qualification!U100,libtwolang,0))&lt;=99),FALSE,TRUE))))</f>
        <v/>
      </c>
      <c r="AE100" s="26" t="str">
        <f t="shared" si="37"/>
        <v/>
      </c>
      <c r="AF100" s="56" t="str">
        <f t="shared" si="43"/>
        <v/>
      </c>
    </row>
    <row r="101" spans="1:32">
      <c r="A101" s="40" t="str">
        <f t="shared" si="38"/>
        <v/>
      </c>
      <c r="B101" s="40" t="str">
        <f t="shared" si="22"/>
        <v/>
      </c>
      <c r="C101" s="65" t="str">
        <f t="shared" si="23"/>
        <v/>
      </c>
      <c r="D101" s="56" t="str">
        <f t="shared" si="24"/>
        <v/>
      </c>
      <c r="E101" s="56" t="str">
        <f t="shared" si="25"/>
        <v/>
      </c>
      <c r="F101" s="66" t="str">
        <f t="shared" si="26"/>
        <v/>
      </c>
      <c r="G101" s="66" t="str">
        <f t="shared" si="27"/>
        <v/>
      </c>
      <c r="H101" s="57" t="str">
        <f t="shared" si="28"/>
        <v/>
      </c>
      <c r="I101" s="57" t="str">
        <f t="shared" si="29"/>
        <v/>
      </c>
      <c r="J101" s="64" t="str">
        <f t="shared" si="30"/>
        <v/>
      </c>
      <c r="K101" s="64" t="str">
        <f t="shared" si="31"/>
        <v/>
      </c>
      <c r="L101" s="114" t="str">
        <f t="shared" si="32"/>
        <v/>
      </c>
      <c r="M101" s="114" t="str">
        <f t="shared" si="33"/>
        <v/>
      </c>
      <c r="N101" s="113" t="str">
        <f>IF(B101&lt;&gt;"",IF(INDEX(ctrlage,B101)=TRUE,Livraison!$B$15-(YEAR(INDEX(pgebdat,B101))),""),"")</f>
        <v/>
      </c>
      <c r="O101" s="107"/>
      <c r="P101" s="105"/>
      <c r="Q101" s="108"/>
      <c r="R101" s="126"/>
      <c r="S101" s="108"/>
      <c r="T101" s="108"/>
      <c r="U101" s="108"/>
      <c r="V101" s="105"/>
      <c r="W101" s="132"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cation!Q101,libtform,0))&gt;=10311000,INDEX(codetform,MATCH(Qualification!Q101,libtform,0))&lt;=10319900),IF(AND(INDEX(codetwolang,MATCH(Qualification!U101,libtwolang,0))&gt;=1,INDEX(codetwolang,MATCH(Qualification!U101,libtwolang,0))&lt;=999),TRUE,FALSE),IF(AND(INDEX(codetwolang,MATCH(Qualification!U101,libtwolang,0))&gt;=10,INDEX(codetwolang,MATCH(Qualification!U101,libtwolang,0))&lt;=99),FALSE,TRUE))))</f>
        <v/>
      </c>
      <c r="AE101" s="26" t="str">
        <f t="shared" si="37"/>
        <v/>
      </c>
      <c r="AF101" s="56" t="str">
        <f t="shared" si="43"/>
        <v/>
      </c>
    </row>
    <row r="102" spans="1:32">
      <c r="A102" s="40" t="str">
        <f t="shared" si="38"/>
        <v/>
      </c>
      <c r="B102" s="40" t="str">
        <f t="shared" si="22"/>
        <v/>
      </c>
      <c r="C102" s="65" t="str">
        <f t="shared" si="23"/>
        <v/>
      </c>
      <c r="D102" s="56" t="str">
        <f t="shared" si="24"/>
        <v/>
      </c>
      <c r="E102" s="56" t="str">
        <f t="shared" si="25"/>
        <v/>
      </c>
      <c r="F102" s="66" t="str">
        <f t="shared" si="26"/>
        <v/>
      </c>
      <c r="G102" s="66" t="str">
        <f t="shared" si="27"/>
        <v/>
      </c>
      <c r="H102" s="57" t="str">
        <f t="shared" si="28"/>
        <v/>
      </c>
      <c r="I102" s="57" t="str">
        <f t="shared" si="29"/>
        <v/>
      </c>
      <c r="J102" s="64" t="str">
        <f t="shared" si="30"/>
        <v/>
      </c>
      <c r="K102" s="64" t="str">
        <f t="shared" si="31"/>
        <v/>
      </c>
      <c r="L102" s="114" t="str">
        <f t="shared" si="32"/>
        <v/>
      </c>
      <c r="M102" s="114" t="str">
        <f t="shared" si="33"/>
        <v/>
      </c>
      <c r="N102" s="113" t="str">
        <f>IF(B102&lt;&gt;"",IF(INDEX(ctrlage,B102)=TRUE,Livraison!$B$15-(YEAR(INDEX(pgebdat,B102))),""),"")</f>
        <v/>
      </c>
      <c r="O102" s="107"/>
      <c r="P102" s="105"/>
      <c r="Q102" s="108"/>
      <c r="R102" s="126"/>
      <c r="S102" s="108"/>
      <c r="T102" s="108"/>
      <c r="U102" s="108"/>
      <c r="V102" s="105"/>
      <c r="W102" s="132"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cation!Q102,libtform,0))&gt;=10311000,INDEX(codetform,MATCH(Qualification!Q102,libtform,0))&lt;=10319900),IF(AND(INDEX(codetwolang,MATCH(Qualification!U102,libtwolang,0))&gt;=1,INDEX(codetwolang,MATCH(Qualification!U102,libtwolang,0))&lt;=999),TRUE,FALSE),IF(AND(INDEX(codetwolang,MATCH(Qualification!U102,libtwolang,0))&gt;=10,INDEX(codetwolang,MATCH(Qualification!U102,libtwolang,0))&lt;=99),FALSE,TRUE))))</f>
        <v/>
      </c>
      <c r="AE102" s="26" t="str">
        <f t="shared" si="37"/>
        <v/>
      </c>
      <c r="AF102" s="56" t="str">
        <f t="shared" si="43"/>
        <v/>
      </c>
    </row>
    <row r="103" spans="1:32">
      <c r="A103" s="40" t="str">
        <f t="shared" si="38"/>
        <v/>
      </c>
      <c r="B103" s="40" t="str">
        <f t="shared" si="22"/>
        <v/>
      </c>
      <c r="C103" s="65" t="str">
        <f t="shared" si="23"/>
        <v/>
      </c>
      <c r="D103" s="56" t="str">
        <f t="shared" si="24"/>
        <v/>
      </c>
      <c r="E103" s="56" t="str">
        <f t="shared" si="25"/>
        <v/>
      </c>
      <c r="F103" s="66" t="str">
        <f t="shared" si="26"/>
        <v/>
      </c>
      <c r="G103" s="66" t="str">
        <f t="shared" si="27"/>
        <v/>
      </c>
      <c r="H103" s="57" t="str">
        <f t="shared" si="28"/>
        <v/>
      </c>
      <c r="I103" s="57" t="str">
        <f t="shared" si="29"/>
        <v/>
      </c>
      <c r="J103" s="64" t="str">
        <f t="shared" si="30"/>
        <v/>
      </c>
      <c r="K103" s="64" t="str">
        <f t="shared" si="31"/>
        <v/>
      </c>
      <c r="L103" s="114" t="str">
        <f t="shared" si="32"/>
        <v/>
      </c>
      <c r="M103" s="114" t="str">
        <f t="shared" si="33"/>
        <v/>
      </c>
      <c r="N103" s="113" t="str">
        <f>IF(B103&lt;&gt;"",IF(INDEX(ctrlage,B103)=TRUE,Livraison!$B$15-(YEAR(INDEX(pgebdat,B103))),""),"")</f>
        <v/>
      </c>
      <c r="O103" s="107"/>
      <c r="P103" s="105"/>
      <c r="Q103" s="108"/>
      <c r="R103" s="126"/>
      <c r="S103" s="108"/>
      <c r="T103" s="108"/>
      <c r="U103" s="108"/>
      <c r="V103" s="105"/>
      <c r="W103" s="132"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cation!Q103,libtform,0))&gt;=10311000,INDEX(codetform,MATCH(Qualification!Q103,libtform,0))&lt;=10319900),IF(AND(INDEX(codetwolang,MATCH(Qualification!U103,libtwolang,0))&gt;=1,INDEX(codetwolang,MATCH(Qualification!U103,libtwolang,0))&lt;=999),TRUE,FALSE),IF(AND(INDEX(codetwolang,MATCH(Qualification!U103,libtwolang,0))&gt;=10,INDEX(codetwolang,MATCH(Qualification!U103,libtwolang,0))&lt;=99),FALSE,TRUE))))</f>
        <v/>
      </c>
      <c r="AE103" s="26" t="str">
        <f t="shared" si="37"/>
        <v/>
      </c>
      <c r="AF103" s="56" t="str">
        <f t="shared" si="43"/>
        <v/>
      </c>
    </row>
    <row r="104" spans="1:32">
      <c r="A104" s="40" t="str">
        <f t="shared" si="38"/>
        <v/>
      </c>
      <c r="B104" s="40" t="str">
        <f t="shared" si="22"/>
        <v/>
      </c>
      <c r="C104" s="65" t="str">
        <f t="shared" si="23"/>
        <v/>
      </c>
      <c r="D104" s="56" t="str">
        <f t="shared" si="24"/>
        <v/>
      </c>
      <c r="E104" s="56" t="str">
        <f t="shared" si="25"/>
        <v/>
      </c>
      <c r="F104" s="66" t="str">
        <f t="shared" si="26"/>
        <v/>
      </c>
      <c r="G104" s="66" t="str">
        <f t="shared" si="27"/>
        <v/>
      </c>
      <c r="H104" s="57" t="str">
        <f t="shared" si="28"/>
        <v/>
      </c>
      <c r="I104" s="57" t="str">
        <f t="shared" si="29"/>
        <v/>
      </c>
      <c r="J104" s="64" t="str">
        <f t="shared" si="30"/>
        <v/>
      </c>
      <c r="K104" s="64" t="str">
        <f t="shared" si="31"/>
        <v/>
      </c>
      <c r="L104" s="114" t="str">
        <f t="shared" si="32"/>
        <v/>
      </c>
      <c r="M104" s="114" t="str">
        <f t="shared" si="33"/>
        <v/>
      </c>
      <c r="N104" s="113" t="str">
        <f>IF(B104&lt;&gt;"",IF(INDEX(ctrlage,B104)=TRUE,Livraison!$B$15-(YEAR(INDEX(pgebdat,B104))),""),"")</f>
        <v/>
      </c>
      <c r="O104" s="107"/>
      <c r="P104" s="105"/>
      <c r="Q104" s="108"/>
      <c r="R104" s="126"/>
      <c r="S104" s="108"/>
      <c r="T104" s="108"/>
      <c r="U104" s="108"/>
      <c r="V104" s="105"/>
      <c r="W104" s="132"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cation!Q104,libtform,0))&gt;=10311000,INDEX(codetform,MATCH(Qualification!Q104,libtform,0))&lt;=10319900),IF(AND(INDEX(codetwolang,MATCH(Qualification!U104,libtwolang,0))&gt;=1,INDEX(codetwolang,MATCH(Qualification!U104,libtwolang,0))&lt;=999),TRUE,FALSE),IF(AND(INDEX(codetwolang,MATCH(Qualification!U104,libtwolang,0))&gt;=10,INDEX(codetwolang,MATCH(Qualification!U104,libtwolang,0))&lt;=99),FALSE,TRUE))))</f>
        <v/>
      </c>
      <c r="AE104" s="26" t="str">
        <f t="shared" si="37"/>
        <v/>
      </c>
      <c r="AF104" s="56" t="str">
        <f t="shared" si="43"/>
        <v/>
      </c>
    </row>
    <row r="105" spans="1:32">
      <c r="A105" s="40" t="str">
        <f t="shared" si="38"/>
        <v/>
      </c>
      <c r="B105" s="40" t="str">
        <f t="shared" si="22"/>
        <v/>
      </c>
      <c r="C105" s="65" t="str">
        <f t="shared" si="23"/>
        <v/>
      </c>
      <c r="D105" s="56" t="str">
        <f t="shared" si="24"/>
        <v/>
      </c>
      <c r="E105" s="56" t="str">
        <f t="shared" si="25"/>
        <v/>
      </c>
      <c r="F105" s="66" t="str">
        <f t="shared" si="26"/>
        <v/>
      </c>
      <c r="G105" s="66" t="str">
        <f t="shared" si="27"/>
        <v/>
      </c>
      <c r="H105" s="57" t="str">
        <f t="shared" si="28"/>
        <v/>
      </c>
      <c r="I105" s="57" t="str">
        <f t="shared" si="29"/>
        <v/>
      </c>
      <c r="J105" s="64" t="str">
        <f t="shared" si="30"/>
        <v/>
      </c>
      <c r="K105" s="64" t="str">
        <f t="shared" si="31"/>
        <v/>
      </c>
      <c r="L105" s="114" t="str">
        <f t="shared" si="32"/>
        <v/>
      </c>
      <c r="M105" s="114" t="str">
        <f t="shared" si="33"/>
        <v/>
      </c>
      <c r="N105" s="113" t="str">
        <f>IF(B105&lt;&gt;"",IF(INDEX(ctrlage,B105)=TRUE,Livraison!$B$15-(YEAR(INDEX(pgebdat,B105))),""),"")</f>
        <v/>
      </c>
      <c r="O105" s="107"/>
      <c r="P105" s="105"/>
      <c r="Q105" s="108"/>
      <c r="R105" s="126"/>
      <c r="S105" s="108"/>
      <c r="T105" s="108"/>
      <c r="U105" s="108"/>
      <c r="V105" s="105"/>
      <c r="W105" s="132"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cation!Q105,libtform,0))&gt;=10311000,INDEX(codetform,MATCH(Qualification!Q105,libtform,0))&lt;=10319900),IF(AND(INDEX(codetwolang,MATCH(Qualification!U105,libtwolang,0))&gt;=1,INDEX(codetwolang,MATCH(Qualification!U105,libtwolang,0))&lt;=999),TRUE,FALSE),IF(AND(INDEX(codetwolang,MATCH(Qualification!U105,libtwolang,0))&gt;=10,INDEX(codetwolang,MATCH(Qualification!U105,libtwolang,0))&lt;=99),FALSE,TRUE))))</f>
        <v/>
      </c>
      <c r="AE105" s="26" t="str">
        <f t="shared" si="37"/>
        <v/>
      </c>
      <c r="AF105" s="56" t="str">
        <f t="shared" si="43"/>
        <v/>
      </c>
    </row>
    <row r="106" spans="1:32">
      <c r="A106" s="40" t="str">
        <f t="shared" si="38"/>
        <v/>
      </c>
      <c r="B106" s="40" t="str">
        <f t="shared" si="22"/>
        <v/>
      </c>
      <c r="C106" s="65" t="str">
        <f t="shared" si="23"/>
        <v/>
      </c>
      <c r="D106" s="56" t="str">
        <f t="shared" si="24"/>
        <v/>
      </c>
      <c r="E106" s="56" t="str">
        <f t="shared" si="25"/>
        <v/>
      </c>
      <c r="F106" s="66" t="str">
        <f t="shared" si="26"/>
        <v/>
      </c>
      <c r="G106" s="66" t="str">
        <f t="shared" si="27"/>
        <v/>
      </c>
      <c r="H106" s="57" t="str">
        <f t="shared" si="28"/>
        <v/>
      </c>
      <c r="I106" s="57" t="str">
        <f t="shared" si="29"/>
        <v/>
      </c>
      <c r="J106" s="64" t="str">
        <f t="shared" si="30"/>
        <v/>
      </c>
      <c r="K106" s="64" t="str">
        <f t="shared" si="31"/>
        <v/>
      </c>
      <c r="L106" s="114" t="str">
        <f t="shared" si="32"/>
        <v/>
      </c>
      <c r="M106" s="114" t="str">
        <f t="shared" si="33"/>
        <v/>
      </c>
      <c r="N106" s="113" t="str">
        <f>IF(B106&lt;&gt;"",IF(INDEX(ctrlage,B106)=TRUE,Livraison!$B$15-(YEAR(INDEX(pgebdat,B106))),""),"")</f>
        <v/>
      </c>
      <c r="O106" s="107"/>
      <c r="P106" s="105"/>
      <c r="Q106" s="108"/>
      <c r="R106" s="126"/>
      <c r="S106" s="108"/>
      <c r="T106" s="108"/>
      <c r="U106" s="108"/>
      <c r="V106" s="105"/>
      <c r="W106" s="132"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cation!Q106,libtform,0))&gt;=10311000,INDEX(codetform,MATCH(Qualification!Q106,libtform,0))&lt;=10319900),IF(AND(INDEX(codetwolang,MATCH(Qualification!U106,libtwolang,0))&gt;=1,INDEX(codetwolang,MATCH(Qualification!U106,libtwolang,0))&lt;=999),TRUE,FALSE),IF(AND(INDEX(codetwolang,MATCH(Qualification!U106,libtwolang,0))&gt;=10,INDEX(codetwolang,MATCH(Qualification!U106,libtwolang,0))&lt;=99),FALSE,TRUE))))</f>
        <v/>
      </c>
      <c r="AE106" s="26" t="str">
        <f t="shared" si="37"/>
        <v/>
      </c>
      <c r="AF106" s="56" t="str">
        <f t="shared" si="43"/>
        <v/>
      </c>
    </row>
    <row r="107" spans="1:32">
      <c r="A107" s="40" t="str">
        <f t="shared" si="38"/>
        <v/>
      </c>
      <c r="B107" s="40" t="str">
        <f t="shared" si="22"/>
        <v/>
      </c>
      <c r="C107" s="65" t="str">
        <f t="shared" si="23"/>
        <v/>
      </c>
      <c r="D107" s="56" t="str">
        <f t="shared" si="24"/>
        <v/>
      </c>
      <c r="E107" s="56" t="str">
        <f t="shared" si="25"/>
        <v/>
      </c>
      <c r="F107" s="66" t="str">
        <f t="shared" si="26"/>
        <v/>
      </c>
      <c r="G107" s="66" t="str">
        <f t="shared" si="27"/>
        <v/>
      </c>
      <c r="H107" s="57" t="str">
        <f t="shared" si="28"/>
        <v/>
      </c>
      <c r="I107" s="57" t="str">
        <f t="shared" si="29"/>
        <v/>
      </c>
      <c r="J107" s="64" t="str">
        <f t="shared" si="30"/>
        <v/>
      </c>
      <c r="K107" s="64" t="str">
        <f t="shared" si="31"/>
        <v/>
      </c>
      <c r="L107" s="114" t="str">
        <f t="shared" si="32"/>
        <v/>
      </c>
      <c r="M107" s="114" t="str">
        <f t="shared" si="33"/>
        <v/>
      </c>
      <c r="N107" s="113" t="str">
        <f>IF(B107&lt;&gt;"",IF(INDEX(ctrlage,B107)=TRUE,Livraison!$B$15-(YEAR(INDEX(pgebdat,B107))),""),"")</f>
        <v/>
      </c>
      <c r="O107" s="107"/>
      <c r="P107" s="105"/>
      <c r="Q107" s="108"/>
      <c r="R107" s="126"/>
      <c r="S107" s="108"/>
      <c r="T107" s="108"/>
      <c r="U107" s="108"/>
      <c r="V107" s="105"/>
      <c r="W107" s="132"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cation!Q107,libtform,0))&gt;=10311000,INDEX(codetform,MATCH(Qualification!Q107,libtform,0))&lt;=10319900),IF(AND(INDEX(codetwolang,MATCH(Qualification!U107,libtwolang,0))&gt;=1,INDEX(codetwolang,MATCH(Qualification!U107,libtwolang,0))&lt;=999),TRUE,FALSE),IF(AND(INDEX(codetwolang,MATCH(Qualification!U107,libtwolang,0))&gt;=10,INDEX(codetwolang,MATCH(Qualification!U107,libtwolang,0))&lt;=99),FALSE,TRUE))))</f>
        <v/>
      </c>
      <c r="AE107" s="26" t="str">
        <f t="shared" si="37"/>
        <v/>
      </c>
      <c r="AF107" s="56" t="str">
        <f t="shared" si="43"/>
        <v/>
      </c>
    </row>
    <row r="108" spans="1:32">
      <c r="A108" s="40" t="str">
        <f t="shared" si="38"/>
        <v/>
      </c>
      <c r="B108" s="40" t="str">
        <f t="shared" si="22"/>
        <v/>
      </c>
      <c r="C108" s="65" t="str">
        <f t="shared" si="23"/>
        <v/>
      </c>
      <c r="D108" s="56" t="str">
        <f t="shared" si="24"/>
        <v/>
      </c>
      <c r="E108" s="56" t="str">
        <f t="shared" si="25"/>
        <v/>
      </c>
      <c r="F108" s="66" t="str">
        <f t="shared" si="26"/>
        <v/>
      </c>
      <c r="G108" s="66" t="str">
        <f t="shared" si="27"/>
        <v/>
      </c>
      <c r="H108" s="57" t="str">
        <f t="shared" si="28"/>
        <v/>
      </c>
      <c r="I108" s="57" t="str">
        <f t="shared" si="29"/>
        <v/>
      </c>
      <c r="J108" s="64" t="str">
        <f t="shared" si="30"/>
        <v/>
      </c>
      <c r="K108" s="64" t="str">
        <f t="shared" si="31"/>
        <v/>
      </c>
      <c r="L108" s="114" t="str">
        <f t="shared" si="32"/>
        <v/>
      </c>
      <c r="M108" s="114" t="str">
        <f t="shared" si="33"/>
        <v/>
      </c>
      <c r="N108" s="113" t="str">
        <f>IF(B108&lt;&gt;"",IF(INDEX(ctrlage,B108)=TRUE,Livraison!$B$15-(YEAR(INDEX(pgebdat,B108))),""),"")</f>
        <v/>
      </c>
      <c r="O108" s="107"/>
      <c r="P108" s="105"/>
      <c r="Q108" s="108"/>
      <c r="R108" s="126"/>
      <c r="S108" s="108"/>
      <c r="T108" s="108"/>
      <c r="U108" s="108"/>
      <c r="V108" s="105"/>
      <c r="W108" s="132"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cation!Q108,libtform,0))&gt;=10311000,INDEX(codetform,MATCH(Qualification!Q108,libtform,0))&lt;=10319900),IF(AND(INDEX(codetwolang,MATCH(Qualification!U108,libtwolang,0))&gt;=1,INDEX(codetwolang,MATCH(Qualification!U108,libtwolang,0))&lt;=999),TRUE,FALSE),IF(AND(INDEX(codetwolang,MATCH(Qualification!U108,libtwolang,0))&gt;=10,INDEX(codetwolang,MATCH(Qualification!U108,libtwolang,0))&lt;=99),FALSE,TRUE))))</f>
        <v/>
      </c>
      <c r="AE108" s="26" t="str">
        <f t="shared" si="37"/>
        <v/>
      </c>
      <c r="AF108" s="56" t="str">
        <f t="shared" si="43"/>
        <v/>
      </c>
    </row>
    <row r="109" spans="1:32">
      <c r="A109" s="40" t="str">
        <f t="shared" si="38"/>
        <v/>
      </c>
      <c r="B109" s="40" t="str">
        <f t="shared" si="22"/>
        <v/>
      </c>
      <c r="C109" s="65" t="str">
        <f t="shared" si="23"/>
        <v/>
      </c>
      <c r="D109" s="56" t="str">
        <f t="shared" si="24"/>
        <v/>
      </c>
      <c r="E109" s="56" t="str">
        <f t="shared" si="25"/>
        <v/>
      </c>
      <c r="F109" s="66" t="str">
        <f t="shared" si="26"/>
        <v/>
      </c>
      <c r="G109" s="66" t="str">
        <f t="shared" si="27"/>
        <v/>
      </c>
      <c r="H109" s="57" t="str">
        <f t="shared" si="28"/>
        <v/>
      </c>
      <c r="I109" s="57" t="str">
        <f t="shared" si="29"/>
        <v/>
      </c>
      <c r="J109" s="64" t="str">
        <f t="shared" si="30"/>
        <v/>
      </c>
      <c r="K109" s="64" t="str">
        <f t="shared" si="31"/>
        <v/>
      </c>
      <c r="L109" s="114" t="str">
        <f t="shared" si="32"/>
        <v/>
      </c>
      <c r="M109" s="114" t="str">
        <f t="shared" si="33"/>
        <v/>
      </c>
      <c r="N109" s="113" t="str">
        <f>IF(B109&lt;&gt;"",IF(INDEX(ctrlage,B109)=TRUE,Livraison!$B$15-(YEAR(INDEX(pgebdat,B109))),""),"")</f>
        <v/>
      </c>
      <c r="O109" s="107"/>
      <c r="P109" s="105"/>
      <c r="Q109" s="108"/>
      <c r="R109" s="126"/>
      <c r="S109" s="108"/>
      <c r="T109" s="108"/>
      <c r="U109" s="108"/>
      <c r="V109" s="105"/>
      <c r="W109" s="132"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cation!Q109,libtform,0))&gt;=10311000,INDEX(codetform,MATCH(Qualification!Q109,libtform,0))&lt;=10319900),IF(AND(INDEX(codetwolang,MATCH(Qualification!U109,libtwolang,0))&gt;=1,INDEX(codetwolang,MATCH(Qualification!U109,libtwolang,0))&lt;=999),TRUE,FALSE),IF(AND(INDEX(codetwolang,MATCH(Qualification!U109,libtwolang,0))&gt;=10,INDEX(codetwolang,MATCH(Qualification!U109,libtwolang,0))&lt;=99),FALSE,TRUE))))</f>
        <v/>
      </c>
      <c r="AE109" s="26" t="str">
        <f t="shared" si="37"/>
        <v/>
      </c>
      <c r="AF109" s="56" t="str">
        <f t="shared" si="43"/>
        <v/>
      </c>
    </row>
    <row r="110" spans="1:32">
      <c r="A110" s="40" t="str">
        <f t="shared" si="38"/>
        <v/>
      </c>
      <c r="B110" s="40" t="str">
        <f t="shared" si="22"/>
        <v/>
      </c>
      <c r="C110" s="65" t="str">
        <f t="shared" si="23"/>
        <v/>
      </c>
      <c r="D110" s="56" t="str">
        <f t="shared" si="24"/>
        <v/>
      </c>
      <c r="E110" s="56" t="str">
        <f t="shared" si="25"/>
        <v/>
      </c>
      <c r="F110" s="66" t="str">
        <f t="shared" si="26"/>
        <v/>
      </c>
      <c r="G110" s="66" t="str">
        <f t="shared" si="27"/>
        <v/>
      </c>
      <c r="H110" s="57" t="str">
        <f t="shared" si="28"/>
        <v/>
      </c>
      <c r="I110" s="57" t="str">
        <f t="shared" si="29"/>
        <v/>
      </c>
      <c r="J110" s="64" t="str">
        <f t="shared" si="30"/>
        <v/>
      </c>
      <c r="K110" s="64" t="str">
        <f t="shared" si="31"/>
        <v/>
      </c>
      <c r="L110" s="114" t="str">
        <f t="shared" si="32"/>
        <v/>
      </c>
      <c r="M110" s="114" t="str">
        <f t="shared" si="33"/>
        <v/>
      </c>
      <c r="N110" s="113" t="str">
        <f>IF(B110&lt;&gt;"",IF(INDEX(ctrlage,B110)=TRUE,Livraison!$B$15-(YEAR(INDEX(pgebdat,B110))),""),"")</f>
        <v/>
      </c>
      <c r="O110" s="107"/>
      <c r="P110" s="105"/>
      <c r="Q110" s="108"/>
      <c r="R110" s="126"/>
      <c r="S110" s="108"/>
      <c r="T110" s="108"/>
      <c r="U110" s="108"/>
      <c r="V110" s="105"/>
      <c r="W110" s="132"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cation!Q110,libtform,0))&gt;=10311000,INDEX(codetform,MATCH(Qualification!Q110,libtform,0))&lt;=10319900),IF(AND(INDEX(codetwolang,MATCH(Qualification!U110,libtwolang,0))&gt;=1,INDEX(codetwolang,MATCH(Qualification!U110,libtwolang,0))&lt;=999),TRUE,FALSE),IF(AND(INDEX(codetwolang,MATCH(Qualification!U110,libtwolang,0))&gt;=10,INDEX(codetwolang,MATCH(Qualification!U110,libtwolang,0))&lt;=99),FALSE,TRUE))))</f>
        <v/>
      </c>
      <c r="AE110" s="26" t="str">
        <f t="shared" si="37"/>
        <v/>
      </c>
      <c r="AF110" s="56" t="str">
        <f t="shared" si="43"/>
        <v/>
      </c>
    </row>
    <row r="111" spans="1:32">
      <c r="A111" s="40" t="str">
        <f t="shared" si="38"/>
        <v/>
      </c>
      <c r="B111" s="40" t="str">
        <f t="shared" si="22"/>
        <v/>
      </c>
      <c r="C111" s="65" t="str">
        <f t="shared" si="23"/>
        <v/>
      </c>
      <c r="D111" s="56" t="str">
        <f t="shared" si="24"/>
        <v/>
      </c>
      <c r="E111" s="56" t="str">
        <f t="shared" si="25"/>
        <v/>
      </c>
      <c r="F111" s="66" t="str">
        <f t="shared" si="26"/>
        <v/>
      </c>
      <c r="G111" s="66" t="str">
        <f t="shared" si="27"/>
        <v/>
      </c>
      <c r="H111" s="57" t="str">
        <f t="shared" si="28"/>
        <v/>
      </c>
      <c r="I111" s="57" t="str">
        <f t="shared" si="29"/>
        <v/>
      </c>
      <c r="J111" s="64" t="str">
        <f t="shared" si="30"/>
        <v/>
      </c>
      <c r="K111" s="64" t="str">
        <f t="shared" si="31"/>
        <v/>
      </c>
      <c r="L111" s="114" t="str">
        <f t="shared" si="32"/>
        <v/>
      </c>
      <c r="M111" s="114" t="str">
        <f t="shared" si="33"/>
        <v/>
      </c>
      <c r="N111" s="113" t="str">
        <f>IF(B111&lt;&gt;"",IF(INDEX(ctrlage,B111)=TRUE,Livraison!$B$15-(YEAR(INDEX(pgebdat,B111))),""),"")</f>
        <v/>
      </c>
      <c r="O111" s="107"/>
      <c r="P111" s="105"/>
      <c r="Q111" s="108"/>
      <c r="R111" s="126"/>
      <c r="S111" s="108"/>
      <c r="T111" s="108"/>
      <c r="U111" s="108"/>
      <c r="V111" s="105"/>
      <c r="W111" s="132"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cation!Q111,libtform,0))&gt;=10311000,INDEX(codetform,MATCH(Qualification!Q111,libtform,0))&lt;=10319900),IF(AND(INDEX(codetwolang,MATCH(Qualification!U111,libtwolang,0))&gt;=1,INDEX(codetwolang,MATCH(Qualification!U111,libtwolang,0))&lt;=999),TRUE,FALSE),IF(AND(INDEX(codetwolang,MATCH(Qualification!U111,libtwolang,0))&gt;=10,INDEX(codetwolang,MATCH(Qualification!U111,libtwolang,0))&lt;=99),FALSE,TRUE))))</f>
        <v/>
      </c>
      <c r="AE111" s="26" t="str">
        <f t="shared" si="37"/>
        <v/>
      </c>
      <c r="AF111" s="56" t="str">
        <f t="shared" si="43"/>
        <v/>
      </c>
    </row>
    <row r="112" spans="1:32">
      <c r="A112" s="40" t="str">
        <f t="shared" si="38"/>
        <v/>
      </c>
      <c r="B112" s="40" t="str">
        <f t="shared" si="22"/>
        <v/>
      </c>
      <c r="C112" s="65" t="str">
        <f t="shared" si="23"/>
        <v/>
      </c>
      <c r="D112" s="56" t="str">
        <f t="shared" si="24"/>
        <v/>
      </c>
      <c r="E112" s="56" t="str">
        <f t="shared" si="25"/>
        <v/>
      </c>
      <c r="F112" s="66" t="str">
        <f t="shared" si="26"/>
        <v/>
      </c>
      <c r="G112" s="66" t="str">
        <f t="shared" si="27"/>
        <v/>
      </c>
      <c r="H112" s="57" t="str">
        <f t="shared" si="28"/>
        <v/>
      </c>
      <c r="I112" s="57" t="str">
        <f t="shared" si="29"/>
        <v/>
      </c>
      <c r="J112" s="64" t="str">
        <f t="shared" si="30"/>
        <v/>
      </c>
      <c r="K112" s="64" t="str">
        <f t="shared" si="31"/>
        <v/>
      </c>
      <c r="L112" s="114" t="str">
        <f t="shared" si="32"/>
        <v/>
      </c>
      <c r="M112" s="114" t="str">
        <f t="shared" si="33"/>
        <v/>
      </c>
      <c r="N112" s="113" t="str">
        <f>IF(B112&lt;&gt;"",IF(INDEX(ctrlage,B112)=TRUE,Livraison!$B$15-(YEAR(INDEX(pgebdat,B112))),""),"")</f>
        <v/>
      </c>
      <c r="O112" s="107"/>
      <c r="P112" s="105"/>
      <c r="Q112" s="108"/>
      <c r="R112" s="126"/>
      <c r="S112" s="108"/>
      <c r="T112" s="108"/>
      <c r="U112" s="108"/>
      <c r="V112" s="105"/>
      <c r="W112" s="132"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cation!Q112,libtform,0))&gt;=10311000,INDEX(codetform,MATCH(Qualification!Q112,libtform,0))&lt;=10319900),IF(AND(INDEX(codetwolang,MATCH(Qualification!U112,libtwolang,0))&gt;=1,INDEX(codetwolang,MATCH(Qualification!U112,libtwolang,0))&lt;=999),TRUE,FALSE),IF(AND(INDEX(codetwolang,MATCH(Qualification!U112,libtwolang,0))&gt;=10,INDEX(codetwolang,MATCH(Qualification!U112,libtwolang,0))&lt;=99),FALSE,TRUE))))</f>
        <v/>
      </c>
      <c r="AE112" s="26" t="str">
        <f t="shared" si="37"/>
        <v/>
      </c>
      <c r="AF112" s="56" t="str">
        <f t="shared" si="43"/>
        <v/>
      </c>
    </row>
    <row r="113" spans="1:32">
      <c r="A113" s="40" t="str">
        <f t="shared" si="38"/>
        <v/>
      </c>
      <c r="B113" s="40" t="str">
        <f t="shared" si="22"/>
        <v/>
      </c>
      <c r="C113" s="65" t="str">
        <f t="shared" si="23"/>
        <v/>
      </c>
      <c r="D113" s="56" t="str">
        <f t="shared" si="24"/>
        <v/>
      </c>
      <c r="E113" s="56" t="str">
        <f t="shared" si="25"/>
        <v/>
      </c>
      <c r="F113" s="66" t="str">
        <f t="shared" si="26"/>
        <v/>
      </c>
      <c r="G113" s="66" t="str">
        <f t="shared" si="27"/>
        <v/>
      </c>
      <c r="H113" s="57" t="str">
        <f t="shared" si="28"/>
        <v/>
      </c>
      <c r="I113" s="57" t="str">
        <f t="shared" si="29"/>
        <v/>
      </c>
      <c r="J113" s="64" t="str">
        <f t="shared" si="30"/>
        <v/>
      </c>
      <c r="K113" s="64" t="str">
        <f t="shared" si="31"/>
        <v/>
      </c>
      <c r="L113" s="114" t="str">
        <f t="shared" si="32"/>
        <v/>
      </c>
      <c r="M113" s="114" t="str">
        <f t="shared" si="33"/>
        <v/>
      </c>
      <c r="N113" s="113" t="str">
        <f>IF(B113&lt;&gt;"",IF(INDEX(ctrlage,B113)=TRUE,Livraison!$B$15-(YEAR(INDEX(pgebdat,B113))),""),"")</f>
        <v/>
      </c>
      <c r="O113" s="107"/>
      <c r="P113" s="105"/>
      <c r="Q113" s="108"/>
      <c r="R113" s="126"/>
      <c r="S113" s="108"/>
      <c r="T113" s="108"/>
      <c r="U113" s="108"/>
      <c r="V113" s="105"/>
      <c r="W113" s="132"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cation!Q113,libtform,0))&gt;=10311000,INDEX(codetform,MATCH(Qualification!Q113,libtform,0))&lt;=10319900),IF(AND(INDEX(codetwolang,MATCH(Qualification!U113,libtwolang,0))&gt;=1,INDEX(codetwolang,MATCH(Qualification!U113,libtwolang,0))&lt;=999),TRUE,FALSE),IF(AND(INDEX(codetwolang,MATCH(Qualification!U113,libtwolang,0))&gt;=10,INDEX(codetwolang,MATCH(Qualification!U113,libtwolang,0))&lt;=99),FALSE,TRUE))))</f>
        <v/>
      </c>
      <c r="AE113" s="26" t="str">
        <f t="shared" si="37"/>
        <v/>
      </c>
      <c r="AF113" s="56" t="str">
        <f t="shared" si="43"/>
        <v/>
      </c>
    </row>
    <row r="114" spans="1:32">
      <c r="A114" s="40" t="str">
        <f t="shared" si="38"/>
        <v/>
      </c>
      <c r="B114" s="40" t="str">
        <f t="shared" si="22"/>
        <v/>
      </c>
      <c r="C114" s="65" t="str">
        <f t="shared" si="23"/>
        <v/>
      </c>
      <c r="D114" s="56" t="str">
        <f t="shared" si="24"/>
        <v/>
      </c>
      <c r="E114" s="56" t="str">
        <f t="shared" si="25"/>
        <v/>
      </c>
      <c r="F114" s="66" t="str">
        <f t="shared" si="26"/>
        <v/>
      </c>
      <c r="G114" s="66" t="str">
        <f t="shared" si="27"/>
        <v/>
      </c>
      <c r="H114" s="57" t="str">
        <f t="shared" si="28"/>
        <v/>
      </c>
      <c r="I114" s="57" t="str">
        <f t="shared" si="29"/>
        <v/>
      </c>
      <c r="J114" s="64" t="str">
        <f t="shared" si="30"/>
        <v/>
      </c>
      <c r="K114" s="64" t="str">
        <f t="shared" si="31"/>
        <v/>
      </c>
      <c r="L114" s="114" t="str">
        <f t="shared" si="32"/>
        <v/>
      </c>
      <c r="M114" s="114" t="str">
        <f t="shared" si="33"/>
        <v/>
      </c>
      <c r="N114" s="113" t="str">
        <f>IF(B114&lt;&gt;"",IF(INDEX(ctrlage,B114)=TRUE,Livraison!$B$15-(YEAR(INDEX(pgebdat,B114))),""),"")</f>
        <v/>
      </c>
      <c r="O114" s="107"/>
      <c r="P114" s="105"/>
      <c r="Q114" s="108"/>
      <c r="R114" s="126"/>
      <c r="S114" s="108"/>
      <c r="T114" s="108"/>
      <c r="U114" s="108"/>
      <c r="V114" s="105"/>
      <c r="W114" s="132"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cation!Q114,libtform,0))&gt;=10311000,INDEX(codetform,MATCH(Qualification!Q114,libtform,0))&lt;=10319900),IF(AND(INDEX(codetwolang,MATCH(Qualification!U114,libtwolang,0))&gt;=1,INDEX(codetwolang,MATCH(Qualification!U114,libtwolang,0))&lt;=999),TRUE,FALSE),IF(AND(INDEX(codetwolang,MATCH(Qualification!U114,libtwolang,0))&gt;=10,INDEX(codetwolang,MATCH(Qualification!U114,libtwolang,0))&lt;=99),FALSE,TRUE))))</f>
        <v/>
      </c>
      <c r="AE114" s="26" t="str">
        <f t="shared" si="37"/>
        <v/>
      </c>
      <c r="AF114" s="56" t="str">
        <f t="shared" si="43"/>
        <v/>
      </c>
    </row>
    <row r="115" spans="1:32">
      <c r="A115" s="40" t="str">
        <f t="shared" si="38"/>
        <v/>
      </c>
      <c r="B115" s="40" t="str">
        <f t="shared" si="22"/>
        <v/>
      </c>
      <c r="C115" s="65" t="str">
        <f t="shared" si="23"/>
        <v/>
      </c>
      <c r="D115" s="56" t="str">
        <f t="shared" si="24"/>
        <v/>
      </c>
      <c r="E115" s="56" t="str">
        <f t="shared" si="25"/>
        <v/>
      </c>
      <c r="F115" s="66" t="str">
        <f t="shared" si="26"/>
        <v/>
      </c>
      <c r="G115" s="66" t="str">
        <f t="shared" si="27"/>
        <v/>
      </c>
      <c r="H115" s="57" t="str">
        <f t="shared" si="28"/>
        <v/>
      </c>
      <c r="I115" s="57" t="str">
        <f t="shared" si="29"/>
        <v/>
      </c>
      <c r="J115" s="64" t="str">
        <f t="shared" si="30"/>
        <v/>
      </c>
      <c r="K115" s="64" t="str">
        <f t="shared" si="31"/>
        <v/>
      </c>
      <c r="L115" s="114" t="str">
        <f t="shared" si="32"/>
        <v/>
      </c>
      <c r="M115" s="114" t="str">
        <f t="shared" si="33"/>
        <v/>
      </c>
      <c r="N115" s="113" t="str">
        <f>IF(B115&lt;&gt;"",IF(INDEX(ctrlage,B115)=TRUE,Livraison!$B$15-(YEAR(INDEX(pgebdat,B115))),""),"")</f>
        <v/>
      </c>
      <c r="O115" s="107"/>
      <c r="P115" s="105"/>
      <c r="Q115" s="108"/>
      <c r="R115" s="126"/>
      <c r="S115" s="108"/>
      <c r="T115" s="108"/>
      <c r="U115" s="108"/>
      <c r="V115" s="105"/>
      <c r="W115" s="132"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cation!Q115,libtform,0))&gt;=10311000,INDEX(codetform,MATCH(Qualification!Q115,libtform,0))&lt;=10319900),IF(AND(INDEX(codetwolang,MATCH(Qualification!U115,libtwolang,0))&gt;=1,INDEX(codetwolang,MATCH(Qualification!U115,libtwolang,0))&lt;=999),TRUE,FALSE),IF(AND(INDEX(codetwolang,MATCH(Qualification!U115,libtwolang,0))&gt;=10,INDEX(codetwolang,MATCH(Qualification!U115,libtwolang,0))&lt;=99),FALSE,TRUE))))</f>
        <v/>
      </c>
      <c r="AE115" s="26" t="str">
        <f t="shared" si="37"/>
        <v/>
      </c>
      <c r="AF115" s="56" t="str">
        <f t="shared" si="43"/>
        <v/>
      </c>
    </row>
    <row r="116" spans="1:32">
      <c r="A116" s="40" t="str">
        <f t="shared" si="38"/>
        <v/>
      </c>
      <c r="B116" s="40" t="str">
        <f t="shared" si="22"/>
        <v/>
      </c>
      <c r="C116" s="65" t="str">
        <f t="shared" si="23"/>
        <v/>
      </c>
      <c r="D116" s="56" t="str">
        <f t="shared" si="24"/>
        <v/>
      </c>
      <c r="E116" s="56" t="str">
        <f t="shared" si="25"/>
        <v/>
      </c>
      <c r="F116" s="66" t="str">
        <f t="shared" si="26"/>
        <v/>
      </c>
      <c r="G116" s="66" t="str">
        <f t="shared" si="27"/>
        <v/>
      </c>
      <c r="H116" s="57" t="str">
        <f t="shared" si="28"/>
        <v/>
      </c>
      <c r="I116" s="57" t="str">
        <f t="shared" si="29"/>
        <v/>
      </c>
      <c r="J116" s="64" t="str">
        <f t="shared" si="30"/>
        <v/>
      </c>
      <c r="K116" s="64" t="str">
        <f t="shared" si="31"/>
        <v/>
      </c>
      <c r="L116" s="114" t="str">
        <f t="shared" si="32"/>
        <v/>
      </c>
      <c r="M116" s="114" t="str">
        <f t="shared" si="33"/>
        <v/>
      </c>
      <c r="N116" s="113" t="str">
        <f>IF(B116&lt;&gt;"",IF(INDEX(ctrlage,B116)=TRUE,Livraison!$B$15-(YEAR(INDEX(pgebdat,B116))),""),"")</f>
        <v/>
      </c>
      <c r="O116" s="107"/>
      <c r="P116" s="105"/>
      <c r="Q116" s="108"/>
      <c r="R116" s="126"/>
      <c r="S116" s="108"/>
      <c r="T116" s="108"/>
      <c r="U116" s="108"/>
      <c r="V116" s="105"/>
      <c r="W116" s="132"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cation!Q116,libtform,0))&gt;=10311000,INDEX(codetform,MATCH(Qualification!Q116,libtform,0))&lt;=10319900),IF(AND(INDEX(codetwolang,MATCH(Qualification!U116,libtwolang,0))&gt;=1,INDEX(codetwolang,MATCH(Qualification!U116,libtwolang,0))&lt;=999),TRUE,FALSE),IF(AND(INDEX(codetwolang,MATCH(Qualification!U116,libtwolang,0))&gt;=10,INDEX(codetwolang,MATCH(Qualification!U116,libtwolang,0))&lt;=99),FALSE,TRUE))))</f>
        <v/>
      </c>
      <c r="AE116" s="26" t="str">
        <f t="shared" si="37"/>
        <v/>
      </c>
      <c r="AF116" s="56" t="str">
        <f t="shared" si="43"/>
        <v/>
      </c>
    </row>
    <row r="117" spans="1:32">
      <c r="A117" s="40" t="str">
        <f t="shared" si="38"/>
        <v/>
      </c>
      <c r="B117" s="40" t="str">
        <f t="shared" si="22"/>
        <v/>
      </c>
      <c r="C117" s="65" t="str">
        <f t="shared" si="23"/>
        <v/>
      </c>
      <c r="D117" s="56" t="str">
        <f t="shared" si="24"/>
        <v/>
      </c>
      <c r="E117" s="56" t="str">
        <f t="shared" si="25"/>
        <v/>
      </c>
      <c r="F117" s="66" t="str">
        <f t="shared" si="26"/>
        <v/>
      </c>
      <c r="G117" s="66" t="str">
        <f t="shared" si="27"/>
        <v/>
      </c>
      <c r="H117" s="57" t="str">
        <f t="shared" si="28"/>
        <v/>
      </c>
      <c r="I117" s="57" t="str">
        <f t="shared" si="29"/>
        <v/>
      </c>
      <c r="J117" s="64" t="str">
        <f t="shared" si="30"/>
        <v/>
      </c>
      <c r="K117" s="64" t="str">
        <f t="shared" si="31"/>
        <v/>
      </c>
      <c r="L117" s="114" t="str">
        <f t="shared" si="32"/>
        <v/>
      </c>
      <c r="M117" s="114" t="str">
        <f t="shared" si="33"/>
        <v/>
      </c>
      <c r="N117" s="113" t="str">
        <f>IF(B117&lt;&gt;"",IF(INDEX(ctrlage,B117)=TRUE,Livraison!$B$15-(YEAR(INDEX(pgebdat,B117))),""),"")</f>
        <v/>
      </c>
      <c r="O117" s="107"/>
      <c r="P117" s="105"/>
      <c r="Q117" s="108"/>
      <c r="R117" s="126"/>
      <c r="S117" s="108"/>
      <c r="T117" s="108"/>
      <c r="U117" s="108"/>
      <c r="V117" s="105"/>
      <c r="W117" s="132"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cation!Q117,libtform,0))&gt;=10311000,INDEX(codetform,MATCH(Qualification!Q117,libtform,0))&lt;=10319900),IF(AND(INDEX(codetwolang,MATCH(Qualification!U117,libtwolang,0))&gt;=1,INDEX(codetwolang,MATCH(Qualification!U117,libtwolang,0))&lt;=999),TRUE,FALSE),IF(AND(INDEX(codetwolang,MATCH(Qualification!U117,libtwolang,0))&gt;=10,INDEX(codetwolang,MATCH(Qualification!U117,libtwolang,0))&lt;=99),FALSE,TRUE))))</f>
        <v/>
      </c>
      <c r="AE117" s="26" t="str">
        <f t="shared" si="37"/>
        <v/>
      </c>
      <c r="AF117" s="56" t="str">
        <f t="shared" si="43"/>
        <v/>
      </c>
    </row>
    <row r="118" spans="1:32">
      <c r="A118" s="40" t="str">
        <f t="shared" si="38"/>
        <v/>
      </c>
      <c r="B118" s="40" t="str">
        <f t="shared" si="22"/>
        <v/>
      </c>
      <c r="C118" s="65" t="str">
        <f t="shared" si="23"/>
        <v/>
      </c>
      <c r="D118" s="56" t="str">
        <f t="shared" si="24"/>
        <v/>
      </c>
      <c r="E118" s="56" t="str">
        <f t="shared" si="25"/>
        <v/>
      </c>
      <c r="F118" s="66" t="str">
        <f t="shared" si="26"/>
        <v/>
      </c>
      <c r="G118" s="66" t="str">
        <f t="shared" si="27"/>
        <v/>
      </c>
      <c r="H118" s="57" t="str">
        <f t="shared" si="28"/>
        <v/>
      </c>
      <c r="I118" s="57" t="str">
        <f t="shared" si="29"/>
        <v/>
      </c>
      <c r="J118" s="64" t="str">
        <f t="shared" si="30"/>
        <v/>
      </c>
      <c r="K118" s="64" t="str">
        <f t="shared" si="31"/>
        <v/>
      </c>
      <c r="L118" s="114" t="str">
        <f t="shared" si="32"/>
        <v/>
      </c>
      <c r="M118" s="114" t="str">
        <f t="shared" si="33"/>
        <v/>
      </c>
      <c r="N118" s="113" t="str">
        <f>IF(B118&lt;&gt;"",IF(INDEX(ctrlage,B118)=TRUE,Livraison!$B$15-(YEAR(INDEX(pgebdat,B118))),""),"")</f>
        <v/>
      </c>
      <c r="O118" s="107"/>
      <c r="P118" s="105"/>
      <c r="Q118" s="108"/>
      <c r="R118" s="126"/>
      <c r="S118" s="108"/>
      <c r="T118" s="108"/>
      <c r="U118" s="108"/>
      <c r="V118" s="105"/>
      <c r="W118" s="132"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cation!Q118,libtform,0))&gt;=10311000,INDEX(codetform,MATCH(Qualification!Q118,libtform,0))&lt;=10319900),IF(AND(INDEX(codetwolang,MATCH(Qualification!U118,libtwolang,0))&gt;=1,INDEX(codetwolang,MATCH(Qualification!U118,libtwolang,0))&lt;=999),TRUE,FALSE),IF(AND(INDEX(codetwolang,MATCH(Qualification!U118,libtwolang,0))&gt;=10,INDEX(codetwolang,MATCH(Qualification!U118,libtwolang,0))&lt;=99),FALSE,TRUE))))</f>
        <v/>
      </c>
      <c r="AE118" s="26" t="str">
        <f t="shared" si="37"/>
        <v/>
      </c>
      <c r="AF118" s="56" t="str">
        <f t="shared" si="43"/>
        <v/>
      </c>
    </row>
    <row r="119" spans="1:32">
      <c r="A119" s="40" t="str">
        <f t="shared" si="38"/>
        <v/>
      </c>
      <c r="B119" s="40" t="str">
        <f t="shared" si="22"/>
        <v/>
      </c>
      <c r="C119" s="65" t="str">
        <f t="shared" si="23"/>
        <v/>
      </c>
      <c r="D119" s="56" t="str">
        <f t="shared" si="24"/>
        <v/>
      </c>
      <c r="E119" s="56" t="str">
        <f t="shared" si="25"/>
        <v/>
      </c>
      <c r="F119" s="66" t="str">
        <f t="shared" si="26"/>
        <v/>
      </c>
      <c r="G119" s="66" t="str">
        <f t="shared" si="27"/>
        <v/>
      </c>
      <c r="H119" s="57" t="str">
        <f t="shared" si="28"/>
        <v/>
      </c>
      <c r="I119" s="57" t="str">
        <f t="shared" si="29"/>
        <v/>
      </c>
      <c r="J119" s="64" t="str">
        <f t="shared" si="30"/>
        <v/>
      </c>
      <c r="K119" s="64" t="str">
        <f t="shared" si="31"/>
        <v/>
      </c>
      <c r="L119" s="114" t="str">
        <f t="shared" si="32"/>
        <v/>
      </c>
      <c r="M119" s="114" t="str">
        <f t="shared" si="33"/>
        <v/>
      </c>
      <c r="N119" s="113" t="str">
        <f>IF(B119&lt;&gt;"",IF(INDEX(ctrlage,B119)=TRUE,Livraison!$B$15-(YEAR(INDEX(pgebdat,B119))),""),"")</f>
        <v/>
      </c>
      <c r="O119" s="107"/>
      <c r="P119" s="105"/>
      <c r="Q119" s="108"/>
      <c r="R119" s="126"/>
      <c r="S119" s="108"/>
      <c r="T119" s="108"/>
      <c r="U119" s="108"/>
      <c r="V119" s="105"/>
      <c r="W119" s="132"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cation!Q119,libtform,0))&gt;=10311000,INDEX(codetform,MATCH(Qualification!Q119,libtform,0))&lt;=10319900),IF(AND(INDEX(codetwolang,MATCH(Qualification!U119,libtwolang,0))&gt;=1,INDEX(codetwolang,MATCH(Qualification!U119,libtwolang,0))&lt;=999),TRUE,FALSE),IF(AND(INDEX(codetwolang,MATCH(Qualification!U119,libtwolang,0))&gt;=10,INDEX(codetwolang,MATCH(Qualification!U119,libtwolang,0))&lt;=99),FALSE,TRUE))))</f>
        <v/>
      </c>
      <c r="AE119" s="26" t="str">
        <f t="shared" si="37"/>
        <v/>
      </c>
      <c r="AF119" s="56" t="str">
        <f t="shared" si="43"/>
        <v/>
      </c>
    </row>
    <row r="120" spans="1:32">
      <c r="A120" s="40" t="str">
        <f t="shared" si="38"/>
        <v/>
      </c>
      <c r="B120" s="40" t="str">
        <f t="shared" si="22"/>
        <v/>
      </c>
      <c r="C120" s="65" t="str">
        <f t="shared" si="23"/>
        <v/>
      </c>
      <c r="D120" s="56" t="str">
        <f t="shared" si="24"/>
        <v/>
      </c>
      <c r="E120" s="56" t="str">
        <f t="shared" si="25"/>
        <v/>
      </c>
      <c r="F120" s="66" t="str">
        <f t="shared" si="26"/>
        <v/>
      </c>
      <c r="G120" s="66" t="str">
        <f t="shared" si="27"/>
        <v/>
      </c>
      <c r="H120" s="57" t="str">
        <f t="shared" si="28"/>
        <v/>
      </c>
      <c r="I120" s="57" t="str">
        <f t="shared" si="29"/>
        <v/>
      </c>
      <c r="J120" s="64" t="str">
        <f t="shared" si="30"/>
        <v/>
      </c>
      <c r="K120" s="64" t="str">
        <f t="shared" si="31"/>
        <v/>
      </c>
      <c r="L120" s="114" t="str">
        <f t="shared" si="32"/>
        <v/>
      </c>
      <c r="M120" s="114" t="str">
        <f t="shared" si="33"/>
        <v/>
      </c>
      <c r="N120" s="113" t="str">
        <f>IF(B120&lt;&gt;"",IF(INDEX(ctrlage,B120)=TRUE,Livraison!$B$15-(YEAR(INDEX(pgebdat,B120))),""),"")</f>
        <v/>
      </c>
      <c r="O120" s="107"/>
      <c r="P120" s="105"/>
      <c r="Q120" s="108"/>
      <c r="R120" s="126"/>
      <c r="S120" s="108"/>
      <c r="T120" s="108"/>
      <c r="U120" s="108"/>
      <c r="V120" s="105"/>
      <c r="W120" s="132"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cation!Q120,libtform,0))&gt;=10311000,INDEX(codetform,MATCH(Qualification!Q120,libtform,0))&lt;=10319900),IF(AND(INDEX(codetwolang,MATCH(Qualification!U120,libtwolang,0))&gt;=1,INDEX(codetwolang,MATCH(Qualification!U120,libtwolang,0))&lt;=999),TRUE,FALSE),IF(AND(INDEX(codetwolang,MATCH(Qualification!U120,libtwolang,0))&gt;=10,INDEX(codetwolang,MATCH(Qualification!U120,libtwolang,0))&lt;=99),FALSE,TRUE))))</f>
        <v/>
      </c>
      <c r="AE120" s="26" t="str">
        <f t="shared" si="37"/>
        <v/>
      </c>
      <c r="AF120" s="56" t="str">
        <f t="shared" si="43"/>
        <v/>
      </c>
    </row>
    <row r="121" spans="1:32">
      <c r="A121" s="40" t="str">
        <f t="shared" si="38"/>
        <v/>
      </c>
      <c r="B121" s="40" t="str">
        <f t="shared" si="22"/>
        <v/>
      </c>
      <c r="C121" s="65" t="str">
        <f t="shared" si="23"/>
        <v/>
      </c>
      <c r="D121" s="56" t="str">
        <f t="shared" si="24"/>
        <v/>
      </c>
      <c r="E121" s="56" t="str">
        <f t="shared" si="25"/>
        <v/>
      </c>
      <c r="F121" s="66" t="str">
        <f t="shared" si="26"/>
        <v/>
      </c>
      <c r="G121" s="66" t="str">
        <f t="shared" si="27"/>
        <v/>
      </c>
      <c r="H121" s="57" t="str">
        <f t="shared" si="28"/>
        <v/>
      </c>
      <c r="I121" s="57" t="str">
        <f t="shared" si="29"/>
        <v/>
      </c>
      <c r="J121" s="64" t="str">
        <f t="shared" si="30"/>
        <v/>
      </c>
      <c r="K121" s="64" t="str">
        <f t="shared" si="31"/>
        <v/>
      </c>
      <c r="L121" s="114" t="str">
        <f t="shared" si="32"/>
        <v/>
      </c>
      <c r="M121" s="114" t="str">
        <f t="shared" si="33"/>
        <v/>
      </c>
      <c r="N121" s="113" t="str">
        <f>IF(B121&lt;&gt;"",IF(INDEX(ctrlage,B121)=TRUE,Livraison!$B$15-(YEAR(INDEX(pgebdat,B121))),""),"")</f>
        <v/>
      </c>
      <c r="O121" s="107"/>
      <c r="P121" s="105"/>
      <c r="Q121" s="108"/>
      <c r="R121" s="126"/>
      <c r="S121" s="108"/>
      <c r="T121" s="108"/>
      <c r="U121" s="108"/>
      <c r="V121" s="105"/>
      <c r="W121" s="132"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cation!Q121,libtform,0))&gt;=10311000,INDEX(codetform,MATCH(Qualification!Q121,libtform,0))&lt;=10319900),IF(AND(INDEX(codetwolang,MATCH(Qualification!U121,libtwolang,0))&gt;=1,INDEX(codetwolang,MATCH(Qualification!U121,libtwolang,0))&lt;=999),TRUE,FALSE),IF(AND(INDEX(codetwolang,MATCH(Qualification!U121,libtwolang,0))&gt;=10,INDEX(codetwolang,MATCH(Qualification!U121,libtwolang,0))&lt;=99),FALSE,TRUE))))</f>
        <v/>
      </c>
      <c r="AE121" s="26" t="str">
        <f t="shared" si="37"/>
        <v/>
      </c>
      <c r="AF121" s="56" t="str">
        <f t="shared" si="43"/>
        <v/>
      </c>
    </row>
    <row r="122" spans="1:32">
      <c r="A122" s="40" t="str">
        <f t="shared" si="38"/>
        <v/>
      </c>
      <c r="B122" s="40" t="str">
        <f t="shared" si="22"/>
        <v/>
      </c>
      <c r="C122" s="65" t="str">
        <f t="shared" si="23"/>
        <v/>
      </c>
      <c r="D122" s="56" t="str">
        <f t="shared" si="24"/>
        <v/>
      </c>
      <c r="E122" s="56" t="str">
        <f t="shared" si="25"/>
        <v/>
      </c>
      <c r="F122" s="66" t="str">
        <f t="shared" si="26"/>
        <v/>
      </c>
      <c r="G122" s="66" t="str">
        <f t="shared" si="27"/>
        <v/>
      </c>
      <c r="H122" s="57" t="str">
        <f t="shared" si="28"/>
        <v/>
      </c>
      <c r="I122" s="57" t="str">
        <f t="shared" si="29"/>
        <v/>
      </c>
      <c r="J122" s="64" t="str">
        <f t="shared" si="30"/>
        <v/>
      </c>
      <c r="K122" s="64" t="str">
        <f t="shared" si="31"/>
        <v/>
      </c>
      <c r="L122" s="114" t="str">
        <f t="shared" si="32"/>
        <v/>
      </c>
      <c r="M122" s="114" t="str">
        <f t="shared" si="33"/>
        <v/>
      </c>
      <c r="N122" s="113" t="str">
        <f>IF(B122&lt;&gt;"",IF(INDEX(ctrlage,B122)=TRUE,Livraison!$B$15-(YEAR(INDEX(pgebdat,B122))),""),"")</f>
        <v/>
      </c>
      <c r="O122" s="107"/>
      <c r="P122" s="105"/>
      <c r="Q122" s="108"/>
      <c r="R122" s="126"/>
      <c r="S122" s="108"/>
      <c r="T122" s="108"/>
      <c r="U122" s="108"/>
      <c r="V122" s="105"/>
      <c r="W122" s="132"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cation!Q122,libtform,0))&gt;=10311000,INDEX(codetform,MATCH(Qualification!Q122,libtform,0))&lt;=10319900),IF(AND(INDEX(codetwolang,MATCH(Qualification!U122,libtwolang,0))&gt;=1,INDEX(codetwolang,MATCH(Qualification!U122,libtwolang,0))&lt;=999),TRUE,FALSE),IF(AND(INDEX(codetwolang,MATCH(Qualification!U122,libtwolang,0))&gt;=10,INDEX(codetwolang,MATCH(Qualification!U122,libtwolang,0))&lt;=99),FALSE,TRUE))))</f>
        <v/>
      </c>
      <c r="AE122" s="26" t="str">
        <f t="shared" si="37"/>
        <v/>
      </c>
      <c r="AF122" s="56" t="str">
        <f t="shared" si="43"/>
        <v/>
      </c>
    </row>
    <row r="123" spans="1:32">
      <c r="A123" s="40" t="str">
        <f t="shared" si="38"/>
        <v/>
      </c>
      <c r="B123" s="40" t="str">
        <f t="shared" si="22"/>
        <v/>
      </c>
      <c r="C123" s="65" t="str">
        <f t="shared" si="23"/>
        <v/>
      </c>
      <c r="D123" s="56" t="str">
        <f t="shared" si="24"/>
        <v/>
      </c>
      <c r="E123" s="56" t="str">
        <f t="shared" si="25"/>
        <v/>
      </c>
      <c r="F123" s="66" t="str">
        <f t="shared" si="26"/>
        <v/>
      </c>
      <c r="G123" s="66" t="str">
        <f t="shared" si="27"/>
        <v/>
      </c>
      <c r="H123" s="57" t="str">
        <f t="shared" si="28"/>
        <v/>
      </c>
      <c r="I123" s="57" t="str">
        <f t="shared" si="29"/>
        <v/>
      </c>
      <c r="J123" s="64" t="str">
        <f t="shared" si="30"/>
        <v/>
      </c>
      <c r="K123" s="64" t="str">
        <f t="shared" si="31"/>
        <v/>
      </c>
      <c r="L123" s="114" t="str">
        <f t="shared" si="32"/>
        <v/>
      </c>
      <c r="M123" s="114" t="str">
        <f t="shared" si="33"/>
        <v/>
      </c>
      <c r="N123" s="113" t="str">
        <f>IF(B123&lt;&gt;"",IF(INDEX(ctrlage,B123)=TRUE,Livraison!$B$15-(YEAR(INDEX(pgebdat,B123))),""),"")</f>
        <v/>
      </c>
      <c r="O123" s="107"/>
      <c r="P123" s="105"/>
      <c r="Q123" s="108"/>
      <c r="R123" s="126"/>
      <c r="S123" s="108"/>
      <c r="T123" s="108"/>
      <c r="U123" s="108"/>
      <c r="V123" s="105"/>
      <c r="W123" s="132"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cation!Q123,libtform,0))&gt;=10311000,INDEX(codetform,MATCH(Qualification!Q123,libtform,0))&lt;=10319900),IF(AND(INDEX(codetwolang,MATCH(Qualification!U123,libtwolang,0))&gt;=1,INDEX(codetwolang,MATCH(Qualification!U123,libtwolang,0))&lt;=999),TRUE,FALSE),IF(AND(INDEX(codetwolang,MATCH(Qualification!U123,libtwolang,0))&gt;=10,INDEX(codetwolang,MATCH(Qualification!U123,libtwolang,0))&lt;=99),FALSE,TRUE))))</f>
        <v/>
      </c>
      <c r="AE123" s="26" t="str">
        <f t="shared" si="37"/>
        <v/>
      </c>
      <c r="AF123" s="56" t="str">
        <f t="shared" si="43"/>
        <v/>
      </c>
    </row>
    <row r="124" spans="1:32">
      <c r="A124" s="40" t="str">
        <f t="shared" si="38"/>
        <v/>
      </c>
      <c r="B124" s="40" t="str">
        <f t="shared" si="22"/>
        <v/>
      </c>
      <c r="C124" s="65" t="str">
        <f t="shared" si="23"/>
        <v/>
      </c>
      <c r="D124" s="56" t="str">
        <f t="shared" si="24"/>
        <v/>
      </c>
      <c r="E124" s="56" t="str">
        <f t="shared" si="25"/>
        <v/>
      </c>
      <c r="F124" s="66" t="str">
        <f t="shared" si="26"/>
        <v/>
      </c>
      <c r="G124" s="66" t="str">
        <f t="shared" si="27"/>
        <v/>
      </c>
      <c r="H124" s="57" t="str">
        <f t="shared" si="28"/>
        <v/>
      </c>
      <c r="I124" s="57" t="str">
        <f t="shared" si="29"/>
        <v/>
      </c>
      <c r="J124" s="64" t="str">
        <f t="shared" si="30"/>
        <v/>
      </c>
      <c r="K124" s="64" t="str">
        <f t="shared" si="31"/>
        <v/>
      </c>
      <c r="L124" s="114" t="str">
        <f t="shared" si="32"/>
        <v/>
      </c>
      <c r="M124" s="114" t="str">
        <f t="shared" si="33"/>
        <v/>
      </c>
      <c r="N124" s="113" t="str">
        <f>IF(B124&lt;&gt;"",IF(INDEX(ctrlage,B124)=TRUE,Livraison!$B$15-(YEAR(INDEX(pgebdat,B124))),""),"")</f>
        <v/>
      </c>
      <c r="O124" s="107"/>
      <c r="P124" s="105"/>
      <c r="Q124" s="108"/>
      <c r="R124" s="126"/>
      <c r="S124" s="108"/>
      <c r="T124" s="108"/>
      <c r="U124" s="108"/>
      <c r="V124" s="105"/>
      <c r="W124" s="132"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cation!Q124,libtform,0))&gt;=10311000,INDEX(codetform,MATCH(Qualification!Q124,libtform,0))&lt;=10319900),IF(AND(INDEX(codetwolang,MATCH(Qualification!U124,libtwolang,0))&gt;=1,INDEX(codetwolang,MATCH(Qualification!U124,libtwolang,0))&lt;=999),TRUE,FALSE),IF(AND(INDEX(codetwolang,MATCH(Qualification!U124,libtwolang,0))&gt;=10,INDEX(codetwolang,MATCH(Qualification!U124,libtwolang,0))&lt;=99),FALSE,TRUE))))</f>
        <v/>
      </c>
      <c r="AE124" s="26" t="str">
        <f t="shared" si="37"/>
        <v/>
      </c>
      <c r="AF124" s="56" t="str">
        <f t="shared" si="43"/>
        <v/>
      </c>
    </row>
    <row r="125" spans="1:32">
      <c r="A125" s="40" t="str">
        <f t="shared" si="38"/>
        <v/>
      </c>
      <c r="B125" s="40" t="str">
        <f t="shared" si="22"/>
        <v/>
      </c>
      <c r="C125" s="65" t="str">
        <f t="shared" si="23"/>
        <v/>
      </c>
      <c r="D125" s="56" t="str">
        <f t="shared" si="24"/>
        <v/>
      </c>
      <c r="E125" s="56" t="str">
        <f t="shared" si="25"/>
        <v/>
      </c>
      <c r="F125" s="66" t="str">
        <f t="shared" si="26"/>
        <v/>
      </c>
      <c r="G125" s="66" t="str">
        <f t="shared" si="27"/>
        <v/>
      </c>
      <c r="H125" s="57" t="str">
        <f t="shared" si="28"/>
        <v/>
      </c>
      <c r="I125" s="57" t="str">
        <f t="shared" si="29"/>
        <v/>
      </c>
      <c r="J125" s="64" t="str">
        <f t="shared" si="30"/>
        <v/>
      </c>
      <c r="K125" s="64" t="str">
        <f t="shared" si="31"/>
        <v/>
      </c>
      <c r="L125" s="114" t="str">
        <f t="shared" si="32"/>
        <v/>
      </c>
      <c r="M125" s="114" t="str">
        <f t="shared" si="33"/>
        <v/>
      </c>
      <c r="N125" s="113" t="str">
        <f>IF(B125&lt;&gt;"",IF(INDEX(ctrlage,B125)=TRUE,Livraison!$B$15-(YEAR(INDEX(pgebdat,B125))),""),"")</f>
        <v/>
      </c>
      <c r="O125" s="107"/>
      <c r="P125" s="105"/>
      <c r="Q125" s="108"/>
      <c r="R125" s="126"/>
      <c r="S125" s="108"/>
      <c r="T125" s="108"/>
      <c r="U125" s="108"/>
      <c r="V125" s="105"/>
      <c r="W125" s="132"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cation!Q125,libtform,0))&gt;=10311000,INDEX(codetform,MATCH(Qualification!Q125,libtform,0))&lt;=10319900),IF(AND(INDEX(codetwolang,MATCH(Qualification!U125,libtwolang,0))&gt;=1,INDEX(codetwolang,MATCH(Qualification!U125,libtwolang,0))&lt;=999),TRUE,FALSE),IF(AND(INDEX(codetwolang,MATCH(Qualification!U125,libtwolang,0))&gt;=10,INDEX(codetwolang,MATCH(Qualification!U125,libtwolang,0))&lt;=99),FALSE,TRUE))))</f>
        <v/>
      </c>
      <c r="AE125" s="26" t="str">
        <f t="shared" si="37"/>
        <v/>
      </c>
      <c r="AF125" s="56" t="str">
        <f t="shared" si="43"/>
        <v/>
      </c>
    </row>
    <row r="126" spans="1:32">
      <c r="A126" s="40" t="str">
        <f t="shared" si="38"/>
        <v/>
      </c>
      <c r="B126" s="40" t="str">
        <f t="shared" si="22"/>
        <v/>
      </c>
      <c r="C126" s="65" t="str">
        <f t="shared" si="23"/>
        <v/>
      </c>
      <c r="D126" s="56" t="str">
        <f t="shared" si="24"/>
        <v/>
      </c>
      <c r="E126" s="56" t="str">
        <f t="shared" si="25"/>
        <v/>
      </c>
      <c r="F126" s="66" t="str">
        <f t="shared" si="26"/>
        <v/>
      </c>
      <c r="G126" s="66" t="str">
        <f t="shared" si="27"/>
        <v/>
      </c>
      <c r="H126" s="57" t="str">
        <f t="shared" si="28"/>
        <v/>
      </c>
      <c r="I126" s="57" t="str">
        <f t="shared" si="29"/>
        <v/>
      </c>
      <c r="J126" s="64" t="str">
        <f t="shared" si="30"/>
        <v/>
      </c>
      <c r="K126" s="64" t="str">
        <f t="shared" si="31"/>
        <v/>
      </c>
      <c r="L126" s="114" t="str">
        <f t="shared" si="32"/>
        <v/>
      </c>
      <c r="M126" s="114" t="str">
        <f t="shared" si="33"/>
        <v/>
      </c>
      <c r="N126" s="113" t="str">
        <f>IF(B126&lt;&gt;"",IF(INDEX(ctrlage,B126)=TRUE,Livraison!$B$15-(YEAR(INDEX(pgebdat,B126))),""),"")</f>
        <v/>
      </c>
      <c r="O126" s="107"/>
      <c r="P126" s="105"/>
      <c r="Q126" s="108"/>
      <c r="R126" s="126"/>
      <c r="S126" s="108"/>
      <c r="T126" s="108"/>
      <c r="U126" s="108"/>
      <c r="V126" s="105"/>
      <c r="W126" s="132"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cation!Q126,libtform,0))&gt;=10311000,INDEX(codetform,MATCH(Qualification!Q126,libtform,0))&lt;=10319900),IF(AND(INDEX(codetwolang,MATCH(Qualification!U126,libtwolang,0))&gt;=1,INDEX(codetwolang,MATCH(Qualification!U126,libtwolang,0))&lt;=999),TRUE,FALSE),IF(AND(INDEX(codetwolang,MATCH(Qualification!U126,libtwolang,0))&gt;=10,INDEX(codetwolang,MATCH(Qualification!U126,libtwolang,0))&lt;=99),FALSE,TRUE))))</f>
        <v/>
      </c>
      <c r="AE126" s="26" t="str">
        <f t="shared" si="37"/>
        <v/>
      </c>
      <c r="AF126" s="56" t="str">
        <f t="shared" si="43"/>
        <v/>
      </c>
    </row>
    <row r="127" spans="1:32">
      <c r="A127" s="40" t="str">
        <f t="shared" si="38"/>
        <v/>
      </c>
      <c r="B127" s="40" t="str">
        <f t="shared" si="22"/>
        <v/>
      </c>
      <c r="C127" s="65" t="str">
        <f t="shared" si="23"/>
        <v/>
      </c>
      <c r="D127" s="56" t="str">
        <f t="shared" si="24"/>
        <v/>
      </c>
      <c r="E127" s="56" t="str">
        <f t="shared" si="25"/>
        <v/>
      </c>
      <c r="F127" s="66" t="str">
        <f t="shared" si="26"/>
        <v/>
      </c>
      <c r="G127" s="66" t="str">
        <f t="shared" si="27"/>
        <v/>
      </c>
      <c r="H127" s="57" t="str">
        <f t="shared" si="28"/>
        <v/>
      </c>
      <c r="I127" s="57" t="str">
        <f t="shared" si="29"/>
        <v/>
      </c>
      <c r="J127" s="64" t="str">
        <f t="shared" si="30"/>
        <v/>
      </c>
      <c r="K127" s="64" t="str">
        <f t="shared" si="31"/>
        <v/>
      </c>
      <c r="L127" s="114" t="str">
        <f t="shared" si="32"/>
        <v/>
      </c>
      <c r="M127" s="114" t="str">
        <f t="shared" si="33"/>
        <v/>
      </c>
      <c r="N127" s="113" t="str">
        <f>IF(B127&lt;&gt;"",IF(INDEX(ctrlage,B127)=TRUE,Livraison!$B$15-(YEAR(INDEX(pgebdat,B127))),""),"")</f>
        <v/>
      </c>
      <c r="O127" s="107"/>
      <c r="P127" s="105"/>
      <c r="Q127" s="108"/>
      <c r="R127" s="126"/>
      <c r="S127" s="108"/>
      <c r="T127" s="108"/>
      <c r="U127" s="108"/>
      <c r="V127" s="105"/>
      <c r="W127" s="132"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cation!Q127,libtform,0))&gt;=10311000,INDEX(codetform,MATCH(Qualification!Q127,libtform,0))&lt;=10319900),IF(AND(INDEX(codetwolang,MATCH(Qualification!U127,libtwolang,0))&gt;=1,INDEX(codetwolang,MATCH(Qualification!U127,libtwolang,0))&lt;=999),TRUE,FALSE),IF(AND(INDEX(codetwolang,MATCH(Qualification!U127,libtwolang,0))&gt;=10,INDEX(codetwolang,MATCH(Qualification!U127,libtwolang,0))&lt;=99),FALSE,TRUE))))</f>
        <v/>
      </c>
      <c r="AE127" s="26" t="str">
        <f t="shared" si="37"/>
        <v/>
      </c>
      <c r="AF127" s="56" t="str">
        <f t="shared" si="43"/>
        <v/>
      </c>
    </row>
    <row r="128" spans="1:32">
      <c r="A128" s="40" t="str">
        <f t="shared" si="38"/>
        <v/>
      </c>
      <c r="B128" s="40" t="str">
        <f t="shared" si="22"/>
        <v/>
      </c>
      <c r="C128" s="65" t="str">
        <f t="shared" si="23"/>
        <v/>
      </c>
      <c r="D128" s="56" t="str">
        <f t="shared" si="24"/>
        <v/>
      </c>
      <c r="E128" s="56" t="str">
        <f t="shared" si="25"/>
        <v/>
      </c>
      <c r="F128" s="66" t="str">
        <f t="shared" si="26"/>
        <v/>
      </c>
      <c r="G128" s="66" t="str">
        <f t="shared" si="27"/>
        <v/>
      </c>
      <c r="H128" s="57" t="str">
        <f t="shared" si="28"/>
        <v/>
      </c>
      <c r="I128" s="57" t="str">
        <f t="shared" si="29"/>
        <v/>
      </c>
      <c r="J128" s="64" t="str">
        <f t="shared" si="30"/>
        <v/>
      </c>
      <c r="K128" s="64" t="str">
        <f t="shared" si="31"/>
        <v/>
      </c>
      <c r="L128" s="114" t="str">
        <f t="shared" si="32"/>
        <v/>
      </c>
      <c r="M128" s="114" t="str">
        <f t="shared" si="33"/>
        <v/>
      </c>
      <c r="N128" s="113" t="str">
        <f>IF(B128&lt;&gt;"",IF(INDEX(ctrlage,B128)=TRUE,Livraison!$B$15-(YEAR(INDEX(pgebdat,B128))),""),"")</f>
        <v/>
      </c>
      <c r="O128" s="107"/>
      <c r="P128" s="105"/>
      <c r="Q128" s="108"/>
      <c r="R128" s="126"/>
      <c r="S128" s="108"/>
      <c r="T128" s="108"/>
      <c r="U128" s="108"/>
      <c r="V128" s="105"/>
      <c r="W128" s="132"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cation!Q128,libtform,0))&gt;=10311000,INDEX(codetform,MATCH(Qualification!Q128,libtform,0))&lt;=10319900),IF(AND(INDEX(codetwolang,MATCH(Qualification!U128,libtwolang,0))&gt;=1,INDEX(codetwolang,MATCH(Qualification!U128,libtwolang,0))&lt;=999),TRUE,FALSE),IF(AND(INDEX(codetwolang,MATCH(Qualification!U128,libtwolang,0))&gt;=10,INDEX(codetwolang,MATCH(Qualification!U128,libtwolang,0))&lt;=99),FALSE,TRUE))))</f>
        <v/>
      </c>
      <c r="AE128" s="26" t="str">
        <f t="shared" si="37"/>
        <v/>
      </c>
      <c r="AF128" s="56" t="str">
        <f t="shared" si="43"/>
        <v/>
      </c>
    </row>
    <row r="129" spans="1:32">
      <c r="A129" s="40" t="str">
        <f t="shared" si="38"/>
        <v/>
      </c>
      <c r="B129" s="40" t="str">
        <f t="shared" si="22"/>
        <v/>
      </c>
      <c r="C129" s="65" t="str">
        <f t="shared" si="23"/>
        <v/>
      </c>
      <c r="D129" s="56" t="str">
        <f t="shared" si="24"/>
        <v/>
      </c>
      <c r="E129" s="56" t="str">
        <f t="shared" si="25"/>
        <v/>
      </c>
      <c r="F129" s="66" t="str">
        <f t="shared" si="26"/>
        <v/>
      </c>
      <c r="G129" s="66" t="str">
        <f t="shared" si="27"/>
        <v/>
      </c>
      <c r="H129" s="57" t="str">
        <f t="shared" si="28"/>
        <v/>
      </c>
      <c r="I129" s="57" t="str">
        <f t="shared" si="29"/>
        <v/>
      </c>
      <c r="J129" s="64" t="str">
        <f t="shared" si="30"/>
        <v/>
      </c>
      <c r="K129" s="64" t="str">
        <f t="shared" si="31"/>
        <v/>
      </c>
      <c r="L129" s="114" t="str">
        <f t="shared" si="32"/>
        <v/>
      </c>
      <c r="M129" s="114" t="str">
        <f t="shared" si="33"/>
        <v/>
      </c>
      <c r="N129" s="113" t="str">
        <f>IF(B129&lt;&gt;"",IF(INDEX(ctrlage,B129)=TRUE,Livraison!$B$15-(YEAR(INDEX(pgebdat,B129))),""),"")</f>
        <v/>
      </c>
      <c r="O129" s="107"/>
      <c r="P129" s="105"/>
      <c r="Q129" s="108"/>
      <c r="R129" s="126"/>
      <c r="S129" s="108"/>
      <c r="T129" s="108"/>
      <c r="U129" s="108"/>
      <c r="V129" s="105"/>
      <c r="W129" s="132"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cation!Q129,libtform,0))&gt;=10311000,INDEX(codetform,MATCH(Qualification!Q129,libtform,0))&lt;=10319900),IF(AND(INDEX(codetwolang,MATCH(Qualification!U129,libtwolang,0))&gt;=1,INDEX(codetwolang,MATCH(Qualification!U129,libtwolang,0))&lt;=999),TRUE,FALSE),IF(AND(INDEX(codetwolang,MATCH(Qualification!U129,libtwolang,0))&gt;=10,INDEX(codetwolang,MATCH(Qualification!U129,libtwolang,0))&lt;=99),FALSE,TRUE))))</f>
        <v/>
      </c>
      <c r="AE129" s="26" t="str">
        <f t="shared" si="37"/>
        <v/>
      </c>
      <c r="AF129" s="56" t="str">
        <f t="shared" si="43"/>
        <v/>
      </c>
    </row>
    <row r="130" spans="1:32">
      <c r="A130" s="40" t="str">
        <f t="shared" si="38"/>
        <v/>
      </c>
      <c r="B130" s="40" t="str">
        <f t="shared" si="22"/>
        <v/>
      </c>
      <c r="C130" s="65" t="str">
        <f t="shared" si="23"/>
        <v/>
      </c>
      <c r="D130" s="56" t="str">
        <f t="shared" si="24"/>
        <v/>
      </c>
      <c r="E130" s="56" t="str">
        <f t="shared" si="25"/>
        <v/>
      </c>
      <c r="F130" s="66" t="str">
        <f t="shared" si="26"/>
        <v/>
      </c>
      <c r="G130" s="66" t="str">
        <f t="shared" si="27"/>
        <v/>
      </c>
      <c r="H130" s="57" t="str">
        <f t="shared" si="28"/>
        <v/>
      </c>
      <c r="I130" s="57" t="str">
        <f t="shared" si="29"/>
        <v/>
      </c>
      <c r="J130" s="64" t="str">
        <f t="shared" si="30"/>
        <v/>
      </c>
      <c r="K130" s="64" t="str">
        <f t="shared" si="31"/>
        <v/>
      </c>
      <c r="L130" s="114" t="str">
        <f t="shared" si="32"/>
        <v/>
      </c>
      <c r="M130" s="114" t="str">
        <f t="shared" si="33"/>
        <v/>
      </c>
      <c r="N130" s="113" t="str">
        <f>IF(B130&lt;&gt;"",IF(INDEX(ctrlage,B130)=TRUE,Livraison!$B$15-(YEAR(INDEX(pgebdat,B130))),""),"")</f>
        <v/>
      </c>
      <c r="O130" s="107"/>
      <c r="P130" s="105"/>
      <c r="Q130" s="108"/>
      <c r="R130" s="126"/>
      <c r="S130" s="108"/>
      <c r="T130" s="108"/>
      <c r="U130" s="108"/>
      <c r="V130" s="105"/>
      <c r="W130" s="132"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cation!Q130,libtform,0))&gt;=10311000,INDEX(codetform,MATCH(Qualification!Q130,libtform,0))&lt;=10319900),IF(AND(INDEX(codetwolang,MATCH(Qualification!U130,libtwolang,0))&gt;=1,INDEX(codetwolang,MATCH(Qualification!U130,libtwolang,0))&lt;=999),TRUE,FALSE),IF(AND(INDEX(codetwolang,MATCH(Qualification!U130,libtwolang,0))&gt;=10,INDEX(codetwolang,MATCH(Qualification!U130,libtwolang,0))&lt;=99),FALSE,TRUE))))</f>
        <v/>
      </c>
      <c r="AE130" s="26" t="str">
        <f t="shared" si="37"/>
        <v/>
      </c>
      <c r="AF130" s="56" t="str">
        <f t="shared" si="43"/>
        <v/>
      </c>
    </row>
    <row r="131" spans="1:32">
      <c r="A131" s="40" t="str">
        <f t="shared" si="38"/>
        <v/>
      </c>
      <c r="B131" s="40" t="str">
        <f t="shared" si="22"/>
        <v/>
      </c>
      <c r="C131" s="65" t="str">
        <f t="shared" si="23"/>
        <v/>
      </c>
      <c r="D131" s="56" t="str">
        <f t="shared" si="24"/>
        <v/>
      </c>
      <c r="E131" s="56" t="str">
        <f t="shared" si="25"/>
        <v/>
      </c>
      <c r="F131" s="66" t="str">
        <f t="shared" si="26"/>
        <v/>
      </c>
      <c r="G131" s="66" t="str">
        <f t="shared" si="27"/>
        <v/>
      </c>
      <c r="H131" s="57" t="str">
        <f t="shared" si="28"/>
        <v/>
      </c>
      <c r="I131" s="57" t="str">
        <f t="shared" si="29"/>
        <v/>
      </c>
      <c r="J131" s="64" t="str">
        <f t="shared" si="30"/>
        <v/>
      </c>
      <c r="K131" s="64" t="str">
        <f t="shared" si="31"/>
        <v/>
      </c>
      <c r="L131" s="114" t="str">
        <f t="shared" si="32"/>
        <v/>
      </c>
      <c r="M131" s="114" t="str">
        <f t="shared" si="33"/>
        <v/>
      </c>
      <c r="N131" s="113" t="str">
        <f>IF(B131&lt;&gt;"",IF(INDEX(ctrlage,B131)=TRUE,Livraison!$B$15-(YEAR(INDEX(pgebdat,B131))),""),"")</f>
        <v/>
      </c>
      <c r="O131" s="107"/>
      <c r="P131" s="105"/>
      <c r="Q131" s="108"/>
      <c r="R131" s="126"/>
      <c r="S131" s="108"/>
      <c r="T131" s="108"/>
      <c r="U131" s="108"/>
      <c r="V131" s="105"/>
      <c r="W131" s="132"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cation!Q131,libtform,0))&gt;=10311000,INDEX(codetform,MATCH(Qualification!Q131,libtform,0))&lt;=10319900),IF(AND(INDEX(codetwolang,MATCH(Qualification!U131,libtwolang,0))&gt;=1,INDEX(codetwolang,MATCH(Qualification!U131,libtwolang,0))&lt;=999),TRUE,FALSE),IF(AND(INDEX(codetwolang,MATCH(Qualification!U131,libtwolang,0))&gt;=10,INDEX(codetwolang,MATCH(Qualification!U131,libtwolang,0))&lt;=99),FALSE,TRUE))))</f>
        <v/>
      </c>
      <c r="AE131" s="26" t="str">
        <f t="shared" si="37"/>
        <v/>
      </c>
      <c r="AF131" s="56" t="str">
        <f t="shared" si="43"/>
        <v/>
      </c>
    </row>
    <row r="132" spans="1:32">
      <c r="A132" s="40" t="str">
        <f t="shared" si="38"/>
        <v/>
      </c>
      <c r="B132" s="40" t="str">
        <f t="shared" si="22"/>
        <v/>
      </c>
      <c r="C132" s="65" t="str">
        <f t="shared" si="23"/>
        <v/>
      </c>
      <c r="D132" s="56" t="str">
        <f t="shared" si="24"/>
        <v/>
      </c>
      <c r="E132" s="56" t="str">
        <f t="shared" si="25"/>
        <v/>
      </c>
      <c r="F132" s="66" t="str">
        <f t="shared" si="26"/>
        <v/>
      </c>
      <c r="G132" s="66" t="str">
        <f t="shared" si="27"/>
        <v/>
      </c>
      <c r="H132" s="57" t="str">
        <f t="shared" si="28"/>
        <v/>
      </c>
      <c r="I132" s="57" t="str">
        <f t="shared" si="29"/>
        <v/>
      </c>
      <c r="J132" s="64" t="str">
        <f t="shared" si="30"/>
        <v/>
      </c>
      <c r="K132" s="64" t="str">
        <f t="shared" si="31"/>
        <v/>
      </c>
      <c r="L132" s="114" t="str">
        <f t="shared" si="32"/>
        <v/>
      </c>
      <c r="M132" s="114" t="str">
        <f t="shared" si="33"/>
        <v/>
      </c>
      <c r="N132" s="113" t="str">
        <f>IF(B132&lt;&gt;"",IF(INDEX(ctrlage,B132)=TRUE,Livraison!$B$15-(YEAR(INDEX(pgebdat,B132))),""),"")</f>
        <v/>
      </c>
      <c r="O132" s="107"/>
      <c r="P132" s="105"/>
      <c r="Q132" s="108"/>
      <c r="R132" s="126"/>
      <c r="S132" s="108"/>
      <c r="T132" s="108"/>
      <c r="U132" s="108"/>
      <c r="V132" s="105"/>
      <c r="W132" s="132"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cation!Q132,libtform,0))&gt;=10311000,INDEX(codetform,MATCH(Qualification!Q132,libtform,0))&lt;=10319900),IF(AND(INDEX(codetwolang,MATCH(Qualification!U132,libtwolang,0))&gt;=1,INDEX(codetwolang,MATCH(Qualification!U132,libtwolang,0))&lt;=999),TRUE,FALSE),IF(AND(INDEX(codetwolang,MATCH(Qualification!U132,libtwolang,0))&gt;=10,INDEX(codetwolang,MATCH(Qualification!U132,libtwolang,0))&lt;=99),FALSE,TRUE))))</f>
        <v/>
      </c>
      <c r="AE132" s="26" t="str">
        <f t="shared" si="37"/>
        <v/>
      </c>
      <c r="AF132" s="56" t="str">
        <f t="shared" si="43"/>
        <v/>
      </c>
    </row>
    <row r="133" spans="1:32">
      <c r="A133" s="40" t="str">
        <f t="shared" si="38"/>
        <v/>
      </c>
      <c r="B133" s="40" t="str">
        <f t="shared" si="22"/>
        <v/>
      </c>
      <c r="C133" s="65" t="str">
        <f t="shared" si="23"/>
        <v/>
      </c>
      <c r="D133" s="56" t="str">
        <f t="shared" si="24"/>
        <v/>
      </c>
      <c r="E133" s="56" t="str">
        <f t="shared" si="25"/>
        <v/>
      </c>
      <c r="F133" s="66" t="str">
        <f t="shared" si="26"/>
        <v/>
      </c>
      <c r="G133" s="66" t="str">
        <f t="shared" si="27"/>
        <v/>
      </c>
      <c r="H133" s="57" t="str">
        <f t="shared" si="28"/>
        <v/>
      </c>
      <c r="I133" s="57" t="str">
        <f t="shared" si="29"/>
        <v/>
      </c>
      <c r="J133" s="64" t="str">
        <f t="shared" si="30"/>
        <v/>
      </c>
      <c r="K133" s="64" t="str">
        <f t="shared" si="31"/>
        <v/>
      </c>
      <c r="L133" s="114" t="str">
        <f t="shared" si="32"/>
        <v/>
      </c>
      <c r="M133" s="114" t="str">
        <f t="shared" si="33"/>
        <v/>
      </c>
      <c r="N133" s="113" t="str">
        <f>IF(B133&lt;&gt;"",IF(INDEX(ctrlage,B133)=TRUE,Livraison!$B$15-(YEAR(INDEX(pgebdat,B133))),""),"")</f>
        <v/>
      </c>
      <c r="O133" s="107"/>
      <c r="P133" s="105"/>
      <c r="Q133" s="108"/>
      <c r="R133" s="126"/>
      <c r="S133" s="108"/>
      <c r="T133" s="108"/>
      <c r="U133" s="108"/>
      <c r="V133" s="105"/>
      <c r="W133" s="132"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cation!Q133,libtform,0))&gt;=10311000,INDEX(codetform,MATCH(Qualification!Q133,libtform,0))&lt;=10319900),IF(AND(INDEX(codetwolang,MATCH(Qualification!U133,libtwolang,0))&gt;=1,INDEX(codetwolang,MATCH(Qualification!U133,libtwolang,0))&lt;=999),TRUE,FALSE),IF(AND(INDEX(codetwolang,MATCH(Qualification!U133,libtwolang,0))&gt;=10,INDEX(codetwolang,MATCH(Qualification!U133,libtwolang,0))&lt;=99),FALSE,TRUE))))</f>
        <v/>
      </c>
      <c r="AE133" s="26" t="str">
        <f t="shared" si="37"/>
        <v/>
      </c>
      <c r="AF133" s="56" t="str">
        <f t="shared" si="43"/>
        <v/>
      </c>
    </row>
    <row r="134" spans="1:32">
      <c r="A134" s="40" t="str">
        <f t="shared" si="38"/>
        <v/>
      </c>
      <c r="B134" s="40" t="str">
        <f t="shared" si="22"/>
        <v/>
      </c>
      <c r="C134" s="65" t="str">
        <f t="shared" si="23"/>
        <v/>
      </c>
      <c r="D134" s="56" t="str">
        <f t="shared" si="24"/>
        <v/>
      </c>
      <c r="E134" s="56" t="str">
        <f t="shared" si="25"/>
        <v/>
      </c>
      <c r="F134" s="66" t="str">
        <f t="shared" si="26"/>
        <v/>
      </c>
      <c r="G134" s="66" t="str">
        <f t="shared" si="27"/>
        <v/>
      </c>
      <c r="H134" s="57" t="str">
        <f t="shared" si="28"/>
        <v/>
      </c>
      <c r="I134" s="57" t="str">
        <f t="shared" si="29"/>
        <v/>
      </c>
      <c r="J134" s="64" t="str">
        <f t="shared" si="30"/>
        <v/>
      </c>
      <c r="K134" s="64" t="str">
        <f t="shared" si="31"/>
        <v/>
      </c>
      <c r="L134" s="114" t="str">
        <f t="shared" si="32"/>
        <v/>
      </c>
      <c r="M134" s="114" t="str">
        <f t="shared" si="33"/>
        <v/>
      </c>
      <c r="N134" s="113" t="str">
        <f>IF(B134&lt;&gt;"",IF(INDEX(ctrlage,B134)=TRUE,Livraison!$B$15-(YEAR(INDEX(pgebdat,B134))),""),"")</f>
        <v/>
      </c>
      <c r="O134" s="107"/>
      <c r="P134" s="105"/>
      <c r="Q134" s="108"/>
      <c r="R134" s="126"/>
      <c r="S134" s="108"/>
      <c r="T134" s="108"/>
      <c r="U134" s="108"/>
      <c r="V134" s="105"/>
      <c r="W134" s="132"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cation!Q134,libtform,0))&gt;=10311000,INDEX(codetform,MATCH(Qualification!Q134,libtform,0))&lt;=10319900),IF(AND(INDEX(codetwolang,MATCH(Qualification!U134,libtwolang,0))&gt;=1,INDEX(codetwolang,MATCH(Qualification!U134,libtwolang,0))&lt;=999),TRUE,FALSE),IF(AND(INDEX(codetwolang,MATCH(Qualification!U134,libtwolang,0))&gt;=10,INDEX(codetwolang,MATCH(Qualification!U134,libtwolang,0))&lt;=99),FALSE,TRUE))))</f>
        <v/>
      </c>
      <c r="AE134" s="26" t="str">
        <f t="shared" si="37"/>
        <v/>
      </c>
      <c r="AF134" s="56" t="str">
        <f t="shared" si="43"/>
        <v/>
      </c>
    </row>
    <row r="135" spans="1:32">
      <c r="A135" s="40" t="str">
        <f t="shared" si="38"/>
        <v/>
      </c>
      <c r="B135" s="40" t="str">
        <f t="shared" si="22"/>
        <v/>
      </c>
      <c r="C135" s="65" t="str">
        <f t="shared" si="23"/>
        <v/>
      </c>
      <c r="D135" s="56" t="str">
        <f t="shared" si="24"/>
        <v/>
      </c>
      <c r="E135" s="56" t="str">
        <f t="shared" si="25"/>
        <v/>
      </c>
      <c r="F135" s="66" t="str">
        <f t="shared" si="26"/>
        <v/>
      </c>
      <c r="G135" s="66" t="str">
        <f t="shared" si="27"/>
        <v/>
      </c>
      <c r="H135" s="57" t="str">
        <f t="shared" si="28"/>
        <v/>
      </c>
      <c r="I135" s="57" t="str">
        <f t="shared" si="29"/>
        <v/>
      </c>
      <c r="J135" s="64" t="str">
        <f t="shared" si="30"/>
        <v/>
      </c>
      <c r="K135" s="64" t="str">
        <f t="shared" si="31"/>
        <v/>
      </c>
      <c r="L135" s="114" t="str">
        <f t="shared" si="32"/>
        <v/>
      </c>
      <c r="M135" s="114" t="str">
        <f t="shared" si="33"/>
        <v/>
      </c>
      <c r="N135" s="113" t="str">
        <f>IF(B135&lt;&gt;"",IF(INDEX(ctrlage,B135)=TRUE,Livraison!$B$15-(YEAR(INDEX(pgebdat,B135))),""),"")</f>
        <v/>
      </c>
      <c r="O135" s="107"/>
      <c r="P135" s="105"/>
      <c r="Q135" s="108"/>
      <c r="R135" s="126"/>
      <c r="S135" s="108"/>
      <c r="T135" s="108"/>
      <c r="U135" s="108"/>
      <c r="V135" s="105"/>
      <c r="W135" s="132"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cation!Q135,libtform,0))&gt;=10311000,INDEX(codetform,MATCH(Qualification!Q135,libtform,0))&lt;=10319900),IF(AND(INDEX(codetwolang,MATCH(Qualification!U135,libtwolang,0))&gt;=1,INDEX(codetwolang,MATCH(Qualification!U135,libtwolang,0))&lt;=999),TRUE,FALSE),IF(AND(INDEX(codetwolang,MATCH(Qualification!U135,libtwolang,0))&gt;=10,INDEX(codetwolang,MATCH(Qualification!U135,libtwolang,0))&lt;=99),FALSE,TRUE))))</f>
        <v/>
      </c>
      <c r="AE135" s="26" t="str">
        <f t="shared" si="37"/>
        <v/>
      </c>
      <c r="AF135" s="56" t="str">
        <f t="shared" si="43"/>
        <v/>
      </c>
    </row>
    <row r="136" spans="1:32">
      <c r="A136" s="40" t="str">
        <f t="shared" si="38"/>
        <v/>
      </c>
      <c r="B136" s="40" t="str">
        <f t="shared" si="22"/>
        <v/>
      </c>
      <c r="C136" s="65" t="str">
        <f t="shared" si="23"/>
        <v/>
      </c>
      <c r="D136" s="56" t="str">
        <f t="shared" si="24"/>
        <v/>
      </c>
      <c r="E136" s="56" t="str">
        <f t="shared" si="25"/>
        <v/>
      </c>
      <c r="F136" s="66" t="str">
        <f t="shared" si="26"/>
        <v/>
      </c>
      <c r="G136" s="66" t="str">
        <f t="shared" si="27"/>
        <v/>
      </c>
      <c r="H136" s="57" t="str">
        <f t="shared" si="28"/>
        <v/>
      </c>
      <c r="I136" s="57" t="str">
        <f t="shared" si="29"/>
        <v/>
      </c>
      <c r="J136" s="64" t="str">
        <f t="shared" si="30"/>
        <v/>
      </c>
      <c r="K136" s="64" t="str">
        <f t="shared" si="31"/>
        <v/>
      </c>
      <c r="L136" s="114" t="str">
        <f t="shared" si="32"/>
        <v/>
      </c>
      <c r="M136" s="114" t="str">
        <f t="shared" si="33"/>
        <v/>
      </c>
      <c r="N136" s="113" t="str">
        <f>IF(B136&lt;&gt;"",IF(INDEX(ctrlage,B136)=TRUE,Livraison!$B$15-(YEAR(INDEX(pgebdat,B136))),""),"")</f>
        <v/>
      </c>
      <c r="O136" s="107"/>
      <c r="P136" s="105"/>
      <c r="Q136" s="108"/>
      <c r="R136" s="126"/>
      <c r="S136" s="108"/>
      <c r="T136" s="108"/>
      <c r="U136" s="108"/>
      <c r="V136" s="105"/>
      <c r="W136" s="132"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cation!Q136,libtform,0))&gt;=10311000,INDEX(codetform,MATCH(Qualification!Q136,libtform,0))&lt;=10319900),IF(AND(INDEX(codetwolang,MATCH(Qualification!U136,libtwolang,0))&gt;=1,INDEX(codetwolang,MATCH(Qualification!U136,libtwolang,0))&lt;=999),TRUE,FALSE),IF(AND(INDEX(codetwolang,MATCH(Qualification!U136,libtwolang,0))&gt;=10,INDEX(codetwolang,MATCH(Qualification!U136,libtwolang,0))&lt;=99),FALSE,TRUE))))</f>
        <v/>
      </c>
      <c r="AE136" s="26" t="str">
        <f t="shared" si="37"/>
        <v/>
      </c>
      <c r="AF136" s="56" t="str">
        <f t="shared" si="43"/>
        <v/>
      </c>
    </row>
    <row r="137" spans="1:32">
      <c r="A137" s="40" t="str">
        <f t="shared" si="38"/>
        <v/>
      </c>
      <c r="B137" s="40" t="str">
        <f t="shared" si="22"/>
        <v/>
      </c>
      <c r="C137" s="65" t="str">
        <f t="shared" si="23"/>
        <v/>
      </c>
      <c r="D137" s="56" t="str">
        <f t="shared" si="24"/>
        <v/>
      </c>
      <c r="E137" s="56" t="str">
        <f t="shared" si="25"/>
        <v/>
      </c>
      <c r="F137" s="66" t="str">
        <f t="shared" si="26"/>
        <v/>
      </c>
      <c r="G137" s="66" t="str">
        <f t="shared" si="27"/>
        <v/>
      </c>
      <c r="H137" s="57" t="str">
        <f t="shared" si="28"/>
        <v/>
      </c>
      <c r="I137" s="57" t="str">
        <f t="shared" si="29"/>
        <v/>
      </c>
      <c r="J137" s="64" t="str">
        <f t="shared" si="30"/>
        <v/>
      </c>
      <c r="K137" s="64" t="str">
        <f t="shared" si="31"/>
        <v/>
      </c>
      <c r="L137" s="114" t="str">
        <f t="shared" si="32"/>
        <v/>
      </c>
      <c r="M137" s="114" t="str">
        <f t="shared" si="33"/>
        <v/>
      </c>
      <c r="N137" s="113" t="str">
        <f>IF(B137&lt;&gt;"",IF(INDEX(ctrlage,B137)=TRUE,Livraison!$B$15-(YEAR(INDEX(pgebdat,B137))),""),"")</f>
        <v/>
      </c>
      <c r="O137" s="107"/>
      <c r="P137" s="105"/>
      <c r="Q137" s="108"/>
      <c r="R137" s="126"/>
      <c r="S137" s="108"/>
      <c r="T137" s="108"/>
      <c r="U137" s="108"/>
      <c r="V137" s="105"/>
      <c r="W137" s="132"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cation!Q137,libtform,0))&gt;=10311000,INDEX(codetform,MATCH(Qualification!Q137,libtform,0))&lt;=10319900),IF(AND(INDEX(codetwolang,MATCH(Qualification!U137,libtwolang,0))&gt;=1,INDEX(codetwolang,MATCH(Qualification!U137,libtwolang,0))&lt;=999),TRUE,FALSE),IF(AND(INDEX(codetwolang,MATCH(Qualification!U137,libtwolang,0))&gt;=10,INDEX(codetwolang,MATCH(Qualification!U137,libtwolang,0))&lt;=99),FALSE,TRUE))))</f>
        <v/>
      </c>
      <c r="AE137" s="26" t="str">
        <f t="shared" si="37"/>
        <v/>
      </c>
      <c r="AF137" s="56" t="str">
        <f t="shared" si="43"/>
        <v/>
      </c>
    </row>
    <row r="138" spans="1:32">
      <c r="A138" s="40" t="str">
        <f t="shared" si="38"/>
        <v/>
      </c>
      <c r="B138" s="40" t="str">
        <f t="shared" si="22"/>
        <v/>
      </c>
      <c r="C138" s="65" t="str">
        <f t="shared" si="23"/>
        <v/>
      </c>
      <c r="D138" s="56" t="str">
        <f t="shared" si="24"/>
        <v/>
      </c>
      <c r="E138" s="56" t="str">
        <f t="shared" si="25"/>
        <v/>
      </c>
      <c r="F138" s="66" t="str">
        <f t="shared" si="26"/>
        <v/>
      </c>
      <c r="G138" s="66" t="str">
        <f t="shared" si="27"/>
        <v/>
      </c>
      <c r="H138" s="57" t="str">
        <f t="shared" si="28"/>
        <v/>
      </c>
      <c r="I138" s="57" t="str">
        <f t="shared" si="29"/>
        <v/>
      </c>
      <c r="J138" s="64" t="str">
        <f t="shared" si="30"/>
        <v/>
      </c>
      <c r="K138" s="64" t="str">
        <f t="shared" si="31"/>
        <v/>
      </c>
      <c r="L138" s="114" t="str">
        <f t="shared" si="32"/>
        <v/>
      </c>
      <c r="M138" s="114" t="str">
        <f t="shared" si="33"/>
        <v/>
      </c>
      <c r="N138" s="113" t="str">
        <f>IF(B138&lt;&gt;"",IF(INDEX(ctrlage,B138)=TRUE,Livraison!$B$15-(YEAR(INDEX(pgebdat,B138))),""),"")</f>
        <v/>
      </c>
      <c r="O138" s="107"/>
      <c r="P138" s="105"/>
      <c r="Q138" s="108"/>
      <c r="R138" s="126"/>
      <c r="S138" s="108"/>
      <c r="T138" s="108"/>
      <c r="U138" s="108"/>
      <c r="V138" s="105"/>
      <c r="W138" s="132"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cation!Q138,libtform,0))&gt;=10311000,INDEX(codetform,MATCH(Qualification!Q138,libtform,0))&lt;=10319900),IF(AND(INDEX(codetwolang,MATCH(Qualification!U138,libtwolang,0))&gt;=1,INDEX(codetwolang,MATCH(Qualification!U138,libtwolang,0))&lt;=999),TRUE,FALSE),IF(AND(INDEX(codetwolang,MATCH(Qualification!U138,libtwolang,0))&gt;=10,INDEX(codetwolang,MATCH(Qualification!U138,libtwolang,0))&lt;=99),FALSE,TRUE))))</f>
        <v/>
      </c>
      <c r="AE138" s="26" t="str">
        <f t="shared" si="37"/>
        <v/>
      </c>
      <c r="AF138" s="56" t="str">
        <f t="shared" si="43"/>
        <v/>
      </c>
    </row>
    <row r="139" spans="1:32">
      <c r="A139" s="40" t="str">
        <f t="shared" si="38"/>
        <v/>
      </c>
      <c r="B139" s="40" t="str">
        <f t="shared" si="22"/>
        <v/>
      </c>
      <c r="C139" s="65" t="str">
        <f t="shared" si="23"/>
        <v/>
      </c>
      <c r="D139" s="56" t="str">
        <f t="shared" si="24"/>
        <v/>
      </c>
      <c r="E139" s="56" t="str">
        <f t="shared" si="25"/>
        <v/>
      </c>
      <c r="F139" s="66" t="str">
        <f t="shared" si="26"/>
        <v/>
      </c>
      <c r="G139" s="66" t="str">
        <f t="shared" si="27"/>
        <v/>
      </c>
      <c r="H139" s="57" t="str">
        <f t="shared" si="28"/>
        <v/>
      </c>
      <c r="I139" s="57" t="str">
        <f t="shared" si="29"/>
        <v/>
      </c>
      <c r="J139" s="64" t="str">
        <f t="shared" si="30"/>
        <v/>
      </c>
      <c r="K139" s="64" t="str">
        <f t="shared" si="31"/>
        <v/>
      </c>
      <c r="L139" s="114" t="str">
        <f t="shared" si="32"/>
        <v/>
      </c>
      <c r="M139" s="114" t="str">
        <f t="shared" si="33"/>
        <v/>
      </c>
      <c r="N139" s="113" t="str">
        <f>IF(B139&lt;&gt;"",IF(INDEX(ctrlage,B139)=TRUE,Livraison!$B$15-(YEAR(INDEX(pgebdat,B139))),""),"")</f>
        <v/>
      </c>
      <c r="O139" s="107"/>
      <c r="P139" s="105"/>
      <c r="Q139" s="108"/>
      <c r="R139" s="126"/>
      <c r="S139" s="108"/>
      <c r="T139" s="108"/>
      <c r="U139" s="108"/>
      <c r="V139" s="105"/>
      <c r="W139" s="132"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cation!Q139,libtform,0))&gt;=10311000,INDEX(codetform,MATCH(Qualification!Q139,libtform,0))&lt;=10319900),IF(AND(INDEX(codetwolang,MATCH(Qualification!U139,libtwolang,0))&gt;=1,INDEX(codetwolang,MATCH(Qualification!U139,libtwolang,0))&lt;=999),TRUE,FALSE),IF(AND(INDEX(codetwolang,MATCH(Qualification!U139,libtwolang,0))&gt;=10,INDEX(codetwolang,MATCH(Qualification!U139,libtwolang,0))&lt;=99),FALSE,TRUE))))</f>
        <v/>
      </c>
      <c r="AE139" s="26" t="str">
        <f t="shared" si="37"/>
        <v/>
      </c>
      <c r="AF139" s="56" t="str">
        <f t="shared" si="43"/>
        <v/>
      </c>
    </row>
    <row r="140" spans="1:32">
      <c r="A140" s="40" t="str">
        <f t="shared" si="38"/>
        <v/>
      </c>
      <c r="B140" s="40" t="str">
        <f t="shared" ref="B140:B203" si="44">IF(O140&lt;&gt;"",IF(ISNA(MATCH(O140,pid,0)),"",IF(MATCH(O140,pid,0)=0,"",MATCH(O140,pid,0))),"")</f>
        <v/>
      </c>
      <c r="C140" s="65" t="str">
        <f t="shared" ref="C140:C203" si="45">IF(B140&lt;&gt;"",IF(INDEX(pkatid,B140)&gt;0,INDEX(pkatid,B140),""),"")</f>
        <v/>
      </c>
      <c r="D140" s="56" t="str">
        <f t="shared" ref="D140:D203" si="46">IF(B140&lt;&gt;"",IF(INDEX(psex,B140)&gt;0,INDEX(psex,B140),""),"")</f>
        <v/>
      </c>
      <c r="E140" s="56" t="str">
        <f t="shared" ref="E140:E203" si="47">IF(B140&lt;&gt;"",INDEX(ctrlsex,B140),"")</f>
        <v/>
      </c>
      <c r="F140" s="66" t="str">
        <f t="shared" ref="F140:F203" si="48">IF(B140&lt;&gt;"",IF(INDEX(pgebdat,B140)&gt;0,INDEX(pgebdat,B140),""),"")</f>
        <v/>
      </c>
      <c r="G140" s="66" t="str">
        <f t="shared" ref="G140:G203" si="49">IF(B140&lt;&gt;"",INDEX(ctrlage,B140),"")</f>
        <v/>
      </c>
      <c r="H140" s="57" t="str">
        <f t="shared" ref="H140:H203" si="50">IF(B140&lt;&gt;"",IF(INDEX(pdom,B140)&gt;0,INDEX(pdom,B140),""),"")</f>
        <v/>
      </c>
      <c r="I140" s="57" t="str">
        <f t="shared" ref="I140:I203" si="51">IF(B140&lt;&gt;"",INDEX(ctrldom,B140),"")</f>
        <v/>
      </c>
      <c r="J140" s="64" t="str">
        <f t="shared" ref="J140:J203" si="52">IF(B140&lt;&gt;"",IF(INDEX(pid,B140)&gt;0,INDEX(pid,B140),""),"")</f>
        <v/>
      </c>
      <c r="K140" s="64" t="str">
        <f t="shared" ref="K140:K203" si="53">IF(B140&lt;&gt;"",CONCATENATE(J140,S140),"")</f>
        <v/>
      </c>
      <c r="L140" s="114" t="str">
        <f t="shared" ref="L140:L203" si="54">IF(B140&lt;&gt;"",IF(INDEX(pname,B140)&gt;0,INDEX(pname,B140),""),"")</f>
        <v/>
      </c>
      <c r="M140" s="114" t="str">
        <f t="shared" ref="M140:M203" si="55">IF(B140&lt;&gt;"",IF(INDEX(psurname,B140)&gt;0,INDEX(psurname,B140),""),"")</f>
        <v/>
      </c>
      <c r="N140" s="113" t="str">
        <f>IF(B140&lt;&gt;"",IF(INDEX(ctrlage,B140)=TRUE,Livraison!$B$15-(YEAR(INDEX(pgebdat,B140))),""),"")</f>
        <v/>
      </c>
      <c r="O140" s="107"/>
      <c r="P140" s="105"/>
      <c r="Q140" s="108"/>
      <c r="R140" s="126"/>
      <c r="S140" s="108"/>
      <c r="T140" s="108"/>
      <c r="U140" s="108"/>
      <c r="V140" s="105"/>
      <c r="W140" s="132" t="str">
        <f t="shared" si="39"/>
        <v/>
      </c>
      <c r="X140" s="26" t="str">
        <f t="shared" ref="X140:X203" si="56">IF(ISBLANK(O140),"",IF(OR(ISNA(MATCH(O140,pid,0)),O140="-"),FALSE,TRUE))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cation!Q140,libtform,0))&gt;=10311000,INDEX(codetform,MATCH(Qualification!Q140,libtform,0))&lt;=10319900),IF(AND(INDEX(codetwolang,MATCH(Qualification!U140,libtwolang,0))&gt;=1,INDEX(codetwolang,MATCH(Qualification!U140,libtwolang,0))&lt;=999),TRUE,FALSE),IF(AND(INDEX(codetwolang,MATCH(Qualification!U140,libtwolang,0))&gt;=10,INDEX(codetwolang,MATCH(Qualification!U140,libtwolang,0))&lt;=99),FALSE,TRUE))))</f>
        <v/>
      </c>
      <c r="AE140" s="26" t="str">
        <f t="shared" ref="AE140:AE203" si="59">IF(OR(G140&lt;&gt;TRUE,Z140&lt;&gt;TRUE),"",IF(OR(N140&gt;INDEX(valmaxalt,MATCH(Q140,libtform,0)),N140&lt;INDEX(valminalt,MATCH(Q140,libtform,0))),FALSE,TRUE))</f>
        <v/>
      </c>
      <c r="AF140" s="56" t="str">
        <f t="shared" si="43"/>
        <v/>
      </c>
    </row>
    <row r="141" spans="1:32">
      <c r="A141" s="40" t="str">
        <f t="shared" ref="A141:A204" si="60">IF(ISBLANK(O141),"",IF(COUNTA(P141:T141)&lt;5,"Incomplet",IF(OR(COUNTIF(W141:AD141,FALSE)&gt;0,COUNTIF(W141:AC141,#N/A)&gt;0),"Erreur",IF(AE141=FALSE,"Attention","OK"))))</f>
        <v/>
      </c>
      <c r="B141" s="40" t="str">
        <f t="shared" si="44"/>
        <v/>
      </c>
      <c r="C141" s="65" t="str">
        <f t="shared" si="45"/>
        <v/>
      </c>
      <c r="D141" s="56" t="str">
        <f t="shared" si="46"/>
        <v/>
      </c>
      <c r="E141" s="56" t="str">
        <f t="shared" si="47"/>
        <v/>
      </c>
      <c r="F141" s="66" t="str">
        <f t="shared" si="48"/>
        <v/>
      </c>
      <c r="G141" s="66" t="str">
        <f t="shared" si="49"/>
        <v/>
      </c>
      <c r="H141" s="57" t="str">
        <f t="shared" si="50"/>
        <v/>
      </c>
      <c r="I141" s="57" t="str">
        <f t="shared" si="51"/>
        <v/>
      </c>
      <c r="J141" s="64" t="str">
        <f t="shared" si="52"/>
        <v/>
      </c>
      <c r="K141" s="64" t="str">
        <f t="shared" si="53"/>
        <v/>
      </c>
      <c r="L141" s="114" t="str">
        <f t="shared" si="54"/>
        <v/>
      </c>
      <c r="M141" s="114" t="str">
        <f t="shared" si="55"/>
        <v/>
      </c>
      <c r="N141" s="113" t="str">
        <f>IF(B141&lt;&gt;"",IF(INDEX(ctrlage,B141)=TRUE,Livraison!$B$15-(YEAR(INDEX(pgebdat,B141))),""),"")</f>
        <v/>
      </c>
      <c r="O141" s="107"/>
      <c r="P141" s="105"/>
      <c r="Q141" s="108"/>
      <c r="R141" s="126"/>
      <c r="S141" s="108"/>
      <c r="T141" s="108"/>
      <c r="U141" s="108"/>
      <c r="V141" s="105"/>
      <c r="W141" s="132"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cation!Q141,libtform,0))&gt;=10311000,INDEX(codetform,MATCH(Qualification!Q141,libtform,0))&lt;=10319900),IF(AND(INDEX(codetwolang,MATCH(Qualification!U141,libtwolang,0))&gt;=1,INDEX(codetwolang,MATCH(Qualification!U141,libtwolang,0))&lt;=999),TRUE,FALSE),IF(AND(INDEX(codetwolang,MATCH(Qualification!U141,libtwolang,0))&gt;=10,INDEX(codetwolang,MATCH(Qualification!U141,libtwolang,0))&lt;=99),FALSE,TRUE))))</f>
        <v/>
      </c>
      <c r="AE141" s="26" t="str">
        <f t="shared" si="59"/>
        <v/>
      </c>
      <c r="AF141" s="56" t="str">
        <f t="shared" ref="AF141:AF204" si="65">IF(A141="","",1)</f>
        <v/>
      </c>
    </row>
    <row r="142" spans="1:32">
      <c r="A142" s="40" t="str">
        <f t="shared" si="60"/>
        <v/>
      </c>
      <c r="B142" s="40" t="str">
        <f t="shared" si="44"/>
        <v/>
      </c>
      <c r="C142" s="65" t="str">
        <f t="shared" si="45"/>
        <v/>
      </c>
      <c r="D142" s="56" t="str">
        <f t="shared" si="46"/>
        <v/>
      </c>
      <c r="E142" s="56" t="str">
        <f t="shared" si="47"/>
        <v/>
      </c>
      <c r="F142" s="66" t="str">
        <f t="shared" si="48"/>
        <v/>
      </c>
      <c r="G142" s="66" t="str">
        <f t="shared" si="49"/>
        <v/>
      </c>
      <c r="H142" s="57" t="str">
        <f t="shared" si="50"/>
        <v/>
      </c>
      <c r="I142" s="57" t="str">
        <f t="shared" si="51"/>
        <v/>
      </c>
      <c r="J142" s="64" t="str">
        <f t="shared" si="52"/>
        <v/>
      </c>
      <c r="K142" s="64" t="str">
        <f t="shared" si="53"/>
        <v/>
      </c>
      <c r="L142" s="114" t="str">
        <f t="shared" si="54"/>
        <v/>
      </c>
      <c r="M142" s="114" t="str">
        <f t="shared" si="55"/>
        <v/>
      </c>
      <c r="N142" s="113" t="str">
        <f>IF(B142&lt;&gt;"",IF(INDEX(ctrlage,B142)=TRUE,Livraison!$B$15-(YEAR(INDEX(pgebdat,B142))),""),"")</f>
        <v/>
      </c>
      <c r="O142" s="107"/>
      <c r="P142" s="105"/>
      <c r="Q142" s="108"/>
      <c r="R142" s="126"/>
      <c r="S142" s="108"/>
      <c r="T142" s="108"/>
      <c r="U142" s="108"/>
      <c r="V142" s="105"/>
      <c r="W142" s="132"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cation!Q142,libtform,0))&gt;=10311000,INDEX(codetform,MATCH(Qualification!Q142,libtform,0))&lt;=10319900),IF(AND(INDEX(codetwolang,MATCH(Qualification!U142,libtwolang,0))&gt;=1,INDEX(codetwolang,MATCH(Qualification!U142,libtwolang,0))&lt;=999),TRUE,FALSE),IF(AND(INDEX(codetwolang,MATCH(Qualification!U142,libtwolang,0))&gt;=10,INDEX(codetwolang,MATCH(Qualification!U142,libtwolang,0))&lt;=99),FALSE,TRUE))))</f>
        <v/>
      </c>
      <c r="AE142" s="26" t="str">
        <f t="shared" si="59"/>
        <v/>
      </c>
      <c r="AF142" s="56" t="str">
        <f t="shared" si="65"/>
        <v/>
      </c>
    </row>
    <row r="143" spans="1:32">
      <c r="A143" s="40" t="str">
        <f t="shared" si="60"/>
        <v/>
      </c>
      <c r="B143" s="40" t="str">
        <f t="shared" si="44"/>
        <v/>
      </c>
      <c r="C143" s="65" t="str">
        <f t="shared" si="45"/>
        <v/>
      </c>
      <c r="D143" s="56" t="str">
        <f t="shared" si="46"/>
        <v/>
      </c>
      <c r="E143" s="56" t="str">
        <f t="shared" si="47"/>
        <v/>
      </c>
      <c r="F143" s="66" t="str">
        <f t="shared" si="48"/>
        <v/>
      </c>
      <c r="G143" s="66" t="str">
        <f t="shared" si="49"/>
        <v/>
      </c>
      <c r="H143" s="57" t="str">
        <f t="shared" si="50"/>
        <v/>
      </c>
      <c r="I143" s="57" t="str">
        <f t="shared" si="51"/>
        <v/>
      </c>
      <c r="J143" s="64" t="str">
        <f t="shared" si="52"/>
        <v/>
      </c>
      <c r="K143" s="64" t="str">
        <f t="shared" si="53"/>
        <v/>
      </c>
      <c r="L143" s="114" t="str">
        <f t="shared" si="54"/>
        <v/>
      </c>
      <c r="M143" s="114" t="str">
        <f t="shared" si="55"/>
        <v/>
      </c>
      <c r="N143" s="113" t="str">
        <f>IF(B143&lt;&gt;"",IF(INDEX(ctrlage,B143)=TRUE,Livraison!$B$15-(YEAR(INDEX(pgebdat,B143))),""),"")</f>
        <v/>
      </c>
      <c r="O143" s="107"/>
      <c r="P143" s="105"/>
      <c r="Q143" s="108"/>
      <c r="R143" s="126"/>
      <c r="S143" s="108"/>
      <c r="T143" s="108"/>
      <c r="U143" s="108"/>
      <c r="V143" s="105"/>
      <c r="W143" s="132"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cation!Q143,libtform,0))&gt;=10311000,INDEX(codetform,MATCH(Qualification!Q143,libtform,0))&lt;=10319900),IF(AND(INDEX(codetwolang,MATCH(Qualification!U143,libtwolang,0))&gt;=1,INDEX(codetwolang,MATCH(Qualification!U143,libtwolang,0))&lt;=999),TRUE,FALSE),IF(AND(INDEX(codetwolang,MATCH(Qualification!U143,libtwolang,0))&gt;=10,INDEX(codetwolang,MATCH(Qualification!U143,libtwolang,0))&lt;=99),FALSE,TRUE))))</f>
        <v/>
      </c>
      <c r="AE143" s="26" t="str">
        <f t="shared" si="59"/>
        <v/>
      </c>
      <c r="AF143" s="56" t="str">
        <f t="shared" si="65"/>
        <v/>
      </c>
    </row>
    <row r="144" spans="1:32">
      <c r="A144" s="40" t="str">
        <f t="shared" si="60"/>
        <v/>
      </c>
      <c r="B144" s="40" t="str">
        <f t="shared" si="44"/>
        <v/>
      </c>
      <c r="C144" s="65" t="str">
        <f t="shared" si="45"/>
        <v/>
      </c>
      <c r="D144" s="56" t="str">
        <f t="shared" si="46"/>
        <v/>
      </c>
      <c r="E144" s="56" t="str">
        <f t="shared" si="47"/>
        <v/>
      </c>
      <c r="F144" s="66" t="str">
        <f t="shared" si="48"/>
        <v/>
      </c>
      <c r="G144" s="66" t="str">
        <f t="shared" si="49"/>
        <v/>
      </c>
      <c r="H144" s="57" t="str">
        <f t="shared" si="50"/>
        <v/>
      </c>
      <c r="I144" s="57" t="str">
        <f t="shared" si="51"/>
        <v/>
      </c>
      <c r="J144" s="64" t="str">
        <f t="shared" si="52"/>
        <v/>
      </c>
      <c r="K144" s="64" t="str">
        <f t="shared" si="53"/>
        <v/>
      </c>
      <c r="L144" s="114" t="str">
        <f t="shared" si="54"/>
        <v/>
      </c>
      <c r="M144" s="114" t="str">
        <f t="shared" si="55"/>
        <v/>
      </c>
      <c r="N144" s="113" t="str">
        <f>IF(B144&lt;&gt;"",IF(INDEX(ctrlage,B144)=TRUE,Livraison!$B$15-(YEAR(INDEX(pgebdat,B144))),""),"")</f>
        <v/>
      </c>
      <c r="O144" s="107"/>
      <c r="P144" s="105"/>
      <c r="Q144" s="108"/>
      <c r="R144" s="126"/>
      <c r="S144" s="108"/>
      <c r="T144" s="108"/>
      <c r="U144" s="108"/>
      <c r="V144" s="105"/>
      <c r="W144" s="132"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cation!Q144,libtform,0))&gt;=10311000,INDEX(codetform,MATCH(Qualification!Q144,libtform,0))&lt;=10319900),IF(AND(INDEX(codetwolang,MATCH(Qualification!U144,libtwolang,0))&gt;=1,INDEX(codetwolang,MATCH(Qualification!U144,libtwolang,0))&lt;=999),TRUE,FALSE),IF(AND(INDEX(codetwolang,MATCH(Qualification!U144,libtwolang,0))&gt;=10,INDEX(codetwolang,MATCH(Qualification!U144,libtwolang,0))&lt;=99),FALSE,TRUE))))</f>
        <v/>
      </c>
      <c r="AE144" s="26" t="str">
        <f t="shared" si="59"/>
        <v/>
      </c>
      <c r="AF144" s="56" t="str">
        <f t="shared" si="65"/>
        <v/>
      </c>
    </row>
    <row r="145" spans="1:32">
      <c r="A145" s="40" t="str">
        <f t="shared" si="60"/>
        <v/>
      </c>
      <c r="B145" s="40" t="str">
        <f t="shared" si="44"/>
        <v/>
      </c>
      <c r="C145" s="65" t="str">
        <f t="shared" si="45"/>
        <v/>
      </c>
      <c r="D145" s="56" t="str">
        <f t="shared" si="46"/>
        <v/>
      </c>
      <c r="E145" s="56" t="str">
        <f t="shared" si="47"/>
        <v/>
      </c>
      <c r="F145" s="66" t="str">
        <f t="shared" si="48"/>
        <v/>
      </c>
      <c r="G145" s="66" t="str">
        <f t="shared" si="49"/>
        <v/>
      </c>
      <c r="H145" s="57" t="str">
        <f t="shared" si="50"/>
        <v/>
      </c>
      <c r="I145" s="57" t="str">
        <f t="shared" si="51"/>
        <v/>
      </c>
      <c r="J145" s="64" t="str">
        <f t="shared" si="52"/>
        <v/>
      </c>
      <c r="K145" s="64" t="str">
        <f t="shared" si="53"/>
        <v/>
      </c>
      <c r="L145" s="114" t="str">
        <f t="shared" si="54"/>
        <v/>
      </c>
      <c r="M145" s="114" t="str">
        <f t="shared" si="55"/>
        <v/>
      </c>
      <c r="N145" s="113" t="str">
        <f>IF(B145&lt;&gt;"",IF(INDEX(ctrlage,B145)=TRUE,Livraison!$B$15-(YEAR(INDEX(pgebdat,B145))),""),"")</f>
        <v/>
      </c>
      <c r="O145" s="107"/>
      <c r="P145" s="105"/>
      <c r="Q145" s="108"/>
      <c r="R145" s="126"/>
      <c r="S145" s="108"/>
      <c r="T145" s="108"/>
      <c r="U145" s="108"/>
      <c r="V145" s="105"/>
      <c r="W145" s="132"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cation!Q145,libtform,0))&gt;=10311000,INDEX(codetform,MATCH(Qualification!Q145,libtform,0))&lt;=10319900),IF(AND(INDEX(codetwolang,MATCH(Qualification!U145,libtwolang,0))&gt;=1,INDEX(codetwolang,MATCH(Qualification!U145,libtwolang,0))&lt;=999),TRUE,FALSE),IF(AND(INDEX(codetwolang,MATCH(Qualification!U145,libtwolang,0))&gt;=10,INDEX(codetwolang,MATCH(Qualification!U145,libtwolang,0))&lt;=99),FALSE,TRUE))))</f>
        <v/>
      </c>
      <c r="AE145" s="26" t="str">
        <f t="shared" si="59"/>
        <v/>
      </c>
      <c r="AF145" s="56" t="str">
        <f t="shared" si="65"/>
        <v/>
      </c>
    </row>
    <row r="146" spans="1:32">
      <c r="A146" s="40" t="str">
        <f t="shared" si="60"/>
        <v/>
      </c>
      <c r="B146" s="40" t="str">
        <f t="shared" si="44"/>
        <v/>
      </c>
      <c r="C146" s="65" t="str">
        <f t="shared" si="45"/>
        <v/>
      </c>
      <c r="D146" s="56" t="str">
        <f t="shared" si="46"/>
        <v/>
      </c>
      <c r="E146" s="56" t="str">
        <f t="shared" si="47"/>
        <v/>
      </c>
      <c r="F146" s="66" t="str">
        <f t="shared" si="48"/>
        <v/>
      </c>
      <c r="G146" s="66" t="str">
        <f t="shared" si="49"/>
        <v/>
      </c>
      <c r="H146" s="57" t="str">
        <f t="shared" si="50"/>
        <v/>
      </c>
      <c r="I146" s="57" t="str">
        <f t="shared" si="51"/>
        <v/>
      </c>
      <c r="J146" s="64" t="str">
        <f t="shared" si="52"/>
        <v/>
      </c>
      <c r="K146" s="64" t="str">
        <f t="shared" si="53"/>
        <v/>
      </c>
      <c r="L146" s="114" t="str">
        <f t="shared" si="54"/>
        <v/>
      </c>
      <c r="M146" s="114" t="str">
        <f t="shared" si="55"/>
        <v/>
      </c>
      <c r="N146" s="113" t="str">
        <f>IF(B146&lt;&gt;"",IF(INDEX(ctrlage,B146)=TRUE,Livraison!$B$15-(YEAR(INDEX(pgebdat,B146))),""),"")</f>
        <v/>
      </c>
      <c r="O146" s="107"/>
      <c r="P146" s="105"/>
      <c r="Q146" s="108"/>
      <c r="R146" s="126"/>
      <c r="S146" s="108"/>
      <c r="T146" s="108"/>
      <c r="U146" s="108"/>
      <c r="V146" s="105"/>
      <c r="W146" s="132"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cation!Q146,libtform,0))&gt;=10311000,INDEX(codetform,MATCH(Qualification!Q146,libtform,0))&lt;=10319900),IF(AND(INDEX(codetwolang,MATCH(Qualification!U146,libtwolang,0))&gt;=1,INDEX(codetwolang,MATCH(Qualification!U146,libtwolang,0))&lt;=999),TRUE,FALSE),IF(AND(INDEX(codetwolang,MATCH(Qualification!U146,libtwolang,0))&gt;=10,INDEX(codetwolang,MATCH(Qualification!U146,libtwolang,0))&lt;=99),FALSE,TRUE))))</f>
        <v/>
      </c>
      <c r="AE146" s="26" t="str">
        <f t="shared" si="59"/>
        <v/>
      </c>
      <c r="AF146" s="56" t="str">
        <f t="shared" si="65"/>
        <v/>
      </c>
    </row>
    <row r="147" spans="1:32">
      <c r="A147" s="40" t="str">
        <f t="shared" si="60"/>
        <v/>
      </c>
      <c r="B147" s="40" t="str">
        <f t="shared" si="44"/>
        <v/>
      </c>
      <c r="C147" s="65" t="str">
        <f t="shared" si="45"/>
        <v/>
      </c>
      <c r="D147" s="56" t="str">
        <f t="shared" si="46"/>
        <v/>
      </c>
      <c r="E147" s="56" t="str">
        <f t="shared" si="47"/>
        <v/>
      </c>
      <c r="F147" s="66" t="str">
        <f t="shared" si="48"/>
        <v/>
      </c>
      <c r="G147" s="66" t="str">
        <f t="shared" si="49"/>
        <v/>
      </c>
      <c r="H147" s="57" t="str">
        <f t="shared" si="50"/>
        <v/>
      </c>
      <c r="I147" s="57" t="str">
        <f t="shared" si="51"/>
        <v/>
      </c>
      <c r="J147" s="64" t="str">
        <f t="shared" si="52"/>
        <v/>
      </c>
      <c r="K147" s="64" t="str">
        <f t="shared" si="53"/>
        <v/>
      </c>
      <c r="L147" s="114" t="str">
        <f t="shared" si="54"/>
        <v/>
      </c>
      <c r="M147" s="114" t="str">
        <f t="shared" si="55"/>
        <v/>
      </c>
      <c r="N147" s="113" t="str">
        <f>IF(B147&lt;&gt;"",IF(INDEX(ctrlage,B147)=TRUE,Livraison!$B$15-(YEAR(INDEX(pgebdat,B147))),""),"")</f>
        <v/>
      </c>
      <c r="O147" s="107"/>
      <c r="P147" s="105"/>
      <c r="Q147" s="108"/>
      <c r="R147" s="126"/>
      <c r="S147" s="108"/>
      <c r="T147" s="108"/>
      <c r="U147" s="108"/>
      <c r="V147" s="105"/>
      <c r="W147" s="132"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cation!Q147,libtform,0))&gt;=10311000,INDEX(codetform,MATCH(Qualification!Q147,libtform,0))&lt;=10319900),IF(AND(INDEX(codetwolang,MATCH(Qualification!U147,libtwolang,0))&gt;=1,INDEX(codetwolang,MATCH(Qualification!U147,libtwolang,0))&lt;=999),TRUE,FALSE),IF(AND(INDEX(codetwolang,MATCH(Qualification!U147,libtwolang,0))&gt;=10,INDEX(codetwolang,MATCH(Qualification!U147,libtwolang,0))&lt;=99),FALSE,TRUE))))</f>
        <v/>
      </c>
      <c r="AE147" s="26" t="str">
        <f t="shared" si="59"/>
        <v/>
      </c>
      <c r="AF147" s="56" t="str">
        <f t="shared" si="65"/>
        <v/>
      </c>
    </row>
    <row r="148" spans="1:32">
      <c r="A148" s="40" t="str">
        <f t="shared" si="60"/>
        <v/>
      </c>
      <c r="B148" s="40" t="str">
        <f t="shared" si="44"/>
        <v/>
      </c>
      <c r="C148" s="65" t="str">
        <f t="shared" si="45"/>
        <v/>
      </c>
      <c r="D148" s="56" t="str">
        <f t="shared" si="46"/>
        <v/>
      </c>
      <c r="E148" s="56" t="str">
        <f t="shared" si="47"/>
        <v/>
      </c>
      <c r="F148" s="66" t="str">
        <f t="shared" si="48"/>
        <v/>
      </c>
      <c r="G148" s="66" t="str">
        <f t="shared" si="49"/>
        <v/>
      </c>
      <c r="H148" s="57" t="str">
        <f t="shared" si="50"/>
        <v/>
      </c>
      <c r="I148" s="57" t="str">
        <f t="shared" si="51"/>
        <v/>
      </c>
      <c r="J148" s="64" t="str">
        <f t="shared" si="52"/>
        <v/>
      </c>
      <c r="K148" s="64" t="str">
        <f t="shared" si="53"/>
        <v/>
      </c>
      <c r="L148" s="114" t="str">
        <f t="shared" si="54"/>
        <v/>
      </c>
      <c r="M148" s="114" t="str">
        <f t="shared" si="55"/>
        <v/>
      </c>
      <c r="N148" s="113" t="str">
        <f>IF(B148&lt;&gt;"",IF(INDEX(ctrlage,B148)=TRUE,Livraison!$B$15-(YEAR(INDEX(pgebdat,B148))),""),"")</f>
        <v/>
      </c>
      <c r="O148" s="107"/>
      <c r="P148" s="105"/>
      <c r="Q148" s="108"/>
      <c r="R148" s="126"/>
      <c r="S148" s="108"/>
      <c r="T148" s="108"/>
      <c r="U148" s="108"/>
      <c r="V148" s="105"/>
      <c r="W148" s="132"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cation!Q148,libtform,0))&gt;=10311000,INDEX(codetform,MATCH(Qualification!Q148,libtform,0))&lt;=10319900),IF(AND(INDEX(codetwolang,MATCH(Qualification!U148,libtwolang,0))&gt;=1,INDEX(codetwolang,MATCH(Qualification!U148,libtwolang,0))&lt;=999),TRUE,FALSE),IF(AND(INDEX(codetwolang,MATCH(Qualification!U148,libtwolang,0))&gt;=10,INDEX(codetwolang,MATCH(Qualification!U148,libtwolang,0))&lt;=99),FALSE,TRUE))))</f>
        <v/>
      </c>
      <c r="AE148" s="26" t="str">
        <f t="shared" si="59"/>
        <v/>
      </c>
      <c r="AF148" s="56" t="str">
        <f t="shared" si="65"/>
        <v/>
      </c>
    </row>
    <row r="149" spans="1:32">
      <c r="A149" s="40" t="str">
        <f t="shared" si="60"/>
        <v/>
      </c>
      <c r="B149" s="40" t="str">
        <f t="shared" si="44"/>
        <v/>
      </c>
      <c r="C149" s="65" t="str">
        <f t="shared" si="45"/>
        <v/>
      </c>
      <c r="D149" s="56" t="str">
        <f t="shared" si="46"/>
        <v/>
      </c>
      <c r="E149" s="56" t="str">
        <f t="shared" si="47"/>
        <v/>
      </c>
      <c r="F149" s="66" t="str">
        <f t="shared" si="48"/>
        <v/>
      </c>
      <c r="G149" s="66" t="str">
        <f t="shared" si="49"/>
        <v/>
      </c>
      <c r="H149" s="57" t="str">
        <f t="shared" si="50"/>
        <v/>
      </c>
      <c r="I149" s="57" t="str">
        <f t="shared" si="51"/>
        <v/>
      </c>
      <c r="J149" s="64" t="str">
        <f t="shared" si="52"/>
        <v/>
      </c>
      <c r="K149" s="64" t="str">
        <f t="shared" si="53"/>
        <v/>
      </c>
      <c r="L149" s="114" t="str">
        <f t="shared" si="54"/>
        <v/>
      </c>
      <c r="M149" s="114" t="str">
        <f t="shared" si="55"/>
        <v/>
      </c>
      <c r="N149" s="113" t="str">
        <f>IF(B149&lt;&gt;"",IF(INDEX(ctrlage,B149)=TRUE,Livraison!$B$15-(YEAR(INDEX(pgebdat,B149))),""),"")</f>
        <v/>
      </c>
      <c r="O149" s="107"/>
      <c r="P149" s="105"/>
      <c r="Q149" s="108"/>
      <c r="R149" s="126"/>
      <c r="S149" s="108"/>
      <c r="T149" s="108"/>
      <c r="U149" s="108"/>
      <c r="V149" s="105"/>
      <c r="W149" s="132"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cation!Q149,libtform,0))&gt;=10311000,INDEX(codetform,MATCH(Qualification!Q149,libtform,0))&lt;=10319900),IF(AND(INDEX(codetwolang,MATCH(Qualification!U149,libtwolang,0))&gt;=1,INDEX(codetwolang,MATCH(Qualification!U149,libtwolang,0))&lt;=999),TRUE,FALSE),IF(AND(INDEX(codetwolang,MATCH(Qualification!U149,libtwolang,0))&gt;=10,INDEX(codetwolang,MATCH(Qualification!U149,libtwolang,0))&lt;=99),FALSE,TRUE))))</f>
        <v/>
      </c>
      <c r="AE149" s="26" t="str">
        <f t="shared" si="59"/>
        <v/>
      </c>
      <c r="AF149" s="56" t="str">
        <f t="shared" si="65"/>
        <v/>
      </c>
    </row>
    <row r="150" spans="1:32">
      <c r="A150" s="40" t="str">
        <f t="shared" si="60"/>
        <v/>
      </c>
      <c r="B150" s="40" t="str">
        <f t="shared" si="44"/>
        <v/>
      </c>
      <c r="C150" s="65" t="str">
        <f t="shared" si="45"/>
        <v/>
      </c>
      <c r="D150" s="56" t="str">
        <f t="shared" si="46"/>
        <v/>
      </c>
      <c r="E150" s="56" t="str">
        <f t="shared" si="47"/>
        <v/>
      </c>
      <c r="F150" s="66" t="str">
        <f t="shared" si="48"/>
        <v/>
      </c>
      <c r="G150" s="66" t="str">
        <f t="shared" si="49"/>
        <v/>
      </c>
      <c r="H150" s="57" t="str">
        <f t="shared" si="50"/>
        <v/>
      </c>
      <c r="I150" s="57" t="str">
        <f t="shared" si="51"/>
        <v/>
      </c>
      <c r="J150" s="64" t="str">
        <f t="shared" si="52"/>
        <v/>
      </c>
      <c r="K150" s="64" t="str">
        <f t="shared" si="53"/>
        <v/>
      </c>
      <c r="L150" s="114" t="str">
        <f t="shared" si="54"/>
        <v/>
      </c>
      <c r="M150" s="114" t="str">
        <f t="shared" si="55"/>
        <v/>
      </c>
      <c r="N150" s="113" t="str">
        <f>IF(B150&lt;&gt;"",IF(INDEX(ctrlage,B150)=TRUE,Livraison!$B$15-(YEAR(INDEX(pgebdat,B150))),""),"")</f>
        <v/>
      </c>
      <c r="O150" s="107"/>
      <c r="P150" s="105"/>
      <c r="Q150" s="108"/>
      <c r="R150" s="126"/>
      <c r="S150" s="108"/>
      <c r="T150" s="108"/>
      <c r="U150" s="108"/>
      <c r="V150" s="105"/>
      <c r="W150" s="132"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cation!Q150,libtform,0))&gt;=10311000,INDEX(codetform,MATCH(Qualification!Q150,libtform,0))&lt;=10319900),IF(AND(INDEX(codetwolang,MATCH(Qualification!U150,libtwolang,0))&gt;=1,INDEX(codetwolang,MATCH(Qualification!U150,libtwolang,0))&lt;=999),TRUE,FALSE),IF(AND(INDEX(codetwolang,MATCH(Qualification!U150,libtwolang,0))&gt;=10,INDEX(codetwolang,MATCH(Qualification!U150,libtwolang,0))&lt;=99),FALSE,TRUE))))</f>
        <v/>
      </c>
      <c r="AE150" s="26" t="str">
        <f t="shared" si="59"/>
        <v/>
      </c>
      <c r="AF150" s="56" t="str">
        <f t="shared" si="65"/>
        <v/>
      </c>
    </row>
    <row r="151" spans="1:32">
      <c r="A151" s="40" t="str">
        <f t="shared" si="60"/>
        <v/>
      </c>
      <c r="B151" s="40" t="str">
        <f t="shared" si="44"/>
        <v/>
      </c>
      <c r="C151" s="65" t="str">
        <f t="shared" si="45"/>
        <v/>
      </c>
      <c r="D151" s="56" t="str">
        <f t="shared" si="46"/>
        <v/>
      </c>
      <c r="E151" s="56" t="str">
        <f t="shared" si="47"/>
        <v/>
      </c>
      <c r="F151" s="66" t="str">
        <f t="shared" si="48"/>
        <v/>
      </c>
      <c r="G151" s="66" t="str">
        <f t="shared" si="49"/>
        <v/>
      </c>
      <c r="H151" s="57" t="str">
        <f t="shared" si="50"/>
        <v/>
      </c>
      <c r="I151" s="57" t="str">
        <f t="shared" si="51"/>
        <v/>
      </c>
      <c r="J151" s="64" t="str">
        <f t="shared" si="52"/>
        <v/>
      </c>
      <c r="K151" s="64" t="str">
        <f t="shared" si="53"/>
        <v/>
      </c>
      <c r="L151" s="114" t="str">
        <f t="shared" si="54"/>
        <v/>
      </c>
      <c r="M151" s="114" t="str">
        <f t="shared" si="55"/>
        <v/>
      </c>
      <c r="N151" s="113" t="str">
        <f>IF(B151&lt;&gt;"",IF(INDEX(ctrlage,B151)=TRUE,Livraison!$B$15-(YEAR(INDEX(pgebdat,B151))),""),"")</f>
        <v/>
      </c>
      <c r="O151" s="107"/>
      <c r="P151" s="105"/>
      <c r="Q151" s="108"/>
      <c r="R151" s="126"/>
      <c r="S151" s="108"/>
      <c r="T151" s="108"/>
      <c r="U151" s="108"/>
      <c r="V151" s="105"/>
      <c r="W151" s="132"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cation!Q151,libtform,0))&gt;=10311000,INDEX(codetform,MATCH(Qualification!Q151,libtform,0))&lt;=10319900),IF(AND(INDEX(codetwolang,MATCH(Qualification!U151,libtwolang,0))&gt;=1,INDEX(codetwolang,MATCH(Qualification!U151,libtwolang,0))&lt;=999),TRUE,FALSE),IF(AND(INDEX(codetwolang,MATCH(Qualification!U151,libtwolang,0))&gt;=10,INDEX(codetwolang,MATCH(Qualification!U151,libtwolang,0))&lt;=99),FALSE,TRUE))))</f>
        <v/>
      </c>
      <c r="AE151" s="26" t="str">
        <f t="shared" si="59"/>
        <v/>
      </c>
      <c r="AF151" s="56" t="str">
        <f t="shared" si="65"/>
        <v/>
      </c>
    </row>
    <row r="152" spans="1:32">
      <c r="A152" s="40" t="str">
        <f t="shared" si="60"/>
        <v/>
      </c>
      <c r="B152" s="40" t="str">
        <f t="shared" si="44"/>
        <v/>
      </c>
      <c r="C152" s="65" t="str">
        <f t="shared" si="45"/>
        <v/>
      </c>
      <c r="D152" s="56" t="str">
        <f t="shared" si="46"/>
        <v/>
      </c>
      <c r="E152" s="56" t="str">
        <f t="shared" si="47"/>
        <v/>
      </c>
      <c r="F152" s="66" t="str">
        <f t="shared" si="48"/>
        <v/>
      </c>
      <c r="G152" s="66" t="str">
        <f t="shared" si="49"/>
        <v/>
      </c>
      <c r="H152" s="57" t="str">
        <f t="shared" si="50"/>
        <v/>
      </c>
      <c r="I152" s="57" t="str">
        <f t="shared" si="51"/>
        <v/>
      </c>
      <c r="J152" s="64" t="str">
        <f t="shared" si="52"/>
        <v/>
      </c>
      <c r="K152" s="64" t="str">
        <f t="shared" si="53"/>
        <v/>
      </c>
      <c r="L152" s="114" t="str">
        <f t="shared" si="54"/>
        <v/>
      </c>
      <c r="M152" s="114" t="str">
        <f t="shared" si="55"/>
        <v/>
      </c>
      <c r="N152" s="113" t="str">
        <f>IF(B152&lt;&gt;"",IF(INDEX(ctrlage,B152)=TRUE,Livraison!$B$15-(YEAR(INDEX(pgebdat,B152))),""),"")</f>
        <v/>
      </c>
      <c r="O152" s="107"/>
      <c r="P152" s="105"/>
      <c r="Q152" s="108"/>
      <c r="R152" s="126"/>
      <c r="S152" s="108"/>
      <c r="T152" s="108"/>
      <c r="U152" s="108"/>
      <c r="V152" s="105"/>
      <c r="W152" s="132"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cation!Q152,libtform,0))&gt;=10311000,INDEX(codetform,MATCH(Qualification!Q152,libtform,0))&lt;=10319900),IF(AND(INDEX(codetwolang,MATCH(Qualification!U152,libtwolang,0))&gt;=1,INDEX(codetwolang,MATCH(Qualification!U152,libtwolang,0))&lt;=999),TRUE,FALSE),IF(AND(INDEX(codetwolang,MATCH(Qualification!U152,libtwolang,0))&gt;=10,INDEX(codetwolang,MATCH(Qualification!U152,libtwolang,0))&lt;=99),FALSE,TRUE))))</f>
        <v/>
      </c>
      <c r="AE152" s="26" t="str">
        <f t="shared" si="59"/>
        <v/>
      </c>
      <c r="AF152" s="56" t="str">
        <f t="shared" si="65"/>
        <v/>
      </c>
    </row>
    <row r="153" spans="1:32">
      <c r="A153" s="40" t="str">
        <f t="shared" si="60"/>
        <v/>
      </c>
      <c r="B153" s="40" t="str">
        <f t="shared" si="44"/>
        <v/>
      </c>
      <c r="C153" s="65" t="str">
        <f t="shared" si="45"/>
        <v/>
      </c>
      <c r="D153" s="56" t="str">
        <f t="shared" si="46"/>
        <v/>
      </c>
      <c r="E153" s="56" t="str">
        <f t="shared" si="47"/>
        <v/>
      </c>
      <c r="F153" s="66" t="str">
        <f t="shared" si="48"/>
        <v/>
      </c>
      <c r="G153" s="66" t="str">
        <f t="shared" si="49"/>
        <v/>
      </c>
      <c r="H153" s="57" t="str">
        <f t="shared" si="50"/>
        <v/>
      </c>
      <c r="I153" s="57" t="str">
        <f t="shared" si="51"/>
        <v/>
      </c>
      <c r="J153" s="64" t="str">
        <f t="shared" si="52"/>
        <v/>
      </c>
      <c r="K153" s="64" t="str">
        <f t="shared" si="53"/>
        <v/>
      </c>
      <c r="L153" s="114" t="str">
        <f t="shared" si="54"/>
        <v/>
      </c>
      <c r="M153" s="114" t="str">
        <f t="shared" si="55"/>
        <v/>
      </c>
      <c r="N153" s="113" t="str">
        <f>IF(B153&lt;&gt;"",IF(INDEX(ctrlage,B153)=TRUE,Livraison!$B$15-(YEAR(INDEX(pgebdat,B153))),""),"")</f>
        <v/>
      </c>
      <c r="O153" s="107"/>
      <c r="P153" s="105"/>
      <c r="Q153" s="108"/>
      <c r="R153" s="126"/>
      <c r="S153" s="108"/>
      <c r="T153" s="108"/>
      <c r="U153" s="108"/>
      <c r="V153" s="105"/>
      <c r="W153" s="132"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cation!Q153,libtform,0))&gt;=10311000,INDEX(codetform,MATCH(Qualification!Q153,libtform,0))&lt;=10319900),IF(AND(INDEX(codetwolang,MATCH(Qualification!U153,libtwolang,0))&gt;=1,INDEX(codetwolang,MATCH(Qualification!U153,libtwolang,0))&lt;=999),TRUE,FALSE),IF(AND(INDEX(codetwolang,MATCH(Qualification!U153,libtwolang,0))&gt;=10,INDEX(codetwolang,MATCH(Qualification!U153,libtwolang,0))&lt;=99),FALSE,TRUE))))</f>
        <v/>
      </c>
      <c r="AE153" s="26" t="str">
        <f t="shared" si="59"/>
        <v/>
      </c>
      <c r="AF153" s="56" t="str">
        <f t="shared" si="65"/>
        <v/>
      </c>
    </row>
    <row r="154" spans="1:32">
      <c r="A154" s="40" t="str">
        <f t="shared" si="60"/>
        <v/>
      </c>
      <c r="B154" s="40" t="str">
        <f t="shared" si="44"/>
        <v/>
      </c>
      <c r="C154" s="65" t="str">
        <f t="shared" si="45"/>
        <v/>
      </c>
      <c r="D154" s="56" t="str">
        <f t="shared" si="46"/>
        <v/>
      </c>
      <c r="E154" s="56" t="str">
        <f t="shared" si="47"/>
        <v/>
      </c>
      <c r="F154" s="66" t="str">
        <f t="shared" si="48"/>
        <v/>
      </c>
      <c r="G154" s="66" t="str">
        <f t="shared" si="49"/>
        <v/>
      </c>
      <c r="H154" s="57" t="str">
        <f t="shared" si="50"/>
        <v/>
      </c>
      <c r="I154" s="57" t="str">
        <f t="shared" si="51"/>
        <v/>
      </c>
      <c r="J154" s="64" t="str">
        <f t="shared" si="52"/>
        <v/>
      </c>
      <c r="K154" s="64" t="str">
        <f t="shared" si="53"/>
        <v/>
      </c>
      <c r="L154" s="114" t="str">
        <f t="shared" si="54"/>
        <v/>
      </c>
      <c r="M154" s="114" t="str">
        <f t="shared" si="55"/>
        <v/>
      </c>
      <c r="N154" s="113" t="str">
        <f>IF(B154&lt;&gt;"",IF(INDEX(ctrlage,B154)=TRUE,Livraison!$B$15-(YEAR(INDEX(pgebdat,B154))),""),"")</f>
        <v/>
      </c>
      <c r="O154" s="107"/>
      <c r="P154" s="105"/>
      <c r="Q154" s="108"/>
      <c r="R154" s="126"/>
      <c r="S154" s="108"/>
      <c r="T154" s="108"/>
      <c r="U154" s="108"/>
      <c r="V154" s="105"/>
      <c r="W154" s="132"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cation!Q154,libtform,0))&gt;=10311000,INDEX(codetform,MATCH(Qualification!Q154,libtform,0))&lt;=10319900),IF(AND(INDEX(codetwolang,MATCH(Qualification!U154,libtwolang,0))&gt;=1,INDEX(codetwolang,MATCH(Qualification!U154,libtwolang,0))&lt;=999),TRUE,FALSE),IF(AND(INDEX(codetwolang,MATCH(Qualification!U154,libtwolang,0))&gt;=10,INDEX(codetwolang,MATCH(Qualification!U154,libtwolang,0))&lt;=99),FALSE,TRUE))))</f>
        <v/>
      </c>
      <c r="AE154" s="26" t="str">
        <f t="shared" si="59"/>
        <v/>
      </c>
      <c r="AF154" s="56" t="str">
        <f t="shared" si="65"/>
        <v/>
      </c>
    </row>
    <row r="155" spans="1:32">
      <c r="A155" s="40" t="str">
        <f t="shared" si="60"/>
        <v/>
      </c>
      <c r="B155" s="40" t="str">
        <f t="shared" si="44"/>
        <v/>
      </c>
      <c r="C155" s="65" t="str">
        <f t="shared" si="45"/>
        <v/>
      </c>
      <c r="D155" s="56" t="str">
        <f t="shared" si="46"/>
        <v/>
      </c>
      <c r="E155" s="56" t="str">
        <f t="shared" si="47"/>
        <v/>
      </c>
      <c r="F155" s="66" t="str">
        <f t="shared" si="48"/>
        <v/>
      </c>
      <c r="G155" s="66" t="str">
        <f t="shared" si="49"/>
        <v/>
      </c>
      <c r="H155" s="57" t="str">
        <f t="shared" si="50"/>
        <v/>
      </c>
      <c r="I155" s="57" t="str">
        <f t="shared" si="51"/>
        <v/>
      </c>
      <c r="J155" s="64" t="str">
        <f t="shared" si="52"/>
        <v/>
      </c>
      <c r="K155" s="64" t="str">
        <f t="shared" si="53"/>
        <v/>
      </c>
      <c r="L155" s="114" t="str">
        <f t="shared" si="54"/>
        <v/>
      </c>
      <c r="M155" s="114" t="str">
        <f t="shared" si="55"/>
        <v/>
      </c>
      <c r="N155" s="113" t="str">
        <f>IF(B155&lt;&gt;"",IF(INDEX(ctrlage,B155)=TRUE,Livraison!$B$15-(YEAR(INDEX(pgebdat,B155))),""),"")</f>
        <v/>
      </c>
      <c r="O155" s="107"/>
      <c r="P155" s="105"/>
      <c r="Q155" s="108"/>
      <c r="R155" s="126"/>
      <c r="S155" s="108"/>
      <c r="T155" s="108"/>
      <c r="U155" s="108"/>
      <c r="V155" s="105"/>
      <c r="W155" s="132"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cation!Q155,libtform,0))&gt;=10311000,INDEX(codetform,MATCH(Qualification!Q155,libtform,0))&lt;=10319900),IF(AND(INDEX(codetwolang,MATCH(Qualification!U155,libtwolang,0))&gt;=1,INDEX(codetwolang,MATCH(Qualification!U155,libtwolang,0))&lt;=999),TRUE,FALSE),IF(AND(INDEX(codetwolang,MATCH(Qualification!U155,libtwolang,0))&gt;=10,INDEX(codetwolang,MATCH(Qualification!U155,libtwolang,0))&lt;=99),FALSE,TRUE))))</f>
        <v/>
      </c>
      <c r="AE155" s="26" t="str">
        <f t="shared" si="59"/>
        <v/>
      </c>
      <c r="AF155" s="56" t="str">
        <f t="shared" si="65"/>
        <v/>
      </c>
    </row>
    <row r="156" spans="1:32">
      <c r="A156" s="40" t="str">
        <f t="shared" si="60"/>
        <v/>
      </c>
      <c r="B156" s="40" t="str">
        <f t="shared" si="44"/>
        <v/>
      </c>
      <c r="C156" s="65" t="str">
        <f t="shared" si="45"/>
        <v/>
      </c>
      <c r="D156" s="56" t="str">
        <f t="shared" si="46"/>
        <v/>
      </c>
      <c r="E156" s="56" t="str">
        <f t="shared" si="47"/>
        <v/>
      </c>
      <c r="F156" s="66" t="str">
        <f t="shared" si="48"/>
        <v/>
      </c>
      <c r="G156" s="66" t="str">
        <f t="shared" si="49"/>
        <v/>
      </c>
      <c r="H156" s="57" t="str">
        <f t="shared" si="50"/>
        <v/>
      </c>
      <c r="I156" s="57" t="str">
        <f t="shared" si="51"/>
        <v/>
      </c>
      <c r="J156" s="64" t="str">
        <f t="shared" si="52"/>
        <v/>
      </c>
      <c r="K156" s="64" t="str">
        <f t="shared" si="53"/>
        <v/>
      </c>
      <c r="L156" s="114" t="str">
        <f t="shared" si="54"/>
        <v/>
      </c>
      <c r="M156" s="114" t="str">
        <f t="shared" si="55"/>
        <v/>
      </c>
      <c r="N156" s="113" t="str">
        <f>IF(B156&lt;&gt;"",IF(INDEX(ctrlage,B156)=TRUE,Livraison!$B$15-(YEAR(INDEX(pgebdat,B156))),""),"")</f>
        <v/>
      </c>
      <c r="O156" s="107"/>
      <c r="P156" s="105"/>
      <c r="Q156" s="108"/>
      <c r="R156" s="126"/>
      <c r="S156" s="108"/>
      <c r="T156" s="108"/>
      <c r="U156" s="108"/>
      <c r="V156" s="105"/>
      <c r="W156" s="132"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cation!Q156,libtform,0))&gt;=10311000,INDEX(codetform,MATCH(Qualification!Q156,libtform,0))&lt;=10319900),IF(AND(INDEX(codetwolang,MATCH(Qualification!U156,libtwolang,0))&gt;=1,INDEX(codetwolang,MATCH(Qualification!U156,libtwolang,0))&lt;=999),TRUE,FALSE),IF(AND(INDEX(codetwolang,MATCH(Qualification!U156,libtwolang,0))&gt;=10,INDEX(codetwolang,MATCH(Qualification!U156,libtwolang,0))&lt;=99),FALSE,TRUE))))</f>
        <v/>
      </c>
      <c r="AE156" s="26" t="str">
        <f t="shared" si="59"/>
        <v/>
      </c>
      <c r="AF156" s="56" t="str">
        <f t="shared" si="65"/>
        <v/>
      </c>
    </row>
    <row r="157" spans="1:32">
      <c r="A157" s="40" t="str">
        <f t="shared" si="60"/>
        <v/>
      </c>
      <c r="B157" s="40" t="str">
        <f t="shared" si="44"/>
        <v/>
      </c>
      <c r="C157" s="65" t="str">
        <f t="shared" si="45"/>
        <v/>
      </c>
      <c r="D157" s="56" t="str">
        <f t="shared" si="46"/>
        <v/>
      </c>
      <c r="E157" s="56" t="str">
        <f t="shared" si="47"/>
        <v/>
      </c>
      <c r="F157" s="66" t="str">
        <f t="shared" si="48"/>
        <v/>
      </c>
      <c r="G157" s="66" t="str">
        <f t="shared" si="49"/>
        <v/>
      </c>
      <c r="H157" s="57" t="str">
        <f t="shared" si="50"/>
        <v/>
      </c>
      <c r="I157" s="57" t="str">
        <f t="shared" si="51"/>
        <v/>
      </c>
      <c r="J157" s="64" t="str">
        <f t="shared" si="52"/>
        <v/>
      </c>
      <c r="K157" s="64" t="str">
        <f t="shared" si="53"/>
        <v/>
      </c>
      <c r="L157" s="114" t="str">
        <f t="shared" si="54"/>
        <v/>
      </c>
      <c r="M157" s="114" t="str">
        <f t="shared" si="55"/>
        <v/>
      </c>
      <c r="N157" s="113" t="str">
        <f>IF(B157&lt;&gt;"",IF(INDEX(ctrlage,B157)=TRUE,Livraison!$B$15-(YEAR(INDEX(pgebdat,B157))),""),"")</f>
        <v/>
      </c>
      <c r="O157" s="107"/>
      <c r="P157" s="105"/>
      <c r="Q157" s="108"/>
      <c r="R157" s="126"/>
      <c r="S157" s="108"/>
      <c r="T157" s="108"/>
      <c r="U157" s="108"/>
      <c r="V157" s="105"/>
      <c r="W157" s="132"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cation!Q157,libtform,0))&gt;=10311000,INDEX(codetform,MATCH(Qualification!Q157,libtform,0))&lt;=10319900),IF(AND(INDEX(codetwolang,MATCH(Qualification!U157,libtwolang,0))&gt;=1,INDEX(codetwolang,MATCH(Qualification!U157,libtwolang,0))&lt;=999),TRUE,FALSE),IF(AND(INDEX(codetwolang,MATCH(Qualification!U157,libtwolang,0))&gt;=10,INDEX(codetwolang,MATCH(Qualification!U157,libtwolang,0))&lt;=99),FALSE,TRUE))))</f>
        <v/>
      </c>
      <c r="AE157" s="26" t="str">
        <f t="shared" si="59"/>
        <v/>
      </c>
      <c r="AF157" s="56" t="str">
        <f t="shared" si="65"/>
        <v/>
      </c>
    </row>
    <row r="158" spans="1:32">
      <c r="A158" s="40" t="str">
        <f t="shared" si="60"/>
        <v/>
      </c>
      <c r="B158" s="40" t="str">
        <f t="shared" si="44"/>
        <v/>
      </c>
      <c r="C158" s="65" t="str">
        <f t="shared" si="45"/>
        <v/>
      </c>
      <c r="D158" s="56" t="str">
        <f t="shared" si="46"/>
        <v/>
      </c>
      <c r="E158" s="56" t="str">
        <f t="shared" si="47"/>
        <v/>
      </c>
      <c r="F158" s="66" t="str">
        <f t="shared" si="48"/>
        <v/>
      </c>
      <c r="G158" s="66" t="str">
        <f t="shared" si="49"/>
        <v/>
      </c>
      <c r="H158" s="57" t="str">
        <f t="shared" si="50"/>
        <v/>
      </c>
      <c r="I158" s="57" t="str">
        <f t="shared" si="51"/>
        <v/>
      </c>
      <c r="J158" s="64" t="str">
        <f t="shared" si="52"/>
        <v/>
      </c>
      <c r="K158" s="64" t="str">
        <f t="shared" si="53"/>
        <v/>
      </c>
      <c r="L158" s="114" t="str">
        <f t="shared" si="54"/>
        <v/>
      </c>
      <c r="M158" s="114" t="str">
        <f t="shared" si="55"/>
        <v/>
      </c>
      <c r="N158" s="113" t="str">
        <f>IF(B158&lt;&gt;"",IF(INDEX(ctrlage,B158)=TRUE,Livraison!$B$15-(YEAR(INDEX(pgebdat,B158))),""),"")</f>
        <v/>
      </c>
      <c r="O158" s="107"/>
      <c r="P158" s="105"/>
      <c r="Q158" s="108"/>
      <c r="R158" s="126"/>
      <c r="S158" s="108"/>
      <c r="T158" s="108"/>
      <c r="U158" s="108"/>
      <c r="V158" s="105"/>
      <c r="W158" s="132"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cation!Q158,libtform,0))&gt;=10311000,INDEX(codetform,MATCH(Qualification!Q158,libtform,0))&lt;=10319900),IF(AND(INDEX(codetwolang,MATCH(Qualification!U158,libtwolang,0))&gt;=1,INDEX(codetwolang,MATCH(Qualification!U158,libtwolang,0))&lt;=999),TRUE,FALSE),IF(AND(INDEX(codetwolang,MATCH(Qualification!U158,libtwolang,0))&gt;=10,INDEX(codetwolang,MATCH(Qualification!U158,libtwolang,0))&lt;=99),FALSE,TRUE))))</f>
        <v/>
      </c>
      <c r="AE158" s="26" t="str">
        <f t="shared" si="59"/>
        <v/>
      </c>
      <c r="AF158" s="56" t="str">
        <f t="shared" si="65"/>
        <v/>
      </c>
    </row>
    <row r="159" spans="1:32">
      <c r="A159" s="40" t="str">
        <f t="shared" si="60"/>
        <v/>
      </c>
      <c r="B159" s="40" t="str">
        <f t="shared" si="44"/>
        <v/>
      </c>
      <c r="C159" s="65" t="str">
        <f t="shared" si="45"/>
        <v/>
      </c>
      <c r="D159" s="56" t="str">
        <f t="shared" si="46"/>
        <v/>
      </c>
      <c r="E159" s="56" t="str">
        <f t="shared" si="47"/>
        <v/>
      </c>
      <c r="F159" s="66" t="str">
        <f t="shared" si="48"/>
        <v/>
      </c>
      <c r="G159" s="66" t="str">
        <f t="shared" si="49"/>
        <v/>
      </c>
      <c r="H159" s="57" t="str">
        <f t="shared" si="50"/>
        <v/>
      </c>
      <c r="I159" s="57" t="str">
        <f t="shared" si="51"/>
        <v/>
      </c>
      <c r="J159" s="64" t="str">
        <f t="shared" si="52"/>
        <v/>
      </c>
      <c r="K159" s="64" t="str">
        <f t="shared" si="53"/>
        <v/>
      </c>
      <c r="L159" s="114" t="str">
        <f t="shared" si="54"/>
        <v/>
      </c>
      <c r="M159" s="114" t="str">
        <f t="shared" si="55"/>
        <v/>
      </c>
      <c r="N159" s="113" t="str">
        <f>IF(B159&lt;&gt;"",IF(INDEX(ctrlage,B159)=TRUE,Livraison!$B$15-(YEAR(INDEX(pgebdat,B159))),""),"")</f>
        <v/>
      </c>
      <c r="O159" s="107"/>
      <c r="P159" s="105"/>
      <c r="Q159" s="108"/>
      <c r="R159" s="126"/>
      <c r="S159" s="108"/>
      <c r="T159" s="108"/>
      <c r="U159" s="108"/>
      <c r="V159" s="105"/>
      <c r="W159" s="132"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cation!Q159,libtform,0))&gt;=10311000,INDEX(codetform,MATCH(Qualification!Q159,libtform,0))&lt;=10319900),IF(AND(INDEX(codetwolang,MATCH(Qualification!U159,libtwolang,0))&gt;=1,INDEX(codetwolang,MATCH(Qualification!U159,libtwolang,0))&lt;=999),TRUE,FALSE),IF(AND(INDEX(codetwolang,MATCH(Qualification!U159,libtwolang,0))&gt;=10,INDEX(codetwolang,MATCH(Qualification!U159,libtwolang,0))&lt;=99),FALSE,TRUE))))</f>
        <v/>
      </c>
      <c r="AE159" s="26" t="str">
        <f t="shared" si="59"/>
        <v/>
      </c>
      <c r="AF159" s="56" t="str">
        <f t="shared" si="65"/>
        <v/>
      </c>
    </row>
    <row r="160" spans="1:32">
      <c r="A160" s="40" t="str">
        <f t="shared" si="60"/>
        <v/>
      </c>
      <c r="B160" s="40" t="str">
        <f t="shared" si="44"/>
        <v/>
      </c>
      <c r="C160" s="65" t="str">
        <f t="shared" si="45"/>
        <v/>
      </c>
      <c r="D160" s="56" t="str">
        <f t="shared" si="46"/>
        <v/>
      </c>
      <c r="E160" s="56" t="str">
        <f t="shared" si="47"/>
        <v/>
      </c>
      <c r="F160" s="66" t="str">
        <f t="shared" si="48"/>
        <v/>
      </c>
      <c r="G160" s="66" t="str">
        <f t="shared" si="49"/>
        <v/>
      </c>
      <c r="H160" s="57" t="str">
        <f t="shared" si="50"/>
        <v/>
      </c>
      <c r="I160" s="57" t="str">
        <f t="shared" si="51"/>
        <v/>
      </c>
      <c r="J160" s="64" t="str">
        <f t="shared" si="52"/>
        <v/>
      </c>
      <c r="K160" s="64" t="str">
        <f t="shared" si="53"/>
        <v/>
      </c>
      <c r="L160" s="114" t="str">
        <f t="shared" si="54"/>
        <v/>
      </c>
      <c r="M160" s="114" t="str">
        <f t="shared" si="55"/>
        <v/>
      </c>
      <c r="N160" s="113" t="str">
        <f>IF(B160&lt;&gt;"",IF(INDEX(ctrlage,B160)=TRUE,Livraison!$B$15-(YEAR(INDEX(pgebdat,B160))),""),"")</f>
        <v/>
      </c>
      <c r="O160" s="107"/>
      <c r="P160" s="105"/>
      <c r="Q160" s="108"/>
      <c r="R160" s="126"/>
      <c r="S160" s="108"/>
      <c r="T160" s="108"/>
      <c r="U160" s="108"/>
      <c r="V160" s="105"/>
      <c r="W160" s="132"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cation!Q160,libtform,0))&gt;=10311000,INDEX(codetform,MATCH(Qualification!Q160,libtform,0))&lt;=10319900),IF(AND(INDEX(codetwolang,MATCH(Qualification!U160,libtwolang,0))&gt;=1,INDEX(codetwolang,MATCH(Qualification!U160,libtwolang,0))&lt;=999),TRUE,FALSE),IF(AND(INDEX(codetwolang,MATCH(Qualification!U160,libtwolang,0))&gt;=10,INDEX(codetwolang,MATCH(Qualification!U160,libtwolang,0))&lt;=99),FALSE,TRUE))))</f>
        <v/>
      </c>
      <c r="AE160" s="26" t="str">
        <f t="shared" si="59"/>
        <v/>
      </c>
      <c r="AF160" s="56" t="str">
        <f t="shared" si="65"/>
        <v/>
      </c>
    </row>
    <row r="161" spans="1:32">
      <c r="A161" s="40" t="str">
        <f t="shared" si="60"/>
        <v/>
      </c>
      <c r="B161" s="40" t="str">
        <f t="shared" si="44"/>
        <v/>
      </c>
      <c r="C161" s="65" t="str">
        <f t="shared" si="45"/>
        <v/>
      </c>
      <c r="D161" s="56" t="str">
        <f t="shared" si="46"/>
        <v/>
      </c>
      <c r="E161" s="56" t="str">
        <f t="shared" si="47"/>
        <v/>
      </c>
      <c r="F161" s="66" t="str">
        <f t="shared" si="48"/>
        <v/>
      </c>
      <c r="G161" s="66" t="str">
        <f t="shared" si="49"/>
        <v/>
      </c>
      <c r="H161" s="57" t="str">
        <f t="shared" si="50"/>
        <v/>
      </c>
      <c r="I161" s="57" t="str">
        <f t="shared" si="51"/>
        <v/>
      </c>
      <c r="J161" s="64" t="str">
        <f t="shared" si="52"/>
        <v/>
      </c>
      <c r="K161" s="64" t="str">
        <f t="shared" si="53"/>
        <v/>
      </c>
      <c r="L161" s="114" t="str">
        <f t="shared" si="54"/>
        <v/>
      </c>
      <c r="M161" s="114" t="str">
        <f t="shared" si="55"/>
        <v/>
      </c>
      <c r="N161" s="113" t="str">
        <f>IF(B161&lt;&gt;"",IF(INDEX(ctrlage,B161)=TRUE,Livraison!$B$15-(YEAR(INDEX(pgebdat,B161))),""),"")</f>
        <v/>
      </c>
      <c r="O161" s="107"/>
      <c r="P161" s="105"/>
      <c r="Q161" s="108"/>
      <c r="R161" s="126"/>
      <c r="S161" s="108"/>
      <c r="T161" s="108"/>
      <c r="U161" s="108"/>
      <c r="V161" s="105"/>
      <c r="W161" s="132"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cation!Q161,libtform,0))&gt;=10311000,INDEX(codetform,MATCH(Qualification!Q161,libtform,0))&lt;=10319900),IF(AND(INDEX(codetwolang,MATCH(Qualification!U161,libtwolang,0))&gt;=1,INDEX(codetwolang,MATCH(Qualification!U161,libtwolang,0))&lt;=999),TRUE,FALSE),IF(AND(INDEX(codetwolang,MATCH(Qualification!U161,libtwolang,0))&gt;=10,INDEX(codetwolang,MATCH(Qualification!U161,libtwolang,0))&lt;=99),FALSE,TRUE))))</f>
        <v/>
      </c>
      <c r="AE161" s="26" t="str">
        <f t="shared" si="59"/>
        <v/>
      </c>
      <c r="AF161" s="56" t="str">
        <f t="shared" si="65"/>
        <v/>
      </c>
    </row>
    <row r="162" spans="1:32">
      <c r="A162" s="40" t="str">
        <f t="shared" si="60"/>
        <v/>
      </c>
      <c r="B162" s="40" t="str">
        <f t="shared" si="44"/>
        <v/>
      </c>
      <c r="C162" s="65" t="str">
        <f t="shared" si="45"/>
        <v/>
      </c>
      <c r="D162" s="56" t="str">
        <f t="shared" si="46"/>
        <v/>
      </c>
      <c r="E162" s="56" t="str">
        <f t="shared" si="47"/>
        <v/>
      </c>
      <c r="F162" s="66" t="str">
        <f t="shared" si="48"/>
        <v/>
      </c>
      <c r="G162" s="66" t="str">
        <f t="shared" si="49"/>
        <v/>
      </c>
      <c r="H162" s="57" t="str">
        <f t="shared" si="50"/>
        <v/>
      </c>
      <c r="I162" s="57" t="str">
        <f t="shared" si="51"/>
        <v/>
      </c>
      <c r="J162" s="64" t="str">
        <f t="shared" si="52"/>
        <v/>
      </c>
      <c r="K162" s="64" t="str">
        <f t="shared" si="53"/>
        <v/>
      </c>
      <c r="L162" s="114" t="str">
        <f t="shared" si="54"/>
        <v/>
      </c>
      <c r="M162" s="114" t="str">
        <f t="shared" si="55"/>
        <v/>
      </c>
      <c r="N162" s="113" t="str">
        <f>IF(B162&lt;&gt;"",IF(INDEX(ctrlage,B162)=TRUE,Livraison!$B$15-(YEAR(INDEX(pgebdat,B162))),""),"")</f>
        <v/>
      </c>
      <c r="O162" s="107"/>
      <c r="P162" s="105"/>
      <c r="Q162" s="108"/>
      <c r="R162" s="126"/>
      <c r="S162" s="108"/>
      <c r="T162" s="108"/>
      <c r="U162" s="108"/>
      <c r="V162" s="105"/>
      <c r="W162" s="132"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cation!Q162,libtform,0))&gt;=10311000,INDEX(codetform,MATCH(Qualification!Q162,libtform,0))&lt;=10319900),IF(AND(INDEX(codetwolang,MATCH(Qualification!U162,libtwolang,0))&gt;=1,INDEX(codetwolang,MATCH(Qualification!U162,libtwolang,0))&lt;=999),TRUE,FALSE),IF(AND(INDEX(codetwolang,MATCH(Qualification!U162,libtwolang,0))&gt;=10,INDEX(codetwolang,MATCH(Qualification!U162,libtwolang,0))&lt;=99),FALSE,TRUE))))</f>
        <v/>
      </c>
      <c r="AE162" s="26" t="str">
        <f t="shared" si="59"/>
        <v/>
      </c>
      <c r="AF162" s="56" t="str">
        <f t="shared" si="65"/>
        <v/>
      </c>
    </row>
    <row r="163" spans="1:32">
      <c r="A163" s="40" t="str">
        <f t="shared" si="60"/>
        <v/>
      </c>
      <c r="B163" s="40" t="str">
        <f t="shared" si="44"/>
        <v/>
      </c>
      <c r="C163" s="65" t="str">
        <f t="shared" si="45"/>
        <v/>
      </c>
      <c r="D163" s="56" t="str">
        <f t="shared" si="46"/>
        <v/>
      </c>
      <c r="E163" s="56" t="str">
        <f t="shared" si="47"/>
        <v/>
      </c>
      <c r="F163" s="66" t="str">
        <f t="shared" si="48"/>
        <v/>
      </c>
      <c r="G163" s="66" t="str">
        <f t="shared" si="49"/>
        <v/>
      </c>
      <c r="H163" s="57" t="str">
        <f t="shared" si="50"/>
        <v/>
      </c>
      <c r="I163" s="57" t="str">
        <f t="shared" si="51"/>
        <v/>
      </c>
      <c r="J163" s="64" t="str">
        <f t="shared" si="52"/>
        <v/>
      </c>
      <c r="K163" s="64" t="str">
        <f t="shared" si="53"/>
        <v/>
      </c>
      <c r="L163" s="114" t="str">
        <f t="shared" si="54"/>
        <v/>
      </c>
      <c r="M163" s="114" t="str">
        <f t="shared" si="55"/>
        <v/>
      </c>
      <c r="N163" s="113" t="str">
        <f>IF(B163&lt;&gt;"",IF(INDEX(ctrlage,B163)=TRUE,Livraison!$B$15-(YEAR(INDEX(pgebdat,B163))),""),"")</f>
        <v/>
      </c>
      <c r="O163" s="107"/>
      <c r="P163" s="105"/>
      <c r="Q163" s="108"/>
      <c r="R163" s="126"/>
      <c r="S163" s="108"/>
      <c r="T163" s="108"/>
      <c r="U163" s="108"/>
      <c r="V163" s="105"/>
      <c r="W163" s="132"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cation!Q163,libtform,0))&gt;=10311000,INDEX(codetform,MATCH(Qualification!Q163,libtform,0))&lt;=10319900),IF(AND(INDEX(codetwolang,MATCH(Qualification!U163,libtwolang,0))&gt;=1,INDEX(codetwolang,MATCH(Qualification!U163,libtwolang,0))&lt;=999),TRUE,FALSE),IF(AND(INDEX(codetwolang,MATCH(Qualification!U163,libtwolang,0))&gt;=10,INDEX(codetwolang,MATCH(Qualification!U163,libtwolang,0))&lt;=99),FALSE,TRUE))))</f>
        <v/>
      </c>
      <c r="AE163" s="26" t="str">
        <f t="shared" si="59"/>
        <v/>
      </c>
      <c r="AF163" s="56" t="str">
        <f t="shared" si="65"/>
        <v/>
      </c>
    </row>
    <row r="164" spans="1:32">
      <c r="A164" s="40" t="str">
        <f t="shared" si="60"/>
        <v/>
      </c>
      <c r="B164" s="40" t="str">
        <f t="shared" si="44"/>
        <v/>
      </c>
      <c r="C164" s="65" t="str">
        <f t="shared" si="45"/>
        <v/>
      </c>
      <c r="D164" s="56" t="str">
        <f t="shared" si="46"/>
        <v/>
      </c>
      <c r="E164" s="56" t="str">
        <f t="shared" si="47"/>
        <v/>
      </c>
      <c r="F164" s="66" t="str">
        <f t="shared" si="48"/>
        <v/>
      </c>
      <c r="G164" s="66" t="str">
        <f t="shared" si="49"/>
        <v/>
      </c>
      <c r="H164" s="57" t="str">
        <f t="shared" si="50"/>
        <v/>
      </c>
      <c r="I164" s="57" t="str">
        <f t="shared" si="51"/>
        <v/>
      </c>
      <c r="J164" s="64" t="str">
        <f t="shared" si="52"/>
        <v/>
      </c>
      <c r="K164" s="64" t="str">
        <f t="shared" si="53"/>
        <v/>
      </c>
      <c r="L164" s="114" t="str">
        <f t="shared" si="54"/>
        <v/>
      </c>
      <c r="M164" s="114" t="str">
        <f t="shared" si="55"/>
        <v/>
      </c>
      <c r="N164" s="113" t="str">
        <f>IF(B164&lt;&gt;"",IF(INDEX(ctrlage,B164)=TRUE,Livraison!$B$15-(YEAR(INDEX(pgebdat,B164))),""),"")</f>
        <v/>
      </c>
      <c r="O164" s="107"/>
      <c r="P164" s="105"/>
      <c r="Q164" s="108"/>
      <c r="R164" s="126"/>
      <c r="S164" s="108"/>
      <c r="T164" s="108"/>
      <c r="U164" s="108"/>
      <c r="V164" s="105"/>
      <c r="W164" s="132"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cation!Q164,libtform,0))&gt;=10311000,INDEX(codetform,MATCH(Qualification!Q164,libtform,0))&lt;=10319900),IF(AND(INDEX(codetwolang,MATCH(Qualification!U164,libtwolang,0))&gt;=1,INDEX(codetwolang,MATCH(Qualification!U164,libtwolang,0))&lt;=999),TRUE,FALSE),IF(AND(INDEX(codetwolang,MATCH(Qualification!U164,libtwolang,0))&gt;=10,INDEX(codetwolang,MATCH(Qualification!U164,libtwolang,0))&lt;=99),FALSE,TRUE))))</f>
        <v/>
      </c>
      <c r="AE164" s="26" t="str">
        <f t="shared" si="59"/>
        <v/>
      </c>
      <c r="AF164" s="56" t="str">
        <f t="shared" si="65"/>
        <v/>
      </c>
    </row>
    <row r="165" spans="1:32">
      <c r="A165" s="40" t="str">
        <f t="shared" si="60"/>
        <v/>
      </c>
      <c r="B165" s="40" t="str">
        <f t="shared" si="44"/>
        <v/>
      </c>
      <c r="C165" s="65" t="str">
        <f t="shared" si="45"/>
        <v/>
      </c>
      <c r="D165" s="56" t="str">
        <f t="shared" si="46"/>
        <v/>
      </c>
      <c r="E165" s="56" t="str">
        <f t="shared" si="47"/>
        <v/>
      </c>
      <c r="F165" s="66" t="str">
        <f t="shared" si="48"/>
        <v/>
      </c>
      <c r="G165" s="66" t="str">
        <f t="shared" si="49"/>
        <v/>
      </c>
      <c r="H165" s="57" t="str">
        <f t="shared" si="50"/>
        <v/>
      </c>
      <c r="I165" s="57" t="str">
        <f t="shared" si="51"/>
        <v/>
      </c>
      <c r="J165" s="64" t="str">
        <f t="shared" si="52"/>
        <v/>
      </c>
      <c r="K165" s="64" t="str">
        <f t="shared" si="53"/>
        <v/>
      </c>
      <c r="L165" s="114" t="str">
        <f t="shared" si="54"/>
        <v/>
      </c>
      <c r="M165" s="114" t="str">
        <f t="shared" si="55"/>
        <v/>
      </c>
      <c r="N165" s="113" t="str">
        <f>IF(B165&lt;&gt;"",IF(INDEX(ctrlage,B165)=TRUE,Livraison!$B$15-(YEAR(INDEX(pgebdat,B165))),""),"")</f>
        <v/>
      </c>
      <c r="O165" s="107"/>
      <c r="P165" s="105"/>
      <c r="Q165" s="108"/>
      <c r="R165" s="126"/>
      <c r="S165" s="108"/>
      <c r="T165" s="108"/>
      <c r="U165" s="108"/>
      <c r="V165" s="105"/>
      <c r="W165" s="132"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cation!Q165,libtform,0))&gt;=10311000,INDEX(codetform,MATCH(Qualification!Q165,libtform,0))&lt;=10319900),IF(AND(INDEX(codetwolang,MATCH(Qualification!U165,libtwolang,0))&gt;=1,INDEX(codetwolang,MATCH(Qualification!U165,libtwolang,0))&lt;=999),TRUE,FALSE),IF(AND(INDEX(codetwolang,MATCH(Qualification!U165,libtwolang,0))&gt;=10,INDEX(codetwolang,MATCH(Qualification!U165,libtwolang,0))&lt;=99),FALSE,TRUE))))</f>
        <v/>
      </c>
      <c r="AE165" s="26" t="str">
        <f t="shared" si="59"/>
        <v/>
      </c>
      <c r="AF165" s="56" t="str">
        <f t="shared" si="65"/>
        <v/>
      </c>
    </row>
    <row r="166" spans="1:32">
      <c r="A166" s="40" t="str">
        <f t="shared" si="60"/>
        <v/>
      </c>
      <c r="B166" s="40" t="str">
        <f t="shared" si="44"/>
        <v/>
      </c>
      <c r="C166" s="65" t="str">
        <f t="shared" si="45"/>
        <v/>
      </c>
      <c r="D166" s="56" t="str">
        <f t="shared" si="46"/>
        <v/>
      </c>
      <c r="E166" s="56" t="str">
        <f t="shared" si="47"/>
        <v/>
      </c>
      <c r="F166" s="66" t="str">
        <f t="shared" si="48"/>
        <v/>
      </c>
      <c r="G166" s="66" t="str">
        <f t="shared" si="49"/>
        <v/>
      </c>
      <c r="H166" s="57" t="str">
        <f t="shared" si="50"/>
        <v/>
      </c>
      <c r="I166" s="57" t="str">
        <f t="shared" si="51"/>
        <v/>
      </c>
      <c r="J166" s="64" t="str">
        <f t="shared" si="52"/>
        <v/>
      </c>
      <c r="K166" s="64" t="str">
        <f t="shared" si="53"/>
        <v/>
      </c>
      <c r="L166" s="114" t="str">
        <f t="shared" si="54"/>
        <v/>
      </c>
      <c r="M166" s="114" t="str">
        <f t="shared" si="55"/>
        <v/>
      </c>
      <c r="N166" s="113" t="str">
        <f>IF(B166&lt;&gt;"",IF(INDEX(ctrlage,B166)=TRUE,Livraison!$B$15-(YEAR(INDEX(pgebdat,B166))),""),"")</f>
        <v/>
      </c>
      <c r="O166" s="107"/>
      <c r="P166" s="105"/>
      <c r="Q166" s="108"/>
      <c r="R166" s="126"/>
      <c r="S166" s="108"/>
      <c r="T166" s="108"/>
      <c r="U166" s="108"/>
      <c r="V166" s="105"/>
      <c r="W166" s="132"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cation!Q166,libtform,0))&gt;=10311000,INDEX(codetform,MATCH(Qualification!Q166,libtform,0))&lt;=10319900),IF(AND(INDEX(codetwolang,MATCH(Qualification!U166,libtwolang,0))&gt;=1,INDEX(codetwolang,MATCH(Qualification!U166,libtwolang,0))&lt;=999),TRUE,FALSE),IF(AND(INDEX(codetwolang,MATCH(Qualification!U166,libtwolang,0))&gt;=10,INDEX(codetwolang,MATCH(Qualification!U166,libtwolang,0))&lt;=99),FALSE,TRUE))))</f>
        <v/>
      </c>
      <c r="AE166" s="26" t="str">
        <f t="shared" si="59"/>
        <v/>
      </c>
      <c r="AF166" s="56" t="str">
        <f t="shared" si="65"/>
        <v/>
      </c>
    </row>
    <row r="167" spans="1:32">
      <c r="A167" s="40" t="str">
        <f t="shared" si="60"/>
        <v/>
      </c>
      <c r="B167" s="40" t="str">
        <f t="shared" si="44"/>
        <v/>
      </c>
      <c r="C167" s="65" t="str">
        <f t="shared" si="45"/>
        <v/>
      </c>
      <c r="D167" s="56" t="str">
        <f t="shared" si="46"/>
        <v/>
      </c>
      <c r="E167" s="56" t="str">
        <f t="shared" si="47"/>
        <v/>
      </c>
      <c r="F167" s="66" t="str">
        <f t="shared" si="48"/>
        <v/>
      </c>
      <c r="G167" s="66" t="str">
        <f t="shared" si="49"/>
        <v/>
      </c>
      <c r="H167" s="57" t="str">
        <f t="shared" si="50"/>
        <v/>
      </c>
      <c r="I167" s="57" t="str">
        <f t="shared" si="51"/>
        <v/>
      </c>
      <c r="J167" s="64" t="str">
        <f t="shared" si="52"/>
        <v/>
      </c>
      <c r="K167" s="64" t="str">
        <f t="shared" si="53"/>
        <v/>
      </c>
      <c r="L167" s="114" t="str">
        <f t="shared" si="54"/>
        <v/>
      </c>
      <c r="M167" s="114" t="str">
        <f t="shared" si="55"/>
        <v/>
      </c>
      <c r="N167" s="113" t="str">
        <f>IF(B167&lt;&gt;"",IF(INDEX(ctrlage,B167)=TRUE,Livraison!$B$15-(YEAR(INDEX(pgebdat,B167))),""),"")</f>
        <v/>
      </c>
      <c r="O167" s="107"/>
      <c r="P167" s="105"/>
      <c r="Q167" s="108"/>
      <c r="R167" s="126"/>
      <c r="S167" s="108"/>
      <c r="T167" s="108"/>
      <c r="U167" s="108"/>
      <c r="V167" s="105"/>
      <c r="W167" s="132"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cation!Q167,libtform,0))&gt;=10311000,INDEX(codetform,MATCH(Qualification!Q167,libtform,0))&lt;=10319900),IF(AND(INDEX(codetwolang,MATCH(Qualification!U167,libtwolang,0))&gt;=1,INDEX(codetwolang,MATCH(Qualification!U167,libtwolang,0))&lt;=999),TRUE,FALSE),IF(AND(INDEX(codetwolang,MATCH(Qualification!U167,libtwolang,0))&gt;=10,INDEX(codetwolang,MATCH(Qualification!U167,libtwolang,0))&lt;=99),FALSE,TRUE))))</f>
        <v/>
      </c>
      <c r="AE167" s="26" t="str">
        <f t="shared" si="59"/>
        <v/>
      </c>
      <c r="AF167" s="56" t="str">
        <f t="shared" si="65"/>
        <v/>
      </c>
    </row>
    <row r="168" spans="1:32">
      <c r="A168" s="40" t="str">
        <f t="shared" si="60"/>
        <v/>
      </c>
      <c r="B168" s="40" t="str">
        <f t="shared" si="44"/>
        <v/>
      </c>
      <c r="C168" s="65" t="str">
        <f t="shared" si="45"/>
        <v/>
      </c>
      <c r="D168" s="56" t="str">
        <f t="shared" si="46"/>
        <v/>
      </c>
      <c r="E168" s="56" t="str">
        <f t="shared" si="47"/>
        <v/>
      </c>
      <c r="F168" s="66" t="str">
        <f t="shared" si="48"/>
        <v/>
      </c>
      <c r="G168" s="66" t="str">
        <f t="shared" si="49"/>
        <v/>
      </c>
      <c r="H168" s="57" t="str">
        <f t="shared" si="50"/>
        <v/>
      </c>
      <c r="I168" s="57" t="str">
        <f t="shared" si="51"/>
        <v/>
      </c>
      <c r="J168" s="64" t="str">
        <f t="shared" si="52"/>
        <v/>
      </c>
      <c r="K168" s="64" t="str">
        <f t="shared" si="53"/>
        <v/>
      </c>
      <c r="L168" s="114" t="str">
        <f t="shared" si="54"/>
        <v/>
      </c>
      <c r="M168" s="114" t="str">
        <f t="shared" si="55"/>
        <v/>
      </c>
      <c r="N168" s="113" t="str">
        <f>IF(B168&lt;&gt;"",IF(INDEX(ctrlage,B168)=TRUE,Livraison!$B$15-(YEAR(INDEX(pgebdat,B168))),""),"")</f>
        <v/>
      </c>
      <c r="O168" s="107"/>
      <c r="P168" s="105"/>
      <c r="Q168" s="108"/>
      <c r="R168" s="126"/>
      <c r="S168" s="108"/>
      <c r="T168" s="108"/>
      <c r="U168" s="108"/>
      <c r="V168" s="105"/>
      <c r="W168" s="132"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cation!Q168,libtform,0))&gt;=10311000,INDEX(codetform,MATCH(Qualification!Q168,libtform,0))&lt;=10319900),IF(AND(INDEX(codetwolang,MATCH(Qualification!U168,libtwolang,0))&gt;=1,INDEX(codetwolang,MATCH(Qualification!U168,libtwolang,0))&lt;=999),TRUE,FALSE),IF(AND(INDEX(codetwolang,MATCH(Qualification!U168,libtwolang,0))&gt;=10,INDEX(codetwolang,MATCH(Qualification!U168,libtwolang,0))&lt;=99),FALSE,TRUE))))</f>
        <v/>
      </c>
      <c r="AE168" s="26" t="str">
        <f t="shared" si="59"/>
        <v/>
      </c>
      <c r="AF168" s="56" t="str">
        <f t="shared" si="65"/>
        <v/>
      </c>
    </row>
    <row r="169" spans="1:32">
      <c r="A169" s="40" t="str">
        <f t="shared" si="60"/>
        <v/>
      </c>
      <c r="B169" s="40" t="str">
        <f t="shared" si="44"/>
        <v/>
      </c>
      <c r="C169" s="65" t="str">
        <f t="shared" si="45"/>
        <v/>
      </c>
      <c r="D169" s="56" t="str">
        <f t="shared" si="46"/>
        <v/>
      </c>
      <c r="E169" s="56" t="str">
        <f t="shared" si="47"/>
        <v/>
      </c>
      <c r="F169" s="66" t="str">
        <f t="shared" si="48"/>
        <v/>
      </c>
      <c r="G169" s="66" t="str">
        <f t="shared" si="49"/>
        <v/>
      </c>
      <c r="H169" s="57" t="str">
        <f t="shared" si="50"/>
        <v/>
      </c>
      <c r="I169" s="57" t="str">
        <f t="shared" si="51"/>
        <v/>
      </c>
      <c r="J169" s="64" t="str">
        <f t="shared" si="52"/>
        <v/>
      </c>
      <c r="K169" s="64" t="str">
        <f t="shared" si="53"/>
        <v/>
      </c>
      <c r="L169" s="114" t="str">
        <f t="shared" si="54"/>
        <v/>
      </c>
      <c r="M169" s="114" t="str">
        <f t="shared" si="55"/>
        <v/>
      </c>
      <c r="N169" s="113" t="str">
        <f>IF(B169&lt;&gt;"",IF(INDEX(ctrlage,B169)=TRUE,Livraison!$B$15-(YEAR(INDEX(pgebdat,B169))),""),"")</f>
        <v/>
      </c>
      <c r="O169" s="107"/>
      <c r="P169" s="105"/>
      <c r="Q169" s="108"/>
      <c r="R169" s="126"/>
      <c r="S169" s="108"/>
      <c r="T169" s="108"/>
      <c r="U169" s="108"/>
      <c r="V169" s="105"/>
      <c r="W169" s="132"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cation!Q169,libtform,0))&gt;=10311000,INDEX(codetform,MATCH(Qualification!Q169,libtform,0))&lt;=10319900),IF(AND(INDEX(codetwolang,MATCH(Qualification!U169,libtwolang,0))&gt;=1,INDEX(codetwolang,MATCH(Qualification!U169,libtwolang,0))&lt;=999),TRUE,FALSE),IF(AND(INDEX(codetwolang,MATCH(Qualification!U169,libtwolang,0))&gt;=10,INDEX(codetwolang,MATCH(Qualification!U169,libtwolang,0))&lt;=99),FALSE,TRUE))))</f>
        <v/>
      </c>
      <c r="AE169" s="26" t="str">
        <f t="shared" si="59"/>
        <v/>
      </c>
      <c r="AF169" s="56" t="str">
        <f t="shared" si="65"/>
        <v/>
      </c>
    </row>
    <row r="170" spans="1:32">
      <c r="A170" s="40" t="str">
        <f t="shared" si="60"/>
        <v/>
      </c>
      <c r="B170" s="40" t="str">
        <f t="shared" si="44"/>
        <v/>
      </c>
      <c r="C170" s="65" t="str">
        <f t="shared" si="45"/>
        <v/>
      </c>
      <c r="D170" s="56" t="str">
        <f t="shared" si="46"/>
        <v/>
      </c>
      <c r="E170" s="56" t="str">
        <f t="shared" si="47"/>
        <v/>
      </c>
      <c r="F170" s="66" t="str">
        <f t="shared" si="48"/>
        <v/>
      </c>
      <c r="G170" s="66" t="str">
        <f t="shared" si="49"/>
        <v/>
      </c>
      <c r="H170" s="57" t="str">
        <f t="shared" si="50"/>
        <v/>
      </c>
      <c r="I170" s="57" t="str">
        <f t="shared" si="51"/>
        <v/>
      </c>
      <c r="J170" s="64" t="str">
        <f t="shared" si="52"/>
        <v/>
      </c>
      <c r="K170" s="64" t="str">
        <f t="shared" si="53"/>
        <v/>
      </c>
      <c r="L170" s="114" t="str">
        <f t="shared" si="54"/>
        <v/>
      </c>
      <c r="M170" s="114" t="str">
        <f t="shared" si="55"/>
        <v/>
      </c>
      <c r="N170" s="113" t="str">
        <f>IF(B170&lt;&gt;"",IF(INDEX(ctrlage,B170)=TRUE,Livraison!$B$15-(YEAR(INDEX(pgebdat,B170))),""),"")</f>
        <v/>
      </c>
      <c r="O170" s="107"/>
      <c r="P170" s="105"/>
      <c r="Q170" s="108"/>
      <c r="R170" s="126"/>
      <c r="S170" s="108"/>
      <c r="T170" s="108"/>
      <c r="U170" s="108"/>
      <c r="V170" s="105"/>
      <c r="W170" s="132"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cation!Q170,libtform,0))&gt;=10311000,INDEX(codetform,MATCH(Qualification!Q170,libtform,0))&lt;=10319900),IF(AND(INDEX(codetwolang,MATCH(Qualification!U170,libtwolang,0))&gt;=1,INDEX(codetwolang,MATCH(Qualification!U170,libtwolang,0))&lt;=999),TRUE,FALSE),IF(AND(INDEX(codetwolang,MATCH(Qualification!U170,libtwolang,0))&gt;=10,INDEX(codetwolang,MATCH(Qualification!U170,libtwolang,0))&lt;=99),FALSE,TRUE))))</f>
        <v/>
      </c>
      <c r="AE170" s="26" t="str">
        <f t="shared" si="59"/>
        <v/>
      </c>
      <c r="AF170" s="56" t="str">
        <f t="shared" si="65"/>
        <v/>
      </c>
    </row>
    <row r="171" spans="1:32">
      <c r="A171" s="40" t="str">
        <f t="shared" si="60"/>
        <v/>
      </c>
      <c r="B171" s="40" t="str">
        <f t="shared" si="44"/>
        <v/>
      </c>
      <c r="C171" s="65" t="str">
        <f t="shared" si="45"/>
        <v/>
      </c>
      <c r="D171" s="56" t="str">
        <f t="shared" si="46"/>
        <v/>
      </c>
      <c r="E171" s="56" t="str">
        <f t="shared" si="47"/>
        <v/>
      </c>
      <c r="F171" s="66" t="str">
        <f t="shared" si="48"/>
        <v/>
      </c>
      <c r="G171" s="66" t="str">
        <f t="shared" si="49"/>
        <v/>
      </c>
      <c r="H171" s="57" t="str">
        <f t="shared" si="50"/>
        <v/>
      </c>
      <c r="I171" s="57" t="str">
        <f t="shared" si="51"/>
        <v/>
      </c>
      <c r="J171" s="64" t="str">
        <f t="shared" si="52"/>
        <v/>
      </c>
      <c r="K171" s="64" t="str">
        <f t="shared" si="53"/>
        <v/>
      </c>
      <c r="L171" s="114" t="str">
        <f t="shared" si="54"/>
        <v/>
      </c>
      <c r="M171" s="114" t="str">
        <f t="shared" si="55"/>
        <v/>
      </c>
      <c r="N171" s="113" t="str">
        <f>IF(B171&lt;&gt;"",IF(INDEX(ctrlage,B171)=TRUE,Livraison!$B$15-(YEAR(INDEX(pgebdat,B171))),""),"")</f>
        <v/>
      </c>
      <c r="O171" s="107"/>
      <c r="P171" s="105"/>
      <c r="Q171" s="108"/>
      <c r="R171" s="126"/>
      <c r="S171" s="108"/>
      <c r="T171" s="108"/>
      <c r="U171" s="108"/>
      <c r="V171" s="105"/>
      <c r="W171" s="132"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cation!Q171,libtform,0))&gt;=10311000,INDEX(codetform,MATCH(Qualification!Q171,libtform,0))&lt;=10319900),IF(AND(INDEX(codetwolang,MATCH(Qualification!U171,libtwolang,0))&gt;=1,INDEX(codetwolang,MATCH(Qualification!U171,libtwolang,0))&lt;=999),TRUE,FALSE),IF(AND(INDEX(codetwolang,MATCH(Qualification!U171,libtwolang,0))&gt;=10,INDEX(codetwolang,MATCH(Qualification!U171,libtwolang,0))&lt;=99),FALSE,TRUE))))</f>
        <v/>
      </c>
      <c r="AE171" s="26" t="str">
        <f t="shared" si="59"/>
        <v/>
      </c>
      <c r="AF171" s="56" t="str">
        <f t="shared" si="65"/>
        <v/>
      </c>
    </row>
    <row r="172" spans="1:32">
      <c r="A172" s="40" t="str">
        <f t="shared" si="60"/>
        <v/>
      </c>
      <c r="B172" s="40" t="str">
        <f t="shared" si="44"/>
        <v/>
      </c>
      <c r="C172" s="65" t="str">
        <f t="shared" si="45"/>
        <v/>
      </c>
      <c r="D172" s="56" t="str">
        <f t="shared" si="46"/>
        <v/>
      </c>
      <c r="E172" s="56" t="str">
        <f t="shared" si="47"/>
        <v/>
      </c>
      <c r="F172" s="66" t="str">
        <f t="shared" si="48"/>
        <v/>
      </c>
      <c r="G172" s="66" t="str">
        <f t="shared" si="49"/>
        <v/>
      </c>
      <c r="H172" s="57" t="str">
        <f t="shared" si="50"/>
        <v/>
      </c>
      <c r="I172" s="57" t="str">
        <f t="shared" si="51"/>
        <v/>
      </c>
      <c r="J172" s="64" t="str">
        <f t="shared" si="52"/>
        <v/>
      </c>
      <c r="K172" s="64" t="str">
        <f t="shared" si="53"/>
        <v/>
      </c>
      <c r="L172" s="114" t="str">
        <f t="shared" si="54"/>
        <v/>
      </c>
      <c r="M172" s="114" t="str">
        <f t="shared" si="55"/>
        <v/>
      </c>
      <c r="N172" s="113" t="str">
        <f>IF(B172&lt;&gt;"",IF(INDEX(ctrlage,B172)=TRUE,Livraison!$B$15-(YEAR(INDEX(pgebdat,B172))),""),"")</f>
        <v/>
      </c>
      <c r="O172" s="107"/>
      <c r="P172" s="105"/>
      <c r="Q172" s="108"/>
      <c r="R172" s="126"/>
      <c r="S172" s="108"/>
      <c r="T172" s="108"/>
      <c r="U172" s="108"/>
      <c r="V172" s="105"/>
      <c r="W172" s="132"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cation!Q172,libtform,0))&gt;=10311000,INDEX(codetform,MATCH(Qualification!Q172,libtform,0))&lt;=10319900),IF(AND(INDEX(codetwolang,MATCH(Qualification!U172,libtwolang,0))&gt;=1,INDEX(codetwolang,MATCH(Qualification!U172,libtwolang,0))&lt;=999),TRUE,FALSE),IF(AND(INDEX(codetwolang,MATCH(Qualification!U172,libtwolang,0))&gt;=10,INDEX(codetwolang,MATCH(Qualification!U172,libtwolang,0))&lt;=99),FALSE,TRUE))))</f>
        <v/>
      </c>
      <c r="AE172" s="26" t="str">
        <f t="shared" si="59"/>
        <v/>
      </c>
      <c r="AF172" s="56" t="str">
        <f t="shared" si="65"/>
        <v/>
      </c>
    </row>
    <row r="173" spans="1:32">
      <c r="A173" s="40" t="str">
        <f t="shared" si="60"/>
        <v/>
      </c>
      <c r="B173" s="40" t="str">
        <f t="shared" si="44"/>
        <v/>
      </c>
      <c r="C173" s="65" t="str">
        <f t="shared" si="45"/>
        <v/>
      </c>
      <c r="D173" s="56" t="str">
        <f t="shared" si="46"/>
        <v/>
      </c>
      <c r="E173" s="56" t="str">
        <f t="shared" si="47"/>
        <v/>
      </c>
      <c r="F173" s="66" t="str">
        <f t="shared" si="48"/>
        <v/>
      </c>
      <c r="G173" s="66" t="str">
        <f t="shared" si="49"/>
        <v/>
      </c>
      <c r="H173" s="57" t="str">
        <f t="shared" si="50"/>
        <v/>
      </c>
      <c r="I173" s="57" t="str">
        <f t="shared" si="51"/>
        <v/>
      </c>
      <c r="J173" s="64" t="str">
        <f t="shared" si="52"/>
        <v/>
      </c>
      <c r="K173" s="64" t="str">
        <f t="shared" si="53"/>
        <v/>
      </c>
      <c r="L173" s="114" t="str">
        <f t="shared" si="54"/>
        <v/>
      </c>
      <c r="M173" s="114" t="str">
        <f t="shared" si="55"/>
        <v/>
      </c>
      <c r="N173" s="113" t="str">
        <f>IF(B173&lt;&gt;"",IF(INDEX(ctrlage,B173)=TRUE,Livraison!$B$15-(YEAR(INDEX(pgebdat,B173))),""),"")</f>
        <v/>
      </c>
      <c r="O173" s="107"/>
      <c r="P173" s="105"/>
      <c r="Q173" s="108"/>
      <c r="R173" s="126"/>
      <c r="S173" s="108"/>
      <c r="T173" s="108"/>
      <c r="U173" s="108"/>
      <c r="V173" s="105"/>
      <c r="W173" s="132"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cation!Q173,libtform,0))&gt;=10311000,INDEX(codetform,MATCH(Qualification!Q173,libtform,0))&lt;=10319900),IF(AND(INDEX(codetwolang,MATCH(Qualification!U173,libtwolang,0))&gt;=1,INDEX(codetwolang,MATCH(Qualification!U173,libtwolang,0))&lt;=999),TRUE,FALSE),IF(AND(INDEX(codetwolang,MATCH(Qualification!U173,libtwolang,0))&gt;=10,INDEX(codetwolang,MATCH(Qualification!U173,libtwolang,0))&lt;=99),FALSE,TRUE))))</f>
        <v/>
      </c>
      <c r="AE173" s="26" t="str">
        <f t="shared" si="59"/>
        <v/>
      </c>
      <c r="AF173" s="56" t="str">
        <f t="shared" si="65"/>
        <v/>
      </c>
    </row>
    <row r="174" spans="1:32">
      <c r="A174" s="40" t="str">
        <f t="shared" si="60"/>
        <v/>
      </c>
      <c r="B174" s="40" t="str">
        <f t="shared" si="44"/>
        <v/>
      </c>
      <c r="C174" s="65" t="str">
        <f t="shared" si="45"/>
        <v/>
      </c>
      <c r="D174" s="56" t="str">
        <f t="shared" si="46"/>
        <v/>
      </c>
      <c r="E174" s="56" t="str">
        <f t="shared" si="47"/>
        <v/>
      </c>
      <c r="F174" s="66" t="str">
        <f t="shared" si="48"/>
        <v/>
      </c>
      <c r="G174" s="66" t="str">
        <f t="shared" si="49"/>
        <v/>
      </c>
      <c r="H174" s="57" t="str">
        <f t="shared" si="50"/>
        <v/>
      </c>
      <c r="I174" s="57" t="str">
        <f t="shared" si="51"/>
        <v/>
      </c>
      <c r="J174" s="64" t="str">
        <f t="shared" si="52"/>
        <v/>
      </c>
      <c r="K174" s="64" t="str">
        <f t="shared" si="53"/>
        <v/>
      </c>
      <c r="L174" s="114" t="str">
        <f t="shared" si="54"/>
        <v/>
      </c>
      <c r="M174" s="114" t="str">
        <f t="shared" si="55"/>
        <v/>
      </c>
      <c r="N174" s="113" t="str">
        <f>IF(B174&lt;&gt;"",IF(INDEX(ctrlage,B174)=TRUE,Livraison!$B$15-(YEAR(INDEX(pgebdat,B174))),""),"")</f>
        <v/>
      </c>
      <c r="O174" s="107"/>
      <c r="P174" s="105"/>
      <c r="Q174" s="108"/>
      <c r="R174" s="126"/>
      <c r="S174" s="108"/>
      <c r="T174" s="108"/>
      <c r="U174" s="108"/>
      <c r="V174" s="105"/>
      <c r="W174" s="132"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cation!Q174,libtform,0))&gt;=10311000,INDEX(codetform,MATCH(Qualification!Q174,libtform,0))&lt;=10319900),IF(AND(INDEX(codetwolang,MATCH(Qualification!U174,libtwolang,0))&gt;=1,INDEX(codetwolang,MATCH(Qualification!U174,libtwolang,0))&lt;=999),TRUE,FALSE),IF(AND(INDEX(codetwolang,MATCH(Qualification!U174,libtwolang,0))&gt;=10,INDEX(codetwolang,MATCH(Qualification!U174,libtwolang,0))&lt;=99),FALSE,TRUE))))</f>
        <v/>
      </c>
      <c r="AE174" s="26" t="str">
        <f t="shared" si="59"/>
        <v/>
      </c>
      <c r="AF174" s="56" t="str">
        <f t="shared" si="65"/>
        <v/>
      </c>
    </row>
    <row r="175" spans="1:32">
      <c r="A175" s="40" t="str">
        <f t="shared" si="60"/>
        <v/>
      </c>
      <c r="B175" s="40" t="str">
        <f t="shared" si="44"/>
        <v/>
      </c>
      <c r="C175" s="65" t="str">
        <f t="shared" si="45"/>
        <v/>
      </c>
      <c r="D175" s="56" t="str">
        <f t="shared" si="46"/>
        <v/>
      </c>
      <c r="E175" s="56" t="str">
        <f t="shared" si="47"/>
        <v/>
      </c>
      <c r="F175" s="66" t="str">
        <f t="shared" si="48"/>
        <v/>
      </c>
      <c r="G175" s="66" t="str">
        <f t="shared" si="49"/>
        <v/>
      </c>
      <c r="H175" s="57" t="str">
        <f t="shared" si="50"/>
        <v/>
      </c>
      <c r="I175" s="57" t="str">
        <f t="shared" si="51"/>
        <v/>
      </c>
      <c r="J175" s="64" t="str">
        <f t="shared" si="52"/>
        <v/>
      </c>
      <c r="K175" s="64" t="str">
        <f t="shared" si="53"/>
        <v/>
      </c>
      <c r="L175" s="114" t="str">
        <f t="shared" si="54"/>
        <v/>
      </c>
      <c r="M175" s="114" t="str">
        <f t="shared" si="55"/>
        <v/>
      </c>
      <c r="N175" s="113" t="str">
        <f>IF(B175&lt;&gt;"",IF(INDEX(ctrlage,B175)=TRUE,Livraison!$B$15-(YEAR(INDEX(pgebdat,B175))),""),"")</f>
        <v/>
      </c>
      <c r="O175" s="107"/>
      <c r="P175" s="105"/>
      <c r="Q175" s="108"/>
      <c r="R175" s="126"/>
      <c r="S175" s="108"/>
      <c r="T175" s="108"/>
      <c r="U175" s="108"/>
      <c r="V175" s="105"/>
      <c r="W175" s="132"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cation!Q175,libtform,0))&gt;=10311000,INDEX(codetform,MATCH(Qualification!Q175,libtform,0))&lt;=10319900),IF(AND(INDEX(codetwolang,MATCH(Qualification!U175,libtwolang,0))&gt;=1,INDEX(codetwolang,MATCH(Qualification!U175,libtwolang,0))&lt;=999),TRUE,FALSE),IF(AND(INDEX(codetwolang,MATCH(Qualification!U175,libtwolang,0))&gt;=10,INDEX(codetwolang,MATCH(Qualification!U175,libtwolang,0))&lt;=99),FALSE,TRUE))))</f>
        <v/>
      </c>
      <c r="AE175" s="26" t="str">
        <f t="shared" si="59"/>
        <v/>
      </c>
      <c r="AF175" s="56" t="str">
        <f t="shared" si="65"/>
        <v/>
      </c>
    </row>
    <row r="176" spans="1:32">
      <c r="A176" s="40" t="str">
        <f t="shared" si="60"/>
        <v/>
      </c>
      <c r="B176" s="40" t="str">
        <f t="shared" si="44"/>
        <v/>
      </c>
      <c r="C176" s="65" t="str">
        <f t="shared" si="45"/>
        <v/>
      </c>
      <c r="D176" s="56" t="str">
        <f t="shared" si="46"/>
        <v/>
      </c>
      <c r="E176" s="56" t="str">
        <f t="shared" si="47"/>
        <v/>
      </c>
      <c r="F176" s="66" t="str">
        <f t="shared" si="48"/>
        <v/>
      </c>
      <c r="G176" s="66" t="str">
        <f t="shared" si="49"/>
        <v/>
      </c>
      <c r="H176" s="57" t="str">
        <f t="shared" si="50"/>
        <v/>
      </c>
      <c r="I176" s="57" t="str">
        <f t="shared" si="51"/>
        <v/>
      </c>
      <c r="J176" s="64" t="str">
        <f t="shared" si="52"/>
        <v/>
      </c>
      <c r="K176" s="64" t="str">
        <f t="shared" si="53"/>
        <v/>
      </c>
      <c r="L176" s="114" t="str">
        <f t="shared" si="54"/>
        <v/>
      </c>
      <c r="M176" s="114" t="str">
        <f t="shared" si="55"/>
        <v/>
      </c>
      <c r="N176" s="113" t="str">
        <f>IF(B176&lt;&gt;"",IF(INDEX(ctrlage,B176)=TRUE,Livraison!$B$15-(YEAR(INDEX(pgebdat,B176))),""),"")</f>
        <v/>
      </c>
      <c r="O176" s="107"/>
      <c r="P176" s="105"/>
      <c r="Q176" s="108"/>
      <c r="R176" s="126"/>
      <c r="S176" s="108"/>
      <c r="T176" s="108"/>
      <c r="U176" s="108"/>
      <c r="V176" s="105"/>
      <c r="W176" s="132"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cation!Q176,libtform,0))&gt;=10311000,INDEX(codetform,MATCH(Qualification!Q176,libtform,0))&lt;=10319900),IF(AND(INDEX(codetwolang,MATCH(Qualification!U176,libtwolang,0))&gt;=1,INDEX(codetwolang,MATCH(Qualification!U176,libtwolang,0))&lt;=999),TRUE,FALSE),IF(AND(INDEX(codetwolang,MATCH(Qualification!U176,libtwolang,0))&gt;=10,INDEX(codetwolang,MATCH(Qualification!U176,libtwolang,0))&lt;=99),FALSE,TRUE))))</f>
        <v/>
      </c>
      <c r="AE176" s="26" t="str">
        <f t="shared" si="59"/>
        <v/>
      </c>
      <c r="AF176" s="56" t="str">
        <f t="shared" si="65"/>
        <v/>
      </c>
    </row>
    <row r="177" spans="1:32">
      <c r="A177" s="40" t="str">
        <f t="shared" si="60"/>
        <v/>
      </c>
      <c r="B177" s="40" t="str">
        <f t="shared" si="44"/>
        <v/>
      </c>
      <c r="C177" s="65" t="str">
        <f t="shared" si="45"/>
        <v/>
      </c>
      <c r="D177" s="56" t="str">
        <f t="shared" si="46"/>
        <v/>
      </c>
      <c r="E177" s="56" t="str">
        <f t="shared" si="47"/>
        <v/>
      </c>
      <c r="F177" s="66" t="str">
        <f t="shared" si="48"/>
        <v/>
      </c>
      <c r="G177" s="66" t="str">
        <f t="shared" si="49"/>
        <v/>
      </c>
      <c r="H177" s="57" t="str">
        <f t="shared" si="50"/>
        <v/>
      </c>
      <c r="I177" s="57" t="str">
        <f t="shared" si="51"/>
        <v/>
      </c>
      <c r="J177" s="64" t="str">
        <f t="shared" si="52"/>
        <v/>
      </c>
      <c r="K177" s="64" t="str">
        <f t="shared" si="53"/>
        <v/>
      </c>
      <c r="L177" s="114" t="str">
        <f t="shared" si="54"/>
        <v/>
      </c>
      <c r="M177" s="114" t="str">
        <f t="shared" si="55"/>
        <v/>
      </c>
      <c r="N177" s="113" t="str">
        <f>IF(B177&lt;&gt;"",IF(INDEX(ctrlage,B177)=TRUE,Livraison!$B$15-(YEAR(INDEX(pgebdat,B177))),""),"")</f>
        <v/>
      </c>
      <c r="O177" s="107"/>
      <c r="P177" s="105"/>
      <c r="Q177" s="108"/>
      <c r="R177" s="126"/>
      <c r="S177" s="108"/>
      <c r="T177" s="108"/>
      <c r="U177" s="108"/>
      <c r="V177" s="105"/>
      <c r="W177" s="132"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cation!Q177,libtform,0))&gt;=10311000,INDEX(codetform,MATCH(Qualification!Q177,libtform,0))&lt;=10319900),IF(AND(INDEX(codetwolang,MATCH(Qualification!U177,libtwolang,0))&gt;=1,INDEX(codetwolang,MATCH(Qualification!U177,libtwolang,0))&lt;=999),TRUE,FALSE),IF(AND(INDEX(codetwolang,MATCH(Qualification!U177,libtwolang,0))&gt;=10,INDEX(codetwolang,MATCH(Qualification!U177,libtwolang,0))&lt;=99),FALSE,TRUE))))</f>
        <v/>
      </c>
      <c r="AE177" s="26" t="str">
        <f t="shared" si="59"/>
        <v/>
      </c>
      <c r="AF177" s="56" t="str">
        <f t="shared" si="65"/>
        <v/>
      </c>
    </row>
    <row r="178" spans="1:32">
      <c r="A178" s="40" t="str">
        <f t="shared" si="60"/>
        <v/>
      </c>
      <c r="B178" s="40" t="str">
        <f t="shared" si="44"/>
        <v/>
      </c>
      <c r="C178" s="65" t="str">
        <f t="shared" si="45"/>
        <v/>
      </c>
      <c r="D178" s="56" t="str">
        <f t="shared" si="46"/>
        <v/>
      </c>
      <c r="E178" s="56" t="str">
        <f t="shared" si="47"/>
        <v/>
      </c>
      <c r="F178" s="66" t="str">
        <f t="shared" si="48"/>
        <v/>
      </c>
      <c r="G178" s="66" t="str">
        <f t="shared" si="49"/>
        <v/>
      </c>
      <c r="H178" s="57" t="str">
        <f t="shared" si="50"/>
        <v/>
      </c>
      <c r="I178" s="57" t="str">
        <f t="shared" si="51"/>
        <v/>
      </c>
      <c r="J178" s="64" t="str">
        <f t="shared" si="52"/>
        <v/>
      </c>
      <c r="K178" s="64" t="str">
        <f t="shared" si="53"/>
        <v/>
      </c>
      <c r="L178" s="114" t="str">
        <f t="shared" si="54"/>
        <v/>
      </c>
      <c r="M178" s="114" t="str">
        <f t="shared" si="55"/>
        <v/>
      </c>
      <c r="N178" s="113" t="str">
        <f>IF(B178&lt;&gt;"",IF(INDEX(ctrlage,B178)=TRUE,Livraison!$B$15-(YEAR(INDEX(pgebdat,B178))),""),"")</f>
        <v/>
      </c>
      <c r="O178" s="107"/>
      <c r="P178" s="105"/>
      <c r="Q178" s="108"/>
      <c r="R178" s="126"/>
      <c r="S178" s="108"/>
      <c r="T178" s="108"/>
      <c r="U178" s="108"/>
      <c r="V178" s="105"/>
      <c r="W178" s="132"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cation!Q178,libtform,0))&gt;=10311000,INDEX(codetform,MATCH(Qualification!Q178,libtform,0))&lt;=10319900),IF(AND(INDEX(codetwolang,MATCH(Qualification!U178,libtwolang,0))&gt;=1,INDEX(codetwolang,MATCH(Qualification!U178,libtwolang,0))&lt;=999),TRUE,FALSE),IF(AND(INDEX(codetwolang,MATCH(Qualification!U178,libtwolang,0))&gt;=10,INDEX(codetwolang,MATCH(Qualification!U178,libtwolang,0))&lt;=99),FALSE,TRUE))))</f>
        <v/>
      </c>
      <c r="AE178" s="26" t="str">
        <f t="shared" si="59"/>
        <v/>
      </c>
      <c r="AF178" s="56" t="str">
        <f t="shared" si="65"/>
        <v/>
      </c>
    </row>
    <row r="179" spans="1:32">
      <c r="A179" s="40" t="str">
        <f t="shared" si="60"/>
        <v/>
      </c>
      <c r="B179" s="40" t="str">
        <f t="shared" si="44"/>
        <v/>
      </c>
      <c r="C179" s="65" t="str">
        <f t="shared" si="45"/>
        <v/>
      </c>
      <c r="D179" s="56" t="str">
        <f t="shared" si="46"/>
        <v/>
      </c>
      <c r="E179" s="56" t="str">
        <f t="shared" si="47"/>
        <v/>
      </c>
      <c r="F179" s="66" t="str">
        <f t="shared" si="48"/>
        <v/>
      </c>
      <c r="G179" s="66" t="str">
        <f t="shared" si="49"/>
        <v/>
      </c>
      <c r="H179" s="57" t="str">
        <f t="shared" si="50"/>
        <v/>
      </c>
      <c r="I179" s="57" t="str">
        <f t="shared" si="51"/>
        <v/>
      </c>
      <c r="J179" s="64" t="str">
        <f t="shared" si="52"/>
        <v/>
      </c>
      <c r="K179" s="64" t="str">
        <f t="shared" si="53"/>
        <v/>
      </c>
      <c r="L179" s="114" t="str">
        <f t="shared" si="54"/>
        <v/>
      </c>
      <c r="M179" s="114" t="str">
        <f t="shared" si="55"/>
        <v/>
      </c>
      <c r="N179" s="113" t="str">
        <f>IF(B179&lt;&gt;"",IF(INDEX(ctrlage,B179)=TRUE,Livraison!$B$15-(YEAR(INDEX(pgebdat,B179))),""),"")</f>
        <v/>
      </c>
      <c r="O179" s="107"/>
      <c r="P179" s="105"/>
      <c r="Q179" s="108"/>
      <c r="R179" s="126"/>
      <c r="S179" s="108"/>
      <c r="T179" s="108"/>
      <c r="U179" s="108"/>
      <c r="V179" s="105"/>
      <c r="W179" s="132"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cation!Q179,libtform,0))&gt;=10311000,INDEX(codetform,MATCH(Qualification!Q179,libtform,0))&lt;=10319900),IF(AND(INDEX(codetwolang,MATCH(Qualification!U179,libtwolang,0))&gt;=1,INDEX(codetwolang,MATCH(Qualification!U179,libtwolang,0))&lt;=999),TRUE,FALSE),IF(AND(INDEX(codetwolang,MATCH(Qualification!U179,libtwolang,0))&gt;=10,INDEX(codetwolang,MATCH(Qualification!U179,libtwolang,0))&lt;=99),FALSE,TRUE))))</f>
        <v/>
      </c>
      <c r="AE179" s="26" t="str">
        <f t="shared" si="59"/>
        <v/>
      </c>
      <c r="AF179" s="56" t="str">
        <f t="shared" si="65"/>
        <v/>
      </c>
    </row>
    <row r="180" spans="1:32">
      <c r="A180" s="40" t="str">
        <f t="shared" si="60"/>
        <v/>
      </c>
      <c r="B180" s="40" t="str">
        <f t="shared" si="44"/>
        <v/>
      </c>
      <c r="C180" s="65" t="str">
        <f t="shared" si="45"/>
        <v/>
      </c>
      <c r="D180" s="56" t="str">
        <f t="shared" si="46"/>
        <v/>
      </c>
      <c r="E180" s="56" t="str">
        <f t="shared" si="47"/>
        <v/>
      </c>
      <c r="F180" s="66" t="str">
        <f t="shared" si="48"/>
        <v/>
      </c>
      <c r="G180" s="66" t="str">
        <f t="shared" si="49"/>
        <v/>
      </c>
      <c r="H180" s="57" t="str">
        <f t="shared" si="50"/>
        <v/>
      </c>
      <c r="I180" s="57" t="str">
        <f t="shared" si="51"/>
        <v/>
      </c>
      <c r="J180" s="64" t="str">
        <f t="shared" si="52"/>
        <v/>
      </c>
      <c r="K180" s="64" t="str">
        <f t="shared" si="53"/>
        <v/>
      </c>
      <c r="L180" s="114" t="str">
        <f t="shared" si="54"/>
        <v/>
      </c>
      <c r="M180" s="114" t="str">
        <f t="shared" si="55"/>
        <v/>
      </c>
      <c r="N180" s="113" t="str">
        <f>IF(B180&lt;&gt;"",IF(INDEX(ctrlage,B180)=TRUE,Livraison!$B$15-(YEAR(INDEX(pgebdat,B180))),""),"")</f>
        <v/>
      </c>
      <c r="O180" s="107"/>
      <c r="P180" s="105"/>
      <c r="Q180" s="108"/>
      <c r="R180" s="126"/>
      <c r="S180" s="108"/>
      <c r="T180" s="108"/>
      <c r="U180" s="108"/>
      <c r="V180" s="105"/>
      <c r="W180" s="132"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cation!Q180,libtform,0))&gt;=10311000,INDEX(codetform,MATCH(Qualification!Q180,libtform,0))&lt;=10319900),IF(AND(INDEX(codetwolang,MATCH(Qualification!U180,libtwolang,0))&gt;=1,INDEX(codetwolang,MATCH(Qualification!U180,libtwolang,0))&lt;=999),TRUE,FALSE),IF(AND(INDEX(codetwolang,MATCH(Qualification!U180,libtwolang,0))&gt;=10,INDEX(codetwolang,MATCH(Qualification!U180,libtwolang,0))&lt;=99),FALSE,TRUE))))</f>
        <v/>
      </c>
      <c r="AE180" s="26" t="str">
        <f t="shared" si="59"/>
        <v/>
      </c>
      <c r="AF180" s="56" t="str">
        <f t="shared" si="65"/>
        <v/>
      </c>
    </row>
    <row r="181" spans="1:32">
      <c r="A181" s="40" t="str">
        <f t="shared" si="60"/>
        <v/>
      </c>
      <c r="B181" s="40" t="str">
        <f t="shared" si="44"/>
        <v/>
      </c>
      <c r="C181" s="65" t="str">
        <f t="shared" si="45"/>
        <v/>
      </c>
      <c r="D181" s="56" t="str">
        <f t="shared" si="46"/>
        <v/>
      </c>
      <c r="E181" s="56" t="str">
        <f t="shared" si="47"/>
        <v/>
      </c>
      <c r="F181" s="66" t="str">
        <f t="shared" si="48"/>
        <v/>
      </c>
      <c r="G181" s="66" t="str">
        <f t="shared" si="49"/>
        <v/>
      </c>
      <c r="H181" s="57" t="str">
        <f t="shared" si="50"/>
        <v/>
      </c>
      <c r="I181" s="57" t="str">
        <f t="shared" si="51"/>
        <v/>
      </c>
      <c r="J181" s="64" t="str">
        <f t="shared" si="52"/>
        <v/>
      </c>
      <c r="K181" s="64" t="str">
        <f t="shared" si="53"/>
        <v/>
      </c>
      <c r="L181" s="114" t="str">
        <f t="shared" si="54"/>
        <v/>
      </c>
      <c r="M181" s="114" t="str">
        <f t="shared" si="55"/>
        <v/>
      </c>
      <c r="N181" s="113" t="str">
        <f>IF(B181&lt;&gt;"",IF(INDEX(ctrlage,B181)=TRUE,Livraison!$B$15-(YEAR(INDEX(pgebdat,B181))),""),"")</f>
        <v/>
      </c>
      <c r="O181" s="107"/>
      <c r="P181" s="105"/>
      <c r="Q181" s="108"/>
      <c r="R181" s="126"/>
      <c r="S181" s="108"/>
      <c r="T181" s="108"/>
      <c r="U181" s="108"/>
      <c r="V181" s="105"/>
      <c r="W181" s="132"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cation!Q181,libtform,0))&gt;=10311000,INDEX(codetform,MATCH(Qualification!Q181,libtform,0))&lt;=10319900),IF(AND(INDEX(codetwolang,MATCH(Qualification!U181,libtwolang,0))&gt;=1,INDEX(codetwolang,MATCH(Qualification!U181,libtwolang,0))&lt;=999),TRUE,FALSE),IF(AND(INDEX(codetwolang,MATCH(Qualification!U181,libtwolang,0))&gt;=10,INDEX(codetwolang,MATCH(Qualification!U181,libtwolang,0))&lt;=99),FALSE,TRUE))))</f>
        <v/>
      </c>
      <c r="AE181" s="26" t="str">
        <f t="shared" si="59"/>
        <v/>
      </c>
      <c r="AF181" s="56" t="str">
        <f t="shared" si="65"/>
        <v/>
      </c>
    </row>
    <row r="182" spans="1:32">
      <c r="A182" s="40" t="str">
        <f t="shared" si="60"/>
        <v/>
      </c>
      <c r="B182" s="40" t="str">
        <f t="shared" si="44"/>
        <v/>
      </c>
      <c r="C182" s="65" t="str">
        <f t="shared" si="45"/>
        <v/>
      </c>
      <c r="D182" s="56" t="str">
        <f t="shared" si="46"/>
        <v/>
      </c>
      <c r="E182" s="56" t="str">
        <f t="shared" si="47"/>
        <v/>
      </c>
      <c r="F182" s="66" t="str">
        <f t="shared" si="48"/>
        <v/>
      </c>
      <c r="G182" s="66" t="str">
        <f t="shared" si="49"/>
        <v/>
      </c>
      <c r="H182" s="57" t="str">
        <f t="shared" si="50"/>
        <v/>
      </c>
      <c r="I182" s="57" t="str">
        <f t="shared" si="51"/>
        <v/>
      </c>
      <c r="J182" s="64" t="str">
        <f t="shared" si="52"/>
        <v/>
      </c>
      <c r="K182" s="64" t="str">
        <f t="shared" si="53"/>
        <v/>
      </c>
      <c r="L182" s="114" t="str">
        <f t="shared" si="54"/>
        <v/>
      </c>
      <c r="M182" s="114" t="str">
        <f t="shared" si="55"/>
        <v/>
      </c>
      <c r="N182" s="113" t="str">
        <f>IF(B182&lt;&gt;"",IF(INDEX(ctrlage,B182)=TRUE,Livraison!$B$15-(YEAR(INDEX(pgebdat,B182))),""),"")</f>
        <v/>
      </c>
      <c r="O182" s="107"/>
      <c r="P182" s="105"/>
      <c r="Q182" s="108"/>
      <c r="R182" s="126"/>
      <c r="S182" s="108"/>
      <c r="T182" s="108"/>
      <c r="U182" s="108"/>
      <c r="V182" s="105"/>
      <c r="W182" s="132"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cation!Q182,libtform,0))&gt;=10311000,INDEX(codetform,MATCH(Qualification!Q182,libtform,0))&lt;=10319900),IF(AND(INDEX(codetwolang,MATCH(Qualification!U182,libtwolang,0))&gt;=1,INDEX(codetwolang,MATCH(Qualification!U182,libtwolang,0))&lt;=999),TRUE,FALSE),IF(AND(INDEX(codetwolang,MATCH(Qualification!U182,libtwolang,0))&gt;=10,INDEX(codetwolang,MATCH(Qualification!U182,libtwolang,0))&lt;=99),FALSE,TRUE))))</f>
        <v/>
      </c>
      <c r="AE182" s="26" t="str">
        <f t="shared" si="59"/>
        <v/>
      </c>
      <c r="AF182" s="56" t="str">
        <f t="shared" si="65"/>
        <v/>
      </c>
    </row>
    <row r="183" spans="1:32">
      <c r="A183" s="40" t="str">
        <f t="shared" si="60"/>
        <v/>
      </c>
      <c r="B183" s="40" t="str">
        <f t="shared" si="44"/>
        <v/>
      </c>
      <c r="C183" s="65" t="str">
        <f t="shared" si="45"/>
        <v/>
      </c>
      <c r="D183" s="56" t="str">
        <f t="shared" si="46"/>
        <v/>
      </c>
      <c r="E183" s="56" t="str">
        <f t="shared" si="47"/>
        <v/>
      </c>
      <c r="F183" s="66" t="str">
        <f t="shared" si="48"/>
        <v/>
      </c>
      <c r="G183" s="66" t="str">
        <f t="shared" si="49"/>
        <v/>
      </c>
      <c r="H183" s="57" t="str">
        <f t="shared" si="50"/>
        <v/>
      </c>
      <c r="I183" s="57" t="str">
        <f t="shared" si="51"/>
        <v/>
      </c>
      <c r="J183" s="64" t="str">
        <f t="shared" si="52"/>
        <v/>
      </c>
      <c r="K183" s="64" t="str">
        <f t="shared" si="53"/>
        <v/>
      </c>
      <c r="L183" s="114" t="str">
        <f t="shared" si="54"/>
        <v/>
      </c>
      <c r="M183" s="114" t="str">
        <f t="shared" si="55"/>
        <v/>
      </c>
      <c r="N183" s="113" t="str">
        <f>IF(B183&lt;&gt;"",IF(INDEX(ctrlage,B183)=TRUE,Livraison!$B$15-(YEAR(INDEX(pgebdat,B183))),""),"")</f>
        <v/>
      </c>
      <c r="O183" s="107"/>
      <c r="P183" s="105"/>
      <c r="Q183" s="108"/>
      <c r="R183" s="126"/>
      <c r="S183" s="108"/>
      <c r="T183" s="108"/>
      <c r="U183" s="108"/>
      <c r="V183" s="105"/>
      <c r="W183" s="132"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cation!Q183,libtform,0))&gt;=10311000,INDEX(codetform,MATCH(Qualification!Q183,libtform,0))&lt;=10319900),IF(AND(INDEX(codetwolang,MATCH(Qualification!U183,libtwolang,0))&gt;=1,INDEX(codetwolang,MATCH(Qualification!U183,libtwolang,0))&lt;=999),TRUE,FALSE),IF(AND(INDEX(codetwolang,MATCH(Qualification!U183,libtwolang,0))&gt;=10,INDEX(codetwolang,MATCH(Qualification!U183,libtwolang,0))&lt;=99),FALSE,TRUE))))</f>
        <v/>
      </c>
      <c r="AE183" s="26" t="str">
        <f t="shared" si="59"/>
        <v/>
      </c>
      <c r="AF183" s="56" t="str">
        <f t="shared" si="65"/>
        <v/>
      </c>
    </row>
    <row r="184" spans="1:32">
      <c r="A184" s="40" t="str">
        <f t="shared" si="60"/>
        <v/>
      </c>
      <c r="B184" s="40" t="str">
        <f t="shared" si="44"/>
        <v/>
      </c>
      <c r="C184" s="65" t="str">
        <f t="shared" si="45"/>
        <v/>
      </c>
      <c r="D184" s="56" t="str">
        <f t="shared" si="46"/>
        <v/>
      </c>
      <c r="E184" s="56" t="str">
        <f t="shared" si="47"/>
        <v/>
      </c>
      <c r="F184" s="66" t="str">
        <f t="shared" si="48"/>
        <v/>
      </c>
      <c r="G184" s="66" t="str">
        <f t="shared" si="49"/>
        <v/>
      </c>
      <c r="H184" s="57" t="str">
        <f t="shared" si="50"/>
        <v/>
      </c>
      <c r="I184" s="57" t="str">
        <f t="shared" si="51"/>
        <v/>
      </c>
      <c r="J184" s="64" t="str">
        <f t="shared" si="52"/>
        <v/>
      </c>
      <c r="K184" s="64" t="str">
        <f t="shared" si="53"/>
        <v/>
      </c>
      <c r="L184" s="114" t="str">
        <f t="shared" si="54"/>
        <v/>
      </c>
      <c r="M184" s="114" t="str">
        <f t="shared" si="55"/>
        <v/>
      </c>
      <c r="N184" s="113" t="str">
        <f>IF(B184&lt;&gt;"",IF(INDEX(ctrlage,B184)=TRUE,Livraison!$B$15-(YEAR(INDEX(pgebdat,B184))),""),"")</f>
        <v/>
      </c>
      <c r="O184" s="107"/>
      <c r="P184" s="105"/>
      <c r="Q184" s="108"/>
      <c r="R184" s="126"/>
      <c r="S184" s="108"/>
      <c r="T184" s="108"/>
      <c r="U184" s="108"/>
      <c r="V184" s="105"/>
      <c r="W184" s="132"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cation!Q184,libtform,0))&gt;=10311000,INDEX(codetform,MATCH(Qualification!Q184,libtform,0))&lt;=10319900),IF(AND(INDEX(codetwolang,MATCH(Qualification!U184,libtwolang,0))&gt;=1,INDEX(codetwolang,MATCH(Qualification!U184,libtwolang,0))&lt;=999),TRUE,FALSE),IF(AND(INDEX(codetwolang,MATCH(Qualification!U184,libtwolang,0))&gt;=10,INDEX(codetwolang,MATCH(Qualification!U184,libtwolang,0))&lt;=99),FALSE,TRUE))))</f>
        <v/>
      </c>
      <c r="AE184" s="26" t="str">
        <f t="shared" si="59"/>
        <v/>
      </c>
      <c r="AF184" s="56" t="str">
        <f t="shared" si="65"/>
        <v/>
      </c>
    </row>
    <row r="185" spans="1:32">
      <c r="A185" s="40" t="str">
        <f t="shared" si="60"/>
        <v/>
      </c>
      <c r="B185" s="40" t="str">
        <f t="shared" si="44"/>
        <v/>
      </c>
      <c r="C185" s="65" t="str">
        <f t="shared" si="45"/>
        <v/>
      </c>
      <c r="D185" s="56" t="str">
        <f t="shared" si="46"/>
        <v/>
      </c>
      <c r="E185" s="56" t="str">
        <f t="shared" si="47"/>
        <v/>
      </c>
      <c r="F185" s="66" t="str">
        <f t="shared" si="48"/>
        <v/>
      </c>
      <c r="G185" s="66" t="str">
        <f t="shared" si="49"/>
        <v/>
      </c>
      <c r="H185" s="57" t="str">
        <f t="shared" si="50"/>
        <v/>
      </c>
      <c r="I185" s="57" t="str">
        <f t="shared" si="51"/>
        <v/>
      </c>
      <c r="J185" s="64" t="str">
        <f t="shared" si="52"/>
        <v/>
      </c>
      <c r="K185" s="64" t="str">
        <f t="shared" si="53"/>
        <v/>
      </c>
      <c r="L185" s="114" t="str">
        <f t="shared" si="54"/>
        <v/>
      </c>
      <c r="M185" s="114" t="str">
        <f t="shared" si="55"/>
        <v/>
      </c>
      <c r="N185" s="113" t="str">
        <f>IF(B185&lt;&gt;"",IF(INDEX(ctrlage,B185)=TRUE,Livraison!$B$15-(YEAR(INDEX(pgebdat,B185))),""),"")</f>
        <v/>
      </c>
      <c r="O185" s="107"/>
      <c r="P185" s="105"/>
      <c r="Q185" s="108"/>
      <c r="R185" s="126"/>
      <c r="S185" s="108"/>
      <c r="T185" s="108"/>
      <c r="U185" s="108"/>
      <c r="V185" s="105"/>
      <c r="W185" s="132"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cation!Q185,libtform,0))&gt;=10311000,INDEX(codetform,MATCH(Qualification!Q185,libtform,0))&lt;=10319900),IF(AND(INDEX(codetwolang,MATCH(Qualification!U185,libtwolang,0))&gt;=1,INDEX(codetwolang,MATCH(Qualification!U185,libtwolang,0))&lt;=999),TRUE,FALSE),IF(AND(INDEX(codetwolang,MATCH(Qualification!U185,libtwolang,0))&gt;=10,INDEX(codetwolang,MATCH(Qualification!U185,libtwolang,0))&lt;=99),FALSE,TRUE))))</f>
        <v/>
      </c>
      <c r="AE185" s="26" t="str">
        <f t="shared" si="59"/>
        <v/>
      </c>
      <c r="AF185" s="56" t="str">
        <f t="shared" si="65"/>
        <v/>
      </c>
    </row>
    <row r="186" spans="1:32">
      <c r="A186" s="40" t="str">
        <f t="shared" si="60"/>
        <v/>
      </c>
      <c r="B186" s="40" t="str">
        <f t="shared" si="44"/>
        <v/>
      </c>
      <c r="C186" s="65" t="str">
        <f t="shared" si="45"/>
        <v/>
      </c>
      <c r="D186" s="56" t="str">
        <f t="shared" si="46"/>
        <v/>
      </c>
      <c r="E186" s="56" t="str">
        <f t="shared" si="47"/>
        <v/>
      </c>
      <c r="F186" s="66" t="str">
        <f t="shared" si="48"/>
        <v/>
      </c>
      <c r="G186" s="66" t="str">
        <f t="shared" si="49"/>
        <v/>
      </c>
      <c r="H186" s="57" t="str">
        <f t="shared" si="50"/>
        <v/>
      </c>
      <c r="I186" s="57" t="str">
        <f t="shared" si="51"/>
        <v/>
      </c>
      <c r="J186" s="64" t="str">
        <f t="shared" si="52"/>
        <v/>
      </c>
      <c r="K186" s="64" t="str">
        <f t="shared" si="53"/>
        <v/>
      </c>
      <c r="L186" s="114" t="str">
        <f t="shared" si="54"/>
        <v/>
      </c>
      <c r="M186" s="114" t="str">
        <f t="shared" si="55"/>
        <v/>
      </c>
      <c r="N186" s="113" t="str">
        <f>IF(B186&lt;&gt;"",IF(INDEX(ctrlage,B186)=TRUE,Livraison!$B$15-(YEAR(INDEX(pgebdat,B186))),""),"")</f>
        <v/>
      </c>
      <c r="O186" s="107"/>
      <c r="P186" s="105"/>
      <c r="Q186" s="108"/>
      <c r="R186" s="126"/>
      <c r="S186" s="108"/>
      <c r="T186" s="108"/>
      <c r="U186" s="108"/>
      <c r="V186" s="105"/>
      <c r="W186" s="132"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cation!Q186,libtform,0))&gt;=10311000,INDEX(codetform,MATCH(Qualification!Q186,libtform,0))&lt;=10319900),IF(AND(INDEX(codetwolang,MATCH(Qualification!U186,libtwolang,0))&gt;=1,INDEX(codetwolang,MATCH(Qualification!U186,libtwolang,0))&lt;=999),TRUE,FALSE),IF(AND(INDEX(codetwolang,MATCH(Qualification!U186,libtwolang,0))&gt;=10,INDEX(codetwolang,MATCH(Qualification!U186,libtwolang,0))&lt;=99),FALSE,TRUE))))</f>
        <v/>
      </c>
      <c r="AE186" s="26" t="str">
        <f t="shared" si="59"/>
        <v/>
      </c>
      <c r="AF186" s="56" t="str">
        <f t="shared" si="65"/>
        <v/>
      </c>
    </row>
    <row r="187" spans="1:32">
      <c r="A187" s="40" t="str">
        <f t="shared" si="60"/>
        <v/>
      </c>
      <c r="B187" s="40" t="str">
        <f t="shared" si="44"/>
        <v/>
      </c>
      <c r="C187" s="65" t="str">
        <f t="shared" si="45"/>
        <v/>
      </c>
      <c r="D187" s="56" t="str">
        <f t="shared" si="46"/>
        <v/>
      </c>
      <c r="E187" s="56" t="str">
        <f t="shared" si="47"/>
        <v/>
      </c>
      <c r="F187" s="66" t="str">
        <f t="shared" si="48"/>
        <v/>
      </c>
      <c r="G187" s="66" t="str">
        <f t="shared" si="49"/>
        <v/>
      </c>
      <c r="H187" s="57" t="str">
        <f t="shared" si="50"/>
        <v/>
      </c>
      <c r="I187" s="57" t="str">
        <f t="shared" si="51"/>
        <v/>
      </c>
      <c r="J187" s="64" t="str">
        <f t="shared" si="52"/>
        <v/>
      </c>
      <c r="K187" s="64" t="str">
        <f t="shared" si="53"/>
        <v/>
      </c>
      <c r="L187" s="114" t="str">
        <f t="shared" si="54"/>
        <v/>
      </c>
      <c r="M187" s="114" t="str">
        <f t="shared" si="55"/>
        <v/>
      </c>
      <c r="N187" s="113" t="str">
        <f>IF(B187&lt;&gt;"",IF(INDEX(ctrlage,B187)=TRUE,Livraison!$B$15-(YEAR(INDEX(pgebdat,B187))),""),"")</f>
        <v/>
      </c>
      <c r="O187" s="107"/>
      <c r="P187" s="105"/>
      <c r="Q187" s="108"/>
      <c r="R187" s="126"/>
      <c r="S187" s="108"/>
      <c r="T187" s="108"/>
      <c r="U187" s="108"/>
      <c r="V187" s="105"/>
      <c r="W187" s="132"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cation!Q187,libtform,0))&gt;=10311000,INDEX(codetform,MATCH(Qualification!Q187,libtform,0))&lt;=10319900),IF(AND(INDEX(codetwolang,MATCH(Qualification!U187,libtwolang,0))&gt;=1,INDEX(codetwolang,MATCH(Qualification!U187,libtwolang,0))&lt;=999),TRUE,FALSE),IF(AND(INDEX(codetwolang,MATCH(Qualification!U187,libtwolang,0))&gt;=10,INDEX(codetwolang,MATCH(Qualification!U187,libtwolang,0))&lt;=99),FALSE,TRUE))))</f>
        <v/>
      </c>
      <c r="AE187" s="26" t="str">
        <f t="shared" si="59"/>
        <v/>
      </c>
      <c r="AF187" s="56" t="str">
        <f t="shared" si="65"/>
        <v/>
      </c>
    </row>
    <row r="188" spans="1:32">
      <c r="A188" s="40" t="str">
        <f t="shared" si="60"/>
        <v/>
      </c>
      <c r="B188" s="40" t="str">
        <f t="shared" si="44"/>
        <v/>
      </c>
      <c r="C188" s="65" t="str">
        <f t="shared" si="45"/>
        <v/>
      </c>
      <c r="D188" s="56" t="str">
        <f t="shared" si="46"/>
        <v/>
      </c>
      <c r="E188" s="56" t="str">
        <f t="shared" si="47"/>
        <v/>
      </c>
      <c r="F188" s="66" t="str">
        <f t="shared" si="48"/>
        <v/>
      </c>
      <c r="G188" s="66" t="str">
        <f t="shared" si="49"/>
        <v/>
      </c>
      <c r="H188" s="57" t="str">
        <f t="shared" si="50"/>
        <v/>
      </c>
      <c r="I188" s="57" t="str">
        <f t="shared" si="51"/>
        <v/>
      </c>
      <c r="J188" s="64" t="str">
        <f t="shared" si="52"/>
        <v/>
      </c>
      <c r="K188" s="64" t="str">
        <f t="shared" si="53"/>
        <v/>
      </c>
      <c r="L188" s="114" t="str">
        <f t="shared" si="54"/>
        <v/>
      </c>
      <c r="M188" s="114" t="str">
        <f t="shared" si="55"/>
        <v/>
      </c>
      <c r="N188" s="113" t="str">
        <f>IF(B188&lt;&gt;"",IF(INDEX(ctrlage,B188)=TRUE,Livraison!$B$15-(YEAR(INDEX(pgebdat,B188))),""),"")</f>
        <v/>
      </c>
      <c r="O188" s="107"/>
      <c r="P188" s="105"/>
      <c r="Q188" s="108"/>
      <c r="R188" s="126"/>
      <c r="S188" s="108"/>
      <c r="T188" s="108"/>
      <c r="U188" s="108"/>
      <c r="V188" s="105"/>
      <c r="W188" s="132"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cation!Q188,libtform,0))&gt;=10311000,INDEX(codetform,MATCH(Qualification!Q188,libtform,0))&lt;=10319900),IF(AND(INDEX(codetwolang,MATCH(Qualification!U188,libtwolang,0))&gt;=1,INDEX(codetwolang,MATCH(Qualification!U188,libtwolang,0))&lt;=999),TRUE,FALSE),IF(AND(INDEX(codetwolang,MATCH(Qualification!U188,libtwolang,0))&gt;=10,INDEX(codetwolang,MATCH(Qualification!U188,libtwolang,0))&lt;=99),FALSE,TRUE))))</f>
        <v/>
      </c>
      <c r="AE188" s="26" t="str">
        <f t="shared" si="59"/>
        <v/>
      </c>
      <c r="AF188" s="56" t="str">
        <f t="shared" si="65"/>
        <v/>
      </c>
    </row>
    <row r="189" spans="1:32">
      <c r="A189" s="40" t="str">
        <f t="shared" si="60"/>
        <v/>
      </c>
      <c r="B189" s="40" t="str">
        <f t="shared" si="44"/>
        <v/>
      </c>
      <c r="C189" s="65" t="str">
        <f t="shared" si="45"/>
        <v/>
      </c>
      <c r="D189" s="56" t="str">
        <f t="shared" si="46"/>
        <v/>
      </c>
      <c r="E189" s="56" t="str">
        <f t="shared" si="47"/>
        <v/>
      </c>
      <c r="F189" s="66" t="str">
        <f t="shared" si="48"/>
        <v/>
      </c>
      <c r="G189" s="66" t="str">
        <f t="shared" si="49"/>
        <v/>
      </c>
      <c r="H189" s="57" t="str">
        <f t="shared" si="50"/>
        <v/>
      </c>
      <c r="I189" s="57" t="str">
        <f t="shared" si="51"/>
        <v/>
      </c>
      <c r="J189" s="64" t="str">
        <f t="shared" si="52"/>
        <v/>
      </c>
      <c r="K189" s="64" t="str">
        <f t="shared" si="53"/>
        <v/>
      </c>
      <c r="L189" s="114" t="str">
        <f t="shared" si="54"/>
        <v/>
      </c>
      <c r="M189" s="114" t="str">
        <f t="shared" si="55"/>
        <v/>
      </c>
      <c r="N189" s="113" t="str">
        <f>IF(B189&lt;&gt;"",IF(INDEX(ctrlage,B189)=TRUE,Livraison!$B$15-(YEAR(INDEX(pgebdat,B189))),""),"")</f>
        <v/>
      </c>
      <c r="O189" s="107"/>
      <c r="P189" s="105"/>
      <c r="Q189" s="108"/>
      <c r="R189" s="126"/>
      <c r="S189" s="108"/>
      <c r="T189" s="108"/>
      <c r="U189" s="108"/>
      <c r="V189" s="105"/>
      <c r="W189" s="132"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cation!Q189,libtform,0))&gt;=10311000,INDEX(codetform,MATCH(Qualification!Q189,libtform,0))&lt;=10319900),IF(AND(INDEX(codetwolang,MATCH(Qualification!U189,libtwolang,0))&gt;=1,INDEX(codetwolang,MATCH(Qualification!U189,libtwolang,0))&lt;=999),TRUE,FALSE),IF(AND(INDEX(codetwolang,MATCH(Qualification!U189,libtwolang,0))&gt;=10,INDEX(codetwolang,MATCH(Qualification!U189,libtwolang,0))&lt;=99),FALSE,TRUE))))</f>
        <v/>
      </c>
      <c r="AE189" s="26" t="str">
        <f t="shared" si="59"/>
        <v/>
      </c>
      <c r="AF189" s="56" t="str">
        <f t="shared" si="65"/>
        <v/>
      </c>
    </row>
    <row r="190" spans="1:32">
      <c r="A190" s="40" t="str">
        <f t="shared" si="60"/>
        <v/>
      </c>
      <c r="B190" s="40" t="str">
        <f t="shared" si="44"/>
        <v/>
      </c>
      <c r="C190" s="65" t="str">
        <f t="shared" si="45"/>
        <v/>
      </c>
      <c r="D190" s="56" t="str">
        <f t="shared" si="46"/>
        <v/>
      </c>
      <c r="E190" s="56" t="str">
        <f t="shared" si="47"/>
        <v/>
      </c>
      <c r="F190" s="66" t="str">
        <f t="shared" si="48"/>
        <v/>
      </c>
      <c r="G190" s="66" t="str">
        <f t="shared" si="49"/>
        <v/>
      </c>
      <c r="H190" s="57" t="str">
        <f t="shared" si="50"/>
        <v/>
      </c>
      <c r="I190" s="57" t="str">
        <f t="shared" si="51"/>
        <v/>
      </c>
      <c r="J190" s="64" t="str">
        <f t="shared" si="52"/>
        <v/>
      </c>
      <c r="K190" s="64" t="str">
        <f t="shared" si="53"/>
        <v/>
      </c>
      <c r="L190" s="114" t="str">
        <f t="shared" si="54"/>
        <v/>
      </c>
      <c r="M190" s="114" t="str">
        <f t="shared" si="55"/>
        <v/>
      </c>
      <c r="N190" s="113" t="str">
        <f>IF(B190&lt;&gt;"",IF(INDEX(ctrlage,B190)=TRUE,Livraison!$B$15-(YEAR(INDEX(pgebdat,B190))),""),"")</f>
        <v/>
      </c>
      <c r="O190" s="107"/>
      <c r="P190" s="105"/>
      <c r="Q190" s="108"/>
      <c r="R190" s="126"/>
      <c r="S190" s="108"/>
      <c r="T190" s="108"/>
      <c r="U190" s="108"/>
      <c r="V190" s="105"/>
      <c r="W190" s="132"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cation!Q190,libtform,0))&gt;=10311000,INDEX(codetform,MATCH(Qualification!Q190,libtform,0))&lt;=10319900),IF(AND(INDEX(codetwolang,MATCH(Qualification!U190,libtwolang,0))&gt;=1,INDEX(codetwolang,MATCH(Qualification!U190,libtwolang,0))&lt;=999),TRUE,FALSE),IF(AND(INDEX(codetwolang,MATCH(Qualification!U190,libtwolang,0))&gt;=10,INDEX(codetwolang,MATCH(Qualification!U190,libtwolang,0))&lt;=99),FALSE,TRUE))))</f>
        <v/>
      </c>
      <c r="AE190" s="26" t="str">
        <f t="shared" si="59"/>
        <v/>
      </c>
      <c r="AF190" s="56" t="str">
        <f t="shared" si="65"/>
        <v/>
      </c>
    </row>
    <row r="191" spans="1:32">
      <c r="A191" s="40" t="str">
        <f t="shared" si="60"/>
        <v/>
      </c>
      <c r="B191" s="40" t="str">
        <f t="shared" si="44"/>
        <v/>
      </c>
      <c r="C191" s="65" t="str">
        <f t="shared" si="45"/>
        <v/>
      </c>
      <c r="D191" s="56" t="str">
        <f t="shared" si="46"/>
        <v/>
      </c>
      <c r="E191" s="56" t="str">
        <f t="shared" si="47"/>
        <v/>
      </c>
      <c r="F191" s="66" t="str">
        <f t="shared" si="48"/>
        <v/>
      </c>
      <c r="G191" s="66" t="str">
        <f t="shared" si="49"/>
        <v/>
      </c>
      <c r="H191" s="57" t="str">
        <f t="shared" si="50"/>
        <v/>
      </c>
      <c r="I191" s="57" t="str">
        <f t="shared" si="51"/>
        <v/>
      </c>
      <c r="J191" s="64" t="str">
        <f t="shared" si="52"/>
        <v/>
      </c>
      <c r="K191" s="64" t="str">
        <f t="shared" si="53"/>
        <v/>
      </c>
      <c r="L191" s="114" t="str">
        <f t="shared" si="54"/>
        <v/>
      </c>
      <c r="M191" s="114" t="str">
        <f t="shared" si="55"/>
        <v/>
      </c>
      <c r="N191" s="113" t="str">
        <f>IF(B191&lt;&gt;"",IF(INDEX(ctrlage,B191)=TRUE,Livraison!$B$15-(YEAR(INDEX(pgebdat,B191))),""),"")</f>
        <v/>
      </c>
      <c r="O191" s="107"/>
      <c r="P191" s="105"/>
      <c r="Q191" s="108"/>
      <c r="R191" s="126"/>
      <c r="S191" s="108"/>
      <c r="T191" s="108"/>
      <c r="U191" s="108"/>
      <c r="V191" s="105"/>
      <c r="W191" s="132"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cation!Q191,libtform,0))&gt;=10311000,INDEX(codetform,MATCH(Qualification!Q191,libtform,0))&lt;=10319900),IF(AND(INDEX(codetwolang,MATCH(Qualification!U191,libtwolang,0))&gt;=1,INDEX(codetwolang,MATCH(Qualification!U191,libtwolang,0))&lt;=999),TRUE,FALSE),IF(AND(INDEX(codetwolang,MATCH(Qualification!U191,libtwolang,0))&gt;=10,INDEX(codetwolang,MATCH(Qualification!U191,libtwolang,0))&lt;=99),FALSE,TRUE))))</f>
        <v/>
      </c>
      <c r="AE191" s="26" t="str">
        <f t="shared" si="59"/>
        <v/>
      </c>
      <c r="AF191" s="56" t="str">
        <f t="shared" si="65"/>
        <v/>
      </c>
    </row>
    <row r="192" spans="1:32">
      <c r="A192" s="40" t="str">
        <f t="shared" si="60"/>
        <v/>
      </c>
      <c r="B192" s="40" t="str">
        <f t="shared" si="44"/>
        <v/>
      </c>
      <c r="C192" s="65" t="str">
        <f t="shared" si="45"/>
        <v/>
      </c>
      <c r="D192" s="56" t="str">
        <f t="shared" si="46"/>
        <v/>
      </c>
      <c r="E192" s="56" t="str">
        <f t="shared" si="47"/>
        <v/>
      </c>
      <c r="F192" s="66" t="str">
        <f t="shared" si="48"/>
        <v/>
      </c>
      <c r="G192" s="66" t="str">
        <f t="shared" si="49"/>
        <v/>
      </c>
      <c r="H192" s="57" t="str">
        <f t="shared" si="50"/>
        <v/>
      </c>
      <c r="I192" s="57" t="str">
        <f t="shared" si="51"/>
        <v/>
      </c>
      <c r="J192" s="64" t="str">
        <f t="shared" si="52"/>
        <v/>
      </c>
      <c r="K192" s="64" t="str">
        <f t="shared" si="53"/>
        <v/>
      </c>
      <c r="L192" s="114" t="str">
        <f t="shared" si="54"/>
        <v/>
      </c>
      <c r="M192" s="114" t="str">
        <f t="shared" si="55"/>
        <v/>
      </c>
      <c r="N192" s="113" t="str">
        <f>IF(B192&lt;&gt;"",IF(INDEX(ctrlage,B192)=TRUE,Livraison!$B$15-(YEAR(INDEX(pgebdat,B192))),""),"")</f>
        <v/>
      </c>
      <c r="O192" s="107"/>
      <c r="P192" s="105"/>
      <c r="Q192" s="108"/>
      <c r="R192" s="126"/>
      <c r="S192" s="108"/>
      <c r="T192" s="108"/>
      <c r="U192" s="108"/>
      <c r="V192" s="105"/>
      <c r="W192" s="132"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cation!Q192,libtform,0))&gt;=10311000,INDEX(codetform,MATCH(Qualification!Q192,libtform,0))&lt;=10319900),IF(AND(INDEX(codetwolang,MATCH(Qualification!U192,libtwolang,0))&gt;=1,INDEX(codetwolang,MATCH(Qualification!U192,libtwolang,0))&lt;=999),TRUE,FALSE),IF(AND(INDEX(codetwolang,MATCH(Qualification!U192,libtwolang,0))&gt;=10,INDEX(codetwolang,MATCH(Qualification!U192,libtwolang,0))&lt;=99),FALSE,TRUE))))</f>
        <v/>
      </c>
      <c r="AE192" s="26" t="str">
        <f t="shared" si="59"/>
        <v/>
      </c>
      <c r="AF192" s="56" t="str">
        <f t="shared" si="65"/>
        <v/>
      </c>
    </row>
    <row r="193" spans="1:32">
      <c r="A193" s="40" t="str">
        <f t="shared" si="60"/>
        <v/>
      </c>
      <c r="B193" s="40" t="str">
        <f t="shared" si="44"/>
        <v/>
      </c>
      <c r="C193" s="65" t="str">
        <f t="shared" si="45"/>
        <v/>
      </c>
      <c r="D193" s="56" t="str">
        <f t="shared" si="46"/>
        <v/>
      </c>
      <c r="E193" s="56" t="str">
        <f t="shared" si="47"/>
        <v/>
      </c>
      <c r="F193" s="66" t="str">
        <f t="shared" si="48"/>
        <v/>
      </c>
      <c r="G193" s="66" t="str">
        <f t="shared" si="49"/>
        <v/>
      </c>
      <c r="H193" s="57" t="str">
        <f t="shared" si="50"/>
        <v/>
      </c>
      <c r="I193" s="57" t="str">
        <f t="shared" si="51"/>
        <v/>
      </c>
      <c r="J193" s="64" t="str">
        <f t="shared" si="52"/>
        <v/>
      </c>
      <c r="K193" s="64" t="str">
        <f t="shared" si="53"/>
        <v/>
      </c>
      <c r="L193" s="114" t="str">
        <f t="shared" si="54"/>
        <v/>
      </c>
      <c r="M193" s="114" t="str">
        <f t="shared" si="55"/>
        <v/>
      </c>
      <c r="N193" s="113" t="str">
        <f>IF(B193&lt;&gt;"",IF(INDEX(ctrlage,B193)=TRUE,Livraison!$B$15-(YEAR(INDEX(pgebdat,B193))),""),"")</f>
        <v/>
      </c>
      <c r="O193" s="107"/>
      <c r="P193" s="105"/>
      <c r="Q193" s="108"/>
      <c r="R193" s="126"/>
      <c r="S193" s="108"/>
      <c r="T193" s="108"/>
      <c r="U193" s="108"/>
      <c r="V193" s="105"/>
      <c r="W193" s="132"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cation!Q193,libtform,0))&gt;=10311000,INDEX(codetform,MATCH(Qualification!Q193,libtform,0))&lt;=10319900),IF(AND(INDEX(codetwolang,MATCH(Qualification!U193,libtwolang,0))&gt;=1,INDEX(codetwolang,MATCH(Qualification!U193,libtwolang,0))&lt;=999),TRUE,FALSE),IF(AND(INDEX(codetwolang,MATCH(Qualification!U193,libtwolang,0))&gt;=10,INDEX(codetwolang,MATCH(Qualification!U193,libtwolang,0))&lt;=99),FALSE,TRUE))))</f>
        <v/>
      </c>
      <c r="AE193" s="26" t="str">
        <f t="shared" si="59"/>
        <v/>
      </c>
      <c r="AF193" s="56" t="str">
        <f t="shared" si="65"/>
        <v/>
      </c>
    </row>
    <row r="194" spans="1:32">
      <c r="A194" s="40" t="str">
        <f t="shared" si="60"/>
        <v/>
      </c>
      <c r="B194" s="40" t="str">
        <f t="shared" si="44"/>
        <v/>
      </c>
      <c r="C194" s="65" t="str">
        <f t="shared" si="45"/>
        <v/>
      </c>
      <c r="D194" s="56" t="str">
        <f t="shared" si="46"/>
        <v/>
      </c>
      <c r="E194" s="56" t="str">
        <f t="shared" si="47"/>
        <v/>
      </c>
      <c r="F194" s="66" t="str">
        <f t="shared" si="48"/>
        <v/>
      </c>
      <c r="G194" s="66" t="str">
        <f t="shared" si="49"/>
        <v/>
      </c>
      <c r="H194" s="57" t="str">
        <f t="shared" si="50"/>
        <v/>
      </c>
      <c r="I194" s="57" t="str">
        <f t="shared" si="51"/>
        <v/>
      </c>
      <c r="J194" s="64" t="str">
        <f t="shared" si="52"/>
        <v/>
      </c>
      <c r="K194" s="64" t="str">
        <f t="shared" si="53"/>
        <v/>
      </c>
      <c r="L194" s="114" t="str">
        <f t="shared" si="54"/>
        <v/>
      </c>
      <c r="M194" s="114" t="str">
        <f t="shared" si="55"/>
        <v/>
      </c>
      <c r="N194" s="113" t="str">
        <f>IF(B194&lt;&gt;"",IF(INDEX(ctrlage,B194)=TRUE,Livraison!$B$15-(YEAR(INDEX(pgebdat,B194))),""),"")</f>
        <v/>
      </c>
      <c r="O194" s="107"/>
      <c r="P194" s="105"/>
      <c r="Q194" s="108"/>
      <c r="R194" s="126"/>
      <c r="S194" s="108"/>
      <c r="T194" s="108"/>
      <c r="U194" s="108"/>
      <c r="V194" s="105"/>
      <c r="W194" s="132"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cation!Q194,libtform,0))&gt;=10311000,INDEX(codetform,MATCH(Qualification!Q194,libtform,0))&lt;=10319900),IF(AND(INDEX(codetwolang,MATCH(Qualification!U194,libtwolang,0))&gt;=1,INDEX(codetwolang,MATCH(Qualification!U194,libtwolang,0))&lt;=999),TRUE,FALSE),IF(AND(INDEX(codetwolang,MATCH(Qualification!U194,libtwolang,0))&gt;=10,INDEX(codetwolang,MATCH(Qualification!U194,libtwolang,0))&lt;=99),FALSE,TRUE))))</f>
        <v/>
      </c>
      <c r="AE194" s="26" t="str">
        <f t="shared" si="59"/>
        <v/>
      </c>
      <c r="AF194" s="56" t="str">
        <f t="shared" si="65"/>
        <v/>
      </c>
    </row>
    <row r="195" spans="1:32">
      <c r="A195" s="40" t="str">
        <f t="shared" si="60"/>
        <v/>
      </c>
      <c r="B195" s="40" t="str">
        <f t="shared" si="44"/>
        <v/>
      </c>
      <c r="C195" s="65" t="str">
        <f t="shared" si="45"/>
        <v/>
      </c>
      <c r="D195" s="56" t="str">
        <f t="shared" si="46"/>
        <v/>
      </c>
      <c r="E195" s="56" t="str">
        <f t="shared" si="47"/>
        <v/>
      </c>
      <c r="F195" s="66" t="str">
        <f t="shared" si="48"/>
        <v/>
      </c>
      <c r="G195" s="66" t="str">
        <f t="shared" si="49"/>
        <v/>
      </c>
      <c r="H195" s="57" t="str">
        <f t="shared" si="50"/>
        <v/>
      </c>
      <c r="I195" s="57" t="str">
        <f t="shared" si="51"/>
        <v/>
      </c>
      <c r="J195" s="64" t="str">
        <f t="shared" si="52"/>
        <v/>
      </c>
      <c r="K195" s="64" t="str">
        <f t="shared" si="53"/>
        <v/>
      </c>
      <c r="L195" s="114" t="str">
        <f t="shared" si="54"/>
        <v/>
      </c>
      <c r="M195" s="114" t="str">
        <f t="shared" si="55"/>
        <v/>
      </c>
      <c r="N195" s="113" t="str">
        <f>IF(B195&lt;&gt;"",IF(INDEX(ctrlage,B195)=TRUE,Livraison!$B$15-(YEAR(INDEX(pgebdat,B195))),""),"")</f>
        <v/>
      </c>
      <c r="O195" s="107"/>
      <c r="P195" s="105"/>
      <c r="Q195" s="108"/>
      <c r="R195" s="126"/>
      <c r="S195" s="108"/>
      <c r="T195" s="108"/>
      <c r="U195" s="108"/>
      <c r="V195" s="105"/>
      <c r="W195" s="132"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cation!Q195,libtform,0))&gt;=10311000,INDEX(codetform,MATCH(Qualification!Q195,libtform,0))&lt;=10319900),IF(AND(INDEX(codetwolang,MATCH(Qualification!U195,libtwolang,0))&gt;=1,INDEX(codetwolang,MATCH(Qualification!U195,libtwolang,0))&lt;=999),TRUE,FALSE),IF(AND(INDEX(codetwolang,MATCH(Qualification!U195,libtwolang,0))&gt;=10,INDEX(codetwolang,MATCH(Qualification!U195,libtwolang,0))&lt;=99),FALSE,TRUE))))</f>
        <v/>
      </c>
      <c r="AE195" s="26" t="str">
        <f t="shared" si="59"/>
        <v/>
      </c>
      <c r="AF195" s="56" t="str">
        <f t="shared" si="65"/>
        <v/>
      </c>
    </row>
    <row r="196" spans="1:32">
      <c r="A196" s="40" t="str">
        <f t="shared" si="60"/>
        <v/>
      </c>
      <c r="B196" s="40" t="str">
        <f t="shared" si="44"/>
        <v/>
      </c>
      <c r="C196" s="65" t="str">
        <f t="shared" si="45"/>
        <v/>
      </c>
      <c r="D196" s="56" t="str">
        <f t="shared" si="46"/>
        <v/>
      </c>
      <c r="E196" s="56" t="str">
        <f t="shared" si="47"/>
        <v/>
      </c>
      <c r="F196" s="66" t="str">
        <f t="shared" si="48"/>
        <v/>
      </c>
      <c r="G196" s="66" t="str">
        <f t="shared" si="49"/>
        <v/>
      </c>
      <c r="H196" s="57" t="str">
        <f t="shared" si="50"/>
        <v/>
      </c>
      <c r="I196" s="57" t="str">
        <f t="shared" si="51"/>
        <v/>
      </c>
      <c r="J196" s="64" t="str">
        <f t="shared" si="52"/>
        <v/>
      </c>
      <c r="K196" s="64" t="str">
        <f t="shared" si="53"/>
        <v/>
      </c>
      <c r="L196" s="114" t="str">
        <f t="shared" si="54"/>
        <v/>
      </c>
      <c r="M196" s="114" t="str">
        <f t="shared" si="55"/>
        <v/>
      </c>
      <c r="N196" s="113" t="str">
        <f>IF(B196&lt;&gt;"",IF(INDEX(ctrlage,B196)=TRUE,Livraison!$B$15-(YEAR(INDEX(pgebdat,B196))),""),"")</f>
        <v/>
      </c>
      <c r="O196" s="107"/>
      <c r="P196" s="105"/>
      <c r="Q196" s="108"/>
      <c r="R196" s="126"/>
      <c r="S196" s="108"/>
      <c r="T196" s="108"/>
      <c r="U196" s="108"/>
      <c r="V196" s="105"/>
      <c r="W196" s="132"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cation!Q196,libtform,0))&gt;=10311000,INDEX(codetform,MATCH(Qualification!Q196,libtform,0))&lt;=10319900),IF(AND(INDEX(codetwolang,MATCH(Qualification!U196,libtwolang,0))&gt;=1,INDEX(codetwolang,MATCH(Qualification!U196,libtwolang,0))&lt;=999),TRUE,FALSE),IF(AND(INDEX(codetwolang,MATCH(Qualification!U196,libtwolang,0))&gt;=10,INDEX(codetwolang,MATCH(Qualification!U196,libtwolang,0))&lt;=99),FALSE,TRUE))))</f>
        <v/>
      </c>
      <c r="AE196" s="26" t="str">
        <f t="shared" si="59"/>
        <v/>
      </c>
      <c r="AF196" s="56" t="str">
        <f t="shared" si="65"/>
        <v/>
      </c>
    </row>
    <row r="197" spans="1:32">
      <c r="A197" s="40" t="str">
        <f t="shared" si="60"/>
        <v/>
      </c>
      <c r="B197" s="40" t="str">
        <f t="shared" si="44"/>
        <v/>
      </c>
      <c r="C197" s="65" t="str">
        <f t="shared" si="45"/>
        <v/>
      </c>
      <c r="D197" s="56" t="str">
        <f t="shared" si="46"/>
        <v/>
      </c>
      <c r="E197" s="56" t="str">
        <f t="shared" si="47"/>
        <v/>
      </c>
      <c r="F197" s="66" t="str">
        <f t="shared" si="48"/>
        <v/>
      </c>
      <c r="G197" s="66" t="str">
        <f t="shared" si="49"/>
        <v/>
      </c>
      <c r="H197" s="57" t="str">
        <f t="shared" si="50"/>
        <v/>
      </c>
      <c r="I197" s="57" t="str">
        <f t="shared" si="51"/>
        <v/>
      </c>
      <c r="J197" s="64" t="str">
        <f t="shared" si="52"/>
        <v/>
      </c>
      <c r="K197" s="64" t="str">
        <f t="shared" si="53"/>
        <v/>
      </c>
      <c r="L197" s="114" t="str">
        <f t="shared" si="54"/>
        <v/>
      </c>
      <c r="M197" s="114" t="str">
        <f t="shared" si="55"/>
        <v/>
      </c>
      <c r="N197" s="113" t="str">
        <f>IF(B197&lt;&gt;"",IF(INDEX(ctrlage,B197)=TRUE,Livraison!$B$15-(YEAR(INDEX(pgebdat,B197))),""),"")</f>
        <v/>
      </c>
      <c r="O197" s="107"/>
      <c r="P197" s="105"/>
      <c r="Q197" s="108"/>
      <c r="R197" s="126"/>
      <c r="S197" s="108"/>
      <c r="T197" s="108"/>
      <c r="U197" s="108"/>
      <c r="V197" s="105"/>
      <c r="W197" s="132"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cation!Q197,libtform,0))&gt;=10311000,INDEX(codetform,MATCH(Qualification!Q197,libtform,0))&lt;=10319900),IF(AND(INDEX(codetwolang,MATCH(Qualification!U197,libtwolang,0))&gt;=1,INDEX(codetwolang,MATCH(Qualification!U197,libtwolang,0))&lt;=999),TRUE,FALSE),IF(AND(INDEX(codetwolang,MATCH(Qualification!U197,libtwolang,0))&gt;=10,INDEX(codetwolang,MATCH(Qualification!U197,libtwolang,0))&lt;=99),FALSE,TRUE))))</f>
        <v/>
      </c>
      <c r="AE197" s="26" t="str">
        <f t="shared" si="59"/>
        <v/>
      </c>
      <c r="AF197" s="56" t="str">
        <f t="shared" si="65"/>
        <v/>
      </c>
    </row>
    <row r="198" spans="1:32">
      <c r="A198" s="40" t="str">
        <f t="shared" si="60"/>
        <v/>
      </c>
      <c r="B198" s="40" t="str">
        <f t="shared" si="44"/>
        <v/>
      </c>
      <c r="C198" s="65" t="str">
        <f t="shared" si="45"/>
        <v/>
      </c>
      <c r="D198" s="56" t="str">
        <f t="shared" si="46"/>
        <v/>
      </c>
      <c r="E198" s="56" t="str">
        <f t="shared" si="47"/>
        <v/>
      </c>
      <c r="F198" s="66" t="str">
        <f t="shared" si="48"/>
        <v/>
      </c>
      <c r="G198" s="66" t="str">
        <f t="shared" si="49"/>
        <v/>
      </c>
      <c r="H198" s="57" t="str">
        <f t="shared" si="50"/>
        <v/>
      </c>
      <c r="I198" s="57" t="str">
        <f t="shared" si="51"/>
        <v/>
      </c>
      <c r="J198" s="64" t="str">
        <f t="shared" si="52"/>
        <v/>
      </c>
      <c r="K198" s="64" t="str">
        <f t="shared" si="53"/>
        <v/>
      </c>
      <c r="L198" s="114" t="str">
        <f t="shared" si="54"/>
        <v/>
      </c>
      <c r="M198" s="114" t="str">
        <f t="shared" si="55"/>
        <v/>
      </c>
      <c r="N198" s="113" t="str">
        <f>IF(B198&lt;&gt;"",IF(INDEX(ctrlage,B198)=TRUE,Livraison!$B$15-(YEAR(INDEX(pgebdat,B198))),""),"")</f>
        <v/>
      </c>
      <c r="O198" s="107"/>
      <c r="P198" s="105"/>
      <c r="Q198" s="108"/>
      <c r="R198" s="126"/>
      <c r="S198" s="108"/>
      <c r="T198" s="108"/>
      <c r="U198" s="108"/>
      <c r="V198" s="105"/>
      <c r="W198" s="132"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cation!Q198,libtform,0))&gt;=10311000,INDEX(codetform,MATCH(Qualification!Q198,libtform,0))&lt;=10319900),IF(AND(INDEX(codetwolang,MATCH(Qualification!U198,libtwolang,0))&gt;=1,INDEX(codetwolang,MATCH(Qualification!U198,libtwolang,0))&lt;=999),TRUE,FALSE),IF(AND(INDEX(codetwolang,MATCH(Qualification!U198,libtwolang,0))&gt;=10,INDEX(codetwolang,MATCH(Qualification!U198,libtwolang,0))&lt;=99),FALSE,TRUE))))</f>
        <v/>
      </c>
      <c r="AE198" s="26" t="str">
        <f t="shared" si="59"/>
        <v/>
      </c>
      <c r="AF198" s="56" t="str">
        <f t="shared" si="65"/>
        <v/>
      </c>
    </row>
    <row r="199" spans="1:32">
      <c r="A199" s="40" t="str">
        <f t="shared" si="60"/>
        <v/>
      </c>
      <c r="B199" s="40" t="str">
        <f t="shared" si="44"/>
        <v/>
      </c>
      <c r="C199" s="65" t="str">
        <f t="shared" si="45"/>
        <v/>
      </c>
      <c r="D199" s="56" t="str">
        <f t="shared" si="46"/>
        <v/>
      </c>
      <c r="E199" s="56" t="str">
        <f t="shared" si="47"/>
        <v/>
      </c>
      <c r="F199" s="66" t="str">
        <f t="shared" si="48"/>
        <v/>
      </c>
      <c r="G199" s="66" t="str">
        <f t="shared" si="49"/>
        <v/>
      </c>
      <c r="H199" s="57" t="str">
        <f t="shared" si="50"/>
        <v/>
      </c>
      <c r="I199" s="57" t="str">
        <f t="shared" si="51"/>
        <v/>
      </c>
      <c r="J199" s="64" t="str">
        <f t="shared" si="52"/>
        <v/>
      </c>
      <c r="K199" s="64" t="str">
        <f t="shared" si="53"/>
        <v/>
      </c>
      <c r="L199" s="114" t="str">
        <f t="shared" si="54"/>
        <v/>
      </c>
      <c r="M199" s="114" t="str">
        <f t="shared" si="55"/>
        <v/>
      </c>
      <c r="N199" s="113" t="str">
        <f>IF(B199&lt;&gt;"",IF(INDEX(ctrlage,B199)=TRUE,Livraison!$B$15-(YEAR(INDEX(pgebdat,B199))),""),"")</f>
        <v/>
      </c>
      <c r="O199" s="107"/>
      <c r="P199" s="105"/>
      <c r="Q199" s="108"/>
      <c r="R199" s="126"/>
      <c r="S199" s="108"/>
      <c r="T199" s="108"/>
      <c r="U199" s="108"/>
      <c r="V199" s="105"/>
      <c r="W199" s="132"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cation!Q199,libtform,0))&gt;=10311000,INDEX(codetform,MATCH(Qualification!Q199,libtform,0))&lt;=10319900),IF(AND(INDEX(codetwolang,MATCH(Qualification!U199,libtwolang,0))&gt;=1,INDEX(codetwolang,MATCH(Qualification!U199,libtwolang,0))&lt;=999),TRUE,FALSE),IF(AND(INDEX(codetwolang,MATCH(Qualification!U199,libtwolang,0))&gt;=10,INDEX(codetwolang,MATCH(Qualification!U199,libtwolang,0))&lt;=99),FALSE,TRUE))))</f>
        <v/>
      </c>
      <c r="AE199" s="26" t="str">
        <f t="shared" si="59"/>
        <v/>
      </c>
      <c r="AF199" s="56" t="str">
        <f t="shared" si="65"/>
        <v/>
      </c>
    </row>
    <row r="200" spans="1:32">
      <c r="A200" s="40" t="str">
        <f t="shared" si="60"/>
        <v/>
      </c>
      <c r="B200" s="40" t="str">
        <f t="shared" si="44"/>
        <v/>
      </c>
      <c r="C200" s="65" t="str">
        <f t="shared" si="45"/>
        <v/>
      </c>
      <c r="D200" s="56" t="str">
        <f t="shared" si="46"/>
        <v/>
      </c>
      <c r="E200" s="56" t="str">
        <f t="shared" si="47"/>
        <v/>
      </c>
      <c r="F200" s="66" t="str">
        <f t="shared" si="48"/>
        <v/>
      </c>
      <c r="G200" s="66" t="str">
        <f t="shared" si="49"/>
        <v/>
      </c>
      <c r="H200" s="57" t="str">
        <f t="shared" si="50"/>
        <v/>
      </c>
      <c r="I200" s="57" t="str">
        <f t="shared" si="51"/>
        <v/>
      </c>
      <c r="J200" s="64" t="str">
        <f t="shared" si="52"/>
        <v/>
      </c>
      <c r="K200" s="64" t="str">
        <f t="shared" si="53"/>
        <v/>
      </c>
      <c r="L200" s="114" t="str">
        <f t="shared" si="54"/>
        <v/>
      </c>
      <c r="M200" s="114" t="str">
        <f t="shared" si="55"/>
        <v/>
      </c>
      <c r="N200" s="113" t="str">
        <f>IF(B200&lt;&gt;"",IF(INDEX(ctrlage,B200)=TRUE,Livraison!$B$15-(YEAR(INDEX(pgebdat,B200))),""),"")</f>
        <v/>
      </c>
      <c r="O200" s="107"/>
      <c r="P200" s="105"/>
      <c r="Q200" s="108"/>
      <c r="R200" s="126"/>
      <c r="S200" s="108"/>
      <c r="T200" s="108"/>
      <c r="U200" s="108"/>
      <c r="V200" s="105"/>
      <c r="W200" s="132"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cation!Q200,libtform,0))&gt;=10311000,INDEX(codetform,MATCH(Qualification!Q200,libtform,0))&lt;=10319900),IF(AND(INDEX(codetwolang,MATCH(Qualification!U200,libtwolang,0))&gt;=1,INDEX(codetwolang,MATCH(Qualification!U200,libtwolang,0))&lt;=999),TRUE,FALSE),IF(AND(INDEX(codetwolang,MATCH(Qualification!U200,libtwolang,0))&gt;=10,INDEX(codetwolang,MATCH(Qualification!U200,libtwolang,0))&lt;=99),FALSE,TRUE))))</f>
        <v/>
      </c>
      <c r="AE200" s="26" t="str">
        <f t="shared" si="59"/>
        <v/>
      </c>
      <c r="AF200" s="56" t="str">
        <f t="shared" si="65"/>
        <v/>
      </c>
    </row>
    <row r="201" spans="1:32">
      <c r="A201" s="40" t="str">
        <f t="shared" si="60"/>
        <v/>
      </c>
      <c r="B201" s="40" t="str">
        <f t="shared" si="44"/>
        <v/>
      </c>
      <c r="C201" s="65" t="str">
        <f t="shared" si="45"/>
        <v/>
      </c>
      <c r="D201" s="56" t="str">
        <f t="shared" si="46"/>
        <v/>
      </c>
      <c r="E201" s="56" t="str">
        <f t="shared" si="47"/>
        <v/>
      </c>
      <c r="F201" s="66" t="str">
        <f t="shared" si="48"/>
        <v/>
      </c>
      <c r="G201" s="66" t="str">
        <f t="shared" si="49"/>
        <v/>
      </c>
      <c r="H201" s="57" t="str">
        <f t="shared" si="50"/>
        <v/>
      </c>
      <c r="I201" s="57" t="str">
        <f t="shared" si="51"/>
        <v/>
      </c>
      <c r="J201" s="64" t="str">
        <f t="shared" si="52"/>
        <v/>
      </c>
      <c r="K201" s="64" t="str">
        <f t="shared" si="53"/>
        <v/>
      </c>
      <c r="L201" s="114" t="str">
        <f t="shared" si="54"/>
        <v/>
      </c>
      <c r="M201" s="114" t="str">
        <f t="shared" si="55"/>
        <v/>
      </c>
      <c r="N201" s="113" t="str">
        <f>IF(B201&lt;&gt;"",IF(INDEX(ctrlage,B201)=TRUE,Livraison!$B$15-(YEAR(INDEX(pgebdat,B201))),""),"")</f>
        <v/>
      </c>
      <c r="O201" s="107"/>
      <c r="P201" s="105"/>
      <c r="Q201" s="108"/>
      <c r="R201" s="126"/>
      <c r="S201" s="108"/>
      <c r="T201" s="108"/>
      <c r="U201" s="108"/>
      <c r="V201" s="105"/>
      <c r="W201" s="132"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cation!Q201,libtform,0))&gt;=10311000,INDEX(codetform,MATCH(Qualification!Q201,libtform,0))&lt;=10319900),IF(AND(INDEX(codetwolang,MATCH(Qualification!U201,libtwolang,0))&gt;=1,INDEX(codetwolang,MATCH(Qualification!U201,libtwolang,0))&lt;=999),TRUE,FALSE),IF(AND(INDEX(codetwolang,MATCH(Qualification!U201,libtwolang,0))&gt;=10,INDEX(codetwolang,MATCH(Qualification!U201,libtwolang,0))&lt;=99),FALSE,TRUE))))</f>
        <v/>
      </c>
      <c r="AE201" s="26" t="str">
        <f t="shared" si="59"/>
        <v/>
      </c>
      <c r="AF201" s="56" t="str">
        <f t="shared" si="65"/>
        <v/>
      </c>
    </row>
    <row r="202" spans="1:32">
      <c r="A202" s="40" t="str">
        <f t="shared" si="60"/>
        <v/>
      </c>
      <c r="B202" s="40" t="str">
        <f t="shared" si="44"/>
        <v/>
      </c>
      <c r="C202" s="65" t="str">
        <f t="shared" si="45"/>
        <v/>
      </c>
      <c r="D202" s="56" t="str">
        <f t="shared" si="46"/>
        <v/>
      </c>
      <c r="E202" s="56" t="str">
        <f t="shared" si="47"/>
        <v/>
      </c>
      <c r="F202" s="66" t="str">
        <f t="shared" si="48"/>
        <v/>
      </c>
      <c r="G202" s="66" t="str">
        <f t="shared" si="49"/>
        <v/>
      </c>
      <c r="H202" s="57" t="str">
        <f t="shared" si="50"/>
        <v/>
      </c>
      <c r="I202" s="57" t="str">
        <f t="shared" si="51"/>
        <v/>
      </c>
      <c r="J202" s="64" t="str">
        <f t="shared" si="52"/>
        <v/>
      </c>
      <c r="K202" s="64" t="str">
        <f t="shared" si="53"/>
        <v/>
      </c>
      <c r="L202" s="114" t="str">
        <f t="shared" si="54"/>
        <v/>
      </c>
      <c r="M202" s="114" t="str">
        <f t="shared" si="55"/>
        <v/>
      </c>
      <c r="N202" s="113" t="str">
        <f>IF(B202&lt;&gt;"",IF(INDEX(ctrlage,B202)=TRUE,Livraison!$B$15-(YEAR(INDEX(pgebdat,B202))),""),"")</f>
        <v/>
      </c>
      <c r="O202" s="107"/>
      <c r="P202" s="105"/>
      <c r="Q202" s="108"/>
      <c r="R202" s="126"/>
      <c r="S202" s="108"/>
      <c r="T202" s="108"/>
      <c r="U202" s="108"/>
      <c r="V202" s="105"/>
      <c r="W202" s="132"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cation!Q202,libtform,0))&gt;=10311000,INDEX(codetform,MATCH(Qualification!Q202,libtform,0))&lt;=10319900),IF(AND(INDEX(codetwolang,MATCH(Qualification!U202,libtwolang,0))&gt;=1,INDEX(codetwolang,MATCH(Qualification!U202,libtwolang,0))&lt;=999),TRUE,FALSE),IF(AND(INDEX(codetwolang,MATCH(Qualification!U202,libtwolang,0))&gt;=10,INDEX(codetwolang,MATCH(Qualification!U202,libtwolang,0))&lt;=99),FALSE,TRUE))))</f>
        <v/>
      </c>
      <c r="AE202" s="26" t="str">
        <f t="shared" si="59"/>
        <v/>
      </c>
      <c r="AF202" s="56" t="str">
        <f t="shared" si="65"/>
        <v/>
      </c>
    </row>
    <row r="203" spans="1:32">
      <c r="A203" s="40" t="str">
        <f t="shared" si="60"/>
        <v/>
      </c>
      <c r="B203" s="40" t="str">
        <f t="shared" si="44"/>
        <v/>
      </c>
      <c r="C203" s="65" t="str">
        <f t="shared" si="45"/>
        <v/>
      </c>
      <c r="D203" s="56" t="str">
        <f t="shared" si="46"/>
        <v/>
      </c>
      <c r="E203" s="56" t="str">
        <f t="shared" si="47"/>
        <v/>
      </c>
      <c r="F203" s="66" t="str">
        <f t="shared" si="48"/>
        <v/>
      </c>
      <c r="G203" s="66" t="str">
        <f t="shared" si="49"/>
        <v/>
      </c>
      <c r="H203" s="57" t="str">
        <f t="shared" si="50"/>
        <v/>
      </c>
      <c r="I203" s="57" t="str">
        <f t="shared" si="51"/>
        <v/>
      </c>
      <c r="J203" s="64" t="str">
        <f t="shared" si="52"/>
        <v/>
      </c>
      <c r="K203" s="64" t="str">
        <f t="shared" si="53"/>
        <v/>
      </c>
      <c r="L203" s="114" t="str">
        <f t="shared" si="54"/>
        <v/>
      </c>
      <c r="M203" s="114" t="str">
        <f t="shared" si="55"/>
        <v/>
      </c>
      <c r="N203" s="113" t="str">
        <f>IF(B203&lt;&gt;"",IF(INDEX(ctrlage,B203)=TRUE,Livraison!$B$15-(YEAR(INDEX(pgebdat,B203))),""),"")</f>
        <v/>
      </c>
      <c r="O203" s="107"/>
      <c r="P203" s="105"/>
      <c r="Q203" s="108"/>
      <c r="R203" s="126"/>
      <c r="S203" s="108"/>
      <c r="T203" s="108"/>
      <c r="U203" s="108"/>
      <c r="V203" s="105"/>
      <c r="W203" s="132"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cation!Q203,libtform,0))&gt;=10311000,INDEX(codetform,MATCH(Qualification!Q203,libtform,0))&lt;=10319900),IF(AND(INDEX(codetwolang,MATCH(Qualification!U203,libtwolang,0))&gt;=1,INDEX(codetwolang,MATCH(Qualification!U203,libtwolang,0))&lt;=999),TRUE,FALSE),IF(AND(INDEX(codetwolang,MATCH(Qualification!U203,libtwolang,0))&gt;=10,INDEX(codetwolang,MATCH(Qualification!U203,libtwolang,0))&lt;=99),FALSE,TRUE))))</f>
        <v/>
      </c>
      <c r="AE203" s="26" t="str">
        <f t="shared" si="59"/>
        <v/>
      </c>
      <c r="AF203" s="56" t="str">
        <f t="shared" si="65"/>
        <v/>
      </c>
    </row>
    <row r="204" spans="1:32">
      <c r="A204" s="40" t="str">
        <f t="shared" si="60"/>
        <v/>
      </c>
      <c r="B204" s="40" t="str">
        <f t="shared" ref="B204:B267" si="66">IF(O204&lt;&gt;"",IF(ISNA(MATCH(O204,pid,0)),"",IF(MATCH(O204,pid,0)=0,"",MATCH(O204,pid,0))),"")</f>
        <v/>
      </c>
      <c r="C204" s="65" t="str">
        <f t="shared" ref="C204:C267" si="67">IF(B204&lt;&gt;"",IF(INDEX(pkatid,B204)&gt;0,INDEX(pkatid,B204),""),"")</f>
        <v/>
      </c>
      <c r="D204" s="56" t="str">
        <f t="shared" ref="D204:D267" si="68">IF(B204&lt;&gt;"",IF(INDEX(psex,B204)&gt;0,INDEX(psex,B204),""),"")</f>
        <v/>
      </c>
      <c r="E204" s="56" t="str">
        <f t="shared" ref="E204:E267" si="69">IF(B204&lt;&gt;"",INDEX(ctrlsex,B204),"")</f>
        <v/>
      </c>
      <c r="F204" s="66" t="str">
        <f t="shared" ref="F204:F267" si="70">IF(B204&lt;&gt;"",IF(INDEX(pgebdat,B204)&gt;0,INDEX(pgebdat,B204),""),"")</f>
        <v/>
      </c>
      <c r="G204" s="66" t="str">
        <f t="shared" ref="G204:G267" si="71">IF(B204&lt;&gt;"",INDEX(ctrlage,B204),"")</f>
        <v/>
      </c>
      <c r="H204" s="57" t="str">
        <f t="shared" ref="H204:H267" si="72">IF(B204&lt;&gt;"",IF(INDEX(pdom,B204)&gt;0,INDEX(pdom,B204),""),"")</f>
        <v/>
      </c>
      <c r="I204" s="57" t="str">
        <f t="shared" ref="I204:I267" si="73">IF(B204&lt;&gt;"",INDEX(ctrldom,B204),"")</f>
        <v/>
      </c>
      <c r="J204" s="64" t="str">
        <f t="shared" ref="J204:J267" si="74">IF(B204&lt;&gt;"",IF(INDEX(pid,B204)&gt;0,INDEX(pid,B204),""),"")</f>
        <v/>
      </c>
      <c r="K204" s="64" t="str">
        <f t="shared" ref="K204:K267" si="75">IF(B204&lt;&gt;"",CONCATENATE(J204,S204),"")</f>
        <v/>
      </c>
      <c r="L204" s="114" t="str">
        <f t="shared" ref="L204:L267" si="76">IF(B204&lt;&gt;"",IF(INDEX(pname,B204)&gt;0,INDEX(pname,B204),""),"")</f>
        <v/>
      </c>
      <c r="M204" s="114" t="str">
        <f t="shared" ref="M204:M267" si="77">IF(B204&lt;&gt;"",IF(INDEX(psurname,B204)&gt;0,INDEX(psurname,B204),""),"")</f>
        <v/>
      </c>
      <c r="N204" s="113" t="str">
        <f>IF(B204&lt;&gt;"",IF(INDEX(ctrlage,B204)=TRUE,Livraison!$B$15-(YEAR(INDEX(pgebdat,B204))),""),"")</f>
        <v/>
      </c>
      <c r="O204" s="107"/>
      <c r="P204" s="105"/>
      <c r="Q204" s="108"/>
      <c r="R204" s="126"/>
      <c r="S204" s="108"/>
      <c r="T204" s="108"/>
      <c r="U204" s="108"/>
      <c r="V204" s="105"/>
      <c r="W204" s="132" t="str">
        <f t="shared" si="61"/>
        <v/>
      </c>
      <c r="X204" s="26" t="str">
        <f t="shared" ref="X204:X267" si="78">IF(ISBLANK(O204),"",IF(OR(ISNA(MATCH(O204,pid,0)),O204="-"),FALSE,TRUE))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cation!Q204,libtform,0))&gt;=10311000,INDEX(codetform,MATCH(Qualification!Q204,libtform,0))&lt;=10319900),IF(AND(INDEX(codetwolang,MATCH(Qualification!U204,libtwolang,0))&gt;=1,INDEX(codetwolang,MATCH(Qualification!U204,libtwolang,0))&lt;=999),TRUE,FALSE),IF(AND(INDEX(codetwolang,MATCH(Qualification!U204,libtwolang,0))&gt;=10,INDEX(codetwolang,MATCH(Qualification!U204,libtwolang,0))&lt;=99),FALSE,TRUE))))</f>
        <v/>
      </c>
      <c r="AE204" s="26" t="str">
        <f t="shared" ref="AE204:AE267" si="81">IF(OR(G204&lt;&gt;TRUE,Z204&lt;&gt;TRUE),"",IF(OR(N204&gt;INDEX(valmaxalt,MATCH(Q204,libtform,0)),N204&lt;INDEX(valminalt,MATCH(Q204,libtform,0))),FALSE,TRUE))</f>
        <v/>
      </c>
      <c r="AF204" s="56" t="str">
        <f t="shared" si="65"/>
        <v/>
      </c>
    </row>
    <row r="205" spans="1:32">
      <c r="A205" s="40" t="str">
        <f t="shared" ref="A205:A268" si="82">IF(ISBLANK(O205),"",IF(COUNTA(P205:T205)&lt;5,"Incomplet",IF(OR(COUNTIF(W205:AD205,FALSE)&gt;0,COUNTIF(W205:AC205,#N/A)&gt;0),"Erreur",IF(AE205=FALSE,"Attention","OK"))))</f>
        <v/>
      </c>
      <c r="B205" s="40" t="str">
        <f t="shared" si="66"/>
        <v/>
      </c>
      <c r="C205" s="65" t="str">
        <f t="shared" si="67"/>
        <v/>
      </c>
      <c r="D205" s="56" t="str">
        <f t="shared" si="68"/>
        <v/>
      </c>
      <c r="E205" s="56" t="str">
        <f t="shared" si="69"/>
        <v/>
      </c>
      <c r="F205" s="66" t="str">
        <f t="shared" si="70"/>
        <v/>
      </c>
      <c r="G205" s="66" t="str">
        <f t="shared" si="71"/>
        <v/>
      </c>
      <c r="H205" s="57" t="str">
        <f t="shared" si="72"/>
        <v/>
      </c>
      <c r="I205" s="57" t="str">
        <f t="shared" si="73"/>
        <v/>
      </c>
      <c r="J205" s="64" t="str">
        <f t="shared" si="74"/>
        <v/>
      </c>
      <c r="K205" s="64" t="str">
        <f t="shared" si="75"/>
        <v/>
      </c>
      <c r="L205" s="114" t="str">
        <f t="shared" si="76"/>
        <v/>
      </c>
      <c r="M205" s="114" t="str">
        <f t="shared" si="77"/>
        <v/>
      </c>
      <c r="N205" s="113" t="str">
        <f>IF(B205&lt;&gt;"",IF(INDEX(ctrlage,B205)=TRUE,Livraison!$B$15-(YEAR(INDEX(pgebdat,B205))),""),"")</f>
        <v/>
      </c>
      <c r="O205" s="107"/>
      <c r="P205" s="105"/>
      <c r="Q205" s="108"/>
      <c r="R205" s="126"/>
      <c r="S205" s="108"/>
      <c r="T205" s="108"/>
      <c r="U205" s="108"/>
      <c r="V205" s="105"/>
      <c r="W205" s="132"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cation!Q205,libtform,0))&gt;=10311000,INDEX(codetform,MATCH(Qualification!Q205,libtform,0))&lt;=10319900),IF(AND(INDEX(codetwolang,MATCH(Qualification!U205,libtwolang,0))&gt;=1,INDEX(codetwolang,MATCH(Qualification!U205,libtwolang,0))&lt;=999),TRUE,FALSE),IF(AND(INDEX(codetwolang,MATCH(Qualification!U205,libtwolang,0))&gt;=10,INDEX(codetwolang,MATCH(Qualification!U205,libtwolang,0))&lt;=99),FALSE,TRUE))))</f>
        <v/>
      </c>
      <c r="AE205" s="26" t="str">
        <f t="shared" si="81"/>
        <v/>
      </c>
      <c r="AF205" s="56" t="str">
        <f t="shared" ref="AF205:AF268" si="87">IF(A205="","",1)</f>
        <v/>
      </c>
    </row>
    <row r="206" spans="1:32">
      <c r="A206" s="40" t="str">
        <f t="shared" si="82"/>
        <v/>
      </c>
      <c r="B206" s="40" t="str">
        <f t="shared" si="66"/>
        <v/>
      </c>
      <c r="C206" s="65" t="str">
        <f t="shared" si="67"/>
        <v/>
      </c>
      <c r="D206" s="56" t="str">
        <f t="shared" si="68"/>
        <v/>
      </c>
      <c r="E206" s="56" t="str">
        <f t="shared" si="69"/>
        <v/>
      </c>
      <c r="F206" s="66" t="str">
        <f t="shared" si="70"/>
        <v/>
      </c>
      <c r="G206" s="66" t="str">
        <f t="shared" si="71"/>
        <v/>
      </c>
      <c r="H206" s="57" t="str">
        <f t="shared" si="72"/>
        <v/>
      </c>
      <c r="I206" s="57" t="str">
        <f t="shared" si="73"/>
        <v/>
      </c>
      <c r="J206" s="64" t="str">
        <f t="shared" si="74"/>
        <v/>
      </c>
      <c r="K206" s="64" t="str">
        <f t="shared" si="75"/>
        <v/>
      </c>
      <c r="L206" s="114" t="str">
        <f t="shared" si="76"/>
        <v/>
      </c>
      <c r="M206" s="114" t="str">
        <f t="shared" si="77"/>
        <v/>
      </c>
      <c r="N206" s="113" t="str">
        <f>IF(B206&lt;&gt;"",IF(INDEX(ctrlage,B206)=TRUE,Livraison!$B$15-(YEAR(INDEX(pgebdat,B206))),""),"")</f>
        <v/>
      </c>
      <c r="O206" s="107"/>
      <c r="P206" s="105"/>
      <c r="Q206" s="108"/>
      <c r="R206" s="126"/>
      <c r="S206" s="108"/>
      <c r="T206" s="108"/>
      <c r="U206" s="108"/>
      <c r="V206" s="105"/>
      <c r="W206" s="132"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cation!Q206,libtform,0))&gt;=10311000,INDEX(codetform,MATCH(Qualification!Q206,libtform,0))&lt;=10319900),IF(AND(INDEX(codetwolang,MATCH(Qualification!U206,libtwolang,0))&gt;=1,INDEX(codetwolang,MATCH(Qualification!U206,libtwolang,0))&lt;=999),TRUE,FALSE),IF(AND(INDEX(codetwolang,MATCH(Qualification!U206,libtwolang,0))&gt;=10,INDEX(codetwolang,MATCH(Qualification!U206,libtwolang,0))&lt;=99),FALSE,TRUE))))</f>
        <v/>
      </c>
      <c r="AE206" s="26" t="str">
        <f t="shared" si="81"/>
        <v/>
      </c>
      <c r="AF206" s="56" t="str">
        <f t="shared" si="87"/>
        <v/>
      </c>
    </row>
    <row r="207" spans="1:32">
      <c r="A207" s="40" t="str">
        <f t="shared" si="82"/>
        <v/>
      </c>
      <c r="B207" s="40" t="str">
        <f t="shared" si="66"/>
        <v/>
      </c>
      <c r="C207" s="65" t="str">
        <f t="shared" si="67"/>
        <v/>
      </c>
      <c r="D207" s="56" t="str">
        <f t="shared" si="68"/>
        <v/>
      </c>
      <c r="E207" s="56" t="str">
        <f t="shared" si="69"/>
        <v/>
      </c>
      <c r="F207" s="66" t="str">
        <f t="shared" si="70"/>
        <v/>
      </c>
      <c r="G207" s="66" t="str">
        <f t="shared" si="71"/>
        <v/>
      </c>
      <c r="H207" s="57" t="str">
        <f t="shared" si="72"/>
        <v/>
      </c>
      <c r="I207" s="57" t="str">
        <f t="shared" si="73"/>
        <v/>
      </c>
      <c r="J207" s="64" t="str">
        <f t="shared" si="74"/>
        <v/>
      </c>
      <c r="K207" s="64" t="str">
        <f t="shared" si="75"/>
        <v/>
      </c>
      <c r="L207" s="114" t="str">
        <f t="shared" si="76"/>
        <v/>
      </c>
      <c r="M207" s="114" t="str">
        <f t="shared" si="77"/>
        <v/>
      </c>
      <c r="N207" s="113" t="str">
        <f>IF(B207&lt;&gt;"",IF(INDEX(ctrlage,B207)=TRUE,Livraison!$B$15-(YEAR(INDEX(pgebdat,B207))),""),"")</f>
        <v/>
      </c>
      <c r="O207" s="107"/>
      <c r="P207" s="105"/>
      <c r="Q207" s="108"/>
      <c r="R207" s="126"/>
      <c r="S207" s="108"/>
      <c r="T207" s="108"/>
      <c r="U207" s="108"/>
      <c r="V207" s="105"/>
      <c r="W207" s="132"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cation!Q207,libtform,0))&gt;=10311000,INDEX(codetform,MATCH(Qualification!Q207,libtform,0))&lt;=10319900),IF(AND(INDEX(codetwolang,MATCH(Qualification!U207,libtwolang,0))&gt;=1,INDEX(codetwolang,MATCH(Qualification!U207,libtwolang,0))&lt;=999),TRUE,FALSE),IF(AND(INDEX(codetwolang,MATCH(Qualification!U207,libtwolang,0))&gt;=10,INDEX(codetwolang,MATCH(Qualification!U207,libtwolang,0))&lt;=99),FALSE,TRUE))))</f>
        <v/>
      </c>
      <c r="AE207" s="26" t="str">
        <f t="shared" si="81"/>
        <v/>
      </c>
      <c r="AF207" s="56" t="str">
        <f t="shared" si="87"/>
        <v/>
      </c>
    </row>
    <row r="208" spans="1:32">
      <c r="A208" s="40" t="str">
        <f t="shared" si="82"/>
        <v/>
      </c>
      <c r="B208" s="40" t="str">
        <f t="shared" si="66"/>
        <v/>
      </c>
      <c r="C208" s="65" t="str">
        <f t="shared" si="67"/>
        <v/>
      </c>
      <c r="D208" s="56" t="str">
        <f t="shared" si="68"/>
        <v/>
      </c>
      <c r="E208" s="56" t="str">
        <f t="shared" si="69"/>
        <v/>
      </c>
      <c r="F208" s="66" t="str">
        <f t="shared" si="70"/>
        <v/>
      </c>
      <c r="G208" s="66" t="str">
        <f t="shared" si="71"/>
        <v/>
      </c>
      <c r="H208" s="57" t="str">
        <f t="shared" si="72"/>
        <v/>
      </c>
      <c r="I208" s="57" t="str">
        <f t="shared" si="73"/>
        <v/>
      </c>
      <c r="J208" s="64" t="str">
        <f t="shared" si="74"/>
        <v/>
      </c>
      <c r="K208" s="64" t="str">
        <f t="shared" si="75"/>
        <v/>
      </c>
      <c r="L208" s="114" t="str">
        <f t="shared" si="76"/>
        <v/>
      </c>
      <c r="M208" s="114" t="str">
        <f t="shared" si="77"/>
        <v/>
      </c>
      <c r="N208" s="113" t="str">
        <f>IF(B208&lt;&gt;"",IF(INDEX(ctrlage,B208)=TRUE,Livraison!$B$15-(YEAR(INDEX(pgebdat,B208))),""),"")</f>
        <v/>
      </c>
      <c r="O208" s="107"/>
      <c r="P208" s="105"/>
      <c r="Q208" s="108"/>
      <c r="R208" s="126"/>
      <c r="S208" s="108"/>
      <c r="T208" s="108"/>
      <c r="U208" s="108"/>
      <c r="V208" s="105"/>
      <c r="W208" s="132"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cation!Q208,libtform,0))&gt;=10311000,INDEX(codetform,MATCH(Qualification!Q208,libtform,0))&lt;=10319900),IF(AND(INDEX(codetwolang,MATCH(Qualification!U208,libtwolang,0))&gt;=1,INDEX(codetwolang,MATCH(Qualification!U208,libtwolang,0))&lt;=999),TRUE,FALSE),IF(AND(INDEX(codetwolang,MATCH(Qualification!U208,libtwolang,0))&gt;=10,INDEX(codetwolang,MATCH(Qualification!U208,libtwolang,0))&lt;=99),FALSE,TRUE))))</f>
        <v/>
      </c>
      <c r="AE208" s="26" t="str">
        <f t="shared" si="81"/>
        <v/>
      </c>
      <c r="AF208" s="56" t="str">
        <f t="shared" si="87"/>
        <v/>
      </c>
    </row>
    <row r="209" spans="1:32">
      <c r="A209" s="40" t="str">
        <f t="shared" si="82"/>
        <v/>
      </c>
      <c r="B209" s="40" t="str">
        <f t="shared" si="66"/>
        <v/>
      </c>
      <c r="C209" s="65" t="str">
        <f t="shared" si="67"/>
        <v/>
      </c>
      <c r="D209" s="56" t="str">
        <f t="shared" si="68"/>
        <v/>
      </c>
      <c r="E209" s="56" t="str">
        <f t="shared" si="69"/>
        <v/>
      </c>
      <c r="F209" s="66" t="str">
        <f t="shared" si="70"/>
        <v/>
      </c>
      <c r="G209" s="66" t="str">
        <f t="shared" si="71"/>
        <v/>
      </c>
      <c r="H209" s="57" t="str">
        <f t="shared" si="72"/>
        <v/>
      </c>
      <c r="I209" s="57" t="str">
        <f t="shared" si="73"/>
        <v/>
      </c>
      <c r="J209" s="64" t="str">
        <f t="shared" si="74"/>
        <v/>
      </c>
      <c r="K209" s="64" t="str">
        <f t="shared" si="75"/>
        <v/>
      </c>
      <c r="L209" s="114" t="str">
        <f t="shared" si="76"/>
        <v/>
      </c>
      <c r="M209" s="114" t="str">
        <f t="shared" si="77"/>
        <v/>
      </c>
      <c r="N209" s="113" t="str">
        <f>IF(B209&lt;&gt;"",IF(INDEX(ctrlage,B209)=TRUE,Livraison!$B$15-(YEAR(INDEX(pgebdat,B209))),""),"")</f>
        <v/>
      </c>
      <c r="O209" s="107"/>
      <c r="P209" s="105"/>
      <c r="Q209" s="108"/>
      <c r="R209" s="126"/>
      <c r="S209" s="108"/>
      <c r="T209" s="108"/>
      <c r="U209" s="108"/>
      <c r="V209" s="105"/>
      <c r="W209" s="132"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cation!Q209,libtform,0))&gt;=10311000,INDEX(codetform,MATCH(Qualification!Q209,libtform,0))&lt;=10319900),IF(AND(INDEX(codetwolang,MATCH(Qualification!U209,libtwolang,0))&gt;=1,INDEX(codetwolang,MATCH(Qualification!U209,libtwolang,0))&lt;=999),TRUE,FALSE),IF(AND(INDEX(codetwolang,MATCH(Qualification!U209,libtwolang,0))&gt;=10,INDEX(codetwolang,MATCH(Qualification!U209,libtwolang,0))&lt;=99),FALSE,TRUE))))</f>
        <v/>
      </c>
      <c r="AE209" s="26" t="str">
        <f t="shared" si="81"/>
        <v/>
      </c>
      <c r="AF209" s="56" t="str">
        <f t="shared" si="87"/>
        <v/>
      </c>
    </row>
    <row r="210" spans="1:32">
      <c r="A210" s="40" t="str">
        <f t="shared" si="82"/>
        <v/>
      </c>
      <c r="B210" s="40" t="str">
        <f t="shared" si="66"/>
        <v/>
      </c>
      <c r="C210" s="65" t="str">
        <f t="shared" si="67"/>
        <v/>
      </c>
      <c r="D210" s="56" t="str">
        <f t="shared" si="68"/>
        <v/>
      </c>
      <c r="E210" s="56" t="str">
        <f t="shared" si="69"/>
        <v/>
      </c>
      <c r="F210" s="66" t="str">
        <f t="shared" si="70"/>
        <v/>
      </c>
      <c r="G210" s="66" t="str">
        <f t="shared" si="71"/>
        <v/>
      </c>
      <c r="H210" s="57" t="str">
        <f t="shared" si="72"/>
        <v/>
      </c>
      <c r="I210" s="57" t="str">
        <f t="shared" si="73"/>
        <v/>
      </c>
      <c r="J210" s="64" t="str">
        <f t="shared" si="74"/>
        <v/>
      </c>
      <c r="K210" s="64" t="str">
        <f t="shared" si="75"/>
        <v/>
      </c>
      <c r="L210" s="114" t="str">
        <f t="shared" si="76"/>
        <v/>
      </c>
      <c r="M210" s="114" t="str">
        <f t="shared" si="77"/>
        <v/>
      </c>
      <c r="N210" s="113" t="str">
        <f>IF(B210&lt;&gt;"",IF(INDEX(ctrlage,B210)=TRUE,Livraison!$B$15-(YEAR(INDEX(pgebdat,B210))),""),"")</f>
        <v/>
      </c>
      <c r="O210" s="107"/>
      <c r="P210" s="105"/>
      <c r="Q210" s="108"/>
      <c r="R210" s="126"/>
      <c r="S210" s="108"/>
      <c r="T210" s="108"/>
      <c r="U210" s="108"/>
      <c r="V210" s="105"/>
      <c r="W210" s="132"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cation!Q210,libtform,0))&gt;=10311000,INDEX(codetform,MATCH(Qualification!Q210,libtform,0))&lt;=10319900),IF(AND(INDEX(codetwolang,MATCH(Qualification!U210,libtwolang,0))&gt;=1,INDEX(codetwolang,MATCH(Qualification!U210,libtwolang,0))&lt;=999),TRUE,FALSE),IF(AND(INDEX(codetwolang,MATCH(Qualification!U210,libtwolang,0))&gt;=10,INDEX(codetwolang,MATCH(Qualification!U210,libtwolang,0))&lt;=99),FALSE,TRUE))))</f>
        <v/>
      </c>
      <c r="AE210" s="26" t="str">
        <f t="shared" si="81"/>
        <v/>
      </c>
      <c r="AF210" s="56" t="str">
        <f t="shared" si="87"/>
        <v/>
      </c>
    </row>
    <row r="211" spans="1:32">
      <c r="A211" s="40" t="str">
        <f t="shared" si="82"/>
        <v/>
      </c>
      <c r="B211" s="40" t="str">
        <f t="shared" si="66"/>
        <v/>
      </c>
      <c r="C211" s="65" t="str">
        <f t="shared" si="67"/>
        <v/>
      </c>
      <c r="D211" s="56" t="str">
        <f t="shared" si="68"/>
        <v/>
      </c>
      <c r="E211" s="56" t="str">
        <f t="shared" si="69"/>
        <v/>
      </c>
      <c r="F211" s="66" t="str">
        <f t="shared" si="70"/>
        <v/>
      </c>
      <c r="G211" s="66" t="str">
        <f t="shared" si="71"/>
        <v/>
      </c>
      <c r="H211" s="57" t="str">
        <f t="shared" si="72"/>
        <v/>
      </c>
      <c r="I211" s="57" t="str">
        <f t="shared" si="73"/>
        <v/>
      </c>
      <c r="J211" s="64" t="str">
        <f t="shared" si="74"/>
        <v/>
      </c>
      <c r="K211" s="64" t="str">
        <f t="shared" si="75"/>
        <v/>
      </c>
      <c r="L211" s="114" t="str">
        <f t="shared" si="76"/>
        <v/>
      </c>
      <c r="M211" s="114" t="str">
        <f t="shared" si="77"/>
        <v/>
      </c>
      <c r="N211" s="113" t="str">
        <f>IF(B211&lt;&gt;"",IF(INDEX(ctrlage,B211)=TRUE,Livraison!$B$15-(YEAR(INDEX(pgebdat,B211))),""),"")</f>
        <v/>
      </c>
      <c r="O211" s="107"/>
      <c r="P211" s="105"/>
      <c r="Q211" s="108"/>
      <c r="R211" s="126"/>
      <c r="S211" s="108"/>
      <c r="T211" s="108"/>
      <c r="U211" s="108"/>
      <c r="V211" s="105"/>
      <c r="W211" s="132"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cation!Q211,libtform,0))&gt;=10311000,INDEX(codetform,MATCH(Qualification!Q211,libtform,0))&lt;=10319900),IF(AND(INDEX(codetwolang,MATCH(Qualification!U211,libtwolang,0))&gt;=1,INDEX(codetwolang,MATCH(Qualification!U211,libtwolang,0))&lt;=999),TRUE,FALSE),IF(AND(INDEX(codetwolang,MATCH(Qualification!U211,libtwolang,0))&gt;=10,INDEX(codetwolang,MATCH(Qualification!U211,libtwolang,0))&lt;=99),FALSE,TRUE))))</f>
        <v/>
      </c>
      <c r="AE211" s="26" t="str">
        <f t="shared" si="81"/>
        <v/>
      </c>
      <c r="AF211" s="56" t="str">
        <f t="shared" si="87"/>
        <v/>
      </c>
    </row>
    <row r="212" spans="1:32">
      <c r="A212" s="40" t="str">
        <f t="shared" si="82"/>
        <v/>
      </c>
      <c r="B212" s="40" t="str">
        <f t="shared" si="66"/>
        <v/>
      </c>
      <c r="C212" s="65" t="str">
        <f t="shared" si="67"/>
        <v/>
      </c>
      <c r="D212" s="56" t="str">
        <f t="shared" si="68"/>
        <v/>
      </c>
      <c r="E212" s="56" t="str">
        <f t="shared" si="69"/>
        <v/>
      </c>
      <c r="F212" s="66" t="str">
        <f t="shared" si="70"/>
        <v/>
      </c>
      <c r="G212" s="66" t="str">
        <f t="shared" si="71"/>
        <v/>
      </c>
      <c r="H212" s="57" t="str">
        <f t="shared" si="72"/>
        <v/>
      </c>
      <c r="I212" s="57" t="str">
        <f t="shared" si="73"/>
        <v/>
      </c>
      <c r="J212" s="64" t="str">
        <f t="shared" si="74"/>
        <v/>
      </c>
      <c r="K212" s="64" t="str">
        <f t="shared" si="75"/>
        <v/>
      </c>
      <c r="L212" s="114" t="str">
        <f t="shared" si="76"/>
        <v/>
      </c>
      <c r="M212" s="114" t="str">
        <f t="shared" si="77"/>
        <v/>
      </c>
      <c r="N212" s="113" t="str">
        <f>IF(B212&lt;&gt;"",IF(INDEX(ctrlage,B212)=TRUE,Livraison!$B$15-(YEAR(INDEX(pgebdat,B212))),""),"")</f>
        <v/>
      </c>
      <c r="O212" s="107"/>
      <c r="P212" s="105"/>
      <c r="Q212" s="108"/>
      <c r="R212" s="126"/>
      <c r="S212" s="108"/>
      <c r="T212" s="108"/>
      <c r="U212" s="108"/>
      <c r="V212" s="105"/>
      <c r="W212" s="132"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cation!Q212,libtform,0))&gt;=10311000,INDEX(codetform,MATCH(Qualification!Q212,libtform,0))&lt;=10319900),IF(AND(INDEX(codetwolang,MATCH(Qualification!U212,libtwolang,0))&gt;=1,INDEX(codetwolang,MATCH(Qualification!U212,libtwolang,0))&lt;=999),TRUE,FALSE),IF(AND(INDEX(codetwolang,MATCH(Qualification!U212,libtwolang,0))&gt;=10,INDEX(codetwolang,MATCH(Qualification!U212,libtwolang,0))&lt;=99),FALSE,TRUE))))</f>
        <v/>
      </c>
      <c r="AE212" s="26" t="str">
        <f t="shared" si="81"/>
        <v/>
      </c>
      <c r="AF212" s="56" t="str">
        <f t="shared" si="87"/>
        <v/>
      </c>
    </row>
    <row r="213" spans="1:32">
      <c r="A213" s="40" t="str">
        <f t="shared" si="82"/>
        <v/>
      </c>
      <c r="B213" s="40" t="str">
        <f t="shared" si="66"/>
        <v/>
      </c>
      <c r="C213" s="65" t="str">
        <f t="shared" si="67"/>
        <v/>
      </c>
      <c r="D213" s="56" t="str">
        <f t="shared" si="68"/>
        <v/>
      </c>
      <c r="E213" s="56" t="str">
        <f t="shared" si="69"/>
        <v/>
      </c>
      <c r="F213" s="66" t="str">
        <f t="shared" si="70"/>
        <v/>
      </c>
      <c r="G213" s="66" t="str">
        <f t="shared" si="71"/>
        <v/>
      </c>
      <c r="H213" s="57" t="str">
        <f t="shared" si="72"/>
        <v/>
      </c>
      <c r="I213" s="57" t="str">
        <f t="shared" si="73"/>
        <v/>
      </c>
      <c r="J213" s="64" t="str">
        <f t="shared" si="74"/>
        <v/>
      </c>
      <c r="K213" s="64" t="str">
        <f t="shared" si="75"/>
        <v/>
      </c>
      <c r="L213" s="114" t="str">
        <f t="shared" si="76"/>
        <v/>
      </c>
      <c r="M213" s="114" t="str">
        <f t="shared" si="77"/>
        <v/>
      </c>
      <c r="N213" s="113" t="str">
        <f>IF(B213&lt;&gt;"",IF(INDEX(ctrlage,B213)=TRUE,Livraison!$B$15-(YEAR(INDEX(pgebdat,B213))),""),"")</f>
        <v/>
      </c>
      <c r="O213" s="107"/>
      <c r="P213" s="105"/>
      <c r="Q213" s="108"/>
      <c r="R213" s="126"/>
      <c r="S213" s="108"/>
      <c r="T213" s="108"/>
      <c r="U213" s="108"/>
      <c r="V213" s="105"/>
      <c r="W213" s="132"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cation!Q213,libtform,0))&gt;=10311000,INDEX(codetform,MATCH(Qualification!Q213,libtform,0))&lt;=10319900),IF(AND(INDEX(codetwolang,MATCH(Qualification!U213,libtwolang,0))&gt;=1,INDEX(codetwolang,MATCH(Qualification!U213,libtwolang,0))&lt;=999),TRUE,FALSE),IF(AND(INDEX(codetwolang,MATCH(Qualification!U213,libtwolang,0))&gt;=10,INDEX(codetwolang,MATCH(Qualification!U213,libtwolang,0))&lt;=99),FALSE,TRUE))))</f>
        <v/>
      </c>
      <c r="AE213" s="26" t="str">
        <f t="shared" si="81"/>
        <v/>
      </c>
      <c r="AF213" s="56" t="str">
        <f t="shared" si="87"/>
        <v/>
      </c>
    </row>
    <row r="214" spans="1:32">
      <c r="A214" s="40" t="str">
        <f t="shared" si="82"/>
        <v/>
      </c>
      <c r="B214" s="40" t="str">
        <f t="shared" si="66"/>
        <v/>
      </c>
      <c r="C214" s="65" t="str">
        <f t="shared" si="67"/>
        <v/>
      </c>
      <c r="D214" s="56" t="str">
        <f t="shared" si="68"/>
        <v/>
      </c>
      <c r="E214" s="56" t="str">
        <f t="shared" si="69"/>
        <v/>
      </c>
      <c r="F214" s="66" t="str">
        <f t="shared" si="70"/>
        <v/>
      </c>
      <c r="G214" s="66" t="str">
        <f t="shared" si="71"/>
        <v/>
      </c>
      <c r="H214" s="57" t="str">
        <f t="shared" si="72"/>
        <v/>
      </c>
      <c r="I214" s="57" t="str">
        <f t="shared" si="73"/>
        <v/>
      </c>
      <c r="J214" s="64" t="str">
        <f t="shared" si="74"/>
        <v/>
      </c>
      <c r="K214" s="64" t="str">
        <f t="shared" si="75"/>
        <v/>
      </c>
      <c r="L214" s="114" t="str">
        <f t="shared" si="76"/>
        <v/>
      </c>
      <c r="M214" s="114" t="str">
        <f t="shared" si="77"/>
        <v/>
      </c>
      <c r="N214" s="113" t="str">
        <f>IF(B214&lt;&gt;"",IF(INDEX(ctrlage,B214)=TRUE,Livraison!$B$15-(YEAR(INDEX(pgebdat,B214))),""),"")</f>
        <v/>
      </c>
      <c r="O214" s="107"/>
      <c r="P214" s="105"/>
      <c r="Q214" s="108"/>
      <c r="R214" s="126"/>
      <c r="S214" s="108"/>
      <c r="T214" s="108"/>
      <c r="U214" s="108"/>
      <c r="V214" s="105"/>
      <c r="W214" s="132"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cation!Q214,libtform,0))&gt;=10311000,INDEX(codetform,MATCH(Qualification!Q214,libtform,0))&lt;=10319900),IF(AND(INDEX(codetwolang,MATCH(Qualification!U214,libtwolang,0))&gt;=1,INDEX(codetwolang,MATCH(Qualification!U214,libtwolang,0))&lt;=999),TRUE,FALSE),IF(AND(INDEX(codetwolang,MATCH(Qualification!U214,libtwolang,0))&gt;=10,INDEX(codetwolang,MATCH(Qualification!U214,libtwolang,0))&lt;=99),FALSE,TRUE))))</f>
        <v/>
      </c>
      <c r="AE214" s="26" t="str">
        <f t="shared" si="81"/>
        <v/>
      </c>
      <c r="AF214" s="56" t="str">
        <f t="shared" si="87"/>
        <v/>
      </c>
    </row>
    <row r="215" spans="1:32">
      <c r="A215" s="40" t="str">
        <f t="shared" si="82"/>
        <v/>
      </c>
      <c r="B215" s="40" t="str">
        <f t="shared" si="66"/>
        <v/>
      </c>
      <c r="C215" s="65" t="str">
        <f t="shared" si="67"/>
        <v/>
      </c>
      <c r="D215" s="56" t="str">
        <f t="shared" si="68"/>
        <v/>
      </c>
      <c r="E215" s="56" t="str">
        <f t="shared" si="69"/>
        <v/>
      </c>
      <c r="F215" s="66" t="str">
        <f t="shared" si="70"/>
        <v/>
      </c>
      <c r="G215" s="66" t="str">
        <f t="shared" si="71"/>
        <v/>
      </c>
      <c r="H215" s="57" t="str">
        <f t="shared" si="72"/>
        <v/>
      </c>
      <c r="I215" s="57" t="str">
        <f t="shared" si="73"/>
        <v/>
      </c>
      <c r="J215" s="64" t="str">
        <f t="shared" si="74"/>
        <v/>
      </c>
      <c r="K215" s="64" t="str">
        <f t="shared" si="75"/>
        <v/>
      </c>
      <c r="L215" s="114" t="str">
        <f t="shared" si="76"/>
        <v/>
      </c>
      <c r="M215" s="114" t="str">
        <f t="shared" si="77"/>
        <v/>
      </c>
      <c r="N215" s="113" t="str">
        <f>IF(B215&lt;&gt;"",IF(INDEX(ctrlage,B215)=TRUE,Livraison!$B$15-(YEAR(INDEX(pgebdat,B215))),""),"")</f>
        <v/>
      </c>
      <c r="O215" s="107"/>
      <c r="P215" s="105"/>
      <c r="Q215" s="108"/>
      <c r="R215" s="126"/>
      <c r="S215" s="108"/>
      <c r="T215" s="108"/>
      <c r="U215" s="108"/>
      <c r="V215" s="105"/>
      <c r="W215" s="132"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cation!Q215,libtform,0))&gt;=10311000,INDEX(codetform,MATCH(Qualification!Q215,libtform,0))&lt;=10319900),IF(AND(INDEX(codetwolang,MATCH(Qualification!U215,libtwolang,0))&gt;=1,INDEX(codetwolang,MATCH(Qualification!U215,libtwolang,0))&lt;=999),TRUE,FALSE),IF(AND(INDEX(codetwolang,MATCH(Qualification!U215,libtwolang,0))&gt;=10,INDEX(codetwolang,MATCH(Qualification!U215,libtwolang,0))&lt;=99),FALSE,TRUE))))</f>
        <v/>
      </c>
      <c r="AE215" s="26" t="str">
        <f t="shared" si="81"/>
        <v/>
      </c>
      <c r="AF215" s="56" t="str">
        <f t="shared" si="87"/>
        <v/>
      </c>
    </row>
    <row r="216" spans="1:32">
      <c r="A216" s="40" t="str">
        <f t="shared" si="82"/>
        <v/>
      </c>
      <c r="B216" s="40" t="str">
        <f t="shared" si="66"/>
        <v/>
      </c>
      <c r="C216" s="65" t="str">
        <f t="shared" si="67"/>
        <v/>
      </c>
      <c r="D216" s="56" t="str">
        <f t="shared" si="68"/>
        <v/>
      </c>
      <c r="E216" s="56" t="str">
        <f t="shared" si="69"/>
        <v/>
      </c>
      <c r="F216" s="66" t="str">
        <f t="shared" si="70"/>
        <v/>
      </c>
      <c r="G216" s="66" t="str">
        <f t="shared" si="71"/>
        <v/>
      </c>
      <c r="H216" s="57" t="str">
        <f t="shared" si="72"/>
        <v/>
      </c>
      <c r="I216" s="57" t="str">
        <f t="shared" si="73"/>
        <v/>
      </c>
      <c r="J216" s="64" t="str">
        <f t="shared" si="74"/>
        <v/>
      </c>
      <c r="K216" s="64" t="str">
        <f t="shared" si="75"/>
        <v/>
      </c>
      <c r="L216" s="114" t="str">
        <f t="shared" si="76"/>
        <v/>
      </c>
      <c r="M216" s="114" t="str">
        <f t="shared" si="77"/>
        <v/>
      </c>
      <c r="N216" s="113" t="str">
        <f>IF(B216&lt;&gt;"",IF(INDEX(ctrlage,B216)=TRUE,Livraison!$B$15-(YEAR(INDEX(pgebdat,B216))),""),"")</f>
        <v/>
      </c>
      <c r="O216" s="107"/>
      <c r="P216" s="105"/>
      <c r="Q216" s="108"/>
      <c r="R216" s="126"/>
      <c r="S216" s="108"/>
      <c r="T216" s="108"/>
      <c r="U216" s="108"/>
      <c r="V216" s="105"/>
      <c r="W216" s="132"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cation!Q216,libtform,0))&gt;=10311000,INDEX(codetform,MATCH(Qualification!Q216,libtform,0))&lt;=10319900),IF(AND(INDEX(codetwolang,MATCH(Qualification!U216,libtwolang,0))&gt;=1,INDEX(codetwolang,MATCH(Qualification!U216,libtwolang,0))&lt;=999),TRUE,FALSE),IF(AND(INDEX(codetwolang,MATCH(Qualification!U216,libtwolang,0))&gt;=10,INDEX(codetwolang,MATCH(Qualification!U216,libtwolang,0))&lt;=99),FALSE,TRUE))))</f>
        <v/>
      </c>
      <c r="AE216" s="26" t="str">
        <f t="shared" si="81"/>
        <v/>
      </c>
      <c r="AF216" s="56" t="str">
        <f t="shared" si="87"/>
        <v/>
      </c>
    </row>
    <row r="217" spans="1:32">
      <c r="A217" s="40" t="str">
        <f t="shared" si="82"/>
        <v/>
      </c>
      <c r="B217" s="40" t="str">
        <f t="shared" si="66"/>
        <v/>
      </c>
      <c r="C217" s="65" t="str">
        <f t="shared" si="67"/>
        <v/>
      </c>
      <c r="D217" s="56" t="str">
        <f t="shared" si="68"/>
        <v/>
      </c>
      <c r="E217" s="56" t="str">
        <f t="shared" si="69"/>
        <v/>
      </c>
      <c r="F217" s="66" t="str">
        <f t="shared" si="70"/>
        <v/>
      </c>
      <c r="G217" s="66" t="str">
        <f t="shared" si="71"/>
        <v/>
      </c>
      <c r="H217" s="57" t="str">
        <f t="shared" si="72"/>
        <v/>
      </c>
      <c r="I217" s="57" t="str">
        <f t="shared" si="73"/>
        <v/>
      </c>
      <c r="J217" s="64" t="str">
        <f t="shared" si="74"/>
        <v/>
      </c>
      <c r="K217" s="64" t="str">
        <f t="shared" si="75"/>
        <v/>
      </c>
      <c r="L217" s="114" t="str">
        <f t="shared" si="76"/>
        <v/>
      </c>
      <c r="M217" s="114" t="str">
        <f t="shared" si="77"/>
        <v/>
      </c>
      <c r="N217" s="113" t="str">
        <f>IF(B217&lt;&gt;"",IF(INDEX(ctrlage,B217)=TRUE,Livraison!$B$15-(YEAR(INDEX(pgebdat,B217))),""),"")</f>
        <v/>
      </c>
      <c r="O217" s="107"/>
      <c r="P217" s="105"/>
      <c r="Q217" s="108"/>
      <c r="R217" s="126"/>
      <c r="S217" s="108"/>
      <c r="T217" s="108"/>
      <c r="U217" s="108"/>
      <c r="V217" s="105"/>
      <c r="W217" s="132"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cation!Q217,libtform,0))&gt;=10311000,INDEX(codetform,MATCH(Qualification!Q217,libtform,0))&lt;=10319900),IF(AND(INDEX(codetwolang,MATCH(Qualification!U217,libtwolang,0))&gt;=1,INDEX(codetwolang,MATCH(Qualification!U217,libtwolang,0))&lt;=999),TRUE,FALSE),IF(AND(INDEX(codetwolang,MATCH(Qualification!U217,libtwolang,0))&gt;=10,INDEX(codetwolang,MATCH(Qualification!U217,libtwolang,0))&lt;=99),FALSE,TRUE))))</f>
        <v/>
      </c>
      <c r="AE217" s="26" t="str">
        <f t="shared" si="81"/>
        <v/>
      </c>
      <c r="AF217" s="56" t="str">
        <f t="shared" si="87"/>
        <v/>
      </c>
    </row>
    <row r="218" spans="1:32">
      <c r="A218" s="40" t="str">
        <f t="shared" si="82"/>
        <v/>
      </c>
      <c r="B218" s="40" t="str">
        <f t="shared" si="66"/>
        <v/>
      </c>
      <c r="C218" s="65" t="str">
        <f t="shared" si="67"/>
        <v/>
      </c>
      <c r="D218" s="56" t="str">
        <f t="shared" si="68"/>
        <v/>
      </c>
      <c r="E218" s="56" t="str">
        <f t="shared" si="69"/>
        <v/>
      </c>
      <c r="F218" s="66" t="str">
        <f t="shared" si="70"/>
        <v/>
      </c>
      <c r="G218" s="66" t="str">
        <f t="shared" si="71"/>
        <v/>
      </c>
      <c r="H218" s="57" t="str">
        <f t="shared" si="72"/>
        <v/>
      </c>
      <c r="I218" s="57" t="str">
        <f t="shared" si="73"/>
        <v/>
      </c>
      <c r="J218" s="64" t="str">
        <f t="shared" si="74"/>
        <v/>
      </c>
      <c r="K218" s="64" t="str">
        <f t="shared" si="75"/>
        <v/>
      </c>
      <c r="L218" s="114" t="str">
        <f t="shared" si="76"/>
        <v/>
      </c>
      <c r="M218" s="114" t="str">
        <f t="shared" si="77"/>
        <v/>
      </c>
      <c r="N218" s="113" t="str">
        <f>IF(B218&lt;&gt;"",IF(INDEX(ctrlage,B218)=TRUE,Livraison!$B$15-(YEAR(INDEX(pgebdat,B218))),""),"")</f>
        <v/>
      </c>
      <c r="O218" s="107"/>
      <c r="P218" s="105"/>
      <c r="Q218" s="108"/>
      <c r="R218" s="126"/>
      <c r="S218" s="108"/>
      <c r="T218" s="108"/>
      <c r="U218" s="108"/>
      <c r="V218" s="105"/>
      <c r="W218" s="132"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cation!Q218,libtform,0))&gt;=10311000,INDEX(codetform,MATCH(Qualification!Q218,libtform,0))&lt;=10319900),IF(AND(INDEX(codetwolang,MATCH(Qualification!U218,libtwolang,0))&gt;=1,INDEX(codetwolang,MATCH(Qualification!U218,libtwolang,0))&lt;=999),TRUE,FALSE),IF(AND(INDEX(codetwolang,MATCH(Qualification!U218,libtwolang,0))&gt;=10,INDEX(codetwolang,MATCH(Qualification!U218,libtwolang,0))&lt;=99),FALSE,TRUE))))</f>
        <v/>
      </c>
      <c r="AE218" s="26" t="str">
        <f t="shared" si="81"/>
        <v/>
      </c>
      <c r="AF218" s="56" t="str">
        <f t="shared" si="87"/>
        <v/>
      </c>
    </row>
    <row r="219" spans="1:32">
      <c r="A219" s="40" t="str">
        <f t="shared" si="82"/>
        <v/>
      </c>
      <c r="B219" s="40" t="str">
        <f t="shared" si="66"/>
        <v/>
      </c>
      <c r="C219" s="65" t="str">
        <f t="shared" si="67"/>
        <v/>
      </c>
      <c r="D219" s="56" t="str">
        <f t="shared" si="68"/>
        <v/>
      </c>
      <c r="E219" s="56" t="str">
        <f t="shared" si="69"/>
        <v/>
      </c>
      <c r="F219" s="66" t="str">
        <f t="shared" si="70"/>
        <v/>
      </c>
      <c r="G219" s="66" t="str">
        <f t="shared" si="71"/>
        <v/>
      </c>
      <c r="H219" s="57" t="str">
        <f t="shared" si="72"/>
        <v/>
      </c>
      <c r="I219" s="57" t="str">
        <f t="shared" si="73"/>
        <v/>
      </c>
      <c r="J219" s="64" t="str">
        <f t="shared" si="74"/>
        <v/>
      </c>
      <c r="K219" s="64" t="str">
        <f t="shared" si="75"/>
        <v/>
      </c>
      <c r="L219" s="114" t="str">
        <f t="shared" si="76"/>
        <v/>
      </c>
      <c r="M219" s="114" t="str">
        <f t="shared" si="77"/>
        <v/>
      </c>
      <c r="N219" s="113" t="str">
        <f>IF(B219&lt;&gt;"",IF(INDEX(ctrlage,B219)=TRUE,Livraison!$B$15-(YEAR(INDEX(pgebdat,B219))),""),"")</f>
        <v/>
      </c>
      <c r="O219" s="107"/>
      <c r="P219" s="105"/>
      <c r="Q219" s="108"/>
      <c r="R219" s="126"/>
      <c r="S219" s="108"/>
      <c r="T219" s="108"/>
      <c r="U219" s="108"/>
      <c r="V219" s="105"/>
      <c r="W219" s="132"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cation!Q219,libtform,0))&gt;=10311000,INDEX(codetform,MATCH(Qualification!Q219,libtform,0))&lt;=10319900),IF(AND(INDEX(codetwolang,MATCH(Qualification!U219,libtwolang,0))&gt;=1,INDEX(codetwolang,MATCH(Qualification!U219,libtwolang,0))&lt;=999),TRUE,FALSE),IF(AND(INDEX(codetwolang,MATCH(Qualification!U219,libtwolang,0))&gt;=10,INDEX(codetwolang,MATCH(Qualification!U219,libtwolang,0))&lt;=99),FALSE,TRUE))))</f>
        <v/>
      </c>
      <c r="AE219" s="26" t="str">
        <f t="shared" si="81"/>
        <v/>
      </c>
      <c r="AF219" s="56" t="str">
        <f t="shared" si="87"/>
        <v/>
      </c>
    </row>
    <row r="220" spans="1:32">
      <c r="A220" s="40" t="str">
        <f t="shared" si="82"/>
        <v/>
      </c>
      <c r="B220" s="40" t="str">
        <f t="shared" si="66"/>
        <v/>
      </c>
      <c r="C220" s="65" t="str">
        <f t="shared" si="67"/>
        <v/>
      </c>
      <c r="D220" s="56" t="str">
        <f t="shared" si="68"/>
        <v/>
      </c>
      <c r="E220" s="56" t="str">
        <f t="shared" si="69"/>
        <v/>
      </c>
      <c r="F220" s="66" t="str">
        <f t="shared" si="70"/>
        <v/>
      </c>
      <c r="G220" s="66" t="str">
        <f t="shared" si="71"/>
        <v/>
      </c>
      <c r="H220" s="57" t="str">
        <f t="shared" si="72"/>
        <v/>
      </c>
      <c r="I220" s="57" t="str">
        <f t="shared" si="73"/>
        <v/>
      </c>
      <c r="J220" s="64" t="str">
        <f t="shared" si="74"/>
        <v/>
      </c>
      <c r="K220" s="64" t="str">
        <f t="shared" si="75"/>
        <v/>
      </c>
      <c r="L220" s="114" t="str">
        <f t="shared" si="76"/>
        <v/>
      </c>
      <c r="M220" s="114" t="str">
        <f t="shared" si="77"/>
        <v/>
      </c>
      <c r="N220" s="113" t="str">
        <f>IF(B220&lt;&gt;"",IF(INDEX(ctrlage,B220)=TRUE,Livraison!$B$15-(YEAR(INDEX(pgebdat,B220))),""),"")</f>
        <v/>
      </c>
      <c r="O220" s="107"/>
      <c r="P220" s="105"/>
      <c r="Q220" s="108"/>
      <c r="R220" s="126"/>
      <c r="S220" s="108"/>
      <c r="T220" s="108"/>
      <c r="U220" s="108"/>
      <c r="V220" s="105"/>
      <c r="W220" s="132"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cation!Q220,libtform,0))&gt;=10311000,INDEX(codetform,MATCH(Qualification!Q220,libtform,0))&lt;=10319900),IF(AND(INDEX(codetwolang,MATCH(Qualification!U220,libtwolang,0))&gt;=1,INDEX(codetwolang,MATCH(Qualification!U220,libtwolang,0))&lt;=999),TRUE,FALSE),IF(AND(INDEX(codetwolang,MATCH(Qualification!U220,libtwolang,0))&gt;=10,INDEX(codetwolang,MATCH(Qualification!U220,libtwolang,0))&lt;=99),FALSE,TRUE))))</f>
        <v/>
      </c>
      <c r="AE220" s="26" t="str">
        <f t="shared" si="81"/>
        <v/>
      </c>
      <c r="AF220" s="56" t="str">
        <f t="shared" si="87"/>
        <v/>
      </c>
    </row>
    <row r="221" spans="1:32">
      <c r="A221" s="40" t="str">
        <f t="shared" si="82"/>
        <v/>
      </c>
      <c r="B221" s="40" t="str">
        <f t="shared" si="66"/>
        <v/>
      </c>
      <c r="C221" s="65" t="str">
        <f t="shared" si="67"/>
        <v/>
      </c>
      <c r="D221" s="56" t="str">
        <f t="shared" si="68"/>
        <v/>
      </c>
      <c r="E221" s="56" t="str">
        <f t="shared" si="69"/>
        <v/>
      </c>
      <c r="F221" s="66" t="str">
        <f t="shared" si="70"/>
        <v/>
      </c>
      <c r="G221" s="66" t="str">
        <f t="shared" si="71"/>
        <v/>
      </c>
      <c r="H221" s="57" t="str">
        <f t="shared" si="72"/>
        <v/>
      </c>
      <c r="I221" s="57" t="str">
        <f t="shared" si="73"/>
        <v/>
      </c>
      <c r="J221" s="64" t="str">
        <f t="shared" si="74"/>
        <v/>
      </c>
      <c r="K221" s="64" t="str">
        <f t="shared" si="75"/>
        <v/>
      </c>
      <c r="L221" s="114" t="str">
        <f t="shared" si="76"/>
        <v/>
      </c>
      <c r="M221" s="114" t="str">
        <f t="shared" si="77"/>
        <v/>
      </c>
      <c r="N221" s="113" t="str">
        <f>IF(B221&lt;&gt;"",IF(INDEX(ctrlage,B221)=TRUE,Livraison!$B$15-(YEAR(INDEX(pgebdat,B221))),""),"")</f>
        <v/>
      </c>
      <c r="O221" s="107"/>
      <c r="P221" s="105"/>
      <c r="Q221" s="108"/>
      <c r="R221" s="126"/>
      <c r="S221" s="108"/>
      <c r="T221" s="108"/>
      <c r="U221" s="108"/>
      <c r="V221" s="105"/>
      <c r="W221" s="132"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cation!Q221,libtform,0))&gt;=10311000,INDEX(codetform,MATCH(Qualification!Q221,libtform,0))&lt;=10319900),IF(AND(INDEX(codetwolang,MATCH(Qualification!U221,libtwolang,0))&gt;=1,INDEX(codetwolang,MATCH(Qualification!U221,libtwolang,0))&lt;=999),TRUE,FALSE),IF(AND(INDEX(codetwolang,MATCH(Qualification!U221,libtwolang,0))&gt;=10,INDEX(codetwolang,MATCH(Qualification!U221,libtwolang,0))&lt;=99),FALSE,TRUE))))</f>
        <v/>
      </c>
      <c r="AE221" s="26" t="str">
        <f t="shared" si="81"/>
        <v/>
      </c>
      <c r="AF221" s="56" t="str">
        <f t="shared" si="87"/>
        <v/>
      </c>
    </row>
    <row r="222" spans="1:32">
      <c r="A222" s="40" t="str">
        <f t="shared" si="82"/>
        <v/>
      </c>
      <c r="B222" s="40" t="str">
        <f t="shared" si="66"/>
        <v/>
      </c>
      <c r="C222" s="65" t="str">
        <f t="shared" si="67"/>
        <v/>
      </c>
      <c r="D222" s="56" t="str">
        <f t="shared" si="68"/>
        <v/>
      </c>
      <c r="E222" s="56" t="str">
        <f t="shared" si="69"/>
        <v/>
      </c>
      <c r="F222" s="66" t="str">
        <f t="shared" si="70"/>
        <v/>
      </c>
      <c r="G222" s="66" t="str">
        <f t="shared" si="71"/>
        <v/>
      </c>
      <c r="H222" s="57" t="str">
        <f t="shared" si="72"/>
        <v/>
      </c>
      <c r="I222" s="57" t="str">
        <f t="shared" si="73"/>
        <v/>
      </c>
      <c r="J222" s="64" t="str">
        <f t="shared" si="74"/>
        <v/>
      </c>
      <c r="K222" s="64" t="str">
        <f t="shared" si="75"/>
        <v/>
      </c>
      <c r="L222" s="114" t="str">
        <f t="shared" si="76"/>
        <v/>
      </c>
      <c r="M222" s="114" t="str">
        <f t="shared" si="77"/>
        <v/>
      </c>
      <c r="N222" s="113" t="str">
        <f>IF(B222&lt;&gt;"",IF(INDEX(ctrlage,B222)=TRUE,Livraison!$B$15-(YEAR(INDEX(pgebdat,B222))),""),"")</f>
        <v/>
      </c>
      <c r="O222" s="107"/>
      <c r="P222" s="105"/>
      <c r="Q222" s="108"/>
      <c r="R222" s="126"/>
      <c r="S222" s="108"/>
      <c r="T222" s="108"/>
      <c r="U222" s="108"/>
      <c r="V222" s="105"/>
      <c r="W222" s="132"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cation!Q222,libtform,0))&gt;=10311000,INDEX(codetform,MATCH(Qualification!Q222,libtform,0))&lt;=10319900),IF(AND(INDEX(codetwolang,MATCH(Qualification!U222,libtwolang,0))&gt;=1,INDEX(codetwolang,MATCH(Qualification!U222,libtwolang,0))&lt;=999),TRUE,FALSE),IF(AND(INDEX(codetwolang,MATCH(Qualification!U222,libtwolang,0))&gt;=10,INDEX(codetwolang,MATCH(Qualification!U222,libtwolang,0))&lt;=99),FALSE,TRUE))))</f>
        <v/>
      </c>
      <c r="AE222" s="26" t="str">
        <f t="shared" si="81"/>
        <v/>
      </c>
      <c r="AF222" s="56" t="str">
        <f t="shared" si="87"/>
        <v/>
      </c>
    </row>
    <row r="223" spans="1:32">
      <c r="A223" s="40" t="str">
        <f t="shared" si="82"/>
        <v/>
      </c>
      <c r="B223" s="40" t="str">
        <f t="shared" si="66"/>
        <v/>
      </c>
      <c r="C223" s="65" t="str">
        <f t="shared" si="67"/>
        <v/>
      </c>
      <c r="D223" s="56" t="str">
        <f t="shared" si="68"/>
        <v/>
      </c>
      <c r="E223" s="56" t="str">
        <f t="shared" si="69"/>
        <v/>
      </c>
      <c r="F223" s="66" t="str">
        <f t="shared" si="70"/>
        <v/>
      </c>
      <c r="G223" s="66" t="str">
        <f t="shared" si="71"/>
        <v/>
      </c>
      <c r="H223" s="57" t="str">
        <f t="shared" si="72"/>
        <v/>
      </c>
      <c r="I223" s="57" t="str">
        <f t="shared" si="73"/>
        <v/>
      </c>
      <c r="J223" s="64" t="str">
        <f t="shared" si="74"/>
        <v/>
      </c>
      <c r="K223" s="64" t="str">
        <f t="shared" si="75"/>
        <v/>
      </c>
      <c r="L223" s="114" t="str">
        <f t="shared" si="76"/>
        <v/>
      </c>
      <c r="M223" s="114" t="str">
        <f t="shared" si="77"/>
        <v/>
      </c>
      <c r="N223" s="113" t="str">
        <f>IF(B223&lt;&gt;"",IF(INDEX(ctrlage,B223)=TRUE,Livraison!$B$15-(YEAR(INDEX(pgebdat,B223))),""),"")</f>
        <v/>
      </c>
      <c r="O223" s="107"/>
      <c r="P223" s="105"/>
      <c r="Q223" s="108"/>
      <c r="R223" s="126"/>
      <c r="S223" s="108"/>
      <c r="T223" s="108"/>
      <c r="U223" s="108"/>
      <c r="V223" s="105"/>
      <c r="W223" s="132"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cation!Q223,libtform,0))&gt;=10311000,INDEX(codetform,MATCH(Qualification!Q223,libtform,0))&lt;=10319900),IF(AND(INDEX(codetwolang,MATCH(Qualification!U223,libtwolang,0))&gt;=1,INDEX(codetwolang,MATCH(Qualification!U223,libtwolang,0))&lt;=999),TRUE,FALSE),IF(AND(INDEX(codetwolang,MATCH(Qualification!U223,libtwolang,0))&gt;=10,INDEX(codetwolang,MATCH(Qualification!U223,libtwolang,0))&lt;=99),FALSE,TRUE))))</f>
        <v/>
      </c>
      <c r="AE223" s="26" t="str">
        <f t="shared" si="81"/>
        <v/>
      </c>
      <c r="AF223" s="56" t="str">
        <f t="shared" si="87"/>
        <v/>
      </c>
    </row>
    <row r="224" spans="1:32">
      <c r="A224" s="40" t="str">
        <f t="shared" si="82"/>
        <v/>
      </c>
      <c r="B224" s="40" t="str">
        <f t="shared" si="66"/>
        <v/>
      </c>
      <c r="C224" s="65" t="str">
        <f t="shared" si="67"/>
        <v/>
      </c>
      <c r="D224" s="56" t="str">
        <f t="shared" si="68"/>
        <v/>
      </c>
      <c r="E224" s="56" t="str">
        <f t="shared" si="69"/>
        <v/>
      </c>
      <c r="F224" s="66" t="str">
        <f t="shared" si="70"/>
        <v/>
      </c>
      <c r="G224" s="66" t="str">
        <f t="shared" si="71"/>
        <v/>
      </c>
      <c r="H224" s="57" t="str">
        <f t="shared" si="72"/>
        <v/>
      </c>
      <c r="I224" s="57" t="str">
        <f t="shared" si="73"/>
        <v/>
      </c>
      <c r="J224" s="64" t="str">
        <f t="shared" si="74"/>
        <v/>
      </c>
      <c r="K224" s="64" t="str">
        <f t="shared" si="75"/>
        <v/>
      </c>
      <c r="L224" s="114" t="str">
        <f t="shared" si="76"/>
        <v/>
      </c>
      <c r="M224" s="114" t="str">
        <f t="shared" si="77"/>
        <v/>
      </c>
      <c r="N224" s="113" t="str">
        <f>IF(B224&lt;&gt;"",IF(INDEX(ctrlage,B224)=TRUE,Livraison!$B$15-(YEAR(INDEX(pgebdat,B224))),""),"")</f>
        <v/>
      </c>
      <c r="O224" s="107"/>
      <c r="P224" s="105"/>
      <c r="Q224" s="108"/>
      <c r="R224" s="126"/>
      <c r="S224" s="108"/>
      <c r="T224" s="108"/>
      <c r="U224" s="108"/>
      <c r="V224" s="105"/>
      <c r="W224" s="132"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cation!Q224,libtform,0))&gt;=10311000,INDEX(codetform,MATCH(Qualification!Q224,libtform,0))&lt;=10319900),IF(AND(INDEX(codetwolang,MATCH(Qualification!U224,libtwolang,0))&gt;=1,INDEX(codetwolang,MATCH(Qualification!U224,libtwolang,0))&lt;=999),TRUE,FALSE),IF(AND(INDEX(codetwolang,MATCH(Qualification!U224,libtwolang,0))&gt;=10,INDEX(codetwolang,MATCH(Qualification!U224,libtwolang,0))&lt;=99),FALSE,TRUE))))</f>
        <v/>
      </c>
      <c r="AE224" s="26" t="str">
        <f t="shared" si="81"/>
        <v/>
      </c>
      <c r="AF224" s="56" t="str">
        <f t="shared" si="87"/>
        <v/>
      </c>
    </row>
    <row r="225" spans="1:32">
      <c r="A225" s="40" t="str">
        <f t="shared" si="82"/>
        <v/>
      </c>
      <c r="B225" s="40" t="str">
        <f t="shared" si="66"/>
        <v/>
      </c>
      <c r="C225" s="65" t="str">
        <f t="shared" si="67"/>
        <v/>
      </c>
      <c r="D225" s="56" t="str">
        <f t="shared" si="68"/>
        <v/>
      </c>
      <c r="E225" s="56" t="str">
        <f t="shared" si="69"/>
        <v/>
      </c>
      <c r="F225" s="66" t="str">
        <f t="shared" si="70"/>
        <v/>
      </c>
      <c r="G225" s="66" t="str">
        <f t="shared" si="71"/>
        <v/>
      </c>
      <c r="H225" s="57" t="str">
        <f t="shared" si="72"/>
        <v/>
      </c>
      <c r="I225" s="57" t="str">
        <f t="shared" si="73"/>
        <v/>
      </c>
      <c r="J225" s="64" t="str">
        <f t="shared" si="74"/>
        <v/>
      </c>
      <c r="K225" s="64" t="str">
        <f t="shared" si="75"/>
        <v/>
      </c>
      <c r="L225" s="114" t="str">
        <f t="shared" si="76"/>
        <v/>
      </c>
      <c r="M225" s="114" t="str">
        <f t="shared" si="77"/>
        <v/>
      </c>
      <c r="N225" s="113" t="str">
        <f>IF(B225&lt;&gt;"",IF(INDEX(ctrlage,B225)=TRUE,Livraison!$B$15-(YEAR(INDEX(pgebdat,B225))),""),"")</f>
        <v/>
      </c>
      <c r="O225" s="107"/>
      <c r="P225" s="105"/>
      <c r="Q225" s="108"/>
      <c r="R225" s="126"/>
      <c r="S225" s="108"/>
      <c r="T225" s="108"/>
      <c r="U225" s="108"/>
      <c r="V225" s="105"/>
      <c r="W225" s="132"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cation!Q225,libtform,0))&gt;=10311000,INDEX(codetform,MATCH(Qualification!Q225,libtform,0))&lt;=10319900),IF(AND(INDEX(codetwolang,MATCH(Qualification!U225,libtwolang,0))&gt;=1,INDEX(codetwolang,MATCH(Qualification!U225,libtwolang,0))&lt;=999),TRUE,FALSE),IF(AND(INDEX(codetwolang,MATCH(Qualification!U225,libtwolang,0))&gt;=10,INDEX(codetwolang,MATCH(Qualification!U225,libtwolang,0))&lt;=99),FALSE,TRUE))))</f>
        <v/>
      </c>
      <c r="AE225" s="26" t="str">
        <f t="shared" si="81"/>
        <v/>
      </c>
      <c r="AF225" s="56" t="str">
        <f t="shared" si="87"/>
        <v/>
      </c>
    </row>
    <row r="226" spans="1:32">
      <c r="A226" s="40" t="str">
        <f t="shared" si="82"/>
        <v/>
      </c>
      <c r="B226" s="40" t="str">
        <f t="shared" si="66"/>
        <v/>
      </c>
      <c r="C226" s="65" t="str">
        <f t="shared" si="67"/>
        <v/>
      </c>
      <c r="D226" s="56" t="str">
        <f t="shared" si="68"/>
        <v/>
      </c>
      <c r="E226" s="56" t="str">
        <f t="shared" si="69"/>
        <v/>
      </c>
      <c r="F226" s="66" t="str">
        <f t="shared" si="70"/>
        <v/>
      </c>
      <c r="G226" s="66" t="str">
        <f t="shared" si="71"/>
        <v/>
      </c>
      <c r="H226" s="57" t="str">
        <f t="shared" si="72"/>
        <v/>
      </c>
      <c r="I226" s="57" t="str">
        <f t="shared" si="73"/>
        <v/>
      </c>
      <c r="J226" s="64" t="str">
        <f t="shared" si="74"/>
        <v/>
      </c>
      <c r="K226" s="64" t="str">
        <f t="shared" si="75"/>
        <v/>
      </c>
      <c r="L226" s="114" t="str">
        <f t="shared" si="76"/>
        <v/>
      </c>
      <c r="M226" s="114" t="str">
        <f t="shared" si="77"/>
        <v/>
      </c>
      <c r="N226" s="113" t="str">
        <f>IF(B226&lt;&gt;"",IF(INDEX(ctrlage,B226)=TRUE,Livraison!$B$15-(YEAR(INDEX(pgebdat,B226))),""),"")</f>
        <v/>
      </c>
      <c r="O226" s="107"/>
      <c r="P226" s="105"/>
      <c r="Q226" s="108"/>
      <c r="R226" s="126"/>
      <c r="S226" s="108"/>
      <c r="T226" s="108"/>
      <c r="U226" s="108"/>
      <c r="V226" s="105"/>
      <c r="W226" s="132"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cation!Q226,libtform,0))&gt;=10311000,INDEX(codetform,MATCH(Qualification!Q226,libtform,0))&lt;=10319900),IF(AND(INDEX(codetwolang,MATCH(Qualification!U226,libtwolang,0))&gt;=1,INDEX(codetwolang,MATCH(Qualification!U226,libtwolang,0))&lt;=999),TRUE,FALSE),IF(AND(INDEX(codetwolang,MATCH(Qualification!U226,libtwolang,0))&gt;=10,INDEX(codetwolang,MATCH(Qualification!U226,libtwolang,0))&lt;=99),FALSE,TRUE))))</f>
        <v/>
      </c>
      <c r="AE226" s="26" t="str">
        <f t="shared" si="81"/>
        <v/>
      </c>
      <c r="AF226" s="56" t="str">
        <f t="shared" si="87"/>
        <v/>
      </c>
    </row>
    <row r="227" spans="1:32">
      <c r="A227" s="40" t="str">
        <f t="shared" si="82"/>
        <v/>
      </c>
      <c r="B227" s="40" t="str">
        <f t="shared" si="66"/>
        <v/>
      </c>
      <c r="C227" s="65" t="str">
        <f t="shared" si="67"/>
        <v/>
      </c>
      <c r="D227" s="56" t="str">
        <f t="shared" si="68"/>
        <v/>
      </c>
      <c r="E227" s="56" t="str">
        <f t="shared" si="69"/>
        <v/>
      </c>
      <c r="F227" s="66" t="str">
        <f t="shared" si="70"/>
        <v/>
      </c>
      <c r="G227" s="66" t="str">
        <f t="shared" si="71"/>
        <v/>
      </c>
      <c r="H227" s="57" t="str">
        <f t="shared" si="72"/>
        <v/>
      </c>
      <c r="I227" s="57" t="str">
        <f t="shared" si="73"/>
        <v/>
      </c>
      <c r="J227" s="64" t="str">
        <f t="shared" si="74"/>
        <v/>
      </c>
      <c r="K227" s="64" t="str">
        <f t="shared" si="75"/>
        <v/>
      </c>
      <c r="L227" s="114" t="str">
        <f t="shared" si="76"/>
        <v/>
      </c>
      <c r="M227" s="114" t="str">
        <f t="shared" si="77"/>
        <v/>
      </c>
      <c r="N227" s="113" t="str">
        <f>IF(B227&lt;&gt;"",IF(INDEX(ctrlage,B227)=TRUE,Livraison!$B$15-(YEAR(INDEX(pgebdat,B227))),""),"")</f>
        <v/>
      </c>
      <c r="O227" s="107"/>
      <c r="P227" s="105"/>
      <c r="Q227" s="108"/>
      <c r="R227" s="126"/>
      <c r="S227" s="108"/>
      <c r="T227" s="108"/>
      <c r="U227" s="108"/>
      <c r="V227" s="105"/>
      <c r="W227" s="132"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cation!Q227,libtform,0))&gt;=10311000,INDEX(codetform,MATCH(Qualification!Q227,libtform,0))&lt;=10319900),IF(AND(INDEX(codetwolang,MATCH(Qualification!U227,libtwolang,0))&gt;=1,INDEX(codetwolang,MATCH(Qualification!U227,libtwolang,0))&lt;=999),TRUE,FALSE),IF(AND(INDEX(codetwolang,MATCH(Qualification!U227,libtwolang,0))&gt;=10,INDEX(codetwolang,MATCH(Qualification!U227,libtwolang,0))&lt;=99),FALSE,TRUE))))</f>
        <v/>
      </c>
      <c r="AE227" s="26" t="str">
        <f t="shared" si="81"/>
        <v/>
      </c>
      <c r="AF227" s="56" t="str">
        <f t="shared" si="87"/>
        <v/>
      </c>
    </row>
    <row r="228" spans="1:32">
      <c r="A228" s="40" t="str">
        <f t="shared" si="82"/>
        <v/>
      </c>
      <c r="B228" s="40" t="str">
        <f t="shared" si="66"/>
        <v/>
      </c>
      <c r="C228" s="65" t="str">
        <f t="shared" si="67"/>
        <v/>
      </c>
      <c r="D228" s="56" t="str">
        <f t="shared" si="68"/>
        <v/>
      </c>
      <c r="E228" s="56" t="str">
        <f t="shared" si="69"/>
        <v/>
      </c>
      <c r="F228" s="66" t="str">
        <f t="shared" si="70"/>
        <v/>
      </c>
      <c r="G228" s="66" t="str">
        <f t="shared" si="71"/>
        <v/>
      </c>
      <c r="H228" s="57" t="str">
        <f t="shared" si="72"/>
        <v/>
      </c>
      <c r="I228" s="57" t="str">
        <f t="shared" si="73"/>
        <v/>
      </c>
      <c r="J228" s="64" t="str">
        <f t="shared" si="74"/>
        <v/>
      </c>
      <c r="K228" s="64" t="str">
        <f t="shared" si="75"/>
        <v/>
      </c>
      <c r="L228" s="114" t="str">
        <f t="shared" si="76"/>
        <v/>
      </c>
      <c r="M228" s="114" t="str">
        <f t="shared" si="77"/>
        <v/>
      </c>
      <c r="N228" s="113" t="str">
        <f>IF(B228&lt;&gt;"",IF(INDEX(ctrlage,B228)=TRUE,Livraison!$B$15-(YEAR(INDEX(pgebdat,B228))),""),"")</f>
        <v/>
      </c>
      <c r="O228" s="107"/>
      <c r="P228" s="105"/>
      <c r="Q228" s="108"/>
      <c r="R228" s="126"/>
      <c r="S228" s="108"/>
      <c r="T228" s="108"/>
      <c r="U228" s="108"/>
      <c r="V228" s="105"/>
      <c r="W228" s="132"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cation!Q228,libtform,0))&gt;=10311000,INDEX(codetform,MATCH(Qualification!Q228,libtform,0))&lt;=10319900),IF(AND(INDEX(codetwolang,MATCH(Qualification!U228,libtwolang,0))&gt;=1,INDEX(codetwolang,MATCH(Qualification!U228,libtwolang,0))&lt;=999),TRUE,FALSE),IF(AND(INDEX(codetwolang,MATCH(Qualification!U228,libtwolang,0))&gt;=10,INDEX(codetwolang,MATCH(Qualification!U228,libtwolang,0))&lt;=99),FALSE,TRUE))))</f>
        <v/>
      </c>
      <c r="AE228" s="26" t="str">
        <f t="shared" si="81"/>
        <v/>
      </c>
      <c r="AF228" s="56" t="str">
        <f t="shared" si="87"/>
        <v/>
      </c>
    </row>
    <row r="229" spans="1:32">
      <c r="A229" s="40" t="str">
        <f t="shared" si="82"/>
        <v/>
      </c>
      <c r="B229" s="40" t="str">
        <f t="shared" si="66"/>
        <v/>
      </c>
      <c r="C229" s="65" t="str">
        <f t="shared" si="67"/>
        <v/>
      </c>
      <c r="D229" s="56" t="str">
        <f t="shared" si="68"/>
        <v/>
      </c>
      <c r="E229" s="56" t="str">
        <f t="shared" si="69"/>
        <v/>
      </c>
      <c r="F229" s="66" t="str">
        <f t="shared" si="70"/>
        <v/>
      </c>
      <c r="G229" s="66" t="str">
        <f t="shared" si="71"/>
        <v/>
      </c>
      <c r="H229" s="57" t="str">
        <f t="shared" si="72"/>
        <v/>
      </c>
      <c r="I229" s="57" t="str">
        <f t="shared" si="73"/>
        <v/>
      </c>
      <c r="J229" s="64" t="str">
        <f t="shared" si="74"/>
        <v/>
      </c>
      <c r="K229" s="64" t="str">
        <f t="shared" si="75"/>
        <v/>
      </c>
      <c r="L229" s="114" t="str">
        <f t="shared" si="76"/>
        <v/>
      </c>
      <c r="M229" s="114" t="str">
        <f t="shared" si="77"/>
        <v/>
      </c>
      <c r="N229" s="113" t="str">
        <f>IF(B229&lt;&gt;"",IF(INDEX(ctrlage,B229)=TRUE,Livraison!$B$15-(YEAR(INDEX(pgebdat,B229))),""),"")</f>
        <v/>
      </c>
      <c r="O229" s="107"/>
      <c r="P229" s="105"/>
      <c r="Q229" s="108"/>
      <c r="R229" s="126"/>
      <c r="S229" s="108"/>
      <c r="T229" s="108"/>
      <c r="U229" s="108"/>
      <c r="V229" s="105"/>
      <c r="W229" s="132"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cation!Q229,libtform,0))&gt;=10311000,INDEX(codetform,MATCH(Qualification!Q229,libtform,0))&lt;=10319900),IF(AND(INDEX(codetwolang,MATCH(Qualification!U229,libtwolang,0))&gt;=1,INDEX(codetwolang,MATCH(Qualification!U229,libtwolang,0))&lt;=999),TRUE,FALSE),IF(AND(INDEX(codetwolang,MATCH(Qualification!U229,libtwolang,0))&gt;=10,INDEX(codetwolang,MATCH(Qualification!U229,libtwolang,0))&lt;=99),FALSE,TRUE))))</f>
        <v/>
      </c>
      <c r="AE229" s="26" t="str">
        <f t="shared" si="81"/>
        <v/>
      </c>
      <c r="AF229" s="56" t="str">
        <f t="shared" si="87"/>
        <v/>
      </c>
    </row>
    <row r="230" spans="1:32">
      <c r="A230" s="40" t="str">
        <f t="shared" si="82"/>
        <v/>
      </c>
      <c r="B230" s="40" t="str">
        <f t="shared" si="66"/>
        <v/>
      </c>
      <c r="C230" s="65" t="str">
        <f t="shared" si="67"/>
        <v/>
      </c>
      <c r="D230" s="56" t="str">
        <f t="shared" si="68"/>
        <v/>
      </c>
      <c r="E230" s="56" t="str">
        <f t="shared" si="69"/>
        <v/>
      </c>
      <c r="F230" s="66" t="str">
        <f t="shared" si="70"/>
        <v/>
      </c>
      <c r="G230" s="66" t="str">
        <f t="shared" si="71"/>
        <v/>
      </c>
      <c r="H230" s="57" t="str">
        <f t="shared" si="72"/>
        <v/>
      </c>
      <c r="I230" s="57" t="str">
        <f t="shared" si="73"/>
        <v/>
      </c>
      <c r="J230" s="64" t="str">
        <f t="shared" si="74"/>
        <v/>
      </c>
      <c r="K230" s="64" t="str">
        <f t="shared" si="75"/>
        <v/>
      </c>
      <c r="L230" s="114" t="str">
        <f t="shared" si="76"/>
        <v/>
      </c>
      <c r="M230" s="114" t="str">
        <f t="shared" si="77"/>
        <v/>
      </c>
      <c r="N230" s="113" t="str">
        <f>IF(B230&lt;&gt;"",IF(INDEX(ctrlage,B230)=TRUE,Livraison!$B$15-(YEAR(INDEX(pgebdat,B230))),""),"")</f>
        <v/>
      </c>
      <c r="O230" s="107"/>
      <c r="P230" s="105"/>
      <c r="Q230" s="108"/>
      <c r="R230" s="126"/>
      <c r="S230" s="108"/>
      <c r="T230" s="108"/>
      <c r="U230" s="108"/>
      <c r="V230" s="105"/>
      <c r="W230" s="132"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cation!Q230,libtform,0))&gt;=10311000,INDEX(codetform,MATCH(Qualification!Q230,libtform,0))&lt;=10319900),IF(AND(INDEX(codetwolang,MATCH(Qualification!U230,libtwolang,0))&gt;=1,INDEX(codetwolang,MATCH(Qualification!U230,libtwolang,0))&lt;=999),TRUE,FALSE),IF(AND(INDEX(codetwolang,MATCH(Qualification!U230,libtwolang,0))&gt;=10,INDEX(codetwolang,MATCH(Qualification!U230,libtwolang,0))&lt;=99),FALSE,TRUE))))</f>
        <v/>
      </c>
      <c r="AE230" s="26" t="str">
        <f t="shared" si="81"/>
        <v/>
      </c>
      <c r="AF230" s="56" t="str">
        <f t="shared" si="87"/>
        <v/>
      </c>
    </row>
    <row r="231" spans="1:32">
      <c r="A231" s="40" t="str">
        <f t="shared" si="82"/>
        <v/>
      </c>
      <c r="B231" s="40" t="str">
        <f t="shared" si="66"/>
        <v/>
      </c>
      <c r="C231" s="65" t="str">
        <f t="shared" si="67"/>
        <v/>
      </c>
      <c r="D231" s="56" t="str">
        <f t="shared" si="68"/>
        <v/>
      </c>
      <c r="E231" s="56" t="str">
        <f t="shared" si="69"/>
        <v/>
      </c>
      <c r="F231" s="66" t="str">
        <f t="shared" si="70"/>
        <v/>
      </c>
      <c r="G231" s="66" t="str">
        <f t="shared" si="71"/>
        <v/>
      </c>
      <c r="H231" s="57" t="str">
        <f t="shared" si="72"/>
        <v/>
      </c>
      <c r="I231" s="57" t="str">
        <f t="shared" si="73"/>
        <v/>
      </c>
      <c r="J231" s="64" t="str">
        <f t="shared" si="74"/>
        <v/>
      </c>
      <c r="K231" s="64" t="str">
        <f t="shared" si="75"/>
        <v/>
      </c>
      <c r="L231" s="114" t="str">
        <f t="shared" si="76"/>
        <v/>
      </c>
      <c r="M231" s="114" t="str">
        <f t="shared" si="77"/>
        <v/>
      </c>
      <c r="N231" s="113" t="str">
        <f>IF(B231&lt;&gt;"",IF(INDEX(ctrlage,B231)=TRUE,Livraison!$B$15-(YEAR(INDEX(pgebdat,B231))),""),"")</f>
        <v/>
      </c>
      <c r="O231" s="107"/>
      <c r="P231" s="105"/>
      <c r="Q231" s="108"/>
      <c r="R231" s="126"/>
      <c r="S231" s="108"/>
      <c r="T231" s="108"/>
      <c r="U231" s="108"/>
      <c r="V231" s="105"/>
      <c r="W231" s="132"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cation!Q231,libtform,0))&gt;=10311000,INDEX(codetform,MATCH(Qualification!Q231,libtform,0))&lt;=10319900),IF(AND(INDEX(codetwolang,MATCH(Qualification!U231,libtwolang,0))&gt;=1,INDEX(codetwolang,MATCH(Qualification!U231,libtwolang,0))&lt;=999),TRUE,FALSE),IF(AND(INDEX(codetwolang,MATCH(Qualification!U231,libtwolang,0))&gt;=10,INDEX(codetwolang,MATCH(Qualification!U231,libtwolang,0))&lt;=99),FALSE,TRUE))))</f>
        <v/>
      </c>
      <c r="AE231" s="26" t="str">
        <f t="shared" si="81"/>
        <v/>
      </c>
      <c r="AF231" s="56" t="str">
        <f t="shared" si="87"/>
        <v/>
      </c>
    </row>
    <row r="232" spans="1:32">
      <c r="A232" s="40" t="str">
        <f t="shared" si="82"/>
        <v/>
      </c>
      <c r="B232" s="40" t="str">
        <f t="shared" si="66"/>
        <v/>
      </c>
      <c r="C232" s="65" t="str">
        <f t="shared" si="67"/>
        <v/>
      </c>
      <c r="D232" s="56" t="str">
        <f t="shared" si="68"/>
        <v/>
      </c>
      <c r="E232" s="56" t="str">
        <f t="shared" si="69"/>
        <v/>
      </c>
      <c r="F232" s="66" t="str">
        <f t="shared" si="70"/>
        <v/>
      </c>
      <c r="G232" s="66" t="str">
        <f t="shared" si="71"/>
        <v/>
      </c>
      <c r="H232" s="57" t="str">
        <f t="shared" si="72"/>
        <v/>
      </c>
      <c r="I232" s="57" t="str">
        <f t="shared" si="73"/>
        <v/>
      </c>
      <c r="J232" s="64" t="str">
        <f t="shared" si="74"/>
        <v/>
      </c>
      <c r="K232" s="64" t="str">
        <f t="shared" si="75"/>
        <v/>
      </c>
      <c r="L232" s="114" t="str">
        <f t="shared" si="76"/>
        <v/>
      </c>
      <c r="M232" s="114" t="str">
        <f t="shared" si="77"/>
        <v/>
      </c>
      <c r="N232" s="113" t="str">
        <f>IF(B232&lt;&gt;"",IF(INDEX(ctrlage,B232)=TRUE,Livraison!$B$15-(YEAR(INDEX(pgebdat,B232))),""),"")</f>
        <v/>
      </c>
      <c r="O232" s="107"/>
      <c r="P232" s="105"/>
      <c r="Q232" s="108"/>
      <c r="R232" s="126"/>
      <c r="S232" s="108"/>
      <c r="T232" s="108"/>
      <c r="U232" s="108"/>
      <c r="V232" s="105"/>
      <c r="W232" s="132"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cation!Q232,libtform,0))&gt;=10311000,INDEX(codetform,MATCH(Qualification!Q232,libtform,0))&lt;=10319900),IF(AND(INDEX(codetwolang,MATCH(Qualification!U232,libtwolang,0))&gt;=1,INDEX(codetwolang,MATCH(Qualification!U232,libtwolang,0))&lt;=999),TRUE,FALSE),IF(AND(INDEX(codetwolang,MATCH(Qualification!U232,libtwolang,0))&gt;=10,INDEX(codetwolang,MATCH(Qualification!U232,libtwolang,0))&lt;=99),FALSE,TRUE))))</f>
        <v/>
      </c>
      <c r="AE232" s="26" t="str">
        <f t="shared" si="81"/>
        <v/>
      </c>
      <c r="AF232" s="56" t="str">
        <f t="shared" si="87"/>
        <v/>
      </c>
    </row>
    <row r="233" spans="1:32">
      <c r="A233" s="40" t="str">
        <f t="shared" si="82"/>
        <v/>
      </c>
      <c r="B233" s="40" t="str">
        <f t="shared" si="66"/>
        <v/>
      </c>
      <c r="C233" s="65" t="str">
        <f t="shared" si="67"/>
        <v/>
      </c>
      <c r="D233" s="56" t="str">
        <f t="shared" si="68"/>
        <v/>
      </c>
      <c r="E233" s="56" t="str">
        <f t="shared" si="69"/>
        <v/>
      </c>
      <c r="F233" s="66" t="str">
        <f t="shared" si="70"/>
        <v/>
      </c>
      <c r="G233" s="66" t="str">
        <f t="shared" si="71"/>
        <v/>
      </c>
      <c r="H233" s="57" t="str">
        <f t="shared" si="72"/>
        <v/>
      </c>
      <c r="I233" s="57" t="str">
        <f t="shared" si="73"/>
        <v/>
      </c>
      <c r="J233" s="64" t="str">
        <f t="shared" si="74"/>
        <v/>
      </c>
      <c r="K233" s="64" t="str">
        <f t="shared" si="75"/>
        <v/>
      </c>
      <c r="L233" s="114" t="str">
        <f t="shared" si="76"/>
        <v/>
      </c>
      <c r="M233" s="114" t="str">
        <f t="shared" si="77"/>
        <v/>
      </c>
      <c r="N233" s="113" t="str">
        <f>IF(B233&lt;&gt;"",IF(INDEX(ctrlage,B233)=TRUE,Livraison!$B$15-(YEAR(INDEX(pgebdat,B233))),""),"")</f>
        <v/>
      </c>
      <c r="O233" s="107"/>
      <c r="P233" s="105"/>
      <c r="Q233" s="108"/>
      <c r="R233" s="126"/>
      <c r="S233" s="108"/>
      <c r="T233" s="108"/>
      <c r="U233" s="108"/>
      <c r="V233" s="105"/>
      <c r="W233" s="132"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cation!Q233,libtform,0))&gt;=10311000,INDEX(codetform,MATCH(Qualification!Q233,libtform,0))&lt;=10319900),IF(AND(INDEX(codetwolang,MATCH(Qualification!U233,libtwolang,0))&gt;=1,INDEX(codetwolang,MATCH(Qualification!U233,libtwolang,0))&lt;=999),TRUE,FALSE),IF(AND(INDEX(codetwolang,MATCH(Qualification!U233,libtwolang,0))&gt;=10,INDEX(codetwolang,MATCH(Qualification!U233,libtwolang,0))&lt;=99),FALSE,TRUE))))</f>
        <v/>
      </c>
      <c r="AE233" s="26" t="str">
        <f t="shared" si="81"/>
        <v/>
      </c>
      <c r="AF233" s="56" t="str">
        <f t="shared" si="87"/>
        <v/>
      </c>
    </row>
    <row r="234" spans="1:32">
      <c r="A234" s="40" t="str">
        <f t="shared" si="82"/>
        <v/>
      </c>
      <c r="B234" s="40" t="str">
        <f t="shared" si="66"/>
        <v/>
      </c>
      <c r="C234" s="65" t="str">
        <f t="shared" si="67"/>
        <v/>
      </c>
      <c r="D234" s="56" t="str">
        <f t="shared" si="68"/>
        <v/>
      </c>
      <c r="E234" s="56" t="str">
        <f t="shared" si="69"/>
        <v/>
      </c>
      <c r="F234" s="66" t="str">
        <f t="shared" si="70"/>
        <v/>
      </c>
      <c r="G234" s="66" t="str">
        <f t="shared" si="71"/>
        <v/>
      </c>
      <c r="H234" s="57" t="str">
        <f t="shared" si="72"/>
        <v/>
      </c>
      <c r="I234" s="57" t="str">
        <f t="shared" si="73"/>
        <v/>
      </c>
      <c r="J234" s="64" t="str">
        <f t="shared" si="74"/>
        <v/>
      </c>
      <c r="K234" s="64" t="str">
        <f t="shared" si="75"/>
        <v/>
      </c>
      <c r="L234" s="114" t="str">
        <f t="shared" si="76"/>
        <v/>
      </c>
      <c r="M234" s="114" t="str">
        <f t="shared" si="77"/>
        <v/>
      </c>
      <c r="N234" s="113" t="str">
        <f>IF(B234&lt;&gt;"",IF(INDEX(ctrlage,B234)=TRUE,Livraison!$B$15-(YEAR(INDEX(pgebdat,B234))),""),"")</f>
        <v/>
      </c>
      <c r="O234" s="107"/>
      <c r="P234" s="105"/>
      <c r="Q234" s="108"/>
      <c r="R234" s="126"/>
      <c r="S234" s="108"/>
      <c r="T234" s="108"/>
      <c r="U234" s="108"/>
      <c r="V234" s="105"/>
      <c r="W234" s="132"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cation!Q234,libtform,0))&gt;=10311000,INDEX(codetform,MATCH(Qualification!Q234,libtform,0))&lt;=10319900),IF(AND(INDEX(codetwolang,MATCH(Qualification!U234,libtwolang,0))&gt;=1,INDEX(codetwolang,MATCH(Qualification!U234,libtwolang,0))&lt;=999),TRUE,FALSE),IF(AND(INDEX(codetwolang,MATCH(Qualification!U234,libtwolang,0))&gt;=10,INDEX(codetwolang,MATCH(Qualification!U234,libtwolang,0))&lt;=99),FALSE,TRUE))))</f>
        <v/>
      </c>
      <c r="AE234" s="26" t="str">
        <f t="shared" si="81"/>
        <v/>
      </c>
      <c r="AF234" s="56" t="str">
        <f t="shared" si="87"/>
        <v/>
      </c>
    </row>
    <row r="235" spans="1:32">
      <c r="A235" s="40" t="str">
        <f t="shared" si="82"/>
        <v/>
      </c>
      <c r="B235" s="40" t="str">
        <f t="shared" si="66"/>
        <v/>
      </c>
      <c r="C235" s="65" t="str">
        <f t="shared" si="67"/>
        <v/>
      </c>
      <c r="D235" s="56" t="str">
        <f t="shared" si="68"/>
        <v/>
      </c>
      <c r="E235" s="56" t="str">
        <f t="shared" si="69"/>
        <v/>
      </c>
      <c r="F235" s="66" t="str">
        <f t="shared" si="70"/>
        <v/>
      </c>
      <c r="G235" s="66" t="str">
        <f t="shared" si="71"/>
        <v/>
      </c>
      <c r="H235" s="57" t="str">
        <f t="shared" si="72"/>
        <v/>
      </c>
      <c r="I235" s="57" t="str">
        <f t="shared" si="73"/>
        <v/>
      </c>
      <c r="J235" s="64" t="str">
        <f t="shared" si="74"/>
        <v/>
      </c>
      <c r="K235" s="64" t="str">
        <f t="shared" si="75"/>
        <v/>
      </c>
      <c r="L235" s="114" t="str">
        <f t="shared" si="76"/>
        <v/>
      </c>
      <c r="M235" s="114" t="str">
        <f t="shared" si="77"/>
        <v/>
      </c>
      <c r="N235" s="113" t="str">
        <f>IF(B235&lt;&gt;"",IF(INDEX(ctrlage,B235)=TRUE,Livraison!$B$15-(YEAR(INDEX(pgebdat,B235))),""),"")</f>
        <v/>
      </c>
      <c r="O235" s="107"/>
      <c r="P235" s="105"/>
      <c r="Q235" s="108"/>
      <c r="R235" s="126"/>
      <c r="S235" s="108"/>
      <c r="T235" s="108"/>
      <c r="U235" s="108"/>
      <c r="V235" s="105"/>
      <c r="W235" s="132"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cation!Q235,libtform,0))&gt;=10311000,INDEX(codetform,MATCH(Qualification!Q235,libtform,0))&lt;=10319900),IF(AND(INDEX(codetwolang,MATCH(Qualification!U235,libtwolang,0))&gt;=1,INDEX(codetwolang,MATCH(Qualification!U235,libtwolang,0))&lt;=999),TRUE,FALSE),IF(AND(INDEX(codetwolang,MATCH(Qualification!U235,libtwolang,0))&gt;=10,INDEX(codetwolang,MATCH(Qualification!U235,libtwolang,0))&lt;=99),FALSE,TRUE))))</f>
        <v/>
      </c>
      <c r="AE235" s="26" t="str">
        <f t="shared" si="81"/>
        <v/>
      </c>
      <c r="AF235" s="56" t="str">
        <f t="shared" si="87"/>
        <v/>
      </c>
    </row>
    <row r="236" spans="1:32">
      <c r="A236" s="40" t="str">
        <f t="shared" si="82"/>
        <v/>
      </c>
      <c r="B236" s="40" t="str">
        <f t="shared" si="66"/>
        <v/>
      </c>
      <c r="C236" s="65" t="str">
        <f t="shared" si="67"/>
        <v/>
      </c>
      <c r="D236" s="56" t="str">
        <f t="shared" si="68"/>
        <v/>
      </c>
      <c r="E236" s="56" t="str">
        <f t="shared" si="69"/>
        <v/>
      </c>
      <c r="F236" s="66" t="str">
        <f t="shared" si="70"/>
        <v/>
      </c>
      <c r="G236" s="66" t="str">
        <f t="shared" si="71"/>
        <v/>
      </c>
      <c r="H236" s="57" t="str">
        <f t="shared" si="72"/>
        <v/>
      </c>
      <c r="I236" s="57" t="str">
        <f t="shared" si="73"/>
        <v/>
      </c>
      <c r="J236" s="64" t="str">
        <f t="shared" si="74"/>
        <v/>
      </c>
      <c r="K236" s="64" t="str">
        <f t="shared" si="75"/>
        <v/>
      </c>
      <c r="L236" s="114" t="str">
        <f t="shared" si="76"/>
        <v/>
      </c>
      <c r="M236" s="114" t="str">
        <f t="shared" si="77"/>
        <v/>
      </c>
      <c r="N236" s="113" t="str">
        <f>IF(B236&lt;&gt;"",IF(INDEX(ctrlage,B236)=TRUE,Livraison!$B$15-(YEAR(INDEX(pgebdat,B236))),""),"")</f>
        <v/>
      </c>
      <c r="O236" s="107"/>
      <c r="P236" s="105"/>
      <c r="Q236" s="108"/>
      <c r="R236" s="126"/>
      <c r="S236" s="108"/>
      <c r="T236" s="108"/>
      <c r="U236" s="108"/>
      <c r="V236" s="105"/>
      <c r="W236" s="132"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cation!Q236,libtform,0))&gt;=10311000,INDEX(codetform,MATCH(Qualification!Q236,libtform,0))&lt;=10319900),IF(AND(INDEX(codetwolang,MATCH(Qualification!U236,libtwolang,0))&gt;=1,INDEX(codetwolang,MATCH(Qualification!U236,libtwolang,0))&lt;=999),TRUE,FALSE),IF(AND(INDEX(codetwolang,MATCH(Qualification!U236,libtwolang,0))&gt;=10,INDEX(codetwolang,MATCH(Qualification!U236,libtwolang,0))&lt;=99),FALSE,TRUE))))</f>
        <v/>
      </c>
      <c r="AE236" s="26" t="str">
        <f t="shared" si="81"/>
        <v/>
      </c>
      <c r="AF236" s="56" t="str">
        <f t="shared" si="87"/>
        <v/>
      </c>
    </row>
    <row r="237" spans="1:32">
      <c r="A237" s="40" t="str">
        <f t="shared" si="82"/>
        <v/>
      </c>
      <c r="B237" s="40" t="str">
        <f t="shared" si="66"/>
        <v/>
      </c>
      <c r="C237" s="65" t="str">
        <f t="shared" si="67"/>
        <v/>
      </c>
      <c r="D237" s="56" t="str">
        <f t="shared" si="68"/>
        <v/>
      </c>
      <c r="E237" s="56" t="str">
        <f t="shared" si="69"/>
        <v/>
      </c>
      <c r="F237" s="66" t="str">
        <f t="shared" si="70"/>
        <v/>
      </c>
      <c r="G237" s="66" t="str">
        <f t="shared" si="71"/>
        <v/>
      </c>
      <c r="H237" s="57" t="str">
        <f t="shared" si="72"/>
        <v/>
      </c>
      <c r="I237" s="57" t="str">
        <f t="shared" si="73"/>
        <v/>
      </c>
      <c r="J237" s="64" t="str">
        <f t="shared" si="74"/>
        <v/>
      </c>
      <c r="K237" s="64" t="str">
        <f t="shared" si="75"/>
        <v/>
      </c>
      <c r="L237" s="114" t="str">
        <f t="shared" si="76"/>
        <v/>
      </c>
      <c r="M237" s="114" t="str">
        <f t="shared" si="77"/>
        <v/>
      </c>
      <c r="N237" s="113" t="str">
        <f>IF(B237&lt;&gt;"",IF(INDEX(ctrlage,B237)=TRUE,Livraison!$B$15-(YEAR(INDEX(pgebdat,B237))),""),"")</f>
        <v/>
      </c>
      <c r="O237" s="107"/>
      <c r="P237" s="105"/>
      <c r="Q237" s="108"/>
      <c r="R237" s="126"/>
      <c r="S237" s="108"/>
      <c r="T237" s="108"/>
      <c r="U237" s="108"/>
      <c r="V237" s="105"/>
      <c r="W237" s="132"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cation!Q237,libtform,0))&gt;=10311000,INDEX(codetform,MATCH(Qualification!Q237,libtform,0))&lt;=10319900),IF(AND(INDEX(codetwolang,MATCH(Qualification!U237,libtwolang,0))&gt;=1,INDEX(codetwolang,MATCH(Qualification!U237,libtwolang,0))&lt;=999),TRUE,FALSE),IF(AND(INDEX(codetwolang,MATCH(Qualification!U237,libtwolang,0))&gt;=10,INDEX(codetwolang,MATCH(Qualification!U237,libtwolang,0))&lt;=99),FALSE,TRUE))))</f>
        <v/>
      </c>
      <c r="AE237" s="26" t="str">
        <f t="shared" si="81"/>
        <v/>
      </c>
      <c r="AF237" s="56" t="str">
        <f t="shared" si="87"/>
        <v/>
      </c>
    </row>
    <row r="238" spans="1:32">
      <c r="A238" s="40" t="str">
        <f t="shared" si="82"/>
        <v/>
      </c>
      <c r="B238" s="40" t="str">
        <f t="shared" si="66"/>
        <v/>
      </c>
      <c r="C238" s="65" t="str">
        <f t="shared" si="67"/>
        <v/>
      </c>
      <c r="D238" s="56" t="str">
        <f t="shared" si="68"/>
        <v/>
      </c>
      <c r="E238" s="56" t="str">
        <f t="shared" si="69"/>
        <v/>
      </c>
      <c r="F238" s="66" t="str">
        <f t="shared" si="70"/>
        <v/>
      </c>
      <c r="G238" s="66" t="str">
        <f t="shared" si="71"/>
        <v/>
      </c>
      <c r="H238" s="57" t="str">
        <f t="shared" si="72"/>
        <v/>
      </c>
      <c r="I238" s="57" t="str">
        <f t="shared" si="73"/>
        <v/>
      </c>
      <c r="J238" s="64" t="str">
        <f t="shared" si="74"/>
        <v/>
      </c>
      <c r="K238" s="64" t="str">
        <f t="shared" si="75"/>
        <v/>
      </c>
      <c r="L238" s="114" t="str">
        <f t="shared" si="76"/>
        <v/>
      </c>
      <c r="M238" s="114" t="str">
        <f t="shared" si="77"/>
        <v/>
      </c>
      <c r="N238" s="113" t="str">
        <f>IF(B238&lt;&gt;"",IF(INDEX(ctrlage,B238)=TRUE,Livraison!$B$15-(YEAR(INDEX(pgebdat,B238))),""),"")</f>
        <v/>
      </c>
      <c r="O238" s="107"/>
      <c r="P238" s="105"/>
      <c r="Q238" s="108"/>
      <c r="R238" s="126"/>
      <c r="S238" s="108"/>
      <c r="T238" s="108"/>
      <c r="U238" s="108"/>
      <c r="V238" s="105"/>
      <c r="W238" s="132"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cation!Q238,libtform,0))&gt;=10311000,INDEX(codetform,MATCH(Qualification!Q238,libtform,0))&lt;=10319900),IF(AND(INDEX(codetwolang,MATCH(Qualification!U238,libtwolang,0))&gt;=1,INDEX(codetwolang,MATCH(Qualification!U238,libtwolang,0))&lt;=999),TRUE,FALSE),IF(AND(INDEX(codetwolang,MATCH(Qualification!U238,libtwolang,0))&gt;=10,INDEX(codetwolang,MATCH(Qualification!U238,libtwolang,0))&lt;=99),FALSE,TRUE))))</f>
        <v/>
      </c>
      <c r="AE238" s="26" t="str">
        <f t="shared" si="81"/>
        <v/>
      </c>
      <c r="AF238" s="56" t="str">
        <f t="shared" si="87"/>
        <v/>
      </c>
    </row>
    <row r="239" spans="1:32">
      <c r="A239" s="40" t="str">
        <f t="shared" si="82"/>
        <v/>
      </c>
      <c r="B239" s="40" t="str">
        <f t="shared" si="66"/>
        <v/>
      </c>
      <c r="C239" s="65" t="str">
        <f t="shared" si="67"/>
        <v/>
      </c>
      <c r="D239" s="56" t="str">
        <f t="shared" si="68"/>
        <v/>
      </c>
      <c r="E239" s="56" t="str">
        <f t="shared" si="69"/>
        <v/>
      </c>
      <c r="F239" s="66" t="str">
        <f t="shared" si="70"/>
        <v/>
      </c>
      <c r="G239" s="66" t="str">
        <f t="shared" si="71"/>
        <v/>
      </c>
      <c r="H239" s="57" t="str">
        <f t="shared" si="72"/>
        <v/>
      </c>
      <c r="I239" s="57" t="str">
        <f t="shared" si="73"/>
        <v/>
      </c>
      <c r="J239" s="64" t="str">
        <f t="shared" si="74"/>
        <v/>
      </c>
      <c r="K239" s="64" t="str">
        <f t="shared" si="75"/>
        <v/>
      </c>
      <c r="L239" s="114" t="str">
        <f t="shared" si="76"/>
        <v/>
      </c>
      <c r="M239" s="114" t="str">
        <f t="shared" si="77"/>
        <v/>
      </c>
      <c r="N239" s="113" t="str">
        <f>IF(B239&lt;&gt;"",IF(INDEX(ctrlage,B239)=TRUE,Livraison!$B$15-(YEAR(INDEX(pgebdat,B239))),""),"")</f>
        <v/>
      </c>
      <c r="O239" s="107"/>
      <c r="P239" s="105"/>
      <c r="Q239" s="108"/>
      <c r="R239" s="126"/>
      <c r="S239" s="108"/>
      <c r="T239" s="108"/>
      <c r="U239" s="108"/>
      <c r="V239" s="105"/>
      <c r="W239" s="132"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cation!Q239,libtform,0))&gt;=10311000,INDEX(codetform,MATCH(Qualification!Q239,libtform,0))&lt;=10319900),IF(AND(INDEX(codetwolang,MATCH(Qualification!U239,libtwolang,0))&gt;=1,INDEX(codetwolang,MATCH(Qualification!U239,libtwolang,0))&lt;=999),TRUE,FALSE),IF(AND(INDEX(codetwolang,MATCH(Qualification!U239,libtwolang,0))&gt;=10,INDEX(codetwolang,MATCH(Qualification!U239,libtwolang,0))&lt;=99),FALSE,TRUE))))</f>
        <v/>
      </c>
      <c r="AE239" s="26" t="str">
        <f t="shared" si="81"/>
        <v/>
      </c>
      <c r="AF239" s="56" t="str">
        <f t="shared" si="87"/>
        <v/>
      </c>
    </row>
    <row r="240" spans="1:32">
      <c r="A240" s="40" t="str">
        <f t="shared" si="82"/>
        <v/>
      </c>
      <c r="B240" s="40" t="str">
        <f t="shared" si="66"/>
        <v/>
      </c>
      <c r="C240" s="65" t="str">
        <f t="shared" si="67"/>
        <v/>
      </c>
      <c r="D240" s="56" t="str">
        <f t="shared" si="68"/>
        <v/>
      </c>
      <c r="E240" s="56" t="str">
        <f t="shared" si="69"/>
        <v/>
      </c>
      <c r="F240" s="66" t="str">
        <f t="shared" si="70"/>
        <v/>
      </c>
      <c r="G240" s="66" t="str">
        <f t="shared" si="71"/>
        <v/>
      </c>
      <c r="H240" s="57" t="str">
        <f t="shared" si="72"/>
        <v/>
      </c>
      <c r="I240" s="57" t="str">
        <f t="shared" si="73"/>
        <v/>
      </c>
      <c r="J240" s="64" t="str">
        <f t="shared" si="74"/>
        <v/>
      </c>
      <c r="K240" s="64" t="str">
        <f t="shared" si="75"/>
        <v/>
      </c>
      <c r="L240" s="114" t="str">
        <f t="shared" si="76"/>
        <v/>
      </c>
      <c r="M240" s="114" t="str">
        <f t="shared" si="77"/>
        <v/>
      </c>
      <c r="N240" s="113" t="str">
        <f>IF(B240&lt;&gt;"",IF(INDEX(ctrlage,B240)=TRUE,Livraison!$B$15-(YEAR(INDEX(pgebdat,B240))),""),"")</f>
        <v/>
      </c>
      <c r="O240" s="107"/>
      <c r="P240" s="105"/>
      <c r="Q240" s="108"/>
      <c r="R240" s="126"/>
      <c r="S240" s="108"/>
      <c r="T240" s="108"/>
      <c r="U240" s="108"/>
      <c r="V240" s="105"/>
      <c r="W240" s="132"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cation!Q240,libtform,0))&gt;=10311000,INDEX(codetform,MATCH(Qualification!Q240,libtform,0))&lt;=10319900),IF(AND(INDEX(codetwolang,MATCH(Qualification!U240,libtwolang,0))&gt;=1,INDEX(codetwolang,MATCH(Qualification!U240,libtwolang,0))&lt;=999),TRUE,FALSE),IF(AND(INDEX(codetwolang,MATCH(Qualification!U240,libtwolang,0))&gt;=10,INDEX(codetwolang,MATCH(Qualification!U240,libtwolang,0))&lt;=99),FALSE,TRUE))))</f>
        <v/>
      </c>
      <c r="AE240" s="26" t="str">
        <f t="shared" si="81"/>
        <v/>
      </c>
      <c r="AF240" s="56" t="str">
        <f t="shared" si="87"/>
        <v/>
      </c>
    </row>
    <row r="241" spans="1:32">
      <c r="A241" s="40" t="str">
        <f t="shared" si="82"/>
        <v/>
      </c>
      <c r="B241" s="40" t="str">
        <f t="shared" si="66"/>
        <v/>
      </c>
      <c r="C241" s="65" t="str">
        <f t="shared" si="67"/>
        <v/>
      </c>
      <c r="D241" s="56" t="str">
        <f t="shared" si="68"/>
        <v/>
      </c>
      <c r="E241" s="56" t="str">
        <f t="shared" si="69"/>
        <v/>
      </c>
      <c r="F241" s="66" t="str">
        <f t="shared" si="70"/>
        <v/>
      </c>
      <c r="G241" s="66" t="str">
        <f t="shared" si="71"/>
        <v/>
      </c>
      <c r="H241" s="57" t="str">
        <f t="shared" si="72"/>
        <v/>
      </c>
      <c r="I241" s="57" t="str">
        <f t="shared" si="73"/>
        <v/>
      </c>
      <c r="J241" s="64" t="str">
        <f t="shared" si="74"/>
        <v/>
      </c>
      <c r="K241" s="64" t="str">
        <f t="shared" si="75"/>
        <v/>
      </c>
      <c r="L241" s="114" t="str">
        <f t="shared" si="76"/>
        <v/>
      </c>
      <c r="M241" s="114" t="str">
        <f t="shared" si="77"/>
        <v/>
      </c>
      <c r="N241" s="113" t="str">
        <f>IF(B241&lt;&gt;"",IF(INDEX(ctrlage,B241)=TRUE,Livraison!$B$15-(YEAR(INDEX(pgebdat,B241))),""),"")</f>
        <v/>
      </c>
      <c r="O241" s="107"/>
      <c r="P241" s="105"/>
      <c r="Q241" s="108"/>
      <c r="R241" s="126"/>
      <c r="S241" s="108"/>
      <c r="T241" s="108"/>
      <c r="U241" s="108"/>
      <c r="V241" s="105"/>
      <c r="W241" s="132"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cation!Q241,libtform,0))&gt;=10311000,INDEX(codetform,MATCH(Qualification!Q241,libtform,0))&lt;=10319900),IF(AND(INDEX(codetwolang,MATCH(Qualification!U241,libtwolang,0))&gt;=1,INDEX(codetwolang,MATCH(Qualification!U241,libtwolang,0))&lt;=999),TRUE,FALSE),IF(AND(INDEX(codetwolang,MATCH(Qualification!U241,libtwolang,0))&gt;=10,INDEX(codetwolang,MATCH(Qualification!U241,libtwolang,0))&lt;=99),FALSE,TRUE))))</f>
        <v/>
      </c>
      <c r="AE241" s="26" t="str">
        <f t="shared" si="81"/>
        <v/>
      </c>
      <c r="AF241" s="56" t="str">
        <f t="shared" si="87"/>
        <v/>
      </c>
    </row>
    <row r="242" spans="1:32">
      <c r="A242" s="40" t="str">
        <f t="shared" si="82"/>
        <v/>
      </c>
      <c r="B242" s="40" t="str">
        <f t="shared" si="66"/>
        <v/>
      </c>
      <c r="C242" s="65" t="str">
        <f t="shared" si="67"/>
        <v/>
      </c>
      <c r="D242" s="56" t="str">
        <f t="shared" si="68"/>
        <v/>
      </c>
      <c r="E242" s="56" t="str">
        <f t="shared" si="69"/>
        <v/>
      </c>
      <c r="F242" s="66" t="str">
        <f t="shared" si="70"/>
        <v/>
      </c>
      <c r="G242" s="66" t="str">
        <f t="shared" si="71"/>
        <v/>
      </c>
      <c r="H242" s="57" t="str">
        <f t="shared" si="72"/>
        <v/>
      </c>
      <c r="I242" s="57" t="str">
        <f t="shared" si="73"/>
        <v/>
      </c>
      <c r="J242" s="64" t="str">
        <f t="shared" si="74"/>
        <v/>
      </c>
      <c r="K242" s="64" t="str">
        <f t="shared" si="75"/>
        <v/>
      </c>
      <c r="L242" s="114" t="str">
        <f t="shared" si="76"/>
        <v/>
      </c>
      <c r="M242" s="114" t="str">
        <f t="shared" si="77"/>
        <v/>
      </c>
      <c r="N242" s="113" t="str">
        <f>IF(B242&lt;&gt;"",IF(INDEX(ctrlage,B242)=TRUE,Livraison!$B$15-(YEAR(INDEX(pgebdat,B242))),""),"")</f>
        <v/>
      </c>
      <c r="O242" s="107"/>
      <c r="P242" s="105"/>
      <c r="Q242" s="108"/>
      <c r="R242" s="126"/>
      <c r="S242" s="108"/>
      <c r="T242" s="108"/>
      <c r="U242" s="108"/>
      <c r="V242" s="105"/>
      <c r="W242" s="132"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cation!Q242,libtform,0))&gt;=10311000,INDEX(codetform,MATCH(Qualification!Q242,libtform,0))&lt;=10319900),IF(AND(INDEX(codetwolang,MATCH(Qualification!U242,libtwolang,0))&gt;=1,INDEX(codetwolang,MATCH(Qualification!U242,libtwolang,0))&lt;=999),TRUE,FALSE),IF(AND(INDEX(codetwolang,MATCH(Qualification!U242,libtwolang,0))&gt;=10,INDEX(codetwolang,MATCH(Qualification!U242,libtwolang,0))&lt;=99),FALSE,TRUE))))</f>
        <v/>
      </c>
      <c r="AE242" s="26" t="str">
        <f t="shared" si="81"/>
        <v/>
      </c>
      <c r="AF242" s="56" t="str">
        <f t="shared" si="87"/>
        <v/>
      </c>
    </row>
    <row r="243" spans="1:32">
      <c r="A243" s="40" t="str">
        <f t="shared" si="82"/>
        <v/>
      </c>
      <c r="B243" s="40" t="str">
        <f t="shared" si="66"/>
        <v/>
      </c>
      <c r="C243" s="65" t="str">
        <f t="shared" si="67"/>
        <v/>
      </c>
      <c r="D243" s="56" t="str">
        <f t="shared" si="68"/>
        <v/>
      </c>
      <c r="E243" s="56" t="str">
        <f t="shared" si="69"/>
        <v/>
      </c>
      <c r="F243" s="66" t="str">
        <f t="shared" si="70"/>
        <v/>
      </c>
      <c r="G243" s="66" t="str">
        <f t="shared" si="71"/>
        <v/>
      </c>
      <c r="H243" s="57" t="str">
        <f t="shared" si="72"/>
        <v/>
      </c>
      <c r="I243" s="57" t="str">
        <f t="shared" si="73"/>
        <v/>
      </c>
      <c r="J243" s="64" t="str">
        <f t="shared" si="74"/>
        <v/>
      </c>
      <c r="K243" s="64" t="str">
        <f t="shared" si="75"/>
        <v/>
      </c>
      <c r="L243" s="114" t="str">
        <f t="shared" si="76"/>
        <v/>
      </c>
      <c r="M243" s="114" t="str">
        <f t="shared" si="77"/>
        <v/>
      </c>
      <c r="N243" s="113" t="str">
        <f>IF(B243&lt;&gt;"",IF(INDEX(ctrlage,B243)=TRUE,Livraison!$B$15-(YEAR(INDEX(pgebdat,B243))),""),"")</f>
        <v/>
      </c>
      <c r="O243" s="107"/>
      <c r="P243" s="105"/>
      <c r="Q243" s="108"/>
      <c r="R243" s="126"/>
      <c r="S243" s="108"/>
      <c r="T243" s="108"/>
      <c r="U243" s="108"/>
      <c r="V243" s="105"/>
      <c r="W243" s="132"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cation!Q243,libtform,0))&gt;=10311000,INDEX(codetform,MATCH(Qualification!Q243,libtform,0))&lt;=10319900),IF(AND(INDEX(codetwolang,MATCH(Qualification!U243,libtwolang,0))&gt;=1,INDEX(codetwolang,MATCH(Qualification!U243,libtwolang,0))&lt;=999),TRUE,FALSE),IF(AND(INDEX(codetwolang,MATCH(Qualification!U243,libtwolang,0))&gt;=10,INDEX(codetwolang,MATCH(Qualification!U243,libtwolang,0))&lt;=99),FALSE,TRUE))))</f>
        <v/>
      </c>
      <c r="AE243" s="26" t="str">
        <f t="shared" si="81"/>
        <v/>
      </c>
      <c r="AF243" s="56" t="str">
        <f t="shared" si="87"/>
        <v/>
      </c>
    </row>
    <row r="244" spans="1:32">
      <c r="A244" s="40" t="str">
        <f t="shared" si="82"/>
        <v/>
      </c>
      <c r="B244" s="40" t="str">
        <f t="shared" si="66"/>
        <v/>
      </c>
      <c r="C244" s="65" t="str">
        <f t="shared" si="67"/>
        <v/>
      </c>
      <c r="D244" s="56" t="str">
        <f t="shared" si="68"/>
        <v/>
      </c>
      <c r="E244" s="56" t="str">
        <f t="shared" si="69"/>
        <v/>
      </c>
      <c r="F244" s="66" t="str">
        <f t="shared" si="70"/>
        <v/>
      </c>
      <c r="G244" s="66" t="str">
        <f t="shared" si="71"/>
        <v/>
      </c>
      <c r="H244" s="57" t="str">
        <f t="shared" si="72"/>
        <v/>
      </c>
      <c r="I244" s="57" t="str">
        <f t="shared" si="73"/>
        <v/>
      </c>
      <c r="J244" s="64" t="str">
        <f t="shared" si="74"/>
        <v/>
      </c>
      <c r="K244" s="64" t="str">
        <f t="shared" si="75"/>
        <v/>
      </c>
      <c r="L244" s="114" t="str">
        <f t="shared" si="76"/>
        <v/>
      </c>
      <c r="M244" s="114" t="str">
        <f t="shared" si="77"/>
        <v/>
      </c>
      <c r="N244" s="113" t="str">
        <f>IF(B244&lt;&gt;"",IF(INDEX(ctrlage,B244)=TRUE,Livraison!$B$15-(YEAR(INDEX(pgebdat,B244))),""),"")</f>
        <v/>
      </c>
      <c r="O244" s="107"/>
      <c r="P244" s="105"/>
      <c r="Q244" s="108"/>
      <c r="R244" s="126"/>
      <c r="S244" s="108"/>
      <c r="T244" s="108"/>
      <c r="U244" s="108"/>
      <c r="V244" s="105"/>
      <c r="W244" s="132"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cation!Q244,libtform,0))&gt;=10311000,INDEX(codetform,MATCH(Qualification!Q244,libtform,0))&lt;=10319900),IF(AND(INDEX(codetwolang,MATCH(Qualification!U244,libtwolang,0))&gt;=1,INDEX(codetwolang,MATCH(Qualification!U244,libtwolang,0))&lt;=999),TRUE,FALSE),IF(AND(INDEX(codetwolang,MATCH(Qualification!U244,libtwolang,0))&gt;=10,INDEX(codetwolang,MATCH(Qualification!U244,libtwolang,0))&lt;=99),FALSE,TRUE))))</f>
        <v/>
      </c>
      <c r="AE244" s="26" t="str">
        <f t="shared" si="81"/>
        <v/>
      </c>
      <c r="AF244" s="56" t="str">
        <f t="shared" si="87"/>
        <v/>
      </c>
    </row>
    <row r="245" spans="1:32">
      <c r="A245" s="40" t="str">
        <f t="shared" si="82"/>
        <v/>
      </c>
      <c r="B245" s="40" t="str">
        <f t="shared" si="66"/>
        <v/>
      </c>
      <c r="C245" s="65" t="str">
        <f t="shared" si="67"/>
        <v/>
      </c>
      <c r="D245" s="56" t="str">
        <f t="shared" si="68"/>
        <v/>
      </c>
      <c r="E245" s="56" t="str">
        <f t="shared" si="69"/>
        <v/>
      </c>
      <c r="F245" s="66" t="str">
        <f t="shared" si="70"/>
        <v/>
      </c>
      <c r="G245" s="66" t="str">
        <f t="shared" si="71"/>
        <v/>
      </c>
      <c r="H245" s="57" t="str">
        <f t="shared" si="72"/>
        <v/>
      </c>
      <c r="I245" s="57" t="str">
        <f t="shared" si="73"/>
        <v/>
      </c>
      <c r="J245" s="64" t="str">
        <f t="shared" si="74"/>
        <v/>
      </c>
      <c r="K245" s="64" t="str">
        <f t="shared" si="75"/>
        <v/>
      </c>
      <c r="L245" s="114" t="str">
        <f t="shared" si="76"/>
        <v/>
      </c>
      <c r="M245" s="114" t="str">
        <f t="shared" si="77"/>
        <v/>
      </c>
      <c r="N245" s="113" t="str">
        <f>IF(B245&lt;&gt;"",IF(INDEX(ctrlage,B245)=TRUE,Livraison!$B$15-(YEAR(INDEX(pgebdat,B245))),""),"")</f>
        <v/>
      </c>
      <c r="O245" s="107"/>
      <c r="P245" s="105"/>
      <c r="Q245" s="108"/>
      <c r="R245" s="126"/>
      <c r="S245" s="108"/>
      <c r="T245" s="108"/>
      <c r="U245" s="108"/>
      <c r="V245" s="105"/>
      <c r="W245" s="132"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cation!Q245,libtform,0))&gt;=10311000,INDEX(codetform,MATCH(Qualification!Q245,libtform,0))&lt;=10319900),IF(AND(INDEX(codetwolang,MATCH(Qualification!U245,libtwolang,0))&gt;=1,INDEX(codetwolang,MATCH(Qualification!U245,libtwolang,0))&lt;=999),TRUE,FALSE),IF(AND(INDEX(codetwolang,MATCH(Qualification!U245,libtwolang,0))&gt;=10,INDEX(codetwolang,MATCH(Qualification!U245,libtwolang,0))&lt;=99),FALSE,TRUE))))</f>
        <v/>
      </c>
      <c r="AE245" s="26" t="str">
        <f t="shared" si="81"/>
        <v/>
      </c>
      <c r="AF245" s="56" t="str">
        <f t="shared" si="87"/>
        <v/>
      </c>
    </row>
    <row r="246" spans="1:32">
      <c r="A246" s="40" t="str">
        <f t="shared" si="82"/>
        <v/>
      </c>
      <c r="B246" s="40" t="str">
        <f t="shared" si="66"/>
        <v/>
      </c>
      <c r="C246" s="65" t="str">
        <f t="shared" si="67"/>
        <v/>
      </c>
      <c r="D246" s="56" t="str">
        <f t="shared" si="68"/>
        <v/>
      </c>
      <c r="E246" s="56" t="str">
        <f t="shared" si="69"/>
        <v/>
      </c>
      <c r="F246" s="66" t="str">
        <f t="shared" si="70"/>
        <v/>
      </c>
      <c r="G246" s="66" t="str">
        <f t="shared" si="71"/>
        <v/>
      </c>
      <c r="H246" s="57" t="str">
        <f t="shared" si="72"/>
        <v/>
      </c>
      <c r="I246" s="57" t="str">
        <f t="shared" si="73"/>
        <v/>
      </c>
      <c r="J246" s="64" t="str">
        <f t="shared" si="74"/>
        <v/>
      </c>
      <c r="K246" s="64" t="str">
        <f t="shared" si="75"/>
        <v/>
      </c>
      <c r="L246" s="114" t="str">
        <f t="shared" si="76"/>
        <v/>
      </c>
      <c r="M246" s="114" t="str">
        <f t="shared" si="77"/>
        <v/>
      </c>
      <c r="N246" s="113" t="str">
        <f>IF(B246&lt;&gt;"",IF(INDEX(ctrlage,B246)=TRUE,Livraison!$B$15-(YEAR(INDEX(pgebdat,B246))),""),"")</f>
        <v/>
      </c>
      <c r="O246" s="107"/>
      <c r="P246" s="105"/>
      <c r="Q246" s="108"/>
      <c r="R246" s="126"/>
      <c r="S246" s="108"/>
      <c r="T246" s="108"/>
      <c r="U246" s="108"/>
      <c r="V246" s="105"/>
      <c r="W246" s="132"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cation!Q246,libtform,0))&gt;=10311000,INDEX(codetform,MATCH(Qualification!Q246,libtform,0))&lt;=10319900),IF(AND(INDEX(codetwolang,MATCH(Qualification!U246,libtwolang,0))&gt;=1,INDEX(codetwolang,MATCH(Qualification!U246,libtwolang,0))&lt;=999),TRUE,FALSE),IF(AND(INDEX(codetwolang,MATCH(Qualification!U246,libtwolang,0))&gt;=10,INDEX(codetwolang,MATCH(Qualification!U246,libtwolang,0))&lt;=99),FALSE,TRUE))))</f>
        <v/>
      </c>
      <c r="AE246" s="26" t="str">
        <f t="shared" si="81"/>
        <v/>
      </c>
      <c r="AF246" s="56" t="str">
        <f t="shared" si="87"/>
        <v/>
      </c>
    </row>
    <row r="247" spans="1:32">
      <c r="A247" s="40" t="str">
        <f t="shared" si="82"/>
        <v/>
      </c>
      <c r="B247" s="40" t="str">
        <f t="shared" si="66"/>
        <v/>
      </c>
      <c r="C247" s="65" t="str">
        <f t="shared" si="67"/>
        <v/>
      </c>
      <c r="D247" s="56" t="str">
        <f t="shared" si="68"/>
        <v/>
      </c>
      <c r="E247" s="56" t="str">
        <f t="shared" si="69"/>
        <v/>
      </c>
      <c r="F247" s="66" t="str">
        <f t="shared" si="70"/>
        <v/>
      </c>
      <c r="G247" s="66" t="str">
        <f t="shared" si="71"/>
        <v/>
      </c>
      <c r="H247" s="57" t="str">
        <f t="shared" si="72"/>
        <v/>
      </c>
      <c r="I247" s="57" t="str">
        <f t="shared" si="73"/>
        <v/>
      </c>
      <c r="J247" s="64" t="str">
        <f t="shared" si="74"/>
        <v/>
      </c>
      <c r="K247" s="64" t="str">
        <f t="shared" si="75"/>
        <v/>
      </c>
      <c r="L247" s="114" t="str">
        <f t="shared" si="76"/>
        <v/>
      </c>
      <c r="M247" s="114" t="str">
        <f t="shared" si="77"/>
        <v/>
      </c>
      <c r="N247" s="113" t="str">
        <f>IF(B247&lt;&gt;"",IF(INDEX(ctrlage,B247)=TRUE,Livraison!$B$15-(YEAR(INDEX(pgebdat,B247))),""),"")</f>
        <v/>
      </c>
      <c r="O247" s="107"/>
      <c r="P247" s="105"/>
      <c r="Q247" s="108"/>
      <c r="R247" s="126"/>
      <c r="S247" s="108"/>
      <c r="T247" s="108"/>
      <c r="U247" s="108"/>
      <c r="V247" s="105"/>
      <c r="W247" s="132"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cation!Q247,libtform,0))&gt;=10311000,INDEX(codetform,MATCH(Qualification!Q247,libtform,0))&lt;=10319900),IF(AND(INDEX(codetwolang,MATCH(Qualification!U247,libtwolang,0))&gt;=1,INDEX(codetwolang,MATCH(Qualification!U247,libtwolang,0))&lt;=999),TRUE,FALSE),IF(AND(INDEX(codetwolang,MATCH(Qualification!U247,libtwolang,0))&gt;=10,INDEX(codetwolang,MATCH(Qualification!U247,libtwolang,0))&lt;=99),FALSE,TRUE))))</f>
        <v/>
      </c>
      <c r="AE247" s="26" t="str">
        <f t="shared" si="81"/>
        <v/>
      </c>
      <c r="AF247" s="56" t="str">
        <f t="shared" si="87"/>
        <v/>
      </c>
    </row>
    <row r="248" spans="1:32">
      <c r="A248" s="40" t="str">
        <f t="shared" si="82"/>
        <v/>
      </c>
      <c r="B248" s="40" t="str">
        <f t="shared" si="66"/>
        <v/>
      </c>
      <c r="C248" s="65" t="str">
        <f t="shared" si="67"/>
        <v/>
      </c>
      <c r="D248" s="56" t="str">
        <f t="shared" si="68"/>
        <v/>
      </c>
      <c r="E248" s="56" t="str">
        <f t="shared" si="69"/>
        <v/>
      </c>
      <c r="F248" s="66" t="str">
        <f t="shared" si="70"/>
        <v/>
      </c>
      <c r="G248" s="66" t="str">
        <f t="shared" si="71"/>
        <v/>
      </c>
      <c r="H248" s="57" t="str">
        <f t="shared" si="72"/>
        <v/>
      </c>
      <c r="I248" s="57" t="str">
        <f t="shared" si="73"/>
        <v/>
      </c>
      <c r="J248" s="64" t="str">
        <f t="shared" si="74"/>
        <v/>
      </c>
      <c r="K248" s="64" t="str">
        <f t="shared" si="75"/>
        <v/>
      </c>
      <c r="L248" s="114" t="str">
        <f t="shared" si="76"/>
        <v/>
      </c>
      <c r="M248" s="114" t="str">
        <f t="shared" si="77"/>
        <v/>
      </c>
      <c r="N248" s="113" t="str">
        <f>IF(B248&lt;&gt;"",IF(INDEX(ctrlage,B248)=TRUE,Livraison!$B$15-(YEAR(INDEX(pgebdat,B248))),""),"")</f>
        <v/>
      </c>
      <c r="O248" s="107"/>
      <c r="P248" s="105"/>
      <c r="Q248" s="108"/>
      <c r="R248" s="126"/>
      <c r="S248" s="108"/>
      <c r="T248" s="108"/>
      <c r="U248" s="108"/>
      <c r="V248" s="105"/>
      <c r="W248" s="132"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cation!Q248,libtform,0))&gt;=10311000,INDEX(codetform,MATCH(Qualification!Q248,libtform,0))&lt;=10319900),IF(AND(INDEX(codetwolang,MATCH(Qualification!U248,libtwolang,0))&gt;=1,INDEX(codetwolang,MATCH(Qualification!U248,libtwolang,0))&lt;=999),TRUE,FALSE),IF(AND(INDEX(codetwolang,MATCH(Qualification!U248,libtwolang,0))&gt;=10,INDEX(codetwolang,MATCH(Qualification!U248,libtwolang,0))&lt;=99),FALSE,TRUE))))</f>
        <v/>
      </c>
      <c r="AE248" s="26" t="str">
        <f t="shared" si="81"/>
        <v/>
      </c>
      <c r="AF248" s="56" t="str">
        <f t="shared" si="87"/>
        <v/>
      </c>
    </row>
    <row r="249" spans="1:32">
      <c r="A249" s="40" t="str">
        <f t="shared" si="82"/>
        <v/>
      </c>
      <c r="B249" s="40" t="str">
        <f t="shared" si="66"/>
        <v/>
      </c>
      <c r="C249" s="65" t="str">
        <f t="shared" si="67"/>
        <v/>
      </c>
      <c r="D249" s="56" t="str">
        <f t="shared" si="68"/>
        <v/>
      </c>
      <c r="E249" s="56" t="str">
        <f t="shared" si="69"/>
        <v/>
      </c>
      <c r="F249" s="66" t="str">
        <f t="shared" si="70"/>
        <v/>
      </c>
      <c r="G249" s="66" t="str">
        <f t="shared" si="71"/>
        <v/>
      </c>
      <c r="H249" s="57" t="str">
        <f t="shared" si="72"/>
        <v/>
      </c>
      <c r="I249" s="57" t="str">
        <f t="shared" si="73"/>
        <v/>
      </c>
      <c r="J249" s="64" t="str">
        <f t="shared" si="74"/>
        <v/>
      </c>
      <c r="K249" s="64" t="str">
        <f t="shared" si="75"/>
        <v/>
      </c>
      <c r="L249" s="114" t="str">
        <f t="shared" si="76"/>
        <v/>
      </c>
      <c r="M249" s="114" t="str">
        <f t="shared" si="77"/>
        <v/>
      </c>
      <c r="N249" s="113" t="str">
        <f>IF(B249&lt;&gt;"",IF(INDEX(ctrlage,B249)=TRUE,Livraison!$B$15-(YEAR(INDEX(pgebdat,B249))),""),"")</f>
        <v/>
      </c>
      <c r="O249" s="107"/>
      <c r="P249" s="105"/>
      <c r="Q249" s="108"/>
      <c r="R249" s="126"/>
      <c r="S249" s="108"/>
      <c r="T249" s="108"/>
      <c r="U249" s="108"/>
      <c r="V249" s="105"/>
      <c r="W249" s="132"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cation!Q249,libtform,0))&gt;=10311000,INDEX(codetform,MATCH(Qualification!Q249,libtform,0))&lt;=10319900),IF(AND(INDEX(codetwolang,MATCH(Qualification!U249,libtwolang,0))&gt;=1,INDEX(codetwolang,MATCH(Qualification!U249,libtwolang,0))&lt;=999),TRUE,FALSE),IF(AND(INDEX(codetwolang,MATCH(Qualification!U249,libtwolang,0))&gt;=10,INDEX(codetwolang,MATCH(Qualification!U249,libtwolang,0))&lt;=99),FALSE,TRUE))))</f>
        <v/>
      </c>
      <c r="AE249" s="26" t="str">
        <f t="shared" si="81"/>
        <v/>
      </c>
      <c r="AF249" s="56" t="str">
        <f t="shared" si="87"/>
        <v/>
      </c>
    </row>
    <row r="250" spans="1:32">
      <c r="A250" s="40" t="str">
        <f t="shared" si="82"/>
        <v/>
      </c>
      <c r="B250" s="40" t="str">
        <f t="shared" si="66"/>
        <v/>
      </c>
      <c r="C250" s="65" t="str">
        <f t="shared" si="67"/>
        <v/>
      </c>
      <c r="D250" s="56" t="str">
        <f t="shared" si="68"/>
        <v/>
      </c>
      <c r="E250" s="56" t="str">
        <f t="shared" si="69"/>
        <v/>
      </c>
      <c r="F250" s="66" t="str">
        <f t="shared" si="70"/>
        <v/>
      </c>
      <c r="G250" s="66" t="str">
        <f t="shared" si="71"/>
        <v/>
      </c>
      <c r="H250" s="57" t="str">
        <f t="shared" si="72"/>
        <v/>
      </c>
      <c r="I250" s="57" t="str">
        <f t="shared" si="73"/>
        <v/>
      </c>
      <c r="J250" s="64" t="str">
        <f t="shared" si="74"/>
        <v/>
      </c>
      <c r="K250" s="64" t="str">
        <f t="shared" si="75"/>
        <v/>
      </c>
      <c r="L250" s="114" t="str">
        <f t="shared" si="76"/>
        <v/>
      </c>
      <c r="M250" s="114" t="str">
        <f t="shared" si="77"/>
        <v/>
      </c>
      <c r="N250" s="113" t="str">
        <f>IF(B250&lt;&gt;"",IF(INDEX(ctrlage,B250)=TRUE,Livraison!$B$15-(YEAR(INDEX(pgebdat,B250))),""),"")</f>
        <v/>
      </c>
      <c r="O250" s="107"/>
      <c r="P250" s="105"/>
      <c r="Q250" s="108"/>
      <c r="R250" s="126"/>
      <c r="S250" s="108"/>
      <c r="T250" s="108"/>
      <c r="U250" s="108"/>
      <c r="V250" s="105"/>
      <c r="W250" s="132"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cation!Q250,libtform,0))&gt;=10311000,INDEX(codetform,MATCH(Qualification!Q250,libtform,0))&lt;=10319900),IF(AND(INDEX(codetwolang,MATCH(Qualification!U250,libtwolang,0))&gt;=1,INDEX(codetwolang,MATCH(Qualification!U250,libtwolang,0))&lt;=999),TRUE,FALSE),IF(AND(INDEX(codetwolang,MATCH(Qualification!U250,libtwolang,0))&gt;=10,INDEX(codetwolang,MATCH(Qualification!U250,libtwolang,0))&lt;=99),FALSE,TRUE))))</f>
        <v/>
      </c>
      <c r="AE250" s="26" t="str">
        <f t="shared" si="81"/>
        <v/>
      </c>
      <c r="AF250" s="56" t="str">
        <f t="shared" si="87"/>
        <v/>
      </c>
    </row>
    <row r="251" spans="1:32">
      <c r="A251" s="40" t="str">
        <f t="shared" si="82"/>
        <v/>
      </c>
      <c r="B251" s="40" t="str">
        <f t="shared" si="66"/>
        <v/>
      </c>
      <c r="C251" s="65" t="str">
        <f t="shared" si="67"/>
        <v/>
      </c>
      <c r="D251" s="56" t="str">
        <f t="shared" si="68"/>
        <v/>
      </c>
      <c r="E251" s="56" t="str">
        <f t="shared" si="69"/>
        <v/>
      </c>
      <c r="F251" s="66" t="str">
        <f t="shared" si="70"/>
        <v/>
      </c>
      <c r="G251" s="66" t="str">
        <f t="shared" si="71"/>
        <v/>
      </c>
      <c r="H251" s="57" t="str">
        <f t="shared" si="72"/>
        <v/>
      </c>
      <c r="I251" s="57" t="str">
        <f t="shared" si="73"/>
        <v/>
      </c>
      <c r="J251" s="64" t="str">
        <f t="shared" si="74"/>
        <v/>
      </c>
      <c r="K251" s="64" t="str">
        <f t="shared" si="75"/>
        <v/>
      </c>
      <c r="L251" s="114" t="str">
        <f t="shared" si="76"/>
        <v/>
      </c>
      <c r="M251" s="114" t="str">
        <f t="shared" si="77"/>
        <v/>
      </c>
      <c r="N251" s="113" t="str">
        <f>IF(B251&lt;&gt;"",IF(INDEX(ctrlage,B251)=TRUE,Livraison!$B$15-(YEAR(INDEX(pgebdat,B251))),""),"")</f>
        <v/>
      </c>
      <c r="O251" s="107"/>
      <c r="P251" s="105"/>
      <c r="Q251" s="108"/>
      <c r="R251" s="126"/>
      <c r="S251" s="108"/>
      <c r="T251" s="108"/>
      <c r="U251" s="108"/>
      <c r="V251" s="105"/>
      <c r="W251" s="132"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cation!Q251,libtform,0))&gt;=10311000,INDEX(codetform,MATCH(Qualification!Q251,libtform,0))&lt;=10319900),IF(AND(INDEX(codetwolang,MATCH(Qualification!U251,libtwolang,0))&gt;=1,INDEX(codetwolang,MATCH(Qualification!U251,libtwolang,0))&lt;=999),TRUE,FALSE),IF(AND(INDEX(codetwolang,MATCH(Qualification!U251,libtwolang,0))&gt;=10,INDEX(codetwolang,MATCH(Qualification!U251,libtwolang,0))&lt;=99),FALSE,TRUE))))</f>
        <v/>
      </c>
      <c r="AE251" s="26" t="str">
        <f t="shared" si="81"/>
        <v/>
      </c>
      <c r="AF251" s="56" t="str">
        <f t="shared" si="87"/>
        <v/>
      </c>
    </row>
    <row r="252" spans="1:32">
      <c r="A252" s="40" t="str">
        <f t="shared" si="82"/>
        <v/>
      </c>
      <c r="B252" s="40" t="str">
        <f t="shared" si="66"/>
        <v/>
      </c>
      <c r="C252" s="65" t="str">
        <f t="shared" si="67"/>
        <v/>
      </c>
      <c r="D252" s="56" t="str">
        <f t="shared" si="68"/>
        <v/>
      </c>
      <c r="E252" s="56" t="str">
        <f t="shared" si="69"/>
        <v/>
      </c>
      <c r="F252" s="66" t="str">
        <f t="shared" si="70"/>
        <v/>
      </c>
      <c r="G252" s="66" t="str">
        <f t="shared" si="71"/>
        <v/>
      </c>
      <c r="H252" s="57" t="str">
        <f t="shared" si="72"/>
        <v/>
      </c>
      <c r="I252" s="57" t="str">
        <f t="shared" si="73"/>
        <v/>
      </c>
      <c r="J252" s="64" t="str">
        <f t="shared" si="74"/>
        <v/>
      </c>
      <c r="K252" s="64" t="str">
        <f t="shared" si="75"/>
        <v/>
      </c>
      <c r="L252" s="114" t="str">
        <f t="shared" si="76"/>
        <v/>
      </c>
      <c r="M252" s="114" t="str">
        <f t="shared" si="77"/>
        <v/>
      </c>
      <c r="N252" s="113" t="str">
        <f>IF(B252&lt;&gt;"",IF(INDEX(ctrlage,B252)=TRUE,Livraison!$B$15-(YEAR(INDEX(pgebdat,B252))),""),"")</f>
        <v/>
      </c>
      <c r="O252" s="107"/>
      <c r="P252" s="105"/>
      <c r="Q252" s="108"/>
      <c r="R252" s="126"/>
      <c r="S252" s="108"/>
      <c r="T252" s="108"/>
      <c r="U252" s="108"/>
      <c r="V252" s="105"/>
      <c r="W252" s="132"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cation!Q252,libtform,0))&gt;=10311000,INDEX(codetform,MATCH(Qualification!Q252,libtform,0))&lt;=10319900),IF(AND(INDEX(codetwolang,MATCH(Qualification!U252,libtwolang,0))&gt;=1,INDEX(codetwolang,MATCH(Qualification!U252,libtwolang,0))&lt;=999),TRUE,FALSE),IF(AND(INDEX(codetwolang,MATCH(Qualification!U252,libtwolang,0))&gt;=10,INDEX(codetwolang,MATCH(Qualification!U252,libtwolang,0))&lt;=99),FALSE,TRUE))))</f>
        <v/>
      </c>
      <c r="AE252" s="26" t="str">
        <f t="shared" si="81"/>
        <v/>
      </c>
      <c r="AF252" s="56" t="str">
        <f t="shared" si="87"/>
        <v/>
      </c>
    </row>
    <row r="253" spans="1:32">
      <c r="A253" s="40" t="str">
        <f t="shared" si="82"/>
        <v/>
      </c>
      <c r="B253" s="40" t="str">
        <f t="shared" si="66"/>
        <v/>
      </c>
      <c r="C253" s="65" t="str">
        <f t="shared" si="67"/>
        <v/>
      </c>
      <c r="D253" s="56" t="str">
        <f t="shared" si="68"/>
        <v/>
      </c>
      <c r="E253" s="56" t="str">
        <f t="shared" si="69"/>
        <v/>
      </c>
      <c r="F253" s="66" t="str">
        <f t="shared" si="70"/>
        <v/>
      </c>
      <c r="G253" s="66" t="str">
        <f t="shared" si="71"/>
        <v/>
      </c>
      <c r="H253" s="57" t="str">
        <f t="shared" si="72"/>
        <v/>
      </c>
      <c r="I253" s="57" t="str">
        <f t="shared" si="73"/>
        <v/>
      </c>
      <c r="J253" s="64" t="str">
        <f t="shared" si="74"/>
        <v/>
      </c>
      <c r="K253" s="64" t="str">
        <f t="shared" si="75"/>
        <v/>
      </c>
      <c r="L253" s="114" t="str">
        <f t="shared" si="76"/>
        <v/>
      </c>
      <c r="M253" s="114" t="str">
        <f t="shared" si="77"/>
        <v/>
      </c>
      <c r="N253" s="113" t="str">
        <f>IF(B253&lt;&gt;"",IF(INDEX(ctrlage,B253)=TRUE,Livraison!$B$15-(YEAR(INDEX(pgebdat,B253))),""),"")</f>
        <v/>
      </c>
      <c r="O253" s="107"/>
      <c r="P253" s="105"/>
      <c r="Q253" s="108"/>
      <c r="R253" s="126"/>
      <c r="S253" s="108"/>
      <c r="T253" s="108"/>
      <c r="U253" s="108"/>
      <c r="V253" s="105"/>
      <c r="W253" s="132"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cation!Q253,libtform,0))&gt;=10311000,INDEX(codetform,MATCH(Qualification!Q253,libtform,0))&lt;=10319900),IF(AND(INDEX(codetwolang,MATCH(Qualification!U253,libtwolang,0))&gt;=1,INDEX(codetwolang,MATCH(Qualification!U253,libtwolang,0))&lt;=999),TRUE,FALSE),IF(AND(INDEX(codetwolang,MATCH(Qualification!U253,libtwolang,0))&gt;=10,INDEX(codetwolang,MATCH(Qualification!U253,libtwolang,0))&lt;=99),FALSE,TRUE))))</f>
        <v/>
      </c>
      <c r="AE253" s="26" t="str">
        <f t="shared" si="81"/>
        <v/>
      </c>
      <c r="AF253" s="56" t="str">
        <f t="shared" si="87"/>
        <v/>
      </c>
    </row>
    <row r="254" spans="1:32">
      <c r="A254" s="40" t="str">
        <f t="shared" si="82"/>
        <v/>
      </c>
      <c r="B254" s="40" t="str">
        <f t="shared" si="66"/>
        <v/>
      </c>
      <c r="C254" s="65" t="str">
        <f t="shared" si="67"/>
        <v/>
      </c>
      <c r="D254" s="56" t="str">
        <f t="shared" si="68"/>
        <v/>
      </c>
      <c r="E254" s="56" t="str">
        <f t="shared" si="69"/>
        <v/>
      </c>
      <c r="F254" s="66" t="str">
        <f t="shared" si="70"/>
        <v/>
      </c>
      <c r="G254" s="66" t="str">
        <f t="shared" si="71"/>
        <v/>
      </c>
      <c r="H254" s="57" t="str">
        <f t="shared" si="72"/>
        <v/>
      </c>
      <c r="I254" s="57" t="str">
        <f t="shared" si="73"/>
        <v/>
      </c>
      <c r="J254" s="64" t="str">
        <f t="shared" si="74"/>
        <v/>
      </c>
      <c r="K254" s="64" t="str">
        <f t="shared" si="75"/>
        <v/>
      </c>
      <c r="L254" s="114" t="str">
        <f t="shared" si="76"/>
        <v/>
      </c>
      <c r="M254" s="114" t="str">
        <f t="shared" si="77"/>
        <v/>
      </c>
      <c r="N254" s="113" t="str">
        <f>IF(B254&lt;&gt;"",IF(INDEX(ctrlage,B254)=TRUE,Livraison!$B$15-(YEAR(INDEX(pgebdat,B254))),""),"")</f>
        <v/>
      </c>
      <c r="O254" s="107"/>
      <c r="P254" s="105"/>
      <c r="Q254" s="108"/>
      <c r="R254" s="126"/>
      <c r="S254" s="108"/>
      <c r="T254" s="108"/>
      <c r="U254" s="108"/>
      <c r="V254" s="105"/>
      <c r="W254" s="132"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cation!Q254,libtform,0))&gt;=10311000,INDEX(codetform,MATCH(Qualification!Q254,libtform,0))&lt;=10319900),IF(AND(INDEX(codetwolang,MATCH(Qualification!U254,libtwolang,0))&gt;=1,INDEX(codetwolang,MATCH(Qualification!U254,libtwolang,0))&lt;=999),TRUE,FALSE),IF(AND(INDEX(codetwolang,MATCH(Qualification!U254,libtwolang,0))&gt;=10,INDEX(codetwolang,MATCH(Qualification!U254,libtwolang,0))&lt;=99),FALSE,TRUE))))</f>
        <v/>
      </c>
      <c r="AE254" s="26" t="str">
        <f t="shared" si="81"/>
        <v/>
      </c>
      <c r="AF254" s="56" t="str">
        <f t="shared" si="87"/>
        <v/>
      </c>
    </row>
    <row r="255" spans="1:32">
      <c r="A255" s="40" t="str">
        <f t="shared" si="82"/>
        <v/>
      </c>
      <c r="B255" s="40" t="str">
        <f t="shared" si="66"/>
        <v/>
      </c>
      <c r="C255" s="65" t="str">
        <f t="shared" si="67"/>
        <v/>
      </c>
      <c r="D255" s="56" t="str">
        <f t="shared" si="68"/>
        <v/>
      </c>
      <c r="E255" s="56" t="str">
        <f t="shared" si="69"/>
        <v/>
      </c>
      <c r="F255" s="66" t="str">
        <f t="shared" si="70"/>
        <v/>
      </c>
      <c r="G255" s="66" t="str">
        <f t="shared" si="71"/>
        <v/>
      </c>
      <c r="H255" s="57" t="str">
        <f t="shared" si="72"/>
        <v/>
      </c>
      <c r="I255" s="57" t="str">
        <f t="shared" si="73"/>
        <v/>
      </c>
      <c r="J255" s="64" t="str">
        <f t="shared" si="74"/>
        <v/>
      </c>
      <c r="K255" s="64" t="str">
        <f t="shared" si="75"/>
        <v/>
      </c>
      <c r="L255" s="114" t="str">
        <f t="shared" si="76"/>
        <v/>
      </c>
      <c r="M255" s="114" t="str">
        <f t="shared" si="77"/>
        <v/>
      </c>
      <c r="N255" s="113" t="str">
        <f>IF(B255&lt;&gt;"",IF(INDEX(ctrlage,B255)=TRUE,Livraison!$B$15-(YEAR(INDEX(pgebdat,B255))),""),"")</f>
        <v/>
      </c>
      <c r="O255" s="107"/>
      <c r="P255" s="105"/>
      <c r="Q255" s="108"/>
      <c r="R255" s="126"/>
      <c r="S255" s="108"/>
      <c r="T255" s="108"/>
      <c r="U255" s="108"/>
      <c r="V255" s="105"/>
      <c r="W255" s="132"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cation!Q255,libtform,0))&gt;=10311000,INDEX(codetform,MATCH(Qualification!Q255,libtform,0))&lt;=10319900),IF(AND(INDEX(codetwolang,MATCH(Qualification!U255,libtwolang,0))&gt;=1,INDEX(codetwolang,MATCH(Qualification!U255,libtwolang,0))&lt;=999),TRUE,FALSE),IF(AND(INDEX(codetwolang,MATCH(Qualification!U255,libtwolang,0))&gt;=10,INDEX(codetwolang,MATCH(Qualification!U255,libtwolang,0))&lt;=99),FALSE,TRUE))))</f>
        <v/>
      </c>
      <c r="AE255" s="26" t="str">
        <f t="shared" si="81"/>
        <v/>
      </c>
      <c r="AF255" s="56" t="str">
        <f t="shared" si="87"/>
        <v/>
      </c>
    </row>
    <row r="256" spans="1:32">
      <c r="A256" s="40" t="str">
        <f t="shared" si="82"/>
        <v/>
      </c>
      <c r="B256" s="40" t="str">
        <f t="shared" si="66"/>
        <v/>
      </c>
      <c r="C256" s="65" t="str">
        <f t="shared" si="67"/>
        <v/>
      </c>
      <c r="D256" s="56" t="str">
        <f t="shared" si="68"/>
        <v/>
      </c>
      <c r="E256" s="56" t="str">
        <f t="shared" si="69"/>
        <v/>
      </c>
      <c r="F256" s="66" t="str">
        <f t="shared" si="70"/>
        <v/>
      </c>
      <c r="G256" s="66" t="str">
        <f t="shared" si="71"/>
        <v/>
      </c>
      <c r="H256" s="57" t="str">
        <f t="shared" si="72"/>
        <v/>
      </c>
      <c r="I256" s="57" t="str">
        <f t="shared" si="73"/>
        <v/>
      </c>
      <c r="J256" s="64" t="str">
        <f t="shared" si="74"/>
        <v/>
      </c>
      <c r="K256" s="64" t="str">
        <f t="shared" si="75"/>
        <v/>
      </c>
      <c r="L256" s="114" t="str">
        <f t="shared" si="76"/>
        <v/>
      </c>
      <c r="M256" s="114" t="str">
        <f t="shared" si="77"/>
        <v/>
      </c>
      <c r="N256" s="113" t="str">
        <f>IF(B256&lt;&gt;"",IF(INDEX(ctrlage,B256)=TRUE,Livraison!$B$15-(YEAR(INDEX(pgebdat,B256))),""),"")</f>
        <v/>
      </c>
      <c r="O256" s="107"/>
      <c r="P256" s="105"/>
      <c r="Q256" s="108"/>
      <c r="R256" s="126"/>
      <c r="S256" s="108"/>
      <c r="T256" s="108"/>
      <c r="U256" s="108"/>
      <c r="V256" s="105"/>
      <c r="W256" s="132"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cation!Q256,libtform,0))&gt;=10311000,INDEX(codetform,MATCH(Qualification!Q256,libtform,0))&lt;=10319900),IF(AND(INDEX(codetwolang,MATCH(Qualification!U256,libtwolang,0))&gt;=1,INDEX(codetwolang,MATCH(Qualification!U256,libtwolang,0))&lt;=999),TRUE,FALSE),IF(AND(INDEX(codetwolang,MATCH(Qualification!U256,libtwolang,0))&gt;=10,INDEX(codetwolang,MATCH(Qualification!U256,libtwolang,0))&lt;=99),FALSE,TRUE))))</f>
        <v/>
      </c>
      <c r="AE256" s="26" t="str">
        <f t="shared" si="81"/>
        <v/>
      </c>
      <c r="AF256" s="56" t="str">
        <f t="shared" si="87"/>
        <v/>
      </c>
    </row>
    <row r="257" spans="1:32">
      <c r="A257" s="40" t="str">
        <f t="shared" si="82"/>
        <v/>
      </c>
      <c r="B257" s="40" t="str">
        <f t="shared" si="66"/>
        <v/>
      </c>
      <c r="C257" s="65" t="str">
        <f t="shared" si="67"/>
        <v/>
      </c>
      <c r="D257" s="56" t="str">
        <f t="shared" si="68"/>
        <v/>
      </c>
      <c r="E257" s="56" t="str">
        <f t="shared" si="69"/>
        <v/>
      </c>
      <c r="F257" s="66" t="str">
        <f t="shared" si="70"/>
        <v/>
      </c>
      <c r="G257" s="66" t="str">
        <f t="shared" si="71"/>
        <v/>
      </c>
      <c r="H257" s="57" t="str">
        <f t="shared" si="72"/>
        <v/>
      </c>
      <c r="I257" s="57" t="str">
        <f t="shared" si="73"/>
        <v/>
      </c>
      <c r="J257" s="64" t="str">
        <f t="shared" si="74"/>
        <v/>
      </c>
      <c r="K257" s="64" t="str">
        <f t="shared" si="75"/>
        <v/>
      </c>
      <c r="L257" s="114" t="str">
        <f t="shared" si="76"/>
        <v/>
      </c>
      <c r="M257" s="114" t="str">
        <f t="shared" si="77"/>
        <v/>
      </c>
      <c r="N257" s="113" t="str">
        <f>IF(B257&lt;&gt;"",IF(INDEX(ctrlage,B257)=TRUE,Livraison!$B$15-(YEAR(INDEX(pgebdat,B257))),""),"")</f>
        <v/>
      </c>
      <c r="O257" s="107"/>
      <c r="P257" s="105"/>
      <c r="Q257" s="108"/>
      <c r="R257" s="126"/>
      <c r="S257" s="108"/>
      <c r="T257" s="108"/>
      <c r="U257" s="108"/>
      <c r="V257" s="105"/>
      <c r="W257" s="132"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cation!Q257,libtform,0))&gt;=10311000,INDEX(codetform,MATCH(Qualification!Q257,libtform,0))&lt;=10319900),IF(AND(INDEX(codetwolang,MATCH(Qualification!U257,libtwolang,0))&gt;=1,INDEX(codetwolang,MATCH(Qualification!U257,libtwolang,0))&lt;=999),TRUE,FALSE),IF(AND(INDEX(codetwolang,MATCH(Qualification!U257,libtwolang,0))&gt;=10,INDEX(codetwolang,MATCH(Qualification!U257,libtwolang,0))&lt;=99),FALSE,TRUE))))</f>
        <v/>
      </c>
      <c r="AE257" s="26" t="str">
        <f t="shared" si="81"/>
        <v/>
      </c>
      <c r="AF257" s="56" t="str">
        <f t="shared" si="87"/>
        <v/>
      </c>
    </row>
    <row r="258" spans="1:32">
      <c r="A258" s="40" t="str">
        <f t="shared" si="82"/>
        <v/>
      </c>
      <c r="B258" s="40" t="str">
        <f t="shared" si="66"/>
        <v/>
      </c>
      <c r="C258" s="65" t="str">
        <f t="shared" si="67"/>
        <v/>
      </c>
      <c r="D258" s="56" t="str">
        <f t="shared" si="68"/>
        <v/>
      </c>
      <c r="E258" s="56" t="str">
        <f t="shared" si="69"/>
        <v/>
      </c>
      <c r="F258" s="66" t="str">
        <f t="shared" si="70"/>
        <v/>
      </c>
      <c r="G258" s="66" t="str">
        <f t="shared" si="71"/>
        <v/>
      </c>
      <c r="H258" s="57" t="str">
        <f t="shared" si="72"/>
        <v/>
      </c>
      <c r="I258" s="57" t="str">
        <f t="shared" si="73"/>
        <v/>
      </c>
      <c r="J258" s="64" t="str">
        <f t="shared" si="74"/>
        <v/>
      </c>
      <c r="K258" s="64" t="str">
        <f t="shared" si="75"/>
        <v/>
      </c>
      <c r="L258" s="114" t="str">
        <f t="shared" si="76"/>
        <v/>
      </c>
      <c r="M258" s="114" t="str">
        <f t="shared" si="77"/>
        <v/>
      </c>
      <c r="N258" s="113" t="str">
        <f>IF(B258&lt;&gt;"",IF(INDEX(ctrlage,B258)=TRUE,Livraison!$B$15-(YEAR(INDEX(pgebdat,B258))),""),"")</f>
        <v/>
      </c>
      <c r="O258" s="107"/>
      <c r="P258" s="105"/>
      <c r="Q258" s="108"/>
      <c r="R258" s="126"/>
      <c r="S258" s="108"/>
      <c r="T258" s="108"/>
      <c r="U258" s="108"/>
      <c r="V258" s="105"/>
      <c r="W258" s="132"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cation!Q258,libtform,0))&gt;=10311000,INDEX(codetform,MATCH(Qualification!Q258,libtform,0))&lt;=10319900),IF(AND(INDEX(codetwolang,MATCH(Qualification!U258,libtwolang,0))&gt;=1,INDEX(codetwolang,MATCH(Qualification!U258,libtwolang,0))&lt;=999),TRUE,FALSE),IF(AND(INDEX(codetwolang,MATCH(Qualification!U258,libtwolang,0))&gt;=10,INDEX(codetwolang,MATCH(Qualification!U258,libtwolang,0))&lt;=99),FALSE,TRUE))))</f>
        <v/>
      </c>
      <c r="AE258" s="26" t="str">
        <f t="shared" si="81"/>
        <v/>
      </c>
      <c r="AF258" s="56" t="str">
        <f t="shared" si="87"/>
        <v/>
      </c>
    </row>
    <row r="259" spans="1:32">
      <c r="A259" s="40" t="str">
        <f t="shared" si="82"/>
        <v/>
      </c>
      <c r="B259" s="40" t="str">
        <f t="shared" si="66"/>
        <v/>
      </c>
      <c r="C259" s="65" t="str">
        <f t="shared" si="67"/>
        <v/>
      </c>
      <c r="D259" s="56" t="str">
        <f t="shared" si="68"/>
        <v/>
      </c>
      <c r="E259" s="56" t="str">
        <f t="shared" si="69"/>
        <v/>
      </c>
      <c r="F259" s="66" t="str">
        <f t="shared" si="70"/>
        <v/>
      </c>
      <c r="G259" s="66" t="str">
        <f t="shared" si="71"/>
        <v/>
      </c>
      <c r="H259" s="57" t="str">
        <f t="shared" si="72"/>
        <v/>
      </c>
      <c r="I259" s="57" t="str">
        <f t="shared" si="73"/>
        <v/>
      </c>
      <c r="J259" s="64" t="str">
        <f t="shared" si="74"/>
        <v/>
      </c>
      <c r="K259" s="64" t="str">
        <f t="shared" si="75"/>
        <v/>
      </c>
      <c r="L259" s="114" t="str">
        <f t="shared" si="76"/>
        <v/>
      </c>
      <c r="M259" s="114" t="str">
        <f t="shared" si="77"/>
        <v/>
      </c>
      <c r="N259" s="113" t="str">
        <f>IF(B259&lt;&gt;"",IF(INDEX(ctrlage,B259)=TRUE,Livraison!$B$15-(YEAR(INDEX(pgebdat,B259))),""),"")</f>
        <v/>
      </c>
      <c r="O259" s="107"/>
      <c r="P259" s="105"/>
      <c r="Q259" s="108"/>
      <c r="R259" s="126"/>
      <c r="S259" s="108"/>
      <c r="T259" s="108"/>
      <c r="U259" s="108"/>
      <c r="V259" s="105"/>
      <c r="W259" s="132"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cation!Q259,libtform,0))&gt;=10311000,INDEX(codetform,MATCH(Qualification!Q259,libtform,0))&lt;=10319900),IF(AND(INDEX(codetwolang,MATCH(Qualification!U259,libtwolang,0))&gt;=1,INDEX(codetwolang,MATCH(Qualification!U259,libtwolang,0))&lt;=999),TRUE,FALSE),IF(AND(INDEX(codetwolang,MATCH(Qualification!U259,libtwolang,0))&gt;=10,INDEX(codetwolang,MATCH(Qualification!U259,libtwolang,0))&lt;=99),FALSE,TRUE))))</f>
        <v/>
      </c>
      <c r="AE259" s="26" t="str">
        <f t="shared" si="81"/>
        <v/>
      </c>
      <c r="AF259" s="56" t="str">
        <f t="shared" si="87"/>
        <v/>
      </c>
    </row>
    <row r="260" spans="1:32">
      <c r="A260" s="40" t="str">
        <f t="shared" si="82"/>
        <v/>
      </c>
      <c r="B260" s="40" t="str">
        <f t="shared" si="66"/>
        <v/>
      </c>
      <c r="C260" s="65" t="str">
        <f t="shared" si="67"/>
        <v/>
      </c>
      <c r="D260" s="56" t="str">
        <f t="shared" si="68"/>
        <v/>
      </c>
      <c r="E260" s="56" t="str">
        <f t="shared" si="69"/>
        <v/>
      </c>
      <c r="F260" s="66" t="str">
        <f t="shared" si="70"/>
        <v/>
      </c>
      <c r="G260" s="66" t="str">
        <f t="shared" si="71"/>
        <v/>
      </c>
      <c r="H260" s="57" t="str">
        <f t="shared" si="72"/>
        <v/>
      </c>
      <c r="I260" s="57" t="str">
        <f t="shared" si="73"/>
        <v/>
      </c>
      <c r="J260" s="64" t="str">
        <f t="shared" si="74"/>
        <v/>
      </c>
      <c r="K260" s="64" t="str">
        <f t="shared" si="75"/>
        <v/>
      </c>
      <c r="L260" s="114" t="str">
        <f t="shared" si="76"/>
        <v/>
      </c>
      <c r="M260" s="114" t="str">
        <f t="shared" si="77"/>
        <v/>
      </c>
      <c r="N260" s="113" t="str">
        <f>IF(B260&lt;&gt;"",IF(INDEX(ctrlage,B260)=TRUE,Livraison!$B$15-(YEAR(INDEX(pgebdat,B260))),""),"")</f>
        <v/>
      </c>
      <c r="O260" s="107"/>
      <c r="P260" s="105"/>
      <c r="Q260" s="108"/>
      <c r="R260" s="126"/>
      <c r="S260" s="108"/>
      <c r="T260" s="108"/>
      <c r="U260" s="108"/>
      <c r="V260" s="105"/>
      <c r="W260" s="132"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cation!Q260,libtform,0))&gt;=10311000,INDEX(codetform,MATCH(Qualification!Q260,libtform,0))&lt;=10319900),IF(AND(INDEX(codetwolang,MATCH(Qualification!U260,libtwolang,0))&gt;=1,INDEX(codetwolang,MATCH(Qualification!U260,libtwolang,0))&lt;=999),TRUE,FALSE),IF(AND(INDEX(codetwolang,MATCH(Qualification!U260,libtwolang,0))&gt;=10,INDEX(codetwolang,MATCH(Qualification!U260,libtwolang,0))&lt;=99),FALSE,TRUE))))</f>
        <v/>
      </c>
      <c r="AE260" s="26" t="str">
        <f t="shared" si="81"/>
        <v/>
      </c>
      <c r="AF260" s="56" t="str">
        <f t="shared" si="87"/>
        <v/>
      </c>
    </row>
    <row r="261" spans="1:32">
      <c r="A261" s="40" t="str">
        <f t="shared" si="82"/>
        <v/>
      </c>
      <c r="B261" s="40" t="str">
        <f t="shared" si="66"/>
        <v/>
      </c>
      <c r="C261" s="65" t="str">
        <f t="shared" si="67"/>
        <v/>
      </c>
      <c r="D261" s="56" t="str">
        <f t="shared" si="68"/>
        <v/>
      </c>
      <c r="E261" s="56" t="str">
        <f t="shared" si="69"/>
        <v/>
      </c>
      <c r="F261" s="66" t="str">
        <f t="shared" si="70"/>
        <v/>
      </c>
      <c r="G261" s="66" t="str">
        <f t="shared" si="71"/>
        <v/>
      </c>
      <c r="H261" s="57" t="str">
        <f t="shared" si="72"/>
        <v/>
      </c>
      <c r="I261" s="57" t="str">
        <f t="shared" si="73"/>
        <v/>
      </c>
      <c r="J261" s="64" t="str">
        <f t="shared" si="74"/>
        <v/>
      </c>
      <c r="K261" s="64" t="str">
        <f t="shared" si="75"/>
        <v/>
      </c>
      <c r="L261" s="114" t="str">
        <f t="shared" si="76"/>
        <v/>
      </c>
      <c r="M261" s="114" t="str">
        <f t="shared" si="77"/>
        <v/>
      </c>
      <c r="N261" s="113" t="str">
        <f>IF(B261&lt;&gt;"",IF(INDEX(ctrlage,B261)=TRUE,Livraison!$B$15-(YEAR(INDEX(pgebdat,B261))),""),"")</f>
        <v/>
      </c>
      <c r="O261" s="107"/>
      <c r="P261" s="105"/>
      <c r="Q261" s="108"/>
      <c r="R261" s="126"/>
      <c r="S261" s="108"/>
      <c r="T261" s="108"/>
      <c r="U261" s="108"/>
      <c r="V261" s="105"/>
      <c r="W261" s="132"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cation!Q261,libtform,0))&gt;=10311000,INDEX(codetform,MATCH(Qualification!Q261,libtform,0))&lt;=10319900),IF(AND(INDEX(codetwolang,MATCH(Qualification!U261,libtwolang,0))&gt;=1,INDEX(codetwolang,MATCH(Qualification!U261,libtwolang,0))&lt;=999),TRUE,FALSE),IF(AND(INDEX(codetwolang,MATCH(Qualification!U261,libtwolang,0))&gt;=10,INDEX(codetwolang,MATCH(Qualification!U261,libtwolang,0))&lt;=99),FALSE,TRUE))))</f>
        <v/>
      </c>
      <c r="AE261" s="26" t="str">
        <f t="shared" si="81"/>
        <v/>
      </c>
      <c r="AF261" s="56" t="str">
        <f t="shared" si="87"/>
        <v/>
      </c>
    </row>
    <row r="262" spans="1:32">
      <c r="A262" s="40" t="str">
        <f t="shared" si="82"/>
        <v/>
      </c>
      <c r="B262" s="40" t="str">
        <f t="shared" si="66"/>
        <v/>
      </c>
      <c r="C262" s="65" t="str">
        <f t="shared" si="67"/>
        <v/>
      </c>
      <c r="D262" s="56" t="str">
        <f t="shared" si="68"/>
        <v/>
      </c>
      <c r="E262" s="56" t="str">
        <f t="shared" si="69"/>
        <v/>
      </c>
      <c r="F262" s="66" t="str">
        <f t="shared" si="70"/>
        <v/>
      </c>
      <c r="G262" s="66" t="str">
        <f t="shared" si="71"/>
        <v/>
      </c>
      <c r="H262" s="57" t="str">
        <f t="shared" si="72"/>
        <v/>
      </c>
      <c r="I262" s="57" t="str">
        <f t="shared" si="73"/>
        <v/>
      </c>
      <c r="J262" s="64" t="str">
        <f t="shared" si="74"/>
        <v/>
      </c>
      <c r="K262" s="64" t="str">
        <f t="shared" si="75"/>
        <v/>
      </c>
      <c r="L262" s="114" t="str">
        <f t="shared" si="76"/>
        <v/>
      </c>
      <c r="M262" s="114" t="str">
        <f t="shared" si="77"/>
        <v/>
      </c>
      <c r="N262" s="113" t="str">
        <f>IF(B262&lt;&gt;"",IF(INDEX(ctrlage,B262)=TRUE,Livraison!$B$15-(YEAR(INDEX(pgebdat,B262))),""),"")</f>
        <v/>
      </c>
      <c r="O262" s="107"/>
      <c r="P262" s="105"/>
      <c r="Q262" s="108"/>
      <c r="R262" s="126"/>
      <c r="S262" s="108"/>
      <c r="T262" s="108"/>
      <c r="U262" s="108"/>
      <c r="V262" s="105"/>
      <c r="W262" s="132"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cation!Q262,libtform,0))&gt;=10311000,INDEX(codetform,MATCH(Qualification!Q262,libtform,0))&lt;=10319900),IF(AND(INDEX(codetwolang,MATCH(Qualification!U262,libtwolang,0))&gt;=1,INDEX(codetwolang,MATCH(Qualification!U262,libtwolang,0))&lt;=999),TRUE,FALSE),IF(AND(INDEX(codetwolang,MATCH(Qualification!U262,libtwolang,0))&gt;=10,INDEX(codetwolang,MATCH(Qualification!U262,libtwolang,0))&lt;=99),FALSE,TRUE))))</f>
        <v/>
      </c>
      <c r="AE262" s="26" t="str">
        <f t="shared" si="81"/>
        <v/>
      </c>
      <c r="AF262" s="56" t="str">
        <f t="shared" si="87"/>
        <v/>
      </c>
    </row>
    <row r="263" spans="1:32">
      <c r="A263" s="40" t="str">
        <f t="shared" si="82"/>
        <v/>
      </c>
      <c r="B263" s="40" t="str">
        <f t="shared" si="66"/>
        <v/>
      </c>
      <c r="C263" s="65" t="str">
        <f t="shared" si="67"/>
        <v/>
      </c>
      <c r="D263" s="56" t="str">
        <f t="shared" si="68"/>
        <v/>
      </c>
      <c r="E263" s="56" t="str">
        <f t="shared" si="69"/>
        <v/>
      </c>
      <c r="F263" s="66" t="str">
        <f t="shared" si="70"/>
        <v/>
      </c>
      <c r="G263" s="66" t="str">
        <f t="shared" si="71"/>
        <v/>
      </c>
      <c r="H263" s="57" t="str">
        <f t="shared" si="72"/>
        <v/>
      </c>
      <c r="I263" s="57" t="str">
        <f t="shared" si="73"/>
        <v/>
      </c>
      <c r="J263" s="64" t="str">
        <f t="shared" si="74"/>
        <v/>
      </c>
      <c r="K263" s="64" t="str">
        <f t="shared" si="75"/>
        <v/>
      </c>
      <c r="L263" s="114" t="str">
        <f t="shared" si="76"/>
        <v/>
      </c>
      <c r="M263" s="114" t="str">
        <f t="shared" si="77"/>
        <v/>
      </c>
      <c r="N263" s="113" t="str">
        <f>IF(B263&lt;&gt;"",IF(INDEX(ctrlage,B263)=TRUE,Livraison!$B$15-(YEAR(INDEX(pgebdat,B263))),""),"")</f>
        <v/>
      </c>
      <c r="O263" s="107"/>
      <c r="P263" s="105"/>
      <c r="Q263" s="108"/>
      <c r="R263" s="126"/>
      <c r="S263" s="108"/>
      <c r="T263" s="108"/>
      <c r="U263" s="108"/>
      <c r="V263" s="105"/>
      <c r="W263" s="132"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cation!Q263,libtform,0))&gt;=10311000,INDEX(codetform,MATCH(Qualification!Q263,libtform,0))&lt;=10319900),IF(AND(INDEX(codetwolang,MATCH(Qualification!U263,libtwolang,0))&gt;=1,INDEX(codetwolang,MATCH(Qualification!U263,libtwolang,0))&lt;=999),TRUE,FALSE),IF(AND(INDEX(codetwolang,MATCH(Qualification!U263,libtwolang,0))&gt;=10,INDEX(codetwolang,MATCH(Qualification!U263,libtwolang,0))&lt;=99),FALSE,TRUE))))</f>
        <v/>
      </c>
      <c r="AE263" s="26" t="str">
        <f t="shared" si="81"/>
        <v/>
      </c>
      <c r="AF263" s="56" t="str">
        <f t="shared" si="87"/>
        <v/>
      </c>
    </row>
    <row r="264" spans="1:32">
      <c r="A264" s="40" t="str">
        <f t="shared" si="82"/>
        <v/>
      </c>
      <c r="B264" s="40" t="str">
        <f t="shared" si="66"/>
        <v/>
      </c>
      <c r="C264" s="65" t="str">
        <f t="shared" si="67"/>
        <v/>
      </c>
      <c r="D264" s="56" t="str">
        <f t="shared" si="68"/>
        <v/>
      </c>
      <c r="E264" s="56" t="str">
        <f t="shared" si="69"/>
        <v/>
      </c>
      <c r="F264" s="66" t="str">
        <f t="shared" si="70"/>
        <v/>
      </c>
      <c r="G264" s="66" t="str">
        <f t="shared" si="71"/>
        <v/>
      </c>
      <c r="H264" s="57" t="str">
        <f t="shared" si="72"/>
        <v/>
      </c>
      <c r="I264" s="57" t="str">
        <f t="shared" si="73"/>
        <v/>
      </c>
      <c r="J264" s="64" t="str">
        <f t="shared" si="74"/>
        <v/>
      </c>
      <c r="K264" s="64" t="str">
        <f t="shared" si="75"/>
        <v/>
      </c>
      <c r="L264" s="114" t="str">
        <f t="shared" si="76"/>
        <v/>
      </c>
      <c r="M264" s="114" t="str">
        <f t="shared" si="77"/>
        <v/>
      </c>
      <c r="N264" s="113" t="str">
        <f>IF(B264&lt;&gt;"",IF(INDEX(ctrlage,B264)=TRUE,Livraison!$B$15-(YEAR(INDEX(pgebdat,B264))),""),"")</f>
        <v/>
      </c>
      <c r="O264" s="107"/>
      <c r="P264" s="105"/>
      <c r="Q264" s="108"/>
      <c r="R264" s="126"/>
      <c r="S264" s="108"/>
      <c r="T264" s="108"/>
      <c r="U264" s="108"/>
      <c r="V264" s="105"/>
      <c r="W264" s="132"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cation!Q264,libtform,0))&gt;=10311000,INDEX(codetform,MATCH(Qualification!Q264,libtform,0))&lt;=10319900),IF(AND(INDEX(codetwolang,MATCH(Qualification!U264,libtwolang,0))&gt;=1,INDEX(codetwolang,MATCH(Qualification!U264,libtwolang,0))&lt;=999),TRUE,FALSE),IF(AND(INDEX(codetwolang,MATCH(Qualification!U264,libtwolang,0))&gt;=10,INDEX(codetwolang,MATCH(Qualification!U264,libtwolang,0))&lt;=99),FALSE,TRUE))))</f>
        <v/>
      </c>
      <c r="AE264" s="26" t="str">
        <f t="shared" si="81"/>
        <v/>
      </c>
      <c r="AF264" s="56" t="str">
        <f t="shared" si="87"/>
        <v/>
      </c>
    </row>
    <row r="265" spans="1:32">
      <c r="A265" s="40" t="str">
        <f t="shared" si="82"/>
        <v/>
      </c>
      <c r="B265" s="40" t="str">
        <f t="shared" si="66"/>
        <v/>
      </c>
      <c r="C265" s="65" t="str">
        <f t="shared" si="67"/>
        <v/>
      </c>
      <c r="D265" s="56" t="str">
        <f t="shared" si="68"/>
        <v/>
      </c>
      <c r="E265" s="56" t="str">
        <f t="shared" si="69"/>
        <v/>
      </c>
      <c r="F265" s="66" t="str">
        <f t="shared" si="70"/>
        <v/>
      </c>
      <c r="G265" s="66" t="str">
        <f t="shared" si="71"/>
        <v/>
      </c>
      <c r="H265" s="57" t="str">
        <f t="shared" si="72"/>
        <v/>
      </c>
      <c r="I265" s="57" t="str">
        <f t="shared" si="73"/>
        <v/>
      </c>
      <c r="J265" s="64" t="str">
        <f t="shared" si="74"/>
        <v/>
      </c>
      <c r="K265" s="64" t="str">
        <f t="shared" si="75"/>
        <v/>
      </c>
      <c r="L265" s="114" t="str">
        <f t="shared" si="76"/>
        <v/>
      </c>
      <c r="M265" s="114" t="str">
        <f t="shared" si="77"/>
        <v/>
      </c>
      <c r="N265" s="113" t="str">
        <f>IF(B265&lt;&gt;"",IF(INDEX(ctrlage,B265)=TRUE,Livraison!$B$15-(YEAR(INDEX(pgebdat,B265))),""),"")</f>
        <v/>
      </c>
      <c r="O265" s="107"/>
      <c r="P265" s="105"/>
      <c r="Q265" s="108"/>
      <c r="R265" s="126"/>
      <c r="S265" s="108"/>
      <c r="T265" s="108"/>
      <c r="U265" s="108"/>
      <c r="V265" s="105"/>
      <c r="W265" s="132"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cation!Q265,libtform,0))&gt;=10311000,INDEX(codetform,MATCH(Qualification!Q265,libtform,0))&lt;=10319900),IF(AND(INDEX(codetwolang,MATCH(Qualification!U265,libtwolang,0))&gt;=1,INDEX(codetwolang,MATCH(Qualification!U265,libtwolang,0))&lt;=999),TRUE,FALSE),IF(AND(INDEX(codetwolang,MATCH(Qualification!U265,libtwolang,0))&gt;=10,INDEX(codetwolang,MATCH(Qualification!U265,libtwolang,0))&lt;=99),FALSE,TRUE))))</f>
        <v/>
      </c>
      <c r="AE265" s="26" t="str">
        <f t="shared" si="81"/>
        <v/>
      </c>
      <c r="AF265" s="56" t="str">
        <f t="shared" si="87"/>
        <v/>
      </c>
    </row>
    <row r="266" spans="1:32">
      <c r="A266" s="40" t="str">
        <f t="shared" si="82"/>
        <v/>
      </c>
      <c r="B266" s="40" t="str">
        <f t="shared" si="66"/>
        <v/>
      </c>
      <c r="C266" s="65" t="str">
        <f t="shared" si="67"/>
        <v/>
      </c>
      <c r="D266" s="56" t="str">
        <f t="shared" si="68"/>
        <v/>
      </c>
      <c r="E266" s="56" t="str">
        <f t="shared" si="69"/>
        <v/>
      </c>
      <c r="F266" s="66" t="str">
        <f t="shared" si="70"/>
        <v/>
      </c>
      <c r="G266" s="66" t="str">
        <f t="shared" si="71"/>
        <v/>
      </c>
      <c r="H266" s="57" t="str">
        <f t="shared" si="72"/>
        <v/>
      </c>
      <c r="I266" s="57" t="str">
        <f t="shared" si="73"/>
        <v/>
      </c>
      <c r="J266" s="64" t="str">
        <f t="shared" si="74"/>
        <v/>
      </c>
      <c r="K266" s="64" t="str">
        <f t="shared" si="75"/>
        <v/>
      </c>
      <c r="L266" s="114" t="str">
        <f t="shared" si="76"/>
        <v/>
      </c>
      <c r="M266" s="114" t="str">
        <f t="shared" si="77"/>
        <v/>
      </c>
      <c r="N266" s="113" t="str">
        <f>IF(B266&lt;&gt;"",IF(INDEX(ctrlage,B266)=TRUE,Livraison!$B$15-(YEAR(INDEX(pgebdat,B266))),""),"")</f>
        <v/>
      </c>
      <c r="O266" s="107"/>
      <c r="P266" s="105"/>
      <c r="Q266" s="108"/>
      <c r="R266" s="126"/>
      <c r="S266" s="108"/>
      <c r="T266" s="108"/>
      <c r="U266" s="108"/>
      <c r="V266" s="105"/>
      <c r="W266" s="132"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cation!Q266,libtform,0))&gt;=10311000,INDEX(codetform,MATCH(Qualification!Q266,libtform,0))&lt;=10319900),IF(AND(INDEX(codetwolang,MATCH(Qualification!U266,libtwolang,0))&gt;=1,INDEX(codetwolang,MATCH(Qualification!U266,libtwolang,0))&lt;=999),TRUE,FALSE),IF(AND(INDEX(codetwolang,MATCH(Qualification!U266,libtwolang,0))&gt;=10,INDEX(codetwolang,MATCH(Qualification!U266,libtwolang,0))&lt;=99),FALSE,TRUE))))</f>
        <v/>
      </c>
      <c r="AE266" s="26" t="str">
        <f t="shared" si="81"/>
        <v/>
      </c>
      <c r="AF266" s="56" t="str">
        <f t="shared" si="87"/>
        <v/>
      </c>
    </row>
    <row r="267" spans="1:32">
      <c r="A267" s="40" t="str">
        <f t="shared" si="82"/>
        <v/>
      </c>
      <c r="B267" s="40" t="str">
        <f t="shared" si="66"/>
        <v/>
      </c>
      <c r="C267" s="65" t="str">
        <f t="shared" si="67"/>
        <v/>
      </c>
      <c r="D267" s="56" t="str">
        <f t="shared" si="68"/>
        <v/>
      </c>
      <c r="E267" s="56" t="str">
        <f t="shared" si="69"/>
        <v/>
      </c>
      <c r="F267" s="66" t="str">
        <f t="shared" si="70"/>
        <v/>
      </c>
      <c r="G267" s="66" t="str">
        <f t="shared" si="71"/>
        <v/>
      </c>
      <c r="H267" s="57" t="str">
        <f t="shared" si="72"/>
        <v/>
      </c>
      <c r="I267" s="57" t="str">
        <f t="shared" si="73"/>
        <v/>
      </c>
      <c r="J267" s="64" t="str">
        <f t="shared" si="74"/>
        <v/>
      </c>
      <c r="K267" s="64" t="str">
        <f t="shared" si="75"/>
        <v/>
      </c>
      <c r="L267" s="114" t="str">
        <f t="shared" si="76"/>
        <v/>
      </c>
      <c r="M267" s="114" t="str">
        <f t="shared" si="77"/>
        <v/>
      </c>
      <c r="N267" s="113" t="str">
        <f>IF(B267&lt;&gt;"",IF(INDEX(ctrlage,B267)=TRUE,Livraison!$B$15-(YEAR(INDEX(pgebdat,B267))),""),"")</f>
        <v/>
      </c>
      <c r="O267" s="107"/>
      <c r="P267" s="105"/>
      <c r="Q267" s="108"/>
      <c r="R267" s="126"/>
      <c r="S267" s="108"/>
      <c r="T267" s="108"/>
      <c r="U267" s="108"/>
      <c r="V267" s="105"/>
      <c r="W267" s="132"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cation!Q267,libtform,0))&gt;=10311000,INDEX(codetform,MATCH(Qualification!Q267,libtform,0))&lt;=10319900),IF(AND(INDEX(codetwolang,MATCH(Qualification!U267,libtwolang,0))&gt;=1,INDEX(codetwolang,MATCH(Qualification!U267,libtwolang,0))&lt;=999),TRUE,FALSE),IF(AND(INDEX(codetwolang,MATCH(Qualification!U267,libtwolang,0))&gt;=10,INDEX(codetwolang,MATCH(Qualification!U267,libtwolang,0))&lt;=99),FALSE,TRUE))))</f>
        <v/>
      </c>
      <c r="AE267" s="26" t="str">
        <f t="shared" si="81"/>
        <v/>
      </c>
      <c r="AF267" s="56" t="str">
        <f t="shared" si="87"/>
        <v/>
      </c>
    </row>
    <row r="268" spans="1:32">
      <c r="A268" s="40" t="str">
        <f t="shared" si="82"/>
        <v/>
      </c>
      <c r="B268" s="40" t="str">
        <f t="shared" ref="B268:B331" si="88">IF(O268&lt;&gt;"",IF(ISNA(MATCH(O268,pid,0)),"",IF(MATCH(O268,pid,0)=0,"",MATCH(O268,pid,0))),"")</f>
        <v/>
      </c>
      <c r="C268" s="65" t="str">
        <f t="shared" ref="C268:C331" si="89">IF(B268&lt;&gt;"",IF(INDEX(pkatid,B268)&gt;0,INDEX(pkatid,B268),""),"")</f>
        <v/>
      </c>
      <c r="D268" s="56" t="str">
        <f t="shared" ref="D268:D331" si="90">IF(B268&lt;&gt;"",IF(INDEX(psex,B268)&gt;0,INDEX(psex,B268),""),"")</f>
        <v/>
      </c>
      <c r="E268" s="56" t="str">
        <f t="shared" ref="E268:E331" si="91">IF(B268&lt;&gt;"",INDEX(ctrlsex,B268),"")</f>
        <v/>
      </c>
      <c r="F268" s="66" t="str">
        <f t="shared" ref="F268:F331" si="92">IF(B268&lt;&gt;"",IF(INDEX(pgebdat,B268)&gt;0,INDEX(pgebdat,B268),""),"")</f>
        <v/>
      </c>
      <c r="G268" s="66" t="str">
        <f t="shared" ref="G268:G331" si="93">IF(B268&lt;&gt;"",INDEX(ctrlage,B268),"")</f>
        <v/>
      </c>
      <c r="H268" s="57" t="str">
        <f t="shared" ref="H268:H331" si="94">IF(B268&lt;&gt;"",IF(INDEX(pdom,B268)&gt;0,INDEX(pdom,B268),""),"")</f>
        <v/>
      </c>
      <c r="I268" s="57" t="str">
        <f t="shared" ref="I268:I331" si="95">IF(B268&lt;&gt;"",INDEX(ctrldom,B268),"")</f>
        <v/>
      </c>
      <c r="J268" s="64" t="str">
        <f t="shared" ref="J268:J331" si="96">IF(B268&lt;&gt;"",IF(INDEX(pid,B268)&gt;0,INDEX(pid,B268),""),"")</f>
        <v/>
      </c>
      <c r="K268" s="64" t="str">
        <f t="shared" ref="K268:K331" si="97">IF(B268&lt;&gt;"",CONCATENATE(J268,S268),"")</f>
        <v/>
      </c>
      <c r="L268" s="114" t="str">
        <f t="shared" ref="L268:L331" si="98">IF(B268&lt;&gt;"",IF(INDEX(pname,B268)&gt;0,INDEX(pname,B268),""),"")</f>
        <v/>
      </c>
      <c r="M268" s="114" t="str">
        <f t="shared" ref="M268:M331" si="99">IF(B268&lt;&gt;"",IF(INDEX(psurname,B268)&gt;0,INDEX(psurname,B268),""),"")</f>
        <v/>
      </c>
      <c r="N268" s="113" t="str">
        <f>IF(B268&lt;&gt;"",IF(INDEX(ctrlage,B268)=TRUE,Livraison!$B$15-(YEAR(INDEX(pgebdat,B268))),""),"")</f>
        <v/>
      </c>
      <c r="O268" s="107"/>
      <c r="P268" s="105"/>
      <c r="Q268" s="108"/>
      <c r="R268" s="126"/>
      <c r="S268" s="108"/>
      <c r="T268" s="108"/>
      <c r="U268" s="108"/>
      <c r="V268" s="105"/>
      <c r="W268" s="132" t="str">
        <f t="shared" si="83"/>
        <v/>
      </c>
      <c r="X268" s="26" t="str">
        <f t="shared" ref="X268:X331" si="100">IF(ISBLANK(O268),"",IF(OR(ISNA(MATCH(O268,pid,0)),O268="-"),FALSE,TRUE))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cation!Q268,libtform,0))&gt;=10311000,INDEX(codetform,MATCH(Qualification!Q268,libtform,0))&lt;=10319900),IF(AND(INDEX(codetwolang,MATCH(Qualification!U268,libtwolang,0))&gt;=1,INDEX(codetwolang,MATCH(Qualification!U268,libtwolang,0))&lt;=999),TRUE,FALSE),IF(AND(INDEX(codetwolang,MATCH(Qualification!U268,libtwolang,0))&gt;=10,INDEX(codetwolang,MATCH(Qualification!U268,libtwolang,0))&lt;=99),FALSE,TRUE))))</f>
        <v/>
      </c>
      <c r="AE268" s="26" t="str">
        <f t="shared" ref="AE268:AE331" si="103">IF(OR(G268&lt;&gt;TRUE,Z268&lt;&gt;TRUE),"",IF(OR(N268&gt;INDEX(valmaxalt,MATCH(Q268,libtform,0)),N268&lt;INDEX(valminalt,MATCH(Q268,libtform,0))),FALSE,TRUE))</f>
        <v/>
      </c>
      <c r="AF268" s="56" t="str">
        <f t="shared" si="87"/>
        <v/>
      </c>
    </row>
    <row r="269" spans="1:32">
      <c r="A269" s="40" t="str">
        <f t="shared" ref="A269:A332" si="104">IF(ISBLANK(O269),"",IF(COUNTA(P269:T269)&lt;5,"Incomplet",IF(OR(COUNTIF(W269:AD269,FALSE)&gt;0,COUNTIF(W269:AC269,#N/A)&gt;0),"Erreur",IF(AE269=FALSE,"Attention","OK"))))</f>
        <v/>
      </c>
      <c r="B269" s="40" t="str">
        <f t="shared" si="88"/>
        <v/>
      </c>
      <c r="C269" s="65" t="str">
        <f t="shared" si="89"/>
        <v/>
      </c>
      <c r="D269" s="56" t="str">
        <f t="shared" si="90"/>
        <v/>
      </c>
      <c r="E269" s="56" t="str">
        <f t="shared" si="91"/>
        <v/>
      </c>
      <c r="F269" s="66" t="str">
        <f t="shared" si="92"/>
        <v/>
      </c>
      <c r="G269" s="66" t="str">
        <f t="shared" si="93"/>
        <v/>
      </c>
      <c r="H269" s="57" t="str">
        <f t="shared" si="94"/>
        <v/>
      </c>
      <c r="I269" s="57" t="str">
        <f t="shared" si="95"/>
        <v/>
      </c>
      <c r="J269" s="64" t="str">
        <f t="shared" si="96"/>
        <v/>
      </c>
      <c r="K269" s="64" t="str">
        <f t="shared" si="97"/>
        <v/>
      </c>
      <c r="L269" s="114" t="str">
        <f t="shared" si="98"/>
        <v/>
      </c>
      <c r="M269" s="114" t="str">
        <f t="shared" si="99"/>
        <v/>
      </c>
      <c r="N269" s="113" t="str">
        <f>IF(B269&lt;&gt;"",IF(INDEX(ctrlage,B269)=TRUE,Livraison!$B$15-(YEAR(INDEX(pgebdat,B269))),""),"")</f>
        <v/>
      </c>
      <c r="O269" s="107"/>
      <c r="P269" s="105"/>
      <c r="Q269" s="108"/>
      <c r="R269" s="126"/>
      <c r="S269" s="108"/>
      <c r="T269" s="108"/>
      <c r="U269" s="108"/>
      <c r="V269" s="105"/>
      <c r="W269" s="132"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cation!Q269,libtform,0))&gt;=10311000,INDEX(codetform,MATCH(Qualification!Q269,libtform,0))&lt;=10319900),IF(AND(INDEX(codetwolang,MATCH(Qualification!U269,libtwolang,0))&gt;=1,INDEX(codetwolang,MATCH(Qualification!U269,libtwolang,0))&lt;=999),TRUE,FALSE),IF(AND(INDEX(codetwolang,MATCH(Qualification!U269,libtwolang,0))&gt;=10,INDEX(codetwolang,MATCH(Qualification!U269,libtwolang,0))&lt;=99),FALSE,TRUE))))</f>
        <v/>
      </c>
      <c r="AE269" s="26" t="str">
        <f t="shared" si="103"/>
        <v/>
      </c>
      <c r="AF269" s="56" t="str">
        <f t="shared" ref="AF269:AF311" si="109">IF(A269="","",1)</f>
        <v/>
      </c>
    </row>
    <row r="270" spans="1:32">
      <c r="A270" s="40" t="str">
        <f t="shared" si="104"/>
        <v/>
      </c>
      <c r="B270" s="40" t="str">
        <f t="shared" si="88"/>
        <v/>
      </c>
      <c r="C270" s="65" t="str">
        <f t="shared" si="89"/>
        <v/>
      </c>
      <c r="D270" s="56" t="str">
        <f t="shared" si="90"/>
        <v/>
      </c>
      <c r="E270" s="56" t="str">
        <f t="shared" si="91"/>
        <v/>
      </c>
      <c r="F270" s="66" t="str">
        <f t="shared" si="92"/>
        <v/>
      </c>
      <c r="G270" s="66" t="str">
        <f t="shared" si="93"/>
        <v/>
      </c>
      <c r="H270" s="57" t="str">
        <f t="shared" si="94"/>
        <v/>
      </c>
      <c r="I270" s="57" t="str">
        <f t="shared" si="95"/>
        <v/>
      </c>
      <c r="J270" s="64" t="str">
        <f t="shared" si="96"/>
        <v/>
      </c>
      <c r="K270" s="64" t="str">
        <f t="shared" si="97"/>
        <v/>
      </c>
      <c r="L270" s="114" t="str">
        <f t="shared" si="98"/>
        <v/>
      </c>
      <c r="M270" s="114" t="str">
        <f t="shared" si="99"/>
        <v/>
      </c>
      <c r="N270" s="113" t="str">
        <f>IF(B270&lt;&gt;"",IF(INDEX(ctrlage,B270)=TRUE,Livraison!$B$15-(YEAR(INDEX(pgebdat,B270))),""),"")</f>
        <v/>
      </c>
      <c r="O270" s="107"/>
      <c r="P270" s="105"/>
      <c r="Q270" s="108"/>
      <c r="R270" s="126"/>
      <c r="S270" s="108"/>
      <c r="T270" s="108"/>
      <c r="U270" s="108"/>
      <c r="V270" s="105"/>
      <c r="W270" s="132"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cation!Q270,libtform,0))&gt;=10311000,INDEX(codetform,MATCH(Qualification!Q270,libtform,0))&lt;=10319900),IF(AND(INDEX(codetwolang,MATCH(Qualification!U270,libtwolang,0))&gt;=1,INDEX(codetwolang,MATCH(Qualification!U270,libtwolang,0))&lt;=999),TRUE,FALSE),IF(AND(INDEX(codetwolang,MATCH(Qualification!U270,libtwolang,0))&gt;=10,INDEX(codetwolang,MATCH(Qualification!U270,libtwolang,0))&lt;=99),FALSE,TRUE))))</f>
        <v/>
      </c>
      <c r="AE270" s="26" t="str">
        <f t="shared" si="103"/>
        <v/>
      </c>
      <c r="AF270" s="56" t="str">
        <f t="shared" si="109"/>
        <v/>
      </c>
    </row>
    <row r="271" spans="1:32">
      <c r="A271" s="40" t="str">
        <f t="shared" si="104"/>
        <v/>
      </c>
      <c r="B271" s="40" t="str">
        <f t="shared" si="88"/>
        <v/>
      </c>
      <c r="C271" s="65" t="str">
        <f t="shared" si="89"/>
        <v/>
      </c>
      <c r="D271" s="56" t="str">
        <f t="shared" si="90"/>
        <v/>
      </c>
      <c r="E271" s="56" t="str">
        <f t="shared" si="91"/>
        <v/>
      </c>
      <c r="F271" s="66" t="str">
        <f t="shared" si="92"/>
        <v/>
      </c>
      <c r="G271" s="66" t="str">
        <f t="shared" si="93"/>
        <v/>
      </c>
      <c r="H271" s="57" t="str">
        <f t="shared" si="94"/>
        <v/>
      </c>
      <c r="I271" s="57" t="str">
        <f t="shared" si="95"/>
        <v/>
      </c>
      <c r="J271" s="64" t="str">
        <f t="shared" si="96"/>
        <v/>
      </c>
      <c r="K271" s="64" t="str">
        <f t="shared" si="97"/>
        <v/>
      </c>
      <c r="L271" s="114" t="str">
        <f t="shared" si="98"/>
        <v/>
      </c>
      <c r="M271" s="114" t="str">
        <f t="shared" si="99"/>
        <v/>
      </c>
      <c r="N271" s="113" t="str">
        <f>IF(B271&lt;&gt;"",IF(INDEX(ctrlage,B271)=TRUE,Livraison!$B$15-(YEAR(INDEX(pgebdat,B271))),""),"")</f>
        <v/>
      </c>
      <c r="O271" s="107"/>
      <c r="P271" s="105"/>
      <c r="Q271" s="108"/>
      <c r="R271" s="126"/>
      <c r="S271" s="108"/>
      <c r="T271" s="108"/>
      <c r="U271" s="108"/>
      <c r="V271" s="105"/>
      <c r="W271" s="132"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cation!Q271,libtform,0))&gt;=10311000,INDEX(codetform,MATCH(Qualification!Q271,libtform,0))&lt;=10319900),IF(AND(INDEX(codetwolang,MATCH(Qualification!U271,libtwolang,0))&gt;=1,INDEX(codetwolang,MATCH(Qualification!U271,libtwolang,0))&lt;=999),TRUE,FALSE),IF(AND(INDEX(codetwolang,MATCH(Qualification!U271,libtwolang,0))&gt;=10,INDEX(codetwolang,MATCH(Qualification!U271,libtwolang,0))&lt;=99),FALSE,TRUE))))</f>
        <v/>
      </c>
      <c r="AE271" s="26" t="str">
        <f t="shared" si="103"/>
        <v/>
      </c>
      <c r="AF271" s="56" t="str">
        <f t="shared" si="109"/>
        <v/>
      </c>
    </row>
    <row r="272" spans="1:32">
      <c r="A272" s="40" t="str">
        <f t="shared" si="104"/>
        <v/>
      </c>
      <c r="B272" s="40" t="str">
        <f t="shared" si="88"/>
        <v/>
      </c>
      <c r="C272" s="65" t="str">
        <f t="shared" si="89"/>
        <v/>
      </c>
      <c r="D272" s="56" t="str">
        <f t="shared" si="90"/>
        <v/>
      </c>
      <c r="E272" s="56" t="str">
        <f t="shared" si="91"/>
        <v/>
      </c>
      <c r="F272" s="66" t="str">
        <f t="shared" si="92"/>
        <v/>
      </c>
      <c r="G272" s="66" t="str">
        <f t="shared" si="93"/>
        <v/>
      </c>
      <c r="H272" s="57" t="str">
        <f t="shared" si="94"/>
        <v/>
      </c>
      <c r="I272" s="57" t="str">
        <f t="shared" si="95"/>
        <v/>
      </c>
      <c r="J272" s="64" t="str">
        <f t="shared" si="96"/>
        <v/>
      </c>
      <c r="K272" s="64" t="str">
        <f t="shared" si="97"/>
        <v/>
      </c>
      <c r="L272" s="114" t="str">
        <f t="shared" si="98"/>
        <v/>
      </c>
      <c r="M272" s="114" t="str">
        <f t="shared" si="99"/>
        <v/>
      </c>
      <c r="N272" s="113" t="str">
        <f>IF(B272&lt;&gt;"",IF(INDEX(ctrlage,B272)=TRUE,Livraison!$B$15-(YEAR(INDEX(pgebdat,B272))),""),"")</f>
        <v/>
      </c>
      <c r="O272" s="107"/>
      <c r="P272" s="105"/>
      <c r="Q272" s="108"/>
      <c r="R272" s="126"/>
      <c r="S272" s="108"/>
      <c r="T272" s="108"/>
      <c r="U272" s="108"/>
      <c r="V272" s="105"/>
      <c r="W272" s="132"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cation!Q272,libtform,0))&gt;=10311000,INDEX(codetform,MATCH(Qualification!Q272,libtform,0))&lt;=10319900),IF(AND(INDEX(codetwolang,MATCH(Qualification!U272,libtwolang,0))&gt;=1,INDEX(codetwolang,MATCH(Qualification!U272,libtwolang,0))&lt;=999),TRUE,FALSE),IF(AND(INDEX(codetwolang,MATCH(Qualification!U272,libtwolang,0))&gt;=10,INDEX(codetwolang,MATCH(Qualification!U272,libtwolang,0))&lt;=99),FALSE,TRUE))))</f>
        <v/>
      </c>
      <c r="AE272" s="26" t="str">
        <f t="shared" si="103"/>
        <v/>
      </c>
      <c r="AF272" s="56" t="str">
        <f t="shared" si="109"/>
        <v/>
      </c>
    </row>
    <row r="273" spans="1:32">
      <c r="A273" s="40" t="str">
        <f t="shared" si="104"/>
        <v/>
      </c>
      <c r="B273" s="40" t="str">
        <f t="shared" si="88"/>
        <v/>
      </c>
      <c r="C273" s="65" t="str">
        <f t="shared" si="89"/>
        <v/>
      </c>
      <c r="D273" s="56" t="str">
        <f t="shared" si="90"/>
        <v/>
      </c>
      <c r="E273" s="56" t="str">
        <f t="shared" si="91"/>
        <v/>
      </c>
      <c r="F273" s="66" t="str">
        <f t="shared" si="92"/>
        <v/>
      </c>
      <c r="G273" s="66" t="str">
        <f t="shared" si="93"/>
        <v/>
      </c>
      <c r="H273" s="57" t="str">
        <f t="shared" si="94"/>
        <v/>
      </c>
      <c r="I273" s="57" t="str">
        <f t="shared" si="95"/>
        <v/>
      </c>
      <c r="J273" s="64" t="str">
        <f t="shared" si="96"/>
        <v/>
      </c>
      <c r="K273" s="64" t="str">
        <f t="shared" si="97"/>
        <v/>
      </c>
      <c r="L273" s="114" t="str">
        <f t="shared" si="98"/>
        <v/>
      </c>
      <c r="M273" s="114" t="str">
        <f t="shared" si="99"/>
        <v/>
      </c>
      <c r="N273" s="113" t="str">
        <f>IF(B273&lt;&gt;"",IF(INDEX(ctrlage,B273)=TRUE,Livraison!$B$15-(YEAR(INDEX(pgebdat,B273))),""),"")</f>
        <v/>
      </c>
      <c r="O273" s="107"/>
      <c r="P273" s="105"/>
      <c r="Q273" s="108"/>
      <c r="R273" s="126"/>
      <c r="S273" s="108"/>
      <c r="T273" s="108"/>
      <c r="U273" s="108"/>
      <c r="V273" s="105"/>
      <c r="W273" s="132"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cation!Q273,libtform,0))&gt;=10311000,INDEX(codetform,MATCH(Qualification!Q273,libtform,0))&lt;=10319900),IF(AND(INDEX(codetwolang,MATCH(Qualification!U273,libtwolang,0))&gt;=1,INDEX(codetwolang,MATCH(Qualification!U273,libtwolang,0))&lt;=999),TRUE,FALSE),IF(AND(INDEX(codetwolang,MATCH(Qualification!U273,libtwolang,0))&gt;=10,INDEX(codetwolang,MATCH(Qualification!U273,libtwolang,0))&lt;=99),FALSE,TRUE))))</f>
        <v/>
      </c>
      <c r="AE273" s="26" t="str">
        <f t="shared" si="103"/>
        <v/>
      </c>
      <c r="AF273" s="56" t="str">
        <f t="shared" si="109"/>
        <v/>
      </c>
    </row>
    <row r="274" spans="1:32">
      <c r="A274" s="40" t="str">
        <f t="shared" si="104"/>
        <v/>
      </c>
      <c r="B274" s="40" t="str">
        <f t="shared" si="88"/>
        <v/>
      </c>
      <c r="C274" s="65" t="str">
        <f t="shared" si="89"/>
        <v/>
      </c>
      <c r="D274" s="56" t="str">
        <f t="shared" si="90"/>
        <v/>
      </c>
      <c r="E274" s="56" t="str">
        <f t="shared" si="91"/>
        <v/>
      </c>
      <c r="F274" s="66" t="str">
        <f t="shared" si="92"/>
        <v/>
      </c>
      <c r="G274" s="66" t="str">
        <f t="shared" si="93"/>
        <v/>
      </c>
      <c r="H274" s="57" t="str">
        <f t="shared" si="94"/>
        <v/>
      </c>
      <c r="I274" s="57" t="str">
        <f t="shared" si="95"/>
        <v/>
      </c>
      <c r="J274" s="64" t="str">
        <f t="shared" si="96"/>
        <v/>
      </c>
      <c r="K274" s="64" t="str">
        <f t="shared" si="97"/>
        <v/>
      </c>
      <c r="L274" s="114" t="str">
        <f t="shared" si="98"/>
        <v/>
      </c>
      <c r="M274" s="114" t="str">
        <f t="shared" si="99"/>
        <v/>
      </c>
      <c r="N274" s="113" t="str">
        <f>IF(B274&lt;&gt;"",IF(INDEX(ctrlage,B274)=TRUE,Livraison!$B$15-(YEAR(INDEX(pgebdat,B274))),""),"")</f>
        <v/>
      </c>
      <c r="O274" s="107"/>
      <c r="P274" s="105"/>
      <c r="Q274" s="108"/>
      <c r="R274" s="126"/>
      <c r="S274" s="108"/>
      <c r="T274" s="108"/>
      <c r="U274" s="108"/>
      <c r="V274" s="105"/>
      <c r="W274" s="132"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cation!Q274,libtform,0))&gt;=10311000,INDEX(codetform,MATCH(Qualification!Q274,libtform,0))&lt;=10319900),IF(AND(INDEX(codetwolang,MATCH(Qualification!U274,libtwolang,0))&gt;=1,INDEX(codetwolang,MATCH(Qualification!U274,libtwolang,0))&lt;=999),TRUE,FALSE),IF(AND(INDEX(codetwolang,MATCH(Qualification!U274,libtwolang,0))&gt;=10,INDEX(codetwolang,MATCH(Qualification!U274,libtwolang,0))&lt;=99),FALSE,TRUE))))</f>
        <v/>
      </c>
      <c r="AE274" s="26" t="str">
        <f t="shared" si="103"/>
        <v/>
      </c>
      <c r="AF274" s="56" t="str">
        <f t="shared" si="109"/>
        <v/>
      </c>
    </row>
    <row r="275" spans="1:32">
      <c r="A275" s="40" t="str">
        <f t="shared" si="104"/>
        <v/>
      </c>
      <c r="B275" s="40" t="str">
        <f t="shared" si="88"/>
        <v/>
      </c>
      <c r="C275" s="65" t="str">
        <f t="shared" si="89"/>
        <v/>
      </c>
      <c r="D275" s="56" t="str">
        <f t="shared" si="90"/>
        <v/>
      </c>
      <c r="E275" s="56" t="str">
        <f t="shared" si="91"/>
        <v/>
      </c>
      <c r="F275" s="66" t="str">
        <f t="shared" si="92"/>
        <v/>
      </c>
      <c r="G275" s="66" t="str">
        <f t="shared" si="93"/>
        <v/>
      </c>
      <c r="H275" s="57" t="str">
        <f t="shared" si="94"/>
        <v/>
      </c>
      <c r="I275" s="57" t="str">
        <f t="shared" si="95"/>
        <v/>
      </c>
      <c r="J275" s="64" t="str">
        <f t="shared" si="96"/>
        <v/>
      </c>
      <c r="K275" s="64" t="str">
        <f t="shared" si="97"/>
        <v/>
      </c>
      <c r="L275" s="114" t="str">
        <f t="shared" si="98"/>
        <v/>
      </c>
      <c r="M275" s="114" t="str">
        <f t="shared" si="99"/>
        <v/>
      </c>
      <c r="N275" s="113" t="str">
        <f>IF(B275&lt;&gt;"",IF(INDEX(ctrlage,B275)=TRUE,Livraison!$B$15-(YEAR(INDEX(pgebdat,B275))),""),"")</f>
        <v/>
      </c>
      <c r="O275" s="107"/>
      <c r="P275" s="105"/>
      <c r="Q275" s="108"/>
      <c r="R275" s="126"/>
      <c r="S275" s="108"/>
      <c r="T275" s="108"/>
      <c r="U275" s="108"/>
      <c r="V275" s="105"/>
      <c r="W275" s="132"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cation!Q275,libtform,0))&gt;=10311000,INDEX(codetform,MATCH(Qualification!Q275,libtform,0))&lt;=10319900),IF(AND(INDEX(codetwolang,MATCH(Qualification!U275,libtwolang,0))&gt;=1,INDEX(codetwolang,MATCH(Qualification!U275,libtwolang,0))&lt;=999),TRUE,FALSE),IF(AND(INDEX(codetwolang,MATCH(Qualification!U275,libtwolang,0))&gt;=10,INDEX(codetwolang,MATCH(Qualification!U275,libtwolang,0))&lt;=99),FALSE,TRUE))))</f>
        <v/>
      </c>
      <c r="AE275" s="26" t="str">
        <f t="shared" si="103"/>
        <v/>
      </c>
      <c r="AF275" s="56" t="str">
        <f t="shared" si="109"/>
        <v/>
      </c>
    </row>
    <row r="276" spans="1:32">
      <c r="A276" s="40" t="str">
        <f t="shared" si="104"/>
        <v/>
      </c>
      <c r="B276" s="40" t="str">
        <f t="shared" si="88"/>
        <v/>
      </c>
      <c r="C276" s="65" t="str">
        <f t="shared" si="89"/>
        <v/>
      </c>
      <c r="D276" s="56" t="str">
        <f t="shared" si="90"/>
        <v/>
      </c>
      <c r="E276" s="56" t="str">
        <f t="shared" si="91"/>
        <v/>
      </c>
      <c r="F276" s="66" t="str">
        <f t="shared" si="92"/>
        <v/>
      </c>
      <c r="G276" s="66" t="str">
        <f t="shared" si="93"/>
        <v/>
      </c>
      <c r="H276" s="57" t="str">
        <f t="shared" si="94"/>
        <v/>
      </c>
      <c r="I276" s="57" t="str">
        <f t="shared" si="95"/>
        <v/>
      </c>
      <c r="J276" s="64" t="str">
        <f t="shared" si="96"/>
        <v/>
      </c>
      <c r="K276" s="64" t="str">
        <f t="shared" si="97"/>
        <v/>
      </c>
      <c r="L276" s="114" t="str">
        <f t="shared" si="98"/>
        <v/>
      </c>
      <c r="M276" s="114" t="str">
        <f t="shared" si="99"/>
        <v/>
      </c>
      <c r="N276" s="113" t="str">
        <f>IF(B276&lt;&gt;"",IF(INDEX(ctrlage,B276)=TRUE,Livraison!$B$15-(YEAR(INDEX(pgebdat,B276))),""),"")</f>
        <v/>
      </c>
      <c r="O276" s="107"/>
      <c r="P276" s="105"/>
      <c r="Q276" s="108"/>
      <c r="R276" s="126"/>
      <c r="S276" s="108"/>
      <c r="T276" s="108"/>
      <c r="U276" s="108"/>
      <c r="V276" s="105"/>
      <c r="W276" s="132"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cation!Q276,libtform,0))&gt;=10311000,INDEX(codetform,MATCH(Qualification!Q276,libtform,0))&lt;=10319900),IF(AND(INDEX(codetwolang,MATCH(Qualification!U276,libtwolang,0))&gt;=1,INDEX(codetwolang,MATCH(Qualification!U276,libtwolang,0))&lt;=999),TRUE,FALSE),IF(AND(INDEX(codetwolang,MATCH(Qualification!U276,libtwolang,0))&gt;=10,INDEX(codetwolang,MATCH(Qualification!U276,libtwolang,0))&lt;=99),FALSE,TRUE))))</f>
        <v/>
      </c>
      <c r="AE276" s="26" t="str">
        <f t="shared" si="103"/>
        <v/>
      </c>
      <c r="AF276" s="56" t="str">
        <f t="shared" si="109"/>
        <v/>
      </c>
    </row>
    <row r="277" spans="1:32">
      <c r="A277" s="40" t="str">
        <f t="shared" si="104"/>
        <v/>
      </c>
      <c r="B277" s="40" t="str">
        <f t="shared" si="88"/>
        <v/>
      </c>
      <c r="C277" s="65" t="str">
        <f t="shared" si="89"/>
        <v/>
      </c>
      <c r="D277" s="56" t="str">
        <f t="shared" si="90"/>
        <v/>
      </c>
      <c r="E277" s="56" t="str">
        <f t="shared" si="91"/>
        <v/>
      </c>
      <c r="F277" s="66" t="str">
        <f t="shared" si="92"/>
        <v/>
      </c>
      <c r="G277" s="66" t="str">
        <f t="shared" si="93"/>
        <v/>
      </c>
      <c r="H277" s="57" t="str">
        <f t="shared" si="94"/>
        <v/>
      </c>
      <c r="I277" s="57" t="str">
        <f t="shared" si="95"/>
        <v/>
      </c>
      <c r="J277" s="64" t="str">
        <f t="shared" si="96"/>
        <v/>
      </c>
      <c r="K277" s="64" t="str">
        <f t="shared" si="97"/>
        <v/>
      </c>
      <c r="L277" s="114" t="str">
        <f t="shared" si="98"/>
        <v/>
      </c>
      <c r="M277" s="114" t="str">
        <f t="shared" si="99"/>
        <v/>
      </c>
      <c r="N277" s="113" t="str">
        <f>IF(B277&lt;&gt;"",IF(INDEX(ctrlage,B277)=TRUE,Livraison!$B$15-(YEAR(INDEX(pgebdat,B277))),""),"")</f>
        <v/>
      </c>
      <c r="O277" s="107"/>
      <c r="P277" s="105"/>
      <c r="Q277" s="108"/>
      <c r="R277" s="126"/>
      <c r="S277" s="108"/>
      <c r="T277" s="108"/>
      <c r="U277" s="108"/>
      <c r="V277" s="105"/>
      <c r="W277" s="132"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cation!Q277,libtform,0))&gt;=10311000,INDEX(codetform,MATCH(Qualification!Q277,libtform,0))&lt;=10319900),IF(AND(INDEX(codetwolang,MATCH(Qualification!U277,libtwolang,0))&gt;=1,INDEX(codetwolang,MATCH(Qualification!U277,libtwolang,0))&lt;=999),TRUE,FALSE),IF(AND(INDEX(codetwolang,MATCH(Qualification!U277,libtwolang,0))&gt;=10,INDEX(codetwolang,MATCH(Qualification!U277,libtwolang,0))&lt;=99),FALSE,TRUE))))</f>
        <v/>
      </c>
      <c r="AE277" s="26" t="str">
        <f t="shared" si="103"/>
        <v/>
      </c>
      <c r="AF277" s="56" t="str">
        <f t="shared" si="109"/>
        <v/>
      </c>
    </row>
    <row r="278" spans="1:32">
      <c r="A278" s="40" t="str">
        <f t="shared" si="104"/>
        <v/>
      </c>
      <c r="B278" s="40" t="str">
        <f t="shared" si="88"/>
        <v/>
      </c>
      <c r="C278" s="65" t="str">
        <f t="shared" si="89"/>
        <v/>
      </c>
      <c r="D278" s="56" t="str">
        <f t="shared" si="90"/>
        <v/>
      </c>
      <c r="E278" s="56" t="str">
        <f t="shared" si="91"/>
        <v/>
      </c>
      <c r="F278" s="66" t="str">
        <f t="shared" si="92"/>
        <v/>
      </c>
      <c r="G278" s="66" t="str">
        <f t="shared" si="93"/>
        <v/>
      </c>
      <c r="H278" s="57" t="str">
        <f t="shared" si="94"/>
        <v/>
      </c>
      <c r="I278" s="57" t="str">
        <f t="shared" si="95"/>
        <v/>
      </c>
      <c r="J278" s="64" t="str">
        <f t="shared" si="96"/>
        <v/>
      </c>
      <c r="K278" s="64" t="str">
        <f t="shared" si="97"/>
        <v/>
      </c>
      <c r="L278" s="114" t="str">
        <f t="shared" si="98"/>
        <v/>
      </c>
      <c r="M278" s="114" t="str">
        <f t="shared" si="99"/>
        <v/>
      </c>
      <c r="N278" s="113" t="str">
        <f>IF(B278&lt;&gt;"",IF(INDEX(ctrlage,B278)=TRUE,Livraison!$B$15-(YEAR(INDEX(pgebdat,B278))),""),"")</f>
        <v/>
      </c>
      <c r="O278" s="107"/>
      <c r="P278" s="105"/>
      <c r="Q278" s="108"/>
      <c r="R278" s="126"/>
      <c r="S278" s="108"/>
      <c r="T278" s="108"/>
      <c r="U278" s="108"/>
      <c r="V278" s="105"/>
      <c r="W278" s="132"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cation!Q278,libtform,0))&gt;=10311000,INDEX(codetform,MATCH(Qualification!Q278,libtform,0))&lt;=10319900),IF(AND(INDEX(codetwolang,MATCH(Qualification!U278,libtwolang,0))&gt;=1,INDEX(codetwolang,MATCH(Qualification!U278,libtwolang,0))&lt;=999),TRUE,FALSE),IF(AND(INDEX(codetwolang,MATCH(Qualification!U278,libtwolang,0))&gt;=10,INDEX(codetwolang,MATCH(Qualification!U278,libtwolang,0))&lt;=99),FALSE,TRUE))))</f>
        <v/>
      </c>
      <c r="AE278" s="26" t="str">
        <f t="shared" si="103"/>
        <v/>
      </c>
      <c r="AF278" s="56" t="str">
        <f t="shared" si="109"/>
        <v/>
      </c>
    </row>
    <row r="279" spans="1:32">
      <c r="A279" s="40" t="str">
        <f t="shared" si="104"/>
        <v/>
      </c>
      <c r="B279" s="40" t="str">
        <f t="shared" si="88"/>
        <v/>
      </c>
      <c r="C279" s="65" t="str">
        <f t="shared" si="89"/>
        <v/>
      </c>
      <c r="D279" s="56" t="str">
        <f t="shared" si="90"/>
        <v/>
      </c>
      <c r="E279" s="56" t="str">
        <f t="shared" si="91"/>
        <v/>
      </c>
      <c r="F279" s="66" t="str">
        <f t="shared" si="92"/>
        <v/>
      </c>
      <c r="G279" s="66" t="str">
        <f t="shared" si="93"/>
        <v/>
      </c>
      <c r="H279" s="57" t="str">
        <f t="shared" si="94"/>
        <v/>
      </c>
      <c r="I279" s="57" t="str">
        <f t="shared" si="95"/>
        <v/>
      </c>
      <c r="J279" s="64" t="str">
        <f t="shared" si="96"/>
        <v/>
      </c>
      <c r="K279" s="64" t="str">
        <f t="shared" si="97"/>
        <v/>
      </c>
      <c r="L279" s="114" t="str">
        <f t="shared" si="98"/>
        <v/>
      </c>
      <c r="M279" s="114" t="str">
        <f t="shared" si="99"/>
        <v/>
      </c>
      <c r="N279" s="113" t="str">
        <f>IF(B279&lt;&gt;"",IF(INDEX(ctrlage,B279)=TRUE,Livraison!$B$15-(YEAR(INDEX(pgebdat,B279))),""),"")</f>
        <v/>
      </c>
      <c r="O279" s="107"/>
      <c r="P279" s="105"/>
      <c r="Q279" s="108"/>
      <c r="R279" s="126"/>
      <c r="S279" s="108"/>
      <c r="T279" s="108"/>
      <c r="U279" s="108"/>
      <c r="V279" s="105"/>
      <c r="W279" s="132"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cation!Q279,libtform,0))&gt;=10311000,INDEX(codetform,MATCH(Qualification!Q279,libtform,0))&lt;=10319900),IF(AND(INDEX(codetwolang,MATCH(Qualification!U279,libtwolang,0))&gt;=1,INDEX(codetwolang,MATCH(Qualification!U279,libtwolang,0))&lt;=999),TRUE,FALSE),IF(AND(INDEX(codetwolang,MATCH(Qualification!U279,libtwolang,0))&gt;=10,INDEX(codetwolang,MATCH(Qualification!U279,libtwolang,0))&lt;=99),FALSE,TRUE))))</f>
        <v/>
      </c>
      <c r="AE279" s="26" t="str">
        <f t="shared" si="103"/>
        <v/>
      </c>
      <c r="AF279" s="56" t="str">
        <f t="shared" si="109"/>
        <v/>
      </c>
    </row>
    <row r="280" spans="1:32">
      <c r="A280" s="40" t="str">
        <f t="shared" si="104"/>
        <v/>
      </c>
      <c r="B280" s="40" t="str">
        <f t="shared" si="88"/>
        <v/>
      </c>
      <c r="C280" s="65" t="str">
        <f t="shared" si="89"/>
        <v/>
      </c>
      <c r="D280" s="56" t="str">
        <f t="shared" si="90"/>
        <v/>
      </c>
      <c r="E280" s="56" t="str">
        <f t="shared" si="91"/>
        <v/>
      </c>
      <c r="F280" s="66" t="str">
        <f t="shared" si="92"/>
        <v/>
      </c>
      <c r="G280" s="66" t="str">
        <f t="shared" si="93"/>
        <v/>
      </c>
      <c r="H280" s="57" t="str">
        <f t="shared" si="94"/>
        <v/>
      </c>
      <c r="I280" s="57" t="str">
        <f t="shared" si="95"/>
        <v/>
      </c>
      <c r="J280" s="64" t="str">
        <f t="shared" si="96"/>
        <v/>
      </c>
      <c r="K280" s="64" t="str">
        <f t="shared" si="97"/>
        <v/>
      </c>
      <c r="L280" s="114" t="str">
        <f t="shared" si="98"/>
        <v/>
      </c>
      <c r="M280" s="114" t="str">
        <f t="shared" si="99"/>
        <v/>
      </c>
      <c r="N280" s="113" t="str">
        <f>IF(B280&lt;&gt;"",IF(INDEX(ctrlage,B280)=TRUE,Livraison!$B$15-(YEAR(INDEX(pgebdat,B280))),""),"")</f>
        <v/>
      </c>
      <c r="O280" s="107"/>
      <c r="P280" s="105"/>
      <c r="Q280" s="108"/>
      <c r="R280" s="126"/>
      <c r="S280" s="108"/>
      <c r="T280" s="108"/>
      <c r="U280" s="108"/>
      <c r="V280" s="105"/>
      <c r="W280" s="132"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cation!Q280,libtform,0))&gt;=10311000,INDEX(codetform,MATCH(Qualification!Q280,libtform,0))&lt;=10319900),IF(AND(INDEX(codetwolang,MATCH(Qualification!U280,libtwolang,0))&gt;=1,INDEX(codetwolang,MATCH(Qualification!U280,libtwolang,0))&lt;=999),TRUE,FALSE),IF(AND(INDEX(codetwolang,MATCH(Qualification!U280,libtwolang,0))&gt;=10,INDEX(codetwolang,MATCH(Qualification!U280,libtwolang,0))&lt;=99),FALSE,TRUE))))</f>
        <v/>
      </c>
      <c r="AE280" s="26" t="str">
        <f t="shared" si="103"/>
        <v/>
      </c>
      <c r="AF280" s="56" t="str">
        <f t="shared" si="109"/>
        <v/>
      </c>
    </row>
    <row r="281" spans="1:32">
      <c r="A281" s="40" t="str">
        <f t="shared" si="104"/>
        <v/>
      </c>
      <c r="B281" s="40" t="str">
        <f t="shared" si="88"/>
        <v/>
      </c>
      <c r="C281" s="65" t="str">
        <f t="shared" si="89"/>
        <v/>
      </c>
      <c r="D281" s="56" t="str">
        <f t="shared" si="90"/>
        <v/>
      </c>
      <c r="E281" s="56" t="str">
        <f t="shared" si="91"/>
        <v/>
      </c>
      <c r="F281" s="66" t="str">
        <f t="shared" si="92"/>
        <v/>
      </c>
      <c r="G281" s="66" t="str">
        <f t="shared" si="93"/>
        <v/>
      </c>
      <c r="H281" s="57" t="str">
        <f t="shared" si="94"/>
        <v/>
      </c>
      <c r="I281" s="57" t="str">
        <f t="shared" si="95"/>
        <v/>
      </c>
      <c r="J281" s="64" t="str">
        <f t="shared" si="96"/>
        <v/>
      </c>
      <c r="K281" s="64" t="str">
        <f t="shared" si="97"/>
        <v/>
      </c>
      <c r="L281" s="114" t="str">
        <f t="shared" si="98"/>
        <v/>
      </c>
      <c r="M281" s="114" t="str">
        <f t="shared" si="99"/>
        <v/>
      </c>
      <c r="N281" s="113" t="str">
        <f>IF(B281&lt;&gt;"",IF(INDEX(ctrlage,B281)=TRUE,Livraison!$B$15-(YEAR(INDEX(pgebdat,B281))),""),"")</f>
        <v/>
      </c>
      <c r="O281" s="107"/>
      <c r="P281" s="105"/>
      <c r="Q281" s="108"/>
      <c r="R281" s="126"/>
      <c r="S281" s="108"/>
      <c r="T281" s="108"/>
      <c r="U281" s="108"/>
      <c r="V281" s="105"/>
      <c r="W281" s="132"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cation!Q281,libtform,0))&gt;=10311000,INDEX(codetform,MATCH(Qualification!Q281,libtform,0))&lt;=10319900),IF(AND(INDEX(codetwolang,MATCH(Qualification!U281,libtwolang,0))&gt;=1,INDEX(codetwolang,MATCH(Qualification!U281,libtwolang,0))&lt;=999),TRUE,FALSE),IF(AND(INDEX(codetwolang,MATCH(Qualification!U281,libtwolang,0))&gt;=10,INDEX(codetwolang,MATCH(Qualification!U281,libtwolang,0))&lt;=99),FALSE,TRUE))))</f>
        <v/>
      </c>
      <c r="AE281" s="26" t="str">
        <f t="shared" si="103"/>
        <v/>
      </c>
      <c r="AF281" s="56" t="str">
        <f t="shared" si="109"/>
        <v/>
      </c>
    </row>
    <row r="282" spans="1:32">
      <c r="A282" s="40" t="str">
        <f t="shared" si="104"/>
        <v/>
      </c>
      <c r="B282" s="40" t="str">
        <f t="shared" si="88"/>
        <v/>
      </c>
      <c r="C282" s="65" t="str">
        <f t="shared" si="89"/>
        <v/>
      </c>
      <c r="D282" s="56" t="str">
        <f t="shared" si="90"/>
        <v/>
      </c>
      <c r="E282" s="56" t="str">
        <f t="shared" si="91"/>
        <v/>
      </c>
      <c r="F282" s="66" t="str">
        <f t="shared" si="92"/>
        <v/>
      </c>
      <c r="G282" s="66" t="str">
        <f t="shared" si="93"/>
        <v/>
      </c>
      <c r="H282" s="57" t="str">
        <f t="shared" si="94"/>
        <v/>
      </c>
      <c r="I282" s="57" t="str">
        <f t="shared" si="95"/>
        <v/>
      </c>
      <c r="J282" s="64" t="str">
        <f t="shared" si="96"/>
        <v/>
      </c>
      <c r="K282" s="64" t="str">
        <f t="shared" si="97"/>
        <v/>
      </c>
      <c r="L282" s="114" t="str">
        <f t="shared" si="98"/>
        <v/>
      </c>
      <c r="M282" s="114" t="str">
        <f t="shared" si="99"/>
        <v/>
      </c>
      <c r="N282" s="113" t="str">
        <f>IF(B282&lt;&gt;"",IF(INDEX(ctrlage,B282)=TRUE,Livraison!$B$15-(YEAR(INDEX(pgebdat,B282))),""),"")</f>
        <v/>
      </c>
      <c r="O282" s="107"/>
      <c r="P282" s="105"/>
      <c r="Q282" s="108"/>
      <c r="R282" s="126"/>
      <c r="S282" s="108"/>
      <c r="T282" s="108"/>
      <c r="U282" s="108"/>
      <c r="V282" s="105"/>
      <c r="W282" s="132"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cation!Q282,libtform,0))&gt;=10311000,INDEX(codetform,MATCH(Qualification!Q282,libtform,0))&lt;=10319900),IF(AND(INDEX(codetwolang,MATCH(Qualification!U282,libtwolang,0))&gt;=1,INDEX(codetwolang,MATCH(Qualification!U282,libtwolang,0))&lt;=999),TRUE,FALSE),IF(AND(INDEX(codetwolang,MATCH(Qualification!U282,libtwolang,0))&gt;=10,INDEX(codetwolang,MATCH(Qualification!U282,libtwolang,0))&lt;=99),FALSE,TRUE))))</f>
        <v/>
      </c>
      <c r="AE282" s="26" t="str">
        <f t="shared" si="103"/>
        <v/>
      </c>
      <c r="AF282" s="56" t="str">
        <f t="shared" si="109"/>
        <v/>
      </c>
    </row>
    <row r="283" spans="1:32">
      <c r="A283" s="40" t="str">
        <f t="shared" si="104"/>
        <v/>
      </c>
      <c r="B283" s="40" t="str">
        <f t="shared" si="88"/>
        <v/>
      </c>
      <c r="C283" s="65" t="str">
        <f t="shared" si="89"/>
        <v/>
      </c>
      <c r="D283" s="56" t="str">
        <f t="shared" si="90"/>
        <v/>
      </c>
      <c r="E283" s="56" t="str">
        <f t="shared" si="91"/>
        <v/>
      </c>
      <c r="F283" s="66" t="str">
        <f t="shared" si="92"/>
        <v/>
      </c>
      <c r="G283" s="66" t="str">
        <f t="shared" si="93"/>
        <v/>
      </c>
      <c r="H283" s="57" t="str">
        <f t="shared" si="94"/>
        <v/>
      </c>
      <c r="I283" s="57" t="str">
        <f t="shared" si="95"/>
        <v/>
      </c>
      <c r="J283" s="64" t="str">
        <f t="shared" si="96"/>
        <v/>
      </c>
      <c r="K283" s="64" t="str">
        <f t="shared" si="97"/>
        <v/>
      </c>
      <c r="L283" s="114" t="str">
        <f t="shared" si="98"/>
        <v/>
      </c>
      <c r="M283" s="114" t="str">
        <f t="shared" si="99"/>
        <v/>
      </c>
      <c r="N283" s="113" t="str">
        <f>IF(B283&lt;&gt;"",IF(INDEX(ctrlage,B283)=TRUE,Livraison!$B$15-(YEAR(INDEX(pgebdat,B283))),""),"")</f>
        <v/>
      </c>
      <c r="O283" s="107"/>
      <c r="P283" s="105"/>
      <c r="Q283" s="108"/>
      <c r="R283" s="126"/>
      <c r="S283" s="108"/>
      <c r="T283" s="108"/>
      <c r="U283" s="108"/>
      <c r="V283" s="105"/>
      <c r="W283" s="132"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cation!Q283,libtform,0))&gt;=10311000,INDEX(codetform,MATCH(Qualification!Q283,libtform,0))&lt;=10319900),IF(AND(INDEX(codetwolang,MATCH(Qualification!U283,libtwolang,0))&gt;=1,INDEX(codetwolang,MATCH(Qualification!U283,libtwolang,0))&lt;=999),TRUE,FALSE),IF(AND(INDEX(codetwolang,MATCH(Qualification!U283,libtwolang,0))&gt;=10,INDEX(codetwolang,MATCH(Qualification!U283,libtwolang,0))&lt;=99),FALSE,TRUE))))</f>
        <v/>
      </c>
      <c r="AE283" s="26" t="str">
        <f t="shared" si="103"/>
        <v/>
      </c>
      <c r="AF283" s="56" t="str">
        <f t="shared" si="109"/>
        <v/>
      </c>
    </row>
    <row r="284" spans="1:32">
      <c r="A284" s="40" t="str">
        <f t="shared" si="104"/>
        <v/>
      </c>
      <c r="B284" s="40" t="str">
        <f t="shared" si="88"/>
        <v/>
      </c>
      <c r="C284" s="65" t="str">
        <f t="shared" si="89"/>
        <v/>
      </c>
      <c r="D284" s="56" t="str">
        <f t="shared" si="90"/>
        <v/>
      </c>
      <c r="E284" s="56" t="str">
        <f t="shared" si="91"/>
        <v/>
      </c>
      <c r="F284" s="66" t="str">
        <f t="shared" si="92"/>
        <v/>
      </c>
      <c r="G284" s="66" t="str">
        <f t="shared" si="93"/>
        <v/>
      </c>
      <c r="H284" s="57" t="str">
        <f t="shared" si="94"/>
        <v/>
      </c>
      <c r="I284" s="57" t="str">
        <f t="shared" si="95"/>
        <v/>
      </c>
      <c r="J284" s="64" t="str">
        <f t="shared" si="96"/>
        <v/>
      </c>
      <c r="K284" s="64" t="str">
        <f t="shared" si="97"/>
        <v/>
      </c>
      <c r="L284" s="114" t="str">
        <f t="shared" si="98"/>
        <v/>
      </c>
      <c r="M284" s="114" t="str">
        <f t="shared" si="99"/>
        <v/>
      </c>
      <c r="N284" s="113" t="str">
        <f>IF(B284&lt;&gt;"",IF(INDEX(ctrlage,B284)=TRUE,Livraison!$B$15-(YEAR(INDEX(pgebdat,B284))),""),"")</f>
        <v/>
      </c>
      <c r="O284" s="107"/>
      <c r="P284" s="105"/>
      <c r="Q284" s="108"/>
      <c r="R284" s="126"/>
      <c r="S284" s="108"/>
      <c r="T284" s="108"/>
      <c r="U284" s="108"/>
      <c r="V284" s="105"/>
      <c r="W284" s="132"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cation!Q284,libtform,0))&gt;=10311000,INDEX(codetform,MATCH(Qualification!Q284,libtform,0))&lt;=10319900),IF(AND(INDEX(codetwolang,MATCH(Qualification!U284,libtwolang,0))&gt;=1,INDEX(codetwolang,MATCH(Qualification!U284,libtwolang,0))&lt;=999),TRUE,FALSE),IF(AND(INDEX(codetwolang,MATCH(Qualification!U284,libtwolang,0))&gt;=10,INDEX(codetwolang,MATCH(Qualification!U284,libtwolang,0))&lt;=99),FALSE,TRUE))))</f>
        <v/>
      </c>
      <c r="AE284" s="26" t="str">
        <f t="shared" si="103"/>
        <v/>
      </c>
      <c r="AF284" s="56" t="str">
        <f t="shared" si="109"/>
        <v/>
      </c>
    </row>
    <row r="285" spans="1:32">
      <c r="A285" s="40" t="str">
        <f t="shared" si="104"/>
        <v/>
      </c>
      <c r="B285" s="40" t="str">
        <f t="shared" si="88"/>
        <v/>
      </c>
      <c r="C285" s="65" t="str">
        <f t="shared" si="89"/>
        <v/>
      </c>
      <c r="D285" s="56" t="str">
        <f t="shared" si="90"/>
        <v/>
      </c>
      <c r="E285" s="56" t="str">
        <f t="shared" si="91"/>
        <v/>
      </c>
      <c r="F285" s="66" t="str">
        <f t="shared" si="92"/>
        <v/>
      </c>
      <c r="G285" s="66" t="str">
        <f t="shared" si="93"/>
        <v/>
      </c>
      <c r="H285" s="57" t="str">
        <f t="shared" si="94"/>
        <v/>
      </c>
      <c r="I285" s="57" t="str">
        <f t="shared" si="95"/>
        <v/>
      </c>
      <c r="J285" s="64" t="str">
        <f t="shared" si="96"/>
        <v/>
      </c>
      <c r="K285" s="64" t="str">
        <f t="shared" si="97"/>
        <v/>
      </c>
      <c r="L285" s="114" t="str">
        <f t="shared" si="98"/>
        <v/>
      </c>
      <c r="M285" s="114" t="str">
        <f t="shared" si="99"/>
        <v/>
      </c>
      <c r="N285" s="113" t="str">
        <f>IF(B285&lt;&gt;"",IF(INDEX(ctrlage,B285)=TRUE,Livraison!$B$15-(YEAR(INDEX(pgebdat,B285))),""),"")</f>
        <v/>
      </c>
      <c r="O285" s="107"/>
      <c r="P285" s="105"/>
      <c r="Q285" s="108"/>
      <c r="R285" s="126"/>
      <c r="S285" s="108"/>
      <c r="T285" s="108"/>
      <c r="U285" s="108"/>
      <c r="V285" s="105"/>
      <c r="W285" s="132"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cation!Q285,libtform,0))&gt;=10311000,INDEX(codetform,MATCH(Qualification!Q285,libtform,0))&lt;=10319900),IF(AND(INDEX(codetwolang,MATCH(Qualification!U285,libtwolang,0))&gt;=1,INDEX(codetwolang,MATCH(Qualification!U285,libtwolang,0))&lt;=999),TRUE,FALSE),IF(AND(INDEX(codetwolang,MATCH(Qualification!U285,libtwolang,0))&gt;=10,INDEX(codetwolang,MATCH(Qualification!U285,libtwolang,0))&lt;=99),FALSE,TRUE))))</f>
        <v/>
      </c>
      <c r="AE285" s="26" t="str">
        <f t="shared" si="103"/>
        <v/>
      </c>
      <c r="AF285" s="56" t="str">
        <f t="shared" si="109"/>
        <v/>
      </c>
    </row>
    <row r="286" spans="1:32">
      <c r="A286" s="40" t="str">
        <f t="shared" si="104"/>
        <v/>
      </c>
      <c r="B286" s="40" t="str">
        <f t="shared" si="88"/>
        <v/>
      </c>
      <c r="C286" s="65" t="str">
        <f t="shared" si="89"/>
        <v/>
      </c>
      <c r="D286" s="56" t="str">
        <f t="shared" si="90"/>
        <v/>
      </c>
      <c r="E286" s="56" t="str">
        <f t="shared" si="91"/>
        <v/>
      </c>
      <c r="F286" s="66" t="str">
        <f t="shared" si="92"/>
        <v/>
      </c>
      <c r="G286" s="66" t="str">
        <f t="shared" si="93"/>
        <v/>
      </c>
      <c r="H286" s="57" t="str">
        <f t="shared" si="94"/>
        <v/>
      </c>
      <c r="I286" s="57" t="str">
        <f t="shared" si="95"/>
        <v/>
      </c>
      <c r="J286" s="64" t="str">
        <f t="shared" si="96"/>
        <v/>
      </c>
      <c r="K286" s="64" t="str">
        <f t="shared" si="97"/>
        <v/>
      </c>
      <c r="L286" s="114" t="str">
        <f t="shared" si="98"/>
        <v/>
      </c>
      <c r="M286" s="114" t="str">
        <f t="shared" si="99"/>
        <v/>
      </c>
      <c r="N286" s="113" t="str">
        <f>IF(B286&lt;&gt;"",IF(INDEX(ctrlage,B286)=TRUE,Livraison!$B$15-(YEAR(INDEX(pgebdat,B286))),""),"")</f>
        <v/>
      </c>
      <c r="O286" s="107"/>
      <c r="P286" s="105"/>
      <c r="Q286" s="108"/>
      <c r="R286" s="126"/>
      <c r="S286" s="108"/>
      <c r="T286" s="108"/>
      <c r="U286" s="108"/>
      <c r="V286" s="105"/>
      <c r="W286" s="132"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cation!Q286,libtform,0))&gt;=10311000,INDEX(codetform,MATCH(Qualification!Q286,libtform,0))&lt;=10319900),IF(AND(INDEX(codetwolang,MATCH(Qualification!U286,libtwolang,0))&gt;=1,INDEX(codetwolang,MATCH(Qualification!U286,libtwolang,0))&lt;=999),TRUE,FALSE),IF(AND(INDEX(codetwolang,MATCH(Qualification!U286,libtwolang,0))&gt;=10,INDEX(codetwolang,MATCH(Qualification!U286,libtwolang,0))&lt;=99),FALSE,TRUE))))</f>
        <v/>
      </c>
      <c r="AE286" s="26" t="str">
        <f t="shared" si="103"/>
        <v/>
      </c>
      <c r="AF286" s="56" t="str">
        <f t="shared" si="109"/>
        <v/>
      </c>
    </row>
    <row r="287" spans="1:32">
      <c r="A287" s="40" t="str">
        <f t="shared" si="104"/>
        <v/>
      </c>
      <c r="B287" s="40" t="str">
        <f t="shared" si="88"/>
        <v/>
      </c>
      <c r="C287" s="65" t="str">
        <f t="shared" si="89"/>
        <v/>
      </c>
      <c r="D287" s="56" t="str">
        <f t="shared" si="90"/>
        <v/>
      </c>
      <c r="E287" s="56" t="str">
        <f t="shared" si="91"/>
        <v/>
      </c>
      <c r="F287" s="66" t="str">
        <f t="shared" si="92"/>
        <v/>
      </c>
      <c r="G287" s="66" t="str">
        <f t="shared" si="93"/>
        <v/>
      </c>
      <c r="H287" s="57" t="str">
        <f t="shared" si="94"/>
        <v/>
      </c>
      <c r="I287" s="57" t="str">
        <f t="shared" si="95"/>
        <v/>
      </c>
      <c r="J287" s="64" t="str">
        <f t="shared" si="96"/>
        <v/>
      </c>
      <c r="K287" s="64" t="str">
        <f t="shared" si="97"/>
        <v/>
      </c>
      <c r="L287" s="114" t="str">
        <f t="shared" si="98"/>
        <v/>
      </c>
      <c r="M287" s="114" t="str">
        <f t="shared" si="99"/>
        <v/>
      </c>
      <c r="N287" s="113" t="str">
        <f>IF(B287&lt;&gt;"",IF(INDEX(ctrlage,B287)=TRUE,Livraison!$B$15-(YEAR(INDEX(pgebdat,B287))),""),"")</f>
        <v/>
      </c>
      <c r="O287" s="107"/>
      <c r="P287" s="105"/>
      <c r="Q287" s="108"/>
      <c r="R287" s="126"/>
      <c r="S287" s="108"/>
      <c r="T287" s="108"/>
      <c r="U287" s="108"/>
      <c r="V287" s="105"/>
      <c r="W287" s="132"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cation!Q287,libtform,0))&gt;=10311000,INDEX(codetform,MATCH(Qualification!Q287,libtform,0))&lt;=10319900),IF(AND(INDEX(codetwolang,MATCH(Qualification!U287,libtwolang,0))&gt;=1,INDEX(codetwolang,MATCH(Qualification!U287,libtwolang,0))&lt;=999),TRUE,FALSE),IF(AND(INDEX(codetwolang,MATCH(Qualification!U287,libtwolang,0))&gt;=10,INDEX(codetwolang,MATCH(Qualification!U287,libtwolang,0))&lt;=99),FALSE,TRUE))))</f>
        <v/>
      </c>
      <c r="AE287" s="26" t="str">
        <f t="shared" si="103"/>
        <v/>
      </c>
      <c r="AF287" s="56" t="str">
        <f t="shared" si="109"/>
        <v/>
      </c>
    </row>
    <row r="288" spans="1:32">
      <c r="A288" s="40" t="str">
        <f t="shared" si="104"/>
        <v/>
      </c>
      <c r="B288" s="40" t="str">
        <f t="shared" si="88"/>
        <v/>
      </c>
      <c r="C288" s="65" t="str">
        <f t="shared" si="89"/>
        <v/>
      </c>
      <c r="D288" s="56" t="str">
        <f t="shared" si="90"/>
        <v/>
      </c>
      <c r="E288" s="56" t="str">
        <f t="shared" si="91"/>
        <v/>
      </c>
      <c r="F288" s="66" t="str">
        <f t="shared" si="92"/>
        <v/>
      </c>
      <c r="G288" s="66" t="str">
        <f t="shared" si="93"/>
        <v/>
      </c>
      <c r="H288" s="57" t="str">
        <f t="shared" si="94"/>
        <v/>
      </c>
      <c r="I288" s="57" t="str">
        <f t="shared" si="95"/>
        <v/>
      </c>
      <c r="J288" s="64" t="str">
        <f t="shared" si="96"/>
        <v/>
      </c>
      <c r="K288" s="64" t="str">
        <f t="shared" si="97"/>
        <v/>
      </c>
      <c r="L288" s="114" t="str">
        <f t="shared" si="98"/>
        <v/>
      </c>
      <c r="M288" s="114" t="str">
        <f t="shared" si="99"/>
        <v/>
      </c>
      <c r="N288" s="113" t="str">
        <f>IF(B288&lt;&gt;"",IF(INDEX(ctrlage,B288)=TRUE,Livraison!$B$15-(YEAR(INDEX(pgebdat,B288))),""),"")</f>
        <v/>
      </c>
      <c r="O288" s="107"/>
      <c r="P288" s="105"/>
      <c r="Q288" s="108"/>
      <c r="R288" s="126"/>
      <c r="S288" s="108"/>
      <c r="T288" s="108"/>
      <c r="U288" s="108"/>
      <c r="V288" s="105"/>
      <c r="W288" s="132"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cation!Q288,libtform,0))&gt;=10311000,INDEX(codetform,MATCH(Qualification!Q288,libtform,0))&lt;=10319900),IF(AND(INDEX(codetwolang,MATCH(Qualification!U288,libtwolang,0))&gt;=1,INDEX(codetwolang,MATCH(Qualification!U288,libtwolang,0))&lt;=999),TRUE,FALSE),IF(AND(INDEX(codetwolang,MATCH(Qualification!U288,libtwolang,0))&gt;=10,INDEX(codetwolang,MATCH(Qualification!U288,libtwolang,0))&lt;=99),FALSE,TRUE))))</f>
        <v/>
      </c>
      <c r="AE288" s="26" t="str">
        <f t="shared" si="103"/>
        <v/>
      </c>
      <c r="AF288" s="56" t="str">
        <f t="shared" si="109"/>
        <v/>
      </c>
    </row>
    <row r="289" spans="1:32">
      <c r="A289" s="40" t="str">
        <f t="shared" si="104"/>
        <v/>
      </c>
      <c r="B289" s="40" t="str">
        <f t="shared" si="88"/>
        <v/>
      </c>
      <c r="C289" s="65" t="str">
        <f t="shared" si="89"/>
        <v/>
      </c>
      <c r="D289" s="56" t="str">
        <f t="shared" si="90"/>
        <v/>
      </c>
      <c r="E289" s="56" t="str">
        <f t="shared" si="91"/>
        <v/>
      </c>
      <c r="F289" s="66" t="str">
        <f t="shared" si="92"/>
        <v/>
      </c>
      <c r="G289" s="66" t="str">
        <f t="shared" si="93"/>
        <v/>
      </c>
      <c r="H289" s="57" t="str">
        <f t="shared" si="94"/>
        <v/>
      </c>
      <c r="I289" s="57" t="str">
        <f t="shared" si="95"/>
        <v/>
      </c>
      <c r="J289" s="64" t="str">
        <f t="shared" si="96"/>
        <v/>
      </c>
      <c r="K289" s="64" t="str">
        <f t="shared" si="97"/>
        <v/>
      </c>
      <c r="L289" s="114" t="str">
        <f t="shared" si="98"/>
        <v/>
      </c>
      <c r="M289" s="114" t="str">
        <f t="shared" si="99"/>
        <v/>
      </c>
      <c r="N289" s="113" t="str">
        <f>IF(B289&lt;&gt;"",IF(INDEX(ctrlage,B289)=TRUE,Livraison!$B$15-(YEAR(INDEX(pgebdat,B289))),""),"")</f>
        <v/>
      </c>
      <c r="O289" s="107"/>
      <c r="P289" s="105"/>
      <c r="Q289" s="108"/>
      <c r="R289" s="126"/>
      <c r="S289" s="108"/>
      <c r="T289" s="108"/>
      <c r="U289" s="108"/>
      <c r="V289" s="105"/>
      <c r="W289" s="132"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cation!Q289,libtform,0))&gt;=10311000,INDEX(codetform,MATCH(Qualification!Q289,libtform,0))&lt;=10319900),IF(AND(INDEX(codetwolang,MATCH(Qualification!U289,libtwolang,0))&gt;=1,INDEX(codetwolang,MATCH(Qualification!U289,libtwolang,0))&lt;=999),TRUE,FALSE),IF(AND(INDEX(codetwolang,MATCH(Qualification!U289,libtwolang,0))&gt;=10,INDEX(codetwolang,MATCH(Qualification!U289,libtwolang,0))&lt;=99),FALSE,TRUE))))</f>
        <v/>
      </c>
      <c r="AE289" s="26" t="str">
        <f t="shared" si="103"/>
        <v/>
      </c>
      <c r="AF289" s="56" t="str">
        <f t="shared" si="109"/>
        <v/>
      </c>
    </row>
    <row r="290" spans="1:32">
      <c r="A290" s="40" t="str">
        <f t="shared" si="104"/>
        <v/>
      </c>
      <c r="B290" s="40" t="str">
        <f t="shared" si="88"/>
        <v/>
      </c>
      <c r="C290" s="65" t="str">
        <f t="shared" si="89"/>
        <v/>
      </c>
      <c r="D290" s="56" t="str">
        <f t="shared" si="90"/>
        <v/>
      </c>
      <c r="E290" s="56" t="str">
        <f t="shared" si="91"/>
        <v/>
      </c>
      <c r="F290" s="66" t="str">
        <f t="shared" si="92"/>
        <v/>
      </c>
      <c r="G290" s="66" t="str">
        <f t="shared" si="93"/>
        <v/>
      </c>
      <c r="H290" s="57" t="str">
        <f t="shared" si="94"/>
        <v/>
      </c>
      <c r="I290" s="57" t="str">
        <f t="shared" si="95"/>
        <v/>
      </c>
      <c r="J290" s="64" t="str">
        <f t="shared" si="96"/>
        <v/>
      </c>
      <c r="K290" s="64" t="str">
        <f t="shared" si="97"/>
        <v/>
      </c>
      <c r="L290" s="114" t="str">
        <f t="shared" si="98"/>
        <v/>
      </c>
      <c r="M290" s="114" t="str">
        <f t="shared" si="99"/>
        <v/>
      </c>
      <c r="N290" s="113" t="str">
        <f>IF(B290&lt;&gt;"",IF(INDEX(ctrlage,B290)=TRUE,Livraison!$B$15-(YEAR(INDEX(pgebdat,B290))),""),"")</f>
        <v/>
      </c>
      <c r="O290" s="107"/>
      <c r="P290" s="105"/>
      <c r="Q290" s="108"/>
      <c r="R290" s="126"/>
      <c r="S290" s="108"/>
      <c r="T290" s="108"/>
      <c r="U290" s="108"/>
      <c r="V290" s="105"/>
      <c r="W290" s="132"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cation!Q290,libtform,0))&gt;=10311000,INDEX(codetform,MATCH(Qualification!Q290,libtform,0))&lt;=10319900),IF(AND(INDEX(codetwolang,MATCH(Qualification!U290,libtwolang,0))&gt;=1,INDEX(codetwolang,MATCH(Qualification!U290,libtwolang,0))&lt;=999),TRUE,FALSE),IF(AND(INDEX(codetwolang,MATCH(Qualification!U290,libtwolang,0))&gt;=10,INDEX(codetwolang,MATCH(Qualification!U290,libtwolang,0))&lt;=99),FALSE,TRUE))))</f>
        <v/>
      </c>
      <c r="AE290" s="26" t="str">
        <f t="shared" si="103"/>
        <v/>
      </c>
      <c r="AF290" s="56" t="str">
        <f t="shared" si="109"/>
        <v/>
      </c>
    </row>
    <row r="291" spans="1:32">
      <c r="A291" s="40" t="str">
        <f t="shared" si="104"/>
        <v/>
      </c>
      <c r="B291" s="40" t="str">
        <f t="shared" si="88"/>
        <v/>
      </c>
      <c r="C291" s="65" t="str">
        <f t="shared" si="89"/>
        <v/>
      </c>
      <c r="D291" s="56" t="str">
        <f t="shared" si="90"/>
        <v/>
      </c>
      <c r="E291" s="56" t="str">
        <f t="shared" si="91"/>
        <v/>
      </c>
      <c r="F291" s="66" t="str">
        <f t="shared" si="92"/>
        <v/>
      </c>
      <c r="G291" s="66" t="str">
        <f t="shared" si="93"/>
        <v/>
      </c>
      <c r="H291" s="57" t="str">
        <f t="shared" si="94"/>
        <v/>
      </c>
      <c r="I291" s="57" t="str">
        <f t="shared" si="95"/>
        <v/>
      </c>
      <c r="J291" s="64" t="str">
        <f t="shared" si="96"/>
        <v/>
      </c>
      <c r="K291" s="64" t="str">
        <f t="shared" si="97"/>
        <v/>
      </c>
      <c r="L291" s="114" t="str">
        <f t="shared" si="98"/>
        <v/>
      </c>
      <c r="M291" s="114" t="str">
        <f t="shared" si="99"/>
        <v/>
      </c>
      <c r="N291" s="113" t="str">
        <f>IF(B291&lt;&gt;"",IF(INDEX(ctrlage,B291)=TRUE,Livraison!$B$15-(YEAR(INDEX(pgebdat,B291))),""),"")</f>
        <v/>
      </c>
      <c r="O291" s="107"/>
      <c r="P291" s="105"/>
      <c r="Q291" s="108"/>
      <c r="R291" s="126"/>
      <c r="S291" s="108"/>
      <c r="T291" s="108"/>
      <c r="U291" s="108"/>
      <c r="V291" s="105"/>
      <c r="W291" s="132"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cation!Q291,libtform,0))&gt;=10311000,INDEX(codetform,MATCH(Qualification!Q291,libtform,0))&lt;=10319900),IF(AND(INDEX(codetwolang,MATCH(Qualification!U291,libtwolang,0))&gt;=1,INDEX(codetwolang,MATCH(Qualification!U291,libtwolang,0))&lt;=999),TRUE,FALSE),IF(AND(INDEX(codetwolang,MATCH(Qualification!U291,libtwolang,0))&gt;=10,INDEX(codetwolang,MATCH(Qualification!U291,libtwolang,0))&lt;=99),FALSE,TRUE))))</f>
        <v/>
      </c>
      <c r="AE291" s="26" t="str">
        <f t="shared" si="103"/>
        <v/>
      </c>
      <c r="AF291" s="56" t="str">
        <f t="shared" si="109"/>
        <v/>
      </c>
    </row>
    <row r="292" spans="1:32">
      <c r="A292" s="40" t="str">
        <f t="shared" si="104"/>
        <v/>
      </c>
      <c r="B292" s="40" t="str">
        <f t="shared" si="88"/>
        <v/>
      </c>
      <c r="C292" s="65" t="str">
        <f t="shared" si="89"/>
        <v/>
      </c>
      <c r="D292" s="56" t="str">
        <f t="shared" si="90"/>
        <v/>
      </c>
      <c r="E292" s="56" t="str">
        <f t="shared" si="91"/>
        <v/>
      </c>
      <c r="F292" s="66" t="str">
        <f t="shared" si="92"/>
        <v/>
      </c>
      <c r="G292" s="66" t="str">
        <f t="shared" si="93"/>
        <v/>
      </c>
      <c r="H292" s="57" t="str">
        <f t="shared" si="94"/>
        <v/>
      </c>
      <c r="I292" s="57" t="str">
        <f t="shared" si="95"/>
        <v/>
      </c>
      <c r="J292" s="64" t="str">
        <f t="shared" si="96"/>
        <v/>
      </c>
      <c r="K292" s="64" t="str">
        <f t="shared" si="97"/>
        <v/>
      </c>
      <c r="L292" s="114" t="str">
        <f t="shared" si="98"/>
        <v/>
      </c>
      <c r="M292" s="114" t="str">
        <f t="shared" si="99"/>
        <v/>
      </c>
      <c r="N292" s="113" t="str">
        <f>IF(B292&lt;&gt;"",IF(INDEX(ctrlage,B292)=TRUE,Livraison!$B$15-(YEAR(INDEX(pgebdat,B292))),""),"")</f>
        <v/>
      </c>
      <c r="O292" s="107"/>
      <c r="P292" s="105"/>
      <c r="Q292" s="108"/>
      <c r="R292" s="126"/>
      <c r="S292" s="108"/>
      <c r="T292" s="108"/>
      <c r="U292" s="108"/>
      <c r="V292" s="105"/>
      <c r="W292" s="132"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cation!Q292,libtform,0))&gt;=10311000,INDEX(codetform,MATCH(Qualification!Q292,libtform,0))&lt;=10319900),IF(AND(INDEX(codetwolang,MATCH(Qualification!U292,libtwolang,0))&gt;=1,INDEX(codetwolang,MATCH(Qualification!U292,libtwolang,0))&lt;=999),TRUE,FALSE),IF(AND(INDEX(codetwolang,MATCH(Qualification!U292,libtwolang,0))&gt;=10,INDEX(codetwolang,MATCH(Qualification!U292,libtwolang,0))&lt;=99),FALSE,TRUE))))</f>
        <v/>
      </c>
      <c r="AE292" s="26" t="str">
        <f t="shared" si="103"/>
        <v/>
      </c>
      <c r="AF292" s="56" t="str">
        <f t="shared" si="109"/>
        <v/>
      </c>
    </row>
    <row r="293" spans="1:32">
      <c r="A293" s="40" t="str">
        <f t="shared" si="104"/>
        <v/>
      </c>
      <c r="B293" s="40" t="str">
        <f t="shared" si="88"/>
        <v/>
      </c>
      <c r="C293" s="65" t="str">
        <f t="shared" si="89"/>
        <v/>
      </c>
      <c r="D293" s="56" t="str">
        <f t="shared" si="90"/>
        <v/>
      </c>
      <c r="E293" s="56" t="str">
        <f t="shared" si="91"/>
        <v/>
      </c>
      <c r="F293" s="66" t="str">
        <f t="shared" si="92"/>
        <v/>
      </c>
      <c r="G293" s="66" t="str">
        <f t="shared" si="93"/>
        <v/>
      </c>
      <c r="H293" s="57" t="str">
        <f t="shared" si="94"/>
        <v/>
      </c>
      <c r="I293" s="57" t="str">
        <f t="shared" si="95"/>
        <v/>
      </c>
      <c r="J293" s="64" t="str">
        <f t="shared" si="96"/>
        <v/>
      </c>
      <c r="K293" s="64" t="str">
        <f t="shared" si="97"/>
        <v/>
      </c>
      <c r="L293" s="114" t="str">
        <f t="shared" si="98"/>
        <v/>
      </c>
      <c r="M293" s="114" t="str">
        <f t="shared" si="99"/>
        <v/>
      </c>
      <c r="N293" s="113" t="str">
        <f>IF(B293&lt;&gt;"",IF(INDEX(ctrlage,B293)=TRUE,Livraison!$B$15-(YEAR(INDEX(pgebdat,B293))),""),"")</f>
        <v/>
      </c>
      <c r="O293" s="107"/>
      <c r="P293" s="105"/>
      <c r="Q293" s="108"/>
      <c r="R293" s="126"/>
      <c r="S293" s="108"/>
      <c r="T293" s="108"/>
      <c r="U293" s="108"/>
      <c r="V293" s="105"/>
      <c r="W293" s="132"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cation!Q293,libtform,0))&gt;=10311000,INDEX(codetform,MATCH(Qualification!Q293,libtform,0))&lt;=10319900),IF(AND(INDEX(codetwolang,MATCH(Qualification!U293,libtwolang,0))&gt;=1,INDEX(codetwolang,MATCH(Qualification!U293,libtwolang,0))&lt;=999),TRUE,FALSE),IF(AND(INDEX(codetwolang,MATCH(Qualification!U293,libtwolang,0))&gt;=10,INDEX(codetwolang,MATCH(Qualification!U293,libtwolang,0))&lt;=99),FALSE,TRUE))))</f>
        <v/>
      </c>
      <c r="AE293" s="26" t="str">
        <f t="shared" si="103"/>
        <v/>
      </c>
      <c r="AF293" s="56" t="str">
        <f t="shared" si="109"/>
        <v/>
      </c>
    </row>
    <row r="294" spans="1:32">
      <c r="A294" s="40" t="str">
        <f t="shared" si="104"/>
        <v/>
      </c>
      <c r="B294" s="40" t="str">
        <f t="shared" si="88"/>
        <v/>
      </c>
      <c r="C294" s="65" t="str">
        <f t="shared" si="89"/>
        <v/>
      </c>
      <c r="D294" s="56" t="str">
        <f t="shared" si="90"/>
        <v/>
      </c>
      <c r="E294" s="56" t="str">
        <f t="shared" si="91"/>
        <v/>
      </c>
      <c r="F294" s="66" t="str">
        <f t="shared" si="92"/>
        <v/>
      </c>
      <c r="G294" s="66" t="str">
        <f t="shared" si="93"/>
        <v/>
      </c>
      <c r="H294" s="57" t="str">
        <f t="shared" si="94"/>
        <v/>
      </c>
      <c r="I294" s="57" t="str">
        <f t="shared" si="95"/>
        <v/>
      </c>
      <c r="J294" s="64" t="str">
        <f t="shared" si="96"/>
        <v/>
      </c>
      <c r="K294" s="64" t="str">
        <f t="shared" si="97"/>
        <v/>
      </c>
      <c r="L294" s="114" t="str">
        <f t="shared" si="98"/>
        <v/>
      </c>
      <c r="M294" s="114" t="str">
        <f t="shared" si="99"/>
        <v/>
      </c>
      <c r="N294" s="113" t="str">
        <f>IF(B294&lt;&gt;"",IF(INDEX(ctrlage,B294)=TRUE,Livraison!$B$15-(YEAR(INDEX(pgebdat,B294))),""),"")</f>
        <v/>
      </c>
      <c r="O294" s="107"/>
      <c r="P294" s="105"/>
      <c r="Q294" s="108"/>
      <c r="R294" s="126"/>
      <c r="S294" s="108"/>
      <c r="T294" s="108"/>
      <c r="U294" s="108"/>
      <c r="V294" s="105"/>
      <c r="W294" s="132"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cation!Q294,libtform,0))&gt;=10311000,INDEX(codetform,MATCH(Qualification!Q294,libtform,0))&lt;=10319900),IF(AND(INDEX(codetwolang,MATCH(Qualification!U294,libtwolang,0))&gt;=1,INDEX(codetwolang,MATCH(Qualification!U294,libtwolang,0))&lt;=999),TRUE,FALSE),IF(AND(INDEX(codetwolang,MATCH(Qualification!U294,libtwolang,0))&gt;=10,INDEX(codetwolang,MATCH(Qualification!U294,libtwolang,0))&lt;=99),FALSE,TRUE))))</f>
        <v/>
      </c>
      <c r="AE294" s="26" t="str">
        <f t="shared" si="103"/>
        <v/>
      </c>
      <c r="AF294" s="56" t="str">
        <f t="shared" si="109"/>
        <v/>
      </c>
    </row>
    <row r="295" spans="1:32">
      <c r="A295" s="40" t="str">
        <f t="shared" si="104"/>
        <v/>
      </c>
      <c r="B295" s="40" t="str">
        <f t="shared" si="88"/>
        <v/>
      </c>
      <c r="C295" s="65" t="str">
        <f t="shared" si="89"/>
        <v/>
      </c>
      <c r="D295" s="56" t="str">
        <f t="shared" si="90"/>
        <v/>
      </c>
      <c r="E295" s="56" t="str">
        <f t="shared" si="91"/>
        <v/>
      </c>
      <c r="F295" s="66" t="str">
        <f t="shared" si="92"/>
        <v/>
      </c>
      <c r="G295" s="66" t="str">
        <f t="shared" si="93"/>
        <v/>
      </c>
      <c r="H295" s="57" t="str">
        <f t="shared" si="94"/>
        <v/>
      </c>
      <c r="I295" s="57" t="str">
        <f t="shared" si="95"/>
        <v/>
      </c>
      <c r="J295" s="64" t="str">
        <f t="shared" si="96"/>
        <v/>
      </c>
      <c r="K295" s="64" t="str">
        <f t="shared" si="97"/>
        <v/>
      </c>
      <c r="L295" s="114" t="str">
        <f t="shared" si="98"/>
        <v/>
      </c>
      <c r="M295" s="114" t="str">
        <f t="shared" si="99"/>
        <v/>
      </c>
      <c r="N295" s="113" t="str">
        <f>IF(B295&lt;&gt;"",IF(INDEX(ctrlage,B295)=TRUE,Livraison!$B$15-(YEAR(INDEX(pgebdat,B295))),""),"")</f>
        <v/>
      </c>
      <c r="O295" s="107"/>
      <c r="P295" s="105"/>
      <c r="Q295" s="108"/>
      <c r="R295" s="126"/>
      <c r="S295" s="108"/>
      <c r="T295" s="108"/>
      <c r="U295" s="108"/>
      <c r="V295" s="105"/>
      <c r="W295" s="132"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cation!Q295,libtform,0))&gt;=10311000,INDEX(codetform,MATCH(Qualification!Q295,libtform,0))&lt;=10319900),IF(AND(INDEX(codetwolang,MATCH(Qualification!U295,libtwolang,0))&gt;=1,INDEX(codetwolang,MATCH(Qualification!U295,libtwolang,0))&lt;=999),TRUE,FALSE),IF(AND(INDEX(codetwolang,MATCH(Qualification!U295,libtwolang,0))&gt;=10,INDEX(codetwolang,MATCH(Qualification!U295,libtwolang,0))&lt;=99),FALSE,TRUE))))</f>
        <v/>
      </c>
      <c r="AE295" s="26" t="str">
        <f t="shared" si="103"/>
        <v/>
      </c>
      <c r="AF295" s="56" t="str">
        <f t="shared" si="109"/>
        <v/>
      </c>
    </row>
    <row r="296" spans="1:32">
      <c r="A296" s="40" t="str">
        <f t="shared" si="104"/>
        <v/>
      </c>
      <c r="B296" s="40" t="str">
        <f t="shared" si="88"/>
        <v/>
      </c>
      <c r="C296" s="65" t="str">
        <f t="shared" si="89"/>
        <v/>
      </c>
      <c r="D296" s="56" t="str">
        <f t="shared" si="90"/>
        <v/>
      </c>
      <c r="E296" s="56" t="str">
        <f t="shared" si="91"/>
        <v/>
      </c>
      <c r="F296" s="66" t="str">
        <f t="shared" si="92"/>
        <v/>
      </c>
      <c r="G296" s="66" t="str">
        <f t="shared" si="93"/>
        <v/>
      </c>
      <c r="H296" s="57" t="str">
        <f t="shared" si="94"/>
        <v/>
      </c>
      <c r="I296" s="57" t="str">
        <f t="shared" si="95"/>
        <v/>
      </c>
      <c r="J296" s="64" t="str">
        <f t="shared" si="96"/>
        <v/>
      </c>
      <c r="K296" s="64" t="str">
        <f t="shared" si="97"/>
        <v/>
      </c>
      <c r="L296" s="114" t="str">
        <f t="shared" si="98"/>
        <v/>
      </c>
      <c r="M296" s="114" t="str">
        <f t="shared" si="99"/>
        <v/>
      </c>
      <c r="N296" s="113" t="str">
        <f>IF(B296&lt;&gt;"",IF(INDEX(ctrlage,B296)=TRUE,Livraison!$B$15-(YEAR(INDEX(pgebdat,B296))),""),"")</f>
        <v/>
      </c>
      <c r="O296" s="107"/>
      <c r="P296" s="105"/>
      <c r="Q296" s="108"/>
      <c r="R296" s="126"/>
      <c r="S296" s="108"/>
      <c r="T296" s="108"/>
      <c r="U296" s="108"/>
      <c r="V296" s="105"/>
      <c r="W296" s="132"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cation!Q296,libtform,0))&gt;=10311000,INDEX(codetform,MATCH(Qualification!Q296,libtform,0))&lt;=10319900),IF(AND(INDEX(codetwolang,MATCH(Qualification!U296,libtwolang,0))&gt;=1,INDEX(codetwolang,MATCH(Qualification!U296,libtwolang,0))&lt;=999),TRUE,FALSE),IF(AND(INDEX(codetwolang,MATCH(Qualification!U296,libtwolang,0))&gt;=10,INDEX(codetwolang,MATCH(Qualification!U296,libtwolang,0))&lt;=99),FALSE,TRUE))))</f>
        <v/>
      </c>
      <c r="AE296" s="26" t="str">
        <f t="shared" si="103"/>
        <v/>
      </c>
      <c r="AF296" s="56" t="str">
        <f t="shared" si="109"/>
        <v/>
      </c>
    </row>
    <row r="297" spans="1:32">
      <c r="A297" s="40" t="str">
        <f t="shared" si="104"/>
        <v/>
      </c>
      <c r="B297" s="40" t="str">
        <f t="shared" si="88"/>
        <v/>
      </c>
      <c r="C297" s="65" t="str">
        <f t="shared" si="89"/>
        <v/>
      </c>
      <c r="D297" s="56" t="str">
        <f t="shared" si="90"/>
        <v/>
      </c>
      <c r="E297" s="56" t="str">
        <f t="shared" si="91"/>
        <v/>
      </c>
      <c r="F297" s="66" t="str">
        <f t="shared" si="92"/>
        <v/>
      </c>
      <c r="G297" s="66" t="str">
        <f t="shared" si="93"/>
        <v/>
      </c>
      <c r="H297" s="57" t="str">
        <f t="shared" si="94"/>
        <v/>
      </c>
      <c r="I297" s="57" t="str">
        <f t="shared" si="95"/>
        <v/>
      </c>
      <c r="J297" s="64" t="str">
        <f t="shared" si="96"/>
        <v/>
      </c>
      <c r="K297" s="64" t="str">
        <f t="shared" si="97"/>
        <v/>
      </c>
      <c r="L297" s="114" t="str">
        <f t="shared" si="98"/>
        <v/>
      </c>
      <c r="M297" s="114" t="str">
        <f t="shared" si="99"/>
        <v/>
      </c>
      <c r="N297" s="113" t="str">
        <f>IF(B297&lt;&gt;"",IF(INDEX(ctrlage,B297)=TRUE,Livraison!$B$15-(YEAR(INDEX(pgebdat,B297))),""),"")</f>
        <v/>
      </c>
      <c r="O297" s="107"/>
      <c r="P297" s="105"/>
      <c r="Q297" s="108"/>
      <c r="R297" s="126"/>
      <c r="S297" s="108"/>
      <c r="T297" s="108"/>
      <c r="U297" s="108"/>
      <c r="V297" s="105"/>
      <c r="W297" s="132"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cation!Q297,libtform,0))&gt;=10311000,INDEX(codetform,MATCH(Qualification!Q297,libtform,0))&lt;=10319900),IF(AND(INDEX(codetwolang,MATCH(Qualification!U297,libtwolang,0))&gt;=1,INDEX(codetwolang,MATCH(Qualification!U297,libtwolang,0))&lt;=999),TRUE,FALSE),IF(AND(INDEX(codetwolang,MATCH(Qualification!U297,libtwolang,0))&gt;=10,INDEX(codetwolang,MATCH(Qualification!U297,libtwolang,0))&lt;=99),FALSE,TRUE))))</f>
        <v/>
      </c>
      <c r="AE297" s="26" t="str">
        <f t="shared" si="103"/>
        <v/>
      </c>
      <c r="AF297" s="56" t="str">
        <f t="shared" si="109"/>
        <v/>
      </c>
    </row>
    <row r="298" spans="1:32">
      <c r="A298" s="40" t="str">
        <f t="shared" si="104"/>
        <v/>
      </c>
      <c r="B298" s="40" t="str">
        <f t="shared" si="88"/>
        <v/>
      </c>
      <c r="C298" s="65" t="str">
        <f t="shared" si="89"/>
        <v/>
      </c>
      <c r="D298" s="56" t="str">
        <f t="shared" si="90"/>
        <v/>
      </c>
      <c r="E298" s="56" t="str">
        <f t="shared" si="91"/>
        <v/>
      </c>
      <c r="F298" s="66" t="str">
        <f t="shared" si="92"/>
        <v/>
      </c>
      <c r="G298" s="66" t="str">
        <f t="shared" si="93"/>
        <v/>
      </c>
      <c r="H298" s="57" t="str">
        <f t="shared" si="94"/>
        <v/>
      </c>
      <c r="I298" s="57" t="str">
        <f t="shared" si="95"/>
        <v/>
      </c>
      <c r="J298" s="64" t="str">
        <f t="shared" si="96"/>
        <v/>
      </c>
      <c r="K298" s="64" t="str">
        <f t="shared" si="97"/>
        <v/>
      </c>
      <c r="L298" s="114" t="str">
        <f t="shared" si="98"/>
        <v/>
      </c>
      <c r="M298" s="114" t="str">
        <f t="shared" si="99"/>
        <v/>
      </c>
      <c r="N298" s="113" t="str">
        <f>IF(B298&lt;&gt;"",IF(INDEX(ctrlage,B298)=TRUE,Livraison!$B$15-(YEAR(INDEX(pgebdat,B298))),""),"")</f>
        <v/>
      </c>
      <c r="O298" s="107"/>
      <c r="P298" s="105"/>
      <c r="Q298" s="108"/>
      <c r="R298" s="126"/>
      <c r="S298" s="108"/>
      <c r="T298" s="108"/>
      <c r="U298" s="108"/>
      <c r="V298" s="105"/>
      <c r="W298" s="132"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cation!Q298,libtform,0))&gt;=10311000,INDEX(codetform,MATCH(Qualification!Q298,libtform,0))&lt;=10319900),IF(AND(INDEX(codetwolang,MATCH(Qualification!U298,libtwolang,0))&gt;=1,INDEX(codetwolang,MATCH(Qualification!U298,libtwolang,0))&lt;=999),TRUE,FALSE),IF(AND(INDEX(codetwolang,MATCH(Qualification!U298,libtwolang,0))&gt;=10,INDEX(codetwolang,MATCH(Qualification!U298,libtwolang,0))&lt;=99),FALSE,TRUE))))</f>
        <v/>
      </c>
      <c r="AE298" s="26" t="str">
        <f t="shared" si="103"/>
        <v/>
      </c>
      <c r="AF298" s="56" t="str">
        <f t="shared" si="109"/>
        <v/>
      </c>
    </row>
    <row r="299" spans="1:32">
      <c r="A299" s="40" t="str">
        <f t="shared" si="104"/>
        <v/>
      </c>
      <c r="B299" s="40" t="str">
        <f t="shared" si="88"/>
        <v/>
      </c>
      <c r="C299" s="65" t="str">
        <f t="shared" si="89"/>
        <v/>
      </c>
      <c r="D299" s="56" t="str">
        <f t="shared" si="90"/>
        <v/>
      </c>
      <c r="E299" s="56" t="str">
        <f t="shared" si="91"/>
        <v/>
      </c>
      <c r="F299" s="66" t="str">
        <f t="shared" si="92"/>
        <v/>
      </c>
      <c r="G299" s="66" t="str">
        <f t="shared" si="93"/>
        <v/>
      </c>
      <c r="H299" s="57" t="str">
        <f t="shared" si="94"/>
        <v/>
      </c>
      <c r="I299" s="57" t="str">
        <f t="shared" si="95"/>
        <v/>
      </c>
      <c r="J299" s="64" t="str">
        <f t="shared" si="96"/>
        <v/>
      </c>
      <c r="K299" s="64" t="str">
        <f t="shared" si="97"/>
        <v/>
      </c>
      <c r="L299" s="114" t="str">
        <f t="shared" si="98"/>
        <v/>
      </c>
      <c r="M299" s="114" t="str">
        <f t="shared" si="99"/>
        <v/>
      </c>
      <c r="N299" s="113" t="str">
        <f>IF(B299&lt;&gt;"",IF(INDEX(ctrlage,B299)=TRUE,Livraison!$B$15-(YEAR(INDEX(pgebdat,B299))),""),"")</f>
        <v/>
      </c>
      <c r="O299" s="107"/>
      <c r="P299" s="105"/>
      <c r="Q299" s="108"/>
      <c r="R299" s="126"/>
      <c r="S299" s="108"/>
      <c r="T299" s="108"/>
      <c r="U299" s="108"/>
      <c r="V299" s="105"/>
      <c r="W299" s="132"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cation!Q299,libtform,0))&gt;=10311000,INDEX(codetform,MATCH(Qualification!Q299,libtform,0))&lt;=10319900),IF(AND(INDEX(codetwolang,MATCH(Qualification!U299,libtwolang,0))&gt;=1,INDEX(codetwolang,MATCH(Qualification!U299,libtwolang,0))&lt;=999),TRUE,FALSE),IF(AND(INDEX(codetwolang,MATCH(Qualification!U299,libtwolang,0))&gt;=10,INDEX(codetwolang,MATCH(Qualification!U299,libtwolang,0))&lt;=99),FALSE,TRUE))))</f>
        <v/>
      </c>
      <c r="AE299" s="26" t="str">
        <f t="shared" si="103"/>
        <v/>
      </c>
      <c r="AF299" s="56" t="str">
        <f t="shared" si="109"/>
        <v/>
      </c>
    </row>
    <row r="300" spans="1:32">
      <c r="A300" s="40" t="str">
        <f t="shared" si="104"/>
        <v/>
      </c>
      <c r="B300" s="40" t="str">
        <f t="shared" si="88"/>
        <v/>
      </c>
      <c r="C300" s="65" t="str">
        <f t="shared" si="89"/>
        <v/>
      </c>
      <c r="D300" s="56" t="str">
        <f t="shared" si="90"/>
        <v/>
      </c>
      <c r="E300" s="56" t="str">
        <f t="shared" si="91"/>
        <v/>
      </c>
      <c r="F300" s="66" t="str">
        <f t="shared" si="92"/>
        <v/>
      </c>
      <c r="G300" s="66" t="str">
        <f t="shared" si="93"/>
        <v/>
      </c>
      <c r="H300" s="57" t="str">
        <f t="shared" si="94"/>
        <v/>
      </c>
      <c r="I300" s="57" t="str">
        <f t="shared" si="95"/>
        <v/>
      </c>
      <c r="J300" s="64" t="str">
        <f t="shared" si="96"/>
        <v/>
      </c>
      <c r="K300" s="64" t="str">
        <f t="shared" si="97"/>
        <v/>
      </c>
      <c r="L300" s="114" t="str">
        <f t="shared" si="98"/>
        <v/>
      </c>
      <c r="M300" s="114" t="str">
        <f t="shared" si="99"/>
        <v/>
      </c>
      <c r="N300" s="113" t="str">
        <f>IF(B300&lt;&gt;"",IF(INDEX(ctrlage,B300)=TRUE,Livraison!$B$15-(YEAR(INDEX(pgebdat,B300))),""),"")</f>
        <v/>
      </c>
      <c r="O300" s="107"/>
      <c r="P300" s="105"/>
      <c r="Q300" s="108"/>
      <c r="R300" s="126"/>
      <c r="S300" s="108"/>
      <c r="T300" s="108"/>
      <c r="U300" s="108"/>
      <c r="V300" s="105"/>
      <c r="W300" s="132"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cation!Q300,libtform,0))&gt;=10311000,INDEX(codetform,MATCH(Qualification!Q300,libtform,0))&lt;=10319900),IF(AND(INDEX(codetwolang,MATCH(Qualification!U300,libtwolang,0))&gt;=1,INDEX(codetwolang,MATCH(Qualification!U300,libtwolang,0))&lt;=999),TRUE,FALSE),IF(AND(INDEX(codetwolang,MATCH(Qualification!U300,libtwolang,0))&gt;=10,INDEX(codetwolang,MATCH(Qualification!U300,libtwolang,0))&lt;=99),FALSE,TRUE))))</f>
        <v/>
      </c>
      <c r="AE300" s="26" t="str">
        <f t="shared" si="103"/>
        <v/>
      </c>
      <c r="AF300" s="56" t="str">
        <f t="shared" si="109"/>
        <v/>
      </c>
    </row>
    <row r="301" spans="1:32">
      <c r="A301" s="40" t="str">
        <f t="shared" si="104"/>
        <v/>
      </c>
      <c r="B301" s="40" t="str">
        <f t="shared" si="88"/>
        <v/>
      </c>
      <c r="C301" s="65" t="str">
        <f t="shared" si="89"/>
        <v/>
      </c>
      <c r="D301" s="56" t="str">
        <f t="shared" si="90"/>
        <v/>
      </c>
      <c r="E301" s="56" t="str">
        <f t="shared" si="91"/>
        <v/>
      </c>
      <c r="F301" s="66" t="str">
        <f t="shared" si="92"/>
        <v/>
      </c>
      <c r="G301" s="66" t="str">
        <f t="shared" si="93"/>
        <v/>
      </c>
      <c r="H301" s="57" t="str">
        <f t="shared" si="94"/>
        <v/>
      </c>
      <c r="I301" s="57" t="str">
        <f t="shared" si="95"/>
        <v/>
      </c>
      <c r="J301" s="64" t="str">
        <f t="shared" si="96"/>
        <v/>
      </c>
      <c r="K301" s="64" t="str">
        <f t="shared" si="97"/>
        <v/>
      </c>
      <c r="L301" s="114" t="str">
        <f t="shared" si="98"/>
        <v/>
      </c>
      <c r="M301" s="114" t="str">
        <f t="shared" si="99"/>
        <v/>
      </c>
      <c r="N301" s="113" t="str">
        <f>IF(B301&lt;&gt;"",IF(INDEX(ctrlage,B301)=TRUE,Livraison!$B$15-(YEAR(INDEX(pgebdat,B301))),""),"")</f>
        <v/>
      </c>
      <c r="O301" s="107"/>
      <c r="P301" s="105"/>
      <c r="Q301" s="108"/>
      <c r="R301" s="126"/>
      <c r="S301" s="108"/>
      <c r="T301" s="108"/>
      <c r="U301" s="108"/>
      <c r="V301" s="105"/>
      <c r="W301" s="132"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cation!Q301,libtform,0))&gt;=10311000,INDEX(codetform,MATCH(Qualification!Q301,libtform,0))&lt;=10319900),IF(AND(INDEX(codetwolang,MATCH(Qualification!U301,libtwolang,0))&gt;=1,INDEX(codetwolang,MATCH(Qualification!U301,libtwolang,0))&lt;=999),TRUE,FALSE),IF(AND(INDEX(codetwolang,MATCH(Qualification!U301,libtwolang,0))&gt;=10,INDEX(codetwolang,MATCH(Qualification!U301,libtwolang,0))&lt;=99),FALSE,TRUE))))</f>
        <v/>
      </c>
      <c r="AE301" s="26" t="str">
        <f t="shared" si="103"/>
        <v/>
      </c>
      <c r="AF301" s="56" t="str">
        <f t="shared" si="109"/>
        <v/>
      </c>
    </row>
    <row r="302" spans="1:32">
      <c r="A302" s="40" t="str">
        <f t="shared" si="104"/>
        <v/>
      </c>
      <c r="B302" s="40" t="str">
        <f t="shared" si="88"/>
        <v/>
      </c>
      <c r="C302" s="65" t="str">
        <f t="shared" si="89"/>
        <v/>
      </c>
      <c r="D302" s="56" t="str">
        <f t="shared" si="90"/>
        <v/>
      </c>
      <c r="E302" s="56" t="str">
        <f t="shared" si="91"/>
        <v/>
      </c>
      <c r="F302" s="66" t="str">
        <f t="shared" si="92"/>
        <v/>
      </c>
      <c r="G302" s="66" t="str">
        <f t="shared" si="93"/>
        <v/>
      </c>
      <c r="H302" s="57" t="str">
        <f t="shared" si="94"/>
        <v/>
      </c>
      <c r="I302" s="57" t="str">
        <f t="shared" si="95"/>
        <v/>
      </c>
      <c r="J302" s="64" t="str">
        <f t="shared" si="96"/>
        <v/>
      </c>
      <c r="K302" s="64" t="str">
        <f t="shared" si="97"/>
        <v/>
      </c>
      <c r="L302" s="114" t="str">
        <f t="shared" si="98"/>
        <v/>
      </c>
      <c r="M302" s="114" t="str">
        <f t="shared" si="99"/>
        <v/>
      </c>
      <c r="N302" s="113" t="str">
        <f>IF(B302&lt;&gt;"",IF(INDEX(ctrlage,B302)=TRUE,Livraison!$B$15-(YEAR(INDEX(pgebdat,B302))),""),"")</f>
        <v/>
      </c>
      <c r="O302" s="107"/>
      <c r="P302" s="105"/>
      <c r="Q302" s="108"/>
      <c r="R302" s="126"/>
      <c r="S302" s="108"/>
      <c r="T302" s="108"/>
      <c r="U302" s="108"/>
      <c r="V302" s="105"/>
      <c r="W302" s="132"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cation!Q302,libtform,0))&gt;=10311000,INDEX(codetform,MATCH(Qualification!Q302,libtform,0))&lt;=10319900),IF(AND(INDEX(codetwolang,MATCH(Qualification!U302,libtwolang,0))&gt;=1,INDEX(codetwolang,MATCH(Qualification!U302,libtwolang,0))&lt;=999),TRUE,FALSE),IF(AND(INDEX(codetwolang,MATCH(Qualification!U302,libtwolang,0))&gt;=10,INDEX(codetwolang,MATCH(Qualification!U302,libtwolang,0))&lt;=99),FALSE,TRUE))))</f>
        <v/>
      </c>
      <c r="AE302" s="26" t="str">
        <f t="shared" si="103"/>
        <v/>
      </c>
      <c r="AF302" s="56" t="str">
        <f t="shared" si="109"/>
        <v/>
      </c>
    </row>
    <row r="303" spans="1:32">
      <c r="A303" s="40" t="str">
        <f t="shared" si="104"/>
        <v/>
      </c>
      <c r="B303" s="40" t="str">
        <f t="shared" si="88"/>
        <v/>
      </c>
      <c r="C303" s="65" t="str">
        <f t="shared" si="89"/>
        <v/>
      </c>
      <c r="D303" s="56" t="str">
        <f t="shared" si="90"/>
        <v/>
      </c>
      <c r="E303" s="56" t="str">
        <f t="shared" si="91"/>
        <v/>
      </c>
      <c r="F303" s="66" t="str">
        <f t="shared" si="92"/>
        <v/>
      </c>
      <c r="G303" s="66" t="str">
        <f t="shared" si="93"/>
        <v/>
      </c>
      <c r="H303" s="57" t="str">
        <f t="shared" si="94"/>
        <v/>
      </c>
      <c r="I303" s="57" t="str">
        <f t="shared" si="95"/>
        <v/>
      </c>
      <c r="J303" s="64" t="str">
        <f t="shared" si="96"/>
        <v/>
      </c>
      <c r="K303" s="64" t="str">
        <f t="shared" si="97"/>
        <v/>
      </c>
      <c r="L303" s="114" t="str">
        <f t="shared" si="98"/>
        <v/>
      </c>
      <c r="M303" s="114" t="str">
        <f t="shared" si="99"/>
        <v/>
      </c>
      <c r="N303" s="113" t="str">
        <f>IF(B303&lt;&gt;"",IF(INDEX(ctrlage,B303)=TRUE,Livraison!$B$15-(YEAR(INDEX(pgebdat,B303))),""),"")</f>
        <v/>
      </c>
      <c r="O303" s="107"/>
      <c r="P303" s="105"/>
      <c r="Q303" s="108"/>
      <c r="R303" s="126"/>
      <c r="S303" s="108"/>
      <c r="T303" s="108"/>
      <c r="U303" s="108"/>
      <c r="V303" s="105"/>
      <c r="W303" s="132"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cation!Q303,libtform,0))&gt;=10311000,INDEX(codetform,MATCH(Qualification!Q303,libtform,0))&lt;=10319900),IF(AND(INDEX(codetwolang,MATCH(Qualification!U303,libtwolang,0))&gt;=1,INDEX(codetwolang,MATCH(Qualification!U303,libtwolang,0))&lt;=999),TRUE,FALSE),IF(AND(INDEX(codetwolang,MATCH(Qualification!U303,libtwolang,0))&gt;=10,INDEX(codetwolang,MATCH(Qualification!U303,libtwolang,0))&lt;=99),FALSE,TRUE))))</f>
        <v/>
      </c>
      <c r="AE303" s="26" t="str">
        <f t="shared" si="103"/>
        <v/>
      </c>
      <c r="AF303" s="56" t="str">
        <f t="shared" si="109"/>
        <v/>
      </c>
    </row>
    <row r="304" spans="1:32">
      <c r="A304" s="40" t="str">
        <f t="shared" si="104"/>
        <v/>
      </c>
      <c r="B304" s="40" t="str">
        <f t="shared" si="88"/>
        <v/>
      </c>
      <c r="C304" s="65" t="str">
        <f t="shared" si="89"/>
        <v/>
      </c>
      <c r="D304" s="56" t="str">
        <f t="shared" si="90"/>
        <v/>
      </c>
      <c r="E304" s="56" t="str">
        <f t="shared" si="91"/>
        <v/>
      </c>
      <c r="F304" s="66" t="str">
        <f t="shared" si="92"/>
        <v/>
      </c>
      <c r="G304" s="66" t="str">
        <f t="shared" si="93"/>
        <v/>
      </c>
      <c r="H304" s="57" t="str">
        <f t="shared" si="94"/>
        <v/>
      </c>
      <c r="I304" s="57" t="str">
        <f t="shared" si="95"/>
        <v/>
      </c>
      <c r="J304" s="64" t="str">
        <f t="shared" si="96"/>
        <v/>
      </c>
      <c r="K304" s="64" t="str">
        <f t="shared" si="97"/>
        <v/>
      </c>
      <c r="L304" s="114" t="str">
        <f t="shared" si="98"/>
        <v/>
      </c>
      <c r="M304" s="114" t="str">
        <f t="shared" si="99"/>
        <v/>
      </c>
      <c r="N304" s="113" t="str">
        <f>IF(B304&lt;&gt;"",IF(INDEX(ctrlage,B304)=TRUE,Livraison!$B$15-(YEAR(INDEX(pgebdat,B304))),""),"")</f>
        <v/>
      </c>
      <c r="O304" s="107"/>
      <c r="P304" s="105"/>
      <c r="Q304" s="108"/>
      <c r="R304" s="126"/>
      <c r="S304" s="108"/>
      <c r="T304" s="108"/>
      <c r="U304" s="108"/>
      <c r="V304" s="105"/>
      <c r="W304" s="132"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cation!Q304,libtform,0))&gt;=10311000,INDEX(codetform,MATCH(Qualification!Q304,libtform,0))&lt;=10319900),IF(AND(INDEX(codetwolang,MATCH(Qualification!U304,libtwolang,0))&gt;=1,INDEX(codetwolang,MATCH(Qualification!U304,libtwolang,0))&lt;=999),TRUE,FALSE),IF(AND(INDEX(codetwolang,MATCH(Qualification!U304,libtwolang,0))&gt;=10,INDEX(codetwolang,MATCH(Qualification!U304,libtwolang,0))&lt;=99),FALSE,TRUE))))</f>
        <v/>
      </c>
      <c r="AE304" s="26" t="str">
        <f t="shared" si="103"/>
        <v/>
      </c>
      <c r="AF304" s="56" t="str">
        <f t="shared" si="109"/>
        <v/>
      </c>
    </row>
    <row r="305" spans="1:32">
      <c r="A305" s="40" t="str">
        <f t="shared" si="104"/>
        <v/>
      </c>
      <c r="B305" s="40" t="str">
        <f t="shared" si="88"/>
        <v/>
      </c>
      <c r="C305" s="65" t="str">
        <f t="shared" si="89"/>
        <v/>
      </c>
      <c r="D305" s="56" t="str">
        <f t="shared" si="90"/>
        <v/>
      </c>
      <c r="E305" s="56" t="str">
        <f t="shared" si="91"/>
        <v/>
      </c>
      <c r="F305" s="66" t="str">
        <f t="shared" si="92"/>
        <v/>
      </c>
      <c r="G305" s="66" t="str">
        <f t="shared" si="93"/>
        <v/>
      </c>
      <c r="H305" s="57" t="str">
        <f t="shared" si="94"/>
        <v/>
      </c>
      <c r="I305" s="57" t="str">
        <f t="shared" si="95"/>
        <v/>
      </c>
      <c r="J305" s="64" t="str">
        <f t="shared" si="96"/>
        <v/>
      </c>
      <c r="K305" s="64" t="str">
        <f t="shared" si="97"/>
        <v/>
      </c>
      <c r="L305" s="114" t="str">
        <f t="shared" si="98"/>
        <v/>
      </c>
      <c r="M305" s="114" t="str">
        <f t="shared" si="99"/>
        <v/>
      </c>
      <c r="N305" s="113" t="str">
        <f>IF(B305&lt;&gt;"",IF(INDEX(ctrlage,B305)=TRUE,Livraison!$B$15-(YEAR(INDEX(pgebdat,B305))),""),"")</f>
        <v/>
      </c>
      <c r="O305" s="107"/>
      <c r="P305" s="105"/>
      <c r="Q305" s="108"/>
      <c r="R305" s="126"/>
      <c r="S305" s="108"/>
      <c r="T305" s="108"/>
      <c r="U305" s="108"/>
      <c r="V305" s="105"/>
      <c r="W305" s="132"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cation!Q305,libtform,0))&gt;=10311000,INDEX(codetform,MATCH(Qualification!Q305,libtform,0))&lt;=10319900),IF(AND(INDEX(codetwolang,MATCH(Qualification!U305,libtwolang,0))&gt;=1,INDEX(codetwolang,MATCH(Qualification!U305,libtwolang,0))&lt;=999),TRUE,FALSE),IF(AND(INDEX(codetwolang,MATCH(Qualification!U305,libtwolang,0))&gt;=10,INDEX(codetwolang,MATCH(Qualification!U305,libtwolang,0))&lt;=99),FALSE,TRUE))))</f>
        <v/>
      </c>
      <c r="AE305" s="26" t="str">
        <f t="shared" si="103"/>
        <v/>
      </c>
      <c r="AF305" s="56" t="str">
        <f t="shared" si="109"/>
        <v/>
      </c>
    </row>
    <row r="306" spans="1:32">
      <c r="A306" s="40" t="str">
        <f t="shared" si="104"/>
        <v/>
      </c>
      <c r="B306" s="40" t="str">
        <f t="shared" si="88"/>
        <v/>
      </c>
      <c r="C306" s="65" t="str">
        <f t="shared" si="89"/>
        <v/>
      </c>
      <c r="D306" s="56" t="str">
        <f t="shared" si="90"/>
        <v/>
      </c>
      <c r="E306" s="56" t="str">
        <f t="shared" si="91"/>
        <v/>
      </c>
      <c r="F306" s="66" t="str">
        <f t="shared" si="92"/>
        <v/>
      </c>
      <c r="G306" s="66" t="str">
        <f t="shared" si="93"/>
        <v/>
      </c>
      <c r="H306" s="57" t="str">
        <f t="shared" si="94"/>
        <v/>
      </c>
      <c r="I306" s="57" t="str">
        <f t="shared" si="95"/>
        <v/>
      </c>
      <c r="J306" s="64" t="str">
        <f t="shared" si="96"/>
        <v/>
      </c>
      <c r="K306" s="64" t="str">
        <f t="shared" si="97"/>
        <v/>
      </c>
      <c r="L306" s="114" t="str">
        <f t="shared" si="98"/>
        <v/>
      </c>
      <c r="M306" s="114" t="str">
        <f t="shared" si="99"/>
        <v/>
      </c>
      <c r="N306" s="113" t="str">
        <f>IF(B306&lt;&gt;"",IF(INDEX(ctrlage,B306)=TRUE,Livraison!$B$15-(YEAR(INDEX(pgebdat,B306))),""),"")</f>
        <v/>
      </c>
      <c r="O306" s="107"/>
      <c r="P306" s="105"/>
      <c r="Q306" s="108"/>
      <c r="R306" s="126"/>
      <c r="S306" s="108"/>
      <c r="T306" s="108"/>
      <c r="U306" s="108"/>
      <c r="V306" s="105"/>
      <c r="W306" s="132"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cation!Q306,libtform,0))&gt;=10311000,INDEX(codetform,MATCH(Qualification!Q306,libtform,0))&lt;=10319900),IF(AND(INDEX(codetwolang,MATCH(Qualification!U306,libtwolang,0))&gt;=1,INDEX(codetwolang,MATCH(Qualification!U306,libtwolang,0))&lt;=999),TRUE,FALSE),IF(AND(INDEX(codetwolang,MATCH(Qualification!U306,libtwolang,0))&gt;=10,INDEX(codetwolang,MATCH(Qualification!U306,libtwolang,0))&lt;=99),FALSE,TRUE))))</f>
        <v/>
      </c>
      <c r="AE306" s="26" t="str">
        <f t="shared" si="103"/>
        <v/>
      </c>
      <c r="AF306" s="56" t="str">
        <f t="shared" si="109"/>
        <v/>
      </c>
    </row>
    <row r="307" spans="1:32">
      <c r="A307" s="40" t="str">
        <f t="shared" si="104"/>
        <v/>
      </c>
      <c r="B307" s="40" t="str">
        <f t="shared" si="88"/>
        <v/>
      </c>
      <c r="C307" s="65" t="str">
        <f t="shared" si="89"/>
        <v/>
      </c>
      <c r="D307" s="56" t="str">
        <f t="shared" si="90"/>
        <v/>
      </c>
      <c r="E307" s="56" t="str">
        <f t="shared" si="91"/>
        <v/>
      </c>
      <c r="F307" s="66" t="str">
        <f t="shared" si="92"/>
        <v/>
      </c>
      <c r="G307" s="66" t="str">
        <f t="shared" si="93"/>
        <v/>
      </c>
      <c r="H307" s="57" t="str">
        <f t="shared" si="94"/>
        <v/>
      </c>
      <c r="I307" s="57" t="str">
        <f t="shared" si="95"/>
        <v/>
      </c>
      <c r="J307" s="64" t="str">
        <f t="shared" si="96"/>
        <v/>
      </c>
      <c r="K307" s="64" t="str">
        <f t="shared" si="97"/>
        <v/>
      </c>
      <c r="L307" s="114" t="str">
        <f t="shared" si="98"/>
        <v/>
      </c>
      <c r="M307" s="114" t="str">
        <f t="shared" si="99"/>
        <v/>
      </c>
      <c r="N307" s="113" t="str">
        <f>IF(B307&lt;&gt;"",IF(INDEX(ctrlage,B307)=TRUE,Livraison!$B$15-(YEAR(INDEX(pgebdat,B307))),""),"")</f>
        <v/>
      </c>
      <c r="O307" s="107"/>
      <c r="P307" s="105"/>
      <c r="Q307" s="108"/>
      <c r="R307" s="126"/>
      <c r="S307" s="108"/>
      <c r="T307" s="108"/>
      <c r="U307" s="108"/>
      <c r="V307" s="105"/>
      <c r="W307" s="132"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cation!Q307,libtform,0))&gt;=10311000,INDEX(codetform,MATCH(Qualification!Q307,libtform,0))&lt;=10319900),IF(AND(INDEX(codetwolang,MATCH(Qualification!U307,libtwolang,0))&gt;=1,INDEX(codetwolang,MATCH(Qualification!U307,libtwolang,0))&lt;=999),TRUE,FALSE),IF(AND(INDEX(codetwolang,MATCH(Qualification!U307,libtwolang,0))&gt;=10,INDEX(codetwolang,MATCH(Qualification!U307,libtwolang,0))&lt;=99),FALSE,TRUE))))</f>
        <v/>
      </c>
      <c r="AE307" s="26" t="str">
        <f t="shared" si="103"/>
        <v/>
      </c>
      <c r="AF307" s="56" t="str">
        <f t="shared" si="109"/>
        <v/>
      </c>
    </row>
    <row r="308" spans="1:32">
      <c r="A308" s="40" t="str">
        <f t="shared" si="104"/>
        <v/>
      </c>
      <c r="B308" s="40" t="str">
        <f t="shared" si="88"/>
        <v/>
      </c>
      <c r="C308" s="65" t="str">
        <f t="shared" si="89"/>
        <v/>
      </c>
      <c r="D308" s="56" t="str">
        <f t="shared" si="90"/>
        <v/>
      </c>
      <c r="E308" s="56" t="str">
        <f t="shared" si="91"/>
        <v/>
      </c>
      <c r="F308" s="66" t="str">
        <f t="shared" si="92"/>
        <v/>
      </c>
      <c r="G308" s="66" t="str">
        <f t="shared" si="93"/>
        <v/>
      </c>
      <c r="H308" s="57" t="str">
        <f t="shared" si="94"/>
        <v/>
      </c>
      <c r="I308" s="57" t="str">
        <f t="shared" si="95"/>
        <v/>
      </c>
      <c r="J308" s="64" t="str">
        <f t="shared" si="96"/>
        <v/>
      </c>
      <c r="K308" s="64" t="str">
        <f t="shared" si="97"/>
        <v/>
      </c>
      <c r="L308" s="114" t="str">
        <f t="shared" si="98"/>
        <v/>
      </c>
      <c r="M308" s="114" t="str">
        <f t="shared" si="99"/>
        <v/>
      </c>
      <c r="N308" s="113" t="str">
        <f>IF(B308&lt;&gt;"",IF(INDEX(ctrlage,B308)=TRUE,Livraison!$B$15-(YEAR(INDEX(pgebdat,B308))),""),"")</f>
        <v/>
      </c>
      <c r="O308" s="107"/>
      <c r="P308" s="105"/>
      <c r="Q308" s="108"/>
      <c r="R308" s="126"/>
      <c r="S308" s="108"/>
      <c r="T308" s="108"/>
      <c r="U308" s="108"/>
      <c r="V308" s="105"/>
      <c r="W308" s="132"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cation!Q308,libtform,0))&gt;=10311000,INDEX(codetform,MATCH(Qualification!Q308,libtform,0))&lt;=10319900),IF(AND(INDEX(codetwolang,MATCH(Qualification!U308,libtwolang,0))&gt;=1,INDEX(codetwolang,MATCH(Qualification!U308,libtwolang,0))&lt;=999),TRUE,FALSE),IF(AND(INDEX(codetwolang,MATCH(Qualification!U308,libtwolang,0))&gt;=10,INDEX(codetwolang,MATCH(Qualification!U308,libtwolang,0))&lt;=99),FALSE,TRUE))))</f>
        <v/>
      </c>
      <c r="AE308" s="26" t="str">
        <f t="shared" si="103"/>
        <v/>
      </c>
      <c r="AF308" s="56" t="str">
        <f t="shared" si="109"/>
        <v/>
      </c>
    </row>
    <row r="309" spans="1:32">
      <c r="A309" s="40" t="str">
        <f t="shared" si="104"/>
        <v/>
      </c>
      <c r="B309" s="40" t="str">
        <f t="shared" si="88"/>
        <v/>
      </c>
      <c r="C309" s="65" t="str">
        <f t="shared" si="89"/>
        <v/>
      </c>
      <c r="D309" s="56" t="str">
        <f t="shared" si="90"/>
        <v/>
      </c>
      <c r="E309" s="56" t="str">
        <f t="shared" si="91"/>
        <v/>
      </c>
      <c r="F309" s="66" t="str">
        <f t="shared" si="92"/>
        <v/>
      </c>
      <c r="G309" s="66" t="str">
        <f t="shared" si="93"/>
        <v/>
      </c>
      <c r="H309" s="57" t="str">
        <f t="shared" si="94"/>
        <v/>
      </c>
      <c r="I309" s="57" t="str">
        <f t="shared" si="95"/>
        <v/>
      </c>
      <c r="J309" s="64" t="str">
        <f t="shared" si="96"/>
        <v/>
      </c>
      <c r="K309" s="64" t="str">
        <f t="shared" si="97"/>
        <v/>
      </c>
      <c r="L309" s="114" t="str">
        <f t="shared" si="98"/>
        <v/>
      </c>
      <c r="M309" s="114" t="str">
        <f t="shared" si="99"/>
        <v/>
      </c>
      <c r="N309" s="113" t="str">
        <f>IF(B309&lt;&gt;"",IF(INDEX(ctrlage,B309)=TRUE,Livraison!$B$15-(YEAR(INDEX(pgebdat,B309))),""),"")</f>
        <v/>
      </c>
      <c r="O309" s="107"/>
      <c r="P309" s="105"/>
      <c r="Q309" s="108"/>
      <c r="R309" s="126"/>
      <c r="S309" s="108"/>
      <c r="T309" s="108"/>
      <c r="U309" s="108"/>
      <c r="V309" s="105"/>
      <c r="W309" s="132"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cation!Q309,libtform,0))&gt;=10311000,INDEX(codetform,MATCH(Qualification!Q309,libtform,0))&lt;=10319900),IF(AND(INDEX(codetwolang,MATCH(Qualification!U309,libtwolang,0))&gt;=1,INDEX(codetwolang,MATCH(Qualification!U309,libtwolang,0))&lt;=999),TRUE,FALSE),IF(AND(INDEX(codetwolang,MATCH(Qualification!U309,libtwolang,0))&gt;=10,INDEX(codetwolang,MATCH(Qualification!U309,libtwolang,0))&lt;=99),FALSE,TRUE))))</f>
        <v/>
      </c>
      <c r="AE309" s="26" t="str">
        <f t="shared" si="103"/>
        <v/>
      </c>
      <c r="AF309" s="56" t="str">
        <f t="shared" si="109"/>
        <v/>
      </c>
    </row>
    <row r="310" spans="1:32">
      <c r="A310" s="40" t="str">
        <f t="shared" si="104"/>
        <v/>
      </c>
      <c r="B310" s="40" t="str">
        <f t="shared" si="88"/>
        <v/>
      </c>
      <c r="C310" s="65" t="str">
        <f t="shared" si="89"/>
        <v/>
      </c>
      <c r="D310" s="56" t="str">
        <f t="shared" si="90"/>
        <v/>
      </c>
      <c r="E310" s="56" t="str">
        <f t="shared" si="91"/>
        <v/>
      </c>
      <c r="F310" s="66" t="str">
        <f t="shared" si="92"/>
        <v/>
      </c>
      <c r="G310" s="66" t="str">
        <f t="shared" si="93"/>
        <v/>
      </c>
      <c r="H310" s="57" t="str">
        <f t="shared" si="94"/>
        <v/>
      </c>
      <c r="I310" s="57" t="str">
        <f t="shared" si="95"/>
        <v/>
      </c>
      <c r="J310" s="64" t="str">
        <f t="shared" si="96"/>
        <v/>
      </c>
      <c r="K310" s="64" t="str">
        <f t="shared" si="97"/>
        <v/>
      </c>
      <c r="L310" s="114" t="str">
        <f t="shared" si="98"/>
        <v/>
      </c>
      <c r="M310" s="114" t="str">
        <f t="shared" si="99"/>
        <v/>
      </c>
      <c r="N310" s="113" t="str">
        <f>IF(B310&lt;&gt;"",IF(INDEX(ctrlage,B310)=TRUE,Livraison!$B$15-(YEAR(INDEX(pgebdat,B310))),""),"")</f>
        <v/>
      </c>
      <c r="O310" s="107"/>
      <c r="P310" s="105"/>
      <c r="Q310" s="108"/>
      <c r="R310" s="126"/>
      <c r="S310" s="108"/>
      <c r="T310" s="108"/>
      <c r="U310" s="108"/>
      <c r="V310" s="105"/>
      <c r="W310" s="132"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cation!Q310,libtform,0))&gt;=10311000,INDEX(codetform,MATCH(Qualification!Q310,libtform,0))&lt;=10319900),IF(AND(INDEX(codetwolang,MATCH(Qualification!U310,libtwolang,0))&gt;=1,INDEX(codetwolang,MATCH(Qualification!U310,libtwolang,0))&lt;=999),TRUE,FALSE),IF(AND(INDEX(codetwolang,MATCH(Qualification!U310,libtwolang,0))&gt;=10,INDEX(codetwolang,MATCH(Qualification!U310,libtwolang,0))&lt;=99),FALSE,TRUE))))</f>
        <v/>
      </c>
      <c r="AE310" s="26" t="str">
        <f t="shared" si="103"/>
        <v/>
      </c>
      <c r="AF310" s="56" t="str">
        <f t="shared" si="109"/>
        <v/>
      </c>
    </row>
    <row r="311" spans="1:32">
      <c r="A311" s="40" t="str">
        <f t="shared" si="104"/>
        <v/>
      </c>
      <c r="B311" s="40" t="str">
        <f t="shared" si="88"/>
        <v/>
      </c>
      <c r="C311" s="65" t="str">
        <f t="shared" si="89"/>
        <v/>
      </c>
      <c r="D311" s="56" t="str">
        <f t="shared" si="90"/>
        <v/>
      </c>
      <c r="E311" s="56" t="str">
        <f t="shared" si="91"/>
        <v/>
      </c>
      <c r="F311" s="66" t="str">
        <f t="shared" si="92"/>
        <v/>
      </c>
      <c r="G311" s="66" t="str">
        <f t="shared" si="93"/>
        <v/>
      </c>
      <c r="H311" s="57" t="str">
        <f t="shared" si="94"/>
        <v/>
      </c>
      <c r="I311" s="57" t="str">
        <f t="shared" si="95"/>
        <v/>
      </c>
      <c r="J311" s="64" t="str">
        <f t="shared" si="96"/>
        <v/>
      </c>
      <c r="K311" s="64" t="str">
        <f t="shared" si="97"/>
        <v/>
      </c>
      <c r="L311" s="114" t="str">
        <f t="shared" si="98"/>
        <v/>
      </c>
      <c r="M311" s="114" t="str">
        <f t="shared" si="99"/>
        <v/>
      </c>
      <c r="N311" s="113" t="str">
        <f>IF(B311&lt;&gt;"",IF(INDEX(ctrlage,B311)=TRUE,Livraison!$B$15-(YEAR(INDEX(pgebdat,B311))),""),"")</f>
        <v/>
      </c>
      <c r="O311" s="107"/>
      <c r="P311" s="105"/>
      <c r="Q311" s="108"/>
      <c r="R311" s="126"/>
      <c r="S311" s="108"/>
      <c r="T311" s="108"/>
      <c r="U311" s="108"/>
      <c r="V311" s="105"/>
      <c r="W311" s="132"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cation!Q311,libtform,0))&gt;=10311000,INDEX(codetform,MATCH(Qualification!Q311,libtform,0))&lt;=10319900),IF(AND(INDEX(codetwolang,MATCH(Qualification!U311,libtwolang,0))&gt;=1,INDEX(codetwolang,MATCH(Qualification!U311,libtwolang,0))&lt;=999),TRUE,FALSE),IF(AND(INDEX(codetwolang,MATCH(Qualification!U311,libtwolang,0))&gt;=10,INDEX(codetwolang,MATCH(Qualification!U311,libtwolang,0))&lt;=99),FALSE,TRUE))))</f>
        <v/>
      </c>
      <c r="AE311" s="26" t="str">
        <f t="shared" si="103"/>
        <v/>
      </c>
      <c r="AF311" s="56" t="str">
        <f t="shared" si="109"/>
        <v/>
      </c>
    </row>
    <row r="312" spans="1:32">
      <c r="A312" s="40" t="str">
        <f t="shared" si="104"/>
        <v/>
      </c>
      <c r="B312" s="40" t="str">
        <f t="shared" si="88"/>
        <v/>
      </c>
      <c r="C312" s="65" t="str">
        <f t="shared" si="89"/>
        <v/>
      </c>
      <c r="D312" s="56" t="str">
        <f t="shared" si="90"/>
        <v/>
      </c>
      <c r="E312" s="56" t="str">
        <f t="shared" si="91"/>
        <v/>
      </c>
      <c r="F312" s="66" t="str">
        <f t="shared" si="92"/>
        <v/>
      </c>
      <c r="G312" s="66" t="str">
        <f t="shared" si="93"/>
        <v/>
      </c>
      <c r="H312" s="57" t="str">
        <f t="shared" si="94"/>
        <v/>
      </c>
      <c r="I312" s="57" t="str">
        <f t="shared" si="95"/>
        <v/>
      </c>
      <c r="J312" s="64" t="str">
        <f t="shared" si="96"/>
        <v/>
      </c>
      <c r="K312" s="64" t="str">
        <f t="shared" si="97"/>
        <v/>
      </c>
      <c r="L312" s="114" t="str">
        <f t="shared" si="98"/>
        <v/>
      </c>
      <c r="M312" s="114" t="str">
        <f t="shared" si="99"/>
        <v/>
      </c>
      <c r="N312" s="113" t="str">
        <f>IF(B312&lt;&gt;"",IF(INDEX(ctrlage,B312)=TRUE,Livraison!$B$15-(YEAR(INDEX(pgebdat,B312))),""),"")</f>
        <v/>
      </c>
      <c r="O312" s="107"/>
      <c r="P312" s="105"/>
      <c r="Q312" s="108"/>
      <c r="R312" s="126"/>
      <c r="S312" s="108"/>
      <c r="T312" s="108"/>
      <c r="U312" s="108"/>
      <c r="V312" s="105"/>
      <c r="W312" s="132" t="str">
        <f t="shared" si="105"/>
        <v/>
      </c>
      <c r="X312" s="26" t="str">
        <f t="shared" si="100"/>
        <v/>
      </c>
      <c r="Y312" s="26" t="str">
        <f t="shared" ref="Y312:Y375" si="110">IF(ISBLANK(P312),"",IF(OR(ISNA(MATCH(P312,libinst,0)),P312="-"),FALSE,TRUE))</f>
        <v/>
      </c>
      <c r="Z312" s="26" t="str">
        <f t="shared" ref="Z312:Z375" si="111">IF(ISBLANK(Q312),"",IF(OR(ISNA(MATCH(Q312,libtform,0)),Q312="-"),FALSE,TRUE))</f>
        <v/>
      </c>
      <c r="AA312" s="26" t="str">
        <f t="shared" ref="AA312:AA375" si="112">IF(ISBLANK(R312),"",IF(AND(R312 &gt; DATE(1925,1,1),R312 &lt; DATE(2100,1,1)),TRUE,FALSE))</f>
        <v/>
      </c>
      <c r="AB312" s="26" t="str">
        <f t="shared" ref="AB312:AB375" si="113">IF(ISBLANK(S312),"",IF(AND(S312 &gt;=1,S312 &lt;=9),TRUE,FALSE))</f>
        <v/>
      </c>
      <c r="AC312" s="26" t="str">
        <f t="shared" ref="AC312:AC375" si="114">IF(ISBLANK(T312),"",IF(OR(ISNA(MATCH(T312,libresult,0)),T312="-"),FALSE,TRUE))</f>
        <v/>
      </c>
      <c r="AD312" s="26" t="str">
        <f>IF(OR(ISBLANK(U312),ISBLANK(Q312),U312="-"),"",IF(ISNA(MATCH(U312,libtwolang,0)),FALSE,IF(AND(Z312=TRUE,INDEX(codetform,MATCH(Qualification!Q312,libtform,0))&gt;=10311000,INDEX(codetform,MATCH(Qualification!Q312,libtform,0))&lt;=10319900),IF(AND(INDEX(codetwolang,MATCH(Qualification!U312,libtwolang,0))&gt;=1,INDEX(codetwolang,MATCH(Qualification!U312,libtwolang,0))&lt;=999),TRUE,FALSE),IF(AND(INDEX(codetwolang,MATCH(Qualification!U312,libtwolang,0))&gt;=10,INDEX(codetwolang,MATCH(Qualification!U312,libtwolang,0))&lt;=99),FALSE,TRUE))))</f>
        <v/>
      </c>
      <c r="AE312" s="26" t="str">
        <f t="shared" si="103"/>
        <v/>
      </c>
      <c r="AF312" s="56" t="str">
        <f t="shared" ref="AF312:AF375" si="115">IF(A312="","",1)</f>
        <v/>
      </c>
    </row>
    <row r="313" spans="1:32">
      <c r="A313" s="40" t="str">
        <f t="shared" si="104"/>
        <v/>
      </c>
      <c r="B313" s="40" t="str">
        <f t="shared" si="88"/>
        <v/>
      </c>
      <c r="C313" s="65" t="str">
        <f t="shared" si="89"/>
        <v/>
      </c>
      <c r="D313" s="56" t="str">
        <f t="shared" si="90"/>
        <v/>
      </c>
      <c r="E313" s="56" t="str">
        <f t="shared" si="91"/>
        <v/>
      </c>
      <c r="F313" s="66" t="str">
        <f t="shared" si="92"/>
        <v/>
      </c>
      <c r="G313" s="66" t="str">
        <f t="shared" si="93"/>
        <v/>
      </c>
      <c r="H313" s="57" t="str">
        <f t="shared" si="94"/>
        <v/>
      </c>
      <c r="I313" s="57" t="str">
        <f t="shared" si="95"/>
        <v/>
      </c>
      <c r="J313" s="64" t="str">
        <f t="shared" si="96"/>
        <v/>
      </c>
      <c r="K313" s="64" t="str">
        <f t="shared" si="97"/>
        <v/>
      </c>
      <c r="L313" s="114" t="str">
        <f t="shared" si="98"/>
        <v/>
      </c>
      <c r="M313" s="114" t="str">
        <f t="shared" si="99"/>
        <v/>
      </c>
      <c r="N313" s="113" t="str">
        <f>IF(B313&lt;&gt;"",IF(INDEX(ctrlage,B313)=TRUE,Livraison!$B$15-(YEAR(INDEX(pgebdat,B313))),""),"")</f>
        <v/>
      </c>
      <c r="O313" s="107"/>
      <c r="P313" s="105"/>
      <c r="Q313" s="108"/>
      <c r="R313" s="126"/>
      <c r="S313" s="108"/>
      <c r="T313" s="108"/>
      <c r="U313" s="108"/>
      <c r="V313" s="105"/>
      <c r="W313" s="132" t="str">
        <f t="shared" si="105"/>
        <v/>
      </c>
      <c r="X313" s="26" t="str">
        <f t="shared" si="100"/>
        <v/>
      </c>
      <c r="Y313" s="26" t="str">
        <f t="shared" si="110"/>
        <v/>
      </c>
      <c r="Z313" s="26" t="str">
        <f t="shared" si="111"/>
        <v/>
      </c>
      <c r="AA313" s="26" t="str">
        <f t="shared" si="112"/>
        <v/>
      </c>
      <c r="AB313" s="26" t="str">
        <f t="shared" si="113"/>
        <v/>
      </c>
      <c r="AC313" s="26" t="str">
        <f t="shared" si="114"/>
        <v/>
      </c>
      <c r="AD313" s="26" t="str">
        <f>IF(OR(ISBLANK(U313),ISBLANK(Q313),U313="-"),"",IF(ISNA(MATCH(U313,libtwolang,0)),FALSE,IF(AND(Z313=TRUE,INDEX(codetform,MATCH(Qualification!Q313,libtform,0))&gt;=10311000,INDEX(codetform,MATCH(Qualification!Q313,libtform,0))&lt;=10319900),IF(AND(INDEX(codetwolang,MATCH(Qualification!U313,libtwolang,0))&gt;=1,INDEX(codetwolang,MATCH(Qualification!U313,libtwolang,0))&lt;=999),TRUE,FALSE),IF(AND(INDEX(codetwolang,MATCH(Qualification!U313,libtwolang,0))&gt;=10,INDEX(codetwolang,MATCH(Qualification!U313,libtwolang,0))&lt;=99),FALSE,TRUE))))</f>
        <v/>
      </c>
      <c r="AE313" s="26" t="str">
        <f t="shared" si="103"/>
        <v/>
      </c>
      <c r="AF313" s="56" t="str">
        <f t="shared" si="115"/>
        <v/>
      </c>
    </row>
    <row r="314" spans="1:32">
      <c r="A314" s="40" t="str">
        <f t="shared" si="104"/>
        <v/>
      </c>
      <c r="B314" s="40" t="str">
        <f t="shared" si="88"/>
        <v/>
      </c>
      <c r="C314" s="65" t="str">
        <f t="shared" si="89"/>
        <v/>
      </c>
      <c r="D314" s="56" t="str">
        <f t="shared" si="90"/>
        <v/>
      </c>
      <c r="E314" s="56" t="str">
        <f t="shared" si="91"/>
        <v/>
      </c>
      <c r="F314" s="66" t="str">
        <f t="shared" si="92"/>
        <v/>
      </c>
      <c r="G314" s="66" t="str">
        <f t="shared" si="93"/>
        <v/>
      </c>
      <c r="H314" s="57" t="str">
        <f t="shared" si="94"/>
        <v/>
      </c>
      <c r="I314" s="57" t="str">
        <f t="shared" si="95"/>
        <v/>
      </c>
      <c r="J314" s="64" t="str">
        <f t="shared" si="96"/>
        <v/>
      </c>
      <c r="K314" s="64" t="str">
        <f t="shared" si="97"/>
        <v/>
      </c>
      <c r="L314" s="114" t="str">
        <f t="shared" si="98"/>
        <v/>
      </c>
      <c r="M314" s="114" t="str">
        <f t="shared" si="99"/>
        <v/>
      </c>
      <c r="N314" s="113" t="str">
        <f>IF(B314&lt;&gt;"",IF(INDEX(ctrlage,B314)=TRUE,Livraison!$B$15-(YEAR(INDEX(pgebdat,B314))),""),"")</f>
        <v/>
      </c>
      <c r="O314" s="107"/>
      <c r="P314" s="105"/>
      <c r="Q314" s="108"/>
      <c r="R314" s="126"/>
      <c r="S314" s="108"/>
      <c r="T314" s="108"/>
      <c r="U314" s="108"/>
      <c r="V314" s="105"/>
      <c r="W314" s="132" t="str">
        <f t="shared" si="105"/>
        <v/>
      </c>
      <c r="X314" s="26" t="str">
        <f t="shared" si="100"/>
        <v/>
      </c>
      <c r="Y314" s="26" t="str">
        <f t="shared" si="110"/>
        <v/>
      </c>
      <c r="Z314" s="26" t="str">
        <f t="shared" si="111"/>
        <v/>
      </c>
      <c r="AA314" s="26" t="str">
        <f t="shared" si="112"/>
        <v/>
      </c>
      <c r="AB314" s="26" t="str">
        <f t="shared" si="113"/>
        <v/>
      </c>
      <c r="AC314" s="26" t="str">
        <f t="shared" si="114"/>
        <v/>
      </c>
      <c r="AD314" s="26" t="str">
        <f>IF(OR(ISBLANK(U314),ISBLANK(Q314),U314="-"),"",IF(ISNA(MATCH(U314,libtwolang,0)),FALSE,IF(AND(Z314=TRUE,INDEX(codetform,MATCH(Qualification!Q314,libtform,0))&gt;=10311000,INDEX(codetform,MATCH(Qualification!Q314,libtform,0))&lt;=10319900),IF(AND(INDEX(codetwolang,MATCH(Qualification!U314,libtwolang,0))&gt;=1,INDEX(codetwolang,MATCH(Qualification!U314,libtwolang,0))&lt;=999),TRUE,FALSE),IF(AND(INDEX(codetwolang,MATCH(Qualification!U314,libtwolang,0))&gt;=10,INDEX(codetwolang,MATCH(Qualification!U314,libtwolang,0))&lt;=99),FALSE,TRUE))))</f>
        <v/>
      </c>
      <c r="AE314" s="26" t="str">
        <f t="shared" si="103"/>
        <v/>
      </c>
      <c r="AF314" s="56" t="str">
        <f t="shared" si="115"/>
        <v/>
      </c>
    </row>
    <row r="315" spans="1:32">
      <c r="A315" s="40" t="str">
        <f t="shared" si="104"/>
        <v/>
      </c>
      <c r="B315" s="40" t="str">
        <f t="shared" si="88"/>
        <v/>
      </c>
      <c r="C315" s="65" t="str">
        <f t="shared" si="89"/>
        <v/>
      </c>
      <c r="D315" s="56" t="str">
        <f t="shared" si="90"/>
        <v/>
      </c>
      <c r="E315" s="56" t="str">
        <f t="shared" si="91"/>
        <v/>
      </c>
      <c r="F315" s="66" t="str">
        <f t="shared" si="92"/>
        <v/>
      </c>
      <c r="G315" s="66" t="str">
        <f t="shared" si="93"/>
        <v/>
      </c>
      <c r="H315" s="57" t="str">
        <f t="shared" si="94"/>
        <v/>
      </c>
      <c r="I315" s="57" t="str">
        <f t="shared" si="95"/>
        <v/>
      </c>
      <c r="J315" s="64" t="str">
        <f t="shared" si="96"/>
        <v/>
      </c>
      <c r="K315" s="64" t="str">
        <f t="shared" si="97"/>
        <v/>
      </c>
      <c r="L315" s="114" t="str">
        <f t="shared" si="98"/>
        <v/>
      </c>
      <c r="M315" s="114" t="str">
        <f t="shared" si="99"/>
        <v/>
      </c>
      <c r="N315" s="113" t="str">
        <f>IF(B315&lt;&gt;"",IF(INDEX(ctrlage,B315)=TRUE,Livraison!$B$15-(YEAR(INDEX(pgebdat,B315))),""),"")</f>
        <v/>
      </c>
      <c r="O315" s="107"/>
      <c r="P315" s="105"/>
      <c r="Q315" s="108"/>
      <c r="R315" s="126"/>
      <c r="S315" s="108"/>
      <c r="T315" s="108"/>
      <c r="U315" s="108"/>
      <c r="V315" s="105"/>
      <c r="W315" s="132" t="str">
        <f t="shared" si="105"/>
        <v/>
      </c>
      <c r="X315" s="26" t="str">
        <f t="shared" si="100"/>
        <v/>
      </c>
      <c r="Y315" s="26" t="str">
        <f t="shared" si="110"/>
        <v/>
      </c>
      <c r="Z315" s="26" t="str">
        <f t="shared" si="111"/>
        <v/>
      </c>
      <c r="AA315" s="26" t="str">
        <f t="shared" si="112"/>
        <v/>
      </c>
      <c r="AB315" s="26" t="str">
        <f t="shared" si="113"/>
        <v/>
      </c>
      <c r="AC315" s="26" t="str">
        <f t="shared" si="114"/>
        <v/>
      </c>
      <c r="AD315" s="26" t="str">
        <f>IF(OR(ISBLANK(U315),ISBLANK(Q315),U315="-"),"",IF(ISNA(MATCH(U315,libtwolang,0)),FALSE,IF(AND(Z315=TRUE,INDEX(codetform,MATCH(Qualification!Q315,libtform,0))&gt;=10311000,INDEX(codetform,MATCH(Qualification!Q315,libtform,0))&lt;=10319900),IF(AND(INDEX(codetwolang,MATCH(Qualification!U315,libtwolang,0))&gt;=1,INDEX(codetwolang,MATCH(Qualification!U315,libtwolang,0))&lt;=999),TRUE,FALSE),IF(AND(INDEX(codetwolang,MATCH(Qualification!U315,libtwolang,0))&gt;=10,INDEX(codetwolang,MATCH(Qualification!U315,libtwolang,0))&lt;=99),FALSE,TRUE))))</f>
        <v/>
      </c>
      <c r="AE315" s="26" t="str">
        <f t="shared" si="103"/>
        <v/>
      </c>
      <c r="AF315" s="56" t="str">
        <f t="shared" si="115"/>
        <v/>
      </c>
    </row>
    <row r="316" spans="1:32">
      <c r="A316" s="40" t="str">
        <f t="shared" si="104"/>
        <v/>
      </c>
      <c r="B316" s="40" t="str">
        <f t="shared" si="88"/>
        <v/>
      </c>
      <c r="C316" s="65" t="str">
        <f t="shared" si="89"/>
        <v/>
      </c>
      <c r="D316" s="56" t="str">
        <f t="shared" si="90"/>
        <v/>
      </c>
      <c r="E316" s="56" t="str">
        <f t="shared" si="91"/>
        <v/>
      </c>
      <c r="F316" s="66" t="str">
        <f t="shared" si="92"/>
        <v/>
      </c>
      <c r="G316" s="66" t="str">
        <f t="shared" si="93"/>
        <v/>
      </c>
      <c r="H316" s="57" t="str">
        <f t="shared" si="94"/>
        <v/>
      </c>
      <c r="I316" s="57" t="str">
        <f t="shared" si="95"/>
        <v/>
      </c>
      <c r="J316" s="64" t="str">
        <f t="shared" si="96"/>
        <v/>
      </c>
      <c r="K316" s="64" t="str">
        <f t="shared" si="97"/>
        <v/>
      </c>
      <c r="L316" s="114" t="str">
        <f t="shared" si="98"/>
        <v/>
      </c>
      <c r="M316" s="114" t="str">
        <f t="shared" si="99"/>
        <v/>
      </c>
      <c r="N316" s="113" t="str">
        <f>IF(B316&lt;&gt;"",IF(INDEX(ctrlage,B316)=TRUE,Livraison!$B$15-(YEAR(INDEX(pgebdat,B316))),""),"")</f>
        <v/>
      </c>
      <c r="O316" s="107"/>
      <c r="P316" s="105"/>
      <c r="Q316" s="108"/>
      <c r="R316" s="126"/>
      <c r="S316" s="108"/>
      <c r="T316" s="108"/>
      <c r="U316" s="108"/>
      <c r="V316" s="105"/>
      <c r="W316" s="132" t="str">
        <f t="shared" si="105"/>
        <v/>
      </c>
      <c r="X316" s="26" t="str">
        <f t="shared" si="100"/>
        <v/>
      </c>
      <c r="Y316" s="26" t="str">
        <f t="shared" si="110"/>
        <v/>
      </c>
      <c r="Z316" s="26" t="str">
        <f t="shared" si="111"/>
        <v/>
      </c>
      <c r="AA316" s="26" t="str">
        <f t="shared" si="112"/>
        <v/>
      </c>
      <c r="AB316" s="26" t="str">
        <f t="shared" si="113"/>
        <v/>
      </c>
      <c r="AC316" s="26" t="str">
        <f t="shared" si="114"/>
        <v/>
      </c>
      <c r="AD316" s="26" t="str">
        <f>IF(OR(ISBLANK(U316),ISBLANK(Q316),U316="-"),"",IF(ISNA(MATCH(U316,libtwolang,0)),FALSE,IF(AND(Z316=TRUE,INDEX(codetform,MATCH(Qualification!Q316,libtform,0))&gt;=10311000,INDEX(codetform,MATCH(Qualification!Q316,libtform,0))&lt;=10319900),IF(AND(INDEX(codetwolang,MATCH(Qualification!U316,libtwolang,0))&gt;=1,INDEX(codetwolang,MATCH(Qualification!U316,libtwolang,0))&lt;=999),TRUE,FALSE),IF(AND(INDEX(codetwolang,MATCH(Qualification!U316,libtwolang,0))&gt;=10,INDEX(codetwolang,MATCH(Qualification!U316,libtwolang,0))&lt;=99),FALSE,TRUE))))</f>
        <v/>
      </c>
      <c r="AE316" s="26" t="str">
        <f t="shared" si="103"/>
        <v/>
      </c>
      <c r="AF316" s="56" t="str">
        <f t="shared" si="115"/>
        <v/>
      </c>
    </row>
    <row r="317" spans="1:32">
      <c r="A317" s="40" t="str">
        <f t="shared" si="104"/>
        <v/>
      </c>
      <c r="B317" s="40" t="str">
        <f t="shared" si="88"/>
        <v/>
      </c>
      <c r="C317" s="65" t="str">
        <f t="shared" si="89"/>
        <v/>
      </c>
      <c r="D317" s="56" t="str">
        <f t="shared" si="90"/>
        <v/>
      </c>
      <c r="E317" s="56" t="str">
        <f t="shared" si="91"/>
        <v/>
      </c>
      <c r="F317" s="66" t="str">
        <f t="shared" si="92"/>
        <v/>
      </c>
      <c r="G317" s="66" t="str">
        <f t="shared" si="93"/>
        <v/>
      </c>
      <c r="H317" s="57" t="str">
        <f t="shared" si="94"/>
        <v/>
      </c>
      <c r="I317" s="57" t="str">
        <f t="shared" si="95"/>
        <v/>
      </c>
      <c r="J317" s="64" t="str">
        <f t="shared" si="96"/>
        <v/>
      </c>
      <c r="K317" s="64" t="str">
        <f t="shared" si="97"/>
        <v/>
      </c>
      <c r="L317" s="114" t="str">
        <f t="shared" si="98"/>
        <v/>
      </c>
      <c r="M317" s="114" t="str">
        <f t="shared" si="99"/>
        <v/>
      </c>
      <c r="N317" s="113" t="str">
        <f>IF(B317&lt;&gt;"",IF(INDEX(ctrlage,B317)=TRUE,Livraison!$B$15-(YEAR(INDEX(pgebdat,B317))),""),"")</f>
        <v/>
      </c>
      <c r="O317" s="107"/>
      <c r="P317" s="105"/>
      <c r="Q317" s="108"/>
      <c r="R317" s="126"/>
      <c r="S317" s="108"/>
      <c r="T317" s="108"/>
      <c r="U317" s="108"/>
      <c r="V317" s="105"/>
      <c r="W317" s="132" t="str">
        <f t="shared" si="105"/>
        <v/>
      </c>
      <c r="X317" s="26" t="str">
        <f t="shared" si="100"/>
        <v/>
      </c>
      <c r="Y317" s="26" t="str">
        <f t="shared" si="110"/>
        <v/>
      </c>
      <c r="Z317" s="26" t="str">
        <f t="shared" si="111"/>
        <v/>
      </c>
      <c r="AA317" s="26" t="str">
        <f t="shared" si="112"/>
        <v/>
      </c>
      <c r="AB317" s="26" t="str">
        <f t="shared" si="113"/>
        <v/>
      </c>
      <c r="AC317" s="26" t="str">
        <f t="shared" si="114"/>
        <v/>
      </c>
      <c r="AD317" s="26" t="str">
        <f>IF(OR(ISBLANK(U317),ISBLANK(Q317),U317="-"),"",IF(ISNA(MATCH(U317,libtwolang,0)),FALSE,IF(AND(Z317=TRUE,INDEX(codetform,MATCH(Qualification!Q317,libtform,0))&gt;=10311000,INDEX(codetform,MATCH(Qualification!Q317,libtform,0))&lt;=10319900),IF(AND(INDEX(codetwolang,MATCH(Qualification!U317,libtwolang,0))&gt;=1,INDEX(codetwolang,MATCH(Qualification!U317,libtwolang,0))&lt;=999),TRUE,FALSE),IF(AND(INDEX(codetwolang,MATCH(Qualification!U317,libtwolang,0))&gt;=10,INDEX(codetwolang,MATCH(Qualification!U317,libtwolang,0))&lt;=99),FALSE,TRUE))))</f>
        <v/>
      </c>
      <c r="AE317" s="26" t="str">
        <f t="shared" si="103"/>
        <v/>
      </c>
      <c r="AF317" s="56" t="str">
        <f t="shared" si="115"/>
        <v/>
      </c>
    </row>
    <row r="318" spans="1:32">
      <c r="A318" s="40" t="str">
        <f t="shared" si="104"/>
        <v/>
      </c>
      <c r="B318" s="40" t="str">
        <f t="shared" si="88"/>
        <v/>
      </c>
      <c r="C318" s="65" t="str">
        <f t="shared" si="89"/>
        <v/>
      </c>
      <c r="D318" s="56" t="str">
        <f t="shared" si="90"/>
        <v/>
      </c>
      <c r="E318" s="56" t="str">
        <f t="shared" si="91"/>
        <v/>
      </c>
      <c r="F318" s="66" t="str">
        <f t="shared" si="92"/>
        <v/>
      </c>
      <c r="G318" s="66" t="str">
        <f t="shared" si="93"/>
        <v/>
      </c>
      <c r="H318" s="57" t="str">
        <f t="shared" si="94"/>
        <v/>
      </c>
      <c r="I318" s="57" t="str">
        <f t="shared" si="95"/>
        <v/>
      </c>
      <c r="J318" s="64" t="str">
        <f t="shared" si="96"/>
        <v/>
      </c>
      <c r="K318" s="64" t="str">
        <f t="shared" si="97"/>
        <v/>
      </c>
      <c r="L318" s="114" t="str">
        <f t="shared" si="98"/>
        <v/>
      </c>
      <c r="M318" s="114" t="str">
        <f t="shared" si="99"/>
        <v/>
      </c>
      <c r="N318" s="113" t="str">
        <f>IF(B318&lt;&gt;"",IF(INDEX(ctrlage,B318)=TRUE,Livraison!$B$15-(YEAR(INDEX(pgebdat,B318))),""),"")</f>
        <v/>
      </c>
      <c r="O318" s="107"/>
      <c r="P318" s="105"/>
      <c r="Q318" s="108"/>
      <c r="R318" s="126"/>
      <c r="S318" s="108"/>
      <c r="T318" s="108"/>
      <c r="U318" s="108"/>
      <c r="V318" s="105"/>
      <c r="W318" s="132" t="str">
        <f t="shared" si="105"/>
        <v/>
      </c>
      <c r="X318" s="26" t="str">
        <f t="shared" si="100"/>
        <v/>
      </c>
      <c r="Y318" s="26" t="str">
        <f t="shared" si="110"/>
        <v/>
      </c>
      <c r="Z318" s="26" t="str">
        <f t="shared" si="111"/>
        <v/>
      </c>
      <c r="AA318" s="26" t="str">
        <f t="shared" si="112"/>
        <v/>
      </c>
      <c r="AB318" s="26" t="str">
        <f t="shared" si="113"/>
        <v/>
      </c>
      <c r="AC318" s="26" t="str">
        <f t="shared" si="114"/>
        <v/>
      </c>
      <c r="AD318" s="26" t="str">
        <f>IF(OR(ISBLANK(U318),ISBLANK(Q318),U318="-"),"",IF(ISNA(MATCH(U318,libtwolang,0)),FALSE,IF(AND(Z318=TRUE,INDEX(codetform,MATCH(Qualification!Q318,libtform,0))&gt;=10311000,INDEX(codetform,MATCH(Qualification!Q318,libtform,0))&lt;=10319900),IF(AND(INDEX(codetwolang,MATCH(Qualification!U318,libtwolang,0))&gt;=1,INDEX(codetwolang,MATCH(Qualification!U318,libtwolang,0))&lt;=999),TRUE,FALSE),IF(AND(INDEX(codetwolang,MATCH(Qualification!U318,libtwolang,0))&gt;=10,INDEX(codetwolang,MATCH(Qualification!U318,libtwolang,0))&lt;=99),FALSE,TRUE))))</f>
        <v/>
      </c>
      <c r="AE318" s="26" t="str">
        <f t="shared" si="103"/>
        <v/>
      </c>
      <c r="AF318" s="56" t="str">
        <f t="shared" si="115"/>
        <v/>
      </c>
    </row>
    <row r="319" spans="1:32">
      <c r="A319" s="40" t="str">
        <f t="shared" si="104"/>
        <v/>
      </c>
      <c r="B319" s="40" t="str">
        <f t="shared" si="88"/>
        <v/>
      </c>
      <c r="C319" s="65" t="str">
        <f t="shared" si="89"/>
        <v/>
      </c>
      <c r="D319" s="56" t="str">
        <f t="shared" si="90"/>
        <v/>
      </c>
      <c r="E319" s="56" t="str">
        <f t="shared" si="91"/>
        <v/>
      </c>
      <c r="F319" s="66" t="str">
        <f t="shared" si="92"/>
        <v/>
      </c>
      <c r="G319" s="66" t="str">
        <f t="shared" si="93"/>
        <v/>
      </c>
      <c r="H319" s="57" t="str">
        <f t="shared" si="94"/>
        <v/>
      </c>
      <c r="I319" s="57" t="str">
        <f t="shared" si="95"/>
        <v/>
      </c>
      <c r="J319" s="64" t="str">
        <f t="shared" si="96"/>
        <v/>
      </c>
      <c r="K319" s="64" t="str">
        <f t="shared" si="97"/>
        <v/>
      </c>
      <c r="L319" s="114" t="str">
        <f t="shared" si="98"/>
        <v/>
      </c>
      <c r="M319" s="114" t="str">
        <f t="shared" si="99"/>
        <v/>
      </c>
      <c r="N319" s="113" t="str">
        <f>IF(B319&lt;&gt;"",IF(INDEX(ctrlage,B319)=TRUE,Livraison!$B$15-(YEAR(INDEX(pgebdat,B319))),""),"")</f>
        <v/>
      </c>
      <c r="O319" s="107"/>
      <c r="P319" s="105"/>
      <c r="Q319" s="108"/>
      <c r="R319" s="126"/>
      <c r="S319" s="108"/>
      <c r="T319" s="108"/>
      <c r="U319" s="108"/>
      <c r="V319" s="105"/>
      <c r="W319" s="132" t="str">
        <f t="shared" si="105"/>
        <v/>
      </c>
      <c r="X319" s="26" t="str">
        <f t="shared" si="100"/>
        <v/>
      </c>
      <c r="Y319" s="26" t="str">
        <f t="shared" si="110"/>
        <v/>
      </c>
      <c r="Z319" s="26" t="str">
        <f t="shared" si="111"/>
        <v/>
      </c>
      <c r="AA319" s="26" t="str">
        <f t="shared" si="112"/>
        <v/>
      </c>
      <c r="AB319" s="26" t="str">
        <f t="shared" si="113"/>
        <v/>
      </c>
      <c r="AC319" s="26" t="str">
        <f t="shared" si="114"/>
        <v/>
      </c>
      <c r="AD319" s="26" t="str">
        <f>IF(OR(ISBLANK(U319),ISBLANK(Q319),U319="-"),"",IF(ISNA(MATCH(U319,libtwolang,0)),FALSE,IF(AND(Z319=TRUE,INDEX(codetform,MATCH(Qualification!Q319,libtform,0))&gt;=10311000,INDEX(codetform,MATCH(Qualification!Q319,libtform,0))&lt;=10319900),IF(AND(INDEX(codetwolang,MATCH(Qualification!U319,libtwolang,0))&gt;=1,INDEX(codetwolang,MATCH(Qualification!U319,libtwolang,0))&lt;=999),TRUE,FALSE),IF(AND(INDEX(codetwolang,MATCH(Qualification!U319,libtwolang,0))&gt;=10,INDEX(codetwolang,MATCH(Qualification!U319,libtwolang,0))&lt;=99),FALSE,TRUE))))</f>
        <v/>
      </c>
      <c r="AE319" s="26" t="str">
        <f t="shared" si="103"/>
        <v/>
      </c>
      <c r="AF319" s="56" t="str">
        <f t="shared" si="115"/>
        <v/>
      </c>
    </row>
    <row r="320" spans="1:32">
      <c r="A320" s="40" t="str">
        <f t="shared" si="104"/>
        <v/>
      </c>
      <c r="B320" s="40" t="str">
        <f t="shared" si="88"/>
        <v/>
      </c>
      <c r="C320" s="65" t="str">
        <f t="shared" si="89"/>
        <v/>
      </c>
      <c r="D320" s="56" t="str">
        <f t="shared" si="90"/>
        <v/>
      </c>
      <c r="E320" s="56" t="str">
        <f t="shared" si="91"/>
        <v/>
      </c>
      <c r="F320" s="66" t="str">
        <f t="shared" si="92"/>
        <v/>
      </c>
      <c r="G320" s="66" t="str">
        <f t="shared" si="93"/>
        <v/>
      </c>
      <c r="H320" s="57" t="str">
        <f t="shared" si="94"/>
        <v/>
      </c>
      <c r="I320" s="57" t="str">
        <f t="shared" si="95"/>
        <v/>
      </c>
      <c r="J320" s="64" t="str">
        <f t="shared" si="96"/>
        <v/>
      </c>
      <c r="K320" s="64" t="str">
        <f t="shared" si="97"/>
        <v/>
      </c>
      <c r="L320" s="114" t="str">
        <f t="shared" si="98"/>
        <v/>
      </c>
      <c r="M320" s="114" t="str">
        <f t="shared" si="99"/>
        <v/>
      </c>
      <c r="N320" s="113" t="str">
        <f>IF(B320&lt;&gt;"",IF(INDEX(ctrlage,B320)=TRUE,Livraison!$B$15-(YEAR(INDEX(pgebdat,B320))),""),"")</f>
        <v/>
      </c>
      <c r="O320" s="107"/>
      <c r="P320" s="105"/>
      <c r="Q320" s="108"/>
      <c r="R320" s="126"/>
      <c r="S320" s="108"/>
      <c r="T320" s="108"/>
      <c r="U320" s="108"/>
      <c r="V320" s="105"/>
      <c r="W320" s="132" t="str">
        <f t="shared" si="105"/>
        <v/>
      </c>
      <c r="X320" s="26" t="str">
        <f t="shared" si="100"/>
        <v/>
      </c>
      <c r="Y320" s="26" t="str">
        <f t="shared" si="110"/>
        <v/>
      </c>
      <c r="Z320" s="26" t="str">
        <f t="shared" si="111"/>
        <v/>
      </c>
      <c r="AA320" s="26" t="str">
        <f t="shared" si="112"/>
        <v/>
      </c>
      <c r="AB320" s="26" t="str">
        <f t="shared" si="113"/>
        <v/>
      </c>
      <c r="AC320" s="26" t="str">
        <f t="shared" si="114"/>
        <v/>
      </c>
      <c r="AD320" s="26" t="str">
        <f>IF(OR(ISBLANK(U320),ISBLANK(Q320),U320="-"),"",IF(ISNA(MATCH(U320,libtwolang,0)),FALSE,IF(AND(Z320=TRUE,INDEX(codetform,MATCH(Qualification!Q320,libtform,0))&gt;=10311000,INDEX(codetform,MATCH(Qualification!Q320,libtform,0))&lt;=10319900),IF(AND(INDEX(codetwolang,MATCH(Qualification!U320,libtwolang,0))&gt;=1,INDEX(codetwolang,MATCH(Qualification!U320,libtwolang,0))&lt;=999),TRUE,FALSE),IF(AND(INDEX(codetwolang,MATCH(Qualification!U320,libtwolang,0))&gt;=10,INDEX(codetwolang,MATCH(Qualification!U320,libtwolang,0))&lt;=99),FALSE,TRUE))))</f>
        <v/>
      </c>
      <c r="AE320" s="26" t="str">
        <f t="shared" si="103"/>
        <v/>
      </c>
      <c r="AF320" s="56" t="str">
        <f t="shared" si="115"/>
        <v/>
      </c>
    </row>
    <row r="321" spans="1:32">
      <c r="A321" s="40" t="str">
        <f t="shared" si="104"/>
        <v/>
      </c>
      <c r="B321" s="40" t="str">
        <f t="shared" si="88"/>
        <v/>
      </c>
      <c r="C321" s="65" t="str">
        <f t="shared" si="89"/>
        <v/>
      </c>
      <c r="D321" s="56" t="str">
        <f t="shared" si="90"/>
        <v/>
      </c>
      <c r="E321" s="56" t="str">
        <f t="shared" si="91"/>
        <v/>
      </c>
      <c r="F321" s="66" t="str">
        <f t="shared" si="92"/>
        <v/>
      </c>
      <c r="G321" s="66" t="str">
        <f t="shared" si="93"/>
        <v/>
      </c>
      <c r="H321" s="57" t="str">
        <f t="shared" si="94"/>
        <v/>
      </c>
      <c r="I321" s="57" t="str">
        <f t="shared" si="95"/>
        <v/>
      </c>
      <c r="J321" s="64" t="str">
        <f t="shared" si="96"/>
        <v/>
      </c>
      <c r="K321" s="64" t="str">
        <f t="shared" si="97"/>
        <v/>
      </c>
      <c r="L321" s="114" t="str">
        <f t="shared" si="98"/>
        <v/>
      </c>
      <c r="M321" s="114" t="str">
        <f t="shared" si="99"/>
        <v/>
      </c>
      <c r="N321" s="113" t="str">
        <f>IF(B321&lt;&gt;"",IF(INDEX(ctrlage,B321)=TRUE,Livraison!$B$15-(YEAR(INDEX(pgebdat,B321))),""),"")</f>
        <v/>
      </c>
      <c r="O321" s="107"/>
      <c r="P321" s="105"/>
      <c r="Q321" s="108"/>
      <c r="R321" s="126"/>
      <c r="S321" s="108"/>
      <c r="T321" s="108"/>
      <c r="U321" s="108"/>
      <c r="V321" s="105"/>
      <c r="W321" s="132" t="str">
        <f t="shared" si="105"/>
        <v/>
      </c>
      <c r="X321" s="26" t="str">
        <f t="shared" si="100"/>
        <v/>
      </c>
      <c r="Y321" s="26" t="str">
        <f t="shared" si="110"/>
        <v/>
      </c>
      <c r="Z321" s="26" t="str">
        <f t="shared" si="111"/>
        <v/>
      </c>
      <c r="AA321" s="26" t="str">
        <f t="shared" si="112"/>
        <v/>
      </c>
      <c r="AB321" s="26" t="str">
        <f t="shared" si="113"/>
        <v/>
      </c>
      <c r="AC321" s="26" t="str">
        <f t="shared" si="114"/>
        <v/>
      </c>
      <c r="AD321" s="26" t="str">
        <f>IF(OR(ISBLANK(U321),ISBLANK(Q321),U321="-"),"",IF(ISNA(MATCH(U321,libtwolang,0)),FALSE,IF(AND(Z321=TRUE,INDEX(codetform,MATCH(Qualification!Q321,libtform,0))&gt;=10311000,INDEX(codetform,MATCH(Qualification!Q321,libtform,0))&lt;=10319900),IF(AND(INDEX(codetwolang,MATCH(Qualification!U321,libtwolang,0))&gt;=1,INDEX(codetwolang,MATCH(Qualification!U321,libtwolang,0))&lt;=999),TRUE,FALSE),IF(AND(INDEX(codetwolang,MATCH(Qualification!U321,libtwolang,0))&gt;=10,INDEX(codetwolang,MATCH(Qualification!U321,libtwolang,0))&lt;=99),FALSE,TRUE))))</f>
        <v/>
      </c>
      <c r="AE321" s="26" t="str">
        <f t="shared" si="103"/>
        <v/>
      </c>
      <c r="AF321" s="56" t="str">
        <f t="shared" si="115"/>
        <v/>
      </c>
    </row>
    <row r="322" spans="1:32">
      <c r="A322" s="40" t="str">
        <f t="shared" si="104"/>
        <v/>
      </c>
      <c r="B322" s="40" t="str">
        <f t="shared" si="88"/>
        <v/>
      </c>
      <c r="C322" s="65" t="str">
        <f t="shared" si="89"/>
        <v/>
      </c>
      <c r="D322" s="56" t="str">
        <f t="shared" si="90"/>
        <v/>
      </c>
      <c r="E322" s="56" t="str">
        <f t="shared" si="91"/>
        <v/>
      </c>
      <c r="F322" s="66" t="str">
        <f t="shared" si="92"/>
        <v/>
      </c>
      <c r="G322" s="66" t="str">
        <f t="shared" si="93"/>
        <v/>
      </c>
      <c r="H322" s="57" t="str">
        <f t="shared" si="94"/>
        <v/>
      </c>
      <c r="I322" s="57" t="str">
        <f t="shared" si="95"/>
        <v/>
      </c>
      <c r="J322" s="64" t="str">
        <f t="shared" si="96"/>
        <v/>
      </c>
      <c r="K322" s="64" t="str">
        <f t="shared" si="97"/>
        <v/>
      </c>
      <c r="L322" s="114" t="str">
        <f t="shared" si="98"/>
        <v/>
      </c>
      <c r="M322" s="114" t="str">
        <f t="shared" si="99"/>
        <v/>
      </c>
      <c r="N322" s="113" t="str">
        <f>IF(B322&lt;&gt;"",IF(INDEX(ctrlage,B322)=TRUE,Livraison!$B$15-(YEAR(INDEX(pgebdat,B322))),""),"")</f>
        <v/>
      </c>
      <c r="O322" s="107"/>
      <c r="P322" s="105"/>
      <c r="Q322" s="108"/>
      <c r="R322" s="126"/>
      <c r="S322" s="108"/>
      <c r="T322" s="108"/>
      <c r="U322" s="108"/>
      <c r="V322" s="105"/>
      <c r="W322" s="132" t="str">
        <f t="shared" si="105"/>
        <v/>
      </c>
      <c r="X322" s="26" t="str">
        <f t="shared" si="100"/>
        <v/>
      </c>
      <c r="Y322" s="26" t="str">
        <f t="shared" si="110"/>
        <v/>
      </c>
      <c r="Z322" s="26" t="str">
        <f t="shared" si="111"/>
        <v/>
      </c>
      <c r="AA322" s="26" t="str">
        <f t="shared" si="112"/>
        <v/>
      </c>
      <c r="AB322" s="26" t="str">
        <f t="shared" si="113"/>
        <v/>
      </c>
      <c r="AC322" s="26" t="str">
        <f t="shared" si="114"/>
        <v/>
      </c>
      <c r="AD322" s="26" t="str">
        <f>IF(OR(ISBLANK(U322),ISBLANK(Q322),U322="-"),"",IF(ISNA(MATCH(U322,libtwolang,0)),FALSE,IF(AND(Z322=TRUE,INDEX(codetform,MATCH(Qualification!Q322,libtform,0))&gt;=10311000,INDEX(codetform,MATCH(Qualification!Q322,libtform,0))&lt;=10319900),IF(AND(INDEX(codetwolang,MATCH(Qualification!U322,libtwolang,0))&gt;=1,INDEX(codetwolang,MATCH(Qualification!U322,libtwolang,0))&lt;=999),TRUE,FALSE),IF(AND(INDEX(codetwolang,MATCH(Qualification!U322,libtwolang,0))&gt;=10,INDEX(codetwolang,MATCH(Qualification!U322,libtwolang,0))&lt;=99),FALSE,TRUE))))</f>
        <v/>
      </c>
      <c r="AE322" s="26" t="str">
        <f t="shared" si="103"/>
        <v/>
      </c>
      <c r="AF322" s="56" t="str">
        <f t="shared" si="115"/>
        <v/>
      </c>
    </row>
    <row r="323" spans="1:32">
      <c r="A323" s="40" t="str">
        <f t="shared" si="104"/>
        <v/>
      </c>
      <c r="B323" s="40" t="str">
        <f t="shared" si="88"/>
        <v/>
      </c>
      <c r="C323" s="65" t="str">
        <f t="shared" si="89"/>
        <v/>
      </c>
      <c r="D323" s="56" t="str">
        <f t="shared" si="90"/>
        <v/>
      </c>
      <c r="E323" s="56" t="str">
        <f t="shared" si="91"/>
        <v/>
      </c>
      <c r="F323" s="66" t="str">
        <f t="shared" si="92"/>
        <v/>
      </c>
      <c r="G323" s="66" t="str">
        <f t="shared" si="93"/>
        <v/>
      </c>
      <c r="H323" s="57" t="str">
        <f t="shared" si="94"/>
        <v/>
      </c>
      <c r="I323" s="57" t="str">
        <f t="shared" si="95"/>
        <v/>
      </c>
      <c r="J323" s="64" t="str">
        <f t="shared" si="96"/>
        <v/>
      </c>
      <c r="K323" s="64" t="str">
        <f t="shared" si="97"/>
        <v/>
      </c>
      <c r="L323" s="114" t="str">
        <f t="shared" si="98"/>
        <v/>
      </c>
      <c r="M323" s="114" t="str">
        <f t="shared" si="99"/>
        <v/>
      </c>
      <c r="N323" s="113" t="str">
        <f>IF(B323&lt;&gt;"",IF(INDEX(ctrlage,B323)=TRUE,Livraison!$B$15-(YEAR(INDEX(pgebdat,B323))),""),"")</f>
        <v/>
      </c>
      <c r="O323" s="107"/>
      <c r="P323" s="105"/>
      <c r="Q323" s="108"/>
      <c r="R323" s="126"/>
      <c r="S323" s="108"/>
      <c r="T323" s="108"/>
      <c r="U323" s="108"/>
      <c r="V323" s="105"/>
      <c r="W323" s="132" t="str">
        <f t="shared" si="105"/>
        <v/>
      </c>
      <c r="X323" s="26" t="str">
        <f t="shared" si="100"/>
        <v/>
      </c>
      <c r="Y323" s="26" t="str">
        <f t="shared" si="110"/>
        <v/>
      </c>
      <c r="Z323" s="26" t="str">
        <f t="shared" si="111"/>
        <v/>
      </c>
      <c r="AA323" s="26" t="str">
        <f t="shared" si="112"/>
        <v/>
      </c>
      <c r="AB323" s="26" t="str">
        <f t="shared" si="113"/>
        <v/>
      </c>
      <c r="AC323" s="26" t="str">
        <f t="shared" si="114"/>
        <v/>
      </c>
      <c r="AD323" s="26" t="str">
        <f>IF(OR(ISBLANK(U323),ISBLANK(Q323),U323="-"),"",IF(ISNA(MATCH(U323,libtwolang,0)),FALSE,IF(AND(Z323=TRUE,INDEX(codetform,MATCH(Qualification!Q323,libtform,0))&gt;=10311000,INDEX(codetform,MATCH(Qualification!Q323,libtform,0))&lt;=10319900),IF(AND(INDEX(codetwolang,MATCH(Qualification!U323,libtwolang,0))&gt;=1,INDEX(codetwolang,MATCH(Qualification!U323,libtwolang,0))&lt;=999),TRUE,FALSE),IF(AND(INDEX(codetwolang,MATCH(Qualification!U323,libtwolang,0))&gt;=10,INDEX(codetwolang,MATCH(Qualification!U323,libtwolang,0))&lt;=99),FALSE,TRUE))))</f>
        <v/>
      </c>
      <c r="AE323" s="26" t="str">
        <f t="shared" si="103"/>
        <v/>
      </c>
      <c r="AF323" s="56" t="str">
        <f t="shared" si="115"/>
        <v/>
      </c>
    </row>
    <row r="324" spans="1:32">
      <c r="A324" s="40" t="str">
        <f t="shared" si="104"/>
        <v/>
      </c>
      <c r="B324" s="40" t="str">
        <f t="shared" si="88"/>
        <v/>
      </c>
      <c r="C324" s="65" t="str">
        <f t="shared" si="89"/>
        <v/>
      </c>
      <c r="D324" s="56" t="str">
        <f t="shared" si="90"/>
        <v/>
      </c>
      <c r="E324" s="56" t="str">
        <f t="shared" si="91"/>
        <v/>
      </c>
      <c r="F324" s="66" t="str">
        <f t="shared" si="92"/>
        <v/>
      </c>
      <c r="G324" s="66" t="str">
        <f t="shared" si="93"/>
        <v/>
      </c>
      <c r="H324" s="57" t="str">
        <f t="shared" si="94"/>
        <v/>
      </c>
      <c r="I324" s="57" t="str">
        <f t="shared" si="95"/>
        <v/>
      </c>
      <c r="J324" s="64" t="str">
        <f t="shared" si="96"/>
        <v/>
      </c>
      <c r="K324" s="64" t="str">
        <f t="shared" si="97"/>
        <v/>
      </c>
      <c r="L324" s="114" t="str">
        <f t="shared" si="98"/>
        <v/>
      </c>
      <c r="M324" s="114" t="str">
        <f t="shared" si="99"/>
        <v/>
      </c>
      <c r="N324" s="113" t="str">
        <f>IF(B324&lt;&gt;"",IF(INDEX(ctrlage,B324)=TRUE,Livraison!$B$15-(YEAR(INDEX(pgebdat,B324))),""),"")</f>
        <v/>
      </c>
      <c r="O324" s="107"/>
      <c r="P324" s="105"/>
      <c r="Q324" s="108"/>
      <c r="R324" s="126"/>
      <c r="S324" s="108"/>
      <c r="T324" s="108"/>
      <c r="U324" s="108"/>
      <c r="V324" s="105"/>
      <c r="W324" s="132" t="str">
        <f t="shared" si="105"/>
        <v/>
      </c>
      <c r="X324" s="26" t="str">
        <f t="shared" si="100"/>
        <v/>
      </c>
      <c r="Y324" s="26" t="str">
        <f t="shared" si="110"/>
        <v/>
      </c>
      <c r="Z324" s="26" t="str">
        <f t="shared" si="111"/>
        <v/>
      </c>
      <c r="AA324" s="26" t="str">
        <f t="shared" si="112"/>
        <v/>
      </c>
      <c r="AB324" s="26" t="str">
        <f t="shared" si="113"/>
        <v/>
      </c>
      <c r="AC324" s="26" t="str">
        <f t="shared" si="114"/>
        <v/>
      </c>
      <c r="AD324" s="26" t="str">
        <f>IF(OR(ISBLANK(U324),ISBLANK(Q324),U324="-"),"",IF(ISNA(MATCH(U324,libtwolang,0)),FALSE,IF(AND(Z324=TRUE,INDEX(codetform,MATCH(Qualification!Q324,libtform,0))&gt;=10311000,INDEX(codetform,MATCH(Qualification!Q324,libtform,0))&lt;=10319900),IF(AND(INDEX(codetwolang,MATCH(Qualification!U324,libtwolang,0))&gt;=1,INDEX(codetwolang,MATCH(Qualification!U324,libtwolang,0))&lt;=999),TRUE,FALSE),IF(AND(INDEX(codetwolang,MATCH(Qualification!U324,libtwolang,0))&gt;=10,INDEX(codetwolang,MATCH(Qualification!U324,libtwolang,0))&lt;=99),FALSE,TRUE))))</f>
        <v/>
      </c>
      <c r="AE324" s="26" t="str">
        <f t="shared" si="103"/>
        <v/>
      </c>
      <c r="AF324" s="56" t="str">
        <f t="shared" si="115"/>
        <v/>
      </c>
    </row>
    <row r="325" spans="1:32">
      <c r="A325" s="40" t="str">
        <f t="shared" si="104"/>
        <v/>
      </c>
      <c r="B325" s="40" t="str">
        <f t="shared" si="88"/>
        <v/>
      </c>
      <c r="C325" s="65" t="str">
        <f t="shared" si="89"/>
        <v/>
      </c>
      <c r="D325" s="56" t="str">
        <f t="shared" si="90"/>
        <v/>
      </c>
      <c r="E325" s="56" t="str">
        <f t="shared" si="91"/>
        <v/>
      </c>
      <c r="F325" s="66" t="str">
        <f t="shared" si="92"/>
        <v/>
      </c>
      <c r="G325" s="66" t="str">
        <f t="shared" si="93"/>
        <v/>
      </c>
      <c r="H325" s="57" t="str">
        <f t="shared" si="94"/>
        <v/>
      </c>
      <c r="I325" s="57" t="str">
        <f t="shared" si="95"/>
        <v/>
      </c>
      <c r="J325" s="64" t="str">
        <f t="shared" si="96"/>
        <v/>
      </c>
      <c r="K325" s="64" t="str">
        <f t="shared" si="97"/>
        <v/>
      </c>
      <c r="L325" s="114" t="str">
        <f t="shared" si="98"/>
        <v/>
      </c>
      <c r="M325" s="114" t="str">
        <f t="shared" si="99"/>
        <v/>
      </c>
      <c r="N325" s="113" t="str">
        <f>IF(B325&lt;&gt;"",IF(INDEX(ctrlage,B325)=TRUE,Livraison!$B$15-(YEAR(INDEX(pgebdat,B325))),""),"")</f>
        <v/>
      </c>
      <c r="O325" s="107"/>
      <c r="P325" s="105"/>
      <c r="Q325" s="108"/>
      <c r="R325" s="126"/>
      <c r="S325" s="108"/>
      <c r="T325" s="108"/>
      <c r="U325" s="108"/>
      <c r="V325" s="105"/>
      <c r="W325" s="132" t="str">
        <f t="shared" si="105"/>
        <v/>
      </c>
      <c r="X325" s="26" t="str">
        <f t="shared" si="100"/>
        <v/>
      </c>
      <c r="Y325" s="26" t="str">
        <f t="shared" si="110"/>
        <v/>
      </c>
      <c r="Z325" s="26" t="str">
        <f t="shared" si="111"/>
        <v/>
      </c>
      <c r="AA325" s="26" t="str">
        <f t="shared" si="112"/>
        <v/>
      </c>
      <c r="AB325" s="26" t="str">
        <f t="shared" si="113"/>
        <v/>
      </c>
      <c r="AC325" s="26" t="str">
        <f t="shared" si="114"/>
        <v/>
      </c>
      <c r="AD325" s="26" t="str">
        <f>IF(OR(ISBLANK(U325),ISBLANK(Q325),U325="-"),"",IF(ISNA(MATCH(U325,libtwolang,0)),FALSE,IF(AND(Z325=TRUE,INDEX(codetform,MATCH(Qualification!Q325,libtform,0))&gt;=10311000,INDEX(codetform,MATCH(Qualification!Q325,libtform,0))&lt;=10319900),IF(AND(INDEX(codetwolang,MATCH(Qualification!U325,libtwolang,0))&gt;=1,INDEX(codetwolang,MATCH(Qualification!U325,libtwolang,0))&lt;=999),TRUE,FALSE),IF(AND(INDEX(codetwolang,MATCH(Qualification!U325,libtwolang,0))&gt;=10,INDEX(codetwolang,MATCH(Qualification!U325,libtwolang,0))&lt;=99),FALSE,TRUE))))</f>
        <v/>
      </c>
      <c r="AE325" s="26" t="str">
        <f t="shared" si="103"/>
        <v/>
      </c>
      <c r="AF325" s="56" t="str">
        <f t="shared" si="115"/>
        <v/>
      </c>
    </row>
    <row r="326" spans="1:32">
      <c r="A326" s="40" t="str">
        <f t="shared" si="104"/>
        <v/>
      </c>
      <c r="B326" s="40" t="str">
        <f t="shared" si="88"/>
        <v/>
      </c>
      <c r="C326" s="65" t="str">
        <f t="shared" si="89"/>
        <v/>
      </c>
      <c r="D326" s="56" t="str">
        <f t="shared" si="90"/>
        <v/>
      </c>
      <c r="E326" s="56" t="str">
        <f t="shared" si="91"/>
        <v/>
      </c>
      <c r="F326" s="66" t="str">
        <f t="shared" si="92"/>
        <v/>
      </c>
      <c r="G326" s="66" t="str">
        <f t="shared" si="93"/>
        <v/>
      </c>
      <c r="H326" s="57" t="str">
        <f t="shared" si="94"/>
        <v/>
      </c>
      <c r="I326" s="57" t="str">
        <f t="shared" si="95"/>
        <v/>
      </c>
      <c r="J326" s="64" t="str">
        <f t="shared" si="96"/>
        <v/>
      </c>
      <c r="K326" s="64" t="str">
        <f t="shared" si="97"/>
        <v/>
      </c>
      <c r="L326" s="114" t="str">
        <f t="shared" si="98"/>
        <v/>
      </c>
      <c r="M326" s="114" t="str">
        <f t="shared" si="99"/>
        <v/>
      </c>
      <c r="N326" s="113" t="str">
        <f>IF(B326&lt;&gt;"",IF(INDEX(ctrlage,B326)=TRUE,Livraison!$B$15-(YEAR(INDEX(pgebdat,B326))),""),"")</f>
        <v/>
      </c>
      <c r="O326" s="107"/>
      <c r="P326" s="105"/>
      <c r="Q326" s="108"/>
      <c r="R326" s="126"/>
      <c r="S326" s="108"/>
      <c r="T326" s="108"/>
      <c r="U326" s="108"/>
      <c r="V326" s="105"/>
      <c r="W326" s="132" t="str">
        <f t="shared" si="105"/>
        <v/>
      </c>
      <c r="X326" s="26" t="str">
        <f t="shared" si="100"/>
        <v/>
      </c>
      <c r="Y326" s="26" t="str">
        <f t="shared" si="110"/>
        <v/>
      </c>
      <c r="Z326" s="26" t="str">
        <f t="shared" si="111"/>
        <v/>
      </c>
      <c r="AA326" s="26" t="str">
        <f t="shared" si="112"/>
        <v/>
      </c>
      <c r="AB326" s="26" t="str">
        <f t="shared" si="113"/>
        <v/>
      </c>
      <c r="AC326" s="26" t="str">
        <f t="shared" si="114"/>
        <v/>
      </c>
      <c r="AD326" s="26" t="str">
        <f>IF(OR(ISBLANK(U326),ISBLANK(Q326),U326="-"),"",IF(ISNA(MATCH(U326,libtwolang,0)),FALSE,IF(AND(Z326=TRUE,INDEX(codetform,MATCH(Qualification!Q326,libtform,0))&gt;=10311000,INDEX(codetform,MATCH(Qualification!Q326,libtform,0))&lt;=10319900),IF(AND(INDEX(codetwolang,MATCH(Qualification!U326,libtwolang,0))&gt;=1,INDEX(codetwolang,MATCH(Qualification!U326,libtwolang,0))&lt;=999),TRUE,FALSE),IF(AND(INDEX(codetwolang,MATCH(Qualification!U326,libtwolang,0))&gt;=10,INDEX(codetwolang,MATCH(Qualification!U326,libtwolang,0))&lt;=99),FALSE,TRUE))))</f>
        <v/>
      </c>
      <c r="AE326" s="26" t="str">
        <f t="shared" si="103"/>
        <v/>
      </c>
      <c r="AF326" s="56" t="str">
        <f t="shared" si="115"/>
        <v/>
      </c>
    </row>
    <row r="327" spans="1:32">
      <c r="A327" s="40" t="str">
        <f t="shared" si="104"/>
        <v/>
      </c>
      <c r="B327" s="40" t="str">
        <f t="shared" si="88"/>
        <v/>
      </c>
      <c r="C327" s="65" t="str">
        <f t="shared" si="89"/>
        <v/>
      </c>
      <c r="D327" s="56" t="str">
        <f t="shared" si="90"/>
        <v/>
      </c>
      <c r="E327" s="56" t="str">
        <f t="shared" si="91"/>
        <v/>
      </c>
      <c r="F327" s="66" t="str">
        <f t="shared" si="92"/>
        <v/>
      </c>
      <c r="G327" s="66" t="str">
        <f t="shared" si="93"/>
        <v/>
      </c>
      <c r="H327" s="57" t="str">
        <f t="shared" si="94"/>
        <v/>
      </c>
      <c r="I327" s="57" t="str">
        <f t="shared" si="95"/>
        <v/>
      </c>
      <c r="J327" s="64" t="str">
        <f t="shared" si="96"/>
        <v/>
      </c>
      <c r="K327" s="64" t="str">
        <f t="shared" si="97"/>
        <v/>
      </c>
      <c r="L327" s="114" t="str">
        <f t="shared" si="98"/>
        <v/>
      </c>
      <c r="M327" s="114" t="str">
        <f t="shared" si="99"/>
        <v/>
      </c>
      <c r="N327" s="113" t="str">
        <f>IF(B327&lt;&gt;"",IF(INDEX(ctrlage,B327)=TRUE,Livraison!$B$15-(YEAR(INDEX(pgebdat,B327))),""),"")</f>
        <v/>
      </c>
      <c r="O327" s="107"/>
      <c r="P327" s="105"/>
      <c r="Q327" s="108"/>
      <c r="R327" s="126"/>
      <c r="S327" s="108"/>
      <c r="T327" s="108"/>
      <c r="U327" s="108"/>
      <c r="V327" s="105"/>
      <c r="W327" s="132" t="str">
        <f t="shared" si="105"/>
        <v/>
      </c>
      <c r="X327" s="26" t="str">
        <f t="shared" si="100"/>
        <v/>
      </c>
      <c r="Y327" s="26" t="str">
        <f t="shared" si="110"/>
        <v/>
      </c>
      <c r="Z327" s="26" t="str">
        <f t="shared" si="111"/>
        <v/>
      </c>
      <c r="AA327" s="26" t="str">
        <f t="shared" si="112"/>
        <v/>
      </c>
      <c r="AB327" s="26" t="str">
        <f t="shared" si="113"/>
        <v/>
      </c>
      <c r="AC327" s="26" t="str">
        <f t="shared" si="114"/>
        <v/>
      </c>
      <c r="AD327" s="26" t="str">
        <f>IF(OR(ISBLANK(U327),ISBLANK(Q327),U327="-"),"",IF(ISNA(MATCH(U327,libtwolang,0)),FALSE,IF(AND(Z327=TRUE,INDEX(codetform,MATCH(Qualification!Q327,libtform,0))&gt;=10311000,INDEX(codetform,MATCH(Qualification!Q327,libtform,0))&lt;=10319900),IF(AND(INDEX(codetwolang,MATCH(Qualification!U327,libtwolang,0))&gt;=1,INDEX(codetwolang,MATCH(Qualification!U327,libtwolang,0))&lt;=999),TRUE,FALSE),IF(AND(INDEX(codetwolang,MATCH(Qualification!U327,libtwolang,0))&gt;=10,INDEX(codetwolang,MATCH(Qualification!U327,libtwolang,0))&lt;=99),FALSE,TRUE))))</f>
        <v/>
      </c>
      <c r="AE327" s="26" t="str">
        <f t="shared" si="103"/>
        <v/>
      </c>
      <c r="AF327" s="56" t="str">
        <f t="shared" si="115"/>
        <v/>
      </c>
    </row>
    <row r="328" spans="1:32">
      <c r="A328" s="40" t="str">
        <f t="shared" si="104"/>
        <v/>
      </c>
      <c r="B328" s="40" t="str">
        <f t="shared" si="88"/>
        <v/>
      </c>
      <c r="C328" s="65" t="str">
        <f t="shared" si="89"/>
        <v/>
      </c>
      <c r="D328" s="56" t="str">
        <f t="shared" si="90"/>
        <v/>
      </c>
      <c r="E328" s="56" t="str">
        <f t="shared" si="91"/>
        <v/>
      </c>
      <c r="F328" s="66" t="str">
        <f t="shared" si="92"/>
        <v/>
      </c>
      <c r="G328" s="66" t="str">
        <f t="shared" si="93"/>
        <v/>
      </c>
      <c r="H328" s="57" t="str">
        <f t="shared" si="94"/>
        <v/>
      </c>
      <c r="I328" s="57" t="str">
        <f t="shared" si="95"/>
        <v/>
      </c>
      <c r="J328" s="64" t="str">
        <f t="shared" si="96"/>
        <v/>
      </c>
      <c r="K328" s="64" t="str">
        <f t="shared" si="97"/>
        <v/>
      </c>
      <c r="L328" s="114" t="str">
        <f t="shared" si="98"/>
        <v/>
      </c>
      <c r="M328" s="114" t="str">
        <f t="shared" si="99"/>
        <v/>
      </c>
      <c r="N328" s="113" t="str">
        <f>IF(B328&lt;&gt;"",IF(INDEX(ctrlage,B328)=TRUE,Livraison!$B$15-(YEAR(INDEX(pgebdat,B328))),""),"")</f>
        <v/>
      </c>
      <c r="O328" s="107"/>
      <c r="P328" s="105"/>
      <c r="Q328" s="108"/>
      <c r="R328" s="126"/>
      <c r="S328" s="108"/>
      <c r="T328" s="108"/>
      <c r="U328" s="108"/>
      <c r="V328" s="105"/>
      <c r="W328" s="132" t="str">
        <f t="shared" si="105"/>
        <v/>
      </c>
      <c r="X328" s="26" t="str">
        <f t="shared" si="100"/>
        <v/>
      </c>
      <c r="Y328" s="26" t="str">
        <f t="shared" si="110"/>
        <v/>
      </c>
      <c r="Z328" s="26" t="str">
        <f t="shared" si="111"/>
        <v/>
      </c>
      <c r="AA328" s="26" t="str">
        <f t="shared" si="112"/>
        <v/>
      </c>
      <c r="AB328" s="26" t="str">
        <f t="shared" si="113"/>
        <v/>
      </c>
      <c r="AC328" s="26" t="str">
        <f t="shared" si="114"/>
        <v/>
      </c>
      <c r="AD328" s="26" t="str">
        <f>IF(OR(ISBLANK(U328),ISBLANK(Q328),U328="-"),"",IF(ISNA(MATCH(U328,libtwolang,0)),FALSE,IF(AND(Z328=TRUE,INDEX(codetform,MATCH(Qualification!Q328,libtform,0))&gt;=10311000,INDEX(codetform,MATCH(Qualification!Q328,libtform,0))&lt;=10319900),IF(AND(INDEX(codetwolang,MATCH(Qualification!U328,libtwolang,0))&gt;=1,INDEX(codetwolang,MATCH(Qualification!U328,libtwolang,0))&lt;=999),TRUE,FALSE),IF(AND(INDEX(codetwolang,MATCH(Qualification!U328,libtwolang,0))&gt;=10,INDEX(codetwolang,MATCH(Qualification!U328,libtwolang,0))&lt;=99),FALSE,TRUE))))</f>
        <v/>
      </c>
      <c r="AE328" s="26" t="str">
        <f t="shared" si="103"/>
        <v/>
      </c>
      <c r="AF328" s="56" t="str">
        <f t="shared" si="115"/>
        <v/>
      </c>
    </row>
    <row r="329" spans="1:32">
      <c r="A329" s="40" t="str">
        <f t="shared" si="104"/>
        <v/>
      </c>
      <c r="B329" s="40" t="str">
        <f t="shared" si="88"/>
        <v/>
      </c>
      <c r="C329" s="65" t="str">
        <f t="shared" si="89"/>
        <v/>
      </c>
      <c r="D329" s="56" t="str">
        <f t="shared" si="90"/>
        <v/>
      </c>
      <c r="E329" s="56" t="str">
        <f t="shared" si="91"/>
        <v/>
      </c>
      <c r="F329" s="66" t="str">
        <f t="shared" si="92"/>
        <v/>
      </c>
      <c r="G329" s="66" t="str">
        <f t="shared" si="93"/>
        <v/>
      </c>
      <c r="H329" s="57" t="str">
        <f t="shared" si="94"/>
        <v/>
      </c>
      <c r="I329" s="57" t="str">
        <f t="shared" si="95"/>
        <v/>
      </c>
      <c r="J329" s="64" t="str">
        <f t="shared" si="96"/>
        <v/>
      </c>
      <c r="K329" s="64" t="str">
        <f t="shared" si="97"/>
        <v/>
      </c>
      <c r="L329" s="114" t="str">
        <f t="shared" si="98"/>
        <v/>
      </c>
      <c r="M329" s="114" t="str">
        <f t="shared" si="99"/>
        <v/>
      </c>
      <c r="N329" s="113" t="str">
        <f>IF(B329&lt;&gt;"",IF(INDEX(ctrlage,B329)=TRUE,Livraison!$B$15-(YEAR(INDEX(pgebdat,B329))),""),"")</f>
        <v/>
      </c>
      <c r="O329" s="107"/>
      <c r="P329" s="105"/>
      <c r="Q329" s="108"/>
      <c r="R329" s="126"/>
      <c r="S329" s="108"/>
      <c r="T329" s="108"/>
      <c r="U329" s="108"/>
      <c r="V329" s="105"/>
      <c r="W329" s="132" t="str">
        <f t="shared" si="105"/>
        <v/>
      </c>
      <c r="X329" s="26" t="str">
        <f t="shared" si="100"/>
        <v/>
      </c>
      <c r="Y329" s="26" t="str">
        <f t="shared" si="110"/>
        <v/>
      </c>
      <c r="Z329" s="26" t="str">
        <f t="shared" si="111"/>
        <v/>
      </c>
      <c r="AA329" s="26" t="str">
        <f t="shared" si="112"/>
        <v/>
      </c>
      <c r="AB329" s="26" t="str">
        <f t="shared" si="113"/>
        <v/>
      </c>
      <c r="AC329" s="26" t="str">
        <f t="shared" si="114"/>
        <v/>
      </c>
      <c r="AD329" s="26" t="str">
        <f>IF(OR(ISBLANK(U329),ISBLANK(Q329),U329="-"),"",IF(ISNA(MATCH(U329,libtwolang,0)),FALSE,IF(AND(Z329=TRUE,INDEX(codetform,MATCH(Qualification!Q329,libtform,0))&gt;=10311000,INDEX(codetform,MATCH(Qualification!Q329,libtform,0))&lt;=10319900),IF(AND(INDEX(codetwolang,MATCH(Qualification!U329,libtwolang,0))&gt;=1,INDEX(codetwolang,MATCH(Qualification!U329,libtwolang,0))&lt;=999),TRUE,FALSE),IF(AND(INDEX(codetwolang,MATCH(Qualification!U329,libtwolang,0))&gt;=10,INDEX(codetwolang,MATCH(Qualification!U329,libtwolang,0))&lt;=99),FALSE,TRUE))))</f>
        <v/>
      </c>
      <c r="AE329" s="26" t="str">
        <f t="shared" si="103"/>
        <v/>
      </c>
      <c r="AF329" s="56" t="str">
        <f t="shared" si="115"/>
        <v/>
      </c>
    </row>
    <row r="330" spans="1:32">
      <c r="A330" s="40" t="str">
        <f t="shared" si="104"/>
        <v/>
      </c>
      <c r="B330" s="40" t="str">
        <f t="shared" si="88"/>
        <v/>
      </c>
      <c r="C330" s="65" t="str">
        <f t="shared" si="89"/>
        <v/>
      </c>
      <c r="D330" s="56" t="str">
        <f t="shared" si="90"/>
        <v/>
      </c>
      <c r="E330" s="56" t="str">
        <f t="shared" si="91"/>
        <v/>
      </c>
      <c r="F330" s="66" t="str">
        <f t="shared" si="92"/>
        <v/>
      </c>
      <c r="G330" s="66" t="str">
        <f t="shared" si="93"/>
        <v/>
      </c>
      <c r="H330" s="57" t="str">
        <f t="shared" si="94"/>
        <v/>
      </c>
      <c r="I330" s="57" t="str">
        <f t="shared" si="95"/>
        <v/>
      </c>
      <c r="J330" s="64" t="str">
        <f t="shared" si="96"/>
        <v/>
      </c>
      <c r="K330" s="64" t="str">
        <f t="shared" si="97"/>
        <v/>
      </c>
      <c r="L330" s="114" t="str">
        <f t="shared" si="98"/>
        <v/>
      </c>
      <c r="M330" s="114" t="str">
        <f t="shared" si="99"/>
        <v/>
      </c>
      <c r="N330" s="113" t="str">
        <f>IF(B330&lt;&gt;"",IF(INDEX(ctrlage,B330)=TRUE,Livraison!$B$15-(YEAR(INDEX(pgebdat,B330))),""),"")</f>
        <v/>
      </c>
      <c r="O330" s="107"/>
      <c r="P330" s="105"/>
      <c r="Q330" s="108"/>
      <c r="R330" s="126"/>
      <c r="S330" s="108"/>
      <c r="T330" s="108"/>
      <c r="U330" s="108"/>
      <c r="V330" s="105"/>
      <c r="W330" s="132" t="str">
        <f t="shared" si="105"/>
        <v/>
      </c>
      <c r="X330" s="26" t="str">
        <f t="shared" si="100"/>
        <v/>
      </c>
      <c r="Y330" s="26" t="str">
        <f t="shared" si="110"/>
        <v/>
      </c>
      <c r="Z330" s="26" t="str">
        <f t="shared" si="111"/>
        <v/>
      </c>
      <c r="AA330" s="26" t="str">
        <f t="shared" si="112"/>
        <v/>
      </c>
      <c r="AB330" s="26" t="str">
        <f t="shared" si="113"/>
        <v/>
      </c>
      <c r="AC330" s="26" t="str">
        <f t="shared" si="114"/>
        <v/>
      </c>
      <c r="AD330" s="26" t="str">
        <f>IF(OR(ISBLANK(U330),ISBLANK(Q330),U330="-"),"",IF(ISNA(MATCH(U330,libtwolang,0)),FALSE,IF(AND(Z330=TRUE,INDEX(codetform,MATCH(Qualification!Q330,libtform,0))&gt;=10311000,INDEX(codetform,MATCH(Qualification!Q330,libtform,0))&lt;=10319900),IF(AND(INDEX(codetwolang,MATCH(Qualification!U330,libtwolang,0))&gt;=1,INDEX(codetwolang,MATCH(Qualification!U330,libtwolang,0))&lt;=999),TRUE,FALSE),IF(AND(INDEX(codetwolang,MATCH(Qualification!U330,libtwolang,0))&gt;=10,INDEX(codetwolang,MATCH(Qualification!U330,libtwolang,0))&lt;=99),FALSE,TRUE))))</f>
        <v/>
      </c>
      <c r="AE330" s="26" t="str">
        <f t="shared" si="103"/>
        <v/>
      </c>
      <c r="AF330" s="56" t="str">
        <f t="shared" si="115"/>
        <v/>
      </c>
    </row>
    <row r="331" spans="1:32">
      <c r="A331" s="40" t="str">
        <f t="shared" si="104"/>
        <v/>
      </c>
      <c r="B331" s="40" t="str">
        <f t="shared" si="88"/>
        <v/>
      </c>
      <c r="C331" s="65" t="str">
        <f t="shared" si="89"/>
        <v/>
      </c>
      <c r="D331" s="56" t="str">
        <f t="shared" si="90"/>
        <v/>
      </c>
      <c r="E331" s="56" t="str">
        <f t="shared" si="91"/>
        <v/>
      </c>
      <c r="F331" s="66" t="str">
        <f t="shared" si="92"/>
        <v/>
      </c>
      <c r="G331" s="66" t="str">
        <f t="shared" si="93"/>
        <v/>
      </c>
      <c r="H331" s="57" t="str">
        <f t="shared" si="94"/>
        <v/>
      </c>
      <c r="I331" s="57" t="str">
        <f t="shared" si="95"/>
        <v/>
      </c>
      <c r="J331" s="64" t="str">
        <f t="shared" si="96"/>
        <v/>
      </c>
      <c r="K331" s="64" t="str">
        <f t="shared" si="97"/>
        <v/>
      </c>
      <c r="L331" s="114" t="str">
        <f t="shared" si="98"/>
        <v/>
      </c>
      <c r="M331" s="114" t="str">
        <f t="shared" si="99"/>
        <v/>
      </c>
      <c r="N331" s="113" t="str">
        <f>IF(B331&lt;&gt;"",IF(INDEX(ctrlage,B331)=TRUE,Livraison!$B$15-(YEAR(INDEX(pgebdat,B331))),""),"")</f>
        <v/>
      </c>
      <c r="O331" s="107"/>
      <c r="P331" s="105"/>
      <c r="Q331" s="108"/>
      <c r="R331" s="126"/>
      <c r="S331" s="108"/>
      <c r="T331" s="108"/>
      <c r="U331" s="108"/>
      <c r="V331" s="105"/>
      <c r="W331" s="132" t="str">
        <f t="shared" si="105"/>
        <v/>
      </c>
      <c r="X331" s="26" t="str">
        <f t="shared" si="100"/>
        <v/>
      </c>
      <c r="Y331" s="26" t="str">
        <f t="shared" si="110"/>
        <v/>
      </c>
      <c r="Z331" s="26" t="str">
        <f t="shared" si="111"/>
        <v/>
      </c>
      <c r="AA331" s="26" t="str">
        <f t="shared" si="112"/>
        <v/>
      </c>
      <c r="AB331" s="26" t="str">
        <f t="shared" si="113"/>
        <v/>
      </c>
      <c r="AC331" s="26" t="str">
        <f t="shared" si="114"/>
        <v/>
      </c>
      <c r="AD331" s="26" t="str">
        <f>IF(OR(ISBLANK(U331),ISBLANK(Q331),U331="-"),"",IF(ISNA(MATCH(U331,libtwolang,0)),FALSE,IF(AND(Z331=TRUE,INDEX(codetform,MATCH(Qualification!Q331,libtform,0))&gt;=10311000,INDEX(codetform,MATCH(Qualification!Q331,libtform,0))&lt;=10319900),IF(AND(INDEX(codetwolang,MATCH(Qualification!U331,libtwolang,0))&gt;=1,INDEX(codetwolang,MATCH(Qualification!U331,libtwolang,0))&lt;=999),TRUE,FALSE),IF(AND(INDEX(codetwolang,MATCH(Qualification!U331,libtwolang,0))&gt;=10,INDEX(codetwolang,MATCH(Qualification!U331,libtwolang,0))&lt;=99),FALSE,TRUE))))</f>
        <v/>
      </c>
      <c r="AE331" s="26" t="str">
        <f t="shared" si="103"/>
        <v/>
      </c>
      <c r="AF331" s="56" t="str">
        <f t="shared" si="115"/>
        <v/>
      </c>
    </row>
    <row r="332" spans="1:32">
      <c r="A332" s="40" t="str">
        <f t="shared" si="104"/>
        <v/>
      </c>
      <c r="B332" s="40" t="str">
        <f t="shared" ref="B332:B395" si="116">IF(O332&lt;&gt;"",IF(ISNA(MATCH(O332,pid,0)),"",IF(MATCH(O332,pid,0)=0,"",MATCH(O332,pid,0))),"")</f>
        <v/>
      </c>
      <c r="C332" s="65" t="str">
        <f t="shared" ref="C332:C395" si="117">IF(B332&lt;&gt;"",IF(INDEX(pkatid,B332)&gt;0,INDEX(pkatid,B332),""),"")</f>
        <v/>
      </c>
      <c r="D332" s="56" t="str">
        <f t="shared" ref="D332:D395" si="118">IF(B332&lt;&gt;"",IF(INDEX(psex,B332)&gt;0,INDEX(psex,B332),""),"")</f>
        <v/>
      </c>
      <c r="E332" s="56" t="str">
        <f t="shared" ref="E332:E395" si="119">IF(B332&lt;&gt;"",INDEX(ctrlsex,B332),"")</f>
        <v/>
      </c>
      <c r="F332" s="66" t="str">
        <f t="shared" ref="F332:F395" si="120">IF(B332&lt;&gt;"",IF(INDEX(pgebdat,B332)&gt;0,INDEX(pgebdat,B332),""),"")</f>
        <v/>
      </c>
      <c r="G332" s="66" t="str">
        <f t="shared" ref="G332:G395" si="121">IF(B332&lt;&gt;"",INDEX(ctrlage,B332),"")</f>
        <v/>
      </c>
      <c r="H332" s="57" t="str">
        <f t="shared" ref="H332:H395" si="122">IF(B332&lt;&gt;"",IF(INDEX(pdom,B332)&gt;0,INDEX(pdom,B332),""),"")</f>
        <v/>
      </c>
      <c r="I332" s="57" t="str">
        <f t="shared" ref="I332:I395" si="123">IF(B332&lt;&gt;"",INDEX(ctrldom,B332),"")</f>
        <v/>
      </c>
      <c r="J332" s="64" t="str">
        <f t="shared" ref="J332:J395" si="124">IF(B332&lt;&gt;"",IF(INDEX(pid,B332)&gt;0,INDEX(pid,B332),""),"")</f>
        <v/>
      </c>
      <c r="K332" s="64" t="str">
        <f t="shared" ref="K332:K395" si="125">IF(B332&lt;&gt;"",CONCATENATE(J332,S332),"")</f>
        <v/>
      </c>
      <c r="L332" s="114" t="str">
        <f t="shared" ref="L332:L395" si="126">IF(B332&lt;&gt;"",IF(INDEX(pname,B332)&gt;0,INDEX(pname,B332),""),"")</f>
        <v/>
      </c>
      <c r="M332" s="114" t="str">
        <f t="shared" ref="M332:M395" si="127">IF(B332&lt;&gt;"",IF(INDEX(psurname,B332)&gt;0,INDEX(psurname,B332),""),"")</f>
        <v/>
      </c>
      <c r="N332" s="113" t="str">
        <f>IF(B332&lt;&gt;"",IF(INDEX(ctrlage,B332)=TRUE,Livraison!$B$15-(YEAR(INDEX(pgebdat,B332))),""),"")</f>
        <v/>
      </c>
      <c r="O332" s="107"/>
      <c r="P332" s="105"/>
      <c r="Q332" s="108"/>
      <c r="R332" s="126"/>
      <c r="S332" s="108"/>
      <c r="T332" s="108"/>
      <c r="U332" s="108"/>
      <c r="V332" s="105"/>
      <c r="W332" s="132" t="str">
        <f t="shared" si="105"/>
        <v/>
      </c>
      <c r="X332" s="26" t="str">
        <f t="shared" ref="X332:X395" si="128">IF(ISBLANK(O332),"",IF(OR(ISNA(MATCH(O332,pid,0)),O332="-"),FALSE,TRUE))</f>
        <v/>
      </c>
      <c r="Y332" s="26" t="str">
        <f t="shared" si="110"/>
        <v/>
      </c>
      <c r="Z332" s="26" t="str">
        <f t="shared" si="111"/>
        <v/>
      </c>
      <c r="AA332" s="26" t="str">
        <f t="shared" si="112"/>
        <v/>
      </c>
      <c r="AB332" s="26" t="str">
        <f t="shared" si="113"/>
        <v/>
      </c>
      <c r="AC332" s="26" t="str">
        <f t="shared" si="114"/>
        <v/>
      </c>
      <c r="AD332" s="26" t="str">
        <f>IF(OR(ISBLANK(U332),ISBLANK(Q332),U332="-"),"",IF(ISNA(MATCH(U332,libtwolang,0)),FALSE,IF(AND(Z332=TRUE,INDEX(codetform,MATCH(Qualification!Q332,libtform,0))&gt;=10311000,INDEX(codetform,MATCH(Qualification!Q332,libtform,0))&lt;=10319900),IF(AND(INDEX(codetwolang,MATCH(Qualification!U332,libtwolang,0))&gt;=1,INDEX(codetwolang,MATCH(Qualification!U332,libtwolang,0))&lt;=999),TRUE,FALSE),IF(AND(INDEX(codetwolang,MATCH(Qualification!U332,libtwolang,0))&gt;=10,INDEX(codetwolang,MATCH(Qualification!U332,libtwolang,0))&lt;=99),FALSE,TRUE))))</f>
        <v/>
      </c>
      <c r="AE332" s="26" t="str">
        <f t="shared" ref="AE332:AE395" si="129">IF(OR(G332&lt;&gt;TRUE,Z332&lt;&gt;TRUE),"",IF(OR(N332&gt;INDEX(valmaxalt,MATCH(Q332,libtform,0)),N332&lt;INDEX(valminalt,MATCH(Q332,libtform,0))),FALSE,TRUE))</f>
        <v/>
      </c>
      <c r="AF332" s="56" t="str">
        <f t="shared" si="115"/>
        <v/>
      </c>
    </row>
    <row r="333" spans="1:32">
      <c r="A333" s="40" t="str">
        <f t="shared" ref="A333:A396" si="130">IF(ISBLANK(O333),"",IF(COUNTA(P333:T333)&lt;5,"Incomplet",IF(OR(COUNTIF(W333:AD333,FALSE)&gt;0,COUNTIF(W333:AC333,#N/A)&gt;0),"Erreur",IF(AE333=FALSE,"Attention","OK"))))</f>
        <v/>
      </c>
      <c r="B333" s="40" t="str">
        <f t="shared" si="116"/>
        <v/>
      </c>
      <c r="C333" s="65" t="str">
        <f t="shared" si="117"/>
        <v/>
      </c>
      <c r="D333" s="56" t="str">
        <f t="shared" si="118"/>
        <v/>
      </c>
      <c r="E333" s="56" t="str">
        <f t="shared" si="119"/>
        <v/>
      </c>
      <c r="F333" s="66" t="str">
        <f t="shared" si="120"/>
        <v/>
      </c>
      <c r="G333" s="66" t="str">
        <f t="shared" si="121"/>
        <v/>
      </c>
      <c r="H333" s="57" t="str">
        <f t="shared" si="122"/>
        <v/>
      </c>
      <c r="I333" s="57" t="str">
        <f t="shared" si="123"/>
        <v/>
      </c>
      <c r="J333" s="64" t="str">
        <f t="shared" si="124"/>
        <v/>
      </c>
      <c r="K333" s="64" t="str">
        <f t="shared" si="125"/>
        <v/>
      </c>
      <c r="L333" s="114" t="str">
        <f t="shared" si="126"/>
        <v/>
      </c>
      <c r="M333" s="114" t="str">
        <f t="shared" si="127"/>
        <v/>
      </c>
      <c r="N333" s="113" t="str">
        <f>IF(B333&lt;&gt;"",IF(INDEX(ctrlage,B333)=TRUE,Livraison!$B$15-(YEAR(INDEX(pgebdat,B333))),""),"")</f>
        <v/>
      </c>
      <c r="O333" s="107"/>
      <c r="P333" s="105"/>
      <c r="Q333" s="108"/>
      <c r="R333" s="126"/>
      <c r="S333" s="108"/>
      <c r="T333" s="108"/>
      <c r="U333" s="108"/>
      <c r="V333" s="105"/>
      <c r="W333" s="132" t="str">
        <f t="shared" ref="W333:W396" si="131">IF(K333="","",NOT(COUNTIF($K$12:$K$1011,$K333)&gt;1))</f>
        <v/>
      </c>
      <c r="X333" s="26" t="str">
        <f t="shared" si="128"/>
        <v/>
      </c>
      <c r="Y333" s="26" t="str">
        <f t="shared" si="110"/>
        <v/>
      </c>
      <c r="Z333" s="26" t="str">
        <f t="shared" si="111"/>
        <v/>
      </c>
      <c r="AA333" s="26" t="str">
        <f t="shared" si="112"/>
        <v/>
      </c>
      <c r="AB333" s="26" t="str">
        <f t="shared" si="113"/>
        <v/>
      </c>
      <c r="AC333" s="26" t="str">
        <f t="shared" si="114"/>
        <v/>
      </c>
      <c r="AD333" s="26" t="str">
        <f>IF(OR(ISBLANK(U333),ISBLANK(Q333),U333="-"),"",IF(ISNA(MATCH(U333,libtwolang,0)),FALSE,IF(AND(Z333=TRUE,INDEX(codetform,MATCH(Qualification!Q333,libtform,0))&gt;=10311000,INDEX(codetform,MATCH(Qualification!Q333,libtform,0))&lt;=10319900),IF(AND(INDEX(codetwolang,MATCH(Qualification!U333,libtwolang,0))&gt;=1,INDEX(codetwolang,MATCH(Qualification!U333,libtwolang,0))&lt;=999),TRUE,FALSE),IF(AND(INDEX(codetwolang,MATCH(Qualification!U333,libtwolang,0))&gt;=10,INDEX(codetwolang,MATCH(Qualification!U333,libtwolang,0))&lt;=99),FALSE,TRUE))))</f>
        <v/>
      </c>
      <c r="AE333" s="26" t="str">
        <f t="shared" si="129"/>
        <v/>
      </c>
      <c r="AF333" s="56" t="str">
        <f t="shared" si="115"/>
        <v/>
      </c>
    </row>
    <row r="334" spans="1:32">
      <c r="A334" s="40" t="str">
        <f t="shared" si="130"/>
        <v/>
      </c>
      <c r="B334" s="40" t="str">
        <f t="shared" si="116"/>
        <v/>
      </c>
      <c r="C334" s="65" t="str">
        <f t="shared" si="117"/>
        <v/>
      </c>
      <c r="D334" s="56" t="str">
        <f t="shared" si="118"/>
        <v/>
      </c>
      <c r="E334" s="56" t="str">
        <f t="shared" si="119"/>
        <v/>
      </c>
      <c r="F334" s="66" t="str">
        <f t="shared" si="120"/>
        <v/>
      </c>
      <c r="G334" s="66" t="str">
        <f t="shared" si="121"/>
        <v/>
      </c>
      <c r="H334" s="57" t="str">
        <f t="shared" si="122"/>
        <v/>
      </c>
      <c r="I334" s="57" t="str">
        <f t="shared" si="123"/>
        <v/>
      </c>
      <c r="J334" s="64" t="str">
        <f t="shared" si="124"/>
        <v/>
      </c>
      <c r="K334" s="64" t="str">
        <f t="shared" si="125"/>
        <v/>
      </c>
      <c r="L334" s="114" t="str">
        <f t="shared" si="126"/>
        <v/>
      </c>
      <c r="M334" s="114" t="str">
        <f t="shared" si="127"/>
        <v/>
      </c>
      <c r="N334" s="113" t="str">
        <f>IF(B334&lt;&gt;"",IF(INDEX(ctrlage,B334)=TRUE,Livraison!$B$15-(YEAR(INDEX(pgebdat,B334))),""),"")</f>
        <v/>
      </c>
      <c r="O334" s="107"/>
      <c r="P334" s="105"/>
      <c r="Q334" s="108"/>
      <c r="R334" s="126"/>
      <c r="S334" s="108"/>
      <c r="T334" s="108"/>
      <c r="U334" s="108"/>
      <c r="V334" s="105"/>
      <c r="W334" s="132" t="str">
        <f t="shared" si="131"/>
        <v/>
      </c>
      <c r="X334" s="26" t="str">
        <f t="shared" si="128"/>
        <v/>
      </c>
      <c r="Y334" s="26" t="str">
        <f t="shared" si="110"/>
        <v/>
      </c>
      <c r="Z334" s="26" t="str">
        <f t="shared" si="111"/>
        <v/>
      </c>
      <c r="AA334" s="26" t="str">
        <f t="shared" si="112"/>
        <v/>
      </c>
      <c r="AB334" s="26" t="str">
        <f t="shared" si="113"/>
        <v/>
      </c>
      <c r="AC334" s="26" t="str">
        <f t="shared" si="114"/>
        <v/>
      </c>
      <c r="AD334" s="26" t="str">
        <f>IF(OR(ISBLANK(U334),ISBLANK(Q334),U334="-"),"",IF(ISNA(MATCH(U334,libtwolang,0)),FALSE,IF(AND(Z334=TRUE,INDEX(codetform,MATCH(Qualification!Q334,libtform,0))&gt;=10311000,INDEX(codetform,MATCH(Qualification!Q334,libtform,0))&lt;=10319900),IF(AND(INDEX(codetwolang,MATCH(Qualification!U334,libtwolang,0))&gt;=1,INDEX(codetwolang,MATCH(Qualification!U334,libtwolang,0))&lt;=999),TRUE,FALSE),IF(AND(INDEX(codetwolang,MATCH(Qualification!U334,libtwolang,0))&gt;=10,INDEX(codetwolang,MATCH(Qualification!U334,libtwolang,0))&lt;=99),FALSE,TRUE))))</f>
        <v/>
      </c>
      <c r="AE334" s="26" t="str">
        <f t="shared" si="129"/>
        <v/>
      </c>
      <c r="AF334" s="56" t="str">
        <f t="shared" si="115"/>
        <v/>
      </c>
    </row>
    <row r="335" spans="1:32">
      <c r="A335" s="40" t="str">
        <f t="shared" si="130"/>
        <v/>
      </c>
      <c r="B335" s="40" t="str">
        <f t="shared" si="116"/>
        <v/>
      </c>
      <c r="C335" s="65" t="str">
        <f t="shared" si="117"/>
        <v/>
      </c>
      <c r="D335" s="56" t="str">
        <f t="shared" si="118"/>
        <v/>
      </c>
      <c r="E335" s="56" t="str">
        <f t="shared" si="119"/>
        <v/>
      </c>
      <c r="F335" s="66" t="str">
        <f t="shared" si="120"/>
        <v/>
      </c>
      <c r="G335" s="66" t="str">
        <f t="shared" si="121"/>
        <v/>
      </c>
      <c r="H335" s="57" t="str">
        <f t="shared" si="122"/>
        <v/>
      </c>
      <c r="I335" s="57" t="str">
        <f t="shared" si="123"/>
        <v/>
      </c>
      <c r="J335" s="64" t="str">
        <f t="shared" si="124"/>
        <v/>
      </c>
      <c r="K335" s="64" t="str">
        <f t="shared" si="125"/>
        <v/>
      </c>
      <c r="L335" s="114" t="str">
        <f t="shared" si="126"/>
        <v/>
      </c>
      <c r="M335" s="114" t="str">
        <f t="shared" si="127"/>
        <v/>
      </c>
      <c r="N335" s="113" t="str">
        <f>IF(B335&lt;&gt;"",IF(INDEX(ctrlage,B335)=TRUE,Livraison!$B$15-(YEAR(INDEX(pgebdat,B335))),""),"")</f>
        <v/>
      </c>
      <c r="O335" s="107"/>
      <c r="P335" s="105"/>
      <c r="Q335" s="108"/>
      <c r="R335" s="126"/>
      <c r="S335" s="108"/>
      <c r="T335" s="108"/>
      <c r="U335" s="108"/>
      <c r="V335" s="105"/>
      <c r="W335" s="132" t="str">
        <f t="shared" si="131"/>
        <v/>
      </c>
      <c r="X335" s="26" t="str">
        <f t="shared" si="128"/>
        <v/>
      </c>
      <c r="Y335" s="26" t="str">
        <f t="shared" si="110"/>
        <v/>
      </c>
      <c r="Z335" s="26" t="str">
        <f t="shared" si="111"/>
        <v/>
      </c>
      <c r="AA335" s="26" t="str">
        <f t="shared" si="112"/>
        <v/>
      </c>
      <c r="AB335" s="26" t="str">
        <f t="shared" si="113"/>
        <v/>
      </c>
      <c r="AC335" s="26" t="str">
        <f t="shared" si="114"/>
        <v/>
      </c>
      <c r="AD335" s="26" t="str">
        <f>IF(OR(ISBLANK(U335),ISBLANK(Q335),U335="-"),"",IF(ISNA(MATCH(U335,libtwolang,0)),FALSE,IF(AND(Z335=TRUE,INDEX(codetform,MATCH(Qualification!Q335,libtform,0))&gt;=10311000,INDEX(codetform,MATCH(Qualification!Q335,libtform,0))&lt;=10319900),IF(AND(INDEX(codetwolang,MATCH(Qualification!U335,libtwolang,0))&gt;=1,INDEX(codetwolang,MATCH(Qualification!U335,libtwolang,0))&lt;=999),TRUE,FALSE),IF(AND(INDEX(codetwolang,MATCH(Qualification!U335,libtwolang,0))&gt;=10,INDEX(codetwolang,MATCH(Qualification!U335,libtwolang,0))&lt;=99),FALSE,TRUE))))</f>
        <v/>
      </c>
      <c r="AE335" s="26" t="str">
        <f t="shared" si="129"/>
        <v/>
      </c>
      <c r="AF335" s="56" t="str">
        <f t="shared" si="115"/>
        <v/>
      </c>
    </row>
    <row r="336" spans="1:32">
      <c r="A336" s="40" t="str">
        <f t="shared" si="130"/>
        <v/>
      </c>
      <c r="B336" s="40" t="str">
        <f t="shared" si="116"/>
        <v/>
      </c>
      <c r="C336" s="65" t="str">
        <f t="shared" si="117"/>
        <v/>
      </c>
      <c r="D336" s="56" t="str">
        <f t="shared" si="118"/>
        <v/>
      </c>
      <c r="E336" s="56" t="str">
        <f t="shared" si="119"/>
        <v/>
      </c>
      <c r="F336" s="66" t="str">
        <f t="shared" si="120"/>
        <v/>
      </c>
      <c r="G336" s="66" t="str">
        <f t="shared" si="121"/>
        <v/>
      </c>
      <c r="H336" s="57" t="str">
        <f t="shared" si="122"/>
        <v/>
      </c>
      <c r="I336" s="57" t="str">
        <f t="shared" si="123"/>
        <v/>
      </c>
      <c r="J336" s="64" t="str">
        <f t="shared" si="124"/>
        <v/>
      </c>
      <c r="K336" s="64" t="str">
        <f t="shared" si="125"/>
        <v/>
      </c>
      <c r="L336" s="114" t="str">
        <f t="shared" si="126"/>
        <v/>
      </c>
      <c r="M336" s="114" t="str">
        <f t="shared" si="127"/>
        <v/>
      </c>
      <c r="N336" s="113" t="str">
        <f>IF(B336&lt;&gt;"",IF(INDEX(ctrlage,B336)=TRUE,Livraison!$B$15-(YEAR(INDEX(pgebdat,B336))),""),"")</f>
        <v/>
      </c>
      <c r="O336" s="107"/>
      <c r="P336" s="105"/>
      <c r="Q336" s="108"/>
      <c r="R336" s="126"/>
      <c r="S336" s="108"/>
      <c r="T336" s="108"/>
      <c r="U336" s="108"/>
      <c r="V336" s="105"/>
      <c r="W336" s="132" t="str">
        <f t="shared" si="131"/>
        <v/>
      </c>
      <c r="X336" s="26" t="str">
        <f t="shared" si="128"/>
        <v/>
      </c>
      <c r="Y336" s="26" t="str">
        <f t="shared" si="110"/>
        <v/>
      </c>
      <c r="Z336" s="26" t="str">
        <f t="shared" si="111"/>
        <v/>
      </c>
      <c r="AA336" s="26" t="str">
        <f t="shared" si="112"/>
        <v/>
      </c>
      <c r="AB336" s="26" t="str">
        <f t="shared" si="113"/>
        <v/>
      </c>
      <c r="AC336" s="26" t="str">
        <f t="shared" si="114"/>
        <v/>
      </c>
      <c r="AD336" s="26" t="str">
        <f>IF(OR(ISBLANK(U336),ISBLANK(Q336),U336="-"),"",IF(ISNA(MATCH(U336,libtwolang,0)),FALSE,IF(AND(Z336=TRUE,INDEX(codetform,MATCH(Qualification!Q336,libtform,0))&gt;=10311000,INDEX(codetform,MATCH(Qualification!Q336,libtform,0))&lt;=10319900),IF(AND(INDEX(codetwolang,MATCH(Qualification!U336,libtwolang,0))&gt;=1,INDEX(codetwolang,MATCH(Qualification!U336,libtwolang,0))&lt;=999),TRUE,FALSE),IF(AND(INDEX(codetwolang,MATCH(Qualification!U336,libtwolang,0))&gt;=10,INDEX(codetwolang,MATCH(Qualification!U336,libtwolang,0))&lt;=99),FALSE,TRUE))))</f>
        <v/>
      </c>
      <c r="AE336" s="26" t="str">
        <f t="shared" si="129"/>
        <v/>
      </c>
      <c r="AF336" s="56" t="str">
        <f t="shared" si="115"/>
        <v/>
      </c>
    </row>
    <row r="337" spans="1:32">
      <c r="A337" s="40" t="str">
        <f t="shared" si="130"/>
        <v/>
      </c>
      <c r="B337" s="40" t="str">
        <f t="shared" si="116"/>
        <v/>
      </c>
      <c r="C337" s="65" t="str">
        <f t="shared" si="117"/>
        <v/>
      </c>
      <c r="D337" s="56" t="str">
        <f t="shared" si="118"/>
        <v/>
      </c>
      <c r="E337" s="56" t="str">
        <f t="shared" si="119"/>
        <v/>
      </c>
      <c r="F337" s="66" t="str">
        <f t="shared" si="120"/>
        <v/>
      </c>
      <c r="G337" s="66" t="str">
        <f t="shared" si="121"/>
        <v/>
      </c>
      <c r="H337" s="57" t="str">
        <f t="shared" si="122"/>
        <v/>
      </c>
      <c r="I337" s="57" t="str">
        <f t="shared" si="123"/>
        <v/>
      </c>
      <c r="J337" s="64" t="str">
        <f t="shared" si="124"/>
        <v/>
      </c>
      <c r="K337" s="64" t="str">
        <f t="shared" si="125"/>
        <v/>
      </c>
      <c r="L337" s="114" t="str">
        <f t="shared" si="126"/>
        <v/>
      </c>
      <c r="M337" s="114" t="str">
        <f t="shared" si="127"/>
        <v/>
      </c>
      <c r="N337" s="113" t="str">
        <f>IF(B337&lt;&gt;"",IF(INDEX(ctrlage,B337)=TRUE,Livraison!$B$15-(YEAR(INDEX(pgebdat,B337))),""),"")</f>
        <v/>
      </c>
      <c r="O337" s="107"/>
      <c r="P337" s="105"/>
      <c r="Q337" s="108"/>
      <c r="R337" s="126"/>
      <c r="S337" s="108"/>
      <c r="T337" s="108"/>
      <c r="U337" s="108"/>
      <c r="V337" s="105"/>
      <c r="W337" s="132" t="str">
        <f t="shared" si="131"/>
        <v/>
      </c>
      <c r="X337" s="26" t="str">
        <f t="shared" si="128"/>
        <v/>
      </c>
      <c r="Y337" s="26" t="str">
        <f t="shared" si="110"/>
        <v/>
      </c>
      <c r="Z337" s="26" t="str">
        <f t="shared" si="111"/>
        <v/>
      </c>
      <c r="AA337" s="26" t="str">
        <f t="shared" si="112"/>
        <v/>
      </c>
      <c r="AB337" s="26" t="str">
        <f t="shared" si="113"/>
        <v/>
      </c>
      <c r="AC337" s="26" t="str">
        <f t="shared" si="114"/>
        <v/>
      </c>
      <c r="AD337" s="26" t="str">
        <f>IF(OR(ISBLANK(U337),ISBLANK(Q337),U337="-"),"",IF(ISNA(MATCH(U337,libtwolang,0)),FALSE,IF(AND(Z337=TRUE,INDEX(codetform,MATCH(Qualification!Q337,libtform,0))&gt;=10311000,INDEX(codetform,MATCH(Qualification!Q337,libtform,0))&lt;=10319900),IF(AND(INDEX(codetwolang,MATCH(Qualification!U337,libtwolang,0))&gt;=1,INDEX(codetwolang,MATCH(Qualification!U337,libtwolang,0))&lt;=999),TRUE,FALSE),IF(AND(INDEX(codetwolang,MATCH(Qualification!U337,libtwolang,0))&gt;=10,INDEX(codetwolang,MATCH(Qualification!U337,libtwolang,0))&lt;=99),FALSE,TRUE))))</f>
        <v/>
      </c>
      <c r="AE337" s="26" t="str">
        <f t="shared" si="129"/>
        <v/>
      </c>
      <c r="AF337" s="56" t="str">
        <f t="shared" si="115"/>
        <v/>
      </c>
    </row>
    <row r="338" spans="1:32">
      <c r="A338" s="40" t="str">
        <f t="shared" si="130"/>
        <v/>
      </c>
      <c r="B338" s="40" t="str">
        <f t="shared" si="116"/>
        <v/>
      </c>
      <c r="C338" s="65" t="str">
        <f t="shared" si="117"/>
        <v/>
      </c>
      <c r="D338" s="56" t="str">
        <f t="shared" si="118"/>
        <v/>
      </c>
      <c r="E338" s="56" t="str">
        <f t="shared" si="119"/>
        <v/>
      </c>
      <c r="F338" s="66" t="str">
        <f t="shared" si="120"/>
        <v/>
      </c>
      <c r="G338" s="66" t="str">
        <f t="shared" si="121"/>
        <v/>
      </c>
      <c r="H338" s="57" t="str">
        <f t="shared" si="122"/>
        <v/>
      </c>
      <c r="I338" s="57" t="str">
        <f t="shared" si="123"/>
        <v/>
      </c>
      <c r="J338" s="64" t="str">
        <f t="shared" si="124"/>
        <v/>
      </c>
      <c r="K338" s="64" t="str">
        <f t="shared" si="125"/>
        <v/>
      </c>
      <c r="L338" s="114" t="str">
        <f t="shared" si="126"/>
        <v/>
      </c>
      <c r="M338" s="114" t="str">
        <f t="shared" si="127"/>
        <v/>
      </c>
      <c r="N338" s="113" t="str">
        <f>IF(B338&lt;&gt;"",IF(INDEX(ctrlage,B338)=TRUE,Livraison!$B$15-(YEAR(INDEX(pgebdat,B338))),""),"")</f>
        <v/>
      </c>
      <c r="O338" s="107"/>
      <c r="P338" s="105"/>
      <c r="Q338" s="108"/>
      <c r="R338" s="126"/>
      <c r="S338" s="108"/>
      <c r="T338" s="108"/>
      <c r="U338" s="108"/>
      <c r="V338" s="105"/>
      <c r="W338" s="132" t="str">
        <f t="shared" si="131"/>
        <v/>
      </c>
      <c r="X338" s="26" t="str">
        <f t="shared" si="128"/>
        <v/>
      </c>
      <c r="Y338" s="26" t="str">
        <f t="shared" si="110"/>
        <v/>
      </c>
      <c r="Z338" s="26" t="str">
        <f t="shared" si="111"/>
        <v/>
      </c>
      <c r="AA338" s="26" t="str">
        <f t="shared" si="112"/>
        <v/>
      </c>
      <c r="AB338" s="26" t="str">
        <f t="shared" si="113"/>
        <v/>
      </c>
      <c r="AC338" s="26" t="str">
        <f t="shared" si="114"/>
        <v/>
      </c>
      <c r="AD338" s="26" t="str">
        <f>IF(OR(ISBLANK(U338),ISBLANK(Q338),U338="-"),"",IF(ISNA(MATCH(U338,libtwolang,0)),FALSE,IF(AND(Z338=TRUE,INDEX(codetform,MATCH(Qualification!Q338,libtform,0))&gt;=10311000,INDEX(codetform,MATCH(Qualification!Q338,libtform,0))&lt;=10319900),IF(AND(INDEX(codetwolang,MATCH(Qualification!U338,libtwolang,0))&gt;=1,INDEX(codetwolang,MATCH(Qualification!U338,libtwolang,0))&lt;=999),TRUE,FALSE),IF(AND(INDEX(codetwolang,MATCH(Qualification!U338,libtwolang,0))&gt;=10,INDEX(codetwolang,MATCH(Qualification!U338,libtwolang,0))&lt;=99),FALSE,TRUE))))</f>
        <v/>
      </c>
      <c r="AE338" s="26" t="str">
        <f t="shared" si="129"/>
        <v/>
      </c>
      <c r="AF338" s="56" t="str">
        <f t="shared" si="115"/>
        <v/>
      </c>
    </row>
    <row r="339" spans="1:32">
      <c r="A339" s="40" t="str">
        <f t="shared" si="130"/>
        <v/>
      </c>
      <c r="B339" s="40" t="str">
        <f t="shared" si="116"/>
        <v/>
      </c>
      <c r="C339" s="65" t="str">
        <f t="shared" si="117"/>
        <v/>
      </c>
      <c r="D339" s="56" t="str">
        <f t="shared" si="118"/>
        <v/>
      </c>
      <c r="E339" s="56" t="str">
        <f t="shared" si="119"/>
        <v/>
      </c>
      <c r="F339" s="66" t="str">
        <f t="shared" si="120"/>
        <v/>
      </c>
      <c r="G339" s="66" t="str">
        <f t="shared" si="121"/>
        <v/>
      </c>
      <c r="H339" s="57" t="str">
        <f t="shared" si="122"/>
        <v/>
      </c>
      <c r="I339" s="57" t="str">
        <f t="shared" si="123"/>
        <v/>
      </c>
      <c r="J339" s="64" t="str">
        <f t="shared" si="124"/>
        <v/>
      </c>
      <c r="K339" s="64" t="str">
        <f t="shared" si="125"/>
        <v/>
      </c>
      <c r="L339" s="114" t="str">
        <f t="shared" si="126"/>
        <v/>
      </c>
      <c r="M339" s="114" t="str">
        <f t="shared" si="127"/>
        <v/>
      </c>
      <c r="N339" s="113" t="str">
        <f>IF(B339&lt;&gt;"",IF(INDEX(ctrlage,B339)=TRUE,Livraison!$B$15-(YEAR(INDEX(pgebdat,B339))),""),"")</f>
        <v/>
      </c>
      <c r="O339" s="107"/>
      <c r="P339" s="105"/>
      <c r="Q339" s="108"/>
      <c r="R339" s="126"/>
      <c r="S339" s="108"/>
      <c r="T339" s="108"/>
      <c r="U339" s="108"/>
      <c r="V339" s="105"/>
      <c r="W339" s="132" t="str">
        <f t="shared" si="131"/>
        <v/>
      </c>
      <c r="X339" s="26" t="str">
        <f t="shared" si="128"/>
        <v/>
      </c>
      <c r="Y339" s="26" t="str">
        <f t="shared" si="110"/>
        <v/>
      </c>
      <c r="Z339" s="26" t="str">
        <f t="shared" si="111"/>
        <v/>
      </c>
      <c r="AA339" s="26" t="str">
        <f t="shared" si="112"/>
        <v/>
      </c>
      <c r="AB339" s="26" t="str">
        <f t="shared" si="113"/>
        <v/>
      </c>
      <c r="AC339" s="26" t="str">
        <f t="shared" si="114"/>
        <v/>
      </c>
      <c r="AD339" s="26" t="str">
        <f>IF(OR(ISBLANK(U339),ISBLANK(Q339),U339="-"),"",IF(ISNA(MATCH(U339,libtwolang,0)),FALSE,IF(AND(Z339=TRUE,INDEX(codetform,MATCH(Qualification!Q339,libtform,0))&gt;=10311000,INDEX(codetform,MATCH(Qualification!Q339,libtform,0))&lt;=10319900),IF(AND(INDEX(codetwolang,MATCH(Qualification!U339,libtwolang,0))&gt;=1,INDEX(codetwolang,MATCH(Qualification!U339,libtwolang,0))&lt;=999),TRUE,FALSE),IF(AND(INDEX(codetwolang,MATCH(Qualification!U339,libtwolang,0))&gt;=10,INDEX(codetwolang,MATCH(Qualification!U339,libtwolang,0))&lt;=99),FALSE,TRUE))))</f>
        <v/>
      </c>
      <c r="AE339" s="26" t="str">
        <f t="shared" si="129"/>
        <v/>
      </c>
      <c r="AF339" s="56" t="str">
        <f t="shared" si="115"/>
        <v/>
      </c>
    </row>
    <row r="340" spans="1:32">
      <c r="A340" s="40" t="str">
        <f t="shared" si="130"/>
        <v/>
      </c>
      <c r="B340" s="40" t="str">
        <f t="shared" si="116"/>
        <v/>
      </c>
      <c r="C340" s="65" t="str">
        <f t="shared" si="117"/>
        <v/>
      </c>
      <c r="D340" s="56" t="str">
        <f t="shared" si="118"/>
        <v/>
      </c>
      <c r="E340" s="56" t="str">
        <f t="shared" si="119"/>
        <v/>
      </c>
      <c r="F340" s="66" t="str">
        <f t="shared" si="120"/>
        <v/>
      </c>
      <c r="G340" s="66" t="str">
        <f t="shared" si="121"/>
        <v/>
      </c>
      <c r="H340" s="57" t="str">
        <f t="shared" si="122"/>
        <v/>
      </c>
      <c r="I340" s="57" t="str">
        <f t="shared" si="123"/>
        <v/>
      </c>
      <c r="J340" s="64" t="str">
        <f t="shared" si="124"/>
        <v/>
      </c>
      <c r="K340" s="64" t="str">
        <f t="shared" si="125"/>
        <v/>
      </c>
      <c r="L340" s="114" t="str">
        <f t="shared" si="126"/>
        <v/>
      </c>
      <c r="M340" s="114" t="str">
        <f t="shared" si="127"/>
        <v/>
      </c>
      <c r="N340" s="113" t="str">
        <f>IF(B340&lt;&gt;"",IF(INDEX(ctrlage,B340)=TRUE,Livraison!$B$15-(YEAR(INDEX(pgebdat,B340))),""),"")</f>
        <v/>
      </c>
      <c r="O340" s="107"/>
      <c r="P340" s="105"/>
      <c r="Q340" s="108"/>
      <c r="R340" s="126"/>
      <c r="S340" s="108"/>
      <c r="T340" s="108"/>
      <c r="U340" s="108"/>
      <c r="V340" s="105"/>
      <c r="W340" s="132" t="str">
        <f t="shared" si="131"/>
        <v/>
      </c>
      <c r="X340" s="26" t="str">
        <f t="shared" si="128"/>
        <v/>
      </c>
      <c r="Y340" s="26" t="str">
        <f t="shared" si="110"/>
        <v/>
      </c>
      <c r="Z340" s="26" t="str">
        <f t="shared" si="111"/>
        <v/>
      </c>
      <c r="AA340" s="26" t="str">
        <f t="shared" si="112"/>
        <v/>
      </c>
      <c r="AB340" s="26" t="str">
        <f t="shared" si="113"/>
        <v/>
      </c>
      <c r="AC340" s="26" t="str">
        <f t="shared" si="114"/>
        <v/>
      </c>
      <c r="AD340" s="26" t="str">
        <f>IF(OR(ISBLANK(U340),ISBLANK(Q340),U340="-"),"",IF(ISNA(MATCH(U340,libtwolang,0)),FALSE,IF(AND(Z340=TRUE,INDEX(codetform,MATCH(Qualification!Q340,libtform,0))&gt;=10311000,INDEX(codetform,MATCH(Qualification!Q340,libtform,0))&lt;=10319900),IF(AND(INDEX(codetwolang,MATCH(Qualification!U340,libtwolang,0))&gt;=1,INDEX(codetwolang,MATCH(Qualification!U340,libtwolang,0))&lt;=999),TRUE,FALSE),IF(AND(INDEX(codetwolang,MATCH(Qualification!U340,libtwolang,0))&gt;=10,INDEX(codetwolang,MATCH(Qualification!U340,libtwolang,0))&lt;=99),FALSE,TRUE))))</f>
        <v/>
      </c>
      <c r="AE340" s="26" t="str">
        <f t="shared" si="129"/>
        <v/>
      </c>
      <c r="AF340" s="56" t="str">
        <f t="shared" si="115"/>
        <v/>
      </c>
    </row>
    <row r="341" spans="1:32">
      <c r="A341" s="40" t="str">
        <f t="shared" si="130"/>
        <v/>
      </c>
      <c r="B341" s="40" t="str">
        <f t="shared" si="116"/>
        <v/>
      </c>
      <c r="C341" s="65" t="str">
        <f t="shared" si="117"/>
        <v/>
      </c>
      <c r="D341" s="56" t="str">
        <f t="shared" si="118"/>
        <v/>
      </c>
      <c r="E341" s="56" t="str">
        <f t="shared" si="119"/>
        <v/>
      </c>
      <c r="F341" s="66" t="str">
        <f t="shared" si="120"/>
        <v/>
      </c>
      <c r="G341" s="66" t="str">
        <f t="shared" si="121"/>
        <v/>
      </c>
      <c r="H341" s="57" t="str">
        <f t="shared" si="122"/>
        <v/>
      </c>
      <c r="I341" s="57" t="str">
        <f t="shared" si="123"/>
        <v/>
      </c>
      <c r="J341" s="64" t="str">
        <f t="shared" si="124"/>
        <v/>
      </c>
      <c r="K341" s="64" t="str">
        <f t="shared" si="125"/>
        <v/>
      </c>
      <c r="L341" s="114" t="str">
        <f t="shared" si="126"/>
        <v/>
      </c>
      <c r="M341" s="114" t="str">
        <f t="shared" si="127"/>
        <v/>
      </c>
      <c r="N341" s="113" t="str">
        <f>IF(B341&lt;&gt;"",IF(INDEX(ctrlage,B341)=TRUE,Livraison!$B$15-(YEAR(INDEX(pgebdat,B341))),""),"")</f>
        <v/>
      </c>
      <c r="O341" s="107"/>
      <c r="P341" s="105"/>
      <c r="Q341" s="108"/>
      <c r="R341" s="126"/>
      <c r="S341" s="108"/>
      <c r="T341" s="108"/>
      <c r="U341" s="108"/>
      <c r="V341" s="105"/>
      <c r="W341" s="132" t="str">
        <f t="shared" si="131"/>
        <v/>
      </c>
      <c r="X341" s="26" t="str">
        <f t="shared" si="128"/>
        <v/>
      </c>
      <c r="Y341" s="26" t="str">
        <f t="shared" si="110"/>
        <v/>
      </c>
      <c r="Z341" s="26" t="str">
        <f t="shared" si="111"/>
        <v/>
      </c>
      <c r="AA341" s="26" t="str">
        <f t="shared" si="112"/>
        <v/>
      </c>
      <c r="AB341" s="26" t="str">
        <f t="shared" si="113"/>
        <v/>
      </c>
      <c r="AC341" s="26" t="str">
        <f t="shared" si="114"/>
        <v/>
      </c>
      <c r="AD341" s="26" t="str">
        <f>IF(OR(ISBLANK(U341),ISBLANK(Q341),U341="-"),"",IF(ISNA(MATCH(U341,libtwolang,0)),FALSE,IF(AND(Z341=TRUE,INDEX(codetform,MATCH(Qualification!Q341,libtform,0))&gt;=10311000,INDEX(codetform,MATCH(Qualification!Q341,libtform,0))&lt;=10319900),IF(AND(INDEX(codetwolang,MATCH(Qualification!U341,libtwolang,0))&gt;=1,INDEX(codetwolang,MATCH(Qualification!U341,libtwolang,0))&lt;=999),TRUE,FALSE),IF(AND(INDEX(codetwolang,MATCH(Qualification!U341,libtwolang,0))&gt;=10,INDEX(codetwolang,MATCH(Qualification!U341,libtwolang,0))&lt;=99),FALSE,TRUE))))</f>
        <v/>
      </c>
      <c r="AE341" s="26" t="str">
        <f t="shared" si="129"/>
        <v/>
      </c>
      <c r="AF341" s="56" t="str">
        <f t="shared" si="115"/>
        <v/>
      </c>
    </row>
    <row r="342" spans="1:32">
      <c r="A342" s="40" t="str">
        <f t="shared" si="130"/>
        <v/>
      </c>
      <c r="B342" s="40" t="str">
        <f t="shared" si="116"/>
        <v/>
      </c>
      <c r="C342" s="65" t="str">
        <f t="shared" si="117"/>
        <v/>
      </c>
      <c r="D342" s="56" t="str">
        <f t="shared" si="118"/>
        <v/>
      </c>
      <c r="E342" s="56" t="str">
        <f t="shared" si="119"/>
        <v/>
      </c>
      <c r="F342" s="66" t="str">
        <f t="shared" si="120"/>
        <v/>
      </c>
      <c r="G342" s="66" t="str">
        <f t="shared" si="121"/>
        <v/>
      </c>
      <c r="H342" s="57" t="str">
        <f t="shared" si="122"/>
        <v/>
      </c>
      <c r="I342" s="57" t="str">
        <f t="shared" si="123"/>
        <v/>
      </c>
      <c r="J342" s="64" t="str">
        <f t="shared" si="124"/>
        <v/>
      </c>
      <c r="K342" s="64" t="str">
        <f t="shared" si="125"/>
        <v/>
      </c>
      <c r="L342" s="114" t="str">
        <f t="shared" si="126"/>
        <v/>
      </c>
      <c r="M342" s="114" t="str">
        <f t="shared" si="127"/>
        <v/>
      </c>
      <c r="N342" s="113" t="str">
        <f>IF(B342&lt;&gt;"",IF(INDEX(ctrlage,B342)=TRUE,Livraison!$B$15-(YEAR(INDEX(pgebdat,B342))),""),"")</f>
        <v/>
      </c>
      <c r="O342" s="107"/>
      <c r="P342" s="105"/>
      <c r="Q342" s="108"/>
      <c r="R342" s="126"/>
      <c r="S342" s="108"/>
      <c r="T342" s="108"/>
      <c r="U342" s="108"/>
      <c r="V342" s="105"/>
      <c r="W342" s="132" t="str">
        <f t="shared" si="131"/>
        <v/>
      </c>
      <c r="X342" s="26" t="str">
        <f t="shared" si="128"/>
        <v/>
      </c>
      <c r="Y342" s="26" t="str">
        <f t="shared" si="110"/>
        <v/>
      </c>
      <c r="Z342" s="26" t="str">
        <f t="shared" si="111"/>
        <v/>
      </c>
      <c r="AA342" s="26" t="str">
        <f t="shared" si="112"/>
        <v/>
      </c>
      <c r="AB342" s="26" t="str">
        <f t="shared" si="113"/>
        <v/>
      </c>
      <c r="AC342" s="26" t="str">
        <f t="shared" si="114"/>
        <v/>
      </c>
      <c r="AD342" s="26" t="str">
        <f>IF(OR(ISBLANK(U342),ISBLANK(Q342),U342="-"),"",IF(ISNA(MATCH(U342,libtwolang,0)),FALSE,IF(AND(Z342=TRUE,INDEX(codetform,MATCH(Qualification!Q342,libtform,0))&gt;=10311000,INDEX(codetform,MATCH(Qualification!Q342,libtform,0))&lt;=10319900),IF(AND(INDEX(codetwolang,MATCH(Qualification!U342,libtwolang,0))&gt;=1,INDEX(codetwolang,MATCH(Qualification!U342,libtwolang,0))&lt;=999),TRUE,FALSE),IF(AND(INDEX(codetwolang,MATCH(Qualification!U342,libtwolang,0))&gt;=10,INDEX(codetwolang,MATCH(Qualification!U342,libtwolang,0))&lt;=99),FALSE,TRUE))))</f>
        <v/>
      </c>
      <c r="AE342" s="26" t="str">
        <f t="shared" si="129"/>
        <v/>
      </c>
      <c r="AF342" s="56" t="str">
        <f t="shared" si="115"/>
        <v/>
      </c>
    </row>
    <row r="343" spans="1:32">
      <c r="A343" s="40" t="str">
        <f t="shared" si="130"/>
        <v/>
      </c>
      <c r="B343" s="40" t="str">
        <f t="shared" si="116"/>
        <v/>
      </c>
      <c r="C343" s="65" t="str">
        <f t="shared" si="117"/>
        <v/>
      </c>
      <c r="D343" s="56" t="str">
        <f t="shared" si="118"/>
        <v/>
      </c>
      <c r="E343" s="56" t="str">
        <f t="shared" si="119"/>
        <v/>
      </c>
      <c r="F343" s="66" t="str">
        <f t="shared" si="120"/>
        <v/>
      </c>
      <c r="G343" s="66" t="str">
        <f t="shared" si="121"/>
        <v/>
      </c>
      <c r="H343" s="57" t="str">
        <f t="shared" si="122"/>
        <v/>
      </c>
      <c r="I343" s="57" t="str">
        <f t="shared" si="123"/>
        <v/>
      </c>
      <c r="J343" s="64" t="str">
        <f t="shared" si="124"/>
        <v/>
      </c>
      <c r="K343" s="64" t="str">
        <f t="shared" si="125"/>
        <v/>
      </c>
      <c r="L343" s="114" t="str">
        <f t="shared" si="126"/>
        <v/>
      </c>
      <c r="M343" s="114" t="str">
        <f t="shared" si="127"/>
        <v/>
      </c>
      <c r="N343" s="113" t="str">
        <f>IF(B343&lt;&gt;"",IF(INDEX(ctrlage,B343)=TRUE,Livraison!$B$15-(YEAR(INDEX(pgebdat,B343))),""),"")</f>
        <v/>
      </c>
      <c r="O343" s="107"/>
      <c r="P343" s="105"/>
      <c r="Q343" s="108"/>
      <c r="R343" s="126"/>
      <c r="S343" s="108"/>
      <c r="T343" s="108"/>
      <c r="U343" s="108"/>
      <c r="V343" s="105"/>
      <c r="W343" s="132" t="str">
        <f t="shared" si="131"/>
        <v/>
      </c>
      <c r="X343" s="26" t="str">
        <f t="shared" si="128"/>
        <v/>
      </c>
      <c r="Y343" s="26" t="str">
        <f t="shared" si="110"/>
        <v/>
      </c>
      <c r="Z343" s="26" t="str">
        <f t="shared" si="111"/>
        <v/>
      </c>
      <c r="AA343" s="26" t="str">
        <f t="shared" si="112"/>
        <v/>
      </c>
      <c r="AB343" s="26" t="str">
        <f t="shared" si="113"/>
        <v/>
      </c>
      <c r="AC343" s="26" t="str">
        <f t="shared" si="114"/>
        <v/>
      </c>
      <c r="AD343" s="26" t="str">
        <f>IF(OR(ISBLANK(U343),ISBLANK(Q343),U343="-"),"",IF(ISNA(MATCH(U343,libtwolang,0)),FALSE,IF(AND(Z343=TRUE,INDEX(codetform,MATCH(Qualification!Q343,libtform,0))&gt;=10311000,INDEX(codetform,MATCH(Qualification!Q343,libtform,0))&lt;=10319900),IF(AND(INDEX(codetwolang,MATCH(Qualification!U343,libtwolang,0))&gt;=1,INDEX(codetwolang,MATCH(Qualification!U343,libtwolang,0))&lt;=999),TRUE,FALSE),IF(AND(INDEX(codetwolang,MATCH(Qualification!U343,libtwolang,0))&gt;=10,INDEX(codetwolang,MATCH(Qualification!U343,libtwolang,0))&lt;=99),FALSE,TRUE))))</f>
        <v/>
      </c>
      <c r="AE343" s="26" t="str">
        <f t="shared" si="129"/>
        <v/>
      </c>
      <c r="AF343" s="56" t="str">
        <f t="shared" si="115"/>
        <v/>
      </c>
    </row>
    <row r="344" spans="1:32">
      <c r="A344" s="40" t="str">
        <f t="shared" si="130"/>
        <v/>
      </c>
      <c r="B344" s="40" t="str">
        <f t="shared" si="116"/>
        <v/>
      </c>
      <c r="C344" s="65" t="str">
        <f t="shared" si="117"/>
        <v/>
      </c>
      <c r="D344" s="56" t="str">
        <f t="shared" si="118"/>
        <v/>
      </c>
      <c r="E344" s="56" t="str">
        <f t="shared" si="119"/>
        <v/>
      </c>
      <c r="F344" s="66" t="str">
        <f t="shared" si="120"/>
        <v/>
      </c>
      <c r="G344" s="66" t="str">
        <f t="shared" si="121"/>
        <v/>
      </c>
      <c r="H344" s="57" t="str">
        <f t="shared" si="122"/>
        <v/>
      </c>
      <c r="I344" s="57" t="str">
        <f t="shared" si="123"/>
        <v/>
      </c>
      <c r="J344" s="64" t="str">
        <f t="shared" si="124"/>
        <v/>
      </c>
      <c r="K344" s="64" t="str">
        <f t="shared" si="125"/>
        <v/>
      </c>
      <c r="L344" s="114" t="str">
        <f t="shared" si="126"/>
        <v/>
      </c>
      <c r="M344" s="114" t="str">
        <f t="shared" si="127"/>
        <v/>
      </c>
      <c r="N344" s="113" t="str">
        <f>IF(B344&lt;&gt;"",IF(INDEX(ctrlage,B344)=TRUE,Livraison!$B$15-(YEAR(INDEX(pgebdat,B344))),""),"")</f>
        <v/>
      </c>
      <c r="O344" s="107"/>
      <c r="P344" s="105"/>
      <c r="Q344" s="108"/>
      <c r="R344" s="126"/>
      <c r="S344" s="108"/>
      <c r="T344" s="108"/>
      <c r="U344" s="108"/>
      <c r="V344" s="105"/>
      <c r="W344" s="132" t="str">
        <f t="shared" si="131"/>
        <v/>
      </c>
      <c r="X344" s="26" t="str">
        <f t="shared" si="128"/>
        <v/>
      </c>
      <c r="Y344" s="26" t="str">
        <f t="shared" si="110"/>
        <v/>
      </c>
      <c r="Z344" s="26" t="str">
        <f t="shared" si="111"/>
        <v/>
      </c>
      <c r="AA344" s="26" t="str">
        <f t="shared" si="112"/>
        <v/>
      </c>
      <c r="AB344" s="26" t="str">
        <f t="shared" si="113"/>
        <v/>
      </c>
      <c r="AC344" s="26" t="str">
        <f t="shared" si="114"/>
        <v/>
      </c>
      <c r="AD344" s="26" t="str">
        <f>IF(OR(ISBLANK(U344),ISBLANK(Q344),U344="-"),"",IF(ISNA(MATCH(U344,libtwolang,0)),FALSE,IF(AND(Z344=TRUE,INDEX(codetform,MATCH(Qualification!Q344,libtform,0))&gt;=10311000,INDEX(codetform,MATCH(Qualification!Q344,libtform,0))&lt;=10319900),IF(AND(INDEX(codetwolang,MATCH(Qualification!U344,libtwolang,0))&gt;=1,INDEX(codetwolang,MATCH(Qualification!U344,libtwolang,0))&lt;=999),TRUE,FALSE),IF(AND(INDEX(codetwolang,MATCH(Qualification!U344,libtwolang,0))&gt;=10,INDEX(codetwolang,MATCH(Qualification!U344,libtwolang,0))&lt;=99),FALSE,TRUE))))</f>
        <v/>
      </c>
      <c r="AE344" s="26" t="str">
        <f t="shared" si="129"/>
        <v/>
      </c>
      <c r="AF344" s="56" t="str">
        <f t="shared" si="115"/>
        <v/>
      </c>
    </row>
    <row r="345" spans="1:32">
      <c r="A345" s="40" t="str">
        <f t="shared" si="130"/>
        <v/>
      </c>
      <c r="B345" s="40" t="str">
        <f t="shared" si="116"/>
        <v/>
      </c>
      <c r="C345" s="65" t="str">
        <f t="shared" si="117"/>
        <v/>
      </c>
      <c r="D345" s="56" t="str">
        <f t="shared" si="118"/>
        <v/>
      </c>
      <c r="E345" s="56" t="str">
        <f t="shared" si="119"/>
        <v/>
      </c>
      <c r="F345" s="66" t="str">
        <f t="shared" si="120"/>
        <v/>
      </c>
      <c r="G345" s="66" t="str">
        <f t="shared" si="121"/>
        <v/>
      </c>
      <c r="H345" s="57" t="str">
        <f t="shared" si="122"/>
        <v/>
      </c>
      <c r="I345" s="57" t="str">
        <f t="shared" si="123"/>
        <v/>
      </c>
      <c r="J345" s="64" t="str">
        <f t="shared" si="124"/>
        <v/>
      </c>
      <c r="K345" s="64" t="str">
        <f t="shared" si="125"/>
        <v/>
      </c>
      <c r="L345" s="114" t="str">
        <f t="shared" si="126"/>
        <v/>
      </c>
      <c r="M345" s="114" t="str">
        <f t="shared" si="127"/>
        <v/>
      </c>
      <c r="N345" s="113" t="str">
        <f>IF(B345&lt;&gt;"",IF(INDEX(ctrlage,B345)=TRUE,Livraison!$B$15-(YEAR(INDEX(pgebdat,B345))),""),"")</f>
        <v/>
      </c>
      <c r="O345" s="107"/>
      <c r="P345" s="105"/>
      <c r="Q345" s="108"/>
      <c r="R345" s="126"/>
      <c r="S345" s="108"/>
      <c r="T345" s="108"/>
      <c r="U345" s="108"/>
      <c r="V345" s="105"/>
      <c r="W345" s="132" t="str">
        <f t="shared" si="131"/>
        <v/>
      </c>
      <c r="X345" s="26" t="str">
        <f t="shared" si="128"/>
        <v/>
      </c>
      <c r="Y345" s="26" t="str">
        <f t="shared" si="110"/>
        <v/>
      </c>
      <c r="Z345" s="26" t="str">
        <f t="shared" si="111"/>
        <v/>
      </c>
      <c r="AA345" s="26" t="str">
        <f t="shared" si="112"/>
        <v/>
      </c>
      <c r="AB345" s="26" t="str">
        <f t="shared" si="113"/>
        <v/>
      </c>
      <c r="AC345" s="26" t="str">
        <f t="shared" si="114"/>
        <v/>
      </c>
      <c r="AD345" s="26" t="str">
        <f>IF(OR(ISBLANK(U345),ISBLANK(Q345),U345="-"),"",IF(ISNA(MATCH(U345,libtwolang,0)),FALSE,IF(AND(Z345=TRUE,INDEX(codetform,MATCH(Qualification!Q345,libtform,0))&gt;=10311000,INDEX(codetform,MATCH(Qualification!Q345,libtform,0))&lt;=10319900),IF(AND(INDEX(codetwolang,MATCH(Qualification!U345,libtwolang,0))&gt;=1,INDEX(codetwolang,MATCH(Qualification!U345,libtwolang,0))&lt;=999),TRUE,FALSE),IF(AND(INDEX(codetwolang,MATCH(Qualification!U345,libtwolang,0))&gt;=10,INDEX(codetwolang,MATCH(Qualification!U345,libtwolang,0))&lt;=99),FALSE,TRUE))))</f>
        <v/>
      </c>
      <c r="AE345" s="26" t="str">
        <f t="shared" si="129"/>
        <v/>
      </c>
      <c r="AF345" s="56" t="str">
        <f t="shared" si="115"/>
        <v/>
      </c>
    </row>
    <row r="346" spans="1:32">
      <c r="A346" s="40" t="str">
        <f t="shared" si="130"/>
        <v/>
      </c>
      <c r="B346" s="40" t="str">
        <f t="shared" si="116"/>
        <v/>
      </c>
      <c r="C346" s="65" t="str">
        <f t="shared" si="117"/>
        <v/>
      </c>
      <c r="D346" s="56" t="str">
        <f t="shared" si="118"/>
        <v/>
      </c>
      <c r="E346" s="56" t="str">
        <f t="shared" si="119"/>
        <v/>
      </c>
      <c r="F346" s="66" t="str">
        <f t="shared" si="120"/>
        <v/>
      </c>
      <c r="G346" s="66" t="str">
        <f t="shared" si="121"/>
        <v/>
      </c>
      <c r="H346" s="57" t="str">
        <f t="shared" si="122"/>
        <v/>
      </c>
      <c r="I346" s="57" t="str">
        <f t="shared" si="123"/>
        <v/>
      </c>
      <c r="J346" s="64" t="str">
        <f t="shared" si="124"/>
        <v/>
      </c>
      <c r="K346" s="64" t="str">
        <f t="shared" si="125"/>
        <v/>
      </c>
      <c r="L346" s="114" t="str">
        <f t="shared" si="126"/>
        <v/>
      </c>
      <c r="M346" s="114" t="str">
        <f t="shared" si="127"/>
        <v/>
      </c>
      <c r="N346" s="113" t="str">
        <f>IF(B346&lt;&gt;"",IF(INDEX(ctrlage,B346)=TRUE,Livraison!$B$15-(YEAR(INDEX(pgebdat,B346))),""),"")</f>
        <v/>
      </c>
      <c r="O346" s="107"/>
      <c r="P346" s="105"/>
      <c r="Q346" s="108"/>
      <c r="R346" s="126"/>
      <c r="S346" s="108"/>
      <c r="T346" s="108"/>
      <c r="U346" s="108"/>
      <c r="V346" s="105"/>
      <c r="W346" s="132" t="str">
        <f t="shared" si="131"/>
        <v/>
      </c>
      <c r="X346" s="26" t="str">
        <f t="shared" si="128"/>
        <v/>
      </c>
      <c r="Y346" s="26" t="str">
        <f t="shared" si="110"/>
        <v/>
      </c>
      <c r="Z346" s="26" t="str">
        <f t="shared" si="111"/>
        <v/>
      </c>
      <c r="AA346" s="26" t="str">
        <f t="shared" si="112"/>
        <v/>
      </c>
      <c r="AB346" s="26" t="str">
        <f t="shared" si="113"/>
        <v/>
      </c>
      <c r="AC346" s="26" t="str">
        <f t="shared" si="114"/>
        <v/>
      </c>
      <c r="AD346" s="26" t="str">
        <f>IF(OR(ISBLANK(U346),ISBLANK(Q346),U346="-"),"",IF(ISNA(MATCH(U346,libtwolang,0)),FALSE,IF(AND(Z346=TRUE,INDEX(codetform,MATCH(Qualification!Q346,libtform,0))&gt;=10311000,INDEX(codetform,MATCH(Qualification!Q346,libtform,0))&lt;=10319900),IF(AND(INDEX(codetwolang,MATCH(Qualification!U346,libtwolang,0))&gt;=1,INDEX(codetwolang,MATCH(Qualification!U346,libtwolang,0))&lt;=999),TRUE,FALSE),IF(AND(INDEX(codetwolang,MATCH(Qualification!U346,libtwolang,0))&gt;=10,INDEX(codetwolang,MATCH(Qualification!U346,libtwolang,0))&lt;=99),FALSE,TRUE))))</f>
        <v/>
      </c>
      <c r="AE346" s="26" t="str">
        <f t="shared" si="129"/>
        <v/>
      </c>
      <c r="AF346" s="56" t="str">
        <f t="shared" si="115"/>
        <v/>
      </c>
    </row>
    <row r="347" spans="1:32">
      <c r="A347" s="40" t="str">
        <f t="shared" si="130"/>
        <v/>
      </c>
      <c r="B347" s="40" t="str">
        <f t="shared" si="116"/>
        <v/>
      </c>
      <c r="C347" s="65" t="str">
        <f t="shared" si="117"/>
        <v/>
      </c>
      <c r="D347" s="56" t="str">
        <f t="shared" si="118"/>
        <v/>
      </c>
      <c r="E347" s="56" t="str">
        <f t="shared" si="119"/>
        <v/>
      </c>
      <c r="F347" s="66" t="str">
        <f t="shared" si="120"/>
        <v/>
      </c>
      <c r="G347" s="66" t="str">
        <f t="shared" si="121"/>
        <v/>
      </c>
      <c r="H347" s="57" t="str">
        <f t="shared" si="122"/>
        <v/>
      </c>
      <c r="I347" s="57" t="str">
        <f t="shared" si="123"/>
        <v/>
      </c>
      <c r="J347" s="64" t="str">
        <f t="shared" si="124"/>
        <v/>
      </c>
      <c r="K347" s="64" t="str">
        <f t="shared" si="125"/>
        <v/>
      </c>
      <c r="L347" s="114" t="str">
        <f t="shared" si="126"/>
        <v/>
      </c>
      <c r="M347" s="114" t="str">
        <f t="shared" si="127"/>
        <v/>
      </c>
      <c r="N347" s="113" t="str">
        <f>IF(B347&lt;&gt;"",IF(INDEX(ctrlage,B347)=TRUE,Livraison!$B$15-(YEAR(INDEX(pgebdat,B347))),""),"")</f>
        <v/>
      </c>
      <c r="O347" s="107"/>
      <c r="P347" s="105"/>
      <c r="Q347" s="108"/>
      <c r="R347" s="126"/>
      <c r="S347" s="108"/>
      <c r="T347" s="108"/>
      <c r="U347" s="108"/>
      <c r="V347" s="105"/>
      <c r="W347" s="132" t="str">
        <f t="shared" si="131"/>
        <v/>
      </c>
      <c r="X347" s="26" t="str">
        <f t="shared" si="128"/>
        <v/>
      </c>
      <c r="Y347" s="26" t="str">
        <f t="shared" si="110"/>
        <v/>
      </c>
      <c r="Z347" s="26" t="str">
        <f t="shared" si="111"/>
        <v/>
      </c>
      <c r="AA347" s="26" t="str">
        <f t="shared" si="112"/>
        <v/>
      </c>
      <c r="AB347" s="26" t="str">
        <f t="shared" si="113"/>
        <v/>
      </c>
      <c r="AC347" s="26" t="str">
        <f t="shared" si="114"/>
        <v/>
      </c>
      <c r="AD347" s="26" t="str">
        <f>IF(OR(ISBLANK(U347),ISBLANK(Q347),U347="-"),"",IF(ISNA(MATCH(U347,libtwolang,0)),FALSE,IF(AND(Z347=TRUE,INDEX(codetform,MATCH(Qualification!Q347,libtform,0))&gt;=10311000,INDEX(codetform,MATCH(Qualification!Q347,libtform,0))&lt;=10319900),IF(AND(INDEX(codetwolang,MATCH(Qualification!U347,libtwolang,0))&gt;=1,INDEX(codetwolang,MATCH(Qualification!U347,libtwolang,0))&lt;=999),TRUE,FALSE),IF(AND(INDEX(codetwolang,MATCH(Qualification!U347,libtwolang,0))&gt;=10,INDEX(codetwolang,MATCH(Qualification!U347,libtwolang,0))&lt;=99),FALSE,TRUE))))</f>
        <v/>
      </c>
      <c r="AE347" s="26" t="str">
        <f t="shared" si="129"/>
        <v/>
      </c>
      <c r="AF347" s="56" t="str">
        <f t="shared" si="115"/>
        <v/>
      </c>
    </row>
    <row r="348" spans="1:32">
      <c r="A348" s="40" t="str">
        <f t="shared" si="130"/>
        <v/>
      </c>
      <c r="B348" s="40" t="str">
        <f t="shared" si="116"/>
        <v/>
      </c>
      <c r="C348" s="65" t="str">
        <f t="shared" si="117"/>
        <v/>
      </c>
      <c r="D348" s="56" t="str">
        <f t="shared" si="118"/>
        <v/>
      </c>
      <c r="E348" s="56" t="str">
        <f t="shared" si="119"/>
        <v/>
      </c>
      <c r="F348" s="66" t="str">
        <f t="shared" si="120"/>
        <v/>
      </c>
      <c r="G348" s="66" t="str">
        <f t="shared" si="121"/>
        <v/>
      </c>
      <c r="H348" s="57" t="str">
        <f t="shared" si="122"/>
        <v/>
      </c>
      <c r="I348" s="57" t="str">
        <f t="shared" si="123"/>
        <v/>
      </c>
      <c r="J348" s="64" t="str">
        <f t="shared" si="124"/>
        <v/>
      </c>
      <c r="K348" s="64" t="str">
        <f t="shared" si="125"/>
        <v/>
      </c>
      <c r="L348" s="114" t="str">
        <f t="shared" si="126"/>
        <v/>
      </c>
      <c r="M348" s="114" t="str">
        <f t="shared" si="127"/>
        <v/>
      </c>
      <c r="N348" s="113" t="str">
        <f>IF(B348&lt;&gt;"",IF(INDEX(ctrlage,B348)=TRUE,Livraison!$B$15-(YEAR(INDEX(pgebdat,B348))),""),"")</f>
        <v/>
      </c>
      <c r="O348" s="107"/>
      <c r="P348" s="105"/>
      <c r="Q348" s="108"/>
      <c r="R348" s="126"/>
      <c r="S348" s="108"/>
      <c r="T348" s="108"/>
      <c r="U348" s="108"/>
      <c r="V348" s="105"/>
      <c r="W348" s="132" t="str">
        <f t="shared" si="131"/>
        <v/>
      </c>
      <c r="X348" s="26" t="str">
        <f t="shared" si="128"/>
        <v/>
      </c>
      <c r="Y348" s="26" t="str">
        <f t="shared" si="110"/>
        <v/>
      </c>
      <c r="Z348" s="26" t="str">
        <f t="shared" si="111"/>
        <v/>
      </c>
      <c r="AA348" s="26" t="str">
        <f t="shared" si="112"/>
        <v/>
      </c>
      <c r="AB348" s="26" t="str">
        <f t="shared" si="113"/>
        <v/>
      </c>
      <c r="AC348" s="26" t="str">
        <f t="shared" si="114"/>
        <v/>
      </c>
      <c r="AD348" s="26" t="str">
        <f>IF(OR(ISBLANK(U348),ISBLANK(Q348),U348="-"),"",IF(ISNA(MATCH(U348,libtwolang,0)),FALSE,IF(AND(Z348=TRUE,INDEX(codetform,MATCH(Qualification!Q348,libtform,0))&gt;=10311000,INDEX(codetform,MATCH(Qualification!Q348,libtform,0))&lt;=10319900),IF(AND(INDEX(codetwolang,MATCH(Qualification!U348,libtwolang,0))&gt;=1,INDEX(codetwolang,MATCH(Qualification!U348,libtwolang,0))&lt;=999),TRUE,FALSE),IF(AND(INDEX(codetwolang,MATCH(Qualification!U348,libtwolang,0))&gt;=10,INDEX(codetwolang,MATCH(Qualification!U348,libtwolang,0))&lt;=99),FALSE,TRUE))))</f>
        <v/>
      </c>
      <c r="AE348" s="26" t="str">
        <f t="shared" si="129"/>
        <v/>
      </c>
      <c r="AF348" s="56" t="str">
        <f t="shared" si="115"/>
        <v/>
      </c>
    </row>
    <row r="349" spans="1:32">
      <c r="A349" s="40" t="str">
        <f t="shared" si="130"/>
        <v/>
      </c>
      <c r="B349" s="40" t="str">
        <f t="shared" si="116"/>
        <v/>
      </c>
      <c r="C349" s="65" t="str">
        <f t="shared" si="117"/>
        <v/>
      </c>
      <c r="D349" s="56" t="str">
        <f t="shared" si="118"/>
        <v/>
      </c>
      <c r="E349" s="56" t="str">
        <f t="shared" si="119"/>
        <v/>
      </c>
      <c r="F349" s="66" t="str">
        <f t="shared" si="120"/>
        <v/>
      </c>
      <c r="G349" s="66" t="str">
        <f t="shared" si="121"/>
        <v/>
      </c>
      <c r="H349" s="57" t="str">
        <f t="shared" si="122"/>
        <v/>
      </c>
      <c r="I349" s="57" t="str">
        <f t="shared" si="123"/>
        <v/>
      </c>
      <c r="J349" s="64" t="str">
        <f t="shared" si="124"/>
        <v/>
      </c>
      <c r="K349" s="64" t="str">
        <f t="shared" si="125"/>
        <v/>
      </c>
      <c r="L349" s="114" t="str">
        <f t="shared" si="126"/>
        <v/>
      </c>
      <c r="M349" s="114" t="str">
        <f t="shared" si="127"/>
        <v/>
      </c>
      <c r="N349" s="113" t="str">
        <f>IF(B349&lt;&gt;"",IF(INDEX(ctrlage,B349)=TRUE,Livraison!$B$15-(YEAR(INDEX(pgebdat,B349))),""),"")</f>
        <v/>
      </c>
      <c r="O349" s="107"/>
      <c r="P349" s="105"/>
      <c r="Q349" s="108"/>
      <c r="R349" s="126"/>
      <c r="S349" s="108"/>
      <c r="T349" s="108"/>
      <c r="U349" s="108"/>
      <c r="V349" s="105"/>
      <c r="W349" s="132" t="str">
        <f t="shared" si="131"/>
        <v/>
      </c>
      <c r="X349" s="26" t="str">
        <f t="shared" si="128"/>
        <v/>
      </c>
      <c r="Y349" s="26" t="str">
        <f t="shared" si="110"/>
        <v/>
      </c>
      <c r="Z349" s="26" t="str">
        <f t="shared" si="111"/>
        <v/>
      </c>
      <c r="AA349" s="26" t="str">
        <f t="shared" si="112"/>
        <v/>
      </c>
      <c r="AB349" s="26" t="str">
        <f t="shared" si="113"/>
        <v/>
      </c>
      <c r="AC349" s="26" t="str">
        <f t="shared" si="114"/>
        <v/>
      </c>
      <c r="AD349" s="26" t="str">
        <f>IF(OR(ISBLANK(U349),ISBLANK(Q349),U349="-"),"",IF(ISNA(MATCH(U349,libtwolang,0)),FALSE,IF(AND(Z349=TRUE,INDEX(codetform,MATCH(Qualification!Q349,libtform,0))&gt;=10311000,INDEX(codetform,MATCH(Qualification!Q349,libtform,0))&lt;=10319900),IF(AND(INDEX(codetwolang,MATCH(Qualification!U349,libtwolang,0))&gt;=1,INDEX(codetwolang,MATCH(Qualification!U349,libtwolang,0))&lt;=999),TRUE,FALSE),IF(AND(INDEX(codetwolang,MATCH(Qualification!U349,libtwolang,0))&gt;=10,INDEX(codetwolang,MATCH(Qualification!U349,libtwolang,0))&lt;=99),FALSE,TRUE))))</f>
        <v/>
      </c>
      <c r="AE349" s="26" t="str">
        <f t="shared" si="129"/>
        <v/>
      </c>
      <c r="AF349" s="56" t="str">
        <f t="shared" si="115"/>
        <v/>
      </c>
    </row>
    <row r="350" spans="1:32">
      <c r="A350" s="40" t="str">
        <f t="shared" si="130"/>
        <v/>
      </c>
      <c r="B350" s="40" t="str">
        <f t="shared" si="116"/>
        <v/>
      </c>
      <c r="C350" s="65" t="str">
        <f t="shared" si="117"/>
        <v/>
      </c>
      <c r="D350" s="56" t="str">
        <f t="shared" si="118"/>
        <v/>
      </c>
      <c r="E350" s="56" t="str">
        <f t="shared" si="119"/>
        <v/>
      </c>
      <c r="F350" s="66" t="str">
        <f t="shared" si="120"/>
        <v/>
      </c>
      <c r="G350" s="66" t="str">
        <f t="shared" si="121"/>
        <v/>
      </c>
      <c r="H350" s="57" t="str">
        <f t="shared" si="122"/>
        <v/>
      </c>
      <c r="I350" s="57" t="str">
        <f t="shared" si="123"/>
        <v/>
      </c>
      <c r="J350" s="64" t="str">
        <f t="shared" si="124"/>
        <v/>
      </c>
      <c r="K350" s="64" t="str">
        <f t="shared" si="125"/>
        <v/>
      </c>
      <c r="L350" s="114" t="str">
        <f t="shared" si="126"/>
        <v/>
      </c>
      <c r="M350" s="114" t="str">
        <f t="shared" si="127"/>
        <v/>
      </c>
      <c r="N350" s="113" t="str">
        <f>IF(B350&lt;&gt;"",IF(INDEX(ctrlage,B350)=TRUE,Livraison!$B$15-(YEAR(INDEX(pgebdat,B350))),""),"")</f>
        <v/>
      </c>
      <c r="O350" s="107"/>
      <c r="P350" s="105"/>
      <c r="Q350" s="108"/>
      <c r="R350" s="126"/>
      <c r="S350" s="108"/>
      <c r="T350" s="108"/>
      <c r="U350" s="108"/>
      <c r="V350" s="105"/>
      <c r="W350" s="132" t="str">
        <f t="shared" si="131"/>
        <v/>
      </c>
      <c r="X350" s="26" t="str">
        <f t="shared" si="128"/>
        <v/>
      </c>
      <c r="Y350" s="26" t="str">
        <f t="shared" si="110"/>
        <v/>
      </c>
      <c r="Z350" s="26" t="str">
        <f t="shared" si="111"/>
        <v/>
      </c>
      <c r="AA350" s="26" t="str">
        <f t="shared" si="112"/>
        <v/>
      </c>
      <c r="AB350" s="26" t="str">
        <f t="shared" si="113"/>
        <v/>
      </c>
      <c r="AC350" s="26" t="str">
        <f t="shared" si="114"/>
        <v/>
      </c>
      <c r="AD350" s="26" t="str">
        <f>IF(OR(ISBLANK(U350),ISBLANK(Q350),U350="-"),"",IF(ISNA(MATCH(U350,libtwolang,0)),FALSE,IF(AND(Z350=TRUE,INDEX(codetform,MATCH(Qualification!Q350,libtform,0))&gt;=10311000,INDEX(codetform,MATCH(Qualification!Q350,libtform,0))&lt;=10319900),IF(AND(INDEX(codetwolang,MATCH(Qualification!U350,libtwolang,0))&gt;=1,INDEX(codetwolang,MATCH(Qualification!U350,libtwolang,0))&lt;=999),TRUE,FALSE),IF(AND(INDEX(codetwolang,MATCH(Qualification!U350,libtwolang,0))&gt;=10,INDEX(codetwolang,MATCH(Qualification!U350,libtwolang,0))&lt;=99),FALSE,TRUE))))</f>
        <v/>
      </c>
      <c r="AE350" s="26" t="str">
        <f t="shared" si="129"/>
        <v/>
      </c>
      <c r="AF350" s="56" t="str">
        <f t="shared" si="115"/>
        <v/>
      </c>
    </row>
    <row r="351" spans="1:32">
      <c r="A351" s="40" t="str">
        <f t="shared" si="130"/>
        <v/>
      </c>
      <c r="B351" s="40" t="str">
        <f t="shared" si="116"/>
        <v/>
      </c>
      <c r="C351" s="65" t="str">
        <f t="shared" si="117"/>
        <v/>
      </c>
      <c r="D351" s="56" t="str">
        <f t="shared" si="118"/>
        <v/>
      </c>
      <c r="E351" s="56" t="str">
        <f t="shared" si="119"/>
        <v/>
      </c>
      <c r="F351" s="66" t="str">
        <f t="shared" si="120"/>
        <v/>
      </c>
      <c r="G351" s="66" t="str">
        <f t="shared" si="121"/>
        <v/>
      </c>
      <c r="H351" s="57" t="str">
        <f t="shared" si="122"/>
        <v/>
      </c>
      <c r="I351" s="57" t="str">
        <f t="shared" si="123"/>
        <v/>
      </c>
      <c r="J351" s="64" t="str">
        <f t="shared" si="124"/>
        <v/>
      </c>
      <c r="K351" s="64" t="str">
        <f t="shared" si="125"/>
        <v/>
      </c>
      <c r="L351" s="114" t="str">
        <f t="shared" si="126"/>
        <v/>
      </c>
      <c r="M351" s="114" t="str">
        <f t="shared" si="127"/>
        <v/>
      </c>
      <c r="N351" s="113" t="str">
        <f>IF(B351&lt;&gt;"",IF(INDEX(ctrlage,B351)=TRUE,Livraison!$B$15-(YEAR(INDEX(pgebdat,B351))),""),"")</f>
        <v/>
      </c>
      <c r="O351" s="107"/>
      <c r="P351" s="105"/>
      <c r="Q351" s="108"/>
      <c r="R351" s="126"/>
      <c r="S351" s="108"/>
      <c r="T351" s="108"/>
      <c r="U351" s="108"/>
      <c r="V351" s="105"/>
      <c r="W351" s="132" t="str">
        <f t="shared" si="131"/>
        <v/>
      </c>
      <c r="X351" s="26" t="str">
        <f t="shared" si="128"/>
        <v/>
      </c>
      <c r="Y351" s="26" t="str">
        <f t="shared" si="110"/>
        <v/>
      </c>
      <c r="Z351" s="26" t="str">
        <f t="shared" si="111"/>
        <v/>
      </c>
      <c r="AA351" s="26" t="str">
        <f t="shared" si="112"/>
        <v/>
      </c>
      <c r="AB351" s="26" t="str">
        <f t="shared" si="113"/>
        <v/>
      </c>
      <c r="AC351" s="26" t="str">
        <f t="shared" si="114"/>
        <v/>
      </c>
      <c r="AD351" s="26" t="str">
        <f>IF(OR(ISBLANK(U351),ISBLANK(Q351),U351="-"),"",IF(ISNA(MATCH(U351,libtwolang,0)),FALSE,IF(AND(Z351=TRUE,INDEX(codetform,MATCH(Qualification!Q351,libtform,0))&gt;=10311000,INDEX(codetform,MATCH(Qualification!Q351,libtform,0))&lt;=10319900),IF(AND(INDEX(codetwolang,MATCH(Qualification!U351,libtwolang,0))&gt;=1,INDEX(codetwolang,MATCH(Qualification!U351,libtwolang,0))&lt;=999),TRUE,FALSE),IF(AND(INDEX(codetwolang,MATCH(Qualification!U351,libtwolang,0))&gt;=10,INDEX(codetwolang,MATCH(Qualification!U351,libtwolang,0))&lt;=99),FALSE,TRUE))))</f>
        <v/>
      </c>
      <c r="AE351" s="26" t="str">
        <f t="shared" si="129"/>
        <v/>
      </c>
      <c r="AF351" s="56" t="str">
        <f t="shared" si="115"/>
        <v/>
      </c>
    </row>
    <row r="352" spans="1:32">
      <c r="A352" s="40" t="str">
        <f t="shared" si="130"/>
        <v/>
      </c>
      <c r="B352" s="40" t="str">
        <f t="shared" si="116"/>
        <v/>
      </c>
      <c r="C352" s="65" t="str">
        <f t="shared" si="117"/>
        <v/>
      </c>
      <c r="D352" s="56" t="str">
        <f t="shared" si="118"/>
        <v/>
      </c>
      <c r="E352" s="56" t="str">
        <f t="shared" si="119"/>
        <v/>
      </c>
      <c r="F352" s="66" t="str">
        <f t="shared" si="120"/>
        <v/>
      </c>
      <c r="G352" s="66" t="str">
        <f t="shared" si="121"/>
        <v/>
      </c>
      <c r="H352" s="57" t="str">
        <f t="shared" si="122"/>
        <v/>
      </c>
      <c r="I352" s="57" t="str">
        <f t="shared" si="123"/>
        <v/>
      </c>
      <c r="J352" s="64" t="str">
        <f t="shared" si="124"/>
        <v/>
      </c>
      <c r="K352" s="64" t="str">
        <f t="shared" si="125"/>
        <v/>
      </c>
      <c r="L352" s="114" t="str">
        <f t="shared" si="126"/>
        <v/>
      </c>
      <c r="M352" s="114" t="str">
        <f t="shared" si="127"/>
        <v/>
      </c>
      <c r="N352" s="113" t="str">
        <f>IF(B352&lt;&gt;"",IF(INDEX(ctrlage,B352)=TRUE,Livraison!$B$15-(YEAR(INDEX(pgebdat,B352))),""),"")</f>
        <v/>
      </c>
      <c r="O352" s="107"/>
      <c r="P352" s="105"/>
      <c r="Q352" s="108"/>
      <c r="R352" s="126"/>
      <c r="S352" s="108"/>
      <c r="T352" s="108"/>
      <c r="U352" s="108"/>
      <c r="V352" s="105"/>
      <c r="W352" s="132" t="str">
        <f t="shared" si="131"/>
        <v/>
      </c>
      <c r="X352" s="26" t="str">
        <f t="shared" si="128"/>
        <v/>
      </c>
      <c r="Y352" s="26" t="str">
        <f t="shared" si="110"/>
        <v/>
      </c>
      <c r="Z352" s="26" t="str">
        <f t="shared" si="111"/>
        <v/>
      </c>
      <c r="AA352" s="26" t="str">
        <f t="shared" si="112"/>
        <v/>
      </c>
      <c r="AB352" s="26" t="str">
        <f t="shared" si="113"/>
        <v/>
      </c>
      <c r="AC352" s="26" t="str">
        <f t="shared" si="114"/>
        <v/>
      </c>
      <c r="AD352" s="26" t="str">
        <f>IF(OR(ISBLANK(U352),ISBLANK(Q352),U352="-"),"",IF(ISNA(MATCH(U352,libtwolang,0)),FALSE,IF(AND(Z352=TRUE,INDEX(codetform,MATCH(Qualification!Q352,libtform,0))&gt;=10311000,INDEX(codetform,MATCH(Qualification!Q352,libtform,0))&lt;=10319900),IF(AND(INDEX(codetwolang,MATCH(Qualification!U352,libtwolang,0))&gt;=1,INDEX(codetwolang,MATCH(Qualification!U352,libtwolang,0))&lt;=999),TRUE,FALSE),IF(AND(INDEX(codetwolang,MATCH(Qualification!U352,libtwolang,0))&gt;=10,INDEX(codetwolang,MATCH(Qualification!U352,libtwolang,0))&lt;=99),FALSE,TRUE))))</f>
        <v/>
      </c>
      <c r="AE352" s="26" t="str">
        <f t="shared" si="129"/>
        <v/>
      </c>
      <c r="AF352" s="56" t="str">
        <f t="shared" si="115"/>
        <v/>
      </c>
    </row>
    <row r="353" spans="1:32">
      <c r="A353" s="40" t="str">
        <f t="shared" si="130"/>
        <v/>
      </c>
      <c r="B353" s="40" t="str">
        <f t="shared" si="116"/>
        <v/>
      </c>
      <c r="C353" s="65" t="str">
        <f t="shared" si="117"/>
        <v/>
      </c>
      <c r="D353" s="56" t="str">
        <f t="shared" si="118"/>
        <v/>
      </c>
      <c r="E353" s="56" t="str">
        <f t="shared" si="119"/>
        <v/>
      </c>
      <c r="F353" s="66" t="str">
        <f t="shared" si="120"/>
        <v/>
      </c>
      <c r="G353" s="66" t="str">
        <f t="shared" si="121"/>
        <v/>
      </c>
      <c r="H353" s="57" t="str">
        <f t="shared" si="122"/>
        <v/>
      </c>
      <c r="I353" s="57" t="str">
        <f t="shared" si="123"/>
        <v/>
      </c>
      <c r="J353" s="64" t="str">
        <f t="shared" si="124"/>
        <v/>
      </c>
      <c r="K353" s="64" t="str">
        <f t="shared" si="125"/>
        <v/>
      </c>
      <c r="L353" s="114" t="str">
        <f t="shared" si="126"/>
        <v/>
      </c>
      <c r="M353" s="114" t="str">
        <f t="shared" si="127"/>
        <v/>
      </c>
      <c r="N353" s="113" t="str">
        <f>IF(B353&lt;&gt;"",IF(INDEX(ctrlage,B353)=TRUE,Livraison!$B$15-(YEAR(INDEX(pgebdat,B353))),""),"")</f>
        <v/>
      </c>
      <c r="O353" s="107"/>
      <c r="P353" s="105"/>
      <c r="Q353" s="108"/>
      <c r="R353" s="126"/>
      <c r="S353" s="108"/>
      <c r="T353" s="108"/>
      <c r="U353" s="108"/>
      <c r="V353" s="105"/>
      <c r="W353" s="132" t="str">
        <f t="shared" si="131"/>
        <v/>
      </c>
      <c r="X353" s="26" t="str">
        <f t="shared" si="128"/>
        <v/>
      </c>
      <c r="Y353" s="26" t="str">
        <f t="shared" si="110"/>
        <v/>
      </c>
      <c r="Z353" s="26" t="str">
        <f t="shared" si="111"/>
        <v/>
      </c>
      <c r="AA353" s="26" t="str">
        <f t="shared" si="112"/>
        <v/>
      </c>
      <c r="AB353" s="26" t="str">
        <f t="shared" si="113"/>
        <v/>
      </c>
      <c r="AC353" s="26" t="str">
        <f t="shared" si="114"/>
        <v/>
      </c>
      <c r="AD353" s="26" t="str">
        <f>IF(OR(ISBLANK(U353),ISBLANK(Q353),U353="-"),"",IF(ISNA(MATCH(U353,libtwolang,0)),FALSE,IF(AND(Z353=TRUE,INDEX(codetform,MATCH(Qualification!Q353,libtform,0))&gt;=10311000,INDEX(codetform,MATCH(Qualification!Q353,libtform,0))&lt;=10319900),IF(AND(INDEX(codetwolang,MATCH(Qualification!U353,libtwolang,0))&gt;=1,INDEX(codetwolang,MATCH(Qualification!U353,libtwolang,0))&lt;=999),TRUE,FALSE),IF(AND(INDEX(codetwolang,MATCH(Qualification!U353,libtwolang,0))&gt;=10,INDEX(codetwolang,MATCH(Qualification!U353,libtwolang,0))&lt;=99),FALSE,TRUE))))</f>
        <v/>
      </c>
      <c r="AE353" s="26" t="str">
        <f t="shared" si="129"/>
        <v/>
      </c>
      <c r="AF353" s="56" t="str">
        <f t="shared" si="115"/>
        <v/>
      </c>
    </row>
    <row r="354" spans="1:32">
      <c r="A354" s="40" t="str">
        <f t="shared" si="130"/>
        <v/>
      </c>
      <c r="B354" s="40" t="str">
        <f t="shared" si="116"/>
        <v/>
      </c>
      <c r="C354" s="65" t="str">
        <f t="shared" si="117"/>
        <v/>
      </c>
      <c r="D354" s="56" t="str">
        <f t="shared" si="118"/>
        <v/>
      </c>
      <c r="E354" s="56" t="str">
        <f t="shared" si="119"/>
        <v/>
      </c>
      <c r="F354" s="66" t="str">
        <f t="shared" si="120"/>
        <v/>
      </c>
      <c r="G354" s="66" t="str">
        <f t="shared" si="121"/>
        <v/>
      </c>
      <c r="H354" s="57" t="str">
        <f t="shared" si="122"/>
        <v/>
      </c>
      <c r="I354" s="57" t="str">
        <f t="shared" si="123"/>
        <v/>
      </c>
      <c r="J354" s="64" t="str">
        <f t="shared" si="124"/>
        <v/>
      </c>
      <c r="K354" s="64" t="str">
        <f t="shared" si="125"/>
        <v/>
      </c>
      <c r="L354" s="114" t="str">
        <f t="shared" si="126"/>
        <v/>
      </c>
      <c r="M354" s="114" t="str">
        <f t="shared" si="127"/>
        <v/>
      </c>
      <c r="N354" s="113" t="str">
        <f>IF(B354&lt;&gt;"",IF(INDEX(ctrlage,B354)=TRUE,Livraison!$B$15-(YEAR(INDEX(pgebdat,B354))),""),"")</f>
        <v/>
      </c>
      <c r="O354" s="107"/>
      <c r="P354" s="105"/>
      <c r="Q354" s="108"/>
      <c r="R354" s="126"/>
      <c r="S354" s="108"/>
      <c r="T354" s="108"/>
      <c r="U354" s="108"/>
      <c r="V354" s="105"/>
      <c r="W354" s="132" t="str">
        <f t="shared" si="131"/>
        <v/>
      </c>
      <c r="X354" s="26" t="str">
        <f t="shared" si="128"/>
        <v/>
      </c>
      <c r="Y354" s="26" t="str">
        <f t="shared" si="110"/>
        <v/>
      </c>
      <c r="Z354" s="26" t="str">
        <f t="shared" si="111"/>
        <v/>
      </c>
      <c r="AA354" s="26" t="str">
        <f t="shared" si="112"/>
        <v/>
      </c>
      <c r="AB354" s="26" t="str">
        <f t="shared" si="113"/>
        <v/>
      </c>
      <c r="AC354" s="26" t="str">
        <f t="shared" si="114"/>
        <v/>
      </c>
      <c r="AD354" s="26" t="str">
        <f>IF(OR(ISBLANK(U354),ISBLANK(Q354),U354="-"),"",IF(ISNA(MATCH(U354,libtwolang,0)),FALSE,IF(AND(Z354=TRUE,INDEX(codetform,MATCH(Qualification!Q354,libtform,0))&gt;=10311000,INDEX(codetform,MATCH(Qualification!Q354,libtform,0))&lt;=10319900),IF(AND(INDEX(codetwolang,MATCH(Qualification!U354,libtwolang,0))&gt;=1,INDEX(codetwolang,MATCH(Qualification!U354,libtwolang,0))&lt;=999),TRUE,FALSE),IF(AND(INDEX(codetwolang,MATCH(Qualification!U354,libtwolang,0))&gt;=10,INDEX(codetwolang,MATCH(Qualification!U354,libtwolang,0))&lt;=99),FALSE,TRUE))))</f>
        <v/>
      </c>
      <c r="AE354" s="26" t="str">
        <f t="shared" si="129"/>
        <v/>
      </c>
      <c r="AF354" s="56" t="str">
        <f t="shared" si="115"/>
        <v/>
      </c>
    </row>
    <row r="355" spans="1:32">
      <c r="A355" s="40" t="str">
        <f t="shared" si="130"/>
        <v/>
      </c>
      <c r="B355" s="40" t="str">
        <f t="shared" si="116"/>
        <v/>
      </c>
      <c r="C355" s="65" t="str">
        <f t="shared" si="117"/>
        <v/>
      </c>
      <c r="D355" s="56" t="str">
        <f t="shared" si="118"/>
        <v/>
      </c>
      <c r="E355" s="56" t="str">
        <f t="shared" si="119"/>
        <v/>
      </c>
      <c r="F355" s="66" t="str">
        <f t="shared" si="120"/>
        <v/>
      </c>
      <c r="G355" s="66" t="str">
        <f t="shared" si="121"/>
        <v/>
      </c>
      <c r="H355" s="57" t="str">
        <f t="shared" si="122"/>
        <v/>
      </c>
      <c r="I355" s="57" t="str">
        <f t="shared" si="123"/>
        <v/>
      </c>
      <c r="J355" s="64" t="str">
        <f t="shared" si="124"/>
        <v/>
      </c>
      <c r="K355" s="64" t="str">
        <f t="shared" si="125"/>
        <v/>
      </c>
      <c r="L355" s="114" t="str">
        <f t="shared" si="126"/>
        <v/>
      </c>
      <c r="M355" s="114" t="str">
        <f t="shared" si="127"/>
        <v/>
      </c>
      <c r="N355" s="113" t="str">
        <f>IF(B355&lt;&gt;"",IF(INDEX(ctrlage,B355)=TRUE,Livraison!$B$15-(YEAR(INDEX(pgebdat,B355))),""),"")</f>
        <v/>
      </c>
      <c r="O355" s="107"/>
      <c r="P355" s="105"/>
      <c r="Q355" s="108"/>
      <c r="R355" s="126"/>
      <c r="S355" s="108"/>
      <c r="T355" s="108"/>
      <c r="U355" s="108"/>
      <c r="V355" s="105"/>
      <c r="W355" s="132" t="str">
        <f t="shared" si="131"/>
        <v/>
      </c>
      <c r="X355" s="26" t="str">
        <f t="shared" si="128"/>
        <v/>
      </c>
      <c r="Y355" s="26" t="str">
        <f t="shared" si="110"/>
        <v/>
      </c>
      <c r="Z355" s="26" t="str">
        <f t="shared" si="111"/>
        <v/>
      </c>
      <c r="AA355" s="26" t="str">
        <f t="shared" si="112"/>
        <v/>
      </c>
      <c r="AB355" s="26" t="str">
        <f t="shared" si="113"/>
        <v/>
      </c>
      <c r="AC355" s="26" t="str">
        <f t="shared" si="114"/>
        <v/>
      </c>
      <c r="AD355" s="26" t="str">
        <f>IF(OR(ISBLANK(U355),ISBLANK(Q355),U355="-"),"",IF(ISNA(MATCH(U355,libtwolang,0)),FALSE,IF(AND(Z355=TRUE,INDEX(codetform,MATCH(Qualification!Q355,libtform,0))&gt;=10311000,INDEX(codetform,MATCH(Qualification!Q355,libtform,0))&lt;=10319900),IF(AND(INDEX(codetwolang,MATCH(Qualification!U355,libtwolang,0))&gt;=1,INDEX(codetwolang,MATCH(Qualification!U355,libtwolang,0))&lt;=999),TRUE,FALSE),IF(AND(INDEX(codetwolang,MATCH(Qualification!U355,libtwolang,0))&gt;=10,INDEX(codetwolang,MATCH(Qualification!U355,libtwolang,0))&lt;=99),FALSE,TRUE))))</f>
        <v/>
      </c>
      <c r="AE355" s="26" t="str">
        <f t="shared" si="129"/>
        <v/>
      </c>
      <c r="AF355" s="56" t="str">
        <f t="shared" si="115"/>
        <v/>
      </c>
    </row>
    <row r="356" spans="1:32">
      <c r="A356" s="40" t="str">
        <f t="shared" si="130"/>
        <v/>
      </c>
      <c r="B356" s="40" t="str">
        <f t="shared" si="116"/>
        <v/>
      </c>
      <c r="C356" s="65" t="str">
        <f t="shared" si="117"/>
        <v/>
      </c>
      <c r="D356" s="56" t="str">
        <f t="shared" si="118"/>
        <v/>
      </c>
      <c r="E356" s="56" t="str">
        <f t="shared" si="119"/>
        <v/>
      </c>
      <c r="F356" s="66" t="str">
        <f t="shared" si="120"/>
        <v/>
      </c>
      <c r="G356" s="66" t="str">
        <f t="shared" si="121"/>
        <v/>
      </c>
      <c r="H356" s="57" t="str">
        <f t="shared" si="122"/>
        <v/>
      </c>
      <c r="I356" s="57" t="str">
        <f t="shared" si="123"/>
        <v/>
      </c>
      <c r="J356" s="64" t="str">
        <f t="shared" si="124"/>
        <v/>
      </c>
      <c r="K356" s="64" t="str">
        <f t="shared" si="125"/>
        <v/>
      </c>
      <c r="L356" s="114" t="str">
        <f t="shared" si="126"/>
        <v/>
      </c>
      <c r="M356" s="114" t="str">
        <f t="shared" si="127"/>
        <v/>
      </c>
      <c r="N356" s="113" t="str">
        <f>IF(B356&lt;&gt;"",IF(INDEX(ctrlage,B356)=TRUE,Livraison!$B$15-(YEAR(INDEX(pgebdat,B356))),""),"")</f>
        <v/>
      </c>
      <c r="O356" s="107"/>
      <c r="P356" s="105"/>
      <c r="Q356" s="108"/>
      <c r="R356" s="126"/>
      <c r="S356" s="108"/>
      <c r="T356" s="108"/>
      <c r="U356" s="108"/>
      <c r="V356" s="105"/>
      <c r="W356" s="132" t="str">
        <f t="shared" si="131"/>
        <v/>
      </c>
      <c r="X356" s="26" t="str">
        <f t="shared" si="128"/>
        <v/>
      </c>
      <c r="Y356" s="26" t="str">
        <f t="shared" si="110"/>
        <v/>
      </c>
      <c r="Z356" s="26" t="str">
        <f t="shared" si="111"/>
        <v/>
      </c>
      <c r="AA356" s="26" t="str">
        <f t="shared" si="112"/>
        <v/>
      </c>
      <c r="AB356" s="26" t="str">
        <f t="shared" si="113"/>
        <v/>
      </c>
      <c r="AC356" s="26" t="str">
        <f t="shared" si="114"/>
        <v/>
      </c>
      <c r="AD356" s="26" t="str">
        <f>IF(OR(ISBLANK(U356),ISBLANK(Q356),U356="-"),"",IF(ISNA(MATCH(U356,libtwolang,0)),FALSE,IF(AND(Z356=TRUE,INDEX(codetform,MATCH(Qualification!Q356,libtform,0))&gt;=10311000,INDEX(codetform,MATCH(Qualification!Q356,libtform,0))&lt;=10319900),IF(AND(INDEX(codetwolang,MATCH(Qualification!U356,libtwolang,0))&gt;=1,INDEX(codetwolang,MATCH(Qualification!U356,libtwolang,0))&lt;=999),TRUE,FALSE),IF(AND(INDEX(codetwolang,MATCH(Qualification!U356,libtwolang,0))&gt;=10,INDEX(codetwolang,MATCH(Qualification!U356,libtwolang,0))&lt;=99),FALSE,TRUE))))</f>
        <v/>
      </c>
      <c r="AE356" s="26" t="str">
        <f t="shared" si="129"/>
        <v/>
      </c>
      <c r="AF356" s="56" t="str">
        <f t="shared" si="115"/>
        <v/>
      </c>
    </row>
    <row r="357" spans="1:32">
      <c r="A357" s="40" t="str">
        <f t="shared" si="130"/>
        <v/>
      </c>
      <c r="B357" s="40" t="str">
        <f t="shared" si="116"/>
        <v/>
      </c>
      <c r="C357" s="65" t="str">
        <f t="shared" si="117"/>
        <v/>
      </c>
      <c r="D357" s="56" t="str">
        <f t="shared" si="118"/>
        <v/>
      </c>
      <c r="E357" s="56" t="str">
        <f t="shared" si="119"/>
        <v/>
      </c>
      <c r="F357" s="66" t="str">
        <f t="shared" si="120"/>
        <v/>
      </c>
      <c r="G357" s="66" t="str">
        <f t="shared" si="121"/>
        <v/>
      </c>
      <c r="H357" s="57" t="str">
        <f t="shared" si="122"/>
        <v/>
      </c>
      <c r="I357" s="57" t="str">
        <f t="shared" si="123"/>
        <v/>
      </c>
      <c r="J357" s="64" t="str">
        <f t="shared" si="124"/>
        <v/>
      </c>
      <c r="K357" s="64" t="str">
        <f t="shared" si="125"/>
        <v/>
      </c>
      <c r="L357" s="114" t="str">
        <f t="shared" si="126"/>
        <v/>
      </c>
      <c r="M357" s="114" t="str">
        <f t="shared" si="127"/>
        <v/>
      </c>
      <c r="N357" s="113" t="str">
        <f>IF(B357&lt;&gt;"",IF(INDEX(ctrlage,B357)=TRUE,Livraison!$B$15-(YEAR(INDEX(pgebdat,B357))),""),"")</f>
        <v/>
      </c>
      <c r="O357" s="107"/>
      <c r="P357" s="105"/>
      <c r="Q357" s="108"/>
      <c r="R357" s="126"/>
      <c r="S357" s="108"/>
      <c r="T357" s="108"/>
      <c r="U357" s="108"/>
      <c r="V357" s="105"/>
      <c r="W357" s="132" t="str">
        <f t="shared" si="131"/>
        <v/>
      </c>
      <c r="X357" s="26" t="str">
        <f t="shared" si="128"/>
        <v/>
      </c>
      <c r="Y357" s="26" t="str">
        <f t="shared" si="110"/>
        <v/>
      </c>
      <c r="Z357" s="26" t="str">
        <f t="shared" si="111"/>
        <v/>
      </c>
      <c r="AA357" s="26" t="str">
        <f t="shared" si="112"/>
        <v/>
      </c>
      <c r="AB357" s="26" t="str">
        <f t="shared" si="113"/>
        <v/>
      </c>
      <c r="AC357" s="26" t="str">
        <f t="shared" si="114"/>
        <v/>
      </c>
      <c r="AD357" s="26" t="str">
        <f>IF(OR(ISBLANK(U357),ISBLANK(Q357),U357="-"),"",IF(ISNA(MATCH(U357,libtwolang,0)),FALSE,IF(AND(Z357=TRUE,INDEX(codetform,MATCH(Qualification!Q357,libtform,0))&gt;=10311000,INDEX(codetform,MATCH(Qualification!Q357,libtform,0))&lt;=10319900),IF(AND(INDEX(codetwolang,MATCH(Qualification!U357,libtwolang,0))&gt;=1,INDEX(codetwolang,MATCH(Qualification!U357,libtwolang,0))&lt;=999),TRUE,FALSE),IF(AND(INDEX(codetwolang,MATCH(Qualification!U357,libtwolang,0))&gt;=10,INDEX(codetwolang,MATCH(Qualification!U357,libtwolang,0))&lt;=99),FALSE,TRUE))))</f>
        <v/>
      </c>
      <c r="AE357" s="26" t="str">
        <f t="shared" si="129"/>
        <v/>
      </c>
      <c r="AF357" s="56" t="str">
        <f t="shared" si="115"/>
        <v/>
      </c>
    </row>
    <row r="358" spans="1:32">
      <c r="A358" s="40" t="str">
        <f t="shared" si="130"/>
        <v/>
      </c>
      <c r="B358" s="40" t="str">
        <f t="shared" si="116"/>
        <v/>
      </c>
      <c r="C358" s="65" t="str">
        <f t="shared" si="117"/>
        <v/>
      </c>
      <c r="D358" s="56" t="str">
        <f t="shared" si="118"/>
        <v/>
      </c>
      <c r="E358" s="56" t="str">
        <f t="shared" si="119"/>
        <v/>
      </c>
      <c r="F358" s="66" t="str">
        <f t="shared" si="120"/>
        <v/>
      </c>
      <c r="G358" s="66" t="str">
        <f t="shared" si="121"/>
        <v/>
      </c>
      <c r="H358" s="57" t="str">
        <f t="shared" si="122"/>
        <v/>
      </c>
      <c r="I358" s="57" t="str">
        <f t="shared" si="123"/>
        <v/>
      </c>
      <c r="J358" s="64" t="str">
        <f t="shared" si="124"/>
        <v/>
      </c>
      <c r="K358" s="64" t="str">
        <f t="shared" si="125"/>
        <v/>
      </c>
      <c r="L358" s="114" t="str">
        <f t="shared" si="126"/>
        <v/>
      </c>
      <c r="M358" s="114" t="str">
        <f t="shared" si="127"/>
        <v/>
      </c>
      <c r="N358" s="113" t="str">
        <f>IF(B358&lt;&gt;"",IF(INDEX(ctrlage,B358)=TRUE,Livraison!$B$15-(YEAR(INDEX(pgebdat,B358))),""),"")</f>
        <v/>
      </c>
      <c r="O358" s="107"/>
      <c r="P358" s="105"/>
      <c r="Q358" s="108"/>
      <c r="R358" s="126"/>
      <c r="S358" s="108"/>
      <c r="T358" s="108"/>
      <c r="U358" s="108"/>
      <c r="V358" s="105"/>
      <c r="W358" s="132" t="str">
        <f t="shared" si="131"/>
        <v/>
      </c>
      <c r="X358" s="26" t="str">
        <f t="shared" si="128"/>
        <v/>
      </c>
      <c r="Y358" s="26" t="str">
        <f t="shared" si="110"/>
        <v/>
      </c>
      <c r="Z358" s="26" t="str">
        <f t="shared" si="111"/>
        <v/>
      </c>
      <c r="AA358" s="26" t="str">
        <f t="shared" si="112"/>
        <v/>
      </c>
      <c r="AB358" s="26" t="str">
        <f t="shared" si="113"/>
        <v/>
      </c>
      <c r="AC358" s="26" t="str">
        <f t="shared" si="114"/>
        <v/>
      </c>
      <c r="AD358" s="26" t="str">
        <f>IF(OR(ISBLANK(U358),ISBLANK(Q358),U358="-"),"",IF(ISNA(MATCH(U358,libtwolang,0)),FALSE,IF(AND(Z358=TRUE,INDEX(codetform,MATCH(Qualification!Q358,libtform,0))&gt;=10311000,INDEX(codetform,MATCH(Qualification!Q358,libtform,0))&lt;=10319900),IF(AND(INDEX(codetwolang,MATCH(Qualification!U358,libtwolang,0))&gt;=1,INDEX(codetwolang,MATCH(Qualification!U358,libtwolang,0))&lt;=999),TRUE,FALSE),IF(AND(INDEX(codetwolang,MATCH(Qualification!U358,libtwolang,0))&gt;=10,INDEX(codetwolang,MATCH(Qualification!U358,libtwolang,0))&lt;=99),FALSE,TRUE))))</f>
        <v/>
      </c>
      <c r="AE358" s="26" t="str">
        <f t="shared" si="129"/>
        <v/>
      </c>
      <c r="AF358" s="56" t="str">
        <f t="shared" si="115"/>
        <v/>
      </c>
    </row>
    <row r="359" spans="1:32">
      <c r="A359" s="40" t="str">
        <f t="shared" si="130"/>
        <v/>
      </c>
      <c r="B359" s="40" t="str">
        <f t="shared" si="116"/>
        <v/>
      </c>
      <c r="C359" s="65" t="str">
        <f t="shared" si="117"/>
        <v/>
      </c>
      <c r="D359" s="56" t="str">
        <f t="shared" si="118"/>
        <v/>
      </c>
      <c r="E359" s="56" t="str">
        <f t="shared" si="119"/>
        <v/>
      </c>
      <c r="F359" s="66" t="str">
        <f t="shared" si="120"/>
        <v/>
      </c>
      <c r="G359" s="66" t="str">
        <f t="shared" si="121"/>
        <v/>
      </c>
      <c r="H359" s="57" t="str">
        <f t="shared" si="122"/>
        <v/>
      </c>
      <c r="I359" s="57" t="str">
        <f t="shared" si="123"/>
        <v/>
      </c>
      <c r="J359" s="64" t="str">
        <f t="shared" si="124"/>
        <v/>
      </c>
      <c r="K359" s="64" t="str">
        <f t="shared" si="125"/>
        <v/>
      </c>
      <c r="L359" s="114" t="str">
        <f t="shared" si="126"/>
        <v/>
      </c>
      <c r="M359" s="114" t="str">
        <f t="shared" si="127"/>
        <v/>
      </c>
      <c r="N359" s="113" t="str">
        <f>IF(B359&lt;&gt;"",IF(INDEX(ctrlage,B359)=TRUE,Livraison!$B$15-(YEAR(INDEX(pgebdat,B359))),""),"")</f>
        <v/>
      </c>
      <c r="O359" s="107"/>
      <c r="P359" s="105"/>
      <c r="Q359" s="108"/>
      <c r="R359" s="126"/>
      <c r="S359" s="108"/>
      <c r="T359" s="108"/>
      <c r="U359" s="108"/>
      <c r="V359" s="105"/>
      <c r="W359" s="132" t="str">
        <f t="shared" si="131"/>
        <v/>
      </c>
      <c r="X359" s="26" t="str">
        <f t="shared" si="128"/>
        <v/>
      </c>
      <c r="Y359" s="26" t="str">
        <f t="shared" si="110"/>
        <v/>
      </c>
      <c r="Z359" s="26" t="str">
        <f t="shared" si="111"/>
        <v/>
      </c>
      <c r="AA359" s="26" t="str">
        <f t="shared" si="112"/>
        <v/>
      </c>
      <c r="AB359" s="26" t="str">
        <f t="shared" si="113"/>
        <v/>
      </c>
      <c r="AC359" s="26" t="str">
        <f t="shared" si="114"/>
        <v/>
      </c>
      <c r="AD359" s="26" t="str">
        <f>IF(OR(ISBLANK(U359),ISBLANK(Q359),U359="-"),"",IF(ISNA(MATCH(U359,libtwolang,0)),FALSE,IF(AND(Z359=TRUE,INDEX(codetform,MATCH(Qualification!Q359,libtform,0))&gt;=10311000,INDEX(codetform,MATCH(Qualification!Q359,libtform,0))&lt;=10319900),IF(AND(INDEX(codetwolang,MATCH(Qualification!U359,libtwolang,0))&gt;=1,INDEX(codetwolang,MATCH(Qualification!U359,libtwolang,0))&lt;=999),TRUE,FALSE),IF(AND(INDEX(codetwolang,MATCH(Qualification!U359,libtwolang,0))&gt;=10,INDEX(codetwolang,MATCH(Qualification!U359,libtwolang,0))&lt;=99),FALSE,TRUE))))</f>
        <v/>
      </c>
      <c r="AE359" s="26" t="str">
        <f t="shared" si="129"/>
        <v/>
      </c>
      <c r="AF359" s="56" t="str">
        <f t="shared" si="115"/>
        <v/>
      </c>
    </row>
    <row r="360" spans="1:32">
      <c r="A360" s="40" t="str">
        <f t="shared" si="130"/>
        <v/>
      </c>
      <c r="B360" s="40" t="str">
        <f t="shared" si="116"/>
        <v/>
      </c>
      <c r="C360" s="65" t="str">
        <f t="shared" si="117"/>
        <v/>
      </c>
      <c r="D360" s="56" t="str">
        <f t="shared" si="118"/>
        <v/>
      </c>
      <c r="E360" s="56" t="str">
        <f t="shared" si="119"/>
        <v/>
      </c>
      <c r="F360" s="66" t="str">
        <f t="shared" si="120"/>
        <v/>
      </c>
      <c r="G360" s="66" t="str">
        <f t="shared" si="121"/>
        <v/>
      </c>
      <c r="H360" s="57" t="str">
        <f t="shared" si="122"/>
        <v/>
      </c>
      <c r="I360" s="57" t="str">
        <f t="shared" si="123"/>
        <v/>
      </c>
      <c r="J360" s="64" t="str">
        <f t="shared" si="124"/>
        <v/>
      </c>
      <c r="K360" s="64" t="str">
        <f t="shared" si="125"/>
        <v/>
      </c>
      <c r="L360" s="114" t="str">
        <f t="shared" si="126"/>
        <v/>
      </c>
      <c r="M360" s="114" t="str">
        <f t="shared" si="127"/>
        <v/>
      </c>
      <c r="N360" s="113" t="str">
        <f>IF(B360&lt;&gt;"",IF(INDEX(ctrlage,B360)=TRUE,Livraison!$B$15-(YEAR(INDEX(pgebdat,B360))),""),"")</f>
        <v/>
      </c>
      <c r="O360" s="107"/>
      <c r="P360" s="105"/>
      <c r="Q360" s="108"/>
      <c r="R360" s="126"/>
      <c r="S360" s="108"/>
      <c r="T360" s="108"/>
      <c r="U360" s="108"/>
      <c r="V360" s="105"/>
      <c r="W360" s="132" t="str">
        <f t="shared" si="131"/>
        <v/>
      </c>
      <c r="X360" s="26" t="str">
        <f t="shared" si="128"/>
        <v/>
      </c>
      <c r="Y360" s="26" t="str">
        <f t="shared" si="110"/>
        <v/>
      </c>
      <c r="Z360" s="26" t="str">
        <f t="shared" si="111"/>
        <v/>
      </c>
      <c r="AA360" s="26" t="str">
        <f t="shared" si="112"/>
        <v/>
      </c>
      <c r="AB360" s="26" t="str">
        <f t="shared" si="113"/>
        <v/>
      </c>
      <c r="AC360" s="26" t="str">
        <f t="shared" si="114"/>
        <v/>
      </c>
      <c r="AD360" s="26" t="str">
        <f>IF(OR(ISBLANK(U360),ISBLANK(Q360),U360="-"),"",IF(ISNA(MATCH(U360,libtwolang,0)),FALSE,IF(AND(Z360=TRUE,INDEX(codetform,MATCH(Qualification!Q360,libtform,0))&gt;=10311000,INDEX(codetform,MATCH(Qualification!Q360,libtform,0))&lt;=10319900),IF(AND(INDEX(codetwolang,MATCH(Qualification!U360,libtwolang,0))&gt;=1,INDEX(codetwolang,MATCH(Qualification!U360,libtwolang,0))&lt;=999),TRUE,FALSE),IF(AND(INDEX(codetwolang,MATCH(Qualification!U360,libtwolang,0))&gt;=10,INDEX(codetwolang,MATCH(Qualification!U360,libtwolang,0))&lt;=99),FALSE,TRUE))))</f>
        <v/>
      </c>
      <c r="AE360" s="26" t="str">
        <f t="shared" si="129"/>
        <v/>
      </c>
      <c r="AF360" s="56" t="str">
        <f t="shared" si="115"/>
        <v/>
      </c>
    </row>
    <row r="361" spans="1:32">
      <c r="A361" s="40" t="str">
        <f t="shared" si="130"/>
        <v/>
      </c>
      <c r="B361" s="40" t="str">
        <f t="shared" si="116"/>
        <v/>
      </c>
      <c r="C361" s="65" t="str">
        <f t="shared" si="117"/>
        <v/>
      </c>
      <c r="D361" s="56" t="str">
        <f t="shared" si="118"/>
        <v/>
      </c>
      <c r="E361" s="56" t="str">
        <f t="shared" si="119"/>
        <v/>
      </c>
      <c r="F361" s="66" t="str">
        <f t="shared" si="120"/>
        <v/>
      </c>
      <c r="G361" s="66" t="str">
        <f t="shared" si="121"/>
        <v/>
      </c>
      <c r="H361" s="57" t="str">
        <f t="shared" si="122"/>
        <v/>
      </c>
      <c r="I361" s="57" t="str">
        <f t="shared" si="123"/>
        <v/>
      </c>
      <c r="J361" s="64" t="str">
        <f t="shared" si="124"/>
        <v/>
      </c>
      <c r="K361" s="64" t="str">
        <f t="shared" si="125"/>
        <v/>
      </c>
      <c r="L361" s="114" t="str">
        <f t="shared" si="126"/>
        <v/>
      </c>
      <c r="M361" s="114" t="str">
        <f t="shared" si="127"/>
        <v/>
      </c>
      <c r="N361" s="113" t="str">
        <f>IF(B361&lt;&gt;"",IF(INDEX(ctrlage,B361)=TRUE,Livraison!$B$15-(YEAR(INDEX(pgebdat,B361))),""),"")</f>
        <v/>
      </c>
      <c r="O361" s="107"/>
      <c r="P361" s="105"/>
      <c r="Q361" s="108"/>
      <c r="R361" s="126"/>
      <c r="S361" s="108"/>
      <c r="T361" s="108"/>
      <c r="U361" s="108"/>
      <c r="V361" s="105"/>
      <c r="W361" s="132" t="str">
        <f t="shared" si="131"/>
        <v/>
      </c>
      <c r="X361" s="26" t="str">
        <f t="shared" si="128"/>
        <v/>
      </c>
      <c r="Y361" s="26" t="str">
        <f t="shared" si="110"/>
        <v/>
      </c>
      <c r="Z361" s="26" t="str">
        <f t="shared" si="111"/>
        <v/>
      </c>
      <c r="AA361" s="26" t="str">
        <f t="shared" si="112"/>
        <v/>
      </c>
      <c r="AB361" s="26" t="str">
        <f t="shared" si="113"/>
        <v/>
      </c>
      <c r="AC361" s="26" t="str">
        <f t="shared" si="114"/>
        <v/>
      </c>
      <c r="AD361" s="26" t="str">
        <f>IF(OR(ISBLANK(U361),ISBLANK(Q361),U361="-"),"",IF(ISNA(MATCH(U361,libtwolang,0)),FALSE,IF(AND(Z361=TRUE,INDEX(codetform,MATCH(Qualification!Q361,libtform,0))&gt;=10311000,INDEX(codetform,MATCH(Qualification!Q361,libtform,0))&lt;=10319900),IF(AND(INDEX(codetwolang,MATCH(Qualification!U361,libtwolang,0))&gt;=1,INDEX(codetwolang,MATCH(Qualification!U361,libtwolang,0))&lt;=999),TRUE,FALSE),IF(AND(INDEX(codetwolang,MATCH(Qualification!U361,libtwolang,0))&gt;=10,INDEX(codetwolang,MATCH(Qualification!U361,libtwolang,0))&lt;=99),FALSE,TRUE))))</f>
        <v/>
      </c>
      <c r="AE361" s="26" t="str">
        <f t="shared" si="129"/>
        <v/>
      </c>
      <c r="AF361" s="56" t="str">
        <f t="shared" si="115"/>
        <v/>
      </c>
    </row>
    <row r="362" spans="1:32">
      <c r="A362" s="40" t="str">
        <f t="shared" si="130"/>
        <v/>
      </c>
      <c r="B362" s="40" t="str">
        <f t="shared" si="116"/>
        <v/>
      </c>
      <c r="C362" s="65" t="str">
        <f t="shared" si="117"/>
        <v/>
      </c>
      <c r="D362" s="56" t="str">
        <f t="shared" si="118"/>
        <v/>
      </c>
      <c r="E362" s="56" t="str">
        <f t="shared" si="119"/>
        <v/>
      </c>
      <c r="F362" s="66" t="str">
        <f t="shared" si="120"/>
        <v/>
      </c>
      <c r="G362" s="66" t="str">
        <f t="shared" si="121"/>
        <v/>
      </c>
      <c r="H362" s="57" t="str">
        <f t="shared" si="122"/>
        <v/>
      </c>
      <c r="I362" s="57" t="str">
        <f t="shared" si="123"/>
        <v/>
      </c>
      <c r="J362" s="64" t="str">
        <f t="shared" si="124"/>
        <v/>
      </c>
      <c r="K362" s="64" t="str">
        <f t="shared" si="125"/>
        <v/>
      </c>
      <c r="L362" s="114" t="str">
        <f t="shared" si="126"/>
        <v/>
      </c>
      <c r="M362" s="114" t="str">
        <f t="shared" si="127"/>
        <v/>
      </c>
      <c r="N362" s="113" t="str">
        <f>IF(B362&lt;&gt;"",IF(INDEX(ctrlage,B362)=TRUE,Livraison!$B$15-(YEAR(INDEX(pgebdat,B362))),""),"")</f>
        <v/>
      </c>
      <c r="O362" s="107"/>
      <c r="P362" s="105"/>
      <c r="Q362" s="108"/>
      <c r="R362" s="126"/>
      <c r="S362" s="108"/>
      <c r="T362" s="108"/>
      <c r="U362" s="108"/>
      <c r="V362" s="105"/>
      <c r="W362" s="132" t="str">
        <f t="shared" si="131"/>
        <v/>
      </c>
      <c r="X362" s="26" t="str">
        <f t="shared" si="128"/>
        <v/>
      </c>
      <c r="Y362" s="26" t="str">
        <f t="shared" si="110"/>
        <v/>
      </c>
      <c r="Z362" s="26" t="str">
        <f t="shared" si="111"/>
        <v/>
      </c>
      <c r="AA362" s="26" t="str">
        <f t="shared" si="112"/>
        <v/>
      </c>
      <c r="AB362" s="26" t="str">
        <f t="shared" si="113"/>
        <v/>
      </c>
      <c r="AC362" s="26" t="str">
        <f t="shared" si="114"/>
        <v/>
      </c>
      <c r="AD362" s="26" t="str">
        <f>IF(OR(ISBLANK(U362),ISBLANK(Q362),U362="-"),"",IF(ISNA(MATCH(U362,libtwolang,0)),FALSE,IF(AND(Z362=TRUE,INDEX(codetform,MATCH(Qualification!Q362,libtform,0))&gt;=10311000,INDEX(codetform,MATCH(Qualification!Q362,libtform,0))&lt;=10319900),IF(AND(INDEX(codetwolang,MATCH(Qualification!U362,libtwolang,0))&gt;=1,INDEX(codetwolang,MATCH(Qualification!U362,libtwolang,0))&lt;=999),TRUE,FALSE),IF(AND(INDEX(codetwolang,MATCH(Qualification!U362,libtwolang,0))&gt;=10,INDEX(codetwolang,MATCH(Qualification!U362,libtwolang,0))&lt;=99),FALSE,TRUE))))</f>
        <v/>
      </c>
      <c r="AE362" s="26" t="str">
        <f t="shared" si="129"/>
        <v/>
      </c>
      <c r="AF362" s="56" t="str">
        <f t="shared" si="115"/>
        <v/>
      </c>
    </row>
    <row r="363" spans="1:32">
      <c r="A363" s="40" t="str">
        <f t="shared" si="130"/>
        <v/>
      </c>
      <c r="B363" s="40" t="str">
        <f t="shared" si="116"/>
        <v/>
      </c>
      <c r="C363" s="65" t="str">
        <f t="shared" si="117"/>
        <v/>
      </c>
      <c r="D363" s="56" t="str">
        <f t="shared" si="118"/>
        <v/>
      </c>
      <c r="E363" s="56" t="str">
        <f t="shared" si="119"/>
        <v/>
      </c>
      <c r="F363" s="66" t="str">
        <f t="shared" si="120"/>
        <v/>
      </c>
      <c r="G363" s="66" t="str">
        <f t="shared" si="121"/>
        <v/>
      </c>
      <c r="H363" s="57" t="str">
        <f t="shared" si="122"/>
        <v/>
      </c>
      <c r="I363" s="57" t="str">
        <f t="shared" si="123"/>
        <v/>
      </c>
      <c r="J363" s="64" t="str">
        <f t="shared" si="124"/>
        <v/>
      </c>
      <c r="K363" s="64" t="str">
        <f t="shared" si="125"/>
        <v/>
      </c>
      <c r="L363" s="114" t="str">
        <f t="shared" si="126"/>
        <v/>
      </c>
      <c r="M363" s="114" t="str">
        <f t="shared" si="127"/>
        <v/>
      </c>
      <c r="N363" s="113" t="str">
        <f>IF(B363&lt;&gt;"",IF(INDEX(ctrlage,B363)=TRUE,Livraison!$B$15-(YEAR(INDEX(pgebdat,B363))),""),"")</f>
        <v/>
      </c>
      <c r="O363" s="107"/>
      <c r="P363" s="105"/>
      <c r="Q363" s="108"/>
      <c r="R363" s="126"/>
      <c r="S363" s="108"/>
      <c r="T363" s="108"/>
      <c r="U363" s="108"/>
      <c r="V363" s="105"/>
      <c r="W363" s="132" t="str">
        <f t="shared" si="131"/>
        <v/>
      </c>
      <c r="X363" s="26" t="str">
        <f t="shared" si="128"/>
        <v/>
      </c>
      <c r="Y363" s="26" t="str">
        <f t="shared" si="110"/>
        <v/>
      </c>
      <c r="Z363" s="26" t="str">
        <f t="shared" si="111"/>
        <v/>
      </c>
      <c r="AA363" s="26" t="str">
        <f t="shared" si="112"/>
        <v/>
      </c>
      <c r="AB363" s="26" t="str">
        <f t="shared" si="113"/>
        <v/>
      </c>
      <c r="AC363" s="26" t="str">
        <f t="shared" si="114"/>
        <v/>
      </c>
      <c r="AD363" s="26" t="str">
        <f>IF(OR(ISBLANK(U363),ISBLANK(Q363),U363="-"),"",IF(ISNA(MATCH(U363,libtwolang,0)),FALSE,IF(AND(Z363=TRUE,INDEX(codetform,MATCH(Qualification!Q363,libtform,0))&gt;=10311000,INDEX(codetform,MATCH(Qualification!Q363,libtform,0))&lt;=10319900),IF(AND(INDEX(codetwolang,MATCH(Qualification!U363,libtwolang,0))&gt;=1,INDEX(codetwolang,MATCH(Qualification!U363,libtwolang,0))&lt;=999),TRUE,FALSE),IF(AND(INDEX(codetwolang,MATCH(Qualification!U363,libtwolang,0))&gt;=10,INDEX(codetwolang,MATCH(Qualification!U363,libtwolang,0))&lt;=99),FALSE,TRUE))))</f>
        <v/>
      </c>
      <c r="AE363" s="26" t="str">
        <f t="shared" si="129"/>
        <v/>
      </c>
      <c r="AF363" s="56" t="str">
        <f t="shared" si="115"/>
        <v/>
      </c>
    </row>
    <row r="364" spans="1:32">
      <c r="A364" s="40" t="str">
        <f t="shared" si="130"/>
        <v/>
      </c>
      <c r="B364" s="40" t="str">
        <f t="shared" si="116"/>
        <v/>
      </c>
      <c r="C364" s="65" t="str">
        <f t="shared" si="117"/>
        <v/>
      </c>
      <c r="D364" s="56" t="str">
        <f t="shared" si="118"/>
        <v/>
      </c>
      <c r="E364" s="56" t="str">
        <f t="shared" si="119"/>
        <v/>
      </c>
      <c r="F364" s="66" t="str">
        <f t="shared" si="120"/>
        <v/>
      </c>
      <c r="G364" s="66" t="str">
        <f t="shared" si="121"/>
        <v/>
      </c>
      <c r="H364" s="57" t="str">
        <f t="shared" si="122"/>
        <v/>
      </c>
      <c r="I364" s="57" t="str">
        <f t="shared" si="123"/>
        <v/>
      </c>
      <c r="J364" s="64" t="str">
        <f t="shared" si="124"/>
        <v/>
      </c>
      <c r="K364" s="64" t="str">
        <f t="shared" si="125"/>
        <v/>
      </c>
      <c r="L364" s="114" t="str">
        <f t="shared" si="126"/>
        <v/>
      </c>
      <c r="M364" s="114" t="str">
        <f t="shared" si="127"/>
        <v/>
      </c>
      <c r="N364" s="113" t="str">
        <f>IF(B364&lt;&gt;"",IF(INDEX(ctrlage,B364)=TRUE,Livraison!$B$15-(YEAR(INDEX(pgebdat,B364))),""),"")</f>
        <v/>
      </c>
      <c r="O364" s="107"/>
      <c r="P364" s="105"/>
      <c r="Q364" s="108"/>
      <c r="R364" s="126"/>
      <c r="S364" s="108"/>
      <c r="T364" s="108"/>
      <c r="U364" s="108"/>
      <c r="V364" s="105"/>
      <c r="W364" s="132" t="str">
        <f t="shared" si="131"/>
        <v/>
      </c>
      <c r="X364" s="26" t="str">
        <f t="shared" si="128"/>
        <v/>
      </c>
      <c r="Y364" s="26" t="str">
        <f t="shared" si="110"/>
        <v/>
      </c>
      <c r="Z364" s="26" t="str">
        <f t="shared" si="111"/>
        <v/>
      </c>
      <c r="AA364" s="26" t="str">
        <f t="shared" si="112"/>
        <v/>
      </c>
      <c r="AB364" s="26" t="str">
        <f t="shared" si="113"/>
        <v/>
      </c>
      <c r="AC364" s="26" t="str">
        <f t="shared" si="114"/>
        <v/>
      </c>
      <c r="AD364" s="26" t="str">
        <f>IF(OR(ISBLANK(U364),ISBLANK(Q364),U364="-"),"",IF(ISNA(MATCH(U364,libtwolang,0)),FALSE,IF(AND(Z364=TRUE,INDEX(codetform,MATCH(Qualification!Q364,libtform,0))&gt;=10311000,INDEX(codetform,MATCH(Qualification!Q364,libtform,0))&lt;=10319900),IF(AND(INDEX(codetwolang,MATCH(Qualification!U364,libtwolang,0))&gt;=1,INDEX(codetwolang,MATCH(Qualification!U364,libtwolang,0))&lt;=999),TRUE,FALSE),IF(AND(INDEX(codetwolang,MATCH(Qualification!U364,libtwolang,0))&gt;=10,INDEX(codetwolang,MATCH(Qualification!U364,libtwolang,0))&lt;=99),FALSE,TRUE))))</f>
        <v/>
      </c>
      <c r="AE364" s="26" t="str">
        <f t="shared" si="129"/>
        <v/>
      </c>
      <c r="AF364" s="56" t="str">
        <f t="shared" si="115"/>
        <v/>
      </c>
    </row>
    <row r="365" spans="1:32">
      <c r="A365" s="40" t="str">
        <f t="shared" si="130"/>
        <v/>
      </c>
      <c r="B365" s="40" t="str">
        <f t="shared" si="116"/>
        <v/>
      </c>
      <c r="C365" s="65" t="str">
        <f t="shared" si="117"/>
        <v/>
      </c>
      <c r="D365" s="56" t="str">
        <f t="shared" si="118"/>
        <v/>
      </c>
      <c r="E365" s="56" t="str">
        <f t="shared" si="119"/>
        <v/>
      </c>
      <c r="F365" s="66" t="str">
        <f t="shared" si="120"/>
        <v/>
      </c>
      <c r="G365" s="66" t="str">
        <f t="shared" si="121"/>
        <v/>
      </c>
      <c r="H365" s="57" t="str">
        <f t="shared" si="122"/>
        <v/>
      </c>
      <c r="I365" s="57" t="str">
        <f t="shared" si="123"/>
        <v/>
      </c>
      <c r="J365" s="64" t="str">
        <f t="shared" si="124"/>
        <v/>
      </c>
      <c r="K365" s="64" t="str">
        <f t="shared" si="125"/>
        <v/>
      </c>
      <c r="L365" s="114" t="str">
        <f t="shared" si="126"/>
        <v/>
      </c>
      <c r="M365" s="114" t="str">
        <f t="shared" si="127"/>
        <v/>
      </c>
      <c r="N365" s="113" t="str">
        <f>IF(B365&lt;&gt;"",IF(INDEX(ctrlage,B365)=TRUE,Livraison!$B$15-(YEAR(INDEX(pgebdat,B365))),""),"")</f>
        <v/>
      </c>
      <c r="O365" s="107"/>
      <c r="P365" s="105"/>
      <c r="Q365" s="108"/>
      <c r="R365" s="126"/>
      <c r="S365" s="108"/>
      <c r="T365" s="108"/>
      <c r="U365" s="108"/>
      <c r="V365" s="105"/>
      <c r="W365" s="132" t="str">
        <f t="shared" si="131"/>
        <v/>
      </c>
      <c r="X365" s="26" t="str">
        <f t="shared" si="128"/>
        <v/>
      </c>
      <c r="Y365" s="26" t="str">
        <f t="shared" si="110"/>
        <v/>
      </c>
      <c r="Z365" s="26" t="str">
        <f t="shared" si="111"/>
        <v/>
      </c>
      <c r="AA365" s="26" t="str">
        <f t="shared" si="112"/>
        <v/>
      </c>
      <c r="AB365" s="26" t="str">
        <f t="shared" si="113"/>
        <v/>
      </c>
      <c r="AC365" s="26" t="str">
        <f t="shared" si="114"/>
        <v/>
      </c>
      <c r="AD365" s="26" t="str">
        <f>IF(OR(ISBLANK(U365),ISBLANK(Q365),U365="-"),"",IF(ISNA(MATCH(U365,libtwolang,0)),FALSE,IF(AND(Z365=TRUE,INDEX(codetform,MATCH(Qualification!Q365,libtform,0))&gt;=10311000,INDEX(codetform,MATCH(Qualification!Q365,libtform,0))&lt;=10319900),IF(AND(INDEX(codetwolang,MATCH(Qualification!U365,libtwolang,0))&gt;=1,INDEX(codetwolang,MATCH(Qualification!U365,libtwolang,0))&lt;=999),TRUE,FALSE),IF(AND(INDEX(codetwolang,MATCH(Qualification!U365,libtwolang,0))&gt;=10,INDEX(codetwolang,MATCH(Qualification!U365,libtwolang,0))&lt;=99),FALSE,TRUE))))</f>
        <v/>
      </c>
      <c r="AE365" s="26" t="str">
        <f t="shared" si="129"/>
        <v/>
      </c>
      <c r="AF365" s="56" t="str">
        <f t="shared" si="115"/>
        <v/>
      </c>
    </row>
    <row r="366" spans="1:32">
      <c r="A366" s="40" t="str">
        <f t="shared" si="130"/>
        <v/>
      </c>
      <c r="B366" s="40" t="str">
        <f t="shared" si="116"/>
        <v/>
      </c>
      <c r="C366" s="65" t="str">
        <f t="shared" si="117"/>
        <v/>
      </c>
      <c r="D366" s="56" t="str">
        <f t="shared" si="118"/>
        <v/>
      </c>
      <c r="E366" s="56" t="str">
        <f t="shared" si="119"/>
        <v/>
      </c>
      <c r="F366" s="66" t="str">
        <f t="shared" si="120"/>
        <v/>
      </c>
      <c r="G366" s="66" t="str">
        <f t="shared" si="121"/>
        <v/>
      </c>
      <c r="H366" s="57" t="str">
        <f t="shared" si="122"/>
        <v/>
      </c>
      <c r="I366" s="57" t="str">
        <f t="shared" si="123"/>
        <v/>
      </c>
      <c r="J366" s="64" t="str">
        <f t="shared" si="124"/>
        <v/>
      </c>
      <c r="K366" s="64" t="str">
        <f t="shared" si="125"/>
        <v/>
      </c>
      <c r="L366" s="114" t="str">
        <f t="shared" si="126"/>
        <v/>
      </c>
      <c r="M366" s="114" t="str">
        <f t="shared" si="127"/>
        <v/>
      </c>
      <c r="N366" s="113" t="str">
        <f>IF(B366&lt;&gt;"",IF(INDEX(ctrlage,B366)=TRUE,Livraison!$B$15-(YEAR(INDEX(pgebdat,B366))),""),"")</f>
        <v/>
      </c>
      <c r="O366" s="107"/>
      <c r="P366" s="105"/>
      <c r="Q366" s="108"/>
      <c r="R366" s="126"/>
      <c r="S366" s="108"/>
      <c r="T366" s="108"/>
      <c r="U366" s="108"/>
      <c r="V366" s="105"/>
      <c r="W366" s="132" t="str">
        <f t="shared" si="131"/>
        <v/>
      </c>
      <c r="X366" s="26" t="str">
        <f t="shared" si="128"/>
        <v/>
      </c>
      <c r="Y366" s="26" t="str">
        <f t="shared" si="110"/>
        <v/>
      </c>
      <c r="Z366" s="26" t="str">
        <f t="shared" si="111"/>
        <v/>
      </c>
      <c r="AA366" s="26" t="str">
        <f t="shared" si="112"/>
        <v/>
      </c>
      <c r="AB366" s="26" t="str">
        <f t="shared" si="113"/>
        <v/>
      </c>
      <c r="AC366" s="26" t="str">
        <f t="shared" si="114"/>
        <v/>
      </c>
      <c r="AD366" s="26" t="str">
        <f>IF(OR(ISBLANK(U366),ISBLANK(Q366),U366="-"),"",IF(ISNA(MATCH(U366,libtwolang,0)),FALSE,IF(AND(Z366=TRUE,INDEX(codetform,MATCH(Qualification!Q366,libtform,0))&gt;=10311000,INDEX(codetform,MATCH(Qualification!Q366,libtform,0))&lt;=10319900),IF(AND(INDEX(codetwolang,MATCH(Qualification!U366,libtwolang,0))&gt;=1,INDEX(codetwolang,MATCH(Qualification!U366,libtwolang,0))&lt;=999),TRUE,FALSE),IF(AND(INDEX(codetwolang,MATCH(Qualification!U366,libtwolang,0))&gt;=10,INDEX(codetwolang,MATCH(Qualification!U366,libtwolang,0))&lt;=99),FALSE,TRUE))))</f>
        <v/>
      </c>
      <c r="AE366" s="26" t="str">
        <f t="shared" si="129"/>
        <v/>
      </c>
      <c r="AF366" s="56" t="str">
        <f t="shared" si="115"/>
        <v/>
      </c>
    </row>
    <row r="367" spans="1:32">
      <c r="A367" s="40" t="str">
        <f t="shared" si="130"/>
        <v/>
      </c>
      <c r="B367" s="40" t="str">
        <f t="shared" si="116"/>
        <v/>
      </c>
      <c r="C367" s="65" t="str">
        <f t="shared" si="117"/>
        <v/>
      </c>
      <c r="D367" s="56" t="str">
        <f t="shared" si="118"/>
        <v/>
      </c>
      <c r="E367" s="56" t="str">
        <f t="shared" si="119"/>
        <v/>
      </c>
      <c r="F367" s="66" t="str">
        <f t="shared" si="120"/>
        <v/>
      </c>
      <c r="G367" s="66" t="str">
        <f t="shared" si="121"/>
        <v/>
      </c>
      <c r="H367" s="57" t="str">
        <f t="shared" si="122"/>
        <v/>
      </c>
      <c r="I367" s="57" t="str">
        <f t="shared" si="123"/>
        <v/>
      </c>
      <c r="J367" s="64" t="str">
        <f t="shared" si="124"/>
        <v/>
      </c>
      <c r="K367" s="64" t="str">
        <f t="shared" si="125"/>
        <v/>
      </c>
      <c r="L367" s="114" t="str">
        <f t="shared" si="126"/>
        <v/>
      </c>
      <c r="M367" s="114" t="str">
        <f t="shared" si="127"/>
        <v/>
      </c>
      <c r="N367" s="113" t="str">
        <f>IF(B367&lt;&gt;"",IF(INDEX(ctrlage,B367)=TRUE,Livraison!$B$15-(YEAR(INDEX(pgebdat,B367))),""),"")</f>
        <v/>
      </c>
      <c r="O367" s="107"/>
      <c r="P367" s="105"/>
      <c r="Q367" s="108"/>
      <c r="R367" s="126"/>
      <c r="S367" s="108"/>
      <c r="T367" s="108"/>
      <c r="U367" s="108"/>
      <c r="V367" s="105"/>
      <c r="W367" s="132" t="str">
        <f t="shared" si="131"/>
        <v/>
      </c>
      <c r="X367" s="26" t="str">
        <f t="shared" si="128"/>
        <v/>
      </c>
      <c r="Y367" s="26" t="str">
        <f t="shared" si="110"/>
        <v/>
      </c>
      <c r="Z367" s="26" t="str">
        <f t="shared" si="111"/>
        <v/>
      </c>
      <c r="AA367" s="26" t="str">
        <f t="shared" si="112"/>
        <v/>
      </c>
      <c r="AB367" s="26" t="str">
        <f t="shared" si="113"/>
        <v/>
      </c>
      <c r="AC367" s="26" t="str">
        <f t="shared" si="114"/>
        <v/>
      </c>
      <c r="AD367" s="26" t="str">
        <f>IF(OR(ISBLANK(U367),ISBLANK(Q367),U367="-"),"",IF(ISNA(MATCH(U367,libtwolang,0)),FALSE,IF(AND(Z367=TRUE,INDEX(codetform,MATCH(Qualification!Q367,libtform,0))&gt;=10311000,INDEX(codetform,MATCH(Qualification!Q367,libtform,0))&lt;=10319900),IF(AND(INDEX(codetwolang,MATCH(Qualification!U367,libtwolang,0))&gt;=1,INDEX(codetwolang,MATCH(Qualification!U367,libtwolang,0))&lt;=999),TRUE,FALSE),IF(AND(INDEX(codetwolang,MATCH(Qualification!U367,libtwolang,0))&gt;=10,INDEX(codetwolang,MATCH(Qualification!U367,libtwolang,0))&lt;=99),FALSE,TRUE))))</f>
        <v/>
      </c>
      <c r="AE367" s="26" t="str">
        <f t="shared" si="129"/>
        <v/>
      </c>
      <c r="AF367" s="56" t="str">
        <f t="shared" si="115"/>
        <v/>
      </c>
    </row>
    <row r="368" spans="1:32">
      <c r="A368" s="40" t="str">
        <f t="shared" si="130"/>
        <v/>
      </c>
      <c r="B368" s="40" t="str">
        <f t="shared" si="116"/>
        <v/>
      </c>
      <c r="C368" s="65" t="str">
        <f t="shared" si="117"/>
        <v/>
      </c>
      <c r="D368" s="56" t="str">
        <f t="shared" si="118"/>
        <v/>
      </c>
      <c r="E368" s="56" t="str">
        <f t="shared" si="119"/>
        <v/>
      </c>
      <c r="F368" s="66" t="str">
        <f t="shared" si="120"/>
        <v/>
      </c>
      <c r="G368" s="66" t="str">
        <f t="shared" si="121"/>
        <v/>
      </c>
      <c r="H368" s="57" t="str">
        <f t="shared" si="122"/>
        <v/>
      </c>
      <c r="I368" s="57" t="str">
        <f t="shared" si="123"/>
        <v/>
      </c>
      <c r="J368" s="64" t="str">
        <f t="shared" si="124"/>
        <v/>
      </c>
      <c r="K368" s="64" t="str">
        <f t="shared" si="125"/>
        <v/>
      </c>
      <c r="L368" s="114" t="str">
        <f t="shared" si="126"/>
        <v/>
      </c>
      <c r="M368" s="114" t="str">
        <f t="shared" si="127"/>
        <v/>
      </c>
      <c r="N368" s="113" t="str">
        <f>IF(B368&lt;&gt;"",IF(INDEX(ctrlage,B368)=TRUE,Livraison!$B$15-(YEAR(INDEX(pgebdat,B368))),""),"")</f>
        <v/>
      </c>
      <c r="O368" s="107"/>
      <c r="P368" s="105"/>
      <c r="Q368" s="108"/>
      <c r="R368" s="126"/>
      <c r="S368" s="108"/>
      <c r="T368" s="108"/>
      <c r="U368" s="108"/>
      <c r="V368" s="105"/>
      <c r="W368" s="132" t="str">
        <f t="shared" si="131"/>
        <v/>
      </c>
      <c r="X368" s="26" t="str">
        <f t="shared" si="128"/>
        <v/>
      </c>
      <c r="Y368" s="26" t="str">
        <f t="shared" si="110"/>
        <v/>
      </c>
      <c r="Z368" s="26" t="str">
        <f t="shared" si="111"/>
        <v/>
      </c>
      <c r="AA368" s="26" t="str">
        <f t="shared" si="112"/>
        <v/>
      </c>
      <c r="AB368" s="26" t="str">
        <f t="shared" si="113"/>
        <v/>
      </c>
      <c r="AC368" s="26" t="str">
        <f t="shared" si="114"/>
        <v/>
      </c>
      <c r="AD368" s="26" t="str">
        <f>IF(OR(ISBLANK(U368),ISBLANK(Q368),U368="-"),"",IF(ISNA(MATCH(U368,libtwolang,0)),FALSE,IF(AND(Z368=TRUE,INDEX(codetform,MATCH(Qualification!Q368,libtform,0))&gt;=10311000,INDEX(codetform,MATCH(Qualification!Q368,libtform,0))&lt;=10319900),IF(AND(INDEX(codetwolang,MATCH(Qualification!U368,libtwolang,0))&gt;=1,INDEX(codetwolang,MATCH(Qualification!U368,libtwolang,0))&lt;=999),TRUE,FALSE),IF(AND(INDEX(codetwolang,MATCH(Qualification!U368,libtwolang,0))&gt;=10,INDEX(codetwolang,MATCH(Qualification!U368,libtwolang,0))&lt;=99),FALSE,TRUE))))</f>
        <v/>
      </c>
      <c r="AE368" s="26" t="str">
        <f t="shared" si="129"/>
        <v/>
      </c>
      <c r="AF368" s="56" t="str">
        <f t="shared" si="115"/>
        <v/>
      </c>
    </row>
    <row r="369" spans="1:32">
      <c r="A369" s="40" t="str">
        <f t="shared" si="130"/>
        <v/>
      </c>
      <c r="B369" s="40" t="str">
        <f t="shared" si="116"/>
        <v/>
      </c>
      <c r="C369" s="65" t="str">
        <f t="shared" si="117"/>
        <v/>
      </c>
      <c r="D369" s="56" t="str">
        <f t="shared" si="118"/>
        <v/>
      </c>
      <c r="E369" s="56" t="str">
        <f t="shared" si="119"/>
        <v/>
      </c>
      <c r="F369" s="66" t="str">
        <f t="shared" si="120"/>
        <v/>
      </c>
      <c r="G369" s="66" t="str">
        <f t="shared" si="121"/>
        <v/>
      </c>
      <c r="H369" s="57" t="str">
        <f t="shared" si="122"/>
        <v/>
      </c>
      <c r="I369" s="57" t="str">
        <f t="shared" si="123"/>
        <v/>
      </c>
      <c r="J369" s="64" t="str">
        <f t="shared" si="124"/>
        <v/>
      </c>
      <c r="K369" s="64" t="str">
        <f t="shared" si="125"/>
        <v/>
      </c>
      <c r="L369" s="114" t="str">
        <f t="shared" si="126"/>
        <v/>
      </c>
      <c r="M369" s="114" t="str">
        <f t="shared" si="127"/>
        <v/>
      </c>
      <c r="N369" s="113" t="str">
        <f>IF(B369&lt;&gt;"",IF(INDEX(ctrlage,B369)=TRUE,Livraison!$B$15-(YEAR(INDEX(pgebdat,B369))),""),"")</f>
        <v/>
      </c>
      <c r="O369" s="107"/>
      <c r="P369" s="105"/>
      <c r="Q369" s="108"/>
      <c r="R369" s="126"/>
      <c r="S369" s="108"/>
      <c r="T369" s="108"/>
      <c r="U369" s="108"/>
      <c r="V369" s="105"/>
      <c r="W369" s="132" t="str">
        <f t="shared" si="131"/>
        <v/>
      </c>
      <c r="X369" s="26" t="str">
        <f t="shared" si="128"/>
        <v/>
      </c>
      <c r="Y369" s="26" t="str">
        <f t="shared" si="110"/>
        <v/>
      </c>
      <c r="Z369" s="26" t="str">
        <f t="shared" si="111"/>
        <v/>
      </c>
      <c r="AA369" s="26" t="str">
        <f t="shared" si="112"/>
        <v/>
      </c>
      <c r="AB369" s="26" t="str">
        <f t="shared" si="113"/>
        <v/>
      </c>
      <c r="AC369" s="26" t="str">
        <f t="shared" si="114"/>
        <v/>
      </c>
      <c r="AD369" s="26" t="str">
        <f>IF(OR(ISBLANK(U369),ISBLANK(Q369),U369="-"),"",IF(ISNA(MATCH(U369,libtwolang,0)),FALSE,IF(AND(Z369=TRUE,INDEX(codetform,MATCH(Qualification!Q369,libtform,0))&gt;=10311000,INDEX(codetform,MATCH(Qualification!Q369,libtform,0))&lt;=10319900),IF(AND(INDEX(codetwolang,MATCH(Qualification!U369,libtwolang,0))&gt;=1,INDEX(codetwolang,MATCH(Qualification!U369,libtwolang,0))&lt;=999),TRUE,FALSE),IF(AND(INDEX(codetwolang,MATCH(Qualification!U369,libtwolang,0))&gt;=10,INDEX(codetwolang,MATCH(Qualification!U369,libtwolang,0))&lt;=99),FALSE,TRUE))))</f>
        <v/>
      </c>
      <c r="AE369" s="26" t="str">
        <f t="shared" si="129"/>
        <v/>
      </c>
      <c r="AF369" s="56" t="str">
        <f t="shared" si="115"/>
        <v/>
      </c>
    </row>
    <row r="370" spans="1:32">
      <c r="A370" s="40" t="str">
        <f t="shared" si="130"/>
        <v/>
      </c>
      <c r="B370" s="40" t="str">
        <f t="shared" si="116"/>
        <v/>
      </c>
      <c r="C370" s="65" t="str">
        <f t="shared" si="117"/>
        <v/>
      </c>
      <c r="D370" s="56" t="str">
        <f t="shared" si="118"/>
        <v/>
      </c>
      <c r="E370" s="56" t="str">
        <f t="shared" si="119"/>
        <v/>
      </c>
      <c r="F370" s="66" t="str">
        <f t="shared" si="120"/>
        <v/>
      </c>
      <c r="G370" s="66" t="str">
        <f t="shared" si="121"/>
        <v/>
      </c>
      <c r="H370" s="57" t="str">
        <f t="shared" si="122"/>
        <v/>
      </c>
      <c r="I370" s="57" t="str">
        <f t="shared" si="123"/>
        <v/>
      </c>
      <c r="J370" s="64" t="str">
        <f t="shared" si="124"/>
        <v/>
      </c>
      <c r="K370" s="64" t="str">
        <f t="shared" si="125"/>
        <v/>
      </c>
      <c r="L370" s="114" t="str">
        <f t="shared" si="126"/>
        <v/>
      </c>
      <c r="M370" s="114" t="str">
        <f t="shared" si="127"/>
        <v/>
      </c>
      <c r="N370" s="113" t="str">
        <f>IF(B370&lt;&gt;"",IF(INDEX(ctrlage,B370)=TRUE,Livraison!$B$15-(YEAR(INDEX(pgebdat,B370))),""),"")</f>
        <v/>
      </c>
      <c r="O370" s="107"/>
      <c r="P370" s="105"/>
      <c r="Q370" s="108"/>
      <c r="R370" s="126"/>
      <c r="S370" s="108"/>
      <c r="T370" s="108"/>
      <c r="U370" s="108"/>
      <c r="V370" s="105"/>
      <c r="W370" s="132" t="str">
        <f t="shared" si="131"/>
        <v/>
      </c>
      <c r="X370" s="26" t="str">
        <f t="shared" si="128"/>
        <v/>
      </c>
      <c r="Y370" s="26" t="str">
        <f t="shared" si="110"/>
        <v/>
      </c>
      <c r="Z370" s="26" t="str">
        <f t="shared" si="111"/>
        <v/>
      </c>
      <c r="AA370" s="26" t="str">
        <f t="shared" si="112"/>
        <v/>
      </c>
      <c r="AB370" s="26" t="str">
        <f t="shared" si="113"/>
        <v/>
      </c>
      <c r="AC370" s="26" t="str">
        <f t="shared" si="114"/>
        <v/>
      </c>
      <c r="AD370" s="26" t="str">
        <f>IF(OR(ISBLANK(U370),ISBLANK(Q370),U370="-"),"",IF(ISNA(MATCH(U370,libtwolang,0)),FALSE,IF(AND(Z370=TRUE,INDEX(codetform,MATCH(Qualification!Q370,libtform,0))&gt;=10311000,INDEX(codetform,MATCH(Qualification!Q370,libtform,0))&lt;=10319900),IF(AND(INDEX(codetwolang,MATCH(Qualification!U370,libtwolang,0))&gt;=1,INDEX(codetwolang,MATCH(Qualification!U370,libtwolang,0))&lt;=999),TRUE,FALSE),IF(AND(INDEX(codetwolang,MATCH(Qualification!U370,libtwolang,0))&gt;=10,INDEX(codetwolang,MATCH(Qualification!U370,libtwolang,0))&lt;=99),FALSE,TRUE))))</f>
        <v/>
      </c>
      <c r="AE370" s="26" t="str">
        <f t="shared" si="129"/>
        <v/>
      </c>
      <c r="AF370" s="56" t="str">
        <f t="shared" si="115"/>
        <v/>
      </c>
    </row>
    <row r="371" spans="1:32">
      <c r="A371" s="40" t="str">
        <f t="shared" si="130"/>
        <v/>
      </c>
      <c r="B371" s="40" t="str">
        <f t="shared" si="116"/>
        <v/>
      </c>
      <c r="C371" s="65" t="str">
        <f t="shared" si="117"/>
        <v/>
      </c>
      <c r="D371" s="56" t="str">
        <f t="shared" si="118"/>
        <v/>
      </c>
      <c r="E371" s="56" t="str">
        <f t="shared" si="119"/>
        <v/>
      </c>
      <c r="F371" s="66" t="str">
        <f t="shared" si="120"/>
        <v/>
      </c>
      <c r="G371" s="66" t="str">
        <f t="shared" si="121"/>
        <v/>
      </c>
      <c r="H371" s="57" t="str">
        <f t="shared" si="122"/>
        <v/>
      </c>
      <c r="I371" s="57" t="str">
        <f t="shared" si="123"/>
        <v/>
      </c>
      <c r="J371" s="64" t="str">
        <f t="shared" si="124"/>
        <v/>
      </c>
      <c r="K371" s="64" t="str">
        <f t="shared" si="125"/>
        <v/>
      </c>
      <c r="L371" s="114" t="str">
        <f t="shared" si="126"/>
        <v/>
      </c>
      <c r="M371" s="114" t="str">
        <f t="shared" si="127"/>
        <v/>
      </c>
      <c r="N371" s="113" t="str">
        <f>IF(B371&lt;&gt;"",IF(INDEX(ctrlage,B371)=TRUE,Livraison!$B$15-(YEAR(INDEX(pgebdat,B371))),""),"")</f>
        <v/>
      </c>
      <c r="O371" s="107"/>
      <c r="P371" s="105"/>
      <c r="Q371" s="108"/>
      <c r="R371" s="126"/>
      <c r="S371" s="108"/>
      <c r="T371" s="108"/>
      <c r="U371" s="108"/>
      <c r="V371" s="105"/>
      <c r="W371" s="132" t="str">
        <f t="shared" si="131"/>
        <v/>
      </c>
      <c r="X371" s="26" t="str">
        <f t="shared" si="128"/>
        <v/>
      </c>
      <c r="Y371" s="26" t="str">
        <f t="shared" si="110"/>
        <v/>
      </c>
      <c r="Z371" s="26" t="str">
        <f t="shared" si="111"/>
        <v/>
      </c>
      <c r="AA371" s="26" t="str">
        <f t="shared" si="112"/>
        <v/>
      </c>
      <c r="AB371" s="26" t="str">
        <f t="shared" si="113"/>
        <v/>
      </c>
      <c r="AC371" s="26" t="str">
        <f t="shared" si="114"/>
        <v/>
      </c>
      <c r="AD371" s="26" t="str">
        <f>IF(OR(ISBLANK(U371),ISBLANK(Q371),U371="-"),"",IF(ISNA(MATCH(U371,libtwolang,0)),FALSE,IF(AND(Z371=TRUE,INDEX(codetform,MATCH(Qualification!Q371,libtform,0))&gt;=10311000,INDEX(codetform,MATCH(Qualification!Q371,libtform,0))&lt;=10319900),IF(AND(INDEX(codetwolang,MATCH(Qualification!U371,libtwolang,0))&gt;=1,INDEX(codetwolang,MATCH(Qualification!U371,libtwolang,0))&lt;=999),TRUE,FALSE),IF(AND(INDEX(codetwolang,MATCH(Qualification!U371,libtwolang,0))&gt;=10,INDEX(codetwolang,MATCH(Qualification!U371,libtwolang,0))&lt;=99),FALSE,TRUE))))</f>
        <v/>
      </c>
      <c r="AE371" s="26" t="str">
        <f t="shared" si="129"/>
        <v/>
      </c>
      <c r="AF371" s="56" t="str">
        <f t="shared" si="115"/>
        <v/>
      </c>
    </row>
    <row r="372" spans="1:32">
      <c r="A372" s="40" t="str">
        <f t="shared" si="130"/>
        <v/>
      </c>
      <c r="B372" s="40" t="str">
        <f t="shared" si="116"/>
        <v/>
      </c>
      <c r="C372" s="65" t="str">
        <f t="shared" si="117"/>
        <v/>
      </c>
      <c r="D372" s="56" t="str">
        <f t="shared" si="118"/>
        <v/>
      </c>
      <c r="E372" s="56" t="str">
        <f t="shared" si="119"/>
        <v/>
      </c>
      <c r="F372" s="66" t="str">
        <f t="shared" si="120"/>
        <v/>
      </c>
      <c r="G372" s="66" t="str">
        <f t="shared" si="121"/>
        <v/>
      </c>
      <c r="H372" s="57" t="str">
        <f t="shared" si="122"/>
        <v/>
      </c>
      <c r="I372" s="57" t="str">
        <f t="shared" si="123"/>
        <v/>
      </c>
      <c r="J372" s="64" t="str">
        <f t="shared" si="124"/>
        <v/>
      </c>
      <c r="K372" s="64" t="str">
        <f t="shared" si="125"/>
        <v/>
      </c>
      <c r="L372" s="114" t="str">
        <f t="shared" si="126"/>
        <v/>
      </c>
      <c r="M372" s="114" t="str">
        <f t="shared" si="127"/>
        <v/>
      </c>
      <c r="N372" s="113" t="str">
        <f>IF(B372&lt;&gt;"",IF(INDEX(ctrlage,B372)=TRUE,Livraison!$B$15-(YEAR(INDEX(pgebdat,B372))),""),"")</f>
        <v/>
      </c>
      <c r="O372" s="107"/>
      <c r="P372" s="105"/>
      <c r="Q372" s="108"/>
      <c r="R372" s="126"/>
      <c r="S372" s="108"/>
      <c r="T372" s="108"/>
      <c r="U372" s="108"/>
      <c r="V372" s="105"/>
      <c r="W372" s="132" t="str">
        <f t="shared" si="131"/>
        <v/>
      </c>
      <c r="X372" s="26" t="str">
        <f t="shared" si="128"/>
        <v/>
      </c>
      <c r="Y372" s="26" t="str">
        <f t="shared" si="110"/>
        <v/>
      </c>
      <c r="Z372" s="26" t="str">
        <f t="shared" si="111"/>
        <v/>
      </c>
      <c r="AA372" s="26" t="str">
        <f t="shared" si="112"/>
        <v/>
      </c>
      <c r="AB372" s="26" t="str">
        <f t="shared" si="113"/>
        <v/>
      </c>
      <c r="AC372" s="26" t="str">
        <f t="shared" si="114"/>
        <v/>
      </c>
      <c r="AD372" s="26" t="str">
        <f>IF(OR(ISBLANK(U372),ISBLANK(Q372),U372="-"),"",IF(ISNA(MATCH(U372,libtwolang,0)),FALSE,IF(AND(Z372=TRUE,INDEX(codetform,MATCH(Qualification!Q372,libtform,0))&gt;=10311000,INDEX(codetform,MATCH(Qualification!Q372,libtform,0))&lt;=10319900),IF(AND(INDEX(codetwolang,MATCH(Qualification!U372,libtwolang,0))&gt;=1,INDEX(codetwolang,MATCH(Qualification!U372,libtwolang,0))&lt;=999),TRUE,FALSE),IF(AND(INDEX(codetwolang,MATCH(Qualification!U372,libtwolang,0))&gt;=10,INDEX(codetwolang,MATCH(Qualification!U372,libtwolang,0))&lt;=99),FALSE,TRUE))))</f>
        <v/>
      </c>
      <c r="AE372" s="26" t="str">
        <f t="shared" si="129"/>
        <v/>
      </c>
      <c r="AF372" s="56" t="str">
        <f t="shared" si="115"/>
        <v/>
      </c>
    </row>
    <row r="373" spans="1:32">
      <c r="A373" s="40" t="str">
        <f t="shared" si="130"/>
        <v/>
      </c>
      <c r="B373" s="40" t="str">
        <f t="shared" si="116"/>
        <v/>
      </c>
      <c r="C373" s="65" t="str">
        <f t="shared" si="117"/>
        <v/>
      </c>
      <c r="D373" s="56" t="str">
        <f t="shared" si="118"/>
        <v/>
      </c>
      <c r="E373" s="56" t="str">
        <f t="shared" si="119"/>
        <v/>
      </c>
      <c r="F373" s="66" t="str">
        <f t="shared" si="120"/>
        <v/>
      </c>
      <c r="G373" s="66" t="str">
        <f t="shared" si="121"/>
        <v/>
      </c>
      <c r="H373" s="57" t="str">
        <f t="shared" si="122"/>
        <v/>
      </c>
      <c r="I373" s="57" t="str">
        <f t="shared" si="123"/>
        <v/>
      </c>
      <c r="J373" s="64" t="str">
        <f t="shared" si="124"/>
        <v/>
      </c>
      <c r="K373" s="64" t="str">
        <f t="shared" si="125"/>
        <v/>
      </c>
      <c r="L373" s="114" t="str">
        <f t="shared" si="126"/>
        <v/>
      </c>
      <c r="M373" s="114" t="str">
        <f t="shared" si="127"/>
        <v/>
      </c>
      <c r="N373" s="113" t="str">
        <f>IF(B373&lt;&gt;"",IF(INDEX(ctrlage,B373)=TRUE,Livraison!$B$15-(YEAR(INDEX(pgebdat,B373))),""),"")</f>
        <v/>
      </c>
      <c r="O373" s="107"/>
      <c r="P373" s="105"/>
      <c r="Q373" s="108"/>
      <c r="R373" s="126"/>
      <c r="S373" s="108"/>
      <c r="T373" s="108"/>
      <c r="U373" s="108"/>
      <c r="V373" s="105"/>
      <c r="W373" s="132" t="str">
        <f t="shared" si="131"/>
        <v/>
      </c>
      <c r="X373" s="26" t="str">
        <f t="shared" si="128"/>
        <v/>
      </c>
      <c r="Y373" s="26" t="str">
        <f t="shared" si="110"/>
        <v/>
      </c>
      <c r="Z373" s="26" t="str">
        <f t="shared" si="111"/>
        <v/>
      </c>
      <c r="AA373" s="26" t="str">
        <f t="shared" si="112"/>
        <v/>
      </c>
      <c r="AB373" s="26" t="str">
        <f t="shared" si="113"/>
        <v/>
      </c>
      <c r="AC373" s="26" t="str">
        <f t="shared" si="114"/>
        <v/>
      </c>
      <c r="AD373" s="26" t="str">
        <f>IF(OR(ISBLANK(U373),ISBLANK(Q373),U373="-"),"",IF(ISNA(MATCH(U373,libtwolang,0)),FALSE,IF(AND(Z373=TRUE,INDEX(codetform,MATCH(Qualification!Q373,libtform,0))&gt;=10311000,INDEX(codetform,MATCH(Qualification!Q373,libtform,0))&lt;=10319900),IF(AND(INDEX(codetwolang,MATCH(Qualification!U373,libtwolang,0))&gt;=1,INDEX(codetwolang,MATCH(Qualification!U373,libtwolang,0))&lt;=999),TRUE,FALSE),IF(AND(INDEX(codetwolang,MATCH(Qualification!U373,libtwolang,0))&gt;=10,INDEX(codetwolang,MATCH(Qualification!U373,libtwolang,0))&lt;=99),FALSE,TRUE))))</f>
        <v/>
      </c>
      <c r="AE373" s="26" t="str">
        <f t="shared" si="129"/>
        <v/>
      </c>
      <c r="AF373" s="56" t="str">
        <f t="shared" si="115"/>
        <v/>
      </c>
    </row>
    <row r="374" spans="1:32">
      <c r="A374" s="40" t="str">
        <f t="shared" si="130"/>
        <v/>
      </c>
      <c r="B374" s="40" t="str">
        <f t="shared" si="116"/>
        <v/>
      </c>
      <c r="C374" s="65" t="str">
        <f t="shared" si="117"/>
        <v/>
      </c>
      <c r="D374" s="56" t="str">
        <f t="shared" si="118"/>
        <v/>
      </c>
      <c r="E374" s="56" t="str">
        <f t="shared" si="119"/>
        <v/>
      </c>
      <c r="F374" s="66" t="str">
        <f t="shared" si="120"/>
        <v/>
      </c>
      <c r="G374" s="66" t="str">
        <f t="shared" si="121"/>
        <v/>
      </c>
      <c r="H374" s="57" t="str">
        <f t="shared" si="122"/>
        <v/>
      </c>
      <c r="I374" s="57" t="str">
        <f t="shared" si="123"/>
        <v/>
      </c>
      <c r="J374" s="64" t="str">
        <f t="shared" si="124"/>
        <v/>
      </c>
      <c r="K374" s="64" t="str">
        <f t="shared" si="125"/>
        <v/>
      </c>
      <c r="L374" s="114" t="str">
        <f t="shared" si="126"/>
        <v/>
      </c>
      <c r="M374" s="114" t="str">
        <f t="shared" si="127"/>
        <v/>
      </c>
      <c r="N374" s="113" t="str">
        <f>IF(B374&lt;&gt;"",IF(INDEX(ctrlage,B374)=TRUE,Livraison!$B$15-(YEAR(INDEX(pgebdat,B374))),""),"")</f>
        <v/>
      </c>
      <c r="O374" s="107"/>
      <c r="P374" s="105"/>
      <c r="Q374" s="108"/>
      <c r="R374" s="126"/>
      <c r="S374" s="108"/>
      <c r="T374" s="108"/>
      <c r="U374" s="108"/>
      <c r="V374" s="105"/>
      <c r="W374" s="132" t="str">
        <f t="shared" si="131"/>
        <v/>
      </c>
      <c r="X374" s="26" t="str">
        <f t="shared" si="128"/>
        <v/>
      </c>
      <c r="Y374" s="26" t="str">
        <f t="shared" si="110"/>
        <v/>
      </c>
      <c r="Z374" s="26" t="str">
        <f t="shared" si="111"/>
        <v/>
      </c>
      <c r="AA374" s="26" t="str">
        <f t="shared" si="112"/>
        <v/>
      </c>
      <c r="AB374" s="26" t="str">
        <f t="shared" si="113"/>
        <v/>
      </c>
      <c r="AC374" s="26" t="str">
        <f t="shared" si="114"/>
        <v/>
      </c>
      <c r="AD374" s="26" t="str">
        <f>IF(OR(ISBLANK(U374),ISBLANK(Q374),U374="-"),"",IF(ISNA(MATCH(U374,libtwolang,0)),FALSE,IF(AND(Z374=TRUE,INDEX(codetform,MATCH(Qualification!Q374,libtform,0))&gt;=10311000,INDEX(codetform,MATCH(Qualification!Q374,libtform,0))&lt;=10319900),IF(AND(INDEX(codetwolang,MATCH(Qualification!U374,libtwolang,0))&gt;=1,INDEX(codetwolang,MATCH(Qualification!U374,libtwolang,0))&lt;=999),TRUE,FALSE),IF(AND(INDEX(codetwolang,MATCH(Qualification!U374,libtwolang,0))&gt;=10,INDEX(codetwolang,MATCH(Qualification!U374,libtwolang,0))&lt;=99),FALSE,TRUE))))</f>
        <v/>
      </c>
      <c r="AE374" s="26" t="str">
        <f t="shared" si="129"/>
        <v/>
      </c>
      <c r="AF374" s="56" t="str">
        <f t="shared" si="115"/>
        <v/>
      </c>
    </row>
    <row r="375" spans="1:32">
      <c r="A375" s="40" t="str">
        <f t="shared" si="130"/>
        <v/>
      </c>
      <c r="B375" s="40" t="str">
        <f t="shared" si="116"/>
        <v/>
      </c>
      <c r="C375" s="65" t="str">
        <f t="shared" si="117"/>
        <v/>
      </c>
      <c r="D375" s="56" t="str">
        <f t="shared" si="118"/>
        <v/>
      </c>
      <c r="E375" s="56" t="str">
        <f t="shared" si="119"/>
        <v/>
      </c>
      <c r="F375" s="66" t="str">
        <f t="shared" si="120"/>
        <v/>
      </c>
      <c r="G375" s="66" t="str">
        <f t="shared" si="121"/>
        <v/>
      </c>
      <c r="H375" s="57" t="str">
        <f t="shared" si="122"/>
        <v/>
      </c>
      <c r="I375" s="57" t="str">
        <f t="shared" si="123"/>
        <v/>
      </c>
      <c r="J375" s="64" t="str">
        <f t="shared" si="124"/>
        <v/>
      </c>
      <c r="K375" s="64" t="str">
        <f t="shared" si="125"/>
        <v/>
      </c>
      <c r="L375" s="114" t="str">
        <f t="shared" si="126"/>
        <v/>
      </c>
      <c r="M375" s="114" t="str">
        <f t="shared" si="127"/>
        <v/>
      </c>
      <c r="N375" s="113" t="str">
        <f>IF(B375&lt;&gt;"",IF(INDEX(ctrlage,B375)=TRUE,Livraison!$B$15-(YEAR(INDEX(pgebdat,B375))),""),"")</f>
        <v/>
      </c>
      <c r="O375" s="107"/>
      <c r="P375" s="105"/>
      <c r="Q375" s="108"/>
      <c r="R375" s="126"/>
      <c r="S375" s="108"/>
      <c r="T375" s="108"/>
      <c r="U375" s="108"/>
      <c r="V375" s="105"/>
      <c r="W375" s="132" t="str">
        <f t="shared" si="131"/>
        <v/>
      </c>
      <c r="X375" s="26" t="str">
        <f t="shared" si="128"/>
        <v/>
      </c>
      <c r="Y375" s="26" t="str">
        <f t="shared" si="110"/>
        <v/>
      </c>
      <c r="Z375" s="26" t="str">
        <f t="shared" si="111"/>
        <v/>
      </c>
      <c r="AA375" s="26" t="str">
        <f t="shared" si="112"/>
        <v/>
      </c>
      <c r="AB375" s="26" t="str">
        <f t="shared" si="113"/>
        <v/>
      </c>
      <c r="AC375" s="26" t="str">
        <f t="shared" si="114"/>
        <v/>
      </c>
      <c r="AD375" s="26" t="str">
        <f>IF(OR(ISBLANK(U375),ISBLANK(Q375),U375="-"),"",IF(ISNA(MATCH(U375,libtwolang,0)),FALSE,IF(AND(Z375=TRUE,INDEX(codetform,MATCH(Qualification!Q375,libtform,0))&gt;=10311000,INDEX(codetform,MATCH(Qualification!Q375,libtform,0))&lt;=10319900),IF(AND(INDEX(codetwolang,MATCH(Qualification!U375,libtwolang,0))&gt;=1,INDEX(codetwolang,MATCH(Qualification!U375,libtwolang,0))&lt;=999),TRUE,FALSE),IF(AND(INDEX(codetwolang,MATCH(Qualification!U375,libtwolang,0))&gt;=10,INDEX(codetwolang,MATCH(Qualification!U375,libtwolang,0))&lt;=99),FALSE,TRUE))))</f>
        <v/>
      </c>
      <c r="AE375" s="26" t="str">
        <f t="shared" si="129"/>
        <v/>
      </c>
      <c r="AF375" s="56" t="str">
        <f t="shared" si="115"/>
        <v/>
      </c>
    </row>
    <row r="376" spans="1:32">
      <c r="A376" s="40" t="str">
        <f t="shared" si="130"/>
        <v/>
      </c>
      <c r="B376" s="40" t="str">
        <f t="shared" si="116"/>
        <v/>
      </c>
      <c r="C376" s="65" t="str">
        <f t="shared" si="117"/>
        <v/>
      </c>
      <c r="D376" s="56" t="str">
        <f t="shared" si="118"/>
        <v/>
      </c>
      <c r="E376" s="56" t="str">
        <f t="shared" si="119"/>
        <v/>
      </c>
      <c r="F376" s="66" t="str">
        <f t="shared" si="120"/>
        <v/>
      </c>
      <c r="G376" s="66" t="str">
        <f t="shared" si="121"/>
        <v/>
      </c>
      <c r="H376" s="57" t="str">
        <f t="shared" si="122"/>
        <v/>
      </c>
      <c r="I376" s="57" t="str">
        <f t="shared" si="123"/>
        <v/>
      </c>
      <c r="J376" s="64" t="str">
        <f t="shared" si="124"/>
        <v/>
      </c>
      <c r="K376" s="64" t="str">
        <f t="shared" si="125"/>
        <v/>
      </c>
      <c r="L376" s="114" t="str">
        <f t="shared" si="126"/>
        <v/>
      </c>
      <c r="M376" s="114" t="str">
        <f t="shared" si="127"/>
        <v/>
      </c>
      <c r="N376" s="113" t="str">
        <f>IF(B376&lt;&gt;"",IF(INDEX(ctrlage,B376)=TRUE,Livraison!$B$15-(YEAR(INDEX(pgebdat,B376))),""),"")</f>
        <v/>
      </c>
      <c r="O376" s="107"/>
      <c r="P376" s="105"/>
      <c r="Q376" s="108"/>
      <c r="R376" s="126"/>
      <c r="S376" s="108"/>
      <c r="T376" s="108"/>
      <c r="U376" s="108"/>
      <c r="V376" s="105"/>
      <c r="W376" s="132" t="str">
        <f t="shared" si="131"/>
        <v/>
      </c>
      <c r="X376" s="26" t="str">
        <f t="shared" si="128"/>
        <v/>
      </c>
      <c r="Y376" s="26" t="str">
        <f t="shared" ref="Y376:Y439" si="132">IF(ISBLANK(P376),"",IF(OR(ISNA(MATCH(P376,libinst,0)),P376="-"),FALSE,TRUE))</f>
        <v/>
      </c>
      <c r="Z376" s="26" t="str">
        <f t="shared" ref="Z376:Z439" si="133">IF(ISBLANK(Q376),"",IF(OR(ISNA(MATCH(Q376,libtform,0)),Q376="-"),FALSE,TRUE))</f>
        <v/>
      </c>
      <c r="AA376" s="26" t="str">
        <f t="shared" ref="AA376:AA439" si="134">IF(ISBLANK(R376),"",IF(AND(R376 &gt; DATE(1925,1,1),R376 &lt; DATE(2100,1,1)),TRUE,FALSE))</f>
        <v/>
      </c>
      <c r="AB376" s="26" t="str">
        <f t="shared" ref="AB376:AB439" si="135">IF(ISBLANK(S376),"",IF(AND(S376 &gt;=1,S376 &lt;=9),TRUE,FALSE))</f>
        <v/>
      </c>
      <c r="AC376" s="26" t="str">
        <f t="shared" ref="AC376:AC439" si="136">IF(ISBLANK(T376),"",IF(OR(ISNA(MATCH(T376,libresult,0)),T376="-"),FALSE,TRUE))</f>
        <v/>
      </c>
      <c r="AD376" s="26" t="str">
        <f>IF(OR(ISBLANK(U376),ISBLANK(Q376),U376="-"),"",IF(ISNA(MATCH(U376,libtwolang,0)),FALSE,IF(AND(Z376=TRUE,INDEX(codetform,MATCH(Qualification!Q376,libtform,0))&gt;=10311000,INDEX(codetform,MATCH(Qualification!Q376,libtform,0))&lt;=10319900),IF(AND(INDEX(codetwolang,MATCH(Qualification!U376,libtwolang,0))&gt;=1,INDEX(codetwolang,MATCH(Qualification!U376,libtwolang,0))&lt;=999),TRUE,FALSE),IF(AND(INDEX(codetwolang,MATCH(Qualification!U376,libtwolang,0))&gt;=10,INDEX(codetwolang,MATCH(Qualification!U376,libtwolang,0))&lt;=99),FALSE,TRUE))))</f>
        <v/>
      </c>
      <c r="AE376" s="26" t="str">
        <f t="shared" si="129"/>
        <v/>
      </c>
      <c r="AF376" s="56" t="str">
        <f t="shared" ref="AF376:AF439" si="137">IF(A376="","",1)</f>
        <v/>
      </c>
    </row>
    <row r="377" spans="1:32">
      <c r="A377" s="40" t="str">
        <f t="shared" si="130"/>
        <v/>
      </c>
      <c r="B377" s="40" t="str">
        <f t="shared" si="116"/>
        <v/>
      </c>
      <c r="C377" s="65" t="str">
        <f t="shared" si="117"/>
        <v/>
      </c>
      <c r="D377" s="56" t="str">
        <f t="shared" si="118"/>
        <v/>
      </c>
      <c r="E377" s="56" t="str">
        <f t="shared" si="119"/>
        <v/>
      </c>
      <c r="F377" s="66" t="str">
        <f t="shared" si="120"/>
        <v/>
      </c>
      <c r="G377" s="66" t="str">
        <f t="shared" si="121"/>
        <v/>
      </c>
      <c r="H377" s="57" t="str">
        <f t="shared" si="122"/>
        <v/>
      </c>
      <c r="I377" s="57" t="str">
        <f t="shared" si="123"/>
        <v/>
      </c>
      <c r="J377" s="64" t="str">
        <f t="shared" si="124"/>
        <v/>
      </c>
      <c r="K377" s="64" t="str">
        <f t="shared" si="125"/>
        <v/>
      </c>
      <c r="L377" s="114" t="str">
        <f t="shared" si="126"/>
        <v/>
      </c>
      <c r="M377" s="114" t="str">
        <f t="shared" si="127"/>
        <v/>
      </c>
      <c r="N377" s="113" t="str">
        <f>IF(B377&lt;&gt;"",IF(INDEX(ctrlage,B377)=TRUE,Livraison!$B$15-(YEAR(INDEX(pgebdat,B377))),""),"")</f>
        <v/>
      </c>
      <c r="O377" s="107"/>
      <c r="P377" s="105"/>
      <c r="Q377" s="108"/>
      <c r="R377" s="126"/>
      <c r="S377" s="108"/>
      <c r="T377" s="108"/>
      <c r="U377" s="108"/>
      <c r="V377" s="105"/>
      <c r="W377" s="132" t="str">
        <f t="shared" si="131"/>
        <v/>
      </c>
      <c r="X377" s="26" t="str">
        <f t="shared" si="128"/>
        <v/>
      </c>
      <c r="Y377" s="26" t="str">
        <f t="shared" si="132"/>
        <v/>
      </c>
      <c r="Z377" s="26" t="str">
        <f t="shared" si="133"/>
        <v/>
      </c>
      <c r="AA377" s="26" t="str">
        <f t="shared" si="134"/>
        <v/>
      </c>
      <c r="AB377" s="26" t="str">
        <f t="shared" si="135"/>
        <v/>
      </c>
      <c r="AC377" s="26" t="str">
        <f t="shared" si="136"/>
        <v/>
      </c>
      <c r="AD377" s="26" t="str">
        <f>IF(OR(ISBLANK(U377),ISBLANK(Q377),U377="-"),"",IF(ISNA(MATCH(U377,libtwolang,0)),FALSE,IF(AND(Z377=TRUE,INDEX(codetform,MATCH(Qualification!Q377,libtform,0))&gt;=10311000,INDEX(codetform,MATCH(Qualification!Q377,libtform,0))&lt;=10319900),IF(AND(INDEX(codetwolang,MATCH(Qualification!U377,libtwolang,0))&gt;=1,INDEX(codetwolang,MATCH(Qualification!U377,libtwolang,0))&lt;=999),TRUE,FALSE),IF(AND(INDEX(codetwolang,MATCH(Qualification!U377,libtwolang,0))&gt;=10,INDEX(codetwolang,MATCH(Qualification!U377,libtwolang,0))&lt;=99),FALSE,TRUE))))</f>
        <v/>
      </c>
      <c r="AE377" s="26" t="str">
        <f t="shared" si="129"/>
        <v/>
      </c>
      <c r="AF377" s="56" t="str">
        <f t="shared" si="137"/>
        <v/>
      </c>
    </row>
    <row r="378" spans="1:32">
      <c r="A378" s="40" t="str">
        <f t="shared" si="130"/>
        <v/>
      </c>
      <c r="B378" s="40" t="str">
        <f t="shared" si="116"/>
        <v/>
      </c>
      <c r="C378" s="65" t="str">
        <f t="shared" si="117"/>
        <v/>
      </c>
      <c r="D378" s="56" t="str">
        <f t="shared" si="118"/>
        <v/>
      </c>
      <c r="E378" s="56" t="str">
        <f t="shared" si="119"/>
        <v/>
      </c>
      <c r="F378" s="66" t="str">
        <f t="shared" si="120"/>
        <v/>
      </c>
      <c r="G378" s="66" t="str">
        <f t="shared" si="121"/>
        <v/>
      </c>
      <c r="H378" s="57" t="str">
        <f t="shared" si="122"/>
        <v/>
      </c>
      <c r="I378" s="57" t="str">
        <f t="shared" si="123"/>
        <v/>
      </c>
      <c r="J378" s="64" t="str">
        <f t="shared" si="124"/>
        <v/>
      </c>
      <c r="K378" s="64" t="str">
        <f t="shared" si="125"/>
        <v/>
      </c>
      <c r="L378" s="114" t="str">
        <f t="shared" si="126"/>
        <v/>
      </c>
      <c r="M378" s="114" t="str">
        <f t="shared" si="127"/>
        <v/>
      </c>
      <c r="N378" s="113" t="str">
        <f>IF(B378&lt;&gt;"",IF(INDEX(ctrlage,B378)=TRUE,Livraison!$B$15-(YEAR(INDEX(pgebdat,B378))),""),"")</f>
        <v/>
      </c>
      <c r="O378" s="107"/>
      <c r="P378" s="105"/>
      <c r="Q378" s="108"/>
      <c r="R378" s="126"/>
      <c r="S378" s="108"/>
      <c r="T378" s="108"/>
      <c r="U378" s="108"/>
      <c r="V378" s="105"/>
      <c r="W378" s="132" t="str">
        <f t="shared" si="131"/>
        <v/>
      </c>
      <c r="X378" s="26" t="str">
        <f t="shared" si="128"/>
        <v/>
      </c>
      <c r="Y378" s="26" t="str">
        <f t="shared" si="132"/>
        <v/>
      </c>
      <c r="Z378" s="26" t="str">
        <f t="shared" si="133"/>
        <v/>
      </c>
      <c r="AA378" s="26" t="str">
        <f t="shared" si="134"/>
        <v/>
      </c>
      <c r="AB378" s="26" t="str">
        <f t="shared" si="135"/>
        <v/>
      </c>
      <c r="AC378" s="26" t="str">
        <f t="shared" si="136"/>
        <v/>
      </c>
      <c r="AD378" s="26" t="str">
        <f>IF(OR(ISBLANK(U378),ISBLANK(Q378),U378="-"),"",IF(ISNA(MATCH(U378,libtwolang,0)),FALSE,IF(AND(Z378=TRUE,INDEX(codetform,MATCH(Qualification!Q378,libtform,0))&gt;=10311000,INDEX(codetform,MATCH(Qualification!Q378,libtform,0))&lt;=10319900),IF(AND(INDEX(codetwolang,MATCH(Qualification!U378,libtwolang,0))&gt;=1,INDEX(codetwolang,MATCH(Qualification!U378,libtwolang,0))&lt;=999),TRUE,FALSE),IF(AND(INDEX(codetwolang,MATCH(Qualification!U378,libtwolang,0))&gt;=10,INDEX(codetwolang,MATCH(Qualification!U378,libtwolang,0))&lt;=99),FALSE,TRUE))))</f>
        <v/>
      </c>
      <c r="AE378" s="26" t="str">
        <f t="shared" si="129"/>
        <v/>
      </c>
      <c r="AF378" s="56" t="str">
        <f t="shared" si="137"/>
        <v/>
      </c>
    </row>
    <row r="379" spans="1:32">
      <c r="A379" s="40" t="str">
        <f t="shared" si="130"/>
        <v/>
      </c>
      <c r="B379" s="40" t="str">
        <f t="shared" si="116"/>
        <v/>
      </c>
      <c r="C379" s="65" t="str">
        <f t="shared" si="117"/>
        <v/>
      </c>
      <c r="D379" s="56" t="str">
        <f t="shared" si="118"/>
        <v/>
      </c>
      <c r="E379" s="56" t="str">
        <f t="shared" si="119"/>
        <v/>
      </c>
      <c r="F379" s="66" t="str">
        <f t="shared" si="120"/>
        <v/>
      </c>
      <c r="G379" s="66" t="str">
        <f t="shared" si="121"/>
        <v/>
      </c>
      <c r="H379" s="57" t="str">
        <f t="shared" si="122"/>
        <v/>
      </c>
      <c r="I379" s="57" t="str">
        <f t="shared" si="123"/>
        <v/>
      </c>
      <c r="J379" s="64" t="str">
        <f t="shared" si="124"/>
        <v/>
      </c>
      <c r="K379" s="64" t="str">
        <f t="shared" si="125"/>
        <v/>
      </c>
      <c r="L379" s="114" t="str">
        <f t="shared" si="126"/>
        <v/>
      </c>
      <c r="M379" s="114" t="str">
        <f t="shared" si="127"/>
        <v/>
      </c>
      <c r="N379" s="113" t="str">
        <f>IF(B379&lt;&gt;"",IF(INDEX(ctrlage,B379)=TRUE,Livraison!$B$15-(YEAR(INDEX(pgebdat,B379))),""),"")</f>
        <v/>
      </c>
      <c r="O379" s="107"/>
      <c r="P379" s="105"/>
      <c r="Q379" s="108"/>
      <c r="R379" s="126"/>
      <c r="S379" s="108"/>
      <c r="T379" s="108"/>
      <c r="U379" s="108"/>
      <c r="V379" s="105"/>
      <c r="W379" s="132" t="str">
        <f t="shared" si="131"/>
        <v/>
      </c>
      <c r="X379" s="26" t="str">
        <f t="shared" si="128"/>
        <v/>
      </c>
      <c r="Y379" s="26" t="str">
        <f t="shared" si="132"/>
        <v/>
      </c>
      <c r="Z379" s="26" t="str">
        <f t="shared" si="133"/>
        <v/>
      </c>
      <c r="AA379" s="26" t="str">
        <f t="shared" si="134"/>
        <v/>
      </c>
      <c r="AB379" s="26" t="str">
        <f t="shared" si="135"/>
        <v/>
      </c>
      <c r="AC379" s="26" t="str">
        <f t="shared" si="136"/>
        <v/>
      </c>
      <c r="AD379" s="26" t="str">
        <f>IF(OR(ISBLANK(U379),ISBLANK(Q379),U379="-"),"",IF(ISNA(MATCH(U379,libtwolang,0)),FALSE,IF(AND(Z379=TRUE,INDEX(codetform,MATCH(Qualification!Q379,libtform,0))&gt;=10311000,INDEX(codetform,MATCH(Qualification!Q379,libtform,0))&lt;=10319900),IF(AND(INDEX(codetwolang,MATCH(Qualification!U379,libtwolang,0))&gt;=1,INDEX(codetwolang,MATCH(Qualification!U379,libtwolang,0))&lt;=999),TRUE,FALSE),IF(AND(INDEX(codetwolang,MATCH(Qualification!U379,libtwolang,0))&gt;=10,INDEX(codetwolang,MATCH(Qualification!U379,libtwolang,0))&lt;=99),FALSE,TRUE))))</f>
        <v/>
      </c>
      <c r="AE379" s="26" t="str">
        <f t="shared" si="129"/>
        <v/>
      </c>
      <c r="AF379" s="56" t="str">
        <f t="shared" si="137"/>
        <v/>
      </c>
    </row>
    <row r="380" spans="1:32">
      <c r="A380" s="40" t="str">
        <f t="shared" si="130"/>
        <v/>
      </c>
      <c r="B380" s="40" t="str">
        <f t="shared" si="116"/>
        <v/>
      </c>
      <c r="C380" s="65" t="str">
        <f t="shared" si="117"/>
        <v/>
      </c>
      <c r="D380" s="56" t="str">
        <f t="shared" si="118"/>
        <v/>
      </c>
      <c r="E380" s="56" t="str">
        <f t="shared" si="119"/>
        <v/>
      </c>
      <c r="F380" s="66" t="str">
        <f t="shared" si="120"/>
        <v/>
      </c>
      <c r="G380" s="66" t="str">
        <f t="shared" si="121"/>
        <v/>
      </c>
      <c r="H380" s="57" t="str">
        <f t="shared" si="122"/>
        <v/>
      </c>
      <c r="I380" s="57" t="str">
        <f t="shared" si="123"/>
        <v/>
      </c>
      <c r="J380" s="64" t="str">
        <f t="shared" si="124"/>
        <v/>
      </c>
      <c r="K380" s="64" t="str">
        <f t="shared" si="125"/>
        <v/>
      </c>
      <c r="L380" s="114" t="str">
        <f t="shared" si="126"/>
        <v/>
      </c>
      <c r="M380" s="114" t="str">
        <f t="shared" si="127"/>
        <v/>
      </c>
      <c r="N380" s="113" t="str">
        <f>IF(B380&lt;&gt;"",IF(INDEX(ctrlage,B380)=TRUE,Livraison!$B$15-(YEAR(INDEX(pgebdat,B380))),""),"")</f>
        <v/>
      </c>
      <c r="O380" s="107"/>
      <c r="P380" s="105"/>
      <c r="Q380" s="108"/>
      <c r="R380" s="126"/>
      <c r="S380" s="108"/>
      <c r="T380" s="108"/>
      <c r="U380" s="108"/>
      <c r="V380" s="105"/>
      <c r="W380" s="132" t="str">
        <f t="shared" si="131"/>
        <v/>
      </c>
      <c r="X380" s="26" t="str">
        <f t="shared" si="128"/>
        <v/>
      </c>
      <c r="Y380" s="26" t="str">
        <f t="shared" si="132"/>
        <v/>
      </c>
      <c r="Z380" s="26" t="str">
        <f t="shared" si="133"/>
        <v/>
      </c>
      <c r="AA380" s="26" t="str">
        <f t="shared" si="134"/>
        <v/>
      </c>
      <c r="AB380" s="26" t="str">
        <f t="shared" si="135"/>
        <v/>
      </c>
      <c r="AC380" s="26" t="str">
        <f t="shared" si="136"/>
        <v/>
      </c>
      <c r="AD380" s="26" t="str">
        <f>IF(OR(ISBLANK(U380),ISBLANK(Q380),U380="-"),"",IF(ISNA(MATCH(U380,libtwolang,0)),FALSE,IF(AND(Z380=TRUE,INDEX(codetform,MATCH(Qualification!Q380,libtform,0))&gt;=10311000,INDEX(codetform,MATCH(Qualification!Q380,libtform,0))&lt;=10319900),IF(AND(INDEX(codetwolang,MATCH(Qualification!U380,libtwolang,0))&gt;=1,INDEX(codetwolang,MATCH(Qualification!U380,libtwolang,0))&lt;=999),TRUE,FALSE),IF(AND(INDEX(codetwolang,MATCH(Qualification!U380,libtwolang,0))&gt;=10,INDEX(codetwolang,MATCH(Qualification!U380,libtwolang,0))&lt;=99),FALSE,TRUE))))</f>
        <v/>
      </c>
      <c r="AE380" s="26" t="str">
        <f t="shared" si="129"/>
        <v/>
      </c>
      <c r="AF380" s="56" t="str">
        <f t="shared" si="137"/>
        <v/>
      </c>
    </row>
    <row r="381" spans="1:32">
      <c r="A381" s="40" t="str">
        <f t="shared" si="130"/>
        <v/>
      </c>
      <c r="B381" s="40" t="str">
        <f t="shared" si="116"/>
        <v/>
      </c>
      <c r="C381" s="65" t="str">
        <f t="shared" si="117"/>
        <v/>
      </c>
      <c r="D381" s="56" t="str">
        <f t="shared" si="118"/>
        <v/>
      </c>
      <c r="E381" s="56" t="str">
        <f t="shared" si="119"/>
        <v/>
      </c>
      <c r="F381" s="66" t="str">
        <f t="shared" si="120"/>
        <v/>
      </c>
      <c r="G381" s="66" t="str">
        <f t="shared" si="121"/>
        <v/>
      </c>
      <c r="H381" s="57" t="str">
        <f t="shared" si="122"/>
        <v/>
      </c>
      <c r="I381" s="57" t="str">
        <f t="shared" si="123"/>
        <v/>
      </c>
      <c r="J381" s="64" t="str">
        <f t="shared" si="124"/>
        <v/>
      </c>
      <c r="K381" s="64" t="str">
        <f t="shared" si="125"/>
        <v/>
      </c>
      <c r="L381" s="114" t="str">
        <f t="shared" si="126"/>
        <v/>
      </c>
      <c r="M381" s="114" t="str">
        <f t="shared" si="127"/>
        <v/>
      </c>
      <c r="N381" s="113" t="str">
        <f>IF(B381&lt;&gt;"",IF(INDEX(ctrlage,B381)=TRUE,Livraison!$B$15-(YEAR(INDEX(pgebdat,B381))),""),"")</f>
        <v/>
      </c>
      <c r="O381" s="107"/>
      <c r="P381" s="105"/>
      <c r="Q381" s="108"/>
      <c r="R381" s="126"/>
      <c r="S381" s="108"/>
      <c r="T381" s="108"/>
      <c r="U381" s="108"/>
      <c r="V381" s="105"/>
      <c r="W381" s="132" t="str">
        <f t="shared" si="131"/>
        <v/>
      </c>
      <c r="X381" s="26" t="str">
        <f t="shared" si="128"/>
        <v/>
      </c>
      <c r="Y381" s="26" t="str">
        <f t="shared" si="132"/>
        <v/>
      </c>
      <c r="Z381" s="26" t="str">
        <f t="shared" si="133"/>
        <v/>
      </c>
      <c r="AA381" s="26" t="str">
        <f t="shared" si="134"/>
        <v/>
      </c>
      <c r="AB381" s="26" t="str">
        <f t="shared" si="135"/>
        <v/>
      </c>
      <c r="AC381" s="26" t="str">
        <f t="shared" si="136"/>
        <v/>
      </c>
      <c r="AD381" s="26" t="str">
        <f>IF(OR(ISBLANK(U381),ISBLANK(Q381),U381="-"),"",IF(ISNA(MATCH(U381,libtwolang,0)),FALSE,IF(AND(Z381=TRUE,INDEX(codetform,MATCH(Qualification!Q381,libtform,0))&gt;=10311000,INDEX(codetform,MATCH(Qualification!Q381,libtform,0))&lt;=10319900),IF(AND(INDEX(codetwolang,MATCH(Qualification!U381,libtwolang,0))&gt;=1,INDEX(codetwolang,MATCH(Qualification!U381,libtwolang,0))&lt;=999),TRUE,FALSE),IF(AND(INDEX(codetwolang,MATCH(Qualification!U381,libtwolang,0))&gt;=10,INDEX(codetwolang,MATCH(Qualification!U381,libtwolang,0))&lt;=99),FALSE,TRUE))))</f>
        <v/>
      </c>
      <c r="AE381" s="26" t="str">
        <f t="shared" si="129"/>
        <v/>
      </c>
      <c r="AF381" s="56" t="str">
        <f t="shared" si="137"/>
        <v/>
      </c>
    </row>
    <row r="382" spans="1:32">
      <c r="A382" s="40" t="str">
        <f t="shared" si="130"/>
        <v/>
      </c>
      <c r="B382" s="40" t="str">
        <f t="shared" si="116"/>
        <v/>
      </c>
      <c r="C382" s="65" t="str">
        <f t="shared" si="117"/>
        <v/>
      </c>
      <c r="D382" s="56" t="str">
        <f t="shared" si="118"/>
        <v/>
      </c>
      <c r="E382" s="56" t="str">
        <f t="shared" si="119"/>
        <v/>
      </c>
      <c r="F382" s="66" t="str">
        <f t="shared" si="120"/>
        <v/>
      </c>
      <c r="G382" s="66" t="str">
        <f t="shared" si="121"/>
        <v/>
      </c>
      <c r="H382" s="57" t="str">
        <f t="shared" si="122"/>
        <v/>
      </c>
      <c r="I382" s="57" t="str">
        <f t="shared" si="123"/>
        <v/>
      </c>
      <c r="J382" s="64" t="str">
        <f t="shared" si="124"/>
        <v/>
      </c>
      <c r="K382" s="64" t="str">
        <f t="shared" si="125"/>
        <v/>
      </c>
      <c r="L382" s="114" t="str">
        <f t="shared" si="126"/>
        <v/>
      </c>
      <c r="M382" s="114" t="str">
        <f t="shared" si="127"/>
        <v/>
      </c>
      <c r="N382" s="113" t="str">
        <f>IF(B382&lt;&gt;"",IF(INDEX(ctrlage,B382)=TRUE,Livraison!$B$15-(YEAR(INDEX(pgebdat,B382))),""),"")</f>
        <v/>
      </c>
      <c r="O382" s="107"/>
      <c r="P382" s="105"/>
      <c r="Q382" s="108"/>
      <c r="R382" s="126"/>
      <c r="S382" s="108"/>
      <c r="T382" s="108"/>
      <c r="U382" s="108"/>
      <c r="V382" s="105"/>
      <c r="W382" s="132" t="str">
        <f t="shared" si="131"/>
        <v/>
      </c>
      <c r="X382" s="26" t="str">
        <f t="shared" si="128"/>
        <v/>
      </c>
      <c r="Y382" s="26" t="str">
        <f t="shared" si="132"/>
        <v/>
      </c>
      <c r="Z382" s="26" t="str">
        <f t="shared" si="133"/>
        <v/>
      </c>
      <c r="AA382" s="26" t="str">
        <f t="shared" si="134"/>
        <v/>
      </c>
      <c r="AB382" s="26" t="str">
        <f t="shared" si="135"/>
        <v/>
      </c>
      <c r="AC382" s="26" t="str">
        <f t="shared" si="136"/>
        <v/>
      </c>
      <c r="AD382" s="26" t="str">
        <f>IF(OR(ISBLANK(U382),ISBLANK(Q382),U382="-"),"",IF(ISNA(MATCH(U382,libtwolang,0)),FALSE,IF(AND(Z382=TRUE,INDEX(codetform,MATCH(Qualification!Q382,libtform,0))&gt;=10311000,INDEX(codetform,MATCH(Qualification!Q382,libtform,0))&lt;=10319900),IF(AND(INDEX(codetwolang,MATCH(Qualification!U382,libtwolang,0))&gt;=1,INDEX(codetwolang,MATCH(Qualification!U382,libtwolang,0))&lt;=999),TRUE,FALSE),IF(AND(INDEX(codetwolang,MATCH(Qualification!U382,libtwolang,0))&gt;=10,INDEX(codetwolang,MATCH(Qualification!U382,libtwolang,0))&lt;=99),FALSE,TRUE))))</f>
        <v/>
      </c>
      <c r="AE382" s="26" t="str">
        <f t="shared" si="129"/>
        <v/>
      </c>
      <c r="AF382" s="56" t="str">
        <f t="shared" si="137"/>
        <v/>
      </c>
    </row>
    <row r="383" spans="1:32">
      <c r="A383" s="40" t="str">
        <f t="shared" si="130"/>
        <v/>
      </c>
      <c r="B383" s="40" t="str">
        <f t="shared" si="116"/>
        <v/>
      </c>
      <c r="C383" s="65" t="str">
        <f t="shared" si="117"/>
        <v/>
      </c>
      <c r="D383" s="56" t="str">
        <f t="shared" si="118"/>
        <v/>
      </c>
      <c r="E383" s="56" t="str">
        <f t="shared" si="119"/>
        <v/>
      </c>
      <c r="F383" s="66" t="str">
        <f t="shared" si="120"/>
        <v/>
      </c>
      <c r="G383" s="66" t="str">
        <f t="shared" si="121"/>
        <v/>
      </c>
      <c r="H383" s="57" t="str">
        <f t="shared" si="122"/>
        <v/>
      </c>
      <c r="I383" s="57" t="str">
        <f t="shared" si="123"/>
        <v/>
      </c>
      <c r="J383" s="64" t="str">
        <f t="shared" si="124"/>
        <v/>
      </c>
      <c r="K383" s="64" t="str">
        <f t="shared" si="125"/>
        <v/>
      </c>
      <c r="L383" s="114" t="str">
        <f t="shared" si="126"/>
        <v/>
      </c>
      <c r="M383" s="114" t="str">
        <f t="shared" si="127"/>
        <v/>
      </c>
      <c r="N383" s="113" t="str">
        <f>IF(B383&lt;&gt;"",IF(INDEX(ctrlage,B383)=TRUE,Livraison!$B$15-(YEAR(INDEX(pgebdat,B383))),""),"")</f>
        <v/>
      </c>
      <c r="O383" s="107"/>
      <c r="P383" s="105"/>
      <c r="Q383" s="108"/>
      <c r="R383" s="126"/>
      <c r="S383" s="108"/>
      <c r="T383" s="108"/>
      <c r="U383" s="108"/>
      <c r="V383" s="105"/>
      <c r="W383" s="132" t="str">
        <f t="shared" si="131"/>
        <v/>
      </c>
      <c r="X383" s="26" t="str">
        <f t="shared" si="128"/>
        <v/>
      </c>
      <c r="Y383" s="26" t="str">
        <f t="shared" si="132"/>
        <v/>
      </c>
      <c r="Z383" s="26" t="str">
        <f t="shared" si="133"/>
        <v/>
      </c>
      <c r="AA383" s="26" t="str">
        <f t="shared" si="134"/>
        <v/>
      </c>
      <c r="AB383" s="26" t="str">
        <f t="shared" si="135"/>
        <v/>
      </c>
      <c r="AC383" s="26" t="str">
        <f t="shared" si="136"/>
        <v/>
      </c>
      <c r="AD383" s="26" t="str">
        <f>IF(OR(ISBLANK(U383),ISBLANK(Q383),U383="-"),"",IF(ISNA(MATCH(U383,libtwolang,0)),FALSE,IF(AND(Z383=TRUE,INDEX(codetform,MATCH(Qualification!Q383,libtform,0))&gt;=10311000,INDEX(codetform,MATCH(Qualification!Q383,libtform,0))&lt;=10319900),IF(AND(INDEX(codetwolang,MATCH(Qualification!U383,libtwolang,0))&gt;=1,INDEX(codetwolang,MATCH(Qualification!U383,libtwolang,0))&lt;=999),TRUE,FALSE),IF(AND(INDEX(codetwolang,MATCH(Qualification!U383,libtwolang,0))&gt;=10,INDEX(codetwolang,MATCH(Qualification!U383,libtwolang,0))&lt;=99),FALSE,TRUE))))</f>
        <v/>
      </c>
      <c r="AE383" s="26" t="str">
        <f t="shared" si="129"/>
        <v/>
      </c>
      <c r="AF383" s="56" t="str">
        <f t="shared" si="137"/>
        <v/>
      </c>
    </row>
    <row r="384" spans="1:32">
      <c r="A384" s="40" t="str">
        <f t="shared" si="130"/>
        <v/>
      </c>
      <c r="B384" s="40" t="str">
        <f t="shared" si="116"/>
        <v/>
      </c>
      <c r="C384" s="65" t="str">
        <f t="shared" si="117"/>
        <v/>
      </c>
      <c r="D384" s="56" t="str">
        <f t="shared" si="118"/>
        <v/>
      </c>
      <c r="E384" s="56" t="str">
        <f t="shared" si="119"/>
        <v/>
      </c>
      <c r="F384" s="66" t="str">
        <f t="shared" si="120"/>
        <v/>
      </c>
      <c r="G384" s="66" t="str">
        <f t="shared" si="121"/>
        <v/>
      </c>
      <c r="H384" s="57" t="str">
        <f t="shared" si="122"/>
        <v/>
      </c>
      <c r="I384" s="57" t="str">
        <f t="shared" si="123"/>
        <v/>
      </c>
      <c r="J384" s="64" t="str">
        <f t="shared" si="124"/>
        <v/>
      </c>
      <c r="K384" s="64" t="str">
        <f t="shared" si="125"/>
        <v/>
      </c>
      <c r="L384" s="114" t="str">
        <f t="shared" si="126"/>
        <v/>
      </c>
      <c r="M384" s="114" t="str">
        <f t="shared" si="127"/>
        <v/>
      </c>
      <c r="N384" s="113" t="str">
        <f>IF(B384&lt;&gt;"",IF(INDEX(ctrlage,B384)=TRUE,Livraison!$B$15-(YEAR(INDEX(pgebdat,B384))),""),"")</f>
        <v/>
      </c>
      <c r="O384" s="107"/>
      <c r="P384" s="105"/>
      <c r="Q384" s="108"/>
      <c r="R384" s="126"/>
      <c r="S384" s="108"/>
      <c r="T384" s="108"/>
      <c r="U384" s="108"/>
      <c r="V384" s="105"/>
      <c r="W384" s="132" t="str">
        <f t="shared" si="131"/>
        <v/>
      </c>
      <c r="X384" s="26" t="str">
        <f t="shared" si="128"/>
        <v/>
      </c>
      <c r="Y384" s="26" t="str">
        <f t="shared" si="132"/>
        <v/>
      </c>
      <c r="Z384" s="26" t="str">
        <f t="shared" si="133"/>
        <v/>
      </c>
      <c r="AA384" s="26" t="str">
        <f t="shared" si="134"/>
        <v/>
      </c>
      <c r="AB384" s="26" t="str">
        <f t="shared" si="135"/>
        <v/>
      </c>
      <c r="AC384" s="26" t="str">
        <f t="shared" si="136"/>
        <v/>
      </c>
      <c r="AD384" s="26" t="str">
        <f>IF(OR(ISBLANK(U384),ISBLANK(Q384),U384="-"),"",IF(ISNA(MATCH(U384,libtwolang,0)),FALSE,IF(AND(Z384=TRUE,INDEX(codetform,MATCH(Qualification!Q384,libtform,0))&gt;=10311000,INDEX(codetform,MATCH(Qualification!Q384,libtform,0))&lt;=10319900),IF(AND(INDEX(codetwolang,MATCH(Qualification!U384,libtwolang,0))&gt;=1,INDEX(codetwolang,MATCH(Qualification!U384,libtwolang,0))&lt;=999),TRUE,FALSE),IF(AND(INDEX(codetwolang,MATCH(Qualification!U384,libtwolang,0))&gt;=10,INDEX(codetwolang,MATCH(Qualification!U384,libtwolang,0))&lt;=99),FALSE,TRUE))))</f>
        <v/>
      </c>
      <c r="AE384" s="26" t="str">
        <f t="shared" si="129"/>
        <v/>
      </c>
      <c r="AF384" s="56" t="str">
        <f t="shared" si="137"/>
        <v/>
      </c>
    </row>
    <row r="385" spans="1:32">
      <c r="A385" s="40" t="str">
        <f t="shared" si="130"/>
        <v/>
      </c>
      <c r="B385" s="40" t="str">
        <f t="shared" si="116"/>
        <v/>
      </c>
      <c r="C385" s="65" t="str">
        <f t="shared" si="117"/>
        <v/>
      </c>
      <c r="D385" s="56" t="str">
        <f t="shared" si="118"/>
        <v/>
      </c>
      <c r="E385" s="56" t="str">
        <f t="shared" si="119"/>
        <v/>
      </c>
      <c r="F385" s="66" t="str">
        <f t="shared" si="120"/>
        <v/>
      </c>
      <c r="G385" s="66" t="str">
        <f t="shared" si="121"/>
        <v/>
      </c>
      <c r="H385" s="57" t="str">
        <f t="shared" si="122"/>
        <v/>
      </c>
      <c r="I385" s="57" t="str">
        <f t="shared" si="123"/>
        <v/>
      </c>
      <c r="J385" s="64" t="str">
        <f t="shared" si="124"/>
        <v/>
      </c>
      <c r="K385" s="64" t="str">
        <f t="shared" si="125"/>
        <v/>
      </c>
      <c r="L385" s="114" t="str">
        <f t="shared" si="126"/>
        <v/>
      </c>
      <c r="M385" s="114" t="str">
        <f t="shared" si="127"/>
        <v/>
      </c>
      <c r="N385" s="113" t="str">
        <f>IF(B385&lt;&gt;"",IF(INDEX(ctrlage,B385)=TRUE,Livraison!$B$15-(YEAR(INDEX(pgebdat,B385))),""),"")</f>
        <v/>
      </c>
      <c r="O385" s="107"/>
      <c r="P385" s="105"/>
      <c r="Q385" s="108"/>
      <c r="R385" s="126"/>
      <c r="S385" s="108"/>
      <c r="T385" s="108"/>
      <c r="U385" s="108"/>
      <c r="V385" s="105"/>
      <c r="W385" s="132" t="str">
        <f t="shared" si="131"/>
        <v/>
      </c>
      <c r="X385" s="26" t="str">
        <f t="shared" si="128"/>
        <v/>
      </c>
      <c r="Y385" s="26" t="str">
        <f t="shared" si="132"/>
        <v/>
      </c>
      <c r="Z385" s="26" t="str">
        <f t="shared" si="133"/>
        <v/>
      </c>
      <c r="AA385" s="26" t="str">
        <f t="shared" si="134"/>
        <v/>
      </c>
      <c r="AB385" s="26" t="str">
        <f t="shared" si="135"/>
        <v/>
      </c>
      <c r="AC385" s="26" t="str">
        <f t="shared" si="136"/>
        <v/>
      </c>
      <c r="AD385" s="26" t="str">
        <f>IF(OR(ISBLANK(U385),ISBLANK(Q385),U385="-"),"",IF(ISNA(MATCH(U385,libtwolang,0)),FALSE,IF(AND(Z385=TRUE,INDEX(codetform,MATCH(Qualification!Q385,libtform,0))&gt;=10311000,INDEX(codetform,MATCH(Qualification!Q385,libtform,0))&lt;=10319900),IF(AND(INDEX(codetwolang,MATCH(Qualification!U385,libtwolang,0))&gt;=1,INDEX(codetwolang,MATCH(Qualification!U385,libtwolang,0))&lt;=999),TRUE,FALSE),IF(AND(INDEX(codetwolang,MATCH(Qualification!U385,libtwolang,0))&gt;=10,INDEX(codetwolang,MATCH(Qualification!U385,libtwolang,0))&lt;=99),FALSE,TRUE))))</f>
        <v/>
      </c>
      <c r="AE385" s="26" t="str">
        <f t="shared" si="129"/>
        <v/>
      </c>
      <c r="AF385" s="56" t="str">
        <f t="shared" si="137"/>
        <v/>
      </c>
    </row>
    <row r="386" spans="1:32">
      <c r="A386" s="40" t="str">
        <f t="shared" si="130"/>
        <v/>
      </c>
      <c r="B386" s="40" t="str">
        <f t="shared" si="116"/>
        <v/>
      </c>
      <c r="C386" s="65" t="str">
        <f t="shared" si="117"/>
        <v/>
      </c>
      <c r="D386" s="56" t="str">
        <f t="shared" si="118"/>
        <v/>
      </c>
      <c r="E386" s="56" t="str">
        <f t="shared" si="119"/>
        <v/>
      </c>
      <c r="F386" s="66" t="str">
        <f t="shared" si="120"/>
        <v/>
      </c>
      <c r="G386" s="66" t="str">
        <f t="shared" si="121"/>
        <v/>
      </c>
      <c r="H386" s="57" t="str">
        <f t="shared" si="122"/>
        <v/>
      </c>
      <c r="I386" s="57" t="str">
        <f t="shared" si="123"/>
        <v/>
      </c>
      <c r="J386" s="64" t="str">
        <f t="shared" si="124"/>
        <v/>
      </c>
      <c r="K386" s="64" t="str">
        <f t="shared" si="125"/>
        <v/>
      </c>
      <c r="L386" s="114" t="str">
        <f t="shared" si="126"/>
        <v/>
      </c>
      <c r="M386" s="114" t="str">
        <f t="shared" si="127"/>
        <v/>
      </c>
      <c r="N386" s="113" t="str">
        <f>IF(B386&lt;&gt;"",IF(INDEX(ctrlage,B386)=TRUE,Livraison!$B$15-(YEAR(INDEX(pgebdat,B386))),""),"")</f>
        <v/>
      </c>
      <c r="O386" s="107"/>
      <c r="P386" s="105"/>
      <c r="Q386" s="108"/>
      <c r="R386" s="126"/>
      <c r="S386" s="108"/>
      <c r="T386" s="108"/>
      <c r="U386" s="108"/>
      <c r="V386" s="105"/>
      <c r="W386" s="132" t="str">
        <f t="shared" si="131"/>
        <v/>
      </c>
      <c r="X386" s="26" t="str">
        <f t="shared" si="128"/>
        <v/>
      </c>
      <c r="Y386" s="26" t="str">
        <f t="shared" si="132"/>
        <v/>
      </c>
      <c r="Z386" s="26" t="str">
        <f t="shared" si="133"/>
        <v/>
      </c>
      <c r="AA386" s="26" t="str">
        <f t="shared" si="134"/>
        <v/>
      </c>
      <c r="AB386" s="26" t="str">
        <f t="shared" si="135"/>
        <v/>
      </c>
      <c r="AC386" s="26" t="str">
        <f t="shared" si="136"/>
        <v/>
      </c>
      <c r="AD386" s="26" t="str">
        <f>IF(OR(ISBLANK(U386),ISBLANK(Q386),U386="-"),"",IF(ISNA(MATCH(U386,libtwolang,0)),FALSE,IF(AND(Z386=TRUE,INDEX(codetform,MATCH(Qualification!Q386,libtform,0))&gt;=10311000,INDEX(codetform,MATCH(Qualification!Q386,libtform,0))&lt;=10319900),IF(AND(INDEX(codetwolang,MATCH(Qualification!U386,libtwolang,0))&gt;=1,INDEX(codetwolang,MATCH(Qualification!U386,libtwolang,0))&lt;=999),TRUE,FALSE),IF(AND(INDEX(codetwolang,MATCH(Qualification!U386,libtwolang,0))&gt;=10,INDEX(codetwolang,MATCH(Qualification!U386,libtwolang,0))&lt;=99),FALSE,TRUE))))</f>
        <v/>
      </c>
      <c r="AE386" s="26" t="str">
        <f t="shared" si="129"/>
        <v/>
      </c>
      <c r="AF386" s="56" t="str">
        <f t="shared" si="137"/>
        <v/>
      </c>
    </row>
    <row r="387" spans="1:32">
      <c r="A387" s="40" t="str">
        <f t="shared" si="130"/>
        <v/>
      </c>
      <c r="B387" s="40" t="str">
        <f t="shared" si="116"/>
        <v/>
      </c>
      <c r="C387" s="65" t="str">
        <f t="shared" si="117"/>
        <v/>
      </c>
      <c r="D387" s="56" t="str">
        <f t="shared" si="118"/>
        <v/>
      </c>
      <c r="E387" s="56" t="str">
        <f t="shared" si="119"/>
        <v/>
      </c>
      <c r="F387" s="66" t="str">
        <f t="shared" si="120"/>
        <v/>
      </c>
      <c r="G387" s="66" t="str">
        <f t="shared" si="121"/>
        <v/>
      </c>
      <c r="H387" s="57" t="str">
        <f t="shared" si="122"/>
        <v/>
      </c>
      <c r="I387" s="57" t="str">
        <f t="shared" si="123"/>
        <v/>
      </c>
      <c r="J387" s="64" t="str">
        <f t="shared" si="124"/>
        <v/>
      </c>
      <c r="K387" s="64" t="str">
        <f t="shared" si="125"/>
        <v/>
      </c>
      <c r="L387" s="114" t="str">
        <f t="shared" si="126"/>
        <v/>
      </c>
      <c r="M387" s="114" t="str">
        <f t="shared" si="127"/>
        <v/>
      </c>
      <c r="N387" s="113" t="str">
        <f>IF(B387&lt;&gt;"",IF(INDEX(ctrlage,B387)=TRUE,Livraison!$B$15-(YEAR(INDEX(pgebdat,B387))),""),"")</f>
        <v/>
      </c>
      <c r="O387" s="107"/>
      <c r="P387" s="105"/>
      <c r="Q387" s="108"/>
      <c r="R387" s="126"/>
      <c r="S387" s="108"/>
      <c r="T387" s="108"/>
      <c r="U387" s="108"/>
      <c r="V387" s="105"/>
      <c r="W387" s="132" t="str">
        <f t="shared" si="131"/>
        <v/>
      </c>
      <c r="X387" s="26" t="str">
        <f t="shared" si="128"/>
        <v/>
      </c>
      <c r="Y387" s="26" t="str">
        <f t="shared" si="132"/>
        <v/>
      </c>
      <c r="Z387" s="26" t="str">
        <f t="shared" si="133"/>
        <v/>
      </c>
      <c r="AA387" s="26" t="str">
        <f t="shared" si="134"/>
        <v/>
      </c>
      <c r="AB387" s="26" t="str">
        <f t="shared" si="135"/>
        <v/>
      </c>
      <c r="AC387" s="26" t="str">
        <f t="shared" si="136"/>
        <v/>
      </c>
      <c r="AD387" s="26" t="str">
        <f>IF(OR(ISBLANK(U387),ISBLANK(Q387),U387="-"),"",IF(ISNA(MATCH(U387,libtwolang,0)),FALSE,IF(AND(Z387=TRUE,INDEX(codetform,MATCH(Qualification!Q387,libtform,0))&gt;=10311000,INDEX(codetform,MATCH(Qualification!Q387,libtform,0))&lt;=10319900),IF(AND(INDEX(codetwolang,MATCH(Qualification!U387,libtwolang,0))&gt;=1,INDEX(codetwolang,MATCH(Qualification!U387,libtwolang,0))&lt;=999),TRUE,FALSE),IF(AND(INDEX(codetwolang,MATCH(Qualification!U387,libtwolang,0))&gt;=10,INDEX(codetwolang,MATCH(Qualification!U387,libtwolang,0))&lt;=99),FALSE,TRUE))))</f>
        <v/>
      </c>
      <c r="AE387" s="26" t="str">
        <f t="shared" si="129"/>
        <v/>
      </c>
      <c r="AF387" s="56" t="str">
        <f t="shared" si="137"/>
        <v/>
      </c>
    </row>
    <row r="388" spans="1:32">
      <c r="A388" s="40" t="str">
        <f t="shared" si="130"/>
        <v/>
      </c>
      <c r="B388" s="40" t="str">
        <f t="shared" si="116"/>
        <v/>
      </c>
      <c r="C388" s="65" t="str">
        <f t="shared" si="117"/>
        <v/>
      </c>
      <c r="D388" s="56" t="str">
        <f t="shared" si="118"/>
        <v/>
      </c>
      <c r="E388" s="56" t="str">
        <f t="shared" si="119"/>
        <v/>
      </c>
      <c r="F388" s="66" t="str">
        <f t="shared" si="120"/>
        <v/>
      </c>
      <c r="G388" s="66" t="str">
        <f t="shared" si="121"/>
        <v/>
      </c>
      <c r="H388" s="57" t="str">
        <f t="shared" si="122"/>
        <v/>
      </c>
      <c r="I388" s="57" t="str">
        <f t="shared" si="123"/>
        <v/>
      </c>
      <c r="J388" s="64" t="str">
        <f t="shared" si="124"/>
        <v/>
      </c>
      <c r="K388" s="64" t="str">
        <f t="shared" si="125"/>
        <v/>
      </c>
      <c r="L388" s="114" t="str">
        <f t="shared" si="126"/>
        <v/>
      </c>
      <c r="M388" s="114" t="str">
        <f t="shared" si="127"/>
        <v/>
      </c>
      <c r="N388" s="113" t="str">
        <f>IF(B388&lt;&gt;"",IF(INDEX(ctrlage,B388)=TRUE,Livraison!$B$15-(YEAR(INDEX(pgebdat,B388))),""),"")</f>
        <v/>
      </c>
      <c r="O388" s="107"/>
      <c r="P388" s="105"/>
      <c r="Q388" s="108"/>
      <c r="R388" s="126"/>
      <c r="S388" s="108"/>
      <c r="T388" s="108"/>
      <c r="U388" s="108"/>
      <c r="V388" s="105"/>
      <c r="W388" s="132" t="str">
        <f t="shared" si="131"/>
        <v/>
      </c>
      <c r="X388" s="26" t="str">
        <f t="shared" si="128"/>
        <v/>
      </c>
      <c r="Y388" s="26" t="str">
        <f t="shared" si="132"/>
        <v/>
      </c>
      <c r="Z388" s="26" t="str">
        <f t="shared" si="133"/>
        <v/>
      </c>
      <c r="AA388" s="26" t="str">
        <f t="shared" si="134"/>
        <v/>
      </c>
      <c r="AB388" s="26" t="str">
        <f t="shared" si="135"/>
        <v/>
      </c>
      <c r="AC388" s="26" t="str">
        <f t="shared" si="136"/>
        <v/>
      </c>
      <c r="AD388" s="26" t="str">
        <f>IF(OR(ISBLANK(U388),ISBLANK(Q388),U388="-"),"",IF(ISNA(MATCH(U388,libtwolang,0)),FALSE,IF(AND(Z388=TRUE,INDEX(codetform,MATCH(Qualification!Q388,libtform,0))&gt;=10311000,INDEX(codetform,MATCH(Qualification!Q388,libtform,0))&lt;=10319900),IF(AND(INDEX(codetwolang,MATCH(Qualification!U388,libtwolang,0))&gt;=1,INDEX(codetwolang,MATCH(Qualification!U388,libtwolang,0))&lt;=999),TRUE,FALSE),IF(AND(INDEX(codetwolang,MATCH(Qualification!U388,libtwolang,0))&gt;=10,INDEX(codetwolang,MATCH(Qualification!U388,libtwolang,0))&lt;=99),FALSE,TRUE))))</f>
        <v/>
      </c>
      <c r="AE388" s="26" t="str">
        <f t="shared" si="129"/>
        <v/>
      </c>
      <c r="AF388" s="56" t="str">
        <f t="shared" si="137"/>
        <v/>
      </c>
    </row>
    <row r="389" spans="1:32">
      <c r="A389" s="40" t="str">
        <f t="shared" si="130"/>
        <v/>
      </c>
      <c r="B389" s="40" t="str">
        <f t="shared" si="116"/>
        <v/>
      </c>
      <c r="C389" s="65" t="str">
        <f t="shared" si="117"/>
        <v/>
      </c>
      <c r="D389" s="56" t="str">
        <f t="shared" si="118"/>
        <v/>
      </c>
      <c r="E389" s="56" t="str">
        <f t="shared" si="119"/>
        <v/>
      </c>
      <c r="F389" s="66" t="str">
        <f t="shared" si="120"/>
        <v/>
      </c>
      <c r="G389" s="66" t="str">
        <f t="shared" si="121"/>
        <v/>
      </c>
      <c r="H389" s="57" t="str">
        <f t="shared" si="122"/>
        <v/>
      </c>
      <c r="I389" s="57" t="str">
        <f t="shared" si="123"/>
        <v/>
      </c>
      <c r="J389" s="64" t="str">
        <f t="shared" si="124"/>
        <v/>
      </c>
      <c r="K389" s="64" t="str">
        <f t="shared" si="125"/>
        <v/>
      </c>
      <c r="L389" s="114" t="str">
        <f t="shared" si="126"/>
        <v/>
      </c>
      <c r="M389" s="114" t="str">
        <f t="shared" si="127"/>
        <v/>
      </c>
      <c r="N389" s="113" t="str">
        <f>IF(B389&lt;&gt;"",IF(INDEX(ctrlage,B389)=TRUE,Livraison!$B$15-(YEAR(INDEX(pgebdat,B389))),""),"")</f>
        <v/>
      </c>
      <c r="O389" s="107"/>
      <c r="P389" s="105"/>
      <c r="Q389" s="108"/>
      <c r="R389" s="126"/>
      <c r="S389" s="108"/>
      <c r="T389" s="108"/>
      <c r="U389" s="108"/>
      <c r="V389" s="105"/>
      <c r="W389" s="132" t="str">
        <f t="shared" si="131"/>
        <v/>
      </c>
      <c r="X389" s="26" t="str">
        <f t="shared" si="128"/>
        <v/>
      </c>
      <c r="Y389" s="26" t="str">
        <f t="shared" si="132"/>
        <v/>
      </c>
      <c r="Z389" s="26" t="str">
        <f t="shared" si="133"/>
        <v/>
      </c>
      <c r="AA389" s="26" t="str">
        <f t="shared" si="134"/>
        <v/>
      </c>
      <c r="AB389" s="26" t="str">
        <f t="shared" si="135"/>
        <v/>
      </c>
      <c r="AC389" s="26" t="str">
        <f t="shared" si="136"/>
        <v/>
      </c>
      <c r="AD389" s="26" t="str">
        <f>IF(OR(ISBLANK(U389),ISBLANK(Q389),U389="-"),"",IF(ISNA(MATCH(U389,libtwolang,0)),FALSE,IF(AND(Z389=TRUE,INDEX(codetform,MATCH(Qualification!Q389,libtform,0))&gt;=10311000,INDEX(codetform,MATCH(Qualification!Q389,libtform,0))&lt;=10319900),IF(AND(INDEX(codetwolang,MATCH(Qualification!U389,libtwolang,0))&gt;=1,INDEX(codetwolang,MATCH(Qualification!U389,libtwolang,0))&lt;=999),TRUE,FALSE),IF(AND(INDEX(codetwolang,MATCH(Qualification!U389,libtwolang,0))&gt;=10,INDEX(codetwolang,MATCH(Qualification!U389,libtwolang,0))&lt;=99),FALSE,TRUE))))</f>
        <v/>
      </c>
      <c r="AE389" s="26" t="str">
        <f t="shared" si="129"/>
        <v/>
      </c>
      <c r="AF389" s="56" t="str">
        <f t="shared" si="137"/>
        <v/>
      </c>
    </row>
    <row r="390" spans="1:32">
      <c r="A390" s="40" t="str">
        <f t="shared" si="130"/>
        <v/>
      </c>
      <c r="B390" s="40" t="str">
        <f t="shared" si="116"/>
        <v/>
      </c>
      <c r="C390" s="65" t="str">
        <f t="shared" si="117"/>
        <v/>
      </c>
      <c r="D390" s="56" t="str">
        <f t="shared" si="118"/>
        <v/>
      </c>
      <c r="E390" s="56" t="str">
        <f t="shared" si="119"/>
        <v/>
      </c>
      <c r="F390" s="66" t="str">
        <f t="shared" si="120"/>
        <v/>
      </c>
      <c r="G390" s="66" t="str">
        <f t="shared" si="121"/>
        <v/>
      </c>
      <c r="H390" s="57" t="str">
        <f t="shared" si="122"/>
        <v/>
      </c>
      <c r="I390" s="57" t="str">
        <f t="shared" si="123"/>
        <v/>
      </c>
      <c r="J390" s="64" t="str">
        <f t="shared" si="124"/>
        <v/>
      </c>
      <c r="K390" s="64" t="str">
        <f t="shared" si="125"/>
        <v/>
      </c>
      <c r="L390" s="114" t="str">
        <f t="shared" si="126"/>
        <v/>
      </c>
      <c r="M390" s="114" t="str">
        <f t="shared" si="127"/>
        <v/>
      </c>
      <c r="N390" s="113" t="str">
        <f>IF(B390&lt;&gt;"",IF(INDEX(ctrlage,B390)=TRUE,Livraison!$B$15-(YEAR(INDEX(pgebdat,B390))),""),"")</f>
        <v/>
      </c>
      <c r="O390" s="107"/>
      <c r="P390" s="105"/>
      <c r="Q390" s="108"/>
      <c r="R390" s="126"/>
      <c r="S390" s="108"/>
      <c r="T390" s="108"/>
      <c r="U390" s="108"/>
      <c r="V390" s="105"/>
      <c r="W390" s="132" t="str">
        <f t="shared" si="131"/>
        <v/>
      </c>
      <c r="X390" s="26" t="str">
        <f t="shared" si="128"/>
        <v/>
      </c>
      <c r="Y390" s="26" t="str">
        <f t="shared" si="132"/>
        <v/>
      </c>
      <c r="Z390" s="26" t="str">
        <f t="shared" si="133"/>
        <v/>
      </c>
      <c r="AA390" s="26" t="str">
        <f t="shared" si="134"/>
        <v/>
      </c>
      <c r="AB390" s="26" t="str">
        <f t="shared" si="135"/>
        <v/>
      </c>
      <c r="AC390" s="26" t="str">
        <f t="shared" si="136"/>
        <v/>
      </c>
      <c r="AD390" s="26" t="str">
        <f>IF(OR(ISBLANK(U390),ISBLANK(Q390),U390="-"),"",IF(ISNA(MATCH(U390,libtwolang,0)),FALSE,IF(AND(Z390=TRUE,INDEX(codetform,MATCH(Qualification!Q390,libtform,0))&gt;=10311000,INDEX(codetform,MATCH(Qualification!Q390,libtform,0))&lt;=10319900),IF(AND(INDEX(codetwolang,MATCH(Qualification!U390,libtwolang,0))&gt;=1,INDEX(codetwolang,MATCH(Qualification!U390,libtwolang,0))&lt;=999),TRUE,FALSE),IF(AND(INDEX(codetwolang,MATCH(Qualification!U390,libtwolang,0))&gt;=10,INDEX(codetwolang,MATCH(Qualification!U390,libtwolang,0))&lt;=99),FALSE,TRUE))))</f>
        <v/>
      </c>
      <c r="AE390" s="26" t="str">
        <f t="shared" si="129"/>
        <v/>
      </c>
      <c r="AF390" s="56" t="str">
        <f t="shared" si="137"/>
        <v/>
      </c>
    </row>
    <row r="391" spans="1:32">
      <c r="A391" s="40" t="str">
        <f t="shared" si="130"/>
        <v/>
      </c>
      <c r="B391" s="40" t="str">
        <f t="shared" si="116"/>
        <v/>
      </c>
      <c r="C391" s="65" t="str">
        <f t="shared" si="117"/>
        <v/>
      </c>
      <c r="D391" s="56" t="str">
        <f t="shared" si="118"/>
        <v/>
      </c>
      <c r="E391" s="56" t="str">
        <f t="shared" si="119"/>
        <v/>
      </c>
      <c r="F391" s="66" t="str">
        <f t="shared" si="120"/>
        <v/>
      </c>
      <c r="G391" s="66" t="str">
        <f t="shared" si="121"/>
        <v/>
      </c>
      <c r="H391" s="57" t="str">
        <f t="shared" si="122"/>
        <v/>
      </c>
      <c r="I391" s="57" t="str">
        <f t="shared" si="123"/>
        <v/>
      </c>
      <c r="J391" s="64" t="str">
        <f t="shared" si="124"/>
        <v/>
      </c>
      <c r="K391" s="64" t="str">
        <f t="shared" si="125"/>
        <v/>
      </c>
      <c r="L391" s="114" t="str">
        <f t="shared" si="126"/>
        <v/>
      </c>
      <c r="M391" s="114" t="str">
        <f t="shared" si="127"/>
        <v/>
      </c>
      <c r="N391" s="113" t="str">
        <f>IF(B391&lt;&gt;"",IF(INDEX(ctrlage,B391)=TRUE,Livraison!$B$15-(YEAR(INDEX(pgebdat,B391))),""),"")</f>
        <v/>
      </c>
      <c r="O391" s="107"/>
      <c r="P391" s="105"/>
      <c r="Q391" s="108"/>
      <c r="R391" s="126"/>
      <c r="S391" s="108"/>
      <c r="T391" s="108"/>
      <c r="U391" s="108"/>
      <c r="V391" s="105"/>
      <c r="W391" s="132" t="str">
        <f t="shared" si="131"/>
        <v/>
      </c>
      <c r="X391" s="26" t="str">
        <f t="shared" si="128"/>
        <v/>
      </c>
      <c r="Y391" s="26" t="str">
        <f t="shared" si="132"/>
        <v/>
      </c>
      <c r="Z391" s="26" t="str">
        <f t="shared" si="133"/>
        <v/>
      </c>
      <c r="AA391" s="26" t="str">
        <f t="shared" si="134"/>
        <v/>
      </c>
      <c r="AB391" s="26" t="str">
        <f t="shared" si="135"/>
        <v/>
      </c>
      <c r="AC391" s="26" t="str">
        <f t="shared" si="136"/>
        <v/>
      </c>
      <c r="AD391" s="26" t="str">
        <f>IF(OR(ISBLANK(U391),ISBLANK(Q391),U391="-"),"",IF(ISNA(MATCH(U391,libtwolang,0)),FALSE,IF(AND(Z391=TRUE,INDEX(codetform,MATCH(Qualification!Q391,libtform,0))&gt;=10311000,INDEX(codetform,MATCH(Qualification!Q391,libtform,0))&lt;=10319900),IF(AND(INDEX(codetwolang,MATCH(Qualification!U391,libtwolang,0))&gt;=1,INDEX(codetwolang,MATCH(Qualification!U391,libtwolang,0))&lt;=999),TRUE,FALSE),IF(AND(INDEX(codetwolang,MATCH(Qualification!U391,libtwolang,0))&gt;=10,INDEX(codetwolang,MATCH(Qualification!U391,libtwolang,0))&lt;=99),FALSE,TRUE))))</f>
        <v/>
      </c>
      <c r="AE391" s="26" t="str">
        <f t="shared" si="129"/>
        <v/>
      </c>
      <c r="AF391" s="56" t="str">
        <f t="shared" si="137"/>
        <v/>
      </c>
    </row>
    <row r="392" spans="1:32">
      <c r="A392" s="40" t="str">
        <f t="shared" si="130"/>
        <v/>
      </c>
      <c r="B392" s="40" t="str">
        <f t="shared" si="116"/>
        <v/>
      </c>
      <c r="C392" s="65" t="str">
        <f t="shared" si="117"/>
        <v/>
      </c>
      <c r="D392" s="56" t="str">
        <f t="shared" si="118"/>
        <v/>
      </c>
      <c r="E392" s="56" t="str">
        <f t="shared" si="119"/>
        <v/>
      </c>
      <c r="F392" s="66" t="str">
        <f t="shared" si="120"/>
        <v/>
      </c>
      <c r="G392" s="66" t="str">
        <f t="shared" si="121"/>
        <v/>
      </c>
      <c r="H392" s="57" t="str">
        <f t="shared" si="122"/>
        <v/>
      </c>
      <c r="I392" s="57" t="str">
        <f t="shared" si="123"/>
        <v/>
      </c>
      <c r="J392" s="64" t="str">
        <f t="shared" si="124"/>
        <v/>
      </c>
      <c r="K392" s="64" t="str">
        <f t="shared" si="125"/>
        <v/>
      </c>
      <c r="L392" s="114" t="str">
        <f t="shared" si="126"/>
        <v/>
      </c>
      <c r="M392" s="114" t="str">
        <f t="shared" si="127"/>
        <v/>
      </c>
      <c r="N392" s="113" t="str">
        <f>IF(B392&lt;&gt;"",IF(INDEX(ctrlage,B392)=TRUE,Livraison!$B$15-(YEAR(INDEX(pgebdat,B392))),""),"")</f>
        <v/>
      </c>
      <c r="O392" s="107"/>
      <c r="P392" s="105"/>
      <c r="Q392" s="108"/>
      <c r="R392" s="126"/>
      <c r="S392" s="108"/>
      <c r="T392" s="108"/>
      <c r="U392" s="108"/>
      <c r="V392" s="105"/>
      <c r="W392" s="132" t="str">
        <f t="shared" si="131"/>
        <v/>
      </c>
      <c r="X392" s="26" t="str">
        <f t="shared" si="128"/>
        <v/>
      </c>
      <c r="Y392" s="26" t="str">
        <f t="shared" si="132"/>
        <v/>
      </c>
      <c r="Z392" s="26" t="str">
        <f t="shared" si="133"/>
        <v/>
      </c>
      <c r="AA392" s="26" t="str">
        <f t="shared" si="134"/>
        <v/>
      </c>
      <c r="AB392" s="26" t="str">
        <f t="shared" si="135"/>
        <v/>
      </c>
      <c r="AC392" s="26" t="str">
        <f t="shared" si="136"/>
        <v/>
      </c>
      <c r="AD392" s="26" t="str">
        <f>IF(OR(ISBLANK(U392),ISBLANK(Q392),U392="-"),"",IF(ISNA(MATCH(U392,libtwolang,0)),FALSE,IF(AND(Z392=TRUE,INDEX(codetform,MATCH(Qualification!Q392,libtform,0))&gt;=10311000,INDEX(codetform,MATCH(Qualification!Q392,libtform,0))&lt;=10319900),IF(AND(INDEX(codetwolang,MATCH(Qualification!U392,libtwolang,0))&gt;=1,INDEX(codetwolang,MATCH(Qualification!U392,libtwolang,0))&lt;=999),TRUE,FALSE),IF(AND(INDEX(codetwolang,MATCH(Qualification!U392,libtwolang,0))&gt;=10,INDEX(codetwolang,MATCH(Qualification!U392,libtwolang,0))&lt;=99),FALSE,TRUE))))</f>
        <v/>
      </c>
      <c r="AE392" s="26" t="str">
        <f t="shared" si="129"/>
        <v/>
      </c>
      <c r="AF392" s="56" t="str">
        <f t="shared" si="137"/>
        <v/>
      </c>
    </row>
    <row r="393" spans="1:32">
      <c r="A393" s="40" t="str">
        <f t="shared" si="130"/>
        <v/>
      </c>
      <c r="B393" s="40" t="str">
        <f t="shared" si="116"/>
        <v/>
      </c>
      <c r="C393" s="65" t="str">
        <f t="shared" si="117"/>
        <v/>
      </c>
      <c r="D393" s="56" t="str">
        <f t="shared" si="118"/>
        <v/>
      </c>
      <c r="E393" s="56" t="str">
        <f t="shared" si="119"/>
        <v/>
      </c>
      <c r="F393" s="66" t="str">
        <f t="shared" si="120"/>
        <v/>
      </c>
      <c r="G393" s="66" t="str">
        <f t="shared" si="121"/>
        <v/>
      </c>
      <c r="H393" s="57" t="str">
        <f t="shared" si="122"/>
        <v/>
      </c>
      <c r="I393" s="57" t="str">
        <f t="shared" si="123"/>
        <v/>
      </c>
      <c r="J393" s="64" t="str">
        <f t="shared" si="124"/>
        <v/>
      </c>
      <c r="K393" s="64" t="str">
        <f t="shared" si="125"/>
        <v/>
      </c>
      <c r="L393" s="114" t="str">
        <f t="shared" si="126"/>
        <v/>
      </c>
      <c r="M393" s="114" t="str">
        <f t="shared" si="127"/>
        <v/>
      </c>
      <c r="N393" s="113" t="str">
        <f>IF(B393&lt;&gt;"",IF(INDEX(ctrlage,B393)=TRUE,Livraison!$B$15-(YEAR(INDEX(pgebdat,B393))),""),"")</f>
        <v/>
      </c>
      <c r="O393" s="107"/>
      <c r="P393" s="105"/>
      <c r="Q393" s="108"/>
      <c r="R393" s="126"/>
      <c r="S393" s="108"/>
      <c r="T393" s="108"/>
      <c r="U393" s="108"/>
      <c r="V393" s="105"/>
      <c r="W393" s="132" t="str">
        <f t="shared" si="131"/>
        <v/>
      </c>
      <c r="X393" s="26" t="str">
        <f t="shared" si="128"/>
        <v/>
      </c>
      <c r="Y393" s="26" t="str">
        <f t="shared" si="132"/>
        <v/>
      </c>
      <c r="Z393" s="26" t="str">
        <f t="shared" si="133"/>
        <v/>
      </c>
      <c r="AA393" s="26" t="str">
        <f t="shared" si="134"/>
        <v/>
      </c>
      <c r="AB393" s="26" t="str">
        <f t="shared" si="135"/>
        <v/>
      </c>
      <c r="AC393" s="26" t="str">
        <f t="shared" si="136"/>
        <v/>
      </c>
      <c r="AD393" s="26" t="str">
        <f>IF(OR(ISBLANK(U393),ISBLANK(Q393),U393="-"),"",IF(ISNA(MATCH(U393,libtwolang,0)),FALSE,IF(AND(Z393=TRUE,INDEX(codetform,MATCH(Qualification!Q393,libtform,0))&gt;=10311000,INDEX(codetform,MATCH(Qualification!Q393,libtform,0))&lt;=10319900),IF(AND(INDEX(codetwolang,MATCH(Qualification!U393,libtwolang,0))&gt;=1,INDEX(codetwolang,MATCH(Qualification!U393,libtwolang,0))&lt;=999),TRUE,FALSE),IF(AND(INDEX(codetwolang,MATCH(Qualification!U393,libtwolang,0))&gt;=10,INDEX(codetwolang,MATCH(Qualification!U393,libtwolang,0))&lt;=99),FALSE,TRUE))))</f>
        <v/>
      </c>
      <c r="AE393" s="26" t="str">
        <f t="shared" si="129"/>
        <v/>
      </c>
      <c r="AF393" s="56" t="str">
        <f t="shared" si="137"/>
        <v/>
      </c>
    </row>
    <row r="394" spans="1:32">
      <c r="A394" s="40" t="str">
        <f t="shared" si="130"/>
        <v/>
      </c>
      <c r="B394" s="40" t="str">
        <f t="shared" si="116"/>
        <v/>
      </c>
      <c r="C394" s="65" t="str">
        <f t="shared" si="117"/>
        <v/>
      </c>
      <c r="D394" s="56" t="str">
        <f t="shared" si="118"/>
        <v/>
      </c>
      <c r="E394" s="56" t="str">
        <f t="shared" si="119"/>
        <v/>
      </c>
      <c r="F394" s="66" t="str">
        <f t="shared" si="120"/>
        <v/>
      </c>
      <c r="G394" s="66" t="str">
        <f t="shared" si="121"/>
        <v/>
      </c>
      <c r="H394" s="57" t="str">
        <f t="shared" si="122"/>
        <v/>
      </c>
      <c r="I394" s="57" t="str">
        <f t="shared" si="123"/>
        <v/>
      </c>
      <c r="J394" s="64" t="str">
        <f t="shared" si="124"/>
        <v/>
      </c>
      <c r="K394" s="64" t="str">
        <f t="shared" si="125"/>
        <v/>
      </c>
      <c r="L394" s="114" t="str">
        <f t="shared" si="126"/>
        <v/>
      </c>
      <c r="M394" s="114" t="str">
        <f t="shared" si="127"/>
        <v/>
      </c>
      <c r="N394" s="113" t="str">
        <f>IF(B394&lt;&gt;"",IF(INDEX(ctrlage,B394)=TRUE,Livraison!$B$15-(YEAR(INDEX(pgebdat,B394))),""),"")</f>
        <v/>
      </c>
      <c r="O394" s="107"/>
      <c r="P394" s="105"/>
      <c r="Q394" s="108"/>
      <c r="R394" s="126"/>
      <c r="S394" s="108"/>
      <c r="T394" s="108"/>
      <c r="U394" s="108"/>
      <c r="V394" s="105"/>
      <c r="W394" s="132" t="str">
        <f t="shared" si="131"/>
        <v/>
      </c>
      <c r="X394" s="26" t="str">
        <f t="shared" si="128"/>
        <v/>
      </c>
      <c r="Y394" s="26" t="str">
        <f t="shared" si="132"/>
        <v/>
      </c>
      <c r="Z394" s="26" t="str">
        <f t="shared" si="133"/>
        <v/>
      </c>
      <c r="AA394" s="26" t="str">
        <f t="shared" si="134"/>
        <v/>
      </c>
      <c r="AB394" s="26" t="str">
        <f t="shared" si="135"/>
        <v/>
      </c>
      <c r="AC394" s="26" t="str">
        <f t="shared" si="136"/>
        <v/>
      </c>
      <c r="AD394" s="26" t="str">
        <f>IF(OR(ISBLANK(U394),ISBLANK(Q394),U394="-"),"",IF(ISNA(MATCH(U394,libtwolang,0)),FALSE,IF(AND(Z394=TRUE,INDEX(codetform,MATCH(Qualification!Q394,libtform,0))&gt;=10311000,INDEX(codetform,MATCH(Qualification!Q394,libtform,0))&lt;=10319900),IF(AND(INDEX(codetwolang,MATCH(Qualification!U394,libtwolang,0))&gt;=1,INDEX(codetwolang,MATCH(Qualification!U394,libtwolang,0))&lt;=999),TRUE,FALSE),IF(AND(INDEX(codetwolang,MATCH(Qualification!U394,libtwolang,0))&gt;=10,INDEX(codetwolang,MATCH(Qualification!U394,libtwolang,0))&lt;=99),FALSE,TRUE))))</f>
        <v/>
      </c>
      <c r="AE394" s="26" t="str">
        <f t="shared" si="129"/>
        <v/>
      </c>
      <c r="AF394" s="56" t="str">
        <f t="shared" si="137"/>
        <v/>
      </c>
    </row>
    <row r="395" spans="1:32">
      <c r="A395" s="40" t="str">
        <f t="shared" si="130"/>
        <v/>
      </c>
      <c r="B395" s="40" t="str">
        <f t="shared" si="116"/>
        <v/>
      </c>
      <c r="C395" s="65" t="str">
        <f t="shared" si="117"/>
        <v/>
      </c>
      <c r="D395" s="56" t="str">
        <f t="shared" si="118"/>
        <v/>
      </c>
      <c r="E395" s="56" t="str">
        <f t="shared" si="119"/>
        <v/>
      </c>
      <c r="F395" s="66" t="str">
        <f t="shared" si="120"/>
        <v/>
      </c>
      <c r="G395" s="66" t="str">
        <f t="shared" si="121"/>
        <v/>
      </c>
      <c r="H395" s="57" t="str">
        <f t="shared" si="122"/>
        <v/>
      </c>
      <c r="I395" s="57" t="str">
        <f t="shared" si="123"/>
        <v/>
      </c>
      <c r="J395" s="64" t="str">
        <f t="shared" si="124"/>
        <v/>
      </c>
      <c r="K395" s="64" t="str">
        <f t="shared" si="125"/>
        <v/>
      </c>
      <c r="L395" s="114" t="str">
        <f t="shared" si="126"/>
        <v/>
      </c>
      <c r="M395" s="114" t="str">
        <f t="shared" si="127"/>
        <v/>
      </c>
      <c r="N395" s="113" t="str">
        <f>IF(B395&lt;&gt;"",IF(INDEX(ctrlage,B395)=TRUE,Livraison!$B$15-(YEAR(INDEX(pgebdat,B395))),""),"")</f>
        <v/>
      </c>
      <c r="O395" s="107"/>
      <c r="P395" s="105"/>
      <c r="Q395" s="108"/>
      <c r="R395" s="126"/>
      <c r="S395" s="108"/>
      <c r="T395" s="108"/>
      <c r="U395" s="108"/>
      <c r="V395" s="105"/>
      <c r="W395" s="132" t="str">
        <f t="shared" si="131"/>
        <v/>
      </c>
      <c r="X395" s="26" t="str">
        <f t="shared" si="128"/>
        <v/>
      </c>
      <c r="Y395" s="26" t="str">
        <f t="shared" si="132"/>
        <v/>
      </c>
      <c r="Z395" s="26" t="str">
        <f t="shared" si="133"/>
        <v/>
      </c>
      <c r="AA395" s="26" t="str">
        <f t="shared" si="134"/>
        <v/>
      </c>
      <c r="AB395" s="26" t="str">
        <f t="shared" si="135"/>
        <v/>
      </c>
      <c r="AC395" s="26" t="str">
        <f t="shared" si="136"/>
        <v/>
      </c>
      <c r="AD395" s="26" t="str">
        <f>IF(OR(ISBLANK(U395),ISBLANK(Q395),U395="-"),"",IF(ISNA(MATCH(U395,libtwolang,0)),FALSE,IF(AND(Z395=TRUE,INDEX(codetform,MATCH(Qualification!Q395,libtform,0))&gt;=10311000,INDEX(codetform,MATCH(Qualification!Q395,libtform,0))&lt;=10319900),IF(AND(INDEX(codetwolang,MATCH(Qualification!U395,libtwolang,0))&gt;=1,INDEX(codetwolang,MATCH(Qualification!U395,libtwolang,0))&lt;=999),TRUE,FALSE),IF(AND(INDEX(codetwolang,MATCH(Qualification!U395,libtwolang,0))&gt;=10,INDEX(codetwolang,MATCH(Qualification!U395,libtwolang,0))&lt;=99),FALSE,TRUE))))</f>
        <v/>
      </c>
      <c r="AE395" s="26" t="str">
        <f t="shared" si="129"/>
        <v/>
      </c>
      <c r="AF395" s="56" t="str">
        <f t="shared" si="137"/>
        <v/>
      </c>
    </row>
    <row r="396" spans="1:32">
      <c r="A396" s="40" t="str">
        <f t="shared" si="130"/>
        <v/>
      </c>
      <c r="B396" s="40" t="str">
        <f t="shared" ref="B396:B459" si="138">IF(O396&lt;&gt;"",IF(ISNA(MATCH(O396,pid,0)),"",IF(MATCH(O396,pid,0)=0,"",MATCH(O396,pid,0))),"")</f>
        <v/>
      </c>
      <c r="C396" s="65" t="str">
        <f t="shared" ref="C396:C459" si="139">IF(B396&lt;&gt;"",IF(INDEX(pkatid,B396)&gt;0,INDEX(pkatid,B396),""),"")</f>
        <v/>
      </c>
      <c r="D396" s="56" t="str">
        <f t="shared" ref="D396:D459" si="140">IF(B396&lt;&gt;"",IF(INDEX(psex,B396)&gt;0,INDEX(psex,B396),""),"")</f>
        <v/>
      </c>
      <c r="E396" s="56" t="str">
        <f t="shared" ref="E396:E459" si="141">IF(B396&lt;&gt;"",INDEX(ctrlsex,B396),"")</f>
        <v/>
      </c>
      <c r="F396" s="66" t="str">
        <f t="shared" ref="F396:F459" si="142">IF(B396&lt;&gt;"",IF(INDEX(pgebdat,B396)&gt;0,INDEX(pgebdat,B396),""),"")</f>
        <v/>
      </c>
      <c r="G396" s="66" t="str">
        <f t="shared" ref="G396:G459" si="143">IF(B396&lt;&gt;"",INDEX(ctrlage,B396),"")</f>
        <v/>
      </c>
      <c r="H396" s="57" t="str">
        <f t="shared" ref="H396:H459" si="144">IF(B396&lt;&gt;"",IF(INDEX(pdom,B396)&gt;0,INDEX(pdom,B396),""),"")</f>
        <v/>
      </c>
      <c r="I396" s="57" t="str">
        <f t="shared" ref="I396:I459" si="145">IF(B396&lt;&gt;"",INDEX(ctrldom,B396),"")</f>
        <v/>
      </c>
      <c r="J396" s="64" t="str">
        <f t="shared" ref="J396:J459" si="146">IF(B396&lt;&gt;"",IF(INDEX(pid,B396)&gt;0,INDEX(pid,B396),""),"")</f>
        <v/>
      </c>
      <c r="K396" s="64" t="str">
        <f t="shared" ref="K396:K459" si="147">IF(B396&lt;&gt;"",CONCATENATE(J396,S396),"")</f>
        <v/>
      </c>
      <c r="L396" s="114" t="str">
        <f t="shared" ref="L396:L459" si="148">IF(B396&lt;&gt;"",IF(INDEX(pname,B396)&gt;0,INDEX(pname,B396),""),"")</f>
        <v/>
      </c>
      <c r="M396" s="114" t="str">
        <f t="shared" ref="M396:M459" si="149">IF(B396&lt;&gt;"",IF(INDEX(psurname,B396)&gt;0,INDEX(psurname,B396),""),"")</f>
        <v/>
      </c>
      <c r="N396" s="113" t="str">
        <f>IF(B396&lt;&gt;"",IF(INDEX(ctrlage,B396)=TRUE,Livraison!$B$15-(YEAR(INDEX(pgebdat,B396))),""),"")</f>
        <v/>
      </c>
      <c r="O396" s="107"/>
      <c r="P396" s="105"/>
      <c r="Q396" s="108"/>
      <c r="R396" s="126"/>
      <c r="S396" s="108"/>
      <c r="T396" s="108"/>
      <c r="U396" s="108"/>
      <c r="V396" s="105"/>
      <c r="W396" s="132" t="str">
        <f t="shared" si="131"/>
        <v/>
      </c>
      <c r="X396" s="26" t="str">
        <f t="shared" ref="X396:X459" si="150">IF(ISBLANK(O396),"",IF(OR(ISNA(MATCH(O396,pid,0)),O396="-"),FALSE,TRUE))</f>
        <v/>
      </c>
      <c r="Y396" s="26" t="str">
        <f t="shared" si="132"/>
        <v/>
      </c>
      <c r="Z396" s="26" t="str">
        <f t="shared" si="133"/>
        <v/>
      </c>
      <c r="AA396" s="26" t="str">
        <f t="shared" si="134"/>
        <v/>
      </c>
      <c r="AB396" s="26" t="str">
        <f t="shared" si="135"/>
        <v/>
      </c>
      <c r="AC396" s="26" t="str">
        <f t="shared" si="136"/>
        <v/>
      </c>
      <c r="AD396" s="26" t="str">
        <f>IF(OR(ISBLANK(U396),ISBLANK(Q396),U396="-"),"",IF(ISNA(MATCH(U396,libtwolang,0)),FALSE,IF(AND(Z396=TRUE,INDEX(codetform,MATCH(Qualification!Q396,libtform,0))&gt;=10311000,INDEX(codetform,MATCH(Qualification!Q396,libtform,0))&lt;=10319900),IF(AND(INDEX(codetwolang,MATCH(Qualification!U396,libtwolang,0))&gt;=1,INDEX(codetwolang,MATCH(Qualification!U396,libtwolang,0))&lt;=999),TRUE,FALSE),IF(AND(INDEX(codetwolang,MATCH(Qualification!U396,libtwolang,0))&gt;=10,INDEX(codetwolang,MATCH(Qualification!U396,libtwolang,0))&lt;=99),FALSE,TRUE))))</f>
        <v/>
      </c>
      <c r="AE396" s="26" t="str">
        <f t="shared" ref="AE396:AE459" si="151">IF(OR(G396&lt;&gt;TRUE,Z396&lt;&gt;TRUE),"",IF(OR(N396&gt;INDEX(valmaxalt,MATCH(Q396,libtform,0)),N396&lt;INDEX(valminalt,MATCH(Q396,libtform,0))),FALSE,TRUE))</f>
        <v/>
      </c>
      <c r="AF396" s="56" t="str">
        <f t="shared" si="137"/>
        <v/>
      </c>
    </row>
    <row r="397" spans="1:32">
      <c r="A397" s="40" t="str">
        <f t="shared" ref="A397:A460" si="152">IF(ISBLANK(O397),"",IF(COUNTA(P397:T397)&lt;5,"Incomplet",IF(OR(COUNTIF(W397:AD397,FALSE)&gt;0,COUNTIF(W397:AC397,#N/A)&gt;0),"Erreur",IF(AE397=FALSE,"Attention","OK"))))</f>
        <v/>
      </c>
      <c r="B397" s="40" t="str">
        <f t="shared" si="138"/>
        <v/>
      </c>
      <c r="C397" s="65" t="str">
        <f t="shared" si="139"/>
        <v/>
      </c>
      <c r="D397" s="56" t="str">
        <f t="shared" si="140"/>
        <v/>
      </c>
      <c r="E397" s="56" t="str">
        <f t="shared" si="141"/>
        <v/>
      </c>
      <c r="F397" s="66" t="str">
        <f t="shared" si="142"/>
        <v/>
      </c>
      <c r="G397" s="66" t="str">
        <f t="shared" si="143"/>
        <v/>
      </c>
      <c r="H397" s="57" t="str">
        <f t="shared" si="144"/>
        <v/>
      </c>
      <c r="I397" s="57" t="str">
        <f t="shared" si="145"/>
        <v/>
      </c>
      <c r="J397" s="64" t="str">
        <f t="shared" si="146"/>
        <v/>
      </c>
      <c r="K397" s="64" t="str">
        <f t="shared" si="147"/>
        <v/>
      </c>
      <c r="L397" s="114" t="str">
        <f t="shared" si="148"/>
        <v/>
      </c>
      <c r="M397" s="114" t="str">
        <f t="shared" si="149"/>
        <v/>
      </c>
      <c r="N397" s="113" t="str">
        <f>IF(B397&lt;&gt;"",IF(INDEX(ctrlage,B397)=TRUE,Livraison!$B$15-(YEAR(INDEX(pgebdat,B397))),""),"")</f>
        <v/>
      </c>
      <c r="O397" s="107"/>
      <c r="P397" s="105"/>
      <c r="Q397" s="108"/>
      <c r="R397" s="126"/>
      <c r="S397" s="108"/>
      <c r="T397" s="108"/>
      <c r="U397" s="108"/>
      <c r="V397" s="105"/>
      <c r="W397" s="132" t="str">
        <f t="shared" ref="W397:W460" si="153">IF(K397="","",NOT(COUNTIF($K$12:$K$1011,$K397)&gt;1))</f>
        <v/>
      </c>
      <c r="X397" s="26" t="str">
        <f t="shared" si="150"/>
        <v/>
      </c>
      <c r="Y397" s="26" t="str">
        <f t="shared" si="132"/>
        <v/>
      </c>
      <c r="Z397" s="26" t="str">
        <f t="shared" si="133"/>
        <v/>
      </c>
      <c r="AA397" s="26" t="str">
        <f t="shared" si="134"/>
        <v/>
      </c>
      <c r="AB397" s="26" t="str">
        <f t="shared" si="135"/>
        <v/>
      </c>
      <c r="AC397" s="26" t="str">
        <f t="shared" si="136"/>
        <v/>
      </c>
      <c r="AD397" s="26" t="str">
        <f>IF(OR(ISBLANK(U397),ISBLANK(Q397),U397="-"),"",IF(ISNA(MATCH(U397,libtwolang,0)),FALSE,IF(AND(Z397=TRUE,INDEX(codetform,MATCH(Qualification!Q397,libtform,0))&gt;=10311000,INDEX(codetform,MATCH(Qualification!Q397,libtform,0))&lt;=10319900),IF(AND(INDEX(codetwolang,MATCH(Qualification!U397,libtwolang,0))&gt;=1,INDEX(codetwolang,MATCH(Qualification!U397,libtwolang,0))&lt;=999),TRUE,FALSE),IF(AND(INDEX(codetwolang,MATCH(Qualification!U397,libtwolang,0))&gt;=10,INDEX(codetwolang,MATCH(Qualification!U397,libtwolang,0))&lt;=99),FALSE,TRUE))))</f>
        <v/>
      </c>
      <c r="AE397" s="26" t="str">
        <f t="shared" si="151"/>
        <v/>
      </c>
      <c r="AF397" s="56" t="str">
        <f t="shared" si="137"/>
        <v/>
      </c>
    </row>
    <row r="398" spans="1:32">
      <c r="A398" s="40" t="str">
        <f t="shared" si="152"/>
        <v/>
      </c>
      <c r="B398" s="40" t="str">
        <f t="shared" si="138"/>
        <v/>
      </c>
      <c r="C398" s="65" t="str">
        <f t="shared" si="139"/>
        <v/>
      </c>
      <c r="D398" s="56" t="str">
        <f t="shared" si="140"/>
        <v/>
      </c>
      <c r="E398" s="56" t="str">
        <f t="shared" si="141"/>
        <v/>
      </c>
      <c r="F398" s="66" t="str">
        <f t="shared" si="142"/>
        <v/>
      </c>
      <c r="G398" s="66" t="str">
        <f t="shared" si="143"/>
        <v/>
      </c>
      <c r="H398" s="57" t="str">
        <f t="shared" si="144"/>
        <v/>
      </c>
      <c r="I398" s="57" t="str">
        <f t="shared" si="145"/>
        <v/>
      </c>
      <c r="J398" s="64" t="str">
        <f t="shared" si="146"/>
        <v/>
      </c>
      <c r="K398" s="64" t="str">
        <f t="shared" si="147"/>
        <v/>
      </c>
      <c r="L398" s="114" t="str">
        <f t="shared" si="148"/>
        <v/>
      </c>
      <c r="M398" s="114" t="str">
        <f t="shared" si="149"/>
        <v/>
      </c>
      <c r="N398" s="113" t="str">
        <f>IF(B398&lt;&gt;"",IF(INDEX(ctrlage,B398)=TRUE,Livraison!$B$15-(YEAR(INDEX(pgebdat,B398))),""),"")</f>
        <v/>
      </c>
      <c r="O398" s="107"/>
      <c r="P398" s="105"/>
      <c r="Q398" s="108"/>
      <c r="R398" s="126"/>
      <c r="S398" s="108"/>
      <c r="T398" s="108"/>
      <c r="U398" s="108"/>
      <c r="V398" s="105"/>
      <c r="W398" s="132" t="str">
        <f t="shared" si="153"/>
        <v/>
      </c>
      <c r="X398" s="26" t="str">
        <f t="shared" si="150"/>
        <v/>
      </c>
      <c r="Y398" s="26" t="str">
        <f t="shared" si="132"/>
        <v/>
      </c>
      <c r="Z398" s="26" t="str">
        <f t="shared" si="133"/>
        <v/>
      </c>
      <c r="AA398" s="26" t="str">
        <f t="shared" si="134"/>
        <v/>
      </c>
      <c r="AB398" s="26" t="str">
        <f t="shared" si="135"/>
        <v/>
      </c>
      <c r="AC398" s="26" t="str">
        <f t="shared" si="136"/>
        <v/>
      </c>
      <c r="AD398" s="26" t="str">
        <f>IF(OR(ISBLANK(U398),ISBLANK(Q398),U398="-"),"",IF(ISNA(MATCH(U398,libtwolang,0)),FALSE,IF(AND(Z398=TRUE,INDEX(codetform,MATCH(Qualification!Q398,libtform,0))&gt;=10311000,INDEX(codetform,MATCH(Qualification!Q398,libtform,0))&lt;=10319900),IF(AND(INDEX(codetwolang,MATCH(Qualification!U398,libtwolang,0))&gt;=1,INDEX(codetwolang,MATCH(Qualification!U398,libtwolang,0))&lt;=999),TRUE,FALSE),IF(AND(INDEX(codetwolang,MATCH(Qualification!U398,libtwolang,0))&gt;=10,INDEX(codetwolang,MATCH(Qualification!U398,libtwolang,0))&lt;=99),FALSE,TRUE))))</f>
        <v/>
      </c>
      <c r="AE398" s="26" t="str">
        <f t="shared" si="151"/>
        <v/>
      </c>
      <c r="AF398" s="56" t="str">
        <f t="shared" si="137"/>
        <v/>
      </c>
    </row>
    <row r="399" spans="1:32">
      <c r="A399" s="40" t="str">
        <f t="shared" si="152"/>
        <v/>
      </c>
      <c r="B399" s="40" t="str">
        <f t="shared" si="138"/>
        <v/>
      </c>
      <c r="C399" s="65" t="str">
        <f t="shared" si="139"/>
        <v/>
      </c>
      <c r="D399" s="56" t="str">
        <f t="shared" si="140"/>
        <v/>
      </c>
      <c r="E399" s="56" t="str">
        <f t="shared" si="141"/>
        <v/>
      </c>
      <c r="F399" s="66" t="str">
        <f t="shared" si="142"/>
        <v/>
      </c>
      <c r="G399" s="66" t="str">
        <f t="shared" si="143"/>
        <v/>
      </c>
      <c r="H399" s="57" t="str">
        <f t="shared" si="144"/>
        <v/>
      </c>
      <c r="I399" s="57" t="str">
        <f t="shared" si="145"/>
        <v/>
      </c>
      <c r="J399" s="64" t="str">
        <f t="shared" si="146"/>
        <v/>
      </c>
      <c r="K399" s="64" t="str">
        <f t="shared" si="147"/>
        <v/>
      </c>
      <c r="L399" s="114" t="str">
        <f t="shared" si="148"/>
        <v/>
      </c>
      <c r="M399" s="114" t="str">
        <f t="shared" si="149"/>
        <v/>
      </c>
      <c r="N399" s="113" t="str">
        <f>IF(B399&lt;&gt;"",IF(INDEX(ctrlage,B399)=TRUE,Livraison!$B$15-(YEAR(INDEX(pgebdat,B399))),""),"")</f>
        <v/>
      </c>
      <c r="O399" s="107"/>
      <c r="P399" s="105"/>
      <c r="Q399" s="108"/>
      <c r="R399" s="126"/>
      <c r="S399" s="108"/>
      <c r="T399" s="108"/>
      <c r="U399" s="108"/>
      <c r="V399" s="105"/>
      <c r="W399" s="132" t="str">
        <f t="shared" si="153"/>
        <v/>
      </c>
      <c r="X399" s="26" t="str">
        <f t="shared" si="150"/>
        <v/>
      </c>
      <c r="Y399" s="26" t="str">
        <f t="shared" si="132"/>
        <v/>
      </c>
      <c r="Z399" s="26" t="str">
        <f t="shared" si="133"/>
        <v/>
      </c>
      <c r="AA399" s="26" t="str">
        <f t="shared" si="134"/>
        <v/>
      </c>
      <c r="AB399" s="26" t="str">
        <f t="shared" si="135"/>
        <v/>
      </c>
      <c r="AC399" s="26" t="str">
        <f t="shared" si="136"/>
        <v/>
      </c>
      <c r="AD399" s="26" t="str">
        <f>IF(OR(ISBLANK(U399),ISBLANK(Q399),U399="-"),"",IF(ISNA(MATCH(U399,libtwolang,0)),FALSE,IF(AND(Z399=TRUE,INDEX(codetform,MATCH(Qualification!Q399,libtform,0))&gt;=10311000,INDEX(codetform,MATCH(Qualification!Q399,libtform,0))&lt;=10319900),IF(AND(INDEX(codetwolang,MATCH(Qualification!U399,libtwolang,0))&gt;=1,INDEX(codetwolang,MATCH(Qualification!U399,libtwolang,0))&lt;=999),TRUE,FALSE),IF(AND(INDEX(codetwolang,MATCH(Qualification!U399,libtwolang,0))&gt;=10,INDEX(codetwolang,MATCH(Qualification!U399,libtwolang,0))&lt;=99),FALSE,TRUE))))</f>
        <v/>
      </c>
      <c r="AE399" s="26" t="str">
        <f t="shared" si="151"/>
        <v/>
      </c>
      <c r="AF399" s="56" t="str">
        <f t="shared" si="137"/>
        <v/>
      </c>
    </row>
    <row r="400" spans="1:32">
      <c r="A400" s="40" t="str">
        <f t="shared" si="152"/>
        <v/>
      </c>
      <c r="B400" s="40" t="str">
        <f t="shared" si="138"/>
        <v/>
      </c>
      <c r="C400" s="65" t="str">
        <f t="shared" si="139"/>
        <v/>
      </c>
      <c r="D400" s="56" t="str">
        <f t="shared" si="140"/>
        <v/>
      </c>
      <c r="E400" s="56" t="str">
        <f t="shared" si="141"/>
        <v/>
      </c>
      <c r="F400" s="66" t="str">
        <f t="shared" si="142"/>
        <v/>
      </c>
      <c r="G400" s="66" t="str">
        <f t="shared" si="143"/>
        <v/>
      </c>
      <c r="H400" s="57" t="str">
        <f t="shared" si="144"/>
        <v/>
      </c>
      <c r="I400" s="57" t="str">
        <f t="shared" si="145"/>
        <v/>
      </c>
      <c r="J400" s="64" t="str">
        <f t="shared" si="146"/>
        <v/>
      </c>
      <c r="K400" s="64" t="str">
        <f t="shared" si="147"/>
        <v/>
      </c>
      <c r="L400" s="114" t="str">
        <f t="shared" si="148"/>
        <v/>
      </c>
      <c r="M400" s="114" t="str">
        <f t="shared" si="149"/>
        <v/>
      </c>
      <c r="N400" s="113" t="str">
        <f>IF(B400&lt;&gt;"",IF(INDEX(ctrlage,B400)=TRUE,Livraison!$B$15-(YEAR(INDEX(pgebdat,B400))),""),"")</f>
        <v/>
      </c>
      <c r="O400" s="107"/>
      <c r="P400" s="105"/>
      <c r="Q400" s="108"/>
      <c r="R400" s="126"/>
      <c r="S400" s="108"/>
      <c r="T400" s="108"/>
      <c r="U400" s="108"/>
      <c r="V400" s="105"/>
      <c r="W400" s="132" t="str">
        <f t="shared" si="153"/>
        <v/>
      </c>
      <c r="X400" s="26" t="str">
        <f t="shared" si="150"/>
        <v/>
      </c>
      <c r="Y400" s="26" t="str">
        <f t="shared" si="132"/>
        <v/>
      </c>
      <c r="Z400" s="26" t="str">
        <f t="shared" si="133"/>
        <v/>
      </c>
      <c r="AA400" s="26" t="str">
        <f t="shared" si="134"/>
        <v/>
      </c>
      <c r="AB400" s="26" t="str">
        <f t="shared" si="135"/>
        <v/>
      </c>
      <c r="AC400" s="26" t="str">
        <f t="shared" si="136"/>
        <v/>
      </c>
      <c r="AD400" s="26" t="str">
        <f>IF(OR(ISBLANK(U400),ISBLANK(Q400),U400="-"),"",IF(ISNA(MATCH(U400,libtwolang,0)),FALSE,IF(AND(Z400=TRUE,INDEX(codetform,MATCH(Qualification!Q400,libtform,0))&gt;=10311000,INDEX(codetform,MATCH(Qualification!Q400,libtform,0))&lt;=10319900),IF(AND(INDEX(codetwolang,MATCH(Qualification!U400,libtwolang,0))&gt;=1,INDEX(codetwolang,MATCH(Qualification!U400,libtwolang,0))&lt;=999),TRUE,FALSE),IF(AND(INDEX(codetwolang,MATCH(Qualification!U400,libtwolang,0))&gt;=10,INDEX(codetwolang,MATCH(Qualification!U400,libtwolang,0))&lt;=99),FALSE,TRUE))))</f>
        <v/>
      </c>
      <c r="AE400" s="26" t="str">
        <f t="shared" si="151"/>
        <v/>
      </c>
      <c r="AF400" s="56" t="str">
        <f t="shared" si="137"/>
        <v/>
      </c>
    </row>
    <row r="401" spans="1:32">
      <c r="A401" s="40" t="str">
        <f t="shared" si="152"/>
        <v/>
      </c>
      <c r="B401" s="40" t="str">
        <f t="shared" si="138"/>
        <v/>
      </c>
      <c r="C401" s="65" t="str">
        <f t="shared" si="139"/>
        <v/>
      </c>
      <c r="D401" s="56" t="str">
        <f t="shared" si="140"/>
        <v/>
      </c>
      <c r="E401" s="56" t="str">
        <f t="shared" si="141"/>
        <v/>
      </c>
      <c r="F401" s="66" t="str">
        <f t="shared" si="142"/>
        <v/>
      </c>
      <c r="G401" s="66" t="str">
        <f t="shared" si="143"/>
        <v/>
      </c>
      <c r="H401" s="57" t="str">
        <f t="shared" si="144"/>
        <v/>
      </c>
      <c r="I401" s="57" t="str">
        <f t="shared" si="145"/>
        <v/>
      </c>
      <c r="J401" s="64" t="str">
        <f t="shared" si="146"/>
        <v/>
      </c>
      <c r="K401" s="64" t="str">
        <f t="shared" si="147"/>
        <v/>
      </c>
      <c r="L401" s="114" t="str">
        <f t="shared" si="148"/>
        <v/>
      </c>
      <c r="M401" s="114" t="str">
        <f t="shared" si="149"/>
        <v/>
      </c>
      <c r="N401" s="113" t="str">
        <f>IF(B401&lt;&gt;"",IF(INDEX(ctrlage,B401)=TRUE,Livraison!$B$15-(YEAR(INDEX(pgebdat,B401))),""),"")</f>
        <v/>
      </c>
      <c r="O401" s="107"/>
      <c r="P401" s="105"/>
      <c r="Q401" s="108"/>
      <c r="R401" s="126"/>
      <c r="S401" s="108"/>
      <c r="T401" s="108"/>
      <c r="U401" s="108"/>
      <c r="V401" s="105"/>
      <c r="W401" s="132" t="str">
        <f t="shared" si="153"/>
        <v/>
      </c>
      <c r="X401" s="26" t="str">
        <f t="shared" si="150"/>
        <v/>
      </c>
      <c r="Y401" s="26" t="str">
        <f t="shared" si="132"/>
        <v/>
      </c>
      <c r="Z401" s="26" t="str">
        <f t="shared" si="133"/>
        <v/>
      </c>
      <c r="AA401" s="26" t="str">
        <f t="shared" si="134"/>
        <v/>
      </c>
      <c r="AB401" s="26" t="str">
        <f t="shared" si="135"/>
        <v/>
      </c>
      <c r="AC401" s="26" t="str">
        <f t="shared" si="136"/>
        <v/>
      </c>
      <c r="AD401" s="26" t="str">
        <f>IF(OR(ISBLANK(U401),ISBLANK(Q401),U401="-"),"",IF(ISNA(MATCH(U401,libtwolang,0)),FALSE,IF(AND(Z401=TRUE,INDEX(codetform,MATCH(Qualification!Q401,libtform,0))&gt;=10311000,INDEX(codetform,MATCH(Qualification!Q401,libtform,0))&lt;=10319900),IF(AND(INDEX(codetwolang,MATCH(Qualification!U401,libtwolang,0))&gt;=1,INDEX(codetwolang,MATCH(Qualification!U401,libtwolang,0))&lt;=999),TRUE,FALSE),IF(AND(INDEX(codetwolang,MATCH(Qualification!U401,libtwolang,0))&gt;=10,INDEX(codetwolang,MATCH(Qualification!U401,libtwolang,0))&lt;=99),FALSE,TRUE))))</f>
        <v/>
      </c>
      <c r="AE401" s="26" t="str">
        <f t="shared" si="151"/>
        <v/>
      </c>
      <c r="AF401" s="56" t="str">
        <f t="shared" si="137"/>
        <v/>
      </c>
    </row>
    <row r="402" spans="1:32">
      <c r="A402" s="40" t="str">
        <f t="shared" si="152"/>
        <v/>
      </c>
      <c r="B402" s="40" t="str">
        <f t="shared" si="138"/>
        <v/>
      </c>
      <c r="C402" s="65" t="str">
        <f t="shared" si="139"/>
        <v/>
      </c>
      <c r="D402" s="56" t="str">
        <f t="shared" si="140"/>
        <v/>
      </c>
      <c r="E402" s="56" t="str">
        <f t="shared" si="141"/>
        <v/>
      </c>
      <c r="F402" s="66" t="str">
        <f t="shared" si="142"/>
        <v/>
      </c>
      <c r="G402" s="66" t="str">
        <f t="shared" si="143"/>
        <v/>
      </c>
      <c r="H402" s="57" t="str">
        <f t="shared" si="144"/>
        <v/>
      </c>
      <c r="I402" s="57" t="str">
        <f t="shared" si="145"/>
        <v/>
      </c>
      <c r="J402" s="64" t="str">
        <f t="shared" si="146"/>
        <v/>
      </c>
      <c r="K402" s="64" t="str">
        <f t="shared" si="147"/>
        <v/>
      </c>
      <c r="L402" s="114" t="str">
        <f t="shared" si="148"/>
        <v/>
      </c>
      <c r="M402" s="114" t="str">
        <f t="shared" si="149"/>
        <v/>
      </c>
      <c r="N402" s="113" t="str">
        <f>IF(B402&lt;&gt;"",IF(INDEX(ctrlage,B402)=TRUE,Livraison!$B$15-(YEAR(INDEX(pgebdat,B402))),""),"")</f>
        <v/>
      </c>
      <c r="O402" s="107"/>
      <c r="P402" s="105"/>
      <c r="Q402" s="108"/>
      <c r="R402" s="126"/>
      <c r="S402" s="108"/>
      <c r="T402" s="108"/>
      <c r="U402" s="108"/>
      <c r="V402" s="105"/>
      <c r="W402" s="132" t="str">
        <f t="shared" si="153"/>
        <v/>
      </c>
      <c r="X402" s="26" t="str">
        <f t="shared" si="150"/>
        <v/>
      </c>
      <c r="Y402" s="26" t="str">
        <f t="shared" si="132"/>
        <v/>
      </c>
      <c r="Z402" s="26" t="str">
        <f t="shared" si="133"/>
        <v/>
      </c>
      <c r="AA402" s="26" t="str">
        <f t="shared" si="134"/>
        <v/>
      </c>
      <c r="AB402" s="26" t="str">
        <f t="shared" si="135"/>
        <v/>
      </c>
      <c r="AC402" s="26" t="str">
        <f t="shared" si="136"/>
        <v/>
      </c>
      <c r="AD402" s="26" t="str">
        <f>IF(OR(ISBLANK(U402),ISBLANK(Q402),U402="-"),"",IF(ISNA(MATCH(U402,libtwolang,0)),FALSE,IF(AND(Z402=TRUE,INDEX(codetform,MATCH(Qualification!Q402,libtform,0))&gt;=10311000,INDEX(codetform,MATCH(Qualification!Q402,libtform,0))&lt;=10319900),IF(AND(INDEX(codetwolang,MATCH(Qualification!U402,libtwolang,0))&gt;=1,INDEX(codetwolang,MATCH(Qualification!U402,libtwolang,0))&lt;=999),TRUE,FALSE),IF(AND(INDEX(codetwolang,MATCH(Qualification!U402,libtwolang,0))&gt;=10,INDEX(codetwolang,MATCH(Qualification!U402,libtwolang,0))&lt;=99),FALSE,TRUE))))</f>
        <v/>
      </c>
      <c r="AE402" s="26" t="str">
        <f t="shared" si="151"/>
        <v/>
      </c>
      <c r="AF402" s="56" t="str">
        <f t="shared" si="137"/>
        <v/>
      </c>
    </row>
    <row r="403" spans="1:32">
      <c r="A403" s="40" t="str">
        <f t="shared" si="152"/>
        <v/>
      </c>
      <c r="B403" s="40" t="str">
        <f t="shared" si="138"/>
        <v/>
      </c>
      <c r="C403" s="65" t="str">
        <f t="shared" si="139"/>
        <v/>
      </c>
      <c r="D403" s="56" t="str">
        <f t="shared" si="140"/>
        <v/>
      </c>
      <c r="E403" s="56" t="str">
        <f t="shared" si="141"/>
        <v/>
      </c>
      <c r="F403" s="66" t="str">
        <f t="shared" si="142"/>
        <v/>
      </c>
      <c r="G403" s="66" t="str">
        <f t="shared" si="143"/>
        <v/>
      </c>
      <c r="H403" s="57" t="str">
        <f t="shared" si="144"/>
        <v/>
      </c>
      <c r="I403" s="57" t="str">
        <f t="shared" si="145"/>
        <v/>
      </c>
      <c r="J403" s="64" t="str">
        <f t="shared" si="146"/>
        <v/>
      </c>
      <c r="K403" s="64" t="str">
        <f t="shared" si="147"/>
        <v/>
      </c>
      <c r="L403" s="114" t="str">
        <f t="shared" si="148"/>
        <v/>
      </c>
      <c r="M403" s="114" t="str">
        <f t="shared" si="149"/>
        <v/>
      </c>
      <c r="N403" s="113" t="str">
        <f>IF(B403&lt;&gt;"",IF(INDEX(ctrlage,B403)=TRUE,Livraison!$B$15-(YEAR(INDEX(pgebdat,B403))),""),"")</f>
        <v/>
      </c>
      <c r="O403" s="107"/>
      <c r="P403" s="105"/>
      <c r="Q403" s="108"/>
      <c r="R403" s="126"/>
      <c r="S403" s="108"/>
      <c r="T403" s="108"/>
      <c r="U403" s="108"/>
      <c r="V403" s="105"/>
      <c r="W403" s="132" t="str">
        <f t="shared" si="153"/>
        <v/>
      </c>
      <c r="X403" s="26" t="str">
        <f t="shared" si="150"/>
        <v/>
      </c>
      <c r="Y403" s="26" t="str">
        <f t="shared" si="132"/>
        <v/>
      </c>
      <c r="Z403" s="26" t="str">
        <f t="shared" si="133"/>
        <v/>
      </c>
      <c r="AA403" s="26" t="str">
        <f t="shared" si="134"/>
        <v/>
      </c>
      <c r="AB403" s="26" t="str">
        <f t="shared" si="135"/>
        <v/>
      </c>
      <c r="AC403" s="26" t="str">
        <f t="shared" si="136"/>
        <v/>
      </c>
      <c r="AD403" s="26" t="str">
        <f>IF(OR(ISBLANK(U403),ISBLANK(Q403),U403="-"),"",IF(ISNA(MATCH(U403,libtwolang,0)),FALSE,IF(AND(Z403=TRUE,INDEX(codetform,MATCH(Qualification!Q403,libtform,0))&gt;=10311000,INDEX(codetform,MATCH(Qualification!Q403,libtform,0))&lt;=10319900),IF(AND(INDEX(codetwolang,MATCH(Qualification!U403,libtwolang,0))&gt;=1,INDEX(codetwolang,MATCH(Qualification!U403,libtwolang,0))&lt;=999),TRUE,FALSE),IF(AND(INDEX(codetwolang,MATCH(Qualification!U403,libtwolang,0))&gt;=10,INDEX(codetwolang,MATCH(Qualification!U403,libtwolang,0))&lt;=99),FALSE,TRUE))))</f>
        <v/>
      </c>
      <c r="AE403" s="26" t="str">
        <f t="shared" si="151"/>
        <v/>
      </c>
      <c r="AF403" s="56" t="str">
        <f t="shared" si="137"/>
        <v/>
      </c>
    </row>
    <row r="404" spans="1:32">
      <c r="A404" s="40" t="str">
        <f t="shared" si="152"/>
        <v/>
      </c>
      <c r="B404" s="40" t="str">
        <f t="shared" si="138"/>
        <v/>
      </c>
      <c r="C404" s="65" t="str">
        <f t="shared" si="139"/>
        <v/>
      </c>
      <c r="D404" s="56" t="str">
        <f t="shared" si="140"/>
        <v/>
      </c>
      <c r="E404" s="56" t="str">
        <f t="shared" si="141"/>
        <v/>
      </c>
      <c r="F404" s="66" t="str">
        <f t="shared" si="142"/>
        <v/>
      </c>
      <c r="G404" s="66" t="str">
        <f t="shared" si="143"/>
        <v/>
      </c>
      <c r="H404" s="57" t="str">
        <f t="shared" si="144"/>
        <v/>
      </c>
      <c r="I404" s="57" t="str">
        <f t="shared" si="145"/>
        <v/>
      </c>
      <c r="J404" s="64" t="str">
        <f t="shared" si="146"/>
        <v/>
      </c>
      <c r="K404" s="64" t="str">
        <f t="shared" si="147"/>
        <v/>
      </c>
      <c r="L404" s="114" t="str">
        <f t="shared" si="148"/>
        <v/>
      </c>
      <c r="M404" s="114" t="str">
        <f t="shared" si="149"/>
        <v/>
      </c>
      <c r="N404" s="113" t="str">
        <f>IF(B404&lt;&gt;"",IF(INDEX(ctrlage,B404)=TRUE,Livraison!$B$15-(YEAR(INDEX(pgebdat,B404))),""),"")</f>
        <v/>
      </c>
      <c r="O404" s="107"/>
      <c r="P404" s="105"/>
      <c r="Q404" s="108"/>
      <c r="R404" s="126"/>
      <c r="S404" s="108"/>
      <c r="T404" s="108"/>
      <c r="U404" s="108"/>
      <c r="V404" s="105"/>
      <c r="W404" s="132" t="str">
        <f t="shared" si="153"/>
        <v/>
      </c>
      <c r="X404" s="26" t="str">
        <f t="shared" si="150"/>
        <v/>
      </c>
      <c r="Y404" s="26" t="str">
        <f t="shared" si="132"/>
        <v/>
      </c>
      <c r="Z404" s="26" t="str">
        <f t="shared" si="133"/>
        <v/>
      </c>
      <c r="AA404" s="26" t="str">
        <f t="shared" si="134"/>
        <v/>
      </c>
      <c r="AB404" s="26" t="str">
        <f t="shared" si="135"/>
        <v/>
      </c>
      <c r="AC404" s="26" t="str">
        <f t="shared" si="136"/>
        <v/>
      </c>
      <c r="AD404" s="26" t="str">
        <f>IF(OR(ISBLANK(U404),ISBLANK(Q404),U404="-"),"",IF(ISNA(MATCH(U404,libtwolang,0)),FALSE,IF(AND(Z404=TRUE,INDEX(codetform,MATCH(Qualification!Q404,libtform,0))&gt;=10311000,INDEX(codetform,MATCH(Qualification!Q404,libtform,0))&lt;=10319900),IF(AND(INDEX(codetwolang,MATCH(Qualification!U404,libtwolang,0))&gt;=1,INDEX(codetwolang,MATCH(Qualification!U404,libtwolang,0))&lt;=999),TRUE,FALSE),IF(AND(INDEX(codetwolang,MATCH(Qualification!U404,libtwolang,0))&gt;=10,INDEX(codetwolang,MATCH(Qualification!U404,libtwolang,0))&lt;=99),FALSE,TRUE))))</f>
        <v/>
      </c>
      <c r="AE404" s="26" t="str">
        <f t="shared" si="151"/>
        <v/>
      </c>
      <c r="AF404" s="56" t="str">
        <f t="shared" si="137"/>
        <v/>
      </c>
    </row>
    <row r="405" spans="1:32">
      <c r="A405" s="40" t="str">
        <f t="shared" si="152"/>
        <v/>
      </c>
      <c r="B405" s="40" t="str">
        <f t="shared" si="138"/>
        <v/>
      </c>
      <c r="C405" s="65" t="str">
        <f t="shared" si="139"/>
        <v/>
      </c>
      <c r="D405" s="56" t="str">
        <f t="shared" si="140"/>
        <v/>
      </c>
      <c r="E405" s="56" t="str">
        <f t="shared" si="141"/>
        <v/>
      </c>
      <c r="F405" s="66" t="str">
        <f t="shared" si="142"/>
        <v/>
      </c>
      <c r="G405" s="66" t="str">
        <f t="shared" si="143"/>
        <v/>
      </c>
      <c r="H405" s="57" t="str">
        <f t="shared" si="144"/>
        <v/>
      </c>
      <c r="I405" s="57" t="str">
        <f t="shared" si="145"/>
        <v/>
      </c>
      <c r="J405" s="64" t="str">
        <f t="shared" si="146"/>
        <v/>
      </c>
      <c r="K405" s="64" t="str">
        <f t="shared" si="147"/>
        <v/>
      </c>
      <c r="L405" s="114" t="str">
        <f t="shared" si="148"/>
        <v/>
      </c>
      <c r="M405" s="114" t="str">
        <f t="shared" si="149"/>
        <v/>
      </c>
      <c r="N405" s="113" t="str">
        <f>IF(B405&lt;&gt;"",IF(INDEX(ctrlage,B405)=TRUE,Livraison!$B$15-(YEAR(INDEX(pgebdat,B405))),""),"")</f>
        <v/>
      </c>
      <c r="O405" s="107"/>
      <c r="P405" s="105"/>
      <c r="Q405" s="108"/>
      <c r="R405" s="126"/>
      <c r="S405" s="108"/>
      <c r="T405" s="108"/>
      <c r="U405" s="108"/>
      <c r="V405" s="105"/>
      <c r="W405" s="132" t="str">
        <f t="shared" si="153"/>
        <v/>
      </c>
      <c r="X405" s="26" t="str">
        <f t="shared" si="150"/>
        <v/>
      </c>
      <c r="Y405" s="26" t="str">
        <f t="shared" si="132"/>
        <v/>
      </c>
      <c r="Z405" s="26" t="str">
        <f t="shared" si="133"/>
        <v/>
      </c>
      <c r="AA405" s="26" t="str">
        <f t="shared" si="134"/>
        <v/>
      </c>
      <c r="AB405" s="26" t="str">
        <f t="shared" si="135"/>
        <v/>
      </c>
      <c r="AC405" s="26" t="str">
        <f t="shared" si="136"/>
        <v/>
      </c>
      <c r="AD405" s="26" t="str">
        <f>IF(OR(ISBLANK(U405),ISBLANK(Q405),U405="-"),"",IF(ISNA(MATCH(U405,libtwolang,0)),FALSE,IF(AND(Z405=TRUE,INDEX(codetform,MATCH(Qualification!Q405,libtform,0))&gt;=10311000,INDEX(codetform,MATCH(Qualification!Q405,libtform,0))&lt;=10319900),IF(AND(INDEX(codetwolang,MATCH(Qualification!U405,libtwolang,0))&gt;=1,INDEX(codetwolang,MATCH(Qualification!U405,libtwolang,0))&lt;=999),TRUE,FALSE),IF(AND(INDEX(codetwolang,MATCH(Qualification!U405,libtwolang,0))&gt;=10,INDEX(codetwolang,MATCH(Qualification!U405,libtwolang,0))&lt;=99),FALSE,TRUE))))</f>
        <v/>
      </c>
      <c r="AE405" s="26" t="str">
        <f t="shared" si="151"/>
        <v/>
      </c>
      <c r="AF405" s="56" t="str">
        <f t="shared" si="137"/>
        <v/>
      </c>
    </row>
    <row r="406" spans="1:32">
      <c r="A406" s="40" t="str">
        <f t="shared" si="152"/>
        <v/>
      </c>
      <c r="B406" s="40" t="str">
        <f t="shared" si="138"/>
        <v/>
      </c>
      <c r="C406" s="65" t="str">
        <f t="shared" si="139"/>
        <v/>
      </c>
      <c r="D406" s="56" t="str">
        <f t="shared" si="140"/>
        <v/>
      </c>
      <c r="E406" s="56" t="str">
        <f t="shared" si="141"/>
        <v/>
      </c>
      <c r="F406" s="66" t="str">
        <f t="shared" si="142"/>
        <v/>
      </c>
      <c r="G406" s="66" t="str">
        <f t="shared" si="143"/>
        <v/>
      </c>
      <c r="H406" s="57" t="str">
        <f t="shared" si="144"/>
        <v/>
      </c>
      <c r="I406" s="57" t="str">
        <f t="shared" si="145"/>
        <v/>
      </c>
      <c r="J406" s="64" t="str">
        <f t="shared" si="146"/>
        <v/>
      </c>
      <c r="K406" s="64" t="str">
        <f t="shared" si="147"/>
        <v/>
      </c>
      <c r="L406" s="114" t="str">
        <f t="shared" si="148"/>
        <v/>
      </c>
      <c r="M406" s="114" t="str">
        <f t="shared" si="149"/>
        <v/>
      </c>
      <c r="N406" s="113" t="str">
        <f>IF(B406&lt;&gt;"",IF(INDEX(ctrlage,B406)=TRUE,Livraison!$B$15-(YEAR(INDEX(pgebdat,B406))),""),"")</f>
        <v/>
      </c>
      <c r="O406" s="107"/>
      <c r="P406" s="105"/>
      <c r="Q406" s="108"/>
      <c r="R406" s="126"/>
      <c r="S406" s="108"/>
      <c r="T406" s="108"/>
      <c r="U406" s="108"/>
      <c r="V406" s="105"/>
      <c r="W406" s="132" t="str">
        <f t="shared" si="153"/>
        <v/>
      </c>
      <c r="X406" s="26" t="str">
        <f t="shared" si="150"/>
        <v/>
      </c>
      <c r="Y406" s="26" t="str">
        <f t="shared" si="132"/>
        <v/>
      </c>
      <c r="Z406" s="26" t="str">
        <f t="shared" si="133"/>
        <v/>
      </c>
      <c r="AA406" s="26" t="str">
        <f t="shared" si="134"/>
        <v/>
      </c>
      <c r="AB406" s="26" t="str">
        <f t="shared" si="135"/>
        <v/>
      </c>
      <c r="AC406" s="26" t="str">
        <f t="shared" si="136"/>
        <v/>
      </c>
      <c r="AD406" s="26" t="str">
        <f>IF(OR(ISBLANK(U406),ISBLANK(Q406),U406="-"),"",IF(ISNA(MATCH(U406,libtwolang,0)),FALSE,IF(AND(Z406=TRUE,INDEX(codetform,MATCH(Qualification!Q406,libtform,0))&gt;=10311000,INDEX(codetform,MATCH(Qualification!Q406,libtform,0))&lt;=10319900),IF(AND(INDEX(codetwolang,MATCH(Qualification!U406,libtwolang,0))&gt;=1,INDEX(codetwolang,MATCH(Qualification!U406,libtwolang,0))&lt;=999),TRUE,FALSE),IF(AND(INDEX(codetwolang,MATCH(Qualification!U406,libtwolang,0))&gt;=10,INDEX(codetwolang,MATCH(Qualification!U406,libtwolang,0))&lt;=99),FALSE,TRUE))))</f>
        <v/>
      </c>
      <c r="AE406" s="26" t="str">
        <f t="shared" si="151"/>
        <v/>
      </c>
      <c r="AF406" s="56" t="str">
        <f t="shared" si="137"/>
        <v/>
      </c>
    </row>
    <row r="407" spans="1:32">
      <c r="A407" s="40" t="str">
        <f t="shared" si="152"/>
        <v/>
      </c>
      <c r="B407" s="40" t="str">
        <f t="shared" si="138"/>
        <v/>
      </c>
      <c r="C407" s="65" t="str">
        <f t="shared" si="139"/>
        <v/>
      </c>
      <c r="D407" s="56" t="str">
        <f t="shared" si="140"/>
        <v/>
      </c>
      <c r="E407" s="56" t="str">
        <f t="shared" si="141"/>
        <v/>
      </c>
      <c r="F407" s="66" t="str">
        <f t="shared" si="142"/>
        <v/>
      </c>
      <c r="G407" s="66" t="str">
        <f t="shared" si="143"/>
        <v/>
      </c>
      <c r="H407" s="57" t="str">
        <f t="shared" si="144"/>
        <v/>
      </c>
      <c r="I407" s="57" t="str">
        <f t="shared" si="145"/>
        <v/>
      </c>
      <c r="J407" s="64" t="str">
        <f t="shared" si="146"/>
        <v/>
      </c>
      <c r="K407" s="64" t="str">
        <f t="shared" si="147"/>
        <v/>
      </c>
      <c r="L407" s="114" t="str">
        <f t="shared" si="148"/>
        <v/>
      </c>
      <c r="M407" s="114" t="str">
        <f t="shared" si="149"/>
        <v/>
      </c>
      <c r="N407" s="113" t="str">
        <f>IF(B407&lt;&gt;"",IF(INDEX(ctrlage,B407)=TRUE,Livraison!$B$15-(YEAR(INDEX(pgebdat,B407))),""),"")</f>
        <v/>
      </c>
      <c r="O407" s="107"/>
      <c r="P407" s="105"/>
      <c r="Q407" s="108"/>
      <c r="R407" s="126"/>
      <c r="S407" s="108"/>
      <c r="T407" s="108"/>
      <c r="U407" s="108"/>
      <c r="V407" s="105"/>
      <c r="W407" s="132" t="str">
        <f t="shared" si="153"/>
        <v/>
      </c>
      <c r="X407" s="26" t="str">
        <f t="shared" si="150"/>
        <v/>
      </c>
      <c r="Y407" s="26" t="str">
        <f t="shared" si="132"/>
        <v/>
      </c>
      <c r="Z407" s="26" t="str">
        <f t="shared" si="133"/>
        <v/>
      </c>
      <c r="AA407" s="26" t="str">
        <f t="shared" si="134"/>
        <v/>
      </c>
      <c r="AB407" s="26" t="str">
        <f t="shared" si="135"/>
        <v/>
      </c>
      <c r="AC407" s="26" t="str">
        <f t="shared" si="136"/>
        <v/>
      </c>
      <c r="AD407" s="26" t="str">
        <f>IF(OR(ISBLANK(U407),ISBLANK(Q407),U407="-"),"",IF(ISNA(MATCH(U407,libtwolang,0)),FALSE,IF(AND(Z407=TRUE,INDEX(codetform,MATCH(Qualification!Q407,libtform,0))&gt;=10311000,INDEX(codetform,MATCH(Qualification!Q407,libtform,0))&lt;=10319900),IF(AND(INDEX(codetwolang,MATCH(Qualification!U407,libtwolang,0))&gt;=1,INDEX(codetwolang,MATCH(Qualification!U407,libtwolang,0))&lt;=999),TRUE,FALSE),IF(AND(INDEX(codetwolang,MATCH(Qualification!U407,libtwolang,0))&gt;=10,INDEX(codetwolang,MATCH(Qualification!U407,libtwolang,0))&lt;=99),FALSE,TRUE))))</f>
        <v/>
      </c>
      <c r="AE407" s="26" t="str">
        <f t="shared" si="151"/>
        <v/>
      </c>
      <c r="AF407" s="56" t="str">
        <f t="shared" si="137"/>
        <v/>
      </c>
    </row>
    <row r="408" spans="1:32">
      <c r="A408" s="40" t="str">
        <f t="shared" si="152"/>
        <v/>
      </c>
      <c r="B408" s="40" t="str">
        <f t="shared" si="138"/>
        <v/>
      </c>
      <c r="C408" s="65" t="str">
        <f t="shared" si="139"/>
        <v/>
      </c>
      <c r="D408" s="56" t="str">
        <f t="shared" si="140"/>
        <v/>
      </c>
      <c r="E408" s="56" t="str">
        <f t="shared" si="141"/>
        <v/>
      </c>
      <c r="F408" s="66" t="str">
        <f t="shared" si="142"/>
        <v/>
      </c>
      <c r="G408" s="66" t="str">
        <f t="shared" si="143"/>
        <v/>
      </c>
      <c r="H408" s="57" t="str">
        <f t="shared" si="144"/>
        <v/>
      </c>
      <c r="I408" s="57" t="str">
        <f t="shared" si="145"/>
        <v/>
      </c>
      <c r="J408" s="64" t="str">
        <f t="shared" si="146"/>
        <v/>
      </c>
      <c r="K408" s="64" t="str">
        <f t="shared" si="147"/>
        <v/>
      </c>
      <c r="L408" s="114" t="str">
        <f t="shared" si="148"/>
        <v/>
      </c>
      <c r="M408" s="114" t="str">
        <f t="shared" si="149"/>
        <v/>
      </c>
      <c r="N408" s="113" t="str">
        <f>IF(B408&lt;&gt;"",IF(INDEX(ctrlage,B408)=TRUE,Livraison!$B$15-(YEAR(INDEX(pgebdat,B408))),""),"")</f>
        <v/>
      </c>
      <c r="O408" s="107"/>
      <c r="P408" s="105"/>
      <c r="Q408" s="108"/>
      <c r="R408" s="126"/>
      <c r="S408" s="108"/>
      <c r="T408" s="108"/>
      <c r="U408" s="108"/>
      <c r="V408" s="105"/>
      <c r="W408" s="132" t="str">
        <f t="shared" si="153"/>
        <v/>
      </c>
      <c r="X408" s="26" t="str">
        <f t="shared" si="150"/>
        <v/>
      </c>
      <c r="Y408" s="26" t="str">
        <f t="shared" si="132"/>
        <v/>
      </c>
      <c r="Z408" s="26" t="str">
        <f t="shared" si="133"/>
        <v/>
      </c>
      <c r="AA408" s="26" t="str">
        <f t="shared" si="134"/>
        <v/>
      </c>
      <c r="AB408" s="26" t="str">
        <f t="shared" si="135"/>
        <v/>
      </c>
      <c r="AC408" s="26" t="str">
        <f t="shared" si="136"/>
        <v/>
      </c>
      <c r="AD408" s="26" t="str">
        <f>IF(OR(ISBLANK(U408),ISBLANK(Q408),U408="-"),"",IF(ISNA(MATCH(U408,libtwolang,0)),FALSE,IF(AND(Z408=TRUE,INDEX(codetform,MATCH(Qualification!Q408,libtform,0))&gt;=10311000,INDEX(codetform,MATCH(Qualification!Q408,libtform,0))&lt;=10319900),IF(AND(INDEX(codetwolang,MATCH(Qualification!U408,libtwolang,0))&gt;=1,INDEX(codetwolang,MATCH(Qualification!U408,libtwolang,0))&lt;=999),TRUE,FALSE),IF(AND(INDEX(codetwolang,MATCH(Qualification!U408,libtwolang,0))&gt;=10,INDEX(codetwolang,MATCH(Qualification!U408,libtwolang,0))&lt;=99),FALSE,TRUE))))</f>
        <v/>
      </c>
      <c r="AE408" s="26" t="str">
        <f t="shared" si="151"/>
        <v/>
      </c>
      <c r="AF408" s="56" t="str">
        <f t="shared" si="137"/>
        <v/>
      </c>
    </row>
    <row r="409" spans="1:32">
      <c r="A409" s="40" t="str">
        <f t="shared" si="152"/>
        <v/>
      </c>
      <c r="B409" s="40" t="str">
        <f t="shared" si="138"/>
        <v/>
      </c>
      <c r="C409" s="65" t="str">
        <f t="shared" si="139"/>
        <v/>
      </c>
      <c r="D409" s="56" t="str">
        <f t="shared" si="140"/>
        <v/>
      </c>
      <c r="E409" s="56" t="str">
        <f t="shared" si="141"/>
        <v/>
      </c>
      <c r="F409" s="66" t="str">
        <f t="shared" si="142"/>
        <v/>
      </c>
      <c r="G409" s="66" t="str">
        <f t="shared" si="143"/>
        <v/>
      </c>
      <c r="H409" s="57" t="str">
        <f t="shared" si="144"/>
        <v/>
      </c>
      <c r="I409" s="57" t="str">
        <f t="shared" si="145"/>
        <v/>
      </c>
      <c r="J409" s="64" t="str">
        <f t="shared" si="146"/>
        <v/>
      </c>
      <c r="K409" s="64" t="str">
        <f t="shared" si="147"/>
        <v/>
      </c>
      <c r="L409" s="114" t="str">
        <f t="shared" si="148"/>
        <v/>
      </c>
      <c r="M409" s="114" t="str">
        <f t="shared" si="149"/>
        <v/>
      </c>
      <c r="N409" s="113" t="str">
        <f>IF(B409&lt;&gt;"",IF(INDEX(ctrlage,B409)=TRUE,Livraison!$B$15-(YEAR(INDEX(pgebdat,B409))),""),"")</f>
        <v/>
      </c>
      <c r="O409" s="107"/>
      <c r="P409" s="105"/>
      <c r="Q409" s="108"/>
      <c r="R409" s="126"/>
      <c r="S409" s="108"/>
      <c r="T409" s="108"/>
      <c r="U409" s="108"/>
      <c r="V409" s="105"/>
      <c r="W409" s="132" t="str">
        <f t="shared" si="153"/>
        <v/>
      </c>
      <c r="X409" s="26" t="str">
        <f t="shared" si="150"/>
        <v/>
      </c>
      <c r="Y409" s="26" t="str">
        <f t="shared" si="132"/>
        <v/>
      </c>
      <c r="Z409" s="26" t="str">
        <f t="shared" si="133"/>
        <v/>
      </c>
      <c r="AA409" s="26" t="str">
        <f t="shared" si="134"/>
        <v/>
      </c>
      <c r="AB409" s="26" t="str">
        <f t="shared" si="135"/>
        <v/>
      </c>
      <c r="AC409" s="26" t="str">
        <f t="shared" si="136"/>
        <v/>
      </c>
      <c r="AD409" s="26" t="str">
        <f>IF(OR(ISBLANK(U409),ISBLANK(Q409),U409="-"),"",IF(ISNA(MATCH(U409,libtwolang,0)),FALSE,IF(AND(Z409=TRUE,INDEX(codetform,MATCH(Qualification!Q409,libtform,0))&gt;=10311000,INDEX(codetform,MATCH(Qualification!Q409,libtform,0))&lt;=10319900),IF(AND(INDEX(codetwolang,MATCH(Qualification!U409,libtwolang,0))&gt;=1,INDEX(codetwolang,MATCH(Qualification!U409,libtwolang,0))&lt;=999),TRUE,FALSE),IF(AND(INDEX(codetwolang,MATCH(Qualification!U409,libtwolang,0))&gt;=10,INDEX(codetwolang,MATCH(Qualification!U409,libtwolang,0))&lt;=99),FALSE,TRUE))))</f>
        <v/>
      </c>
      <c r="AE409" s="26" t="str">
        <f t="shared" si="151"/>
        <v/>
      </c>
      <c r="AF409" s="56" t="str">
        <f t="shared" si="137"/>
        <v/>
      </c>
    </row>
    <row r="410" spans="1:32">
      <c r="A410" s="40" t="str">
        <f t="shared" si="152"/>
        <v/>
      </c>
      <c r="B410" s="40" t="str">
        <f t="shared" si="138"/>
        <v/>
      </c>
      <c r="C410" s="65" t="str">
        <f t="shared" si="139"/>
        <v/>
      </c>
      <c r="D410" s="56" t="str">
        <f t="shared" si="140"/>
        <v/>
      </c>
      <c r="E410" s="56" t="str">
        <f t="shared" si="141"/>
        <v/>
      </c>
      <c r="F410" s="66" t="str">
        <f t="shared" si="142"/>
        <v/>
      </c>
      <c r="G410" s="66" t="str">
        <f t="shared" si="143"/>
        <v/>
      </c>
      <c r="H410" s="57" t="str">
        <f t="shared" si="144"/>
        <v/>
      </c>
      <c r="I410" s="57" t="str">
        <f t="shared" si="145"/>
        <v/>
      </c>
      <c r="J410" s="64" t="str">
        <f t="shared" si="146"/>
        <v/>
      </c>
      <c r="K410" s="64" t="str">
        <f t="shared" si="147"/>
        <v/>
      </c>
      <c r="L410" s="114" t="str">
        <f t="shared" si="148"/>
        <v/>
      </c>
      <c r="M410" s="114" t="str">
        <f t="shared" si="149"/>
        <v/>
      </c>
      <c r="N410" s="113" t="str">
        <f>IF(B410&lt;&gt;"",IF(INDEX(ctrlage,B410)=TRUE,Livraison!$B$15-(YEAR(INDEX(pgebdat,B410))),""),"")</f>
        <v/>
      </c>
      <c r="O410" s="107"/>
      <c r="P410" s="105"/>
      <c r="Q410" s="108"/>
      <c r="R410" s="126"/>
      <c r="S410" s="108"/>
      <c r="T410" s="108"/>
      <c r="U410" s="108"/>
      <c r="V410" s="105"/>
      <c r="W410" s="132" t="str">
        <f t="shared" si="153"/>
        <v/>
      </c>
      <c r="X410" s="26" t="str">
        <f t="shared" si="150"/>
        <v/>
      </c>
      <c r="Y410" s="26" t="str">
        <f t="shared" si="132"/>
        <v/>
      </c>
      <c r="Z410" s="26" t="str">
        <f t="shared" si="133"/>
        <v/>
      </c>
      <c r="AA410" s="26" t="str">
        <f t="shared" si="134"/>
        <v/>
      </c>
      <c r="AB410" s="26" t="str">
        <f t="shared" si="135"/>
        <v/>
      </c>
      <c r="AC410" s="26" t="str">
        <f t="shared" si="136"/>
        <v/>
      </c>
      <c r="AD410" s="26" t="str">
        <f>IF(OR(ISBLANK(U410),ISBLANK(Q410),U410="-"),"",IF(ISNA(MATCH(U410,libtwolang,0)),FALSE,IF(AND(Z410=TRUE,INDEX(codetform,MATCH(Qualification!Q410,libtform,0))&gt;=10311000,INDEX(codetform,MATCH(Qualification!Q410,libtform,0))&lt;=10319900),IF(AND(INDEX(codetwolang,MATCH(Qualification!U410,libtwolang,0))&gt;=1,INDEX(codetwolang,MATCH(Qualification!U410,libtwolang,0))&lt;=999),TRUE,FALSE),IF(AND(INDEX(codetwolang,MATCH(Qualification!U410,libtwolang,0))&gt;=10,INDEX(codetwolang,MATCH(Qualification!U410,libtwolang,0))&lt;=99),FALSE,TRUE))))</f>
        <v/>
      </c>
      <c r="AE410" s="26" t="str">
        <f t="shared" si="151"/>
        <v/>
      </c>
      <c r="AF410" s="56" t="str">
        <f t="shared" si="137"/>
        <v/>
      </c>
    </row>
    <row r="411" spans="1:32">
      <c r="A411" s="40" t="str">
        <f t="shared" si="152"/>
        <v/>
      </c>
      <c r="B411" s="40" t="str">
        <f t="shared" si="138"/>
        <v/>
      </c>
      <c r="C411" s="65" t="str">
        <f t="shared" si="139"/>
        <v/>
      </c>
      <c r="D411" s="56" t="str">
        <f t="shared" si="140"/>
        <v/>
      </c>
      <c r="E411" s="56" t="str">
        <f t="shared" si="141"/>
        <v/>
      </c>
      <c r="F411" s="66" t="str">
        <f t="shared" si="142"/>
        <v/>
      </c>
      <c r="G411" s="66" t="str">
        <f t="shared" si="143"/>
        <v/>
      </c>
      <c r="H411" s="57" t="str">
        <f t="shared" si="144"/>
        <v/>
      </c>
      <c r="I411" s="57" t="str">
        <f t="shared" si="145"/>
        <v/>
      </c>
      <c r="J411" s="64" t="str">
        <f t="shared" si="146"/>
        <v/>
      </c>
      <c r="K411" s="64" t="str">
        <f t="shared" si="147"/>
        <v/>
      </c>
      <c r="L411" s="114" t="str">
        <f t="shared" si="148"/>
        <v/>
      </c>
      <c r="M411" s="114" t="str">
        <f t="shared" si="149"/>
        <v/>
      </c>
      <c r="N411" s="113" t="str">
        <f>IF(B411&lt;&gt;"",IF(INDEX(ctrlage,B411)=TRUE,Livraison!$B$15-(YEAR(INDEX(pgebdat,B411))),""),"")</f>
        <v/>
      </c>
      <c r="O411" s="107"/>
      <c r="P411" s="105"/>
      <c r="Q411" s="108"/>
      <c r="R411" s="126"/>
      <c r="S411" s="108"/>
      <c r="T411" s="108"/>
      <c r="U411" s="108"/>
      <c r="V411" s="105"/>
      <c r="W411" s="132" t="str">
        <f t="shared" si="153"/>
        <v/>
      </c>
      <c r="X411" s="26" t="str">
        <f t="shared" si="150"/>
        <v/>
      </c>
      <c r="Y411" s="26" t="str">
        <f t="shared" si="132"/>
        <v/>
      </c>
      <c r="Z411" s="26" t="str">
        <f t="shared" si="133"/>
        <v/>
      </c>
      <c r="AA411" s="26" t="str">
        <f t="shared" si="134"/>
        <v/>
      </c>
      <c r="AB411" s="26" t="str">
        <f t="shared" si="135"/>
        <v/>
      </c>
      <c r="AC411" s="26" t="str">
        <f t="shared" si="136"/>
        <v/>
      </c>
      <c r="AD411" s="26" t="str">
        <f>IF(OR(ISBLANK(U411),ISBLANK(Q411),U411="-"),"",IF(ISNA(MATCH(U411,libtwolang,0)),FALSE,IF(AND(Z411=TRUE,INDEX(codetform,MATCH(Qualification!Q411,libtform,0))&gt;=10311000,INDEX(codetform,MATCH(Qualification!Q411,libtform,0))&lt;=10319900),IF(AND(INDEX(codetwolang,MATCH(Qualification!U411,libtwolang,0))&gt;=1,INDEX(codetwolang,MATCH(Qualification!U411,libtwolang,0))&lt;=999),TRUE,FALSE),IF(AND(INDEX(codetwolang,MATCH(Qualification!U411,libtwolang,0))&gt;=10,INDEX(codetwolang,MATCH(Qualification!U411,libtwolang,0))&lt;=99),FALSE,TRUE))))</f>
        <v/>
      </c>
      <c r="AE411" s="26" t="str">
        <f t="shared" si="151"/>
        <v/>
      </c>
      <c r="AF411" s="56" t="str">
        <f t="shared" si="137"/>
        <v/>
      </c>
    </row>
    <row r="412" spans="1:32">
      <c r="A412" s="40" t="str">
        <f t="shared" si="152"/>
        <v/>
      </c>
      <c r="B412" s="40" t="str">
        <f t="shared" si="138"/>
        <v/>
      </c>
      <c r="C412" s="65" t="str">
        <f t="shared" si="139"/>
        <v/>
      </c>
      <c r="D412" s="56" t="str">
        <f t="shared" si="140"/>
        <v/>
      </c>
      <c r="E412" s="56" t="str">
        <f t="shared" si="141"/>
        <v/>
      </c>
      <c r="F412" s="66" t="str">
        <f t="shared" si="142"/>
        <v/>
      </c>
      <c r="G412" s="66" t="str">
        <f t="shared" si="143"/>
        <v/>
      </c>
      <c r="H412" s="57" t="str">
        <f t="shared" si="144"/>
        <v/>
      </c>
      <c r="I412" s="57" t="str">
        <f t="shared" si="145"/>
        <v/>
      </c>
      <c r="J412" s="64" t="str">
        <f t="shared" si="146"/>
        <v/>
      </c>
      <c r="K412" s="64" t="str">
        <f t="shared" si="147"/>
        <v/>
      </c>
      <c r="L412" s="114" t="str">
        <f t="shared" si="148"/>
        <v/>
      </c>
      <c r="M412" s="114" t="str">
        <f t="shared" si="149"/>
        <v/>
      </c>
      <c r="N412" s="113" t="str">
        <f>IF(B412&lt;&gt;"",IF(INDEX(ctrlage,B412)=TRUE,Livraison!$B$15-(YEAR(INDEX(pgebdat,B412))),""),"")</f>
        <v/>
      </c>
      <c r="O412" s="107"/>
      <c r="P412" s="105"/>
      <c r="Q412" s="108"/>
      <c r="R412" s="126"/>
      <c r="S412" s="108"/>
      <c r="T412" s="108"/>
      <c r="U412" s="108"/>
      <c r="V412" s="105"/>
      <c r="W412" s="132" t="str">
        <f t="shared" si="153"/>
        <v/>
      </c>
      <c r="X412" s="26" t="str">
        <f t="shared" si="150"/>
        <v/>
      </c>
      <c r="Y412" s="26" t="str">
        <f t="shared" si="132"/>
        <v/>
      </c>
      <c r="Z412" s="26" t="str">
        <f t="shared" si="133"/>
        <v/>
      </c>
      <c r="AA412" s="26" t="str">
        <f t="shared" si="134"/>
        <v/>
      </c>
      <c r="AB412" s="26" t="str">
        <f t="shared" si="135"/>
        <v/>
      </c>
      <c r="AC412" s="26" t="str">
        <f t="shared" si="136"/>
        <v/>
      </c>
      <c r="AD412" s="26" t="str">
        <f>IF(OR(ISBLANK(U412),ISBLANK(Q412),U412="-"),"",IF(ISNA(MATCH(U412,libtwolang,0)),FALSE,IF(AND(Z412=TRUE,INDEX(codetform,MATCH(Qualification!Q412,libtform,0))&gt;=10311000,INDEX(codetform,MATCH(Qualification!Q412,libtform,0))&lt;=10319900),IF(AND(INDEX(codetwolang,MATCH(Qualification!U412,libtwolang,0))&gt;=1,INDEX(codetwolang,MATCH(Qualification!U412,libtwolang,0))&lt;=999),TRUE,FALSE),IF(AND(INDEX(codetwolang,MATCH(Qualification!U412,libtwolang,0))&gt;=10,INDEX(codetwolang,MATCH(Qualification!U412,libtwolang,0))&lt;=99),FALSE,TRUE))))</f>
        <v/>
      </c>
      <c r="AE412" s="26" t="str">
        <f t="shared" si="151"/>
        <v/>
      </c>
      <c r="AF412" s="56" t="str">
        <f t="shared" si="137"/>
        <v/>
      </c>
    </row>
    <row r="413" spans="1:32">
      <c r="A413" s="40" t="str">
        <f t="shared" si="152"/>
        <v/>
      </c>
      <c r="B413" s="40" t="str">
        <f t="shared" si="138"/>
        <v/>
      </c>
      <c r="C413" s="65" t="str">
        <f t="shared" si="139"/>
        <v/>
      </c>
      <c r="D413" s="56" t="str">
        <f t="shared" si="140"/>
        <v/>
      </c>
      <c r="E413" s="56" t="str">
        <f t="shared" si="141"/>
        <v/>
      </c>
      <c r="F413" s="66" t="str">
        <f t="shared" si="142"/>
        <v/>
      </c>
      <c r="G413" s="66" t="str">
        <f t="shared" si="143"/>
        <v/>
      </c>
      <c r="H413" s="57" t="str">
        <f t="shared" si="144"/>
        <v/>
      </c>
      <c r="I413" s="57" t="str">
        <f t="shared" si="145"/>
        <v/>
      </c>
      <c r="J413" s="64" t="str">
        <f t="shared" si="146"/>
        <v/>
      </c>
      <c r="K413" s="64" t="str">
        <f t="shared" si="147"/>
        <v/>
      </c>
      <c r="L413" s="114" t="str">
        <f t="shared" si="148"/>
        <v/>
      </c>
      <c r="M413" s="114" t="str">
        <f t="shared" si="149"/>
        <v/>
      </c>
      <c r="N413" s="113" t="str">
        <f>IF(B413&lt;&gt;"",IF(INDEX(ctrlage,B413)=TRUE,Livraison!$B$15-(YEAR(INDEX(pgebdat,B413))),""),"")</f>
        <v/>
      </c>
      <c r="O413" s="107"/>
      <c r="P413" s="105"/>
      <c r="Q413" s="108"/>
      <c r="R413" s="126"/>
      <c r="S413" s="108"/>
      <c r="T413" s="108"/>
      <c r="U413" s="108"/>
      <c r="V413" s="105"/>
      <c r="W413" s="132" t="str">
        <f t="shared" si="153"/>
        <v/>
      </c>
      <c r="X413" s="26" t="str">
        <f t="shared" si="150"/>
        <v/>
      </c>
      <c r="Y413" s="26" t="str">
        <f t="shared" si="132"/>
        <v/>
      </c>
      <c r="Z413" s="26" t="str">
        <f t="shared" si="133"/>
        <v/>
      </c>
      <c r="AA413" s="26" t="str">
        <f t="shared" si="134"/>
        <v/>
      </c>
      <c r="AB413" s="26" t="str">
        <f t="shared" si="135"/>
        <v/>
      </c>
      <c r="AC413" s="26" t="str">
        <f t="shared" si="136"/>
        <v/>
      </c>
      <c r="AD413" s="26" t="str">
        <f>IF(OR(ISBLANK(U413),ISBLANK(Q413),U413="-"),"",IF(ISNA(MATCH(U413,libtwolang,0)),FALSE,IF(AND(Z413=TRUE,INDEX(codetform,MATCH(Qualification!Q413,libtform,0))&gt;=10311000,INDEX(codetform,MATCH(Qualification!Q413,libtform,0))&lt;=10319900),IF(AND(INDEX(codetwolang,MATCH(Qualification!U413,libtwolang,0))&gt;=1,INDEX(codetwolang,MATCH(Qualification!U413,libtwolang,0))&lt;=999),TRUE,FALSE),IF(AND(INDEX(codetwolang,MATCH(Qualification!U413,libtwolang,0))&gt;=10,INDEX(codetwolang,MATCH(Qualification!U413,libtwolang,0))&lt;=99),FALSE,TRUE))))</f>
        <v/>
      </c>
      <c r="AE413" s="26" t="str">
        <f t="shared" si="151"/>
        <v/>
      </c>
      <c r="AF413" s="56" t="str">
        <f t="shared" si="137"/>
        <v/>
      </c>
    </row>
    <row r="414" spans="1:32">
      <c r="A414" s="40" t="str">
        <f t="shared" si="152"/>
        <v/>
      </c>
      <c r="B414" s="40" t="str">
        <f t="shared" si="138"/>
        <v/>
      </c>
      <c r="C414" s="65" t="str">
        <f t="shared" si="139"/>
        <v/>
      </c>
      <c r="D414" s="56" t="str">
        <f t="shared" si="140"/>
        <v/>
      </c>
      <c r="E414" s="56" t="str">
        <f t="shared" si="141"/>
        <v/>
      </c>
      <c r="F414" s="66" t="str">
        <f t="shared" si="142"/>
        <v/>
      </c>
      <c r="G414" s="66" t="str">
        <f t="shared" si="143"/>
        <v/>
      </c>
      <c r="H414" s="57" t="str">
        <f t="shared" si="144"/>
        <v/>
      </c>
      <c r="I414" s="57" t="str">
        <f t="shared" si="145"/>
        <v/>
      </c>
      <c r="J414" s="64" t="str">
        <f t="shared" si="146"/>
        <v/>
      </c>
      <c r="K414" s="64" t="str">
        <f t="shared" si="147"/>
        <v/>
      </c>
      <c r="L414" s="114" t="str">
        <f t="shared" si="148"/>
        <v/>
      </c>
      <c r="M414" s="114" t="str">
        <f t="shared" si="149"/>
        <v/>
      </c>
      <c r="N414" s="113" t="str">
        <f>IF(B414&lt;&gt;"",IF(INDEX(ctrlage,B414)=TRUE,Livraison!$B$15-(YEAR(INDEX(pgebdat,B414))),""),"")</f>
        <v/>
      </c>
      <c r="O414" s="107"/>
      <c r="P414" s="105"/>
      <c r="Q414" s="108"/>
      <c r="R414" s="126"/>
      <c r="S414" s="108"/>
      <c r="T414" s="108"/>
      <c r="U414" s="108"/>
      <c r="V414" s="105"/>
      <c r="W414" s="132" t="str">
        <f t="shared" si="153"/>
        <v/>
      </c>
      <c r="X414" s="26" t="str">
        <f t="shared" si="150"/>
        <v/>
      </c>
      <c r="Y414" s="26" t="str">
        <f t="shared" si="132"/>
        <v/>
      </c>
      <c r="Z414" s="26" t="str">
        <f t="shared" si="133"/>
        <v/>
      </c>
      <c r="AA414" s="26" t="str">
        <f t="shared" si="134"/>
        <v/>
      </c>
      <c r="AB414" s="26" t="str">
        <f t="shared" si="135"/>
        <v/>
      </c>
      <c r="AC414" s="26" t="str">
        <f t="shared" si="136"/>
        <v/>
      </c>
      <c r="AD414" s="26" t="str">
        <f>IF(OR(ISBLANK(U414),ISBLANK(Q414),U414="-"),"",IF(ISNA(MATCH(U414,libtwolang,0)),FALSE,IF(AND(Z414=TRUE,INDEX(codetform,MATCH(Qualification!Q414,libtform,0))&gt;=10311000,INDEX(codetform,MATCH(Qualification!Q414,libtform,0))&lt;=10319900),IF(AND(INDEX(codetwolang,MATCH(Qualification!U414,libtwolang,0))&gt;=1,INDEX(codetwolang,MATCH(Qualification!U414,libtwolang,0))&lt;=999),TRUE,FALSE),IF(AND(INDEX(codetwolang,MATCH(Qualification!U414,libtwolang,0))&gt;=10,INDEX(codetwolang,MATCH(Qualification!U414,libtwolang,0))&lt;=99),FALSE,TRUE))))</f>
        <v/>
      </c>
      <c r="AE414" s="26" t="str">
        <f t="shared" si="151"/>
        <v/>
      </c>
      <c r="AF414" s="56" t="str">
        <f t="shared" si="137"/>
        <v/>
      </c>
    </row>
    <row r="415" spans="1:32">
      <c r="A415" s="40" t="str">
        <f t="shared" si="152"/>
        <v/>
      </c>
      <c r="B415" s="40" t="str">
        <f t="shared" si="138"/>
        <v/>
      </c>
      <c r="C415" s="65" t="str">
        <f t="shared" si="139"/>
        <v/>
      </c>
      <c r="D415" s="56" t="str">
        <f t="shared" si="140"/>
        <v/>
      </c>
      <c r="E415" s="56" t="str">
        <f t="shared" si="141"/>
        <v/>
      </c>
      <c r="F415" s="66" t="str">
        <f t="shared" si="142"/>
        <v/>
      </c>
      <c r="G415" s="66" t="str">
        <f t="shared" si="143"/>
        <v/>
      </c>
      <c r="H415" s="57" t="str">
        <f t="shared" si="144"/>
        <v/>
      </c>
      <c r="I415" s="57" t="str">
        <f t="shared" si="145"/>
        <v/>
      </c>
      <c r="J415" s="64" t="str">
        <f t="shared" si="146"/>
        <v/>
      </c>
      <c r="K415" s="64" t="str">
        <f t="shared" si="147"/>
        <v/>
      </c>
      <c r="L415" s="114" t="str">
        <f t="shared" si="148"/>
        <v/>
      </c>
      <c r="M415" s="114" t="str">
        <f t="shared" si="149"/>
        <v/>
      </c>
      <c r="N415" s="113" t="str">
        <f>IF(B415&lt;&gt;"",IF(INDEX(ctrlage,B415)=TRUE,Livraison!$B$15-(YEAR(INDEX(pgebdat,B415))),""),"")</f>
        <v/>
      </c>
      <c r="O415" s="107"/>
      <c r="P415" s="105"/>
      <c r="Q415" s="108"/>
      <c r="R415" s="126"/>
      <c r="S415" s="108"/>
      <c r="T415" s="108"/>
      <c r="U415" s="108"/>
      <c r="V415" s="105"/>
      <c r="W415" s="132" t="str">
        <f t="shared" si="153"/>
        <v/>
      </c>
      <c r="X415" s="26" t="str">
        <f t="shared" si="150"/>
        <v/>
      </c>
      <c r="Y415" s="26" t="str">
        <f t="shared" si="132"/>
        <v/>
      </c>
      <c r="Z415" s="26" t="str">
        <f t="shared" si="133"/>
        <v/>
      </c>
      <c r="AA415" s="26" t="str">
        <f t="shared" si="134"/>
        <v/>
      </c>
      <c r="AB415" s="26" t="str">
        <f t="shared" si="135"/>
        <v/>
      </c>
      <c r="AC415" s="26" t="str">
        <f t="shared" si="136"/>
        <v/>
      </c>
      <c r="AD415" s="26" t="str">
        <f>IF(OR(ISBLANK(U415),ISBLANK(Q415),U415="-"),"",IF(ISNA(MATCH(U415,libtwolang,0)),FALSE,IF(AND(Z415=TRUE,INDEX(codetform,MATCH(Qualification!Q415,libtform,0))&gt;=10311000,INDEX(codetform,MATCH(Qualification!Q415,libtform,0))&lt;=10319900),IF(AND(INDEX(codetwolang,MATCH(Qualification!U415,libtwolang,0))&gt;=1,INDEX(codetwolang,MATCH(Qualification!U415,libtwolang,0))&lt;=999),TRUE,FALSE),IF(AND(INDEX(codetwolang,MATCH(Qualification!U415,libtwolang,0))&gt;=10,INDEX(codetwolang,MATCH(Qualification!U415,libtwolang,0))&lt;=99),FALSE,TRUE))))</f>
        <v/>
      </c>
      <c r="AE415" s="26" t="str">
        <f t="shared" si="151"/>
        <v/>
      </c>
      <c r="AF415" s="56" t="str">
        <f t="shared" si="137"/>
        <v/>
      </c>
    </row>
    <row r="416" spans="1:32">
      <c r="A416" s="40" t="str">
        <f t="shared" si="152"/>
        <v/>
      </c>
      <c r="B416" s="40" t="str">
        <f t="shared" si="138"/>
        <v/>
      </c>
      <c r="C416" s="65" t="str">
        <f t="shared" si="139"/>
        <v/>
      </c>
      <c r="D416" s="56" t="str">
        <f t="shared" si="140"/>
        <v/>
      </c>
      <c r="E416" s="56" t="str">
        <f t="shared" si="141"/>
        <v/>
      </c>
      <c r="F416" s="66" t="str">
        <f t="shared" si="142"/>
        <v/>
      </c>
      <c r="G416" s="66" t="str">
        <f t="shared" si="143"/>
        <v/>
      </c>
      <c r="H416" s="57" t="str">
        <f t="shared" si="144"/>
        <v/>
      </c>
      <c r="I416" s="57" t="str">
        <f t="shared" si="145"/>
        <v/>
      </c>
      <c r="J416" s="64" t="str">
        <f t="shared" si="146"/>
        <v/>
      </c>
      <c r="K416" s="64" t="str">
        <f t="shared" si="147"/>
        <v/>
      </c>
      <c r="L416" s="114" t="str">
        <f t="shared" si="148"/>
        <v/>
      </c>
      <c r="M416" s="114" t="str">
        <f t="shared" si="149"/>
        <v/>
      </c>
      <c r="N416" s="113" t="str">
        <f>IF(B416&lt;&gt;"",IF(INDEX(ctrlage,B416)=TRUE,Livraison!$B$15-(YEAR(INDEX(pgebdat,B416))),""),"")</f>
        <v/>
      </c>
      <c r="O416" s="107"/>
      <c r="P416" s="105"/>
      <c r="Q416" s="108"/>
      <c r="R416" s="126"/>
      <c r="S416" s="108"/>
      <c r="T416" s="108"/>
      <c r="U416" s="108"/>
      <c r="V416" s="105"/>
      <c r="W416" s="132" t="str">
        <f t="shared" si="153"/>
        <v/>
      </c>
      <c r="X416" s="26" t="str">
        <f t="shared" si="150"/>
        <v/>
      </c>
      <c r="Y416" s="26" t="str">
        <f t="shared" si="132"/>
        <v/>
      </c>
      <c r="Z416" s="26" t="str">
        <f t="shared" si="133"/>
        <v/>
      </c>
      <c r="AA416" s="26" t="str">
        <f t="shared" si="134"/>
        <v/>
      </c>
      <c r="AB416" s="26" t="str">
        <f t="shared" si="135"/>
        <v/>
      </c>
      <c r="AC416" s="26" t="str">
        <f t="shared" si="136"/>
        <v/>
      </c>
      <c r="AD416" s="26" t="str">
        <f>IF(OR(ISBLANK(U416),ISBLANK(Q416),U416="-"),"",IF(ISNA(MATCH(U416,libtwolang,0)),FALSE,IF(AND(Z416=TRUE,INDEX(codetform,MATCH(Qualification!Q416,libtform,0))&gt;=10311000,INDEX(codetform,MATCH(Qualification!Q416,libtform,0))&lt;=10319900),IF(AND(INDEX(codetwolang,MATCH(Qualification!U416,libtwolang,0))&gt;=1,INDEX(codetwolang,MATCH(Qualification!U416,libtwolang,0))&lt;=999),TRUE,FALSE),IF(AND(INDEX(codetwolang,MATCH(Qualification!U416,libtwolang,0))&gt;=10,INDEX(codetwolang,MATCH(Qualification!U416,libtwolang,0))&lt;=99),FALSE,TRUE))))</f>
        <v/>
      </c>
      <c r="AE416" s="26" t="str">
        <f t="shared" si="151"/>
        <v/>
      </c>
      <c r="AF416" s="56" t="str">
        <f t="shared" si="137"/>
        <v/>
      </c>
    </row>
    <row r="417" spans="1:32">
      <c r="A417" s="40" t="str">
        <f t="shared" si="152"/>
        <v/>
      </c>
      <c r="B417" s="40" t="str">
        <f t="shared" si="138"/>
        <v/>
      </c>
      <c r="C417" s="65" t="str">
        <f t="shared" si="139"/>
        <v/>
      </c>
      <c r="D417" s="56" t="str">
        <f t="shared" si="140"/>
        <v/>
      </c>
      <c r="E417" s="56" t="str">
        <f t="shared" si="141"/>
        <v/>
      </c>
      <c r="F417" s="66" t="str">
        <f t="shared" si="142"/>
        <v/>
      </c>
      <c r="G417" s="66" t="str">
        <f t="shared" si="143"/>
        <v/>
      </c>
      <c r="H417" s="57" t="str">
        <f t="shared" si="144"/>
        <v/>
      </c>
      <c r="I417" s="57" t="str">
        <f t="shared" si="145"/>
        <v/>
      </c>
      <c r="J417" s="64" t="str">
        <f t="shared" si="146"/>
        <v/>
      </c>
      <c r="K417" s="64" t="str">
        <f t="shared" si="147"/>
        <v/>
      </c>
      <c r="L417" s="114" t="str">
        <f t="shared" si="148"/>
        <v/>
      </c>
      <c r="M417" s="114" t="str">
        <f t="shared" si="149"/>
        <v/>
      </c>
      <c r="N417" s="113" t="str">
        <f>IF(B417&lt;&gt;"",IF(INDEX(ctrlage,B417)=TRUE,Livraison!$B$15-(YEAR(INDEX(pgebdat,B417))),""),"")</f>
        <v/>
      </c>
      <c r="O417" s="107"/>
      <c r="P417" s="105"/>
      <c r="Q417" s="108"/>
      <c r="R417" s="126"/>
      <c r="S417" s="108"/>
      <c r="T417" s="108"/>
      <c r="U417" s="108"/>
      <c r="V417" s="105"/>
      <c r="W417" s="132" t="str">
        <f t="shared" si="153"/>
        <v/>
      </c>
      <c r="X417" s="26" t="str">
        <f t="shared" si="150"/>
        <v/>
      </c>
      <c r="Y417" s="26" t="str">
        <f t="shared" si="132"/>
        <v/>
      </c>
      <c r="Z417" s="26" t="str">
        <f t="shared" si="133"/>
        <v/>
      </c>
      <c r="AA417" s="26" t="str">
        <f t="shared" si="134"/>
        <v/>
      </c>
      <c r="AB417" s="26" t="str">
        <f t="shared" si="135"/>
        <v/>
      </c>
      <c r="AC417" s="26" t="str">
        <f t="shared" si="136"/>
        <v/>
      </c>
      <c r="AD417" s="26" t="str">
        <f>IF(OR(ISBLANK(U417),ISBLANK(Q417),U417="-"),"",IF(ISNA(MATCH(U417,libtwolang,0)),FALSE,IF(AND(Z417=TRUE,INDEX(codetform,MATCH(Qualification!Q417,libtform,0))&gt;=10311000,INDEX(codetform,MATCH(Qualification!Q417,libtform,0))&lt;=10319900),IF(AND(INDEX(codetwolang,MATCH(Qualification!U417,libtwolang,0))&gt;=1,INDEX(codetwolang,MATCH(Qualification!U417,libtwolang,0))&lt;=999),TRUE,FALSE),IF(AND(INDEX(codetwolang,MATCH(Qualification!U417,libtwolang,0))&gt;=10,INDEX(codetwolang,MATCH(Qualification!U417,libtwolang,0))&lt;=99),FALSE,TRUE))))</f>
        <v/>
      </c>
      <c r="AE417" s="26" t="str">
        <f t="shared" si="151"/>
        <v/>
      </c>
      <c r="AF417" s="56" t="str">
        <f t="shared" si="137"/>
        <v/>
      </c>
    </row>
    <row r="418" spans="1:32">
      <c r="A418" s="40" t="str">
        <f t="shared" si="152"/>
        <v/>
      </c>
      <c r="B418" s="40" t="str">
        <f t="shared" si="138"/>
        <v/>
      </c>
      <c r="C418" s="65" t="str">
        <f t="shared" si="139"/>
        <v/>
      </c>
      <c r="D418" s="56" t="str">
        <f t="shared" si="140"/>
        <v/>
      </c>
      <c r="E418" s="56" t="str">
        <f t="shared" si="141"/>
        <v/>
      </c>
      <c r="F418" s="66" t="str">
        <f t="shared" si="142"/>
        <v/>
      </c>
      <c r="G418" s="66" t="str">
        <f t="shared" si="143"/>
        <v/>
      </c>
      <c r="H418" s="57" t="str">
        <f t="shared" si="144"/>
        <v/>
      </c>
      <c r="I418" s="57" t="str">
        <f t="shared" si="145"/>
        <v/>
      </c>
      <c r="J418" s="64" t="str">
        <f t="shared" si="146"/>
        <v/>
      </c>
      <c r="K418" s="64" t="str">
        <f t="shared" si="147"/>
        <v/>
      </c>
      <c r="L418" s="114" t="str">
        <f t="shared" si="148"/>
        <v/>
      </c>
      <c r="M418" s="114" t="str">
        <f t="shared" si="149"/>
        <v/>
      </c>
      <c r="N418" s="113" t="str">
        <f>IF(B418&lt;&gt;"",IF(INDEX(ctrlage,B418)=TRUE,Livraison!$B$15-(YEAR(INDEX(pgebdat,B418))),""),"")</f>
        <v/>
      </c>
      <c r="O418" s="107"/>
      <c r="P418" s="105"/>
      <c r="Q418" s="108"/>
      <c r="R418" s="126"/>
      <c r="S418" s="108"/>
      <c r="T418" s="108"/>
      <c r="U418" s="108"/>
      <c r="V418" s="105"/>
      <c r="W418" s="132" t="str">
        <f t="shared" si="153"/>
        <v/>
      </c>
      <c r="X418" s="26" t="str">
        <f t="shared" si="150"/>
        <v/>
      </c>
      <c r="Y418" s="26" t="str">
        <f t="shared" si="132"/>
        <v/>
      </c>
      <c r="Z418" s="26" t="str">
        <f t="shared" si="133"/>
        <v/>
      </c>
      <c r="AA418" s="26" t="str">
        <f t="shared" si="134"/>
        <v/>
      </c>
      <c r="AB418" s="26" t="str">
        <f t="shared" si="135"/>
        <v/>
      </c>
      <c r="AC418" s="26" t="str">
        <f t="shared" si="136"/>
        <v/>
      </c>
      <c r="AD418" s="26" t="str">
        <f>IF(OR(ISBLANK(U418),ISBLANK(Q418),U418="-"),"",IF(ISNA(MATCH(U418,libtwolang,0)),FALSE,IF(AND(Z418=TRUE,INDEX(codetform,MATCH(Qualification!Q418,libtform,0))&gt;=10311000,INDEX(codetform,MATCH(Qualification!Q418,libtform,0))&lt;=10319900),IF(AND(INDEX(codetwolang,MATCH(Qualification!U418,libtwolang,0))&gt;=1,INDEX(codetwolang,MATCH(Qualification!U418,libtwolang,0))&lt;=999),TRUE,FALSE),IF(AND(INDEX(codetwolang,MATCH(Qualification!U418,libtwolang,0))&gt;=10,INDEX(codetwolang,MATCH(Qualification!U418,libtwolang,0))&lt;=99),FALSE,TRUE))))</f>
        <v/>
      </c>
      <c r="AE418" s="26" t="str">
        <f t="shared" si="151"/>
        <v/>
      </c>
      <c r="AF418" s="56" t="str">
        <f t="shared" si="137"/>
        <v/>
      </c>
    </row>
    <row r="419" spans="1:32">
      <c r="A419" s="40" t="str">
        <f t="shared" si="152"/>
        <v/>
      </c>
      <c r="B419" s="40" t="str">
        <f t="shared" si="138"/>
        <v/>
      </c>
      <c r="C419" s="65" t="str">
        <f t="shared" si="139"/>
        <v/>
      </c>
      <c r="D419" s="56" t="str">
        <f t="shared" si="140"/>
        <v/>
      </c>
      <c r="E419" s="56" t="str">
        <f t="shared" si="141"/>
        <v/>
      </c>
      <c r="F419" s="66" t="str">
        <f t="shared" si="142"/>
        <v/>
      </c>
      <c r="G419" s="66" t="str">
        <f t="shared" si="143"/>
        <v/>
      </c>
      <c r="H419" s="57" t="str">
        <f t="shared" si="144"/>
        <v/>
      </c>
      <c r="I419" s="57" t="str">
        <f t="shared" si="145"/>
        <v/>
      </c>
      <c r="J419" s="64" t="str">
        <f t="shared" si="146"/>
        <v/>
      </c>
      <c r="K419" s="64" t="str">
        <f t="shared" si="147"/>
        <v/>
      </c>
      <c r="L419" s="114" t="str">
        <f t="shared" si="148"/>
        <v/>
      </c>
      <c r="M419" s="114" t="str">
        <f t="shared" si="149"/>
        <v/>
      </c>
      <c r="N419" s="113" t="str">
        <f>IF(B419&lt;&gt;"",IF(INDEX(ctrlage,B419)=TRUE,Livraison!$B$15-(YEAR(INDEX(pgebdat,B419))),""),"")</f>
        <v/>
      </c>
      <c r="O419" s="107"/>
      <c r="P419" s="105"/>
      <c r="Q419" s="108"/>
      <c r="R419" s="126"/>
      <c r="S419" s="108"/>
      <c r="T419" s="108"/>
      <c r="U419" s="108"/>
      <c r="V419" s="105"/>
      <c r="W419" s="132" t="str">
        <f t="shared" si="153"/>
        <v/>
      </c>
      <c r="X419" s="26" t="str">
        <f t="shared" si="150"/>
        <v/>
      </c>
      <c r="Y419" s="26" t="str">
        <f t="shared" si="132"/>
        <v/>
      </c>
      <c r="Z419" s="26" t="str">
        <f t="shared" si="133"/>
        <v/>
      </c>
      <c r="AA419" s="26" t="str">
        <f t="shared" si="134"/>
        <v/>
      </c>
      <c r="AB419" s="26" t="str">
        <f t="shared" si="135"/>
        <v/>
      </c>
      <c r="AC419" s="26" t="str">
        <f t="shared" si="136"/>
        <v/>
      </c>
      <c r="AD419" s="26" t="str">
        <f>IF(OR(ISBLANK(U419),ISBLANK(Q419),U419="-"),"",IF(ISNA(MATCH(U419,libtwolang,0)),FALSE,IF(AND(Z419=TRUE,INDEX(codetform,MATCH(Qualification!Q419,libtform,0))&gt;=10311000,INDEX(codetform,MATCH(Qualification!Q419,libtform,0))&lt;=10319900),IF(AND(INDEX(codetwolang,MATCH(Qualification!U419,libtwolang,0))&gt;=1,INDEX(codetwolang,MATCH(Qualification!U419,libtwolang,0))&lt;=999),TRUE,FALSE),IF(AND(INDEX(codetwolang,MATCH(Qualification!U419,libtwolang,0))&gt;=10,INDEX(codetwolang,MATCH(Qualification!U419,libtwolang,0))&lt;=99),FALSE,TRUE))))</f>
        <v/>
      </c>
      <c r="AE419" s="26" t="str">
        <f t="shared" si="151"/>
        <v/>
      </c>
      <c r="AF419" s="56" t="str">
        <f t="shared" si="137"/>
        <v/>
      </c>
    </row>
    <row r="420" spans="1:32">
      <c r="A420" s="40" t="str">
        <f t="shared" si="152"/>
        <v/>
      </c>
      <c r="B420" s="40" t="str">
        <f t="shared" si="138"/>
        <v/>
      </c>
      <c r="C420" s="65" t="str">
        <f t="shared" si="139"/>
        <v/>
      </c>
      <c r="D420" s="56" t="str">
        <f t="shared" si="140"/>
        <v/>
      </c>
      <c r="E420" s="56" t="str">
        <f t="shared" si="141"/>
        <v/>
      </c>
      <c r="F420" s="66" t="str">
        <f t="shared" si="142"/>
        <v/>
      </c>
      <c r="G420" s="66" t="str">
        <f t="shared" si="143"/>
        <v/>
      </c>
      <c r="H420" s="57" t="str">
        <f t="shared" si="144"/>
        <v/>
      </c>
      <c r="I420" s="57" t="str">
        <f t="shared" si="145"/>
        <v/>
      </c>
      <c r="J420" s="64" t="str">
        <f t="shared" si="146"/>
        <v/>
      </c>
      <c r="K420" s="64" t="str">
        <f t="shared" si="147"/>
        <v/>
      </c>
      <c r="L420" s="114" t="str">
        <f t="shared" si="148"/>
        <v/>
      </c>
      <c r="M420" s="114" t="str">
        <f t="shared" si="149"/>
        <v/>
      </c>
      <c r="N420" s="113" t="str">
        <f>IF(B420&lt;&gt;"",IF(INDEX(ctrlage,B420)=TRUE,Livraison!$B$15-(YEAR(INDEX(pgebdat,B420))),""),"")</f>
        <v/>
      </c>
      <c r="O420" s="107"/>
      <c r="P420" s="105"/>
      <c r="Q420" s="108"/>
      <c r="R420" s="126"/>
      <c r="S420" s="108"/>
      <c r="T420" s="108"/>
      <c r="U420" s="108"/>
      <c r="V420" s="105"/>
      <c r="W420" s="132" t="str">
        <f t="shared" si="153"/>
        <v/>
      </c>
      <c r="X420" s="26" t="str">
        <f t="shared" si="150"/>
        <v/>
      </c>
      <c r="Y420" s="26" t="str">
        <f t="shared" si="132"/>
        <v/>
      </c>
      <c r="Z420" s="26" t="str">
        <f t="shared" si="133"/>
        <v/>
      </c>
      <c r="AA420" s="26" t="str">
        <f t="shared" si="134"/>
        <v/>
      </c>
      <c r="AB420" s="26" t="str">
        <f t="shared" si="135"/>
        <v/>
      </c>
      <c r="AC420" s="26" t="str">
        <f t="shared" si="136"/>
        <v/>
      </c>
      <c r="AD420" s="26" t="str">
        <f>IF(OR(ISBLANK(U420),ISBLANK(Q420),U420="-"),"",IF(ISNA(MATCH(U420,libtwolang,0)),FALSE,IF(AND(Z420=TRUE,INDEX(codetform,MATCH(Qualification!Q420,libtform,0))&gt;=10311000,INDEX(codetform,MATCH(Qualification!Q420,libtform,0))&lt;=10319900),IF(AND(INDEX(codetwolang,MATCH(Qualification!U420,libtwolang,0))&gt;=1,INDEX(codetwolang,MATCH(Qualification!U420,libtwolang,0))&lt;=999),TRUE,FALSE),IF(AND(INDEX(codetwolang,MATCH(Qualification!U420,libtwolang,0))&gt;=10,INDEX(codetwolang,MATCH(Qualification!U420,libtwolang,0))&lt;=99),FALSE,TRUE))))</f>
        <v/>
      </c>
      <c r="AE420" s="26" t="str">
        <f t="shared" si="151"/>
        <v/>
      </c>
      <c r="AF420" s="56" t="str">
        <f t="shared" si="137"/>
        <v/>
      </c>
    </row>
    <row r="421" spans="1:32">
      <c r="A421" s="40" t="str">
        <f t="shared" si="152"/>
        <v/>
      </c>
      <c r="B421" s="40" t="str">
        <f t="shared" si="138"/>
        <v/>
      </c>
      <c r="C421" s="65" t="str">
        <f t="shared" si="139"/>
        <v/>
      </c>
      <c r="D421" s="56" t="str">
        <f t="shared" si="140"/>
        <v/>
      </c>
      <c r="E421" s="56" t="str">
        <f t="shared" si="141"/>
        <v/>
      </c>
      <c r="F421" s="66" t="str">
        <f t="shared" si="142"/>
        <v/>
      </c>
      <c r="G421" s="66" t="str">
        <f t="shared" si="143"/>
        <v/>
      </c>
      <c r="H421" s="57" t="str">
        <f t="shared" si="144"/>
        <v/>
      </c>
      <c r="I421" s="57" t="str">
        <f t="shared" si="145"/>
        <v/>
      </c>
      <c r="J421" s="64" t="str">
        <f t="shared" si="146"/>
        <v/>
      </c>
      <c r="K421" s="64" t="str">
        <f t="shared" si="147"/>
        <v/>
      </c>
      <c r="L421" s="114" t="str">
        <f t="shared" si="148"/>
        <v/>
      </c>
      <c r="M421" s="114" t="str">
        <f t="shared" si="149"/>
        <v/>
      </c>
      <c r="N421" s="113" t="str">
        <f>IF(B421&lt;&gt;"",IF(INDEX(ctrlage,B421)=TRUE,Livraison!$B$15-(YEAR(INDEX(pgebdat,B421))),""),"")</f>
        <v/>
      </c>
      <c r="O421" s="107"/>
      <c r="P421" s="105"/>
      <c r="Q421" s="108"/>
      <c r="R421" s="126"/>
      <c r="S421" s="108"/>
      <c r="T421" s="108"/>
      <c r="U421" s="108"/>
      <c r="V421" s="105"/>
      <c r="W421" s="132" t="str">
        <f t="shared" si="153"/>
        <v/>
      </c>
      <c r="X421" s="26" t="str">
        <f t="shared" si="150"/>
        <v/>
      </c>
      <c r="Y421" s="26" t="str">
        <f t="shared" si="132"/>
        <v/>
      </c>
      <c r="Z421" s="26" t="str">
        <f t="shared" si="133"/>
        <v/>
      </c>
      <c r="AA421" s="26" t="str">
        <f t="shared" si="134"/>
        <v/>
      </c>
      <c r="AB421" s="26" t="str">
        <f t="shared" si="135"/>
        <v/>
      </c>
      <c r="AC421" s="26" t="str">
        <f t="shared" si="136"/>
        <v/>
      </c>
      <c r="AD421" s="26" t="str">
        <f>IF(OR(ISBLANK(U421),ISBLANK(Q421),U421="-"),"",IF(ISNA(MATCH(U421,libtwolang,0)),FALSE,IF(AND(Z421=TRUE,INDEX(codetform,MATCH(Qualification!Q421,libtform,0))&gt;=10311000,INDEX(codetform,MATCH(Qualification!Q421,libtform,0))&lt;=10319900),IF(AND(INDEX(codetwolang,MATCH(Qualification!U421,libtwolang,0))&gt;=1,INDEX(codetwolang,MATCH(Qualification!U421,libtwolang,0))&lt;=999),TRUE,FALSE),IF(AND(INDEX(codetwolang,MATCH(Qualification!U421,libtwolang,0))&gt;=10,INDEX(codetwolang,MATCH(Qualification!U421,libtwolang,0))&lt;=99),FALSE,TRUE))))</f>
        <v/>
      </c>
      <c r="AE421" s="26" t="str">
        <f t="shared" si="151"/>
        <v/>
      </c>
      <c r="AF421" s="56" t="str">
        <f t="shared" si="137"/>
        <v/>
      </c>
    </row>
    <row r="422" spans="1:32">
      <c r="A422" s="40" t="str">
        <f t="shared" si="152"/>
        <v/>
      </c>
      <c r="B422" s="40" t="str">
        <f t="shared" si="138"/>
        <v/>
      </c>
      <c r="C422" s="65" t="str">
        <f t="shared" si="139"/>
        <v/>
      </c>
      <c r="D422" s="56" t="str">
        <f t="shared" si="140"/>
        <v/>
      </c>
      <c r="E422" s="56" t="str">
        <f t="shared" si="141"/>
        <v/>
      </c>
      <c r="F422" s="66" t="str">
        <f t="shared" si="142"/>
        <v/>
      </c>
      <c r="G422" s="66" t="str">
        <f t="shared" si="143"/>
        <v/>
      </c>
      <c r="H422" s="57" t="str">
        <f t="shared" si="144"/>
        <v/>
      </c>
      <c r="I422" s="57" t="str">
        <f t="shared" si="145"/>
        <v/>
      </c>
      <c r="J422" s="64" t="str">
        <f t="shared" si="146"/>
        <v/>
      </c>
      <c r="K422" s="64" t="str">
        <f t="shared" si="147"/>
        <v/>
      </c>
      <c r="L422" s="114" t="str">
        <f t="shared" si="148"/>
        <v/>
      </c>
      <c r="M422" s="114" t="str">
        <f t="shared" si="149"/>
        <v/>
      </c>
      <c r="N422" s="113" t="str">
        <f>IF(B422&lt;&gt;"",IF(INDEX(ctrlage,B422)=TRUE,Livraison!$B$15-(YEAR(INDEX(pgebdat,B422))),""),"")</f>
        <v/>
      </c>
      <c r="O422" s="107"/>
      <c r="P422" s="105"/>
      <c r="Q422" s="108"/>
      <c r="R422" s="126"/>
      <c r="S422" s="108"/>
      <c r="T422" s="108"/>
      <c r="U422" s="108"/>
      <c r="V422" s="105"/>
      <c r="W422" s="132" t="str">
        <f t="shared" si="153"/>
        <v/>
      </c>
      <c r="X422" s="26" t="str">
        <f t="shared" si="150"/>
        <v/>
      </c>
      <c r="Y422" s="26" t="str">
        <f t="shared" si="132"/>
        <v/>
      </c>
      <c r="Z422" s="26" t="str">
        <f t="shared" si="133"/>
        <v/>
      </c>
      <c r="AA422" s="26" t="str">
        <f t="shared" si="134"/>
        <v/>
      </c>
      <c r="AB422" s="26" t="str">
        <f t="shared" si="135"/>
        <v/>
      </c>
      <c r="AC422" s="26" t="str">
        <f t="shared" si="136"/>
        <v/>
      </c>
      <c r="AD422" s="26" t="str">
        <f>IF(OR(ISBLANK(U422),ISBLANK(Q422),U422="-"),"",IF(ISNA(MATCH(U422,libtwolang,0)),FALSE,IF(AND(Z422=TRUE,INDEX(codetform,MATCH(Qualification!Q422,libtform,0))&gt;=10311000,INDEX(codetform,MATCH(Qualification!Q422,libtform,0))&lt;=10319900),IF(AND(INDEX(codetwolang,MATCH(Qualification!U422,libtwolang,0))&gt;=1,INDEX(codetwolang,MATCH(Qualification!U422,libtwolang,0))&lt;=999),TRUE,FALSE),IF(AND(INDEX(codetwolang,MATCH(Qualification!U422,libtwolang,0))&gt;=10,INDEX(codetwolang,MATCH(Qualification!U422,libtwolang,0))&lt;=99),FALSE,TRUE))))</f>
        <v/>
      </c>
      <c r="AE422" s="26" t="str">
        <f t="shared" si="151"/>
        <v/>
      </c>
      <c r="AF422" s="56" t="str">
        <f t="shared" si="137"/>
        <v/>
      </c>
    </row>
    <row r="423" spans="1:32">
      <c r="A423" s="40" t="str">
        <f t="shared" si="152"/>
        <v/>
      </c>
      <c r="B423" s="40" t="str">
        <f t="shared" si="138"/>
        <v/>
      </c>
      <c r="C423" s="65" t="str">
        <f t="shared" si="139"/>
        <v/>
      </c>
      <c r="D423" s="56" t="str">
        <f t="shared" si="140"/>
        <v/>
      </c>
      <c r="E423" s="56" t="str">
        <f t="shared" si="141"/>
        <v/>
      </c>
      <c r="F423" s="66" t="str">
        <f t="shared" si="142"/>
        <v/>
      </c>
      <c r="G423" s="66" t="str">
        <f t="shared" si="143"/>
        <v/>
      </c>
      <c r="H423" s="57" t="str">
        <f t="shared" si="144"/>
        <v/>
      </c>
      <c r="I423" s="57" t="str">
        <f t="shared" si="145"/>
        <v/>
      </c>
      <c r="J423" s="64" t="str">
        <f t="shared" si="146"/>
        <v/>
      </c>
      <c r="K423" s="64" t="str">
        <f t="shared" si="147"/>
        <v/>
      </c>
      <c r="L423" s="114" t="str">
        <f t="shared" si="148"/>
        <v/>
      </c>
      <c r="M423" s="114" t="str">
        <f t="shared" si="149"/>
        <v/>
      </c>
      <c r="N423" s="113" t="str">
        <f>IF(B423&lt;&gt;"",IF(INDEX(ctrlage,B423)=TRUE,Livraison!$B$15-(YEAR(INDEX(pgebdat,B423))),""),"")</f>
        <v/>
      </c>
      <c r="O423" s="107"/>
      <c r="P423" s="105"/>
      <c r="Q423" s="108"/>
      <c r="R423" s="126"/>
      <c r="S423" s="108"/>
      <c r="T423" s="108"/>
      <c r="U423" s="108"/>
      <c r="V423" s="105"/>
      <c r="W423" s="132" t="str">
        <f t="shared" si="153"/>
        <v/>
      </c>
      <c r="X423" s="26" t="str">
        <f t="shared" si="150"/>
        <v/>
      </c>
      <c r="Y423" s="26" t="str">
        <f t="shared" si="132"/>
        <v/>
      </c>
      <c r="Z423" s="26" t="str">
        <f t="shared" si="133"/>
        <v/>
      </c>
      <c r="AA423" s="26" t="str">
        <f t="shared" si="134"/>
        <v/>
      </c>
      <c r="AB423" s="26" t="str">
        <f t="shared" si="135"/>
        <v/>
      </c>
      <c r="AC423" s="26" t="str">
        <f t="shared" si="136"/>
        <v/>
      </c>
      <c r="AD423" s="26" t="str">
        <f>IF(OR(ISBLANK(U423),ISBLANK(Q423),U423="-"),"",IF(ISNA(MATCH(U423,libtwolang,0)),FALSE,IF(AND(Z423=TRUE,INDEX(codetform,MATCH(Qualification!Q423,libtform,0))&gt;=10311000,INDEX(codetform,MATCH(Qualification!Q423,libtform,0))&lt;=10319900),IF(AND(INDEX(codetwolang,MATCH(Qualification!U423,libtwolang,0))&gt;=1,INDEX(codetwolang,MATCH(Qualification!U423,libtwolang,0))&lt;=999),TRUE,FALSE),IF(AND(INDEX(codetwolang,MATCH(Qualification!U423,libtwolang,0))&gt;=10,INDEX(codetwolang,MATCH(Qualification!U423,libtwolang,0))&lt;=99),FALSE,TRUE))))</f>
        <v/>
      </c>
      <c r="AE423" s="26" t="str">
        <f t="shared" si="151"/>
        <v/>
      </c>
      <c r="AF423" s="56" t="str">
        <f t="shared" si="137"/>
        <v/>
      </c>
    </row>
    <row r="424" spans="1:32">
      <c r="A424" s="40" t="str">
        <f t="shared" si="152"/>
        <v/>
      </c>
      <c r="B424" s="40" t="str">
        <f t="shared" si="138"/>
        <v/>
      </c>
      <c r="C424" s="65" t="str">
        <f t="shared" si="139"/>
        <v/>
      </c>
      <c r="D424" s="56" t="str">
        <f t="shared" si="140"/>
        <v/>
      </c>
      <c r="E424" s="56" t="str">
        <f t="shared" si="141"/>
        <v/>
      </c>
      <c r="F424" s="66" t="str">
        <f t="shared" si="142"/>
        <v/>
      </c>
      <c r="G424" s="66" t="str">
        <f t="shared" si="143"/>
        <v/>
      </c>
      <c r="H424" s="57" t="str">
        <f t="shared" si="144"/>
        <v/>
      </c>
      <c r="I424" s="57" t="str">
        <f t="shared" si="145"/>
        <v/>
      </c>
      <c r="J424" s="64" t="str">
        <f t="shared" si="146"/>
        <v/>
      </c>
      <c r="K424" s="64" t="str">
        <f t="shared" si="147"/>
        <v/>
      </c>
      <c r="L424" s="114" t="str">
        <f t="shared" si="148"/>
        <v/>
      </c>
      <c r="M424" s="114" t="str">
        <f t="shared" si="149"/>
        <v/>
      </c>
      <c r="N424" s="113" t="str">
        <f>IF(B424&lt;&gt;"",IF(INDEX(ctrlage,B424)=TRUE,Livraison!$B$15-(YEAR(INDEX(pgebdat,B424))),""),"")</f>
        <v/>
      </c>
      <c r="O424" s="107"/>
      <c r="P424" s="105"/>
      <c r="Q424" s="108"/>
      <c r="R424" s="126"/>
      <c r="S424" s="108"/>
      <c r="T424" s="108"/>
      <c r="U424" s="108"/>
      <c r="V424" s="105"/>
      <c r="W424" s="132" t="str">
        <f t="shared" si="153"/>
        <v/>
      </c>
      <c r="X424" s="26" t="str">
        <f t="shared" si="150"/>
        <v/>
      </c>
      <c r="Y424" s="26" t="str">
        <f t="shared" si="132"/>
        <v/>
      </c>
      <c r="Z424" s="26" t="str">
        <f t="shared" si="133"/>
        <v/>
      </c>
      <c r="AA424" s="26" t="str">
        <f t="shared" si="134"/>
        <v/>
      </c>
      <c r="AB424" s="26" t="str">
        <f t="shared" si="135"/>
        <v/>
      </c>
      <c r="AC424" s="26" t="str">
        <f t="shared" si="136"/>
        <v/>
      </c>
      <c r="AD424" s="26" t="str">
        <f>IF(OR(ISBLANK(U424),ISBLANK(Q424),U424="-"),"",IF(ISNA(MATCH(U424,libtwolang,0)),FALSE,IF(AND(Z424=TRUE,INDEX(codetform,MATCH(Qualification!Q424,libtform,0))&gt;=10311000,INDEX(codetform,MATCH(Qualification!Q424,libtform,0))&lt;=10319900),IF(AND(INDEX(codetwolang,MATCH(Qualification!U424,libtwolang,0))&gt;=1,INDEX(codetwolang,MATCH(Qualification!U424,libtwolang,0))&lt;=999),TRUE,FALSE),IF(AND(INDEX(codetwolang,MATCH(Qualification!U424,libtwolang,0))&gt;=10,INDEX(codetwolang,MATCH(Qualification!U424,libtwolang,0))&lt;=99),FALSE,TRUE))))</f>
        <v/>
      </c>
      <c r="AE424" s="26" t="str">
        <f t="shared" si="151"/>
        <v/>
      </c>
      <c r="AF424" s="56" t="str">
        <f t="shared" si="137"/>
        <v/>
      </c>
    </row>
    <row r="425" spans="1:32">
      <c r="A425" s="40" t="str">
        <f t="shared" si="152"/>
        <v/>
      </c>
      <c r="B425" s="40" t="str">
        <f t="shared" si="138"/>
        <v/>
      </c>
      <c r="C425" s="65" t="str">
        <f t="shared" si="139"/>
        <v/>
      </c>
      <c r="D425" s="56" t="str">
        <f t="shared" si="140"/>
        <v/>
      </c>
      <c r="E425" s="56" t="str">
        <f t="shared" si="141"/>
        <v/>
      </c>
      <c r="F425" s="66" t="str">
        <f t="shared" si="142"/>
        <v/>
      </c>
      <c r="G425" s="66" t="str">
        <f t="shared" si="143"/>
        <v/>
      </c>
      <c r="H425" s="57" t="str">
        <f t="shared" si="144"/>
        <v/>
      </c>
      <c r="I425" s="57" t="str">
        <f t="shared" si="145"/>
        <v/>
      </c>
      <c r="J425" s="64" t="str">
        <f t="shared" si="146"/>
        <v/>
      </c>
      <c r="K425" s="64" t="str">
        <f t="shared" si="147"/>
        <v/>
      </c>
      <c r="L425" s="114" t="str">
        <f t="shared" si="148"/>
        <v/>
      </c>
      <c r="M425" s="114" t="str">
        <f t="shared" si="149"/>
        <v/>
      </c>
      <c r="N425" s="113" t="str">
        <f>IF(B425&lt;&gt;"",IF(INDEX(ctrlage,B425)=TRUE,Livraison!$B$15-(YEAR(INDEX(pgebdat,B425))),""),"")</f>
        <v/>
      </c>
      <c r="O425" s="107"/>
      <c r="P425" s="105"/>
      <c r="Q425" s="108"/>
      <c r="R425" s="126"/>
      <c r="S425" s="108"/>
      <c r="T425" s="108"/>
      <c r="U425" s="108"/>
      <c r="V425" s="105"/>
      <c r="W425" s="132" t="str">
        <f t="shared" si="153"/>
        <v/>
      </c>
      <c r="X425" s="26" t="str">
        <f t="shared" si="150"/>
        <v/>
      </c>
      <c r="Y425" s="26" t="str">
        <f t="shared" si="132"/>
        <v/>
      </c>
      <c r="Z425" s="26" t="str">
        <f t="shared" si="133"/>
        <v/>
      </c>
      <c r="AA425" s="26" t="str">
        <f t="shared" si="134"/>
        <v/>
      </c>
      <c r="AB425" s="26" t="str">
        <f t="shared" si="135"/>
        <v/>
      </c>
      <c r="AC425" s="26" t="str">
        <f t="shared" si="136"/>
        <v/>
      </c>
      <c r="AD425" s="26" t="str">
        <f>IF(OR(ISBLANK(U425),ISBLANK(Q425),U425="-"),"",IF(ISNA(MATCH(U425,libtwolang,0)),FALSE,IF(AND(Z425=TRUE,INDEX(codetform,MATCH(Qualification!Q425,libtform,0))&gt;=10311000,INDEX(codetform,MATCH(Qualification!Q425,libtform,0))&lt;=10319900),IF(AND(INDEX(codetwolang,MATCH(Qualification!U425,libtwolang,0))&gt;=1,INDEX(codetwolang,MATCH(Qualification!U425,libtwolang,0))&lt;=999),TRUE,FALSE),IF(AND(INDEX(codetwolang,MATCH(Qualification!U425,libtwolang,0))&gt;=10,INDEX(codetwolang,MATCH(Qualification!U425,libtwolang,0))&lt;=99),FALSE,TRUE))))</f>
        <v/>
      </c>
      <c r="AE425" s="26" t="str">
        <f t="shared" si="151"/>
        <v/>
      </c>
      <c r="AF425" s="56" t="str">
        <f t="shared" si="137"/>
        <v/>
      </c>
    </row>
    <row r="426" spans="1:32">
      <c r="A426" s="40" t="str">
        <f t="shared" si="152"/>
        <v/>
      </c>
      <c r="B426" s="40" t="str">
        <f t="shared" si="138"/>
        <v/>
      </c>
      <c r="C426" s="65" t="str">
        <f t="shared" si="139"/>
        <v/>
      </c>
      <c r="D426" s="56" t="str">
        <f t="shared" si="140"/>
        <v/>
      </c>
      <c r="E426" s="56" t="str">
        <f t="shared" si="141"/>
        <v/>
      </c>
      <c r="F426" s="66" t="str">
        <f t="shared" si="142"/>
        <v/>
      </c>
      <c r="G426" s="66" t="str">
        <f t="shared" si="143"/>
        <v/>
      </c>
      <c r="H426" s="57" t="str">
        <f t="shared" si="144"/>
        <v/>
      </c>
      <c r="I426" s="57" t="str">
        <f t="shared" si="145"/>
        <v/>
      </c>
      <c r="J426" s="64" t="str">
        <f t="shared" si="146"/>
        <v/>
      </c>
      <c r="K426" s="64" t="str">
        <f t="shared" si="147"/>
        <v/>
      </c>
      <c r="L426" s="114" t="str">
        <f t="shared" si="148"/>
        <v/>
      </c>
      <c r="M426" s="114" t="str">
        <f t="shared" si="149"/>
        <v/>
      </c>
      <c r="N426" s="113" t="str">
        <f>IF(B426&lt;&gt;"",IF(INDEX(ctrlage,B426)=TRUE,Livraison!$B$15-(YEAR(INDEX(pgebdat,B426))),""),"")</f>
        <v/>
      </c>
      <c r="O426" s="107"/>
      <c r="P426" s="105"/>
      <c r="Q426" s="108"/>
      <c r="R426" s="126"/>
      <c r="S426" s="108"/>
      <c r="T426" s="108"/>
      <c r="U426" s="108"/>
      <c r="V426" s="105"/>
      <c r="W426" s="132" t="str">
        <f t="shared" si="153"/>
        <v/>
      </c>
      <c r="X426" s="26" t="str">
        <f t="shared" si="150"/>
        <v/>
      </c>
      <c r="Y426" s="26" t="str">
        <f t="shared" si="132"/>
        <v/>
      </c>
      <c r="Z426" s="26" t="str">
        <f t="shared" si="133"/>
        <v/>
      </c>
      <c r="AA426" s="26" t="str">
        <f t="shared" si="134"/>
        <v/>
      </c>
      <c r="AB426" s="26" t="str">
        <f t="shared" si="135"/>
        <v/>
      </c>
      <c r="AC426" s="26" t="str">
        <f t="shared" si="136"/>
        <v/>
      </c>
      <c r="AD426" s="26" t="str">
        <f>IF(OR(ISBLANK(U426),ISBLANK(Q426),U426="-"),"",IF(ISNA(MATCH(U426,libtwolang,0)),FALSE,IF(AND(Z426=TRUE,INDEX(codetform,MATCH(Qualification!Q426,libtform,0))&gt;=10311000,INDEX(codetform,MATCH(Qualification!Q426,libtform,0))&lt;=10319900),IF(AND(INDEX(codetwolang,MATCH(Qualification!U426,libtwolang,0))&gt;=1,INDEX(codetwolang,MATCH(Qualification!U426,libtwolang,0))&lt;=999),TRUE,FALSE),IF(AND(INDEX(codetwolang,MATCH(Qualification!U426,libtwolang,0))&gt;=10,INDEX(codetwolang,MATCH(Qualification!U426,libtwolang,0))&lt;=99),FALSE,TRUE))))</f>
        <v/>
      </c>
      <c r="AE426" s="26" t="str">
        <f t="shared" si="151"/>
        <v/>
      </c>
      <c r="AF426" s="56" t="str">
        <f t="shared" si="137"/>
        <v/>
      </c>
    </row>
    <row r="427" spans="1:32">
      <c r="A427" s="40" t="str">
        <f t="shared" si="152"/>
        <v/>
      </c>
      <c r="B427" s="40" t="str">
        <f t="shared" si="138"/>
        <v/>
      </c>
      <c r="C427" s="65" t="str">
        <f t="shared" si="139"/>
        <v/>
      </c>
      <c r="D427" s="56" t="str">
        <f t="shared" si="140"/>
        <v/>
      </c>
      <c r="E427" s="56" t="str">
        <f t="shared" si="141"/>
        <v/>
      </c>
      <c r="F427" s="66" t="str">
        <f t="shared" si="142"/>
        <v/>
      </c>
      <c r="G427" s="66" t="str">
        <f t="shared" si="143"/>
        <v/>
      </c>
      <c r="H427" s="57" t="str">
        <f t="shared" si="144"/>
        <v/>
      </c>
      <c r="I427" s="57" t="str">
        <f t="shared" si="145"/>
        <v/>
      </c>
      <c r="J427" s="64" t="str">
        <f t="shared" si="146"/>
        <v/>
      </c>
      <c r="K427" s="64" t="str">
        <f t="shared" si="147"/>
        <v/>
      </c>
      <c r="L427" s="114" t="str">
        <f t="shared" si="148"/>
        <v/>
      </c>
      <c r="M427" s="114" t="str">
        <f t="shared" si="149"/>
        <v/>
      </c>
      <c r="N427" s="113" t="str">
        <f>IF(B427&lt;&gt;"",IF(INDEX(ctrlage,B427)=TRUE,Livraison!$B$15-(YEAR(INDEX(pgebdat,B427))),""),"")</f>
        <v/>
      </c>
      <c r="O427" s="107"/>
      <c r="P427" s="105"/>
      <c r="Q427" s="108"/>
      <c r="R427" s="126"/>
      <c r="S427" s="108"/>
      <c r="T427" s="108"/>
      <c r="U427" s="108"/>
      <c r="V427" s="105"/>
      <c r="W427" s="132" t="str">
        <f t="shared" si="153"/>
        <v/>
      </c>
      <c r="X427" s="26" t="str">
        <f t="shared" si="150"/>
        <v/>
      </c>
      <c r="Y427" s="26" t="str">
        <f t="shared" si="132"/>
        <v/>
      </c>
      <c r="Z427" s="26" t="str">
        <f t="shared" si="133"/>
        <v/>
      </c>
      <c r="AA427" s="26" t="str">
        <f t="shared" si="134"/>
        <v/>
      </c>
      <c r="AB427" s="26" t="str">
        <f t="shared" si="135"/>
        <v/>
      </c>
      <c r="AC427" s="26" t="str">
        <f t="shared" si="136"/>
        <v/>
      </c>
      <c r="AD427" s="26" t="str">
        <f>IF(OR(ISBLANK(U427),ISBLANK(Q427),U427="-"),"",IF(ISNA(MATCH(U427,libtwolang,0)),FALSE,IF(AND(Z427=TRUE,INDEX(codetform,MATCH(Qualification!Q427,libtform,0))&gt;=10311000,INDEX(codetform,MATCH(Qualification!Q427,libtform,0))&lt;=10319900),IF(AND(INDEX(codetwolang,MATCH(Qualification!U427,libtwolang,0))&gt;=1,INDEX(codetwolang,MATCH(Qualification!U427,libtwolang,0))&lt;=999),TRUE,FALSE),IF(AND(INDEX(codetwolang,MATCH(Qualification!U427,libtwolang,0))&gt;=10,INDEX(codetwolang,MATCH(Qualification!U427,libtwolang,0))&lt;=99),FALSE,TRUE))))</f>
        <v/>
      </c>
      <c r="AE427" s="26" t="str">
        <f t="shared" si="151"/>
        <v/>
      </c>
      <c r="AF427" s="56" t="str">
        <f t="shared" si="137"/>
        <v/>
      </c>
    </row>
    <row r="428" spans="1:32">
      <c r="A428" s="40" t="str">
        <f t="shared" si="152"/>
        <v/>
      </c>
      <c r="B428" s="40" t="str">
        <f t="shared" si="138"/>
        <v/>
      </c>
      <c r="C428" s="65" t="str">
        <f t="shared" si="139"/>
        <v/>
      </c>
      <c r="D428" s="56" t="str">
        <f t="shared" si="140"/>
        <v/>
      </c>
      <c r="E428" s="56" t="str">
        <f t="shared" si="141"/>
        <v/>
      </c>
      <c r="F428" s="66" t="str">
        <f t="shared" si="142"/>
        <v/>
      </c>
      <c r="G428" s="66" t="str">
        <f t="shared" si="143"/>
        <v/>
      </c>
      <c r="H428" s="57" t="str">
        <f t="shared" si="144"/>
        <v/>
      </c>
      <c r="I428" s="57" t="str">
        <f t="shared" si="145"/>
        <v/>
      </c>
      <c r="J428" s="64" t="str">
        <f t="shared" si="146"/>
        <v/>
      </c>
      <c r="K428" s="64" t="str">
        <f t="shared" si="147"/>
        <v/>
      </c>
      <c r="L428" s="114" t="str">
        <f t="shared" si="148"/>
        <v/>
      </c>
      <c r="M428" s="114" t="str">
        <f t="shared" si="149"/>
        <v/>
      </c>
      <c r="N428" s="113" t="str">
        <f>IF(B428&lt;&gt;"",IF(INDEX(ctrlage,B428)=TRUE,Livraison!$B$15-(YEAR(INDEX(pgebdat,B428))),""),"")</f>
        <v/>
      </c>
      <c r="O428" s="107"/>
      <c r="P428" s="105"/>
      <c r="Q428" s="108"/>
      <c r="R428" s="126"/>
      <c r="S428" s="108"/>
      <c r="T428" s="108"/>
      <c r="U428" s="108"/>
      <c r="V428" s="105"/>
      <c r="W428" s="132" t="str">
        <f t="shared" si="153"/>
        <v/>
      </c>
      <c r="X428" s="26" t="str">
        <f t="shared" si="150"/>
        <v/>
      </c>
      <c r="Y428" s="26" t="str">
        <f t="shared" si="132"/>
        <v/>
      </c>
      <c r="Z428" s="26" t="str">
        <f t="shared" si="133"/>
        <v/>
      </c>
      <c r="AA428" s="26" t="str">
        <f t="shared" si="134"/>
        <v/>
      </c>
      <c r="AB428" s="26" t="str">
        <f t="shared" si="135"/>
        <v/>
      </c>
      <c r="AC428" s="26" t="str">
        <f t="shared" si="136"/>
        <v/>
      </c>
      <c r="AD428" s="26" t="str">
        <f>IF(OR(ISBLANK(U428),ISBLANK(Q428),U428="-"),"",IF(ISNA(MATCH(U428,libtwolang,0)),FALSE,IF(AND(Z428=TRUE,INDEX(codetform,MATCH(Qualification!Q428,libtform,0))&gt;=10311000,INDEX(codetform,MATCH(Qualification!Q428,libtform,0))&lt;=10319900),IF(AND(INDEX(codetwolang,MATCH(Qualification!U428,libtwolang,0))&gt;=1,INDEX(codetwolang,MATCH(Qualification!U428,libtwolang,0))&lt;=999),TRUE,FALSE),IF(AND(INDEX(codetwolang,MATCH(Qualification!U428,libtwolang,0))&gt;=10,INDEX(codetwolang,MATCH(Qualification!U428,libtwolang,0))&lt;=99),FALSE,TRUE))))</f>
        <v/>
      </c>
      <c r="AE428" s="26" t="str">
        <f t="shared" si="151"/>
        <v/>
      </c>
      <c r="AF428" s="56" t="str">
        <f t="shared" si="137"/>
        <v/>
      </c>
    </row>
    <row r="429" spans="1:32">
      <c r="A429" s="40" t="str">
        <f t="shared" si="152"/>
        <v/>
      </c>
      <c r="B429" s="40" t="str">
        <f t="shared" si="138"/>
        <v/>
      </c>
      <c r="C429" s="65" t="str">
        <f t="shared" si="139"/>
        <v/>
      </c>
      <c r="D429" s="56" t="str">
        <f t="shared" si="140"/>
        <v/>
      </c>
      <c r="E429" s="56" t="str">
        <f t="shared" si="141"/>
        <v/>
      </c>
      <c r="F429" s="66" t="str">
        <f t="shared" si="142"/>
        <v/>
      </c>
      <c r="G429" s="66" t="str">
        <f t="shared" si="143"/>
        <v/>
      </c>
      <c r="H429" s="57" t="str">
        <f t="shared" si="144"/>
        <v/>
      </c>
      <c r="I429" s="57" t="str">
        <f t="shared" si="145"/>
        <v/>
      </c>
      <c r="J429" s="64" t="str">
        <f t="shared" si="146"/>
        <v/>
      </c>
      <c r="K429" s="64" t="str">
        <f t="shared" si="147"/>
        <v/>
      </c>
      <c r="L429" s="114" t="str">
        <f t="shared" si="148"/>
        <v/>
      </c>
      <c r="M429" s="114" t="str">
        <f t="shared" si="149"/>
        <v/>
      </c>
      <c r="N429" s="113" t="str">
        <f>IF(B429&lt;&gt;"",IF(INDEX(ctrlage,B429)=TRUE,Livraison!$B$15-(YEAR(INDEX(pgebdat,B429))),""),"")</f>
        <v/>
      </c>
      <c r="O429" s="107"/>
      <c r="P429" s="105"/>
      <c r="Q429" s="108"/>
      <c r="R429" s="126"/>
      <c r="S429" s="108"/>
      <c r="T429" s="108"/>
      <c r="U429" s="108"/>
      <c r="V429" s="105"/>
      <c r="W429" s="132" t="str">
        <f t="shared" si="153"/>
        <v/>
      </c>
      <c r="X429" s="26" t="str">
        <f t="shared" si="150"/>
        <v/>
      </c>
      <c r="Y429" s="26" t="str">
        <f t="shared" si="132"/>
        <v/>
      </c>
      <c r="Z429" s="26" t="str">
        <f t="shared" si="133"/>
        <v/>
      </c>
      <c r="AA429" s="26" t="str">
        <f t="shared" si="134"/>
        <v/>
      </c>
      <c r="AB429" s="26" t="str">
        <f t="shared" si="135"/>
        <v/>
      </c>
      <c r="AC429" s="26" t="str">
        <f t="shared" si="136"/>
        <v/>
      </c>
      <c r="AD429" s="26" t="str">
        <f>IF(OR(ISBLANK(U429),ISBLANK(Q429),U429="-"),"",IF(ISNA(MATCH(U429,libtwolang,0)),FALSE,IF(AND(Z429=TRUE,INDEX(codetform,MATCH(Qualification!Q429,libtform,0))&gt;=10311000,INDEX(codetform,MATCH(Qualification!Q429,libtform,0))&lt;=10319900),IF(AND(INDEX(codetwolang,MATCH(Qualification!U429,libtwolang,0))&gt;=1,INDEX(codetwolang,MATCH(Qualification!U429,libtwolang,0))&lt;=999),TRUE,FALSE),IF(AND(INDEX(codetwolang,MATCH(Qualification!U429,libtwolang,0))&gt;=10,INDEX(codetwolang,MATCH(Qualification!U429,libtwolang,0))&lt;=99),FALSE,TRUE))))</f>
        <v/>
      </c>
      <c r="AE429" s="26" t="str">
        <f t="shared" si="151"/>
        <v/>
      </c>
      <c r="AF429" s="56" t="str">
        <f t="shared" si="137"/>
        <v/>
      </c>
    </row>
    <row r="430" spans="1:32">
      <c r="A430" s="40" t="str">
        <f t="shared" si="152"/>
        <v/>
      </c>
      <c r="B430" s="40" t="str">
        <f t="shared" si="138"/>
        <v/>
      </c>
      <c r="C430" s="65" t="str">
        <f t="shared" si="139"/>
        <v/>
      </c>
      <c r="D430" s="56" t="str">
        <f t="shared" si="140"/>
        <v/>
      </c>
      <c r="E430" s="56" t="str">
        <f t="shared" si="141"/>
        <v/>
      </c>
      <c r="F430" s="66" t="str">
        <f t="shared" si="142"/>
        <v/>
      </c>
      <c r="G430" s="66" t="str">
        <f t="shared" si="143"/>
        <v/>
      </c>
      <c r="H430" s="57" t="str">
        <f t="shared" si="144"/>
        <v/>
      </c>
      <c r="I430" s="57" t="str">
        <f t="shared" si="145"/>
        <v/>
      </c>
      <c r="J430" s="64" t="str">
        <f t="shared" si="146"/>
        <v/>
      </c>
      <c r="K430" s="64" t="str">
        <f t="shared" si="147"/>
        <v/>
      </c>
      <c r="L430" s="114" t="str">
        <f t="shared" si="148"/>
        <v/>
      </c>
      <c r="M430" s="114" t="str">
        <f t="shared" si="149"/>
        <v/>
      </c>
      <c r="N430" s="113" t="str">
        <f>IF(B430&lt;&gt;"",IF(INDEX(ctrlage,B430)=TRUE,Livraison!$B$15-(YEAR(INDEX(pgebdat,B430))),""),"")</f>
        <v/>
      </c>
      <c r="O430" s="107"/>
      <c r="P430" s="105"/>
      <c r="Q430" s="108"/>
      <c r="R430" s="126"/>
      <c r="S430" s="108"/>
      <c r="T430" s="108"/>
      <c r="U430" s="108"/>
      <c r="V430" s="105"/>
      <c r="W430" s="132" t="str">
        <f t="shared" si="153"/>
        <v/>
      </c>
      <c r="X430" s="26" t="str">
        <f t="shared" si="150"/>
        <v/>
      </c>
      <c r="Y430" s="26" t="str">
        <f t="shared" si="132"/>
        <v/>
      </c>
      <c r="Z430" s="26" t="str">
        <f t="shared" si="133"/>
        <v/>
      </c>
      <c r="AA430" s="26" t="str">
        <f t="shared" si="134"/>
        <v/>
      </c>
      <c r="AB430" s="26" t="str">
        <f t="shared" si="135"/>
        <v/>
      </c>
      <c r="AC430" s="26" t="str">
        <f t="shared" si="136"/>
        <v/>
      </c>
      <c r="AD430" s="26" t="str">
        <f>IF(OR(ISBLANK(U430),ISBLANK(Q430),U430="-"),"",IF(ISNA(MATCH(U430,libtwolang,0)),FALSE,IF(AND(Z430=TRUE,INDEX(codetform,MATCH(Qualification!Q430,libtform,0))&gt;=10311000,INDEX(codetform,MATCH(Qualification!Q430,libtform,0))&lt;=10319900),IF(AND(INDEX(codetwolang,MATCH(Qualification!U430,libtwolang,0))&gt;=1,INDEX(codetwolang,MATCH(Qualification!U430,libtwolang,0))&lt;=999),TRUE,FALSE),IF(AND(INDEX(codetwolang,MATCH(Qualification!U430,libtwolang,0))&gt;=10,INDEX(codetwolang,MATCH(Qualification!U430,libtwolang,0))&lt;=99),FALSE,TRUE))))</f>
        <v/>
      </c>
      <c r="AE430" s="26" t="str">
        <f t="shared" si="151"/>
        <v/>
      </c>
      <c r="AF430" s="56" t="str">
        <f t="shared" si="137"/>
        <v/>
      </c>
    </row>
    <row r="431" spans="1:32">
      <c r="A431" s="40" t="str">
        <f t="shared" si="152"/>
        <v/>
      </c>
      <c r="B431" s="40" t="str">
        <f t="shared" si="138"/>
        <v/>
      </c>
      <c r="C431" s="65" t="str">
        <f t="shared" si="139"/>
        <v/>
      </c>
      <c r="D431" s="56" t="str">
        <f t="shared" si="140"/>
        <v/>
      </c>
      <c r="E431" s="56" t="str">
        <f t="shared" si="141"/>
        <v/>
      </c>
      <c r="F431" s="66" t="str">
        <f t="shared" si="142"/>
        <v/>
      </c>
      <c r="G431" s="66" t="str">
        <f t="shared" si="143"/>
        <v/>
      </c>
      <c r="H431" s="57" t="str">
        <f t="shared" si="144"/>
        <v/>
      </c>
      <c r="I431" s="57" t="str">
        <f t="shared" si="145"/>
        <v/>
      </c>
      <c r="J431" s="64" t="str">
        <f t="shared" si="146"/>
        <v/>
      </c>
      <c r="K431" s="64" t="str">
        <f t="shared" si="147"/>
        <v/>
      </c>
      <c r="L431" s="114" t="str">
        <f t="shared" si="148"/>
        <v/>
      </c>
      <c r="M431" s="114" t="str">
        <f t="shared" si="149"/>
        <v/>
      </c>
      <c r="N431" s="113" t="str">
        <f>IF(B431&lt;&gt;"",IF(INDEX(ctrlage,B431)=TRUE,Livraison!$B$15-(YEAR(INDEX(pgebdat,B431))),""),"")</f>
        <v/>
      </c>
      <c r="O431" s="107"/>
      <c r="P431" s="105"/>
      <c r="Q431" s="108"/>
      <c r="R431" s="126"/>
      <c r="S431" s="108"/>
      <c r="T431" s="108"/>
      <c r="U431" s="108"/>
      <c r="V431" s="105"/>
      <c r="W431" s="132" t="str">
        <f t="shared" si="153"/>
        <v/>
      </c>
      <c r="X431" s="26" t="str">
        <f t="shared" si="150"/>
        <v/>
      </c>
      <c r="Y431" s="26" t="str">
        <f t="shared" si="132"/>
        <v/>
      </c>
      <c r="Z431" s="26" t="str">
        <f t="shared" si="133"/>
        <v/>
      </c>
      <c r="AA431" s="26" t="str">
        <f t="shared" si="134"/>
        <v/>
      </c>
      <c r="AB431" s="26" t="str">
        <f t="shared" si="135"/>
        <v/>
      </c>
      <c r="AC431" s="26" t="str">
        <f t="shared" si="136"/>
        <v/>
      </c>
      <c r="AD431" s="26" t="str">
        <f>IF(OR(ISBLANK(U431),ISBLANK(Q431),U431="-"),"",IF(ISNA(MATCH(U431,libtwolang,0)),FALSE,IF(AND(Z431=TRUE,INDEX(codetform,MATCH(Qualification!Q431,libtform,0))&gt;=10311000,INDEX(codetform,MATCH(Qualification!Q431,libtform,0))&lt;=10319900),IF(AND(INDEX(codetwolang,MATCH(Qualification!U431,libtwolang,0))&gt;=1,INDEX(codetwolang,MATCH(Qualification!U431,libtwolang,0))&lt;=999),TRUE,FALSE),IF(AND(INDEX(codetwolang,MATCH(Qualification!U431,libtwolang,0))&gt;=10,INDEX(codetwolang,MATCH(Qualification!U431,libtwolang,0))&lt;=99),FALSE,TRUE))))</f>
        <v/>
      </c>
      <c r="AE431" s="26" t="str">
        <f t="shared" si="151"/>
        <v/>
      </c>
      <c r="AF431" s="56" t="str">
        <f t="shared" si="137"/>
        <v/>
      </c>
    </row>
    <row r="432" spans="1:32">
      <c r="A432" s="40" t="str">
        <f t="shared" si="152"/>
        <v/>
      </c>
      <c r="B432" s="40" t="str">
        <f t="shared" si="138"/>
        <v/>
      </c>
      <c r="C432" s="65" t="str">
        <f t="shared" si="139"/>
        <v/>
      </c>
      <c r="D432" s="56" t="str">
        <f t="shared" si="140"/>
        <v/>
      </c>
      <c r="E432" s="56" t="str">
        <f t="shared" si="141"/>
        <v/>
      </c>
      <c r="F432" s="66" t="str">
        <f t="shared" si="142"/>
        <v/>
      </c>
      <c r="G432" s="66" t="str">
        <f t="shared" si="143"/>
        <v/>
      </c>
      <c r="H432" s="57" t="str">
        <f t="shared" si="144"/>
        <v/>
      </c>
      <c r="I432" s="57" t="str">
        <f t="shared" si="145"/>
        <v/>
      </c>
      <c r="J432" s="64" t="str">
        <f t="shared" si="146"/>
        <v/>
      </c>
      <c r="K432" s="64" t="str">
        <f t="shared" si="147"/>
        <v/>
      </c>
      <c r="L432" s="114" t="str">
        <f t="shared" si="148"/>
        <v/>
      </c>
      <c r="M432" s="114" t="str">
        <f t="shared" si="149"/>
        <v/>
      </c>
      <c r="N432" s="113" t="str">
        <f>IF(B432&lt;&gt;"",IF(INDEX(ctrlage,B432)=TRUE,Livraison!$B$15-(YEAR(INDEX(pgebdat,B432))),""),"")</f>
        <v/>
      </c>
      <c r="O432" s="107"/>
      <c r="P432" s="105"/>
      <c r="Q432" s="108"/>
      <c r="R432" s="126"/>
      <c r="S432" s="108"/>
      <c r="T432" s="108"/>
      <c r="U432" s="108"/>
      <c r="V432" s="105"/>
      <c r="W432" s="132" t="str">
        <f t="shared" si="153"/>
        <v/>
      </c>
      <c r="X432" s="26" t="str">
        <f t="shared" si="150"/>
        <v/>
      </c>
      <c r="Y432" s="26" t="str">
        <f t="shared" si="132"/>
        <v/>
      </c>
      <c r="Z432" s="26" t="str">
        <f t="shared" si="133"/>
        <v/>
      </c>
      <c r="AA432" s="26" t="str">
        <f t="shared" si="134"/>
        <v/>
      </c>
      <c r="AB432" s="26" t="str">
        <f t="shared" si="135"/>
        <v/>
      </c>
      <c r="AC432" s="26" t="str">
        <f t="shared" si="136"/>
        <v/>
      </c>
      <c r="AD432" s="26" t="str">
        <f>IF(OR(ISBLANK(U432),ISBLANK(Q432),U432="-"),"",IF(ISNA(MATCH(U432,libtwolang,0)),FALSE,IF(AND(Z432=TRUE,INDEX(codetform,MATCH(Qualification!Q432,libtform,0))&gt;=10311000,INDEX(codetform,MATCH(Qualification!Q432,libtform,0))&lt;=10319900),IF(AND(INDEX(codetwolang,MATCH(Qualification!U432,libtwolang,0))&gt;=1,INDEX(codetwolang,MATCH(Qualification!U432,libtwolang,0))&lt;=999),TRUE,FALSE),IF(AND(INDEX(codetwolang,MATCH(Qualification!U432,libtwolang,0))&gt;=10,INDEX(codetwolang,MATCH(Qualification!U432,libtwolang,0))&lt;=99),FALSE,TRUE))))</f>
        <v/>
      </c>
      <c r="AE432" s="26" t="str">
        <f t="shared" si="151"/>
        <v/>
      </c>
      <c r="AF432" s="56" t="str">
        <f t="shared" si="137"/>
        <v/>
      </c>
    </row>
    <row r="433" spans="1:32">
      <c r="A433" s="40" t="str">
        <f t="shared" si="152"/>
        <v/>
      </c>
      <c r="B433" s="40" t="str">
        <f t="shared" si="138"/>
        <v/>
      </c>
      <c r="C433" s="65" t="str">
        <f t="shared" si="139"/>
        <v/>
      </c>
      <c r="D433" s="56" t="str">
        <f t="shared" si="140"/>
        <v/>
      </c>
      <c r="E433" s="56" t="str">
        <f t="shared" si="141"/>
        <v/>
      </c>
      <c r="F433" s="66" t="str">
        <f t="shared" si="142"/>
        <v/>
      </c>
      <c r="G433" s="66" t="str">
        <f t="shared" si="143"/>
        <v/>
      </c>
      <c r="H433" s="57" t="str">
        <f t="shared" si="144"/>
        <v/>
      </c>
      <c r="I433" s="57" t="str">
        <f t="shared" si="145"/>
        <v/>
      </c>
      <c r="J433" s="64" t="str">
        <f t="shared" si="146"/>
        <v/>
      </c>
      <c r="K433" s="64" t="str">
        <f t="shared" si="147"/>
        <v/>
      </c>
      <c r="L433" s="114" t="str">
        <f t="shared" si="148"/>
        <v/>
      </c>
      <c r="M433" s="114" t="str">
        <f t="shared" si="149"/>
        <v/>
      </c>
      <c r="N433" s="113" t="str">
        <f>IF(B433&lt;&gt;"",IF(INDEX(ctrlage,B433)=TRUE,Livraison!$B$15-(YEAR(INDEX(pgebdat,B433))),""),"")</f>
        <v/>
      </c>
      <c r="O433" s="107"/>
      <c r="P433" s="105"/>
      <c r="Q433" s="108"/>
      <c r="R433" s="126"/>
      <c r="S433" s="108"/>
      <c r="T433" s="108"/>
      <c r="U433" s="108"/>
      <c r="V433" s="105"/>
      <c r="W433" s="132" t="str">
        <f t="shared" si="153"/>
        <v/>
      </c>
      <c r="X433" s="26" t="str">
        <f t="shared" si="150"/>
        <v/>
      </c>
      <c r="Y433" s="26" t="str">
        <f t="shared" si="132"/>
        <v/>
      </c>
      <c r="Z433" s="26" t="str">
        <f t="shared" si="133"/>
        <v/>
      </c>
      <c r="AA433" s="26" t="str">
        <f t="shared" si="134"/>
        <v/>
      </c>
      <c r="AB433" s="26" t="str">
        <f t="shared" si="135"/>
        <v/>
      </c>
      <c r="AC433" s="26" t="str">
        <f t="shared" si="136"/>
        <v/>
      </c>
      <c r="AD433" s="26" t="str">
        <f>IF(OR(ISBLANK(U433),ISBLANK(Q433),U433="-"),"",IF(ISNA(MATCH(U433,libtwolang,0)),FALSE,IF(AND(Z433=TRUE,INDEX(codetform,MATCH(Qualification!Q433,libtform,0))&gt;=10311000,INDEX(codetform,MATCH(Qualification!Q433,libtform,0))&lt;=10319900),IF(AND(INDEX(codetwolang,MATCH(Qualification!U433,libtwolang,0))&gt;=1,INDEX(codetwolang,MATCH(Qualification!U433,libtwolang,0))&lt;=999),TRUE,FALSE),IF(AND(INDEX(codetwolang,MATCH(Qualification!U433,libtwolang,0))&gt;=10,INDEX(codetwolang,MATCH(Qualification!U433,libtwolang,0))&lt;=99),FALSE,TRUE))))</f>
        <v/>
      </c>
      <c r="AE433" s="26" t="str">
        <f t="shared" si="151"/>
        <v/>
      </c>
      <c r="AF433" s="56" t="str">
        <f t="shared" si="137"/>
        <v/>
      </c>
    </row>
    <row r="434" spans="1:32">
      <c r="A434" s="40" t="str">
        <f t="shared" si="152"/>
        <v/>
      </c>
      <c r="B434" s="40" t="str">
        <f t="shared" si="138"/>
        <v/>
      </c>
      <c r="C434" s="65" t="str">
        <f t="shared" si="139"/>
        <v/>
      </c>
      <c r="D434" s="56" t="str">
        <f t="shared" si="140"/>
        <v/>
      </c>
      <c r="E434" s="56" t="str">
        <f t="shared" si="141"/>
        <v/>
      </c>
      <c r="F434" s="66" t="str">
        <f t="shared" si="142"/>
        <v/>
      </c>
      <c r="G434" s="66" t="str">
        <f t="shared" si="143"/>
        <v/>
      </c>
      <c r="H434" s="57" t="str">
        <f t="shared" si="144"/>
        <v/>
      </c>
      <c r="I434" s="57" t="str">
        <f t="shared" si="145"/>
        <v/>
      </c>
      <c r="J434" s="64" t="str">
        <f t="shared" si="146"/>
        <v/>
      </c>
      <c r="K434" s="64" t="str">
        <f t="shared" si="147"/>
        <v/>
      </c>
      <c r="L434" s="114" t="str">
        <f t="shared" si="148"/>
        <v/>
      </c>
      <c r="M434" s="114" t="str">
        <f t="shared" si="149"/>
        <v/>
      </c>
      <c r="N434" s="113" t="str">
        <f>IF(B434&lt;&gt;"",IF(INDEX(ctrlage,B434)=TRUE,Livraison!$B$15-(YEAR(INDEX(pgebdat,B434))),""),"")</f>
        <v/>
      </c>
      <c r="O434" s="107"/>
      <c r="P434" s="105"/>
      <c r="Q434" s="108"/>
      <c r="R434" s="126"/>
      <c r="S434" s="108"/>
      <c r="T434" s="108"/>
      <c r="U434" s="108"/>
      <c r="V434" s="105"/>
      <c r="W434" s="132" t="str">
        <f t="shared" si="153"/>
        <v/>
      </c>
      <c r="X434" s="26" t="str">
        <f t="shared" si="150"/>
        <v/>
      </c>
      <c r="Y434" s="26" t="str">
        <f t="shared" si="132"/>
        <v/>
      </c>
      <c r="Z434" s="26" t="str">
        <f t="shared" si="133"/>
        <v/>
      </c>
      <c r="AA434" s="26" t="str">
        <f t="shared" si="134"/>
        <v/>
      </c>
      <c r="AB434" s="26" t="str">
        <f t="shared" si="135"/>
        <v/>
      </c>
      <c r="AC434" s="26" t="str">
        <f t="shared" si="136"/>
        <v/>
      </c>
      <c r="AD434" s="26" t="str">
        <f>IF(OR(ISBLANK(U434),ISBLANK(Q434),U434="-"),"",IF(ISNA(MATCH(U434,libtwolang,0)),FALSE,IF(AND(Z434=TRUE,INDEX(codetform,MATCH(Qualification!Q434,libtform,0))&gt;=10311000,INDEX(codetform,MATCH(Qualification!Q434,libtform,0))&lt;=10319900),IF(AND(INDEX(codetwolang,MATCH(Qualification!U434,libtwolang,0))&gt;=1,INDEX(codetwolang,MATCH(Qualification!U434,libtwolang,0))&lt;=999),TRUE,FALSE),IF(AND(INDEX(codetwolang,MATCH(Qualification!U434,libtwolang,0))&gt;=10,INDEX(codetwolang,MATCH(Qualification!U434,libtwolang,0))&lt;=99),FALSE,TRUE))))</f>
        <v/>
      </c>
      <c r="AE434" s="26" t="str">
        <f t="shared" si="151"/>
        <v/>
      </c>
      <c r="AF434" s="56" t="str">
        <f t="shared" si="137"/>
        <v/>
      </c>
    </row>
    <row r="435" spans="1:32">
      <c r="A435" s="40" t="str">
        <f t="shared" si="152"/>
        <v/>
      </c>
      <c r="B435" s="40" t="str">
        <f t="shared" si="138"/>
        <v/>
      </c>
      <c r="C435" s="65" t="str">
        <f t="shared" si="139"/>
        <v/>
      </c>
      <c r="D435" s="56" t="str">
        <f t="shared" si="140"/>
        <v/>
      </c>
      <c r="E435" s="56" t="str">
        <f t="shared" si="141"/>
        <v/>
      </c>
      <c r="F435" s="66" t="str">
        <f t="shared" si="142"/>
        <v/>
      </c>
      <c r="G435" s="66" t="str">
        <f t="shared" si="143"/>
        <v/>
      </c>
      <c r="H435" s="57" t="str">
        <f t="shared" si="144"/>
        <v/>
      </c>
      <c r="I435" s="57" t="str">
        <f t="shared" si="145"/>
        <v/>
      </c>
      <c r="J435" s="64" t="str">
        <f t="shared" si="146"/>
        <v/>
      </c>
      <c r="K435" s="64" t="str">
        <f t="shared" si="147"/>
        <v/>
      </c>
      <c r="L435" s="114" t="str">
        <f t="shared" si="148"/>
        <v/>
      </c>
      <c r="M435" s="114" t="str">
        <f t="shared" si="149"/>
        <v/>
      </c>
      <c r="N435" s="113" t="str">
        <f>IF(B435&lt;&gt;"",IF(INDEX(ctrlage,B435)=TRUE,Livraison!$B$15-(YEAR(INDEX(pgebdat,B435))),""),"")</f>
        <v/>
      </c>
      <c r="O435" s="107"/>
      <c r="P435" s="105"/>
      <c r="Q435" s="108"/>
      <c r="R435" s="126"/>
      <c r="S435" s="108"/>
      <c r="T435" s="108"/>
      <c r="U435" s="108"/>
      <c r="V435" s="105"/>
      <c r="W435" s="132" t="str">
        <f t="shared" si="153"/>
        <v/>
      </c>
      <c r="X435" s="26" t="str">
        <f t="shared" si="150"/>
        <v/>
      </c>
      <c r="Y435" s="26" t="str">
        <f t="shared" si="132"/>
        <v/>
      </c>
      <c r="Z435" s="26" t="str">
        <f t="shared" si="133"/>
        <v/>
      </c>
      <c r="AA435" s="26" t="str">
        <f t="shared" si="134"/>
        <v/>
      </c>
      <c r="AB435" s="26" t="str">
        <f t="shared" si="135"/>
        <v/>
      </c>
      <c r="AC435" s="26" t="str">
        <f t="shared" si="136"/>
        <v/>
      </c>
      <c r="AD435" s="26" t="str">
        <f>IF(OR(ISBLANK(U435),ISBLANK(Q435),U435="-"),"",IF(ISNA(MATCH(U435,libtwolang,0)),FALSE,IF(AND(Z435=TRUE,INDEX(codetform,MATCH(Qualification!Q435,libtform,0))&gt;=10311000,INDEX(codetform,MATCH(Qualification!Q435,libtform,0))&lt;=10319900),IF(AND(INDEX(codetwolang,MATCH(Qualification!U435,libtwolang,0))&gt;=1,INDEX(codetwolang,MATCH(Qualification!U435,libtwolang,0))&lt;=999),TRUE,FALSE),IF(AND(INDEX(codetwolang,MATCH(Qualification!U435,libtwolang,0))&gt;=10,INDEX(codetwolang,MATCH(Qualification!U435,libtwolang,0))&lt;=99),FALSE,TRUE))))</f>
        <v/>
      </c>
      <c r="AE435" s="26" t="str">
        <f t="shared" si="151"/>
        <v/>
      </c>
      <c r="AF435" s="56" t="str">
        <f t="shared" si="137"/>
        <v/>
      </c>
    </row>
    <row r="436" spans="1:32">
      <c r="A436" s="40" t="str">
        <f t="shared" si="152"/>
        <v/>
      </c>
      <c r="B436" s="40" t="str">
        <f t="shared" si="138"/>
        <v/>
      </c>
      <c r="C436" s="65" t="str">
        <f t="shared" si="139"/>
        <v/>
      </c>
      <c r="D436" s="56" t="str">
        <f t="shared" si="140"/>
        <v/>
      </c>
      <c r="E436" s="56" t="str">
        <f t="shared" si="141"/>
        <v/>
      </c>
      <c r="F436" s="66" t="str">
        <f t="shared" si="142"/>
        <v/>
      </c>
      <c r="G436" s="66" t="str">
        <f t="shared" si="143"/>
        <v/>
      </c>
      <c r="H436" s="57" t="str">
        <f t="shared" si="144"/>
        <v/>
      </c>
      <c r="I436" s="57" t="str">
        <f t="shared" si="145"/>
        <v/>
      </c>
      <c r="J436" s="64" t="str">
        <f t="shared" si="146"/>
        <v/>
      </c>
      <c r="K436" s="64" t="str">
        <f t="shared" si="147"/>
        <v/>
      </c>
      <c r="L436" s="114" t="str">
        <f t="shared" si="148"/>
        <v/>
      </c>
      <c r="M436" s="114" t="str">
        <f t="shared" si="149"/>
        <v/>
      </c>
      <c r="N436" s="113" t="str">
        <f>IF(B436&lt;&gt;"",IF(INDEX(ctrlage,B436)=TRUE,Livraison!$B$15-(YEAR(INDEX(pgebdat,B436))),""),"")</f>
        <v/>
      </c>
      <c r="O436" s="107"/>
      <c r="P436" s="105"/>
      <c r="Q436" s="108"/>
      <c r="R436" s="126"/>
      <c r="S436" s="108"/>
      <c r="T436" s="108"/>
      <c r="U436" s="108"/>
      <c r="V436" s="105"/>
      <c r="W436" s="132" t="str">
        <f t="shared" si="153"/>
        <v/>
      </c>
      <c r="X436" s="26" t="str">
        <f t="shared" si="150"/>
        <v/>
      </c>
      <c r="Y436" s="26" t="str">
        <f t="shared" si="132"/>
        <v/>
      </c>
      <c r="Z436" s="26" t="str">
        <f t="shared" si="133"/>
        <v/>
      </c>
      <c r="AA436" s="26" t="str">
        <f t="shared" si="134"/>
        <v/>
      </c>
      <c r="AB436" s="26" t="str">
        <f t="shared" si="135"/>
        <v/>
      </c>
      <c r="AC436" s="26" t="str">
        <f t="shared" si="136"/>
        <v/>
      </c>
      <c r="AD436" s="26" t="str">
        <f>IF(OR(ISBLANK(U436),ISBLANK(Q436),U436="-"),"",IF(ISNA(MATCH(U436,libtwolang,0)),FALSE,IF(AND(Z436=TRUE,INDEX(codetform,MATCH(Qualification!Q436,libtform,0))&gt;=10311000,INDEX(codetform,MATCH(Qualification!Q436,libtform,0))&lt;=10319900),IF(AND(INDEX(codetwolang,MATCH(Qualification!U436,libtwolang,0))&gt;=1,INDEX(codetwolang,MATCH(Qualification!U436,libtwolang,0))&lt;=999),TRUE,FALSE),IF(AND(INDEX(codetwolang,MATCH(Qualification!U436,libtwolang,0))&gt;=10,INDEX(codetwolang,MATCH(Qualification!U436,libtwolang,0))&lt;=99),FALSE,TRUE))))</f>
        <v/>
      </c>
      <c r="AE436" s="26" t="str">
        <f t="shared" si="151"/>
        <v/>
      </c>
      <c r="AF436" s="56" t="str">
        <f t="shared" si="137"/>
        <v/>
      </c>
    </row>
    <row r="437" spans="1:32">
      <c r="A437" s="40" t="str">
        <f t="shared" si="152"/>
        <v/>
      </c>
      <c r="B437" s="40" t="str">
        <f t="shared" si="138"/>
        <v/>
      </c>
      <c r="C437" s="65" t="str">
        <f t="shared" si="139"/>
        <v/>
      </c>
      <c r="D437" s="56" t="str">
        <f t="shared" si="140"/>
        <v/>
      </c>
      <c r="E437" s="56" t="str">
        <f t="shared" si="141"/>
        <v/>
      </c>
      <c r="F437" s="66" t="str">
        <f t="shared" si="142"/>
        <v/>
      </c>
      <c r="G437" s="66" t="str">
        <f t="shared" si="143"/>
        <v/>
      </c>
      <c r="H437" s="57" t="str">
        <f t="shared" si="144"/>
        <v/>
      </c>
      <c r="I437" s="57" t="str">
        <f t="shared" si="145"/>
        <v/>
      </c>
      <c r="J437" s="64" t="str">
        <f t="shared" si="146"/>
        <v/>
      </c>
      <c r="K437" s="64" t="str">
        <f t="shared" si="147"/>
        <v/>
      </c>
      <c r="L437" s="114" t="str">
        <f t="shared" si="148"/>
        <v/>
      </c>
      <c r="M437" s="114" t="str">
        <f t="shared" si="149"/>
        <v/>
      </c>
      <c r="N437" s="113" t="str">
        <f>IF(B437&lt;&gt;"",IF(INDEX(ctrlage,B437)=TRUE,Livraison!$B$15-(YEAR(INDEX(pgebdat,B437))),""),"")</f>
        <v/>
      </c>
      <c r="O437" s="107"/>
      <c r="P437" s="105"/>
      <c r="Q437" s="108"/>
      <c r="R437" s="126"/>
      <c r="S437" s="108"/>
      <c r="T437" s="108"/>
      <c r="U437" s="108"/>
      <c r="V437" s="105"/>
      <c r="W437" s="132" t="str">
        <f t="shared" si="153"/>
        <v/>
      </c>
      <c r="X437" s="26" t="str">
        <f t="shared" si="150"/>
        <v/>
      </c>
      <c r="Y437" s="26" t="str">
        <f t="shared" si="132"/>
        <v/>
      </c>
      <c r="Z437" s="26" t="str">
        <f t="shared" si="133"/>
        <v/>
      </c>
      <c r="AA437" s="26" t="str">
        <f t="shared" si="134"/>
        <v/>
      </c>
      <c r="AB437" s="26" t="str">
        <f t="shared" si="135"/>
        <v/>
      </c>
      <c r="AC437" s="26" t="str">
        <f t="shared" si="136"/>
        <v/>
      </c>
      <c r="AD437" s="26" t="str">
        <f>IF(OR(ISBLANK(U437),ISBLANK(Q437),U437="-"),"",IF(ISNA(MATCH(U437,libtwolang,0)),FALSE,IF(AND(Z437=TRUE,INDEX(codetform,MATCH(Qualification!Q437,libtform,0))&gt;=10311000,INDEX(codetform,MATCH(Qualification!Q437,libtform,0))&lt;=10319900),IF(AND(INDEX(codetwolang,MATCH(Qualification!U437,libtwolang,0))&gt;=1,INDEX(codetwolang,MATCH(Qualification!U437,libtwolang,0))&lt;=999),TRUE,FALSE),IF(AND(INDEX(codetwolang,MATCH(Qualification!U437,libtwolang,0))&gt;=10,INDEX(codetwolang,MATCH(Qualification!U437,libtwolang,0))&lt;=99),FALSE,TRUE))))</f>
        <v/>
      </c>
      <c r="AE437" s="26" t="str">
        <f t="shared" si="151"/>
        <v/>
      </c>
      <c r="AF437" s="56" t="str">
        <f t="shared" si="137"/>
        <v/>
      </c>
    </row>
    <row r="438" spans="1:32">
      <c r="A438" s="40" t="str">
        <f t="shared" si="152"/>
        <v/>
      </c>
      <c r="B438" s="40" t="str">
        <f t="shared" si="138"/>
        <v/>
      </c>
      <c r="C438" s="65" t="str">
        <f t="shared" si="139"/>
        <v/>
      </c>
      <c r="D438" s="56" t="str">
        <f t="shared" si="140"/>
        <v/>
      </c>
      <c r="E438" s="56" t="str">
        <f t="shared" si="141"/>
        <v/>
      </c>
      <c r="F438" s="66" t="str">
        <f t="shared" si="142"/>
        <v/>
      </c>
      <c r="G438" s="66" t="str">
        <f t="shared" si="143"/>
        <v/>
      </c>
      <c r="H438" s="57" t="str">
        <f t="shared" si="144"/>
        <v/>
      </c>
      <c r="I438" s="57" t="str">
        <f t="shared" si="145"/>
        <v/>
      </c>
      <c r="J438" s="64" t="str">
        <f t="shared" si="146"/>
        <v/>
      </c>
      <c r="K438" s="64" t="str">
        <f t="shared" si="147"/>
        <v/>
      </c>
      <c r="L438" s="114" t="str">
        <f t="shared" si="148"/>
        <v/>
      </c>
      <c r="M438" s="114" t="str">
        <f t="shared" si="149"/>
        <v/>
      </c>
      <c r="N438" s="113" t="str">
        <f>IF(B438&lt;&gt;"",IF(INDEX(ctrlage,B438)=TRUE,Livraison!$B$15-(YEAR(INDEX(pgebdat,B438))),""),"")</f>
        <v/>
      </c>
      <c r="O438" s="107"/>
      <c r="P438" s="105"/>
      <c r="Q438" s="108"/>
      <c r="R438" s="126"/>
      <c r="S438" s="108"/>
      <c r="T438" s="108"/>
      <c r="U438" s="108"/>
      <c r="V438" s="105"/>
      <c r="W438" s="132" t="str">
        <f t="shared" si="153"/>
        <v/>
      </c>
      <c r="X438" s="26" t="str">
        <f t="shared" si="150"/>
        <v/>
      </c>
      <c r="Y438" s="26" t="str">
        <f t="shared" si="132"/>
        <v/>
      </c>
      <c r="Z438" s="26" t="str">
        <f t="shared" si="133"/>
        <v/>
      </c>
      <c r="AA438" s="26" t="str">
        <f t="shared" si="134"/>
        <v/>
      </c>
      <c r="AB438" s="26" t="str">
        <f t="shared" si="135"/>
        <v/>
      </c>
      <c r="AC438" s="26" t="str">
        <f t="shared" si="136"/>
        <v/>
      </c>
      <c r="AD438" s="26" t="str">
        <f>IF(OR(ISBLANK(U438),ISBLANK(Q438),U438="-"),"",IF(ISNA(MATCH(U438,libtwolang,0)),FALSE,IF(AND(Z438=TRUE,INDEX(codetform,MATCH(Qualification!Q438,libtform,0))&gt;=10311000,INDEX(codetform,MATCH(Qualification!Q438,libtform,0))&lt;=10319900),IF(AND(INDEX(codetwolang,MATCH(Qualification!U438,libtwolang,0))&gt;=1,INDEX(codetwolang,MATCH(Qualification!U438,libtwolang,0))&lt;=999),TRUE,FALSE),IF(AND(INDEX(codetwolang,MATCH(Qualification!U438,libtwolang,0))&gt;=10,INDEX(codetwolang,MATCH(Qualification!U438,libtwolang,0))&lt;=99),FALSE,TRUE))))</f>
        <v/>
      </c>
      <c r="AE438" s="26" t="str">
        <f t="shared" si="151"/>
        <v/>
      </c>
      <c r="AF438" s="56" t="str">
        <f t="shared" si="137"/>
        <v/>
      </c>
    </row>
    <row r="439" spans="1:32">
      <c r="A439" s="40" t="str">
        <f t="shared" si="152"/>
        <v/>
      </c>
      <c r="B439" s="40" t="str">
        <f t="shared" si="138"/>
        <v/>
      </c>
      <c r="C439" s="65" t="str">
        <f t="shared" si="139"/>
        <v/>
      </c>
      <c r="D439" s="56" t="str">
        <f t="shared" si="140"/>
        <v/>
      </c>
      <c r="E439" s="56" t="str">
        <f t="shared" si="141"/>
        <v/>
      </c>
      <c r="F439" s="66" t="str">
        <f t="shared" si="142"/>
        <v/>
      </c>
      <c r="G439" s="66" t="str">
        <f t="shared" si="143"/>
        <v/>
      </c>
      <c r="H439" s="57" t="str">
        <f t="shared" si="144"/>
        <v/>
      </c>
      <c r="I439" s="57" t="str">
        <f t="shared" si="145"/>
        <v/>
      </c>
      <c r="J439" s="64" t="str">
        <f t="shared" si="146"/>
        <v/>
      </c>
      <c r="K439" s="64" t="str">
        <f t="shared" si="147"/>
        <v/>
      </c>
      <c r="L439" s="114" t="str">
        <f t="shared" si="148"/>
        <v/>
      </c>
      <c r="M439" s="114" t="str">
        <f t="shared" si="149"/>
        <v/>
      </c>
      <c r="N439" s="113" t="str">
        <f>IF(B439&lt;&gt;"",IF(INDEX(ctrlage,B439)=TRUE,Livraison!$B$15-(YEAR(INDEX(pgebdat,B439))),""),"")</f>
        <v/>
      </c>
      <c r="O439" s="107"/>
      <c r="P439" s="105"/>
      <c r="Q439" s="108"/>
      <c r="R439" s="126"/>
      <c r="S439" s="108"/>
      <c r="T439" s="108"/>
      <c r="U439" s="108"/>
      <c r="V439" s="105"/>
      <c r="W439" s="132" t="str">
        <f t="shared" si="153"/>
        <v/>
      </c>
      <c r="X439" s="26" t="str">
        <f t="shared" si="150"/>
        <v/>
      </c>
      <c r="Y439" s="26" t="str">
        <f t="shared" si="132"/>
        <v/>
      </c>
      <c r="Z439" s="26" t="str">
        <f t="shared" si="133"/>
        <v/>
      </c>
      <c r="AA439" s="26" t="str">
        <f t="shared" si="134"/>
        <v/>
      </c>
      <c r="AB439" s="26" t="str">
        <f t="shared" si="135"/>
        <v/>
      </c>
      <c r="AC439" s="26" t="str">
        <f t="shared" si="136"/>
        <v/>
      </c>
      <c r="AD439" s="26" t="str">
        <f>IF(OR(ISBLANK(U439),ISBLANK(Q439),U439="-"),"",IF(ISNA(MATCH(U439,libtwolang,0)),FALSE,IF(AND(Z439=TRUE,INDEX(codetform,MATCH(Qualification!Q439,libtform,0))&gt;=10311000,INDEX(codetform,MATCH(Qualification!Q439,libtform,0))&lt;=10319900),IF(AND(INDEX(codetwolang,MATCH(Qualification!U439,libtwolang,0))&gt;=1,INDEX(codetwolang,MATCH(Qualification!U439,libtwolang,0))&lt;=999),TRUE,FALSE),IF(AND(INDEX(codetwolang,MATCH(Qualification!U439,libtwolang,0))&gt;=10,INDEX(codetwolang,MATCH(Qualification!U439,libtwolang,0))&lt;=99),FALSE,TRUE))))</f>
        <v/>
      </c>
      <c r="AE439" s="26" t="str">
        <f t="shared" si="151"/>
        <v/>
      </c>
      <c r="AF439" s="56" t="str">
        <f t="shared" si="137"/>
        <v/>
      </c>
    </row>
    <row r="440" spans="1:32">
      <c r="A440" s="40" t="str">
        <f t="shared" si="152"/>
        <v/>
      </c>
      <c r="B440" s="40" t="str">
        <f t="shared" si="138"/>
        <v/>
      </c>
      <c r="C440" s="65" t="str">
        <f t="shared" si="139"/>
        <v/>
      </c>
      <c r="D440" s="56" t="str">
        <f t="shared" si="140"/>
        <v/>
      </c>
      <c r="E440" s="56" t="str">
        <f t="shared" si="141"/>
        <v/>
      </c>
      <c r="F440" s="66" t="str">
        <f t="shared" si="142"/>
        <v/>
      </c>
      <c r="G440" s="66" t="str">
        <f t="shared" si="143"/>
        <v/>
      </c>
      <c r="H440" s="57" t="str">
        <f t="shared" si="144"/>
        <v/>
      </c>
      <c r="I440" s="57" t="str">
        <f t="shared" si="145"/>
        <v/>
      </c>
      <c r="J440" s="64" t="str">
        <f t="shared" si="146"/>
        <v/>
      </c>
      <c r="K440" s="64" t="str">
        <f t="shared" si="147"/>
        <v/>
      </c>
      <c r="L440" s="114" t="str">
        <f t="shared" si="148"/>
        <v/>
      </c>
      <c r="M440" s="114" t="str">
        <f t="shared" si="149"/>
        <v/>
      </c>
      <c r="N440" s="113" t="str">
        <f>IF(B440&lt;&gt;"",IF(INDEX(ctrlage,B440)=TRUE,Livraison!$B$15-(YEAR(INDEX(pgebdat,B440))),""),"")</f>
        <v/>
      </c>
      <c r="O440" s="107"/>
      <c r="P440" s="105"/>
      <c r="Q440" s="108"/>
      <c r="R440" s="126"/>
      <c r="S440" s="108"/>
      <c r="T440" s="108"/>
      <c r="U440" s="108"/>
      <c r="V440" s="105"/>
      <c r="W440" s="132" t="str">
        <f t="shared" si="153"/>
        <v/>
      </c>
      <c r="X440" s="26" t="str">
        <f t="shared" si="150"/>
        <v/>
      </c>
      <c r="Y440" s="26" t="str">
        <f t="shared" ref="Y440:Y503" si="154">IF(ISBLANK(P440),"",IF(OR(ISNA(MATCH(P440,libinst,0)),P440="-"),FALSE,TRUE))</f>
        <v/>
      </c>
      <c r="Z440" s="26" t="str">
        <f t="shared" ref="Z440:Z503" si="155">IF(ISBLANK(Q440),"",IF(OR(ISNA(MATCH(Q440,libtform,0)),Q440="-"),FALSE,TRUE))</f>
        <v/>
      </c>
      <c r="AA440" s="26" t="str">
        <f t="shared" ref="AA440:AA503" si="156">IF(ISBLANK(R440),"",IF(AND(R440 &gt; DATE(1925,1,1),R440 &lt; DATE(2100,1,1)),TRUE,FALSE))</f>
        <v/>
      </c>
      <c r="AB440" s="26" t="str">
        <f t="shared" ref="AB440:AB503" si="157">IF(ISBLANK(S440),"",IF(AND(S440 &gt;=1,S440 &lt;=9),TRUE,FALSE))</f>
        <v/>
      </c>
      <c r="AC440" s="26" t="str">
        <f t="shared" ref="AC440:AC503" si="158">IF(ISBLANK(T440),"",IF(OR(ISNA(MATCH(T440,libresult,0)),T440="-"),FALSE,TRUE))</f>
        <v/>
      </c>
      <c r="AD440" s="26" t="str">
        <f>IF(OR(ISBLANK(U440),ISBLANK(Q440),U440="-"),"",IF(ISNA(MATCH(U440,libtwolang,0)),FALSE,IF(AND(Z440=TRUE,INDEX(codetform,MATCH(Qualification!Q440,libtform,0))&gt;=10311000,INDEX(codetform,MATCH(Qualification!Q440,libtform,0))&lt;=10319900),IF(AND(INDEX(codetwolang,MATCH(Qualification!U440,libtwolang,0))&gt;=1,INDEX(codetwolang,MATCH(Qualification!U440,libtwolang,0))&lt;=999),TRUE,FALSE),IF(AND(INDEX(codetwolang,MATCH(Qualification!U440,libtwolang,0))&gt;=10,INDEX(codetwolang,MATCH(Qualification!U440,libtwolang,0))&lt;=99),FALSE,TRUE))))</f>
        <v/>
      </c>
      <c r="AE440" s="26" t="str">
        <f t="shared" si="151"/>
        <v/>
      </c>
      <c r="AF440" s="56" t="str">
        <f t="shared" ref="AF440:AF503" si="159">IF(A440="","",1)</f>
        <v/>
      </c>
    </row>
    <row r="441" spans="1:32">
      <c r="A441" s="40" t="str">
        <f t="shared" si="152"/>
        <v/>
      </c>
      <c r="B441" s="40" t="str">
        <f t="shared" si="138"/>
        <v/>
      </c>
      <c r="C441" s="65" t="str">
        <f t="shared" si="139"/>
        <v/>
      </c>
      <c r="D441" s="56" t="str">
        <f t="shared" si="140"/>
        <v/>
      </c>
      <c r="E441" s="56" t="str">
        <f t="shared" si="141"/>
        <v/>
      </c>
      <c r="F441" s="66" t="str">
        <f t="shared" si="142"/>
        <v/>
      </c>
      <c r="G441" s="66" t="str">
        <f t="shared" si="143"/>
        <v/>
      </c>
      <c r="H441" s="57" t="str">
        <f t="shared" si="144"/>
        <v/>
      </c>
      <c r="I441" s="57" t="str">
        <f t="shared" si="145"/>
        <v/>
      </c>
      <c r="J441" s="64" t="str">
        <f t="shared" si="146"/>
        <v/>
      </c>
      <c r="K441" s="64" t="str">
        <f t="shared" si="147"/>
        <v/>
      </c>
      <c r="L441" s="114" t="str">
        <f t="shared" si="148"/>
        <v/>
      </c>
      <c r="M441" s="114" t="str">
        <f t="shared" si="149"/>
        <v/>
      </c>
      <c r="N441" s="113" t="str">
        <f>IF(B441&lt;&gt;"",IF(INDEX(ctrlage,B441)=TRUE,Livraison!$B$15-(YEAR(INDEX(pgebdat,B441))),""),"")</f>
        <v/>
      </c>
      <c r="O441" s="107"/>
      <c r="P441" s="105"/>
      <c r="Q441" s="108"/>
      <c r="R441" s="126"/>
      <c r="S441" s="108"/>
      <c r="T441" s="108"/>
      <c r="U441" s="108"/>
      <c r="V441" s="105"/>
      <c r="W441" s="132" t="str">
        <f t="shared" si="153"/>
        <v/>
      </c>
      <c r="X441" s="26" t="str">
        <f t="shared" si="150"/>
        <v/>
      </c>
      <c r="Y441" s="26" t="str">
        <f t="shared" si="154"/>
        <v/>
      </c>
      <c r="Z441" s="26" t="str">
        <f t="shared" si="155"/>
        <v/>
      </c>
      <c r="AA441" s="26" t="str">
        <f t="shared" si="156"/>
        <v/>
      </c>
      <c r="AB441" s="26" t="str">
        <f t="shared" si="157"/>
        <v/>
      </c>
      <c r="AC441" s="26" t="str">
        <f t="shared" si="158"/>
        <v/>
      </c>
      <c r="AD441" s="26" t="str">
        <f>IF(OR(ISBLANK(U441),ISBLANK(Q441),U441="-"),"",IF(ISNA(MATCH(U441,libtwolang,0)),FALSE,IF(AND(Z441=TRUE,INDEX(codetform,MATCH(Qualification!Q441,libtform,0))&gt;=10311000,INDEX(codetform,MATCH(Qualification!Q441,libtform,0))&lt;=10319900),IF(AND(INDEX(codetwolang,MATCH(Qualification!U441,libtwolang,0))&gt;=1,INDEX(codetwolang,MATCH(Qualification!U441,libtwolang,0))&lt;=999),TRUE,FALSE),IF(AND(INDEX(codetwolang,MATCH(Qualification!U441,libtwolang,0))&gt;=10,INDEX(codetwolang,MATCH(Qualification!U441,libtwolang,0))&lt;=99),FALSE,TRUE))))</f>
        <v/>
      </c>
      <c r="AE441" s="26" t="str">
        <f t="shared" si="151"/>
        <v/>
      </c>
      <c r="AF441" s="56" t="str">
        <f t="shared" si="159"/>
        <v/>
      </c>
    </row>
    <row r="442" spans="1:32">
      <c r="A442" s="40" t="str">
        <f t="shared" si="152"/>
        <v/>
      </c>
      <c r="B442" s="40" t="str">
        <f t="shared" si="138"/>
        <v/>
      </c>
      <c r="C442" s="65" t="str">
        <f t="shared" si="139"/>
        <v/>
      </c>
      <c r="D442" s="56" t="str">
        <f t="shared" si="140"/>
        <v/>
      </c>
      <c r="E442" s="56" t="str">
        <f t="shared" si="141"/>
        <v/>
      </c>
      <c r="F442" s="66" t="str">
        <f t="shared" si="142"/>
        <v/>
      </c>
      <c r="G442" s="66" t="str">
        <f t="shared" si="143"/>
        <v/>
      </c>
      <c r="H442" s="57" t="str">
        <f t="shared" si="144"/>
        <v/>
      </c>
      <c r="I442" s="57" t="str">
        <f t="shared" si="145"/>
        <v/>
      </c>
      <c r="J442" s="64" t="str">
        <f t="shared" si="146"/>
        <v/>
      </c>
      <c r="K442" s="64" t="str">
        <f t="shared" si="147"/>
        <v/>
      </c>
      <c r="L442" s="114" t="str">
        <f t="shared" si="148"/>
        <v/>
      </c>
      <c r="M442" s="114" t="str">
        <f t="shared" si="149"/>
        <v/>
      </c>
      <c r="N442" s="113" t="str">
        <f>IF(B442&lt;&gt;"",IF(INDEX(ctrlage,B442)=TRUE,Livraison!$B$15-(YEAR(INDEX(pgebdat,B442))),""),"")</f>
        <v/>
      </c>
      <c r="O442" s="107"/>
      <c r="P442" s="105"/>
      <c r="Q442" s="108"/>
      <c r="R442" s="126"/>
      <c r="S442" s="108"/>
      <c r="T442" s="108"/>
      <c r="U442" s="108"/>
      <c r="V442" s="105"/>
      <c r="W442" s="132" t="str">
        <f t="shared" si="153"/>
        <v/>
      </c>
      <c r="X442" s="26" t="str">
        <f t="shared" si="150"/>
        <v/>
      </c>
      <c r="Y442" s="26" t="str">
        <f t="shared" si="154"/>
        <v/>
      </c>
      <c r="Z442" s="26" t="str">
        <f t="shared" si="155"/>
        <v/>
      </c>
      <c r="AA442" s="26" t="str">
        <f t="shared" si="156"/>
        <v/>
      </c>
      <c r="AB442" s="26" t="str">
        <f t="shared" si="157"/>
        <v/>
      </c>
      <c r="AC442" s="26" t="str">
        <f t="shared" si="158"/>
        <v/>
      </c>
      <c r="AD442" s="26" t="str">
        <f>IF(OR(ISBLANK(U442),ISBLANK(Q442),U442="-"),"",IF(ISNA(MATCH(U442,libtwolang,0)),FALSE,IF(AND(Z442=TRUE,INDEX(codetform,MATCH(Qualification!Q442,libtform,0))&gt;=10311000,INDEX(codetform,MATCH(Qualification!Q442,libtform,0))&lt;=10319900),IF(AND(INDEX(codetwolang,MATCH(Qualification!U442,libtwolang,0))&gt;=1,INDEX(codetwolang,MATCH(Qualification!U442,libtwolang,0))&lt;=999),TRUE,FALSE),IF(AND(INDEX(codetwolang,MATCH(Qualification!U442,libtwolang,0))&gt;=10,INDEX(codetwolang,MATCH(Qualification!U442,libtwolang,0))&lt;=99),FALSE,TRUE))))</f>
        <v/>
      </c>
      <c r="AE442" s="26" t="str">
        <f t="shared" si="151"/>
        <v/>
      </c>
      <c r="AF442" s="56" t="str">
        <f t="shared" si="159"/>
        <v/>
      </c>
    </row>
    <row r="443" spans="1:32">
      <c r="A443" s="40" t="str">
        <f t="shared" si="152"/>
        <v/>
      </c>
      <c r="B443" s="40" t="str">
        <f t="shared" si="138"/>
        <v/>
      </c>
      <c r="C443" s="65" t="str">
        <f t="shared" si="139"/>
        <v/>
      </c>
      <c r="D443" s="56" t="str">
        <f t="shared" si="140"/>
        <v/>
      </c>
      <c r="E443" s="56" t="str">
        <f t="shared" si="141"/>
        <v/>
      </c>
      <c r="F443" s="66" t="str">
        <f t="shared" si="142"/>
        <v/>
      </c>
      <c r="G443" s="66" t="str">
        <f t="shared" si="143"/>
        <v/>
      </c>
      <c r="H443" s="57" t="str">
        <f t="shared" si="144"/>
        <v/>
      </c>
      <c r="I443" s="57" t="str">
        <f t="shared" si="145"/>
        <v/>
      </c>
      <c r="J443" s="64" t="str">
        <f t="shared" si="146"/>
        <v/>
      </c>
      <c r="K443" s="64" t="str">
        <f t="shared" si="147"/>
        <v/>
      </c>
      <c r="L443" s="114" t="str">
        <f t="shared" si="148"/>
        <v/>
      </c>
      <c r="M443" s="114" t="str">
        <f t="shared" si="149"/>
        <v/>
      </c>
      <c r="N443" s="113" t="str">
        <f>IF(B443&lt;&gt;"",IF(INDEX(ctrlage,B443)=TRUE,Livraison!$B$15-(YEAR(INDEX(pgebdat,B443))),""),"")</f>
        <v/>
      </c>
      <c r="O443" s="107"/>
      <c r="P443" s="105"/>
      <c r="Q443" s="108"/>
      <c r="R443" s="126"/>
      <c r="S443" s="108"/>
      <c r="T443" s="108"/>
      <c r="U443" s="108"/>
      <c r="V443" s="105"/>
      <c r="W443" s="132" t="str">
        <f t="shared" si="153"/>
        <v/>
      </c>
      <c r="X443" s="26" t="str">
        <f t="shared" si="150"/>
        <v/>
      </c>
      <c r="Y443" s="26" t="str">
        <f t="shared" si="154"/>
        <v/>
      </c>
      <c r="Z443" s="26" t="str">
        <f t="shared" si="155"/>
        <v/>
      </c>
      <c r="AA443" s="26" t="str">
        <f t="shared" si="156"/>
        <v/>
      </c>
      <c r="AB443" s="26" t="str">
        <f t="shared" si="157"/>
        <v/>
      </c>
      <c r="AC443" s="26" t="str">
        <f t="shared" si="158"/>
        <v/>
      </c>
      <c r="AD443" s="26" t="str">
        <f>IF(OR(ISBLANK(U443),ISBLANK(Q443),U443="-"),"",IF(ISNA(MATCH(U443,libtwolang,0)),FALSE,IF(AND(Z443=TRUE,INDEX(codetform,MATCH(Qualification!Q443,libtform,0))&gt;=10311000,INDEX(codetform,MATCH(Qualification!Q443,libtform,0))&lt;=10319900),IF(AND(INDEX(codetwolang,MATCH(Qualification!U443,libtwolang,0))&gt;=1,INDEX(codetwolang,MATCH(Qualification!U443,libtwolang,0))&lt;=999),TRUE,FALSE),IF(AND(INDEX(codetwolang,MATCH(Qualification!U443,libtwolang,0))&gt;=10,INDEX(codetwolang,MATCH(Qualification!U443,libtwolang,0))&lt;=99),FALSE,TRUE))))</f>
        <v/>
      </c>
      <c r="AE443" s="26" t="str">
        <f t="shared" si="151"/>
        <v/>
      </c>
      <c r="AF443" s="56" t="str">
        <f t="shared" si="159"/>
        <v/>
      </c>
    </row>
    <row r="444" spans="1:32">
      <c r="A444" s="40" t="str">
        <f t="shared" si="152"/>
        <v/>
      </c>
      <c r="B444" s="40" t="str">
        <f t="shared" si="138"/>
        <v/>
      </c>
      <c r="C444" s="65" t="str">
        <f t="shared" si="139"/>
        <v/>
      </c>
      <c r="D444" s="56" t="str">
        <f t="shared" si="140"/>
        <v/>
      </c>
      <c r="E444" s="56" t="str">
        <f t="shared" si="141"/>
        <v/>
      </c>
      <c r="F444" s="66" t="str">
        <f t="shared" si="142"/>
        <v/>
      </c>
      <c r="G444" s="66" t="str">
        <f t="shared" si="143"/>
        <v/>
      </c>
      <c r="H444" s="57" t="str">
        <f t="shared" si="144"/>
        <v/>
      </c>
      <c r="I444" s="57" t="str">
        <f t="shared" si="145"/>
        <v/>
      </c>
      <c r="J444" s="64" t="str">
        <f t="shared" si="146"/>
        <v/>
      </c>
      <c r="K444" s="64" t="str">
        <f t="shared" si="147"/>
        <v/>
      </c>
      <c r="L444" s="114" t="str">
        <f t="shared" si="148"/>
        <v/>
      </c>
      <c r="M444" s="114" t="str">
        <f t="shared" si="149"/>
        <v/>
      </c>
      <c r="N444" s="113" t="str">
        <f>IF(B444&lt;&gt;"",IF(INDEX(ctrlage,B444)=TRUE,Livraison!$B$15-(YEAR(INDEX(pgebdat,B444))),""),"")</f>
        <v/>
      </c>
      <c r="O444" s="107"/>
      <c r="P444" s="105"/>
      <c r="Q444" s="108"/>
      <c r="R444" s="126"/>
      <c r="S444" s="108"/>
      <c r="T444" s="108"/>
      <c r="U444" s="108"/>
      <c r="V444" s="105"/>
      <c r="W444" s="132" t="str">
        <f t="shared" si="153"/>
        <v/>
      </c>
      <c r="X444" s="26" t="str">
        <f t="shared" si="150"/>
        <v/>
      </c>
      <c r="Y444" s="26" t="str">
        <f t="shared" si="154"/>
        <v/>
      </c>
      <c r="Z444" s="26" t="str">
        <f t="shared" si="155"/>
        <v/>
      </c>
      <c r="AA444" s="26" t="str">
        <f t="shared" si="156"/>
        <v/>
      </c>
      <c r="AB444" s="26" t="str">
        <f t="shared" si="157"/>
        <v/>
      </c>
      <c r="AC444" s="26" t="str">
        <f t="shared" si="158"/>
        <v/>
      </c>
      <c r="AD444" s="26" t="str">
        <f>IF(OR(ISBLANK(U444),ISBLANK(Q444),U444="-"),"",IF(ISNA(MATCH(U444,libtwolang,0)),FALSE,IF(AND(Z444=TRUE,INDEX(codetform,MATCH(Qualification!Q444,libtform,0))&gt;=10311000,INDEX(codetform,MATCH(Qualification!Q444,libtform,0))&lt;=10319900),IF(AND(INDEX(codetwolang,MATCH(Qualification!U444,libtwolang,0))&gt;=1,INDEX(codetwolang,MATCH(Qualification!U444,libtwolang,0))&lt;=999),TRUE,FALSE),IF(AND(INDEX(codetwolang,MATCH(Qualification!U444,libtwolang,0))&gt;=10,INDEX(codetwolang,MATCH(Qualification!U444,libtwolang,0))&lt;=99),FALSE,TRUE))))</f>
        <v/>
      </c>
      <c r="AE444" s="26" t="str">
        <f t="shared" si="151"/>
        <v/>
      </c>
      <c r="AF444" s="56" t="str">
        <f t="shared" si="159"/>
        <v/>
      </c>
    </row>
    <row r="445" spans="1:32">
      <c r="A445" s="40" t="str">
        <f t="shared" si="152"/>
        <v/>
      </c>
      <c r="B445" s="40" t="str">
        <f t="shared" si="138"/>
        <v/>
      </c>
      <c r="C445" s="65" t="str">
        <f t="shared" si="139"/>
        <v/>
      </c>
      <c r="D445" s="56" t="str">
        <f t="shared" si="140"/>
        <v/>
      </c>
      <c r="E445" s="56" t="str">
        <f t="shared" si="141"/>
        <v/>
      </c>
      <c r="F445" s="66" t="str">
        <f t="shared" si="142"/>
        <v/>
      </c>
      <c r="G445" s="66" t="str">
        <f t="shared" si="143"/>
        <v/>
      </c>
      <c r="H445" s="57" t="str">
        <f t="shared" si="144"/>
        <v/>
      </c>
      <c r="I445" s="57" t="str">
        <f t="shared" si="145"/>
        <v/>
      </c>
      <c r="J445" s="64" t="str">
        <f t="shared" si="146"/>
        <v/>
      </c>
      <c r="K445" s="64" t="str">
        <f t="shared" si="147"/>
        <v/>
      </c>
      <c r="L445" s="114" t="str">
        <f t="shared" si="148"/>
        <v/>
      </c>
      <c r="M445" s="114" t="str">
        <f t="shared" si="149"/>
        <v/>
      </c>
      <c r="N445" s="113" t="str">
        <f>IF(B445&lt;&gt;"",IF(INDEX(ctrlage,B445)=TRUE,Livraison!$B$15-(YEAR(INDEX(pgebdat,B445))),""),"")</f>
        <v/>
      </c>
      <c r="O445" s="107"/>
      <c r="P445" s="105"/>
      <c r="Q445" s="108"/>
      <c r="R445" s="126"/>
      <c r="S445" s="108"/>
      <c r="T445" s="108"/>
      <c r="U445" s="108"/>
      <c r="V445" s="105"/>
      <c r="W445" s="132" t="str">
        <f t="shared" si="153"/>
        <v/>
      </c>
      <c r="X445" s="26" t="str">
        <f t="shared" si="150"/>
        <v/>
      </c>
      <c r="Y445" s="26" t="str">
        <f t="shared" si="154"/>
        <v/>
      </c>
      <c r="Z445" s="26" t="str">
        <f t="shared" si="155"/>
        <v/>
      </c>
      <c r="AA445" s="26" t="str">
        <f t="shared" si="156"/>
        <v/>
      </c>
      <c r="AB445" s="26" t="str">
        <f t="shared" si="157"/>
        <v/>
      </c>
      <c r="AC445" s="26" t="str">
        <f t="shared" si="158"/>
        <v/>
      </c>
      <c r="AD445" s="26" t="str">
        <f>IF(OR(ISBLANK(U445),ISBLANK(Q445),U445="-"),"",IF(ISNA(MATCH(U445,libtwolang,0)),FALSE,IF(AND(Z445=TRUE,INDEX(codetform,MATCH(Qualification!Q445,libtform,0))&gt;=10311000,INDEX(codetform,MATCH(Qualification!Q445,libtform,0))&lt;=10319900),IF(AND(INDEX(codetwolang,MATCH(Qualification!U445,libtwolang,0))&gt;=1,INDEX(codetwolang,MATCH(Qualification!U445,libtwolang,0))&lt;=999),TRUE,FALSE),IF(AND(INDEX(codetwolang,MATCH(Qualification!U445,libtwolang,0))&gt;=10,INDEX(codetwolang,MATCH(Qualification!U445,libtwolang,0))&lt;=99),FALSE,TRUE))))</f>
        <v/>
      </c>
      <c r="AE445" s="26" t="str">
        <f t="shared" si="151"/>
        <v/>
      </c>
      <c r="AF445" s="56" t="str">
        <f t="shared" si="159"/>
        <v/>
      </c>
    </row>
    <row r="446" spans="1:32">
      <c r="A446" s="40" t="str">
        <f t="shared" si="152"/>
        <v/>
      </c>
      <c r="B446" s="40" t="str">
        <f t="shared" si="138"/>
        <v/>
      </c>
      <c r="C446" s="65" t="str">
        <f t="shared" si="139"/>
        <v/>
      </c>
      <c r="D446" s="56" t="str">
        <f t="shared" si="140"/>
        <v/>
      </c>
      <c r="E446" s="56" t="str">
        <f t="shared" si="141"/>
        <v/>
      </c>
      <c r="F446" s="66" t="str">
        <f t="shared" si="142"/>
        <v/>
      </c>
      <c r="G446" s="66" t="str">
        <f t="shared" si="143"/>
        <v/>
      </c>
      <c r="H446" s="57" t="str">
        <f t="shared" si="144"/>
        <v/>
      </c>
      <c r="I446" s="57" t="str">
        <f t="shared" si="145"/>
        <v/>
      </c>
      <c r="J446" s="64" t="str">
        <f t="shared" si="146"/>
        <v/>
      </c>
      <c r="K446" s="64" t="str">
        <f t="shared" si="147"/>
        <v/>
      </c>
      <c r="L446" s="114" t="str">
        <f t="shared" si="148"/>
        <v/>
      </c>
      <c r="M446" s="114" t="str">
        <f t="shared" si="149"/>
        <v/>
      </c>
      <c r="N446" s="113" t="str">
        <f>IF(B446&lt;&gt;"",IF(INDEX(ctrlage,B446)=TRUE,Livraison!$B$15-(YEAR(INDEX(pgebdat,B446))),""),"")</f>
        <v/>
      </c>
      <c r="O446" s="107"/>
      <c r="P446" s="105"/>
      <c r="Q446" s="108"/>
      <c r="R446" s="126"/>
      <c r="S446" s="108"/>
      <c r="T446" s="108"/>
      <c r="U446" s="108"/>
      <c r="V446" s="105"/>
      <c r="W446" s="132" t="str">
        <f t="shared" si="153"/>
        <v/>
      </c>
      <c r="X446" s="26" t="str">
        <f t="shared" si="150"/>
        <v/>
      </c>
      <c r="Y446" s="26" t="str">
        <f t="shared" si="154"/>
        <v/>
      </c>
      <c r="Z446" s="26" t="str">
        <f t="shared" si="155"/>
        <v/>
      </c>
      <c r="AA446" s="26" t="str">
        <f t="shared" si="156"/>
        <v/>
      </c>
      <c r="AB446" s="26" t="str">
        <f t="shared" si="157"/>
        <v/>
      </c>
      <c r="AC446" s="26" t="str">
        <f t="shared" si="158"/>
        <v/>
      </c>
      <c r="AD446" s="26" t="str">
        <f>IF(OR(ISBLANK(U446),ISBLANK(Q446),U446="-"),"",IF(ISNA(MATCH(U446,libtwolang,0)),FALSE,IF(AND(Z446=TRUE,INDEX(codetform,MATCH(Qualification!Q446,libtform,0))&gt;=10311000,INDEX(codetform,MATCH(Qualification!Q446,libtform,0))&lt;=10319900),IF(AND(INDEX(codetwolang,MATCH(Qualification!U446,libtwolang,0))&gt;=1,INDEX(codetwolang,MATCH(Qualification!U446,libtwolang,0))&lt;=999),TRUE,FALSE),IF(AND(INDEX(codetwolang,MATCH(Qualification!U446,libtwolang,0))&gt;=10,INDEX(codetwolang,MATCH(Qualification!U446,libtwolang,0))&lt;=99),FALSE,TRUE))))</f>
        <v/>
      </c>
      <c r="AE446" s="26" t="str">
        <f t="shared" si="151"/>
        <v/>
      </c>
      <c r="AF446" s="56" t="str">
        <f t="shared" si="159"/>
        <v/>
      </c>
    </row>
    <row r="447" spans="1:32">
      <c r="A447" s="40" t="str">
        <f t="shared" si="152"/>
        <v/>
      </c>
      <c r="B447" s="40" t="str">
        <f t="shared" si="138"/>
        <v/>
      </c>
      <c r="C447" s="65" t="str">
        <f t="shared" si="139"/>
        <v/>
      </c>
      <c r="D447" s="56" t="str">
        <f t="shared" si="140"/>
        <v/>
      </c>
      <c r="E447" s="56" t="str">
        <f t="shared" si="141"/>
        <v/>
      </c>
      <c r="F447" s="66" t="str">
        <f t="shared" si="142"/>
        <v/>
      </c>
      <c r="G447" s="66" t="str">
        <f t="shared" si="143"/>
        <v/>
      </c>
      <c r="H447" s="57" t="str">
        <f t="shared" si="144"/>
        <v/>
      </c>
      <c r="I447" s="57" t="str">
        <f t="shared" si="145"/>
        <v/>
      </c>
      <c r="J447" s="64" t="str">
        <f t="shared" si="146"/>
        <v/>
      </c>
      <c r="K447" s="64" t="str">
        <f t="shared" si="147"/>
        <v/>
      </c>
      <c r="L447" s="114" t="str">
        <f t="shared" si="148"/>
        <v/>
      </c>
      <c r="M447" s="114" t="str">
        <f t="shared" si="149"/>
        <v/>
      </c>
      <c r="N447" s="113" t="str">
        <f>IF(B447&lt;&gt;"",IF(INDEX(ctrlage,B447)=TRUE,Livraison!$B$15-(YEAR(INDEX(pgebdat,B447))),""),"")</f>
        <v/>
      </c>
      <c r="O447" s="107"/>
      <c r="P447" s="105"/>
      <c r="Q447" s="108"/>
      <c r="R447" s="126"/>
      <c r="S447" s="108"/>
      <c r="T447" s="108"/>
      <c r="U447" s="108"/>
      <c r="V447" s="105"/>
      <c r="W447" s="132" t="str">
        <f t="shared" si="153"/>
        <v/>
      </c>
      <c r="X447" s="26" t="str">
        <f t="shared" si="150"/>
        <v/>
      </c>
      <c r="Y447" s="26" t="str">
        <f t="shared" si="154"/>
        <v/>
      </c>
      <c r="Z447" s="26" t="str">
        <f t="shared" si="155"/>
        <v/>
      </c>
      <c r="AA447" s="26" t="str">
        <f t="shared" si="156"/>
        <v/>
      </c>
      <c r="AB447" s="26" t="str">
        <f t="shared" si="157"/>
        <v/>
      </c>
      <c r="AC447" s="26" t="str">
        <f t="shared" si="158"/>
        <v/>
      </c>
      <c r="AD447" s="26" t="str">
        <f>IF(OR(ISBLANK(U447),ISBLANK(Q447),U447="-"),"",IF(ISNA(MATCH(U447,libtwolang,0)),FALSE,IF(AND(Z447=TRUE,INDEX(codetform,MATCH(Qualification!Q447,libtform,0))&gt;=10311000,INDEX(codetform,MATCH(Qualification!Q447,libtform,0))&lt;=10319900),IF(AND(INDEX(codetwolang,MATCH(Qualification!U447,libtwolang,0))&gt;=1,INDEX(codetwolang,MATCH(Qualification!U447,libtwolang,0))&lt;=999),TRUE,FALSE),IF(AND(INDEX(codetwolang,MATCH(Qualification!U447,libtwolang,0))&gt;=10,INDEX(codetwolang,MATCH(Qualification!U447,libtwolang,0))&lt;=99),FALSE,TRUE))))</f>
        <v/>
      </c>
      <c r="AE447" s="26" t="str">
        <f t="shared" si="151"/>
        <v/>
      </c>
      <c r="AF447" s="56" t="str">
        <f t="shared" si="159"/>
        <v/>
      </c>
    </row>
    <row r="448" spans="1:32">
      <c r="A448" s="40" t="str">
        <f t="shared" si="152"/>
        <v/>
      </c>
      <c r="B448" s="40" t="str">
        <f t="shared" si="138"/>
        <v/>
      </c>
      <c r="C448" s="65" t="str">
        <f t="shared" si="139"/>
        <v/>
      </c>
      <c r="D448" s="56" t="str">
        <f t="shared" si="140"/>
        <v/>
      </c>
      <c r="E448" s="56" t="str">
        <f t="shared" si="141"/>
        <v/>
      </c>
      <c r="F448" s="66" t="str">
        <f t="shared" si="142"/>
        <v/>
      </c>
      <c r="G448" s="66" t="str">
        <f t="shared" si="143"/>
        <v/>
      </c>
      <c r="H448" s="57" t="str">
        <f t="shared" si="144"/>
        <v/>
      </c>
      <c r="I448" s="57" t="str">
        <f t="shared" si="145"/>
        <v/>
      </c>
      <c r="J448" s="64" t="str">
        <f t="shared" si="146"/>
        <v/>
      </c>
      <c r="K448" s="64" t="str">
        <f t="shared" si="147"/>
        <v/>
      </c>
      <c r="L448" s="114" t="str">
        <f t="shared" si="148"/>
        <v/>
      </c>
      <c r="M448" s="114" t="str">
        <f t="shared" si="149"/>
        <v/>
      </c>
      <c r="N448" s="113" t="str">
        <f>IF(B448&lt;&gt;"",IF(INDEX(ctrlage,B448)=TRUE,Livraison!$B$15-(YEAR(INDEX(pgebdat,B448))),""),"")</f>
        <v/>
      </c>
      <c r="O448" s="107"/>
      <c r="P448" s="105"/>
      <c r="Q448" s="108"/>
      <c r="R448" s="126"/>
      <c r="S448" s="108"/>
      <c r="T448" s="108"/>
      <c r="U448" s="108"/>
      <c r="V448" s="105"/>
      <c r="W448" s="132" t="str">
        <f t="shared" si="153"/>
        <v/>
      </c>
      <c r="X448" s="26" t="str">
        <f t="shared" si="150"/>
        <v/>
      </c>
      <c r="Y448" s="26" t="str">
        <f t="shared" si="154"/>
        <v/>
      </c>
      <c r="Z448" s="26" t="str">
        <f t="shared" si="155"/>
        <v/>
      </c>
      <c r="AA448" s="26" t="str">
        <f t="shared" si="156"/>
        <v/>
      </c>
      <c r="AB448" s="26" t="str">
        <f t="shared" si="157"/>
        <v/>
      </c>
      <c r="AC448" s="26" t="str">
        <f t="shared" si="158"/>
        <v/>
      </c>
      <c r="AD448" s="26" t="str">
        <f>IF(OR(ISBLANK(U448),ISBLANK(Q448),U448="-"),"",IF(ISNA(MATCH(U448,libtwolang,0)),FALSE,IF(AND(Z448=TRUE,INDEX(codetform,MATCH(Qualification!Q448,libtform,0))&gt;=10311000,INDEX(codetform,MATCH(Qualification!Q448,libtform,0))&lt;=10319900),IF(AND(INDEX(codetwolang,MATCH(Qualification!U448,libtwolang,0))&gt;=1,INDEX(codetwolang,MATCH(Qualification!U448,libtwolang,0))&lt;=999),TRUE,FALSE),IF(AND(INDEX(codetwolang,MATCH(Qualification!U448,libtwolang,0))&gt;=10,INDEX(codetwolang,MATCH(Qualification!U448,libtwolang,0))&lt;=99),FALSE,TRUE))))</f>
        <v/>
      </c>
      <c r="AE448" s="26" t="str">
        <f t="shared" si="151"/>
        <v/>
      </c>
      <c r="AF448" s="56" t="str">
        <f t="shared" si="159"/>
        <v/>
      </c>
    </row>
    <row r="449" spans="1:32">
      <c r="A449" s="40" t="str">
        <f t="shared" si="152"/>
        <v/>
      </c>
      <c r="B449" s="40" t="str">
        <f t="shared" si="138"/>
        <v/>
      </c>
      <c r="C449" s="65" t="str">
        <f t="shared" si="139"/>
        <v/>
      </c>
      <c r="D449" s="56" t="str">
        <f t="shared" si="140"/>
        <v/>
      </c>
      <c r="E449" s="56" t="str">
        <f t="shared" si="141"/>
        <v/>
      </c>
      <c r="F449" s="66" t="str">
        <f t="shared" si="142"/>
        <v/>
      </c>
      <c r="G449" s="66" t="str">
        <f t="shared" si="143"/>
        <v/>
      </c>
      <c r="H449" s="57" t="str">
        <f t="shared" si="144"/>
        <v/>
      </c>
      <c r="I449" s="57" t="str">
        <f t="shared" si="145"/>
        <v/>
      </c>
      <c r="J449" s="64" t="str">
        <f t="shared" si="146"/>
        <v/>
      </c>
      <c r="K449" s="64" t="str">
        <f t="shared" si="147"/>
        <v/>
      </c>
      <c r="L449" s="114" t="str">
        <f t="shared" si="148"/>
        <v/>
      </c>
      <c r="M449" s="114" t="str">
        <f t="shared" si="149"/>
        <v/>
      </c>
      <c r="N449" s="113" t="str">
        <f>IF(B449&lt;&gt;"",IF(INDEX(ctrlage,B449)=TRUE,Livraison!$B$15-(YEAR(INDEX(pgebdat,B449))),""),"")</f>
        <v/>
      </c>
      <c r="O449" s="107"/>
      <c r="P449" s="105"/>
      <c r="Q449" s="108"/>
      <c r="R449" s="126"/>
      <c r="S449" s="108"/>
      <c r="T449" s="108"/>
      <c r="U449" s="108"/>
      <c r="V449" s="105"/>
      <c r="W449" s="132" t="str">
        <f t="shared" si="153"/>
        <v/>
      </c>
      <c r="X449" s="26" t="str">
        <f t="shared" si="150"/>
        <v/>
      </c>
      <c r="Y449" s="26" t="str">
        <f t="shared" si="154"/>
        <v/>
      </c>
      <c r="Z449" s="26" t="str">
        <f t="shared" si="155"/>
        <v/>
      </c>
      <c r="AA449" s="26" t="str">
        <f t="shared" si="156"/>
        <v/>
      </c>
      <c r="AB449" s="26" t="str">
        <f t="shared" si="157"/>
        <v/>
      </c>
      <c r="AC449" s="26" t="str">
        <f t="shared" si="158"/>
        <v/>
      </c>
      <c r="AD449" s="26" t="str">
        <f>IF(OR(ISBLANK(U449),ISBLANK(Q449),U449="-"),"",IF(ISNA(MATCH(U449,libtwolang,0)),FALSE,IF(AND(Z449=TRUE,INDEX(codetform,MATCH(Qualification!Q449,libtform,0))&gt;=10311000,INDEX(codetform,MATCH(Qualification!Q449,libtform,0))&lt;=10319900),IF(AND(INDEX(codetwolang,MATCH(Qualification!U449,libtwolang,0))&gt;=1,INDEX(codetwolang,MATCH(Qualification!U449,libtwolang,0))&lt;=999),TRUE,FALSE),IF(AND(INDEX(codetwolang,MATCH(Qualification!U449,libtwolang,0))&gt;=10,INDEX(codetwolang,MATCH(Qualification!U449,libtwolang,0))&lt;=99),FALSE,TRUE))))</f>
        <v/>
      </c>
      <c r="AE449" s="26" t="str">
        <f t="shared" si="151"/>
        <v/>
      </c>
      <c r="AF449" s="56" t="str">
        <f t="shared" si="159"/>
        <v/>
      </c>
    </row>
    <row r="450" spans="1:32">
      <c r="A450" s="40" t="str">
        <f t="shared" si="152"/>
        <v/>
      </c>
      <c r="B450" s="40" t="str">
        <f t="shared" si="138"/>
        <v/>
      </c>
      <c r="C450" s="65" t="str">
        <f t="shared" si="139"/>
        <v/>
      </c>
      <c r="D450" s="56" t="str">
        <f t="shared" si="140"/>
        <v/>
      </c>
      <c r="E450" s="56" t="str">
        <f t="shared" si="141"/>
        <v/>
      </c>
      <c r="F450" s="66" t="str">
        <f t="shared" si="142"/>
        <v/>
      </c>
      <c r="G450" s="66" t="str">
        <f t="shared" si="143"/>
        <v/>
      </c>
      <c r="H450" s="57" t="str">
        <f t="shared" si="144"/>
        <v/>
      </c>
      <c r="I450" s="57" t="str">
        <f t="shared" si="145"/>
        <v/>
      </c>
      <c r="J450" s="64" t="str">
        <f t="shared" si="146"/>
        <v/>
      </c>
      <c r="K450" s="64" t="str">
        <f t="shared" si="147"/>
        <v/>
      </c>
      <c r="L450" s="114" t="str">
        <f t="shared" si="148"/>
        <v/>
      </c>
      <c r="M450" s="114" t="str">
        <f t="shared" si="149"/>
        <v/>
      </c>
      <c r="N450" s="113" t="str">
        <f>IF(B450&lt;&gt;"",IF(INDEX(ctrlage,B450)=TRUE,Livraison!$B$15-(YEAR(INDEX(pgebdat,B450))),""),"")</f>
        <v/>
      </c>
      <c r="O450" s="107"/>
      <c r="P450" s="105"/>
      <c r="Q450" s="108"/>
      <c r="R450" s="126"/>
      <c r="S450" s="108"/>
      <c r="T450" s="108"/>
      <c r="U450" s="108"/>
      <c r="V450" s="105"/>
      <c r="W450" s="132" t="str">
        <f t="shared" si="153"/>
        <v/>
      </c>
      <c r="X450" s="26" t="str">
        <f t="shared" si="150"/>
        <v/>
      </c>
      <c r="Y450" s="26" t="str">
        <f t="shared" si="154"/>
        <v/>
      </c>
      <c r="Z450" s="26" t="str">
        <f t="shared" si="155"/>
        <v/>
      </c>
      <c r="AA450" s="26" t="str">
        <f t="shared" si="156"/>
        <v/>
      </c>
      <c r="AB450" s="26" t="str">
        <f t="shared" si="157"/>
        <v/>
      </c>
      <c r="AC450" s="26" t="str">
        <f t="shared" si="158"/>
        <v/>
      </c>
      <c r="AD450" s="26" t="str">
        <f>IF(OR(ISBLANK(U450),ISBLANK(Q450),U450="-"),"",IF(ISNA(MATCH(U450,libtwolang,0)),FALSE,IF(AND(Z450=TRUE,INDEX(codetform,MATCH(Qualification!Q450,libtform,0))&gt;=10311000,INDEX(codetform,MATCH(Qualification!Q450,libtform,0))&lt;=10319900),IF(AND(INDEX(codetwolang,MATCH(Qualification!U450,libtwolang,0))&gt;=1,INDEX(codetwolang,MATCH(Qualification!U450,libtwolang,0))&lt;=999),TRUE,FALSE),IF(AND(INDEX(codetwolang,MATCH(Qualification!U450,libtwolang,0))&gt;=10,INDEX(codetwolang,MATCH(Qualification!U450,libtwolang,0))&lt;=99),FALSE,TRUE))))</f>
        <v/>
      </c>
      <c r="AE450" s="26" t="str">
        <f t="shared" si="151"/>
        <v/>
      </c>
      <c r="AF450" s="56" t="str">
        <f t="shared" si="159"/>
        <v/>
      </c>
    </row>
    <row r="451" spans="1:32">
      <c r="A451" s="40" t="str">
        <f t="shared" si="152"/>
        <v/>
      </c>
      <c r="B451" s="40" t="str">
        <f t="shared" si="138"/>
        <v/>
      </c>
      <c r="C451" s="65" t="str">
        <f t="shared" si="139"/>
        <v/>
      </c>
      <c r="D451" s="56" t="str">
        <f t="shared" si="140"/>
        <v/>
      </c>
      <c r="E451" s="56" t="str">
        <f t="shared" si="141"/>
        <v/>
      </c>
      <c r="F451" s="66" t="str">
        <f t="shared" si="142"/>
        <v/>
      </c>
      <c r="G451" s="66" t="str">
        <f t="shared" si="143"/>
        <v/>
      </c>
      <c r="H451" s="57" t="str">
        <f t="shared" si="144"/>
        <v/>
      </c>
      <c r="I451" s="57" t="str">
        <f t="shared" si="145"/>
        <v/>
      </c>
      <c r="J451" s="64" t="str">
        <f t="shared" si="146"/>
        <v/>
      </c>
      <c r="K451" s="64" t="str">
        <f t="shared" si="147"/>
        <v/>
      </c>
      <c r="L451" s="114" t="str">
        <f t="shared" si="148"/>
        <v/>
      </c>
      <c r="M451" s="114" t="str">
        <f t="shared" si="149"/>
        <v/>
      </c>
      <c r="N451" s="113" t="str">
        <f>IF(B451&lt;&gt;"",IF(INDEX(ctrlage,B451)=TRUE,Livraison!$B$15-(YEAR(INDEX(pgebdat,B451))),""),"")</f>
        <v/>
      </c>
      <c r="O451" s="107"/>
      <c r="P451" s="105"/>
      <c r="Q451" s="108"/>
      <c r="R451" s="126"/>
      <c r="S451" s="108"/>
      <c r="T451" s="108"/>
      <c r="U451" s="108"/>
      <c r="V451" s="105"/>
      <c r="W451" s="132" t="str">
        <f t="shared" si="153"/>
        <v/>
      </c>
      <c r="X451" s="26" t="str">
        <f t="shared" si="150"/>
        <v/>
      </c>
      <c r="Y451" s="26" t="str">
        <f t="shared" si="154"/>
        <v/>
      </c>
      <c r="Z451" s="26" t="str">
        <f t="shared" si="155"/>
        <v/>
      </c>
      <c r="AA451" s="26" t="str">
        <f t="shared" si="156"/>
        <v/>
      </c>
      <c r="AB451" s="26" t="str">
        <f t="shared" si="157"/>
        <v/>
      </c>
      <c r="AC451" s="26" t="str">
        <f t="shared" si="158"/>
        <v/>
      </c>
      <c r="AD451" s="26" t="str">
        <f>IF(OR(ISBLANK(U451),ISBLANK(Q451),U451="-"),"",IF(ISNA(MATCH(U451,libtwolang,0)),FALSE,IF(AND(Z451=TRUE,INDEX(codetform,MATCH(Qualification!Q451,libtform,0))&gt;=10311000,INDEX(codetform,MATCH(Qualification!Q451,libtform,0))&lt;=10319900),IF(AND(INDEX(codetwolang,MATCH(Qualification!U451,libtwolang,0))&gt;=1,INDEX(codetwolang,MATCH(Qualification!U451,libtwolang,0))&lt;=999),TRUE,FALSE),IF(AND(INDEX(codetwolang,MATCH(Qualification!U451,libtwolang,0))&gt;=10,INDEX(codetwolang,MATCH(Qualification!U451,libtwolang,0))&lt;=99),FALSE,TRUE))))</f>
        <v/>
      </c>
      <c r="AE451" s="26" t="str">
        <f t="shared" si="151"/>
        <v/>
      </c>
      <c r="AF451" s="56" t="str">
        <f t="shared" si="159"/>
        <v/>
      </c>
    </row>
    <row r="452" spans="1:32">
      <c r="A452" s="40" t="str">
        <f t="shared" si="152"/>
        <v/>
      </c>
      <c r="B452" s="40" t="str">
        <f t="shared" si="138"/>
        <v/>
      </c>
      <c r="C452" s="65" t="str">
        <f t="shared" si="139"/>
        <v/>
      </c>
      <c r="D452" s="56" t="str">
        <f t="shared" si="140"/>
        <v/>
      </c>
      <c r="E452" s="56" t="str">
        <f t="shared" si="141"/>
        <v/>
      </c>
      <c r="F452" s="66" t="str">
        <f t="shared" si="142"/>
        <v/>
      </c>
      <c r="G452" s="66" t="str">
        <f t="shared" si="143"/>
        <v/>
      </c>
      <c r="H452" s="57" t="str">
        <f t="shared" si="144"/>
        <v/>
      </c>
      <c r="I452" s="57" t="str">
        <f t="shared" si="145"/>
        <v/>
      </c>
      <c r="J452" s="64" t="str">
        <f t="shared" si="146"/>
        <v/>
      </c>
      <c r="K452" s="64" t="str">
        <f t="shared" si="147"/>
        <v/>
      </c>
      <c r="L452" s="114" t="str">
        <f t="shared" si="148"/>
        <v/>
      </c>
      <c r="M452" s="114" t="str">
        <f t="shared" si="149"/>
        <v/>
      </c>
      <c r="N452" s="113" t="str">
        <f>IF(B452&lt;&gt;"",IF(INDEX(ctrlage,B452)=TRUE,Livraison!$B$15-(YEAR(INDEX(pgebdat,B452))),""),"")</f>
        <v/>
      </c>
      <c r="O452" s="107"/>
      <c r="P452" s="105"/>
      <c r="Q452" s="108"/>
      <c r="R452" s="126"/>
      <c r="S452" s="108"/>
      <c r="T452" s="108"/>
      <c r="U452" s="108"/>
      <c r="V452" s="105"/>
      <c r="W452" s="132" t="str">
        <f t="shared" si="153"/>
        <v/>
      </c>
      <c r="X452" s="26" t="str">
        <f t="shared" si="150"/>
        <v/>
      </c>
      <c r="Y452" s="26" t="str">
        <f t="shared" si="154"/>
        <v/>
      </c>
      <c r="Z452" s="26" t="str">
        <f t="shared" si="155"/>
        <v/>
      </c>
      <c r="AA452" s="26" t="str">
        <f t="shared" si="156"/>
        <v/>
      </c>
      <c r="AB452" s="26" t="str">
        <f t="shared" si="157"/>
        <v/>
      </c>
      <c r="AC452" s="26" t="str">
        <f t="shared" si="158"/>
        <v/>
      </c>
      <c r="AD452" s="26" t="str">
        <f>IF(OR(ISBLANK(U452),ISBLANK(Q452),U452="-"),"",IF(ISNA(MATCH(U452,libtwolang,0)),FALSE,IF(AND(Z452=TRUE,INDEX(codetform,MATCH(Qualification!Q452,libtform,0))&gt;=10311000,INDEX(codetform,MATCH(Qualification!Q452,libtform,0))&lt;=10319900),IF(AND(INDEX(codetwolang,MATCH(Qualification!U452,libtwolang,0))&gt;=1,INDEX(codetwolang,MATCH(Qualification!U452,libtwolang,0))&lt;=999),TRUE,FALSE),IF(AND(INDEX(codetwolang,MATCH(Qualification!U452,libtwolang,0))&gt;=10,INDEX(codetwolang,MATCH(Qualification!U452,libtwolang,0))&lt;=99),FALSE,TRUE))))</f>
        <v/>
      </c>
      <c r="AE452" s="26" t="str">
        <f t="shared" si="151"/>
        <v/>
      </c>
      <c r="AF452" s="56" t="str">
        <f t="shared" si="159"/>
        <v/>
      </c>
    </row>
    <row r="453" spans="1:32">
      <c r="A453" s="40" t="str">
        <f t="shared" si="152"/>
        <v/>
      </c>
      <c r="B453" s="40" t="str">
        <f t="shared" si="138"/>
        <v/>
      </c>
      <c r="C453" s="65" t="str">
        <f t="shared" si="139"/>
        <v/>
      </c>
      <c r="D453" s="56" t="str">
        <f t="shared" si="140"/>
        <v/>
      </c>
      <c r="E453" s="56" t="str">
        <f t="shared" si="141"/>
        <v/>
      </c>
      <c r="F453" s="66" t="str">
        <f t="shared" si="142"/>
        <v/>
      </c>
      <c r="G453" s="66" t="str">
        <f t="shared" si="143"/>
        <v/>
      </c>
      <c r="H453" s="57" t="str">
        <f t="shared" si="144"/>
        <v/>
      </c>
      <c r="I453" s="57" t="str">
        <f t="shared" si="145"/>
        <v/>
      </c>
      <c r="J453" s="64" t="str">
        <f t="shared" si="146"/>
        <v/>
      </c>
      <c r="K453" s="64" t="str">
        <f t="shared" si="147"/>
        <v/>
      </c>
      <c r="L453" s="114" t="str">
        <f t="shared" si="148"/>
        <v/>
      </c>
      <c r="M453" s="114" t="str">
        <f t="shared" si="149"/>
        <v/>
      </c>
      <c r="N453" s="113" t="str">
        <f>IF(B453&lt;&gt;"",IF(INDEX(ctrlage,B453)=TRUE,Livraison!$B$15-(YEAR(INDEX(pgebdat,B453))),""),"")</f>
        <v/>
      </c>
      <c r="O453" s="107"/>
      <c r="P453" s="105"/>
      <c r="Q453" s="108"/>
      <c r="R453" s="126"/>
      <c r="S453" s="108"/>
      <c r="T453" s="108"/>
      <c r="U453" s="108"/>
      <c r="V453" s="105"/>
      <c r="W453" s="132" t="str">
        <f t="shared" si="153"/>
        <v/>
      </c>
      <c r="X453" s="26" t="str">
        <f t="shared" si="150"/>
        <v/>
      </c>
      <c r="Y453" s="26" t="str">
        <f t="shared" si="154"/>
        <v/>
      </c>
      <c r="Z453" s="26" t="str">
        <f t="shared" si="155"/>
        <v/>
      </c>
      <c r="AA453" s="26" t="str">
        <f t="shared" si="156"/>
        <v/>
      </c>
      <c r="AB453" s="26" t="str">
        <f t="shared" si="157"/>
        <v/>
      </c>
      <c r="AC453" s="26" t="str">
        <f t="shared" si="158"/>
        <v/>
      </c>
      <c r="AD453" s="26" t="str">
        <f>IF(OR(ISBLANK(U453),ISBLANK(Q453),U453="-"),"",IF(ISNA(MATCH(U453,libtwolang,0)),FALSE,IF(AND(Z453=TRUE,INDEX(codetform,MATCH(Qualification!Q453,libtform,0))&gt;=10311000,INDEX(codetform,MATCH(Qualification!Q453,libtform,0))&lt;=10319900),IF(AND(INDEX(codetwolang,MATCH(Qualification!U453,libtwolang,0))&gt;=1,INDEX(codetwolang,MATCH(Qualification!U453,libtwolang,0))&lt;=999),TRUE,FALSE),IF(AND(INDEX(codetwolang,MATCH(Qualification!U453,libtwolang,0))&gt;=10,INDEX(codetwolang,MATCH(Qualification!U453,libtwolang,0))&lt;=99),FALSE,TRUE))))</f>
        <v/>
      </c>
      <c r="AE453" s="26" t="str">
        <f t="shared" si="151"/>
        <v/>
      </c>
      <c r="AF453" s="56" t="str">
        <f t="shared" si="159"/>
        <v/>
      </c>
    </row>
    <row r="454" spans="1:32">
      <c r="A454" s="40" t="str">
        <f t="shared" si="152"/>
        <v/>
      </c>
      <c r="B454" s="40" t="str">
        <f t="shared" si="138"/>
        <v/>
      </c>
      <c r="C454" s="65" t="str">
        <f t="shared" si="139"/>
        <v/>
      </c>
      <c r="D454" s="56" t="str">
        <f t="shared" si="140"/>
        <v/>
      </c>
      <c r="E454" s="56" t="str">
        <f t="shared" si="141"/>
        <v/>
      </c>
      <c r="F454" s="66" t="str">
        <f t="shared" si="142"/>
        <v/>
      </c>
      <c r="G454" s="66" t="str">
        <f t="shared" si="143"/>
        <v/>
      </c>
      <c r="H454" s="57" t="str">
        <f t="shared" si="144"/>
        <v/>
      </c>
      <c r="I454" s="57" t="str">
        <f t="shared" si="145"/>
        <v/>
      </c>
      <c r="J454" s="64" t="str">
        <f t="shared" si="146"/>
        <v/>
      </c>
      <c r="K454" s="64" t="str">
        <f t="shared" si="147"/>
        <v/>
      </c>
      <c r="L454" s="114" t="str">
        <f t="shared" si="148"/>
        <v/>
      </c>
      <c r="M454" s="114" t="str">
        <f t="shared" si="149"/>
        <v/>
      </c>
      <c r="N454" s="113" t="str">
        <f>IF(B454&lt;&gt;"",IF(INDEX(ctrlage,B454)=TRUE,Livraison!$B$15-(YEAR(INDEX(pgebdat,B454))),""),"")</f>
        <v/>
      </c>
      <c r="O454" s="107"/>
      <c r="P454" s="105"/>
      <c r="Q454" s="108"/>
      <c r="R454" s="126"/>
      <c r="S454" s="108"/>
      <c r="T454" s="108"/>
      <c r="U454" s="108"/>
      <c r="V454" s="105"/>
      <c r="W454" s="132" t="str">
        <f t="shared" si="153"/>
        <v/>
      </c>
      <c r="X454" s="26" t="str">
        <f t="shared" si="150"/>
        <v/>
      </c>
      <c r="Y454" s="26" t="str">
        <f t="shared" si="154"/>
        <v/>
      </c>
      <c r="Z454" s="26" t="str">
        <f t="shared" si="155"/>
        <v/>
      </c>
      <c r="AA454" s="26" t="str">
        <f t="shared" si="156"/>
        <v/>
      </c>
      <c r="AB454" s="26" t="str">
        <f t="shared" si="157"/>
        <v/>
      </c>
      <c r="AC454" s="26" t="str">
        <f t="shared" si="158"/>
        <v/>
      </c>
      <c r="AD454" s="26" t="str">
        <f>IF(OR(ISBLANK(U454),ISBLANK(Q454),U454="-"),"",IF(ISNA(MATCH(U454,libtwolang,0)),FALSE,IF(AND(Z454=TRUE,INDEX(codetform,MATCH(Qualification!Q454,libtform,0))&gt;=10311000,INDEX(codetform,MATCH(Qualification!Q454,libtform,0))&lt;=10319900),IF(AND(INDEX(codetwolang,MATCH(Qualification!U454,libtwolang,0))&gt;=1,INDEX(codetwolang,MATCH(Qualification!U454,libtwolang,0))&lt;=999),TRUE,FALSE),IF(AND(INDEX(codetwolang,MATCH(Qualification!U454,libtwolang,0))&gt;=10,INDEX(codetwolang,MATCH(Qualification!U454,libtwolang,0))&lt;=99),FALSE,TRUE))))</f>
        <v/>
      </c>
      <c r="AE454" s="26" t="str">
        <f t="shared" si="151"/>
        <v/>
      </c>
      <c r="AF454" s="56" t="str">
        <f t="shared" si="159"/>
        <v/>
      </c>
    </row>
    <row r="455" spans="1:32">
      <c r="A455" s="40" t="str">
        <f t="shared" si="152"/>
        <v/>
      </c>
      <c r="B455" s="40" t="str">
        <f t="shared" si="138"/>
        <v/>
      </c>
      <c r="C455" s="65" t="str">
        <f t="shared" si="139"/>
        <v/>
      </c>
      <c r="D455" s="56" t="str">
        <f t="shared" si="140"/>
        <v/>
      </c>
      <c r="E455" s="56" t="str">
        <f t="shared" si="141"/>
        <v/>
      </c>
      <c r="F455" s="66" t="str">
        <f t="shared" si="142"/>
        <v/>
      </c>
      <c r="G455" s="66" t="str">
        <f t="shared" si="143"/>
        <v/>
      </c>
      <c r="H455" s="57" t="str">
        <f t="shared" si="144"/>
        <v/>
      </c>
      <c r="I455" s="57" t="str">
        <f t="shared" si="145"/>
        <v/>
      </c>
      <c r="J455" s="64" t="str">
        <f t="shared" si="146"/>
        <v/>
      </c>
      <c r="K455" s="64" t="str">
        <f t="shared" si="147"/>
        <v/>
      </c>
      <c r="L455" s="114" t="str">
        <f t="shared" si="148"/>
        <v/>
      </c>
      <c r="M455" s="114" t="str">
        <f t="shared" si="149"/>
        <v/>
      </c>
      <c r="N455" s="113" t="str">
        <f>IF(B455&lt;&gt;"",IF(INDEX(ctrlage,B455)=TRUE,Livraison!$B$15-(YEAR(INDEX(pgebdat,B455))),""),"")</f>
        <v/>
      </c>
      <c r="O455" s="107"/>
      <c r="P455" s="105"/>
      <c r="Q455" s="108"/>
      <c r="R455" s="126"/>
      <c r="S455" s="108"/>
      <c r="T455" s="108"/>
      <c r="U455" s="108"/>
      <c r="V455" s="105"/>
      <c r="W455" s="132" t="str">
        <f t="shared" si="153"/>
        <v/>
      </c>
      <c r="X455" s="26" t="str">
        <f t="shared" si="150"/>
        <v/>
      </c>
      <c r="Y455" s="26" t="str">
        <f t="shared" si="154"/>
        <v/>
      </c>
      <c r="Z455" s="26" t="str">
        <f t="shared" si="155"/>
        <v/>
      </c>
      <c r="AA455" s="26" t="str">
        <f t="shared" si="156"/>
        <v/>
      </c>
      <c r="AB455" s="26" t="str">
        <f t="shared" si="157"/>
        <v/>
      </c>
      <c r="AC455" s="26" t="str">
        <f t="shared" si="158"/>
        <v/>
      </c>
      <c r="AD455" s="26" t="str">
        <f>IF(OR(ISBLANK(U455),ISBLANK(Q455),U455="-"),"",IF(ISNA(MATCH(U455,libtwolang,0)),FALSE,IF(AND(Z455=TRUE,INDEX(codetform,MATCH(Qualification!Q455,libtform,0))&gt;=10311000,INDEX(codetform,MATCH(Qualification!Q455,libtform,0))&lt;=10319900),IF(AND(INDEX(codetwolang,MATCH(Qualification!U455,libtwolang,0))&gt;=1,INDEX(codetwolang,MATCH(Qualification!U455,libtwolang,0))&lt;=999),TRUE,FALSE),IF(AND(INDEX(codetwolang,MATCH(Qualification!U455,libtwolang,0))&gt;=10,INDEX(codetwolang,MATCH(Qualification!U455,libtwolang,0))&lt;=99),FALSE,TRUE))))</f>
        <v/>
      </c>
      <c r="AE455" s="26" t="str">
        <f t="shared" si="151"/>
        <v/>
      </c>
      <c r="AF455" s="56" t="str">
        <f t="shared" si="159"/>
        <v/>
      </c>
    </row>
    <row r="456" spans="1:32">
      <c r="A456" s="40" t="str">
        <f t="shared" si="152"/>
        <v/>
      </c>
      <c r="B456" s="40" t="str">
        <f t="shared" si="138"/>
        <v/>
      </c>
      <c r="C456" s="65" t="str">
        <f t="shared" si="139"/>
        <v/>
      </c>
      <c r="D456" s="56" t="str">
        <f t="shared" si="140"/>
        <v/>
      </c>
      <c r="E456" s="56" t="str">
        <f t="shared" si="141"/>
        <v/>
      </c>
      <c r="F456" s="66" t="str">
        <f t="shared" si="142"/>
        <v/>
      </c>
      <c r="G456" s="66" t="str">
        <f t="shared" si="143"/>
        <v/>
      </c>
      <c r="H456" s="57" t="str">
        <f t="shared" si="144"/>
        <v/>
      </c>
      <c r="I456" s="57" t="str">
        <f t="shared" si="145"/>
        <v/>
      </c>
      <c r="J456" s="64" t="str">
        <f t="shared" si="146"/>
        <v/>
      </c>
      <c r="K456" s="64" t="str">
        <f t="shared" si="147"/>
        <v/>
      </c>
      <c r="L456" s="114" t="str">
        <f t="shared" si="148"/>
        <v/>
      </c>
      <c r="M456" s="114" t="str">
        <f t="shared" si="149"/>
        <v/>
      </c>
      <c r="N456" s="113" t="str">
        <f>IF(B456&lt;&gt;"",IF(INDEX(ctrlage,B456)=TRUE,Livraison!$B$15-(YEAR(INDEX(pgebdat,B456))),""),"")</f>
        <v/>
      </c>
      <c r="O456" s="107"/>
      <c r="P456" s="105"/>
      <c r="Q456" s="108"/>
      <c r="R456" s="126"/>
      <c r="S456" s="108"/>
      <c r="T456" s="108"/>
      <c r="U456" s="108"/>
      <c r="V456" s="105"/>
      <c r="W456" s="132" t="str">
        <f t="shared" si="153"/>
        <v/>
      </c>
      <c r="X456" s="26" t="str">
        <f t="shared" si="150"/>
        <v/>
      </c>
      <c r="Y456" s="26" t="str">
        <f t="shared" si="154"/>
        <v/>
      </c>
      <c r="Z456" s="26" t="str">
        <f t="shared" si="155"/>
        <v/>
      </c>
      <c r="AA456" s="26" t="str">
        <f t="shared" si="156"/>
        <v/>
      </c>
      <c r="AB456" s="26" t="str">
        <f t="shared" si="157"/>
        <v/>
      </c>
      <c r="AC456" s="26" t="str">
        <f t="shared" si="158"/>
        <v/>
      </c>
      <c r="AD456" s="26" t="str">
        <f>IF(OR(ISBLANK(U456),ISBLANK(Q456),U456="-"),"",IF(ISNA(MATCH(U456,libtwolang,0)),FALSE,IF(AND(Z456=TRUE,INDEX(codetform,MATCH(Qualification!Q456,libtform,0))&gt;=10311000,INDEX(codetform,MATCH(Qualification!Q456,libtform,0))&lt;=10319900),IF(AND(INDEX(codetwolang,MATCH(Qualification!U456,libtwolang,0))&gt;=1,INDEX(codetwolang,MATCH(Qualification!U456,libtwolang,0))&lt;=999),TRUE,FALSE),IF(AND(INDEX(codetwolang,MATCH(Qualification!U456,libtwolang,0))&gt;=10,INDEX(codetwolang,MATCH(Qualification!U456,libtwolang,0))&lt;=99),FALSE,TRUE))))</f>
        <v/>
      </c>
      <c r="AE456" s="26" t="str">
        <f t="shared" si="151"/>
        <v/>
      </c>
      <c r="AF456" s="56" t="str">
        <f t="shared" si="159"/>
        <v/>
      </c>
    </row>
    <row r="457" spans="1:32">
      <c r="A457" s="40" t="str">
        <f t="shared" si="152"/>
        <v/>
      </c>
      <c r="B457" s="40" t="str">
        <f t="shared" si="138"/>
        <v/>
      </c>
      <c r="C457" s="65" t="str">
        <f t="shared" si="139"/>
        <v/>
      </c>
      <c r="D457" s="56" t="str">
        <f t="shared" si="140"/>
        <v/>
      </c>
      <c r="E457" s="56" t="str">
        <f t="shared" si="141"/>
        <v/>
      </c>
      <c r="F457" s="66" t="str">
        <f t="shared" si="142"/>
        <v/>
      </c>
      <c r="G457" s="66" t="str">
        <f t="shared" si="143"/>
        <v/>
      </c>
      <c r="H457" s="57" t="str">
        <f t="shared" si="144"/>
        <v/>
      </c>
      <c r="I457" s="57" t="str">
        <f t="shared" si="145"/>
        <v/>
      </c>
      <c r="J457" s="64" t="str">
        <f t="shared" si="146"/>
        <v/>
      </c>
      <c r="K457" s="64" t="str">
        <f t="shared" si="147"/>
        <v/>
      </c>
      <c r="L457" s="114" t="str">
        <f t="shared" si="148"/>
        <v/>
      </c>
      <c r="M457" s="114" t="str">
        <f t="shared" si="149"/>
        <v/>
      </c>
      <c r="N457" s="113" t="str">
        <f>IF(B457&lt;&gt;"",IF(INDEX(ctrlage,B457)=TRUE,Livraison!$B$15-(YEAR(INDEX(pgebdat,B457))),""),"")</f>
        <v/>
      </c>
      <c r="O457" s="107"/>
      <c r="P457" s="105"/>
      <c r="Q457" s="108"/>
      <c r="R457" s="126"/>
      <c r="S457" s="108"/>
      <c r="T457" s="108"/>
      <c r="U457" s="108"/>
      <c r="V457" s="105"/>
      <c r="W457" s="132" t="str">
        <f t="shared" si="153"/>
        <v/>
      </c>
      <c r="X457" s="26" t="str">
        <f t="shared" si="150"/>
        <v/>
      </c>
      <c r="Y457" s="26" t="str">
        <f t="shared" si="154"/>
        <v/>
      </c>
      <c r="Z457" s="26" t="str">
        <f t="shared" si="155"/>
        <v/>
      </c>
      <c r="AA457" s="26" t="str">
        <f t="shared" si="156"/>
        <v/>
      </c>
      <c r="AB457" s="26" t="str">
        <f t="shared" si="157"/>
        <v/>
      </c>
      <c r="AC457" s="26" t="str">
        <f t="shared" si="158"/>
        <v/>
      </c>
      <c r="AD457" s="26" t="str">
        <f>IF(OR(ISBLANK(U457),ISBLANK(Q457),U457="-"),"",IF(ISNA(MATCH(U457,libtwolang,0)),FALSE,IF(AND(Z457=TRUE,INDEX(codetform,MATCH(Qualification!Q457,libtform,0))&gt;=10311000,INDEX(codetform,MATCH(Qualification!Q457,libtform,0))&lt;=10319900),IF(AND(INDEX(codetwolang,MATCH(Qualification!U457,libtwolang,0))&gt;=1,INDEX(codetwolang,MATCH(Qualification!U457,libtwolang,0))&lt;=999),TRUE,FALSE),IF(AND(INDEX(codetwolang,MATCH(Qualification!U457,libtwolang,0))&gt;=10,INDEX(codetwolang,MATCH(Qualification!U457,libtwolang,0))&lt;=99),FALSE,TRUE))))</f>
        <v/>
      </c>
      <c r="AE457" s="26" t="str">
        <f t="shared" si="151"/>
        <v/>
      </c>
      <c r="AF457" s="56" t="str">
        <f t="shared" si="159"/>
        <v/>
      </c>
    </row>
    <row r="458" spans="1:32">
      <c r="A458" s="40" t="str">
        <f t="shared" si="152"/>
        <v/>
      </c>
      <c r="B458" s="40" t="str">
        <f t="shared" si="138"/>
        <v/>
      </c>
      <c r="C458" s="65" t="str">
        <f t="shared" si="139"/>
        <v/>
      </c>
      <c r="D458" s="56" t="str">
        <f t="shared" si="140"/>
        <v/>
      </c>
      <c r="E458" s="56" t="str">
        <f t="shared" si="141"/>
        <v/>
      </c>
      <c r="F458" s="66" t="str">
        <f t="shared" si="142"/>
        <v/>
      </c>
      <c r="G458" s="66" t="str">
        <f t="shared" si="143"/>
        <v/>
      </c>
      <c r="H458" s="57" t="str">
        <f t="shared" si="144"/>
        <v/>
      </c>
      <c r="I458" s="57" t="str">
        <f t="shared" si="145"/>
        <v/>
      </c>
      <c r="J458" s="64" t="str">
        <f t="shared" si="146"/>
        <v/>
      </c>
      <c r="K458" s="64" t="str">
        <f t="shared" si="147"/>
        <v/>
      </c>
      <c r="L458" s="114" t="str">
        <f t="shared" si="148"/>
        <v/>
      </c>
      <c r="M458" s="114" t="str">
        <f t="shared" si="149"/>
        <v/>
      </c>
      <c r="N458" s="113" t="str">
        <f>IF(B458&lt;&gt;"",IF(INDEX(ctrlage,B458)=TRUE,Livraison!$B$15-(YEAR(INDEX(pgebdat,B458))),""),"")</f>
        <v/>
      </c>
      <c r="O458" s="107"/>
      <c r="P458" s="105"/>
      <c r="Q458" s="108"/>
      <c r="R458" s="126"/>
      <c r="S458" s="108"/>
      <c r="T458" s="108"/>
      <c r="U458" s="108"/>
      <c r="V458" s="105"/>
      <c r="W458" s="132" t="str">
        <f t="shared" si="153"/>
        <v/>
      </c>
      <c r="X458" s="26" t="str">
        <f t="shared" si="150"/>
        <v/>
      </c>
      <c r="Y458" s="26" t="str">
        <f t="shared" si="154"/>
        <v/>
      </c>
      <c r="Z458" s="26" t="str">
        <f t="shared" si="155"/>
        <v/>
      </c>
      <c r="AA458" s="26" t="str">
        <f t="shared" si="156"/>
        <v/>
      </c>
      <c r="AB458" s="26" t="str">
        <f t="shared" si="157"/>
        <v/>
      </c>
      <c r="AC458" s="26" t="str">
        <f t="shared" si="158"/>
        <v/>
      </c>
      <c r="AD458" s="26" t="str">
        <f>IF(OR(ISBLANK(U458),ISBLANK(Q458),U458="-"),"",IF(ISNA(MATCH(U458,libtwolang,0)),FALSE,IF(AND(Z458=TRUE,INDEX(codetform,MATCH(Qualification!Q458,libtform,0))&gt;=10311000,INDEX(codetform,MATCH(Qualification!Q458,libtform,0))&lt;=10319900),IF(AND(INDEX(codetwolang,MATCH(Qualification!U458,libtwolang,0))&gt;=1,INDEX(codetwolang,MATCH(Qualification!U458,libtwolang,0))&lt;=999),TRUE,FALSE),IF(AND(INDEX(codetwolang,MATCH(Qualification!U458,libtwolang,0))&gt;=10,INDEX(codetwolang,MATCH(Qualification!U458,libtwolang,0))&lt;=99),FALSE,TRUE))))</f>
        <v/>
      </c>
      <c r="AE458" s="26" t="str">
        <f t="shared" si="151"/>
        <v/>
      </c>
      <c r="AF458" s="56" t="str">
        <f t="shared" si="159"/>
        <v/>
      </c>
    </row>
    <row r="459" spans="1:32">
      <c r="A459" s="40" t="str">
        <f t="shared" si="152"/>
        <v/>
      </c>
      <c r="B459" s="40" t="str">
        <f t="shared" si="138"/>
        <v/>
      </c>
      <c r="C459" s="65" t="str">
        <f t="shared" si="139"/>
        <v/>
      </c>
      <c r="D459" s="56" t="str">
        <f t="shared" si="140"/>
        <v/>
      </c>
      <c r="E459" s="56" t="str">
        <f t="shared" si="141"/>
        <v/>
      </c>
      <c r="F459" s="66" t="str">
        <f t="shared" si="142"/>
        <v/>
      </c>
      <c r="G459" s="66" t="str">
        <f t="shared" si="143"/>
        <v/>
      </c>
      <c r="H459" s="57" t="str">
        <f t="shared" si="144"/>
        <v/>
      </c>
      <c r="I459" s="57" t="str">
        <f t="shared" si="145"/>
        <v/>
      </c>
      <c r="J459" s="64" t="str">
        <f t="shared" si="146"/>
        <v/>
      </c>
      <c r="K459" s="64" t="str">
        <f t="shared" si="147"/>
        <v/>
      </c>
      <c r="L459" s="114" t="str">
        <f t="shared" si="148"/>
        <v/>
      </c>
      <c r="M459" s="114" t="str">
        <f t="shared" si="149"/>
        <v/>
      </c>
      <c r="N459" s="113" t="str">
        <f>IF(B459&lt;&gt;"",IF(INDEX(ctrlage,B459)=TRUE,Livraison!$B$15-(YEAR(INDEX(pgebdat,B459))),""),"")</f>
        <v/>
      </c>
      <c r="O459" s="107"/>
      <c r="P459" s="105"/>
      <c r="Q459" s="108"/>
      <c r="R459" s="126"/>
      <c r="S459" s="108"/>
      <c r="T459" s="108"/>
      <c r="U459" s="108"/>
      <c r="V459" s="105"/>
      <c r="W459" s="132" t="str">
        <f t="shared" si="153"/>
        <v/>
      </c>
      <c r="X459" s="26" t="str">
        <f t="shared" si="150"/>
        <v/>
      </c>
      <c r="Y459" s="26" t="str">
        <f t="shared" si="154"/>
        <v/>
      </c>
      <c r="Z459" s="26" t="str">
        <f t="shared" si="155"/>
        <v/>
      </c>
      <c r="AA459" s="26" t="str">
        <f t="shared" si="156"/>
        <v/>
      </c>
      <c r="AB459" s="26" t="str">
        <f t="shared" si="157"/>
        <v/>
      </c>
      <c r="AC459" s="26" t="str">
        <f t="shared" si="158"/>
        <v/>
      </c>
      <c r="AD459" s="26" t="str">
        <f>IF(OR(ISBLANK(U459),ISBLANK(Q459),U459="-"),"",IF(ISNA(MATCH(U459,libtwolang,0)),FALSE,IF(AND(Z459=TRUE,INDEX(codetform,MATCH(Qualification!Q459,libtform,0))&gt;=10311000,INDEX(codetform,MATCH(Qualification!Q459,libtform,0))&lt;=10319900),IF(AND(INDEX(codetwolang,MATCH(Qualification!U459,libtwolang,0))&gt;=1,INDEX(codetwolang,MATCH(Qualification!U459,libtwolang,0))&lt;=999),TRUE,FALSE),IF(AND(INDEX(codetwolang,MATCH(Qualification!U459,libtwolang,0))&gt;=10,INDEX(codetwolang,MATCH(Qualification!U459,libtwolang,0))&lt;=99),FALSE,TRUE))))</f>
        <v/>
      </c>
      <c r="AE459" s="26" t="str">
        <f t="shared" si="151"/>
        <v/>
      </c>
      <c r="AF459" s="56" t="str">
        <f t="shared" si="159"/>
        <v/>
      </c>
    </row>
    <row r="460" spans="1:32">
      <c r="A460" s="40" t="str">
        <f t="shared" si="152"/>
        <v/>
      </c>
      <c r="B460" s="40" t="str">
        <f t="shared" ref="B460:B523" si="160">IF(O460&lt;&gt;"",IF(ISNA(MATCH(O460,pid,0)),"",IF(MATCH(O460,pid,0)=0,"",MATCH(O460,pid,0))),"")</f>
        <v/>
      </c>
      <c r="C460" s="65" t="str">
        <f t="shared" ref="C460:C523" si="161">IF(B460&lt;&gt;"",IF(INDEX(pkatid,B460)&gt;0,INDEX(pkatid,B460),""),"")</f>
        <v/>
      </c>
      <c r="D460" s="56" t="str">
        <f t="shared" ref="D460:D523" si="162">IF(B460&lt;&gt;"",IF(INDEX(psex,B460)&gt;0,INDEX(psex,B460),""),"")</f>
        <v/>
      </c>
      <c r="E460" s="56" t="str">
        <f t="shared" ref="E460:E523" si="163">IF(B460&lt;&gt;"",INDEX(ctrlsex,B460),"")</f>
        <v/>
      </c>
      <c r="F460" s="66" t="str">
        <f t="shared" ref="F460:F523" si="164">IF(B460&lt;&gt;"",IF(INDEX(pgebdat,B460)&gt;0,INDEX(pgebdat,B460),""),"")</f>
        <v/>
      </c>
      <c r="G460" s="66" t="str">
        <f t="shared" ref="G460:G523" si="165">IF(B460&lt;&gt;"",INDEX(ctrlage,B460),"")</f>
        <v/>
      </c>
      <c r="H460" s="57" t="str">
        <f t="shared" ref="H460:H523" si="166">IF(B460&lt;&gt;"",IF(INDEX(pdom,B460)&gt;0,INDEX(pdom,B460),""),"")</f>
        <v/>
      </c>
      <c r="I460" s="57" t="str">
        <f t="shared" ref="I460:I523" si="167">IF(B460&lt;&gt;"",INDEX(ctrldom,B460),"")</f>
        <v/>
      </c>
      <c r="J460" s="64" t="str">
        <f t="shared" ref="J460:J523" si="168">IF(B460&lt;&gt;"",IF(INDEX(pid,B460)&gt;0,INDEX(pid,B460),""),"")</f>
        <v/>
      </c>
      <c r="K460" s="64" t="str">
        <f t="shared" ref="K460:K523" si="169">IF(B460&lt;&gt;"",CONCATENATE(J460,S460),"")</f>
        <v/>
      </c>
      <c r="L460" s="114" t="str">
        <f t="shared" ref="L460:L523" si="170">IF(B460&lt;&gt;"",IF(INDEX(pname,B460)&gt;0,INDEX(pname,B460),""),"")</f>
        <v/>
      </c>
      <c r="M460" s="114" t="str">
        <f t="shared" ref="M460:M523" si="171">IF(B460&lt;&gt;"",IF(INDEX(psurname,B460)&gt;0,INDEX(psurname,B460),""),"")</f>
        <v/>
      </c>
      <c r="N460" s="113" t="str">
        <f>IF(B460&lt;&gt;"",IF(INDEX(ctrlage,B460)=TRUE,Livraison!$B$15-(YEAR(INDEX(pgebdat,B460))),""),"")</f>
        <v/>
      </c>
      <c r="O460" s="107"/>
      <c r="P460" s="105"/>
      <c r="Q460" s="108"/>
      <c r="R460" s="126"/>
      <c r="S460" s="108"/>
      <c r="T460" s="108"/>
      <c r="U460" s="108"/>
      <c r="V460" s="105"/>
      <c r="W460" s="132" t="str">
        <f t="shared" si="153"/>
        <v/>
      </c>
      <c r="X460" s="26" t="str">
        <f t="shared" ref="X460:X523" si="172">IF(ISBLANK(O460),"",IF(OR(ISNA(MATCH(O460,pid,0)),O460="-"),FALSE,TRUE))</f>
        <v/>
      </c>
      <c r="Y460" s="26" t="str">
        <f t="shared" si="154"/>
        <v/>
      </c>
      <c r="Z460" s="26" t="str">
        <f t="shared" si="155"/>
        <v/>
      </c>
      <c r="AA460" s="26" t="str">
        <f t="shared" si="156"/>
        <v/>
      </c>
      <c r="AB460" s="26" t="str">
        <f t="shared" si="157"/>
        <v/>
      </c>
      <c r="AC460" s="26" t="str">
        <f t="shared" si="158"/>
        <v/>
      </c>
      <c r="AD460" s="26" t="str">
        <f>IF(OR(ISBLANK(U460),ISBLANK(Q460),U460="-"),"",IF(ISNA(MATCH(U460,libtwolang,0)),FALSE,IF(AND(Z460=TRUE,INDEX(codetform,MATCH(Qualification!Q460,libtform,0))&gt;=10311000,INDEX(codetform,MATCH(Qualification!Q460,libtform,0))&lt;=10319900),IF(AND(INDEX(codetwolang,MATCH(Qualification!U460,libtwolang,0))&gt;=1,INDEX(codetwolang,MATCH(Qualification!U460,libtwolang,0))&lt;=999),TRUE,FALSE),IF(AND(INDEX(codetwolang,MATCH(Qualification!U460,libtwolang,0))&gt;=10,INDEX(codetwolang,MATCH(Qualification!U460,libtwolang,0))&lt;=99),FALSE,TRUE))))</f>
        <v/>
      </c>
      <c r="AE460" s="26" t="str">
        <f t="shared" ref="AE460:AE523" si="173">IF(OR(G460&lt;&gt;TRUE,Z460&lt;&gt;TRUE),"",IF(OR(N460&gt;INDEX(valmaxalt,MATCH(Q460,libtform,0)),N460&lt;INDEX(valminalt,MATCH(Q460,libtform,0))),FALSE,TRUE))</f>
        <v/>
      </c>
      <c r="AF460" s="56" t="str">
        <f t="shared" si="159"/>
        <v/>
      </c>
    </row>
    <row r="461" spans="1:32">
      <c r="A461" s="40" t="str">
        <f t="shared" ref="A461:A524" si="174">IF(ISBLANK(O461),"",IF(COUNTA(P461:T461)&lt;5,"Incomplet",IF(OR(COUNTIF(W461:AD461,FALSE)&gt;0,COUNTIF(W461:AC461,#N/A)&gt;0),"Erreur",IF(AE461=FALSE,"Attention","OK"))))</f>
        <v/>
      </c>
      <c r="B461" s="40" t="str">
        <f t="shared" si="160"/>
        <v/>
      </c>
      <c r="C461" s="65" t="str">
        <f t="shared" si="161"/>
        <v/>
      </c>
      <c r="D461" s="56" t="str">
        <f t="shared" si="162"/>
        <v/>
      </c>
      <c r="E461" s="56" t="str">
        <f t="shared" si="163"/>
        <v/>
      </c>
      <c r="F461" s="66" t="str">
        <f t="shared" si="164"/>
        <v/>
      </c>
      <c r="G461" s="66" t="str">
        <f t="shared" si="165"/>
        <v/>
      </c>
      <c r="H461" s="57" t="str">
        <f t="shared" si="166"/>
        <v/>
      </c>
      <c r="I461" s="57" t="str">
        <f t="shared" si="167"/>
        <v/>
      </c>
      <c r="J461" s="64" t="str">
        <f t="shared" si="168"/>
        <v/>
      </c>
      <c r="K461" s="64" t="str">
        <f t="shared" si="169"/>
        <v/>
      </c>
      <c r="L461" s="114" t="str">
        <f t="shared" si="170"/>
        <v/>
      </c>
      <c r="M461" s="114" t="str">
        <f t="shared" si="171"/>
        <v/>
      </c>
      <c r="N461" s="113" t="str">
        <f>IF(B461&lt;&gt;"",IF(INDEX(ctrlage,B461)=TRUE,Livraison!$B$15-(YEAR(INDEX(pgebdat,B461))),""),"")</f>
        <v/>
      </c>
      <c r="O461" s="107"/>
      <c r="P461" s="105"/>
      <c r="Q461" s="108"/>
      <c r="R461" s="126"/>
      <c r="S461" s="108"/>
      <c r="T461" s="108"/>
      <c r="U461" s="108"/>
      <c r="V461" s="105"/>
      <c r="W461" s="132" t="str">
        <f t="shared" ref="W461:W524" si="175">IF(K461="","",NOT(COUNTIF($K$12:$K$1011,$K461)&gt;1))</f>
        <v/>
      </c>
      <c r="X461" s="26" t="str">
        <f t="shared" si="172"/>
        <v/>
      </c>
      <c r="Y461" s="26" t="str">
        <f t="shared" si="154"/>
        <v/>
      </c>
      <c r="Z461" s="26" t="str">
        <f t="shared" si="155"/>
        <v/>
      </c>
      <c r="AA461" s="26" t="str">
        <f t="shared" si="156"/>
        <v/>
      </c>
      <c r="AB461" s="26" t="str">
        <f t="shared" si="157"/>
        <v/>
      </c>
      <c r="AC461" s="26" t="str">
        <f t="shared" si="158"/>
        <v/>
      </c>
      <c r="AD461" s="26" t="str">
        <f>IF(OR(ISBLANK(U461),ISBLANK(Q461),U461="-"),"",IF(ISNA(MATCH(U461,libtwolang,0)),FALSE,IF(AND(Z461=TRUE,INDEX(codetform,MATCH(Qualification!Q461,libtform,0))&gt;=10311000,INDEX(codetform,MATCH(Qualification!Q461,libtform,0))&lt;=10319900),IF(AND(INDEX(codetwolang,MATCH(Qualification!U461,libtwolang,0))&gt;=1,INDEX(codetwolang,MATCH(Qualification!U461,libtwolang,0))&lt;=999),TRUE,FALSE),IF(AND(INDEX(codetwolang,MATCH(Qualification!U461,libtwolang,0))&gt;=10,INDEX(codetwolang,MATCH(Qualification!U461,libtwolang,0))&lt;=99),FALSE,TRUE))))</f>
        <v/>
      </c>
      <c r="AE461" s="26" t="str">
        <f t="shared" si="173"/>
        <v/>
      </c>
      <c r="AF461" s="56" t="str">
        <f t="shared" si="159"/>
        <v/>
      </c>
    </row>
    <row r="462" spans="1:32">
      <c r="A462" s="40" t="str">
        <f t="shared" si="174"/>
        <v/>
      </c>
      <c r="B462" s="40" t="str">
        <f t="shared" si="160"/>
        <v/>
      </c>
      <c r="C462" s="65" t="str">
        <f t="shared" si="161"/>
        <v/>
      </c>
      <c r="D462" s="56" t="str">
        <f t="shared" si="162"/>
        <v/>
      </c>
      <c r="E462" s="56" t="str">
        <f t="shared" si="163"/>
        <v/>
      </c>
      <c r="F462" s="66" t="str">
        <f t="shared" si="164"/>
        <v/>
      </c>
      <c r="G462" s="66" t="str">
        <f t="shared" si="165"/>
        <v/>
      </c>
      <c r="H462" s="57" t="str">
        <f t="shared" si="166"/>
        <v/>
      </c>
      <c r="I462" s="57" t="str">
        <f t="shared" si="167"/>
        <v/>
      </c>
      <c r="J462" s="64" t="str">
        <f t="shared" si="168"/>
        <v/>
      </c>
      <c r="K462" s="64" t="str">
        <f t="shared" si="169"/>
        <v/>
      </c>
      <c r="L462" s="114" t="str">
        <f t="shared" si="170"/>
        <v/>
      </c>
      <c r="M462" s="114" t="str">
        <f t="shared" si="171"/>
        <v/>
      </c>
      <c r="N462" s="113" t="str">
        <f>IF(B462&lt;&gt;"",IF(INDEX(ctrlage,B462)=TRUE,Livraison!$B$15-(YEAR(INDEX(pgebdat,B462))),""),"")</f>
        <v/>
      </c>
      <c r="O462" s="107"/>
      <c r="P462" s="105"/>
      <c r="Q462" s="108"/>
      <c r="R462" s="126"/>
      <c r="S462" s="108"/>
      <c r="T462" s="108"/>
      <c r="U462" s="108"/>
      <c r="V462" s="105"/>
      <c r="W462" s="132" t="str">
        <f t="shared" si="175"/>
        <v/>
      </c>
      <c r="X462" s="26" t="str">
        <f t="shared" si="172"/>
        <v/>
      </c>
      <c r="Y462" s="26" t="str">
        <f t="shared" si="154"/>
        <v/>
      </c>
      <c r="Z462" s="26" t="str">
        <f t="shared" si="155"/>
        <v/>
      </c>
      <c r="AA462" s="26" t="str">
        <f t="shared" si="156"/>
        <v/>
      </c>
      <c r="AB462" s="26" t="str">
        <f t="shared" si="157"/>
        <v/>
      </c>
      <c r="AC462" s="26" t="str">
        <f t="shared" si="158"/>
        <v/>
      </c>
      <c r="AD462" s="26" t="str">
        <f>IF(OR(ISBLANK(U462),ISBLANK(Q462),U462="-"),"",IF(ISNA(MATCH(U462,libtwolang,0)),FALSE,IF(AND(Z462=TRUE,INDEX(codetform,MATCH(Qualification!Q462,libtform,0))&gt;=10311000,INDEX(codetform,MATCH(Qualification!Q462,libtform,0))&lt;=10319900),IF(AND(INDEX(codetwolang,MATCH(Qualification!U462,libtwolang,0))&gt;=1,INDEX(codetwolang,MATCH(Qualification!U462,libtwolang,0))&lt;=999),TRUE,FALSE),IF(AND(INDEX(codetwolang,MATCH(Qualification!U462,libtwolang,0))&gt;=10,INDEX(codetwolang,MATCH(Qualification!U462,libtwolang,0))&lt;=99),FALSE,TRUE))))</f>
        <v/>
      </c>
      <c r="AE462" s="26" t="str">
        <f t="shared" si="173"/>
        <v/>
      </c>
      <c r="AF462" s="56" t="str">
        <f t="shared" si="159"/>
        <v/>
      </c>
    </row>
    <row r="463" spans="1:32">
      <c r="A463" s="40" t="str">
        <f t="shared" si="174"/>
        <v/>
      </c>
      <c r="B463" s="40" t="str">
        <f t="shared" si="160"/>
        <v/>
      </c>
      <c r="C463" s="65" t="str">
        <f t="shared" si="161"/>
        <v/>
      </c>
      <c r="D463" s="56" t="str">
        <f t="shared" si="162"/>
        <v/>
      </c>
      <c r="E463" s="56" t="str">
        <f t="shared" si="163"/>
        <v/>
      </c>
      <c r="F463" s="66" t="str">
        <f t="shared" si="164"/>
        <v/>
      </c>
      <c r="G463" s="66" t="str">
        <f t="shared" si="165"/>
        <v/>
      </c>
      <c r="H463" s="57" t="str">
        <f t="shared" si="166"/>
        <v/>
      </c>
      <c r="I463" s="57" t="str">
        <f t="shared" si="167"/>
        <v/>
      </c>
      <c r="J463" s="64" t="str">
        <f t="shared" si="168"/>
        <v/>
      </c>
      <c r="K463" s="64" t="str">
        <f t="shared" si="169"/>
        <v/>
      </c>
      <c r="L463" s="114" t="str">
        <f t="shared" si="170"/>
        <v/>
      </c>
      <c r="M463" s="114" t="str">
        <f t="shared" si="171"/>
        <v/>
      </c>
      <c r="N463" s="113" t="str">
        <f>IF(B463&lt;&gt;"",IF(INDEX(ctrlage,B463)=TRUE,Livraison!$B$15-(YEAR(INDEX(pgebdat,B463))),""),"")</f>
        <v/>
      </c>
      <c r="O463" s="107"/>
      <c r="P463" s="105"/>
      <c r="Q463" s="108"/>
      <c r="R463" s="126"/>
      <c r="S463" s="108"/>
      <c r="T463" s="108"/>
      <c r="U463" s="108"/>
      <c r="V463" s="105"/>
      <c r="W463" s="132" t="str">
        <f t="shared" si="175"/>
        <v/>
      </c>
      <c r="X463" s="26" t="str">
        <f t="shared" si="172"/>
        <v/>
      </c>
      <c r="Y463" s="26" t="str">
        <f t="shared" si="154"/>
        <v/>
      </c>
      <c r="Z463" s="26" t="str">
        <f t="shared" si="155"/>
        <v/>
      </c>
      <c r="AA463" s="26" t="str">
        <f t="shared" si="156"/>
        <v/>
      </c>
      <c r="AB463" s="26" t="str">
        <f t="shared" si="157"/>
        <v/>
      </c>
      <c r="AC463" s="26" t="str">
        <f t="shared" si="158"/>
        <v/>
      </c>
      <c r="AD463" s="26" t="str">
        <f>IF(OR(ISBLANK(U463),ISBLANK(Q463),U463="-"),"",IF(ISNA(MATCH(U463,libtwolang,0)),FALSE,IF(AND(Z463=TRUE,INDEX(codetform,MATCH(Qualification!Q463,libtform,0))&gt;=10311000,INDEX(codetform,MATCH(Qualification!Q463,libtform,0))&lt;=10319900),IF(AND(INDEX(codetwolang,MATCH(Qualification!U463,libtwolang,0))&gt;=1,INDEX(codetwolang,MATCH(Qualification!U463,libtwolang,0))&lt;=999),TRUE,FALSE),IF(AND(INDEX(codetwolang,MATCH(Qualification!U463,libtwolang,0))&gt;=10,INDEX(codetwolang,MATCH(Qualification!U463,libtwolang,0))&lt;=99),FALSE,TRUE))))</f>
        <v/>
      </c>
      <c r="AE463" s="26" t="str">
        <f t="shared" si="173"/>
        <v/>
      </c>
      <c r="AF463" s="56" t="str">
        <f t="shared" si="159"/>
        <v/>
      </c>
    </row>
    <row r="464" spans="1:32">
      <c r="A464" s="40" t="str">
        <f t="shared" si="174"/>
        <v/>
      </c>
      <c r="B464" s="40" t="str">
        <f t="shared" si="160"/>
        <v/>
      </c>
      <c r="C464" s="65" t="str">
        <f t="shared" si="161"/>
        <v/>
      </c>
      <c r="D464" s="56" t="str">
        <f t="shared" si="162"/>
        <v/>
      </c>
      <c r="E464" s="56" t="str">
        <f t="shared" si="163"/>
        <v/>
      </c>
      <c r="F464" s="66" t="str">
        <f t="shared" si="164"/>
        <v/>
      </c>
      <c r="G464" s="66" t="str">
        <f t="shared" si="165"/>
        <v/>
      </c>
      <c r="H464" s="57" t="str">
        <f t="shared" si="166"/>
        <v/>
      </c>
      <c r="I464" s="57" t="str">
        <f t="shared" si="167"/>
        <v/>
      </c>
      <c r="J464" s="64" t="str">
        <f t="shared" si="168"/>
        <v/>
      </c>
      <c r="K464" s="64" t="str">
        <f t="shared" si="169"/>
        <v/>
      </c>
      <c r="L464" s="114" t="str">
        <f t="shared" si="170"/>
        <v/>
      </c>
      <c r="M464" s="114" t="str">
        <f t="shared" si="171"/>
        <v/>
      </c>
      <c r="N464" s="113" t="str">
        <f>IF(B464&lt;&gt;"",IF(INDEX(ctrlage,B464)=TRUE,Livraison!$B$15-(YEAR(INDEX(pgebdat,B464))),""),"")</f>
        <v/>
      </c>
      <c r="O464" s="107"/>
      <c r="P464" s="105"/>
      <c r="Q464" s="108"/>
      <c r="R464" s="126"/>
      <c r="S464" s="108"/>
      <c r="T464" s="108"/>
      <c r="U464" s="108"/>
      <c r="V464" s="105"/>
      <c r="W464" s="132" t="str">
        <f t="shared" si="175"/>
        <v/>
      </c>
      <c r="X464" s="26" t="str">
        <f t="shared" si="172"/>
        <v/>
      </c>
      <c r="Y464" s="26" t="str">
        <f t="shared" si="154"/>
        <v/>
      </c>
      <c r="Z464" s="26" t="str">
        <f t="shared" si="155"/>
        <v/>
      </c>
      <c r="AA464" s="26" t="str">
        <f t="shared" si="156"/>
        <v/>
      </c>
      <c r="AB464" s="26" t="str">
        <f t="shared" si="157"/>
        <v/>
      </c>
      <c r="AC464" s="26" t="str">
        <f t="shared" si="158"/>
        <v/>
      </c>
      <c r="AD464" s="26" t="str">
        <f>IF(OR(ISBLANK(U464),ISBLANK(Q464),U464="-"),"",IF(ISNA(MATCH(U464,libtwolang,0)),FALSE,IF(AND(Z464=TRUE,INDEX(codetform,MATCH(Qualification!Q464,libtform,0))&gt;=10311000,INDEX(codetform,MATCH(Qualification!Q464,libtform,0))&lt;=10319900),IF(AND(INDEX(codetwolang,MATCH(Qualification!U464,libtwolang,0))&gt;=1,INDEX(codetwolang,MATCH(Qualification!U464,libtwolang,0))&lt;=999),TRUE,FALSE),IF(AND(INDEX(codetwolang,MATCH(Qualification!U464,libtwolang,0))&gt;=10,INDEX(codetwolang,MATCH(Qualification!U464,libtwolang,0))&lt;=99),FALSE,TRUE))))</f>
        <v/>
      </c>
      <c r="AE464" s="26" t="str">
        <f t="shared" si="173"/>
        <v/>
      </c>
      <c r="AF464" s="56" t="str">
        <f t="shared" si="159"/>
        <v/>
      </c>
    </row>
    <row r="465" spans="1:32">
      <c r="A465" s="40" t="str">
        <f t="shared" si="174"/>
        <v/>
      </c>
      <c r="B465" s="40" t="str">
        <f t="shared" si="160"/>
        <v/>
      </c>
      <c r="C465" s="65" t="str">
        <f t="shared" si="161"/>
        <v/>
      </c>
      <c r="D465" s="56" t="str">
        <f t="shared" si="162"/>
        <v/>
      </c>
      <c r="E465" s="56" t="str">
        <f t="shared" si="163"/>
        <v/>
      </c>
      <c r="F465" s="66" t="str">
        <f t="shared" si="164"/>
        <v/>
      </c>
      <c r="G465" s="66" t="str">
        <f t="shared" si="165"/>
        <v/>
      </c>
      <c r="H465" s="57" t="str">
        <f t="shared" si="166"/>
        <v/>
      </c>
      <c r="I465" s="57" t="str">
        <f t="shared" si="167"/>
        <v/>
      </c>
      <c r="J465" s="64" t="str">
        <f t="shared" si="168"/>
        <v/>
      </c>
      <c r="K465" s="64" t="str">
        <f t="shared" si="169"/>
        <v/>
      </c>
      <c r="L465" s="114" t="str">
        <f t="shared" si="170"/>
        <v/>
      </c>
      <c r="M465" s="114" t="str">
        <f t="shared" si="171"/>
        <v/>
      </c>
      <c r="N465" s="113" t="str">
        <f>IF(B465&lt;&gt;"",IF(INDEX(ctrlage,B465)=TRUE,Livraison!$B$15-(YEAR(INDEX(pgebdat,B465))),""),"")</f>
        <v/>
      </c>
      <c r="O465" s="107"/>
      <c r="P465" s="105"/>
      <c r="Q465" s="108"/>
      <c r="R465" s="126"/>
      <c r="S465" s="108"/>
      <c r="T465" s="108"/>
      <c r="U465" s="108"/>
      <c r="V465" s="105"/>
      <c r="W465" s="132" t="str">
        <f t="shared" si="175"/>
        <v/>
      </c>
      <c r="X465" s="26" t="str">
        <f t="shared" si="172"/>
        <v/>
      </c>
      <c r="Y465" s="26" t="str">
        <f t="shared" si="154"/>
        <v/>
      </c>
      <c r="Z465" s="26" t="str">
        <f t="shared" si="155"/>
        <v/>
      </c>
      <c r="AA465" s="26" t="str">
        <f t="shared" si="156"/>
        <v/>
      </c>
      <c r="AB465" s="26" t="str">
        <f t="shared" si="157"/>
        <v/>
      </c>
      <c r="AC465" s="26" t="str">
        <f t="shared" si="158"/>
        <v/>
      </c>
      <c r="AD465" s="26" t="str">
        <f>IF(OR(ISBLANK(U465),ISBLANK(Q465),U465="-"),"",IF(ISNA(MATCH(U465,libtwolang,0)),FALSE,IF(AND(Z465=TRUE,INDEX(codetform,MATCH(Qualification!Q465,libtform,0))&gt;=10311000,INDEX(codetform,MATCH(Qualification!Q465,libtform,0))&lt;=10319900),IF(AND(INDEX(codetwolang,MATCH(Qualification!U465,libtwolang,0))&gt;=1,INDEX(codetwolang,MATCH(Qualification!U465,libtwolang,0))&lt;=999),TRUE,FALSE),IF(AND(INDEX(codetwolang,MATCH(Qualification!U465,libtwolang,0))&gt;=10,INDEX(codetwolang,MATCH(Qualification!U465,libtwolang,0))&lt;=99),FALSE,TRUE))))</f>
        <v/>
      </c>
      <c r="AE465" s="26" t="str">
        <f t="shared" si="173"/>
        <v/>
      </c>
      <c r="AF465" s="56" t="str">
        <f t="shared" si="159"/>
        <v/>
      </c>
    </row>
    <row r="466" spans="1:32">
      <c r="A466" s="40" t="str">
        <f t="shared" si="174"/>
        <v/>
      </c>
      <c r="B466" s="40" t="str">
        <f t="shared" si="160"/>
        <v/>
      </c>
      <c r="C466" s="65" t="str">
        <f t="shared" si="161"/>
        <v/>
      </c>
      <c r="D466" s="56" t="str">
        <f t="shared" si="162"/>
        <v/>
      </c>
      <c r="E466" s="56" t="str">
        <f t="shared" si="163"/>
        <v/>
      </c>
      <c r="F466" s="66" t="str">
        <f t="shared" si="164"/>
        <v/>
      </c>
      <c r="G466" s="66" t="str">
        <f t="shared" si="165"/>
        <v/>
      </c>
      <c r="H466" s="57" t="str">
        <f t="shared" si="166"/>
        <v/>
      </c>
      <c r="I466" s="57" t="str">
        <f t="shared" si="167"/>
        <v/>
      </c>
      <c r="J466" s="64" t="str">
        <f t="shared" si="168"/>
        <v/>
      </c>
      <c r="K466" s="64" t="str">
        <f t="shared" si="169"/>
        <v/>
      </c>
      <c r="L466" s="114" t="str">
        <f t="shared" si="170"/>
        <v/>
      </c>
      <c r="M466" s="114" t="str">
        <f t="shared" si="171"/>
        <v/>
      </c>
      <c r="N466" s="113" t="str">
        <f>IF(B466&lt;&gt;"",IF(INDEX(ctrlage,B466)=TRUE,Livraison!$B$15-(YEAR(INDEX(pgebdat,B466))),""),"")</f>
        <v/>
      </c>
      <c r="O466" s="107"/>
      <c r="P466" s="105"/>
      <c r="Q466" s="108"/>
      <c r="R466" s="126"/>
      <c r="S466" s="108"/>
      <c r="T466" s="108"/>
      <c r="U466" s="108"/>
      <c r="V466" s="105"/>
      <c r="W466" s="132" t="str">
        <f t="shared" si="175"/>
        <v/>
      </c>
      <c r="X466" s="26" t="str">
        <f t="shared" si="172"/>
        <v/>
      </c>
      <c r="Y466" s="26" t="str">
        <f t="shared" si="154"/>
        <v/>
      </c>
      <c r="Z466" s="26" t="str">
        <f t="shared" si="155"/>
        <v/>
      </c>
      <c r="AA466" s="26" t="str">
        <f t="shared" si="156"/>
        <v/>
      </c>
      <c r="AB466" s="26" t="str">
        <f t="shared" si="157"/>
        <v/>
      </c>
      <c r="AC466" s="26" t="str">
        <f t="shared" si="158"/>
        <v/>
      </c>
      <c r="AD466" s="26" t="str">
        <f>IF(OR(ISBLANK(U466),ISBLANK(Q466),U466="-"),"",IF(ISNA(MATCH(U466,libtwolang,0)),FALSE,IF(AND(Z466=TRUE,INDEX(codetform,MATCH(Qualification!Q466,libtform,0))&gt;=10311000,INDEX(codetform,MATCH(Qualification!Q466,libtform,0))&lt;=10319900),IF(AND(INDEX(codetwolang,MATCH(Qualification!U466,libtwolang,0))&gt;=1,INDEX(codetwolang,MATCH(Qualification!U466,libtwolang,0))&lt;=999),TRUE,FALSE),IF(AND(INDEX(codetwolang,MATCH(Qualification!U466,libtwolang,0))&gt;=10,INDEX(codetwolang,MATCH(Qualification!U466,libtwolang,0))&lt;=99),FALSE,TRUE))))</f>
        <v/>
      </c>
      <c r="AE466" s="26" t="str">
        <f t="shared" si="173"/>
        <v/>
      </c>
      <c r="AF466" s="56" t="str">
        <f t="shared" si="159"/>
        <v/>
      </c>
    </row>
    <row r="467" spans="1:32">
      <c r="A467" s="40" t="str">
        <f t="shared" si="174"/>
        <v/>
      </c>
      <c r="B467" s="40" t="str">
        <f t="shared" si="160"/>
        <v/>
      </c>
      <c r="C467" s="65" t="str">
        <f t="shared" si="161"/>
        <v/>
      </c>
      <c r="D467" s="56" t="str">
        <f t="shared" si="162"/>
        <v/>
      </c>
      <c r="E467" s="56" t="str">
        <f t="shared" si="163"/>
        <v/>
      </c>
      <c r="F467" s="66" t="str">
        <f t="shared" si="164"/>
        <v/>
      </c>
      <c r="G467" s="66" t="str">
        <f t="shared" si="165"/>
        <v/>
      </c>
      <c r="H467" s="57" t="str">
        <f t="shared" si="166"/>
        <v/>
      </c>
      <c r="I467" s="57" t="str">
        <f t="shared" si="167"/>
        <v/>
      </c>
      <c r="J467" s="64" t="str">
        <f t="shared" si="168"/>
        <v/>
      </c>
      <c r="K467" s="64" t="str">
        <f t="shared" si="169"/>
        <v/>
      </c>
      <c r="L467" s="114" t="str">
        <f t="shared" si="170"/>
        <v/>
      </c>
      <c r="M467" s="114" t="str">
        <f t="shared" si="171"/>
        <v/>
      </c>
      <c r="N467" s="113" t="str">
        <f>IF(B467&lt;&gt;"",IF(INDEX(ctrlage,B467)=TRUE,Livraison!$B$15-(YEAR(INDEX(pgebdat,B467))),""),"")</f>
        <v/>
      </c>
      <c r="O467" s="107"/>
      <c r="P467" s="105"/>
      <c r="Q467" s="108"/>
      <c r="R467" s="126"/>
      <c r="S467" s="108"/>
      <c r="T467" s="108"/>
      <c r="U467" s="108"/>
      <c r="V467" s="105"/>
      <c r="W467" s="132" t="str">
        <f t="shared" si="175"/>
        <v/>
      </c>
      <c r="X467" s="26" t="str">
        <f t="shared" si="172"/>
        <v/>
      </c>
      <c r="Y467" s="26" t="str">
        <f t="shared" si="154"/>
        <v/>
      </c>
      <c r="Z467" s="26" t="str">
        <f t="shared" si="155"/>
        <v/>
      </c>
      <c r="AA467" s="26" t="str">
        <f t="shared" si="156"/>
        <v/>
      </c>
      <c r="AB467" s="26" t="str">
        <f t="shared" si="157"/>
        <v/>
      </c>
      <c r="AC467" s="26" t="str">
        <f t="shared" si="158"/>
        <v/>
      </c>
      <c r="AD467" s="26" t="str">
        <f>IF(OR(ISBLANK(U467),ISBLANK(Q467),U467="-"),"",IF(ISNA(MATCH(U467,libtwolang,0)),FALSE,IF(AND(Z467=TRUE,INDEX(codetform,MATCH(Qualification!Q467,libtform,0))&gt;=10311000,INDEX(codetform,MATCH(Qualification!Q467,libtform,0))&lt;=10319900),IF(AND(INDEX(codetwolang,MATCH(Qualification!U467,libtwolang,0))&gt;=1,INDEX(codetwolang,MATCH(Qualification!U467,libtwolang,0))&lt;=999),TRUE,FALSE),IF(AND(INDEX(codetwolang,MATCH(Qualification!U467,libtwolang,0))&gt;=10,INDEX(codetwolang,MATCH(Qualification!U467,libtwolang,0))&lt;=99),FALSE,TRUE))))</f>
        <v/>
      </c>
      <c r="AE467" s="26" t="str">
        <f t="shared" si="173"/>
        <v/>
      </c>
      <c r="AF467" s="56" t="str">
        <f t="shared" si="159"/>
        <v/>
      </c>
    </row>
    <row r="468" spans="1:32">
      <c r="A468" s="40" t="str">
        <f t="shared" si="174"/>
        <v/>
      </c>
      <c r="B468" s="40" t="str">
        <f t="shared" si="160"/>
        <v/>
      </c>
      <c r="C468" s="65" t="str">
        <f t="shared" si="161"/>
        <v/>
      </c>
      <c r="D468" s="56" t="str">
        <f t="shared" si="162"/>
        <v/>
      </c>
      <c r="E468" s="56" t="str">
        <f t="shared" si="163"/>
        <v/>
      </c>
      <c r="F468" s="66" t="str">
        <f t="shared" si="164"/>
        <v/>
      </c>
      <c r="G468" s="66" t="str">
        <f t="shared" si="165"/>
        <v/>
      </c>
      <c r="H468" s="57" t="str">
        <f t="shared" si="166"/>
        <v/>
      </c>
      <c r="I468" s="57" t="str">
        <f t="shared" si="167"/>
        <v/>
      </c>
      <c r="J468" s="64" t="str">
        <f t="shared" si="168"/>
        <v/>
      </c>
      <c r="K468" s="64" t="str">
        <f t="shared" si="169"/>
        <v/>
      </c>
      <c r="L468" s="114" t="str">
        <f t="shared" si="170"/>
        <v/>
      </c>
      <c r="M468" s="114" t="str">
        <f t="shared" si="171"/>
        <v/>
      </c>
      <c r="N468" s="113" t="str">
        <f>IF(B468&lt;&gt;"",IF(INDEX(ctrlage,B468)=TRUE,Livraison!$B$15-(YEAR(INDEX(pgebdat,B468))),""),"")</f>
        <v/>
      </c>
      <c r="O468" s="107"/>
      <c r="P468" s="105"/>
      <c r="Q468" s="108"/>
      <c r="R468" s="126"/>
      <c r="S468" s="108"/>
      <c r="T468" s="108"/>
      <c r="U468" s="108"/>
      <c r="V468" s="105"/>
      <c r="W468" s="132" t="str">
        <f t="shared" si="175"/>
        <v/>
      </c>
      <c r="X468" s="26" t="str">
        <f t="shared" si="172"/>
        <v/>
      </c>
      <c r="Y468" s="26" t="str">
        <f t="shared" si="154"/>
        <v/>
      </c>
      <c r="Z468" s="26" t="str">
        <f t="shared" si="155"/>
        <v/>
      </c>
      <c r="AA468" s="26" t="str">
        <f t="shared" si="156"/>
        <v/>
      </c>
      <c r="AB468" s="26" t="str">
        <f t="shared" si="157"/>
        <v/>
      </c>
      <c r="AC468" s="26" t="str">
        <f t="shared" si="158"/>
        <v/>
      </c>
      <c r="AD468" s="26" t="str">
        <f>IF(OR(ISBLANK(U468),ISBLANK(Q468),U468="-"),"",IF(ISNA(MATCH(U468,libtwolang,0)),FALSE,IF(AND(Z468=TRUE,INDEX(codetform,MATCH(Qualification!Q468,libtform,0))&gt;=10311000,INDEX(codetform,MATCH(Qualification!Q468,libtform,0))&lt;=10319900),IF(AND(INDEX(codetwolang,MATCH(Qualification!U468,libtwolang,0))&gt;=1,INDEX(codetwolang,MATCH(Qualification!U468,libtwolang,0))&lt;=999),TRUE,FALSE),IF(AND(INDEX(codetwolang,MATCH(Qualification!U468,libtwolang,0))&gt;=10,INDEX(codetwolang,MATCH(Qualification!U468,libtwolang,0))&lt;=99),FALSE,TRUE))))</f>
        <v/>
      </c>
      <c r="AE468" s="26" t="str">
        <f t="shared" si="173"/>
        <v/>
      </c>
      <c r="AF468" s="56" t="str">
        <f t="shared" si="159"/>
        <v/>
      </c>
    </row>
    <row r="469" spans="1:32">
      <c r="A469" s="40" t="str">
        <f t="shared" si="174"/>
        <v/>
      </c>
      <c r="B469" s="40" t="str">
        <f t="shared" si="160"/>
        <v/>
      </c>
      <c r="C469" s="65" t="str">
        <f t="shared" si="161"/>
        <v/>
      </c>
      <c r="D469" s="56" t="str">
        <f t="shared" si="162"/>
        <v/>
      </c>
      <c r="E469" s="56" t="str">
        <f t="shared" si="163"/>
        <v/>
      </c>
      <c r="F469" s="66" t="str">
        <f t="shared" si="164"/>
        <v/>
      </c>
      <c r="G469" s="66" t="str">
        <f t="shared" si="165"/>
        <v/>
      </c>
      <c r="H469" s="57" t="str">
        <f t="shared" si="166"/>
        <v/>
      </c>
      <c r="I469" s="57" t="str">
        <f t="shared" si="167"/>
        <v/>
      </c>
      <c r="J469" s="64" t="str">
        <f t="shared" si="168"/>
        <v/>
      </c>
      <c r="K469" s="64" t="str">
        <f t="shared" si="169"/>
        <v/>
      </c>
      <c r="L469" s="114" t="str">
        <f t="shared" si="170"/>
        <v/>
      </c>
      <c r="M469" s="114" t="str">
        <f t="shared" si="171"/>
        <v/>
      </c>
      <c r="N469" s="113" t="str">
        <f>IF(B469&lt;&gt;"",IF(INDEX(ctrlage,B469)=TRUE,Livraison!$B$15-(YEAR(INDEX(pgebdat,B469))),""),"")</f>
        <v/>
      </c>
      <c r="O469" s="107"/>
      <c r="P469" s="105"/>
      <c r="Q469" s="108"/>
      <c r="R469" s="126"/>
      <c r="S469" s="108"/>
      <c r="T469" s="108"/>
      <c r="U469" s="108"/>
      <c r="V469" s="105"/>
      <c r="W469" s="132" t="str">
        <f t="shared" si="175"/>
        <v/>
      </c>
      <c r="X469" s="26" t="str">
        <f t="shared" si="172"/>
        <v/>
      </c>
      <c r="Y469" s="26" t="str">
        <f t="shared" si="154"/>
        <v/>
      </c>
      <c r="Z469" s="26" t="str">
        <f t="shared" si="155"/>
        <v/>
      </c>
      <c r="AA469" s="26" t="str">
        <f t="shared" si="156"/>
        <v/>
      </c>
      <c r="AB469" s="26" t="str">
        <f t="shared" si="157"/>
        <v/>
      </c>
      <c r="AC469" s="26" t="str">
        <f t="shared" si="158"/>
        <v/>
      </c>
      <c r="AD469" s="26" t="str">
        <f>IF(OR(ISBLANK(U469),ISBLANK(Q469),U469="-"),"",IF(ISNA(MATCH(U469,libtwolang,0)),FALSE,IF(AND(Z469=TRUE,INDEX(codetform,MATCH(Qualification!Q469,libtform,0))&gt;=10311000,INDEX(codetform,MATCH(Qualification!Q469,libtform,0))&lt;=10319900),IF(AND(INDEX(codetwolang,MATCH(Qualification!U469,libtwolang,0))&gt;=1,INDEX(codetwolang,MATCH(Qualification!U469,libtwolang,0))&lt;=999),TRUE,FALSE),IF(AND(INDEX(codetwolang,MATCH(Qualification!U469,libtwolang,0))&gt;=10,INDEX(codetwolang,MATCH(Qualification!U469,libtwolang,0))&lt;=99),FALSE,TRUE))))</f>
        <v/>
      </c>
      <c r="AE469" s="26" t="str">
        <f t="shared" si="173"/>
        <v/>
      </c>
      <c r="AF469" s="56" t="str">
        <f t="shared" si="159"/>
        <v/>
      </c>
    </row>
    <row r="470" spans="1:32">
      <c r="A470" s="40" t="str">
        <f t="shared" si="174"/>
        <v/>
      </c>
      <c r="B470" s="40" t="str">
        <f t="shared" si="160"/>
        <v/>
      </c>
      <c r="C470" s="65" t="str">
        <f t="shared" si="161"/>
        <v/>
      </c>
      <c r="D470" s="56" t="str">
        <f t="shared" si="162"/>
        <v/>
      </c>
      <c r="E470" s="56" t="str">
        <f t="shared" si="163"/>
        <v/>
      </c>
      <c r="F470" s="66" t="str">
        <f t="shared" si="164"/>
        <v/>
      </c>
      <c r="G470" s="66" t="str">
        <f t="shared" si="165"/>
        <v/>
      </c>
      <c r="H470" s="57" t="str">
        <f t="shared" si="166"/>
        <v/>
      </c>
      <c r="I470" s="57" t="str">
        <f t="shared" si="167"/>
        <v/>
      </c>
      <c r="J470" s="64" t="str">
        <f t="shared" si="168"/>
        <v/>
      </c>
      <c r="K470" s="64" t="str">
        <f t="shared" si="169"/>
        <v/>
      </c>
      <c r="L470" s="114" t="str">
        <f t="shared" si="170"/>
        <v/>
      </c>
      <c r="M470" s="114" t="str">
        <f t="shared" si="171"/>
        <v/>
      </c>
      <c r="N470" s="113" t="str">
        <f>IF(B470&lt;&gt;"",IF(INDEX(ctrlage,B470)=TRUE,Livraison!$B$15-(YEAR(INDEX(pgebdat,B470))),""),"")</f>
        <v/>
      </c>
      <c r="O470" s="107"/>
      <c r="P470" s="105"/>
      <c r="Q470" s="108"/>
      <c r="R470" s="126"/>
      <c r="S470" s="108"/>
      <c r="T470" s="108"/>
      <c r="U470" s="108"/>
      <c r="V470" s="105"/>
      <c r="W470" s="132" t="str">
        <f t="shared" si="175"/>
        <v/>
      </c>
      <c r="X470" s="26" t="str">
        <f t="shared" si="172"/>
        <v/>
      </c>
      <c r="Y470" s="26" t="str">
        <f t="shared" si="154"/>
        <v/>
      </c>
      <c r="Z470" s="26" t="str">
        <f t="shared" si="155"/>
        <v/>
      </c>
      <c r="AA470" s="26" t="str">
        <f t="shared" si="156"/>
        <v/>
      </c>
      <c r="AB470" s="26" t="str">
        <f t="shared" si="157"/>
        <v/>
      </c>
      <c r="AC470" s="26" t="str">
        <f t="shared" si="158"/>
        <v/>
      </c>
      <c r="AD470" s="26" t="str">
        <f>IF(OR(ISBLANK(U470),ISBLANK(Q470),U470="-"),"",IF(ISNA(MATCH(U470,libtwolang,0)),FALSE,IF(AND(Z470=TRUE,INDEX(codetform,MATCH(Qualification!Q470,libtform,0))&gt;=10311000,INDEX(codetform,MATCH(Qualification!Q470,libtform,0))&lt;=10319900),IF(AND(INDEX(codetwolang,MATCH(Qualification!U470,libtwolang,0))&gt;=1,INDEX(codetwolang,MATCH(Qualification!U470,libtwolang,0))&lt;=999),TRUE,FALSE),IF(AND(INDEX(codetwolang,MATCH(Qualification!U470,libtwolang,0))&gt;=10,INDEX(codetwolang,MATCH(Qualification!U470,libtwolang,0))&lt;=99),FALSE,TRUE))))</f>
        <v/>
      </c>
      <c r="AE470" s="26" t="str">
        <f t="shared" si="173"/>
        <v/>
      </c>
      <c r="AF470" s="56" t="str">
        <f t="shared" si="159"/>
        <v/>
      </c>
    </row>
    <row r="471" spans="1:32">
      <c r="A471" s="40" t="str">
        <f t="shared" si="174"/>
        <v/>
      </c>
      <c r="B471" s="40" t="str">
        <f t="shared" si="160"/>
        <v/>
      </c>
      <c r="C471" s="65" t="str">
        <f t="shared" si="161"/>
        <v/>
      </c>
      <c r="D471" s="56" t="str">
        <f t="shared" si="162"/>
        <v/>
      </c>
      <c r="E471" s="56" t="str">
        <f t="shared" si="163"/>
        <v/>
      </c>
      <c r="F471" s="66" t="str">
        <f t="shared" si="164"/>
        <v/>
      </c>
      <c r="G471" s="66" t="str">
        <f t="shared" si="165"/>
        <v/>
      </c>
      <c r="H471" s="57" t="str">
        <f t="shared" si="166"/>
        <v/>
      </c>
      <c r="I471" s="57" t="str">
        <f t="shared" si="167"/>
        <v/>
      </c>
      <c r="J471" s="64" t="str">
        <f t="shared" si="168"/>
        <v/>
      </c>
      <c r="K471" s="64" t="str">
        <f t="shared" si="169"/>
        <v/>
      </c>
      <c r="L471" s="114" t="str">
        <f t="shared" si="170"/>
        <v/>
      </c>
      <c r="M471" s="114" t="str">
        <f t="shared" si="171"/>
        <v/>
      </c>
      <c r="N471" s="113" t="str">
        <f>IF(B471&lt;&gt;"",IF(INDEX(ctrlage,B471)=TRUE,Livraison!$B$15-(YEAR(INDEX(pgebdat,B471))),""),"")</f>
        <v/>
      </c>
      <c r="O471" s="107"/>
      <c r="P471" s="105"/>
      <c r="Q471" s="108"/>
      <c r="R471" s="126"/>
      <c r="S471" s="108"/>
      <c r="T471" s="108"/>
      <c r="U471" s="108"/>
      <c r="V471" s="105"/>
      <c r="W471" s="132" t="str">
        <f t="shared" si="175"/>
        <v/>
      </c>
      <c r="X471" s="26" t="str">
        <f t="shared" si="172"/>
        <v/>
      </c>
      <c r="Y471" s="26" t="str">
        <f t="shared" si="154"/>
        <v/>
      </c>
      <c r="Z471" s="26" t="str">
        <f t="shared" si="155"/>
        <v/>
      </c>
      <c r="AA471" s="26" t="str">
        <f t="shared" si="156"/>
        <v/>
      </c>
      <c r="AB471" s="26" t="str">
        <f t="shared" si="157"/>
        <v/>
      </c>
      <c r="AC471" s="26" t="str">
        <f t="shared" si="158"/>
        <v/>
      </c>
      <c r="AD471" s="26" t="str">
        <f>IF(OR(ISBLANK(U471),ISBLANK(Q471),U471="-"),"",IF(ISNA(MATCH(U471,libtwolang,0)),FALSE,IF(AND(Z471=TRUE,INDEX(codetform,MATCH(Qualification!Q471,libtform,0))&gt;=10311000,INDEX(codetform,MATCH(Qualification!Q471,libtform,0))&lt;=10319900),IF(AND(INDEX(codetwolang,MATCH(Qualification!U471,libtwolang,0))&gt;=1,INDEX(codetwolang,MATCH(Qualification!U471,libtwolang,0))&lt;=999),TRUE,FALSE),IF(AND(INDEX(codetwolang,MATCH(Qualification!U471,libtwolang,0))&gt;=10,INDEX(codetwolang,MATCH(Qualification!U471,libtwolang,0))&lt;=99),FALSE,TRUE))))</f>
        <v/>
      </c>
      <c r="AE471" s="26" t="str">
        <f t="shared" si="173"/>
        <v/>
      </c>
      <c r="AF471" s="56" t="str">
        <f t="shared" si="159"/>
        <v/>
      </c>
    </row>
    <row r="472" spans="1:32">
      <c r="A472" s="40" t="str">
        <f t="shared" si="174"/>
        <v/>
      </c>
      <c r="B472" s="40" t="str">
        <f t="shared" si="160"/>
        <v/>
      </c>
      <c r="C472" s="65" t="str">
        <f t="shared" si="161"/>
        <v/>
      </c>
      <c r="D472" s="56" t="str">
        <f t="shared" si="162"/>
        <v/>
      </c>
      <c r="E472" s="56" t="str">
        <f t="shared" si="163"/>
        <v/>
      </c>
      <c r="F472" s="66" t="str">
        <f t="shared" si="164"/>
        <v/>
      </c>
      <c r="G472" s="66" t="str">
        <f t="shared" si="165"/>
        <v/>
      </c>
      <c r="H472" s="57" t="str">
        <f t="shared" si="166"/>
        <v/>
      </c>
      <c r="I472" s="57" t="str">
        <f t="shared" si="167"/>
        <v/>
      </c>
      <c r="J472" s="64" t="str">
        <f t="shared" si="168"/>
        <v/>
      </c>
      <c r="K472" s="64" t="str">
        <f t="shared" si="169"/>
        <v/>
      </c>
      <c r="L472" s="114" t="str">
        <f t="shared" si="170"/>
        <v/>
      </c>
      <c r="M472" s="114" t="str">
        <f t="shared" si="171"/>
        <v/>
      </c>
      <c r="N472" s="113" t="str">
        <f>IF(B472&lt;&gt;"",IF(INDEX(ctrlage,B472)=TRUE,Livraison!$B$15-(YEAR(INDEX(pgebdat,B472))),""),"")</f>
        <v/>
      </c>
      <c r="O472" s="107"/>
      <c r="P472" s="105"/>
      <c r="Q472" s="108"/>
      <c r="R472" s="126"/>
      <c r="S472" s="108"/>
      <c r="T472" s="108"/>
      <c r="U472" s="108"/>
      <c r="V472" s="105"/>
      <c r="W472" s="132" t="str">
        <f t="shared" si="175"/>
        <v/>
      </c>
      <c r="X472" s="26" t="str">
        <f t="shared" si="172"/>
        <v/>
      </c>
      <c r="Y472" s="26" t="str">
        <f t="shared" si="154"/>
        <v/>
      </c>
      <c r="Z472" s="26" t="str">
        <f t="shared" si="155"/>
        <v/>
      </c>
      <c r="AA472" s="26" t="str">
        <f t="shared" si="156"/>
        <v/>
      </c>
      <c r="AB472" s="26" t="str">
        <f t="shared" si="157"/>
        <v/>
      </c>
      <c r="AC472" s="26" t="str">
        <f t="shared" si="158"/>
        <v/>
      </c>
      <c r="AD472" s="26" t="str">
        <f>IF(OR(ISBLANK(U472),ISBLANK(Q472),U472="-"),"",IF(ISNA(MATCH(U472,libtwolang,0)),FALSE,IF(AND(Z472=TRUE,INDEX(codetform,MATCH(Qualification!Q472,libtform,0))&gt;=10311000,INDEX(codetform,MATCH(Qualification!Q472,libtform,0))&lt;=10319900),IF(AND(INDEX(codetwolang,MATCH(Qualification!U472,libtwolang,0))&gt;=1,INDEX(codetwolang,MATCH(Qualification!U472,libtwolang,0))&lt;=999),TRUE,FALSE),IF(AND(INDEX(codetwolang,MATCH(Qualification!U472,libtwolang,0))&gt;=10,INDEX(codetwolang,MATCH(Qualification!U472,libtwolang,0))&lt;=99),FALSE,TRUE))))</f>
        <v/>
      </c>
      <c r="AE472" s="26" t="str">
        <f t="shared" si="173"/>
        <v/>
      </c>
      <c r="AF472" s="56" t="str">
        <f t="shared" si="159"/>
        <v/>
      </c>
    </row>
    <row r="473" spans="1:32">
      <c r="A473" s="40" t="str">
        <f t="shared" si="174"/>
        <v/>
      </c>
      <c r="B473" s="40" t="str">
        <f t="shared" si="160"/>
        <v/>
      </c>
      <c r="C473" s="65" t="str">
        <f t="shared" si="161"/>
        <v/>
      </c>
      <c r="D473" s="56" t="str">
        <f t="shared" si="162"/>
        <v/>
      </c>
      <c r="E473" s="56" t="str">
        <f t="shared" si="163"/>
        <v/>
      </c>
      <c r="F473" s="66" t="str">
        <f t="shared" si="164"/>
        <v/>
      </c>
      <c r="G473" s="66" t="str">
        <f t="shared" si="165"/>
        <v/>
      </c>
      <c r="H473" s="57" t="str">
        <f t="shared" si="166"/>
        <v/>
      </c>
      <c r="I473" s="57" t="str">
        <f t="shared" si="167"/>
        <v/>
      </c>
      <c r="J473" s="64" t="str">
        <f t="shared" si="168"/>
        <v/>
      </c>
      <c r="K473" s="64" t="str">
        <f t="shared" si="169"/>
        <v/>
      </c>
      <c r="L473" s="114" t="str">
        <f t="shared" si="170"/>
        <v/>
      </c>
      <c r="M473" s="114" t="str">
        <f t="shared" si="171"/>
        <v/>
      </c>
      <c r="N473" s="113" t="str">
        <f>IF(B473&lt;&gt;"",IF(INDEX(ctrlage,B473)=TRUE,Livraison!$B$15-(YEAR(INDEX(pgebdat,B473))),""),"")</f>
        <v/>
      </c>
      <c r="O473" s="107"/>
      <c r="P473" s="105"/>
      <c r="Q473" s="108"/>
      <c r="R473" s="126"/>
      <c r="S473" s="108"/>
      <c r="T473" s="108"/>
      <c r="U473" s="108"/>
      <c r="V473" s="105"/>
      <c r="W473" s="132" t="str">
        <f t="shared" si="175"/>
        <v/>
      </c>
      <c r="X473" s="26" t="str">
        <f t="shared" si="172"/>
        <v/>
      </c>
      <c r="Y473" s="26" t="str">
        <f t="shared" si="154"/>
        <v/>
      </c>
      <c r="Z473" s="26" t="str">
        <f t="shared" si="155"/>
        <v/>
      </c>
      <c r="AA473" s="26" t="str">
        <f t="shared" si="156"/>
        <v/>
      </c>
      <c r="AB473" s="26" t="str">
        <f t="shared" si="157"/>
        <v/>
      </c>
      <c r="AC473" s="26" t="str">
        <f t="shared" si="158"/>
        <v/>
      </c>
      <c r="AD473" s="26" t="str">
        <f>IF(OR(ISBLANK(U473),ISBLANK(Q473),U473="-"),"",IF(ISNA(MATCH(U473,libtwolang,0)),FALSE,IF(AND(Z473=TRUE,INDEX(codetform,MATCH(Qualification!Q473,libtform,0))&gt;=10311000,INDEX(codetform,MATCH(Qualification!Q473,libtform,0))&lt;=10319900),IF(AND(INDEX(codetwolang,MATCH(Qualification!U473,libtwolang,0))&gt;=1,INDEX(codetwolang,MATCH(Qualification!U473,libtwolang,0))&lt;=999),TRUE,FALSE),IF(AND(INDEX(codetwolang,MATCH(Qualification!U473,libtwolang,0))&gt;=10,INDEX(codetwolang,MATCH(Qualification!U473,libtwolang,0))&lt;=99),FALSE,TRUE))))</f>
        <v/>
      </c>
      <c r="AE473" s="26" t="str">
        <f t="shared" si="173"/>
        <v/>
      </c>
      <c r="AF473" s="56" t="str">
        <f t="shared" si="159"/>
        <v/>
      </c>
    </row>
    <row r="474" spans="1:32">
      <c r="A474" s="40" t="str">
        <f t="shared" si="174"/>
        <v/>
      </c>
      <c r="B474" s="40" t="str">
        <f t="shared" si="160"/>
        <v/>
      </c>
      <c r="C474" s="65" t="str">
        <f t="shared" si="161"/>
        <v/>
      </c>
      <c r="D474" s="56" t="str">
        <f t="shared" si="162"/>
        <v/>
      </c>
      <c r="E474" s="56" t="str">
        <f t="shared" si="163"/>
        <v/>
      </c>
      <c r="F474" s="66" t="str">
        <f t="shared" si="164"/>
        <v/>
      </c>
      <c r="G474" s="66" t="str">
        <f t="shared" si="165"/>
        <v/>
      </c>
      <c r="H474" s="57" t="str">
        <f t="shared" si="166"/>
        <v/>
      </c>
      <c r="I474" s="57" t="str">
        <f t="shared" si="167"/>
        <v/>
      </c>
      <c r="J474" s="64" t="str">
        <f t="shared" si="168"/>
        <v/>
      </c>
      <c r="K474" s="64" t="str">
        <f t="shared" si="169"/>
        <v/>
      </c>
      <c r="L474" s="114" t="str">
        <f t="shared" si="170"/>
        <v/>
      </c>
      <c r="M474" s="114" t="str">
        <f t="shared" si="171"/>
        <v/>
      </c>
      <c r="N474" s="113" t="str">
        <f>IF(B474&lt;&gt;"",IF(INDEX(ctrlage,B474)=TRUE,Livraison!$B$15-(YEAR(INDEX(pgebdat,B474))),""),"")</f>
        <v/>
      </c>
      <c r="O474" s="107"/>
      <c r="P474" s="105"/>
      <c r="Q474" s="108"/>
      <c r="R474" s="126"/>
      <c r="S474" s="108"/>
      <c r="T474" s="108"/>
      <c r="U474" s="108"/>
      <c r="V474" s="105"/>
      <c r="W474" s="132" t="str">
        <f t="shared" si="175"/>
        <v/>
      </c>
      <c r="X474" s="26" t="str">
        <f t="shared" si="172"/>
        <v/>
      </c>
      <c r="Y474" s="26" t="str">
        <f t="shared" si="154"/>
        <v/>
      </c>
      <c r="Z474" s="26" t="str">
        <f t="shared" si="155"/>
        <v/>
      </c>
      <c r="AA474" s="26" t="str">
        <f t="shared" si="156"/>
        <v/>
      </c>
      <c r="AB474" s="26" t="str">
        <f t="shared" si="157"/>
        <v/>
      </c>
      <c r="AC474" s="26" t="str">
        <f t="shared" si="158"/>
        <v/>
      </c>
      <c r="AD474" s="26" t="str">
        <f>IF(OR(ISBLANK(U474),ISBLANK(Q474),U474="-"),"",IF(ISNA(MATCH(U474,libtwolang,0)),FALSE,IF(AND(Z474=TRUE,INDEX(codetform,MATCH(Qualification!Q474,libtform,0))&gt;=10311000,INDEX(codetform,MATCH(Qualification!Q474,libtform,0))&lt;=10319900),IF(AND(INDEX(codetwolang,MATCH(Qualification!U474,libtwolang,0))&gt;=1,INDEX(codetwolang,MATCH(Qualification!U474,libtwolang,0))&lt;=999),TRUE,FALSE),IF(AND(INDEX(codetwolang,MATCH(Qualification!U474,libtwolang,0))&gt;=10,INDEX(codetwolang,MATCH(Qualification!U474,libtwolang,0))&lt;=99),FALSE,TRUE))))</f>
        <v/>
      </c>
      <c r="AE474" s="26" t="str">
        <f t="shared" si="173"/>
        <v/>
      </c>
      <c r="AF474" s="56" t="str">
        <f t="shared" si="159"/>
        <v/>
      </c>
    </row>
    <row r="475" spans="1:32">
      <c r="A475" s="40" t="str">
        <f t="shared" si="174"/>
        <v/>
      </c>
      <c r="B475" s="40" t="str">
        <f t="shared" si="160"/>
        <v/>
      </c>
      <c r="C475" s="65" t="str">
        <f t="shared" si="161"/>
        <v/>
      </c>
      <c r="D475" s="56" t="str">
        <f t="shared" si="162"/>
        <v/>
      </c>
      <c r="E475" s="56" t="str">
        <f t="shared" si="163"/>
        <v/>
      </c>
      <c r="F475" s="66" t="str">
        <f t="shared" si="164"/>
        <v/>
      </c>
      <c r="G475" s="66" t="str">
        <f t="shared" si="165"/>
        <v/>
      </c>
      <c r="H475" s="57" t="str">
        <f t="shared" si="166"/>
        <v/>
      </c>
      <c r="I475" s="57" t="str">
        <f t="shared" si="167"/>
        <v/>
      </c>
      <c r="J475" s="64" t="str">
        <f t="shared" si="168"/>
        <v/>
      </c>
      <c r="K475" s="64" t="str">
        <f t="shared" si="169"/>
        <v/>
      </c>
      <c r="L475" s="114" t="str">
        <f t="shared" si="170"/>
        <v/>
      </c>
      <c r="M475" s="114" t="str">
        <f t="shared" si="171"/>
        <v/>
      </c>
      <c r="N475" s="113" t="str">
        <f>IF(B475&lt;&gt;"",IF(INDEX(ctrlage,B475)=TRUE,Livraison!$B$15-(YEAR(INDEX(pgebdat,B475))),""),"")</f>
        <v/>
      </c>
      <c r="O475" s="107"/>
      <c r="P475" s="105"/>
      <c r="Q475" s="108"/>
      <c r="R475" s="126"/>
      <c r="S475" s="108"/>
      <c r="T475" s="108"/>
      <c r="U475" s="108"/>
      <c r="V475" s="105"/>
      <c r="W475" s="132" t="str">
        <f t="shared" si="175"/>
        <v/>
      </c>
      <c r="X475" s="26" t="str">
        <f t="shared" si="172"/>
        <v/>
      </c>
      <c r="Y475" s="26" t="str">
        <f t="shared" si="154"/>
        <v/>
      </c>
      <c r="Z475" s="26" t="str">
        <f t="shared" si="155"/>
        <v/>
      </c>
      <c r="AA475" s="26" t="str">
        <f t="shared" si="156"/>
        <v/>
      </c>
      <c r="AB475" s="26" t="str">
        <f t="shared" si="157"/>
        <v/>
      </c>
      <c r="AC475" s="26" t="str">
        <f t="shared" si="158"/>
        <v/>
      </c>
      <c r="AD475" s="26" t="str">
        <f>IF(OR(ISBLANK(U475),ISBLANK(Q475),U475="-"),"",IF(ISNA(MATCH(U475,libtwolang,0)),FALSE,IF(AND(Z475=TRUE,INDEX(codetform,MATCH(Qualification!Q475,libtform,0))&gt;=10311000,INDEX(codetform,MATCH(Qualification!Q475,libtform,0))&lt;=10319900),IF(AND(INDEX(codetwolang,MATCH(Qualification!U475,libtwolang,0))&gt;=1,INDEX(codetwolang,MATCH(Qualification!U475,libtwolang,0))&lt;=999),TRUE,FALSE),IF(AND(INDEX(codetwolang,MATCH(Qualification!U475,libtwolang,0))&gt;=10,INDEX(codetwolang,MATCH(Qualification!U475,libtwolang,0))&lt;=99),FALSE,TRUE))))</f>
        <v/>
      </c>
      <c r="AE475" s="26" t="str">
        <f t="shared" si="173"/>
        <v/>
      </c>
      <c r="AF475" s="56" t="str">
        <f t="shared" si="159"/>
        <v/>
      </c>
    </row>
    <row r="476" spans="1:32">
      <c r="A476" s="40" t="str">
        <f t="shared" si="174"/>
        <v/>
      </c>
      <c r="B476" s="40" t="str">
        <f t="shared" si="160"/>
        <v/>
      </c>
      <c r="C476" s="65" t="str">
        <f t="shared" si="161"/>
        <v/>
      </c>
      <c r="D476" s="56" t="str">
        <f t="shared" si="162"/>
        <v/>
      </c>
      <c r="E476" s="56" t="str">
        <f t="shared" si="163"/>
        <v/>
      </c>
      <c r="F476" s="66" t="str">
        <f t="shared" si="164"/>
        <v/>
      </c>
      <c r="G476" s="66" t="str">
        <f t="shared" si="165"/>
        <v/>
      </c>
      <c r="H476" s="57" t="str">
        <f t="shared" si="166"/>
        <v/>
      </c>
      <c r="I476" s="57" t="str">
        <f t="shared" si="167"/>
        <v/>
      </c>
      <c r="J476" s="64" t="str">
        <f t="shared" si="168"/>
        <v/>
      </c>
      <c r="K476" s="64" t="str">
        <f t="shared" si="169"/>
        <v/>
      </c>
      <c r="L476" s="114" t="str">
        <f t="shared" si="170"/>
        <v/>
      </c>
      <c r="M476" s="114" t="str">
        <f t="shared" si="171"/>
        <v/>
      </c>
      <c r="N476" s="113" t="str">
        <f>IF(B476&lt;&gt;"",IF(INDEX(ctrlage,B476)=TRUE,Livraison!$B$15-(YEAR(INDEX(pgebdat,B476))),""),"")</f>
        <v/>
      </c>
      <c r="O476" s="107"/>
      <c r="P476" s="105"/>
      <c r="Q476" s="108"/>
      <c r="R476" s="126"/>
      <c r="S476" s="108"/>
      <c r="T476" s="108"/>
      <c r="U476" s="108"/>
      <c r="V476" s="105"/>
      <c r="W476" s="132" t="str">
        <f t="shared" si="175"/>
        <v/>
      </c>
      <c r="X476" s="26" t="str">
        <f t="shared" si="172"/>
        <v/>
      </c>
      <c r="Y476" s="26" t="str">
        <f t="shared" si="154"/>
        <v/>
      </c>
      <c r="Z476" s="26" t="str">
        <f t="shared" si="155"/>
        <v/>
      </c>
      <c r="AA476" s="26" t="str">
        <f t="shared" si="156"/>
        <v/>
      </c>
      <c r="AB476" s="26" t="str">
        <f t="shared" si="157"/>
        <v/>
      </c>
      <c r="AC476" s="26" t="str">
        <f t="shared" si="158"/>
        <v/>
      </c>
      <c r="AD476" s="26" t="str">
        <f>IF(OR(ISBLANK(U476),ISBLANK(Q476),U476="-"),"",IF(ISNA(MATCH(U476,libtwolang,0)),FALSE,IF(AND(Z476=TRUE,INDEX(codetform,MATCH(Qualification!Q476,libtform,0))&gt;=10311000,INDEX(codetform,MATCH(Qualification!Q476,libtform,0))&lt;=10319900),IF(AND(INDEX(codetwolang,MATCH(Qualification!U476,libtwolang,0))&gt;=1,INDEX(codetwolang,MATCH(Qualification!U476,libtwolang,0))&lt;=999),TRUE,FALSE),IF(AND(INDEX(codetwolang,MATCH(Qualification!U476,libtwolang,0))&gt;=10,INDEX(codetwolang,MATCH(Qualification!U476,libtwolang,0))&lt;=99),FALSE,TRUE))))</f>
        <v/>
      </c>
      <c r="AE476" s="26" t="str">
        <f t="shared" si="173"/>
        <v/>
      </c>
      <c r="AF476" s="56" t="str">
        <f t="shared" si="159"/>
        <v/>
      </c>
    </row>
    <row r="477" spans="1:32">
      <c r="A477" s="40" t="str">
        <f t="shared" si="174"/>
        <v/>
      </c>
      <c r="B477" s="40" t="str">
        <f t="shared" si="160"/>
        <v/>
      </c>
      <c r="C477" s="65" t="str">
        <f t="shared" si="161"/>
        <v/>
      </c>
      <c r="D477" s="56" t="str">
        <f t="shared" si="162"/>
        <v/>
      </c>
      <c r="E477" s="56" t="str">
        <f t="shared" si="163"/>
        <v/>
      </c>
      <c r="F477" s="66" t="str">
        <f t="shared" si="164"/>
        <v/>
      </c>
      <c r="G477" s="66" t="str">
        <f t="shared" si="165"/>
        <v/>
      </c>
      <c r="H477" s="57" t="str">
        <f t="shared" si="166"/>
        <v/>
      </c>
      <c r="I477" s="57" t="str">
        <f t="shared" si="167"/>
        <v/>
      </c>
      <c r="J477" s="64" t="str">
        <f t="shared" si="168"/>
        <v/>
      </c>
      <c r="K477" s="64" t="str">
        <f t="shared" si="169"/>
        <v/>
      </c>
      <c r="L477" s="114" t="str">
        <f t="shared" si="170"/>
        <v/>
      </c>
      <c r="M477" s="114" t="str">
        <f t="shared" si="171"/>
        <v/>
      </c>
      <c r="N477" s="113" t="str">
        <f>IF(B477&lt;&gt;"",IF(INDEX(ctrlage,B477)=TRUE,Livraison!$B$15-(YEAR(INDEX(pgebdat,B477))),""),"")</f>
        <v/>
      </c>
      <c r="O477" s="107"/>
      <c r="P477" s="105"/>
      <c r="Q477" s="108"/>
      <c r="R477" s="126"/>
      <c r="S477" s="108"/>
      <c r="T477" s="108"/>
      <c r="U477" s="108"/>
      <c r="V477" s="105"/>
      <c r="W477" s="132" t="str">
        <f t="shared" si="175"/>
        <v/>
      </c>
      <c r="X477" s="26" t="str">
        <f t="shared" si="172"/>
        <v/>
      </c>
      <c r="Y477" s="26" t="str">
        <f t="shared" si="154"/>
        <v/>
      </c>
      <c r="Z477" s="26" t="str">
        <f t="shared" si="155"/>
        <v/>
      </c>
      <c r="AA477" s="26" t="str">
        <f t="shared" si="156"/>
        <v/>
      </c>
      <c r="AB477" s="26" t="str">
        <f t="shared" si="157"/>
        <v/>
      </c>
      <c r="AC477" s="26" t="str">
        <f t="shared" si="158"/>
        <v/>
      </c>
      <c r="AD477" s="26" t="str">
        <f>IF(OR(ISBLANK(U477),ISBLANK(Q477),U477="-"),"",IF(ISNA(MATCH(U477,libtwolang,0)),FALSE,IF(AND(Z477=TRUE,INDEX(codetform,MATCH(Qualification!Q477,libtform,0))&gt;=10311000,INDEX(codetform,MATCH(Qualification!Q477,libtform,0))&lt;=10319900),IF(AND(INDEX(codetwolang,MATCH(Qualification!U477,libtwolang,0))&gt;=1,INDEX(codetwolang,MATCH(Qualification!U477,libtwolang,0))&lt;=999),TRUE,FALSE),IF(AND(INDEX(codetwolang,MATCH(Qualification!U477,libtwolang,0))&gt;=10,INDEX(codetwolang,MATCH(Qualification!U477,libtwolang,0))&lt;=99),FALSE,TRUE))))</f>
        <v/>
      </c>
      <c r="AE477" s="26" t="str">
        <f t="shared" si="173"/>
        <v/>
      </c>
      <c r="AF477" s="56" t="str">
        <f t="shared" si="159"/>
        <v/>
      </c>
    </row>
    <row r="478" spans="1:32">
      <c r="A478" s="40" t="str">
        <f t="shared" si="174"/>
        <v/>
      </c>
      <c r="B478" s="40" t="str">
        <f t="shared" si="160"/>
        <v/>
      </c>
      <c r="C478" s="65" t="str">
        <f t="shared" si="161"/>
        <v/>
      </c>
      <c r="D478" s="56" t="str">
        <f t="shared" si="162"/>
        <v/>
      </c>
      <c r="E478" s="56" t="str">
        <f t="shared" si="163"/>
        <v/>
      </c>
      <c r="F478" s="66" t="str">
        <f t="shared" si="164"/>
        <v/>
      </c>
      <c r="G478" s="66" t="str">
        <f t="shared" si="165"/>
        <v/>
      </c>
      <c r="H478" s="57" t="str">
        <f t="shared" si="166"/>
        <v/>
      </c>
      <c r="I478" s="57" t="str">
        <f t="shared" si="167"/>
        <v/>
      </c>
      <c r="J478" s="64" t="str">
        <f t="shared" si="168"/>
        <v/>
      </c>
      <c r="K478" s="64" t="str">
        <f t="shared" si="169"/>
        <v/>
      </c>
      <c r="L478" s="114" t="str">
        <f t="shared" si="170"/>
        <v/>
      </c>
      <c r="M478" s="114" t="str">
        <f t="shared" si="171"/>
        <v/>
      </c>
      <c r="N478" s="113" t="str">
        <f>IF(B478&lt;&gt;"",IF(INDEX(ctrlage,B478)=TRUE,Livraison!$B$15-(YEAR(INDEX(pgebdat,B478))),""),"")</f>
        <v/>
      </c>
      <c r="O478" s="107"/>
      <c r="P478" s="105"/>
      <c r="Q478" s="108"/>
      <c r="R478" s="126"/>
      <c r="S478" s="108"/>
      <c r="T478" s="108"/>
      <c r="U478" s="108"/>
      <c r="V478" s="105"/>
      <c r="W478" s="132" t="str">
        <f t="shared" si="175"/>
        <v/>
      </c>
      <c r="X478" s="26" t="str">
        <f t="shared" si="172"/>
        <v/>
      </c>
      <c r="Y478" s="26" t="str">
        <f t="shared" si="154"/>
        <v/>
      </c>
      <c r="Z478" s="26" t="str">
        <f t="shared" si="155"/>
        <v/>
      </c>
      <c r="AA478" s="26" t="str">
        <f t="shared" si="156"/>
        <v/>
      </c>
      <c r="AB478" s="26" t="str">
        <f t="shared" si="157"/>
        <v/>
      </c>
      <c r="AC478" s="26" t="str">
        <f t="shared" si="158"/>
        <v/>
      </c>
      <c r="AD478" s="26" t="str">
        <f>IF(OR(ISBLANK(U478),ISBLANK(Q478),U478="-"),"",IF(ISNA(MATCH(U478,libtwolang,0)),FALSE,IF(AND(Z478=TRUE,INDEX(codetform,MATCH(Qualification!Q478,libtform,0))&gt;=10311000,INDEX(codetform,MATCH(Qualification!Q478,libtform,0))&lt;=10319900),IF(AND(INDEX(codetwolang,MATCH(Qualification!U478,libtwolang,0))&gt;=1,INDEX(codetwolang,MATCH(Qualification!U478,libtwolang,0))&lt;=999),TRUE,FALSE),IF(AND(INDEX(codetwolang,MATCH(Qualification!U478,libtwolang,0))&gt;=10,INDEX(codetwolang,MATCH(Qualification!U478,libtwolang,0))&lt;=99),FALSE,TRUE))))</f>
        <v/>
      </c>
      <c r="AE478" s="26" t="str">
        <f t="shared" si="173"/>
        <v/>
      </c>
      <c r="AF478" s="56" t="str">
        <f t="shared" si="159"/>
        <v/>
      </c>
    </row>
    <row r="479" spans="1:32">
      <c r="A479" s="40" t="str">
        <f t="shared" si="174"/>
        <v/>
      </c>
      <c r="B479" s="40" t="str">
        <f t="shared" si="160"/>
        <v/>
      </c>
      <c r="C479" s="65" t="str">
        <f t="shared" si="161"/>
        <v/>
      </c>
      <c r="D479" s="56" t="str">
        <f t="shared" si="162"/>
        <v/>
      </c>
      <c r="E479" s="56" t="str">
        <f t="shared" si="163"/>
        <v/>
      </c>
      <c r="F479" s="66" t="str">
        <f t="shared" si="164"/>
        <v/>
      </c>
      <c r="G479" s="66" t="str">
        <f t="shared" si="165"/>
        <v/>
      </c>
      <c r="H479" s="57" t="str">
        <f t="shared" si="166"/>
        <v/>
      </c>
      <c r="I479" s="57" t="str">
        <f t="shared" si="167"/>
        <v/>
      </c>
      <c r="J479" s="64" t="str">
        <f t="shared" si="168"/>
        <v/>
      </c>
      <c r="K479" s="64" t="str">
        <f t="shared" si="169"/>
        <v/>
      </c>
      <c r="L479" s="114" t="str">
        <f t="shared" si="170"/>
        <v/>
      </c>
      <c r="M479" s="114" t="str">
        <f t="shared" si="171"/>
        <v/>
      </c>
      <c r="N479" s="113" t="str">
        <f>IF(B479&lt;&gt;"",IF(INDEX(ctrlage,B479)=TRUE,Livraison!$B$15-(YEAR(INDEX(pgebdat,B479))),""),"")</f>
        <v/>
      </c>
      <c r="O479" s="107"/>
      <c r="P479" s="105"/>
      <c r="Q479" s="108"/>
      <c r="R479" s="126"/>
      <c r="S479" s="108"/>
      <c r="T479" s="108"/>
      <c r="U479" s="108"/>
      <c r="V479" s="105"/>
      <c r="W479" s="132" t="str">
        <f t="shared" si="175"/>
        <v/>
      </c>
      <c r="X479" s="26" t="str">
        <f t="shared" si="172"/>
        <v/>
      </c>
      <c r="Y479" s="26" t="str">
        <f t="shared" si="154"/>
        <v/>
      </c>
      <c r="Z479" s="26" t="str">
        <f t="shared" si="155"/>
        <v/>
      </c>
      <c r="AA479" s="26" t="str">
        <f t="shared" si="156"/>
        <v/>
      </c>
      <c r="AB479" s="26" t="str">
        <f t="shared" si="157"/>
        <v/>
      </c>
      <c r="AC479" s="26" t="str">
        <f t="shared" si="158"/>
        <v/>
      </c>
      <c r="AD479" s="26" t="str">
        <f>IF(OR(ISBLANK(U479),ISBLANK(Q479),U479="-"),"",IF(ISNA(MATCH(U479,libtwolang,0)),FALSE,IF(AND(Z479=TRUE,INDEX(codetform,MATCH(Qualification!Q479,libtform,0))&gt;=10311000,INDEX(codetform,MATCH(Qualification!Q479,libtform,0))&lt;=10319900),IF(AND(INDEX(codetwolang,MATCH(Qualification!U479,libtwolang,0))&gt;=1,INDEX(codetwolang,MATCH(Qualification!U479,libtwolang,0))&lt;=999),TRUE,FALSE),IF(AND(INDEX(codetwolang,MATCH(Qualification!U479,libtwolang,0))&gt;=10,INDEX(codetwolang,MATCH(Qualification!U479,libtwolang,0))&lt;=99),FALSE,TRUE))))</f>
        <v/>
      </c>
      <c r="AE479" s="26" t="str">
        <f t="shared" si="173"/>
        <v/>
      </c>
      <c r="AF479" s="56" t="str">
        <f t="shared" si="159"/>
        <v/>
      </c>
    </row>
    <row r="480" spans="1:32">
      <c r="A480" s="40" t="str">
        <f t="shared" si="174"/>
        <v/>
      </c>
      <c r="B480" s="40" t="str">
        <f t="shared" si="160"/>
        <v/>
      </c>
      <c r="C480" s="65" t="str">
        <f t="shared" si="161"/>
        <v/>
      </c>
      <c r="D480" s="56" t="str">
        <f t="shared" si="162"/>
        <v/>
      </c>
      <c r="E480" s="56" t="str">
        <f t="shared" si="163"/>
        <v/>
      </c>
      <c r="F480" s="66" t="str">
        <f t="shared" si="164"/>
        <v/>
      </c>
      <c r="G480" s="66" t="str">
        <f t="shared" si="165"/>
        <v/>
      </c>
      <c r="H480" s="57" t="str">
        <f t="shared" si="166"/>
        <v/>
      </c>
      <c r="I480" s="57" t="str">
        <f t="shared" si="167"/>
        <v/>
      </c>
      <c r="J480" s="64" t="str">
        <f t="shared" si="168"/>
        <v/>
      </c>
      <c r="K480" s="64" t="str">
        <f t="shared" si="169"/>
        <v/>
      </c>
      <c r="L480" s="114" t="str">
        <f t="shared" si="170"/>
        <v/>
      </c>
      <c r="M480" s="114" t="str">
        <f t="shared" si="171"/>
        <v/>
      </c>
      <c r="N480" s="113" t="str">
        <f>IF(B480&lt;&gt;"",IF(INDEX(ctrlage,B480)=TRUE,Livraison!$B$15-(YEAR(INDEX(pgebdat,B480))),""),"")</f>
        <v/>
      </c>
      <c r="O480" s="107"/>
      <c r="P480" s="105"/>
      <c r="Q480" s="108"/>
      <c r="R480" s="126"/>
      <c r="S480" s="108"/>
      <c r="T480" s="108"/>
      <c r="U480" s="108"/>
      <c r="V480" s="105"/>
      <c r="W480" s="132" t="str">
        <f t="shared" si="175"/>
        <v/>
      </c>
      <c r="X480" s="26" t="str">
        <f t="shared" si="172"/>
        <v/>
      </c>
      <c r="Y480" s="26" t="str">
        <f t="shared" si="154"/>
        <v/>
      </c>
      <c r="Z480" s="26" t="str">
        <f t="shared" si="155"/>
        <v/>
      </c>
      <c r="AA480" s="26" t="str">
        <f t="shared" si="156"/>
        <v/>
      </c>
      <c r="AB480" s="26" t="str">
        <f t="shared" si="157"/>
        <v/>
      </c>
      <c r="AC480" s="26" t="str">
        <f t="shared" si="158"/>
        <v/>
      </c>
      <c r="AD480" s="26" t="str">
        <f>IF(OR(ISBLANK(U480),ISBLANK(Q480),U480="-"),"",IF(ISNA(MATCH(U480,libtwolang,0)),FALSE,IF(AND(Z480=TRUE,INDEX(codetform,MATCH(Qualification!Q480,libtform,0))&gt;=10311000,INDEX(codetform,MATCH(Qualification!Q480,libtform,0))&lt;=10319900),IF(AND(INDEX(codetwolang,MATCH(Qualification!U480,libtwolang,0))&gt;=1,INDEX(codetwolang,MATCH(Qualification!U480,libtwolang,0))&lt;=999),TRUE,FALSE),IF(AND(INDEX(codetwolang,MATCH(Qualification!U480,libtwolang,0))&gt;=10,INDEX(codetwolang,MATCH(Qualification!U480,libtwolang,0))&lt;=99),FALSE,TRUE))))</f>
        <v/>
      </c>
      <c r="AE480" s="26" t="str">
        <f t="shared" si="173"/>
        <v/>
      </c>
      <c r="AF480" s="56" t="str">
        <f t="shared" si="159"/>
        <v/>
      </c>
    </row>
    <row r="481" spans="1:32">
      <c r="A481" s="40" t="str">
        <f t="shared" si="174"/>
        <v/>
      </c>
      <c r="B481" s="40" t="str">
        <f t="shared" si="160"/>
        <v/>
      </c>
      <c r="C481" s="65" t="str">
        <f t="shared" si="161"/>
        <v/>
      </c>
      <c r="D481" s="56" t="str">
        <f t="shared" si="162"/>
        <v/>
      </c>
      <c r="E481" s="56" t="str">
        <f t="shared" si="163"/>
        <v/>
      </c>
      <c r="F481" s="66" t="str">
        <f t="shared" si="164"/>
        <v/>
      </c>
      <c r="G481" s="66" t="str">
        <f t="shared" si="165"/>
        <v/>
      </c>
      <c r="H481" s="57" t="str">
        <f t="shared" si="166"/>
        <v/>
      </c>
      <c r="I481" s="57" t="str">
        <f t="shared" si="167"/>
        <v/>
      </c>
      <c r="J481" s="64" t="str">
        <f t="shared" si="168"/>
        <v/>
      </c>
      <c r="K481" s="64" t="str">
        <f t="shared" si="169"/>
        <v/>
      </c>
      <c r="L481" s="114" t="str">
        <f t="shared" si="170"/>
        <v/>
      </c>
      <c r="M481" s="114" t="str">
        <f t="shared" si="171"/>
        <v/>
      </c>
      <c r="N481" s="113" t="str">
        <f>IF(B481&lt;&gt;"",IF(INDEX(ctrlage,B481)=TRUE,Livraison!$B$15-(YEAR(INDEX(pgebdat,B481))),""),"")</f>
        <v/>
      </c>
      <c r="O481" s="107"/>
      <c r="P481" s="105"/>
      <c r="Q481" s="108"/>
      <c r="R481" s="126"/>
      <c r="S481" s="108"/>
      <c r="T481" s="108"/>
      <c r="U481" s="108"/>
      <c r="V481" s="105"/>
      <c r="W481" s="132" t="str">
        <f t="shared" si="175"/>
        <v/>
      </c>
      <c r="X481" s="26" t="str">
        <f t="shared" si="172"/>
        <v/>
      </c>
      <c r="Y481" s="26" t="str">
        <f t="shared" si="154"/>
        <v/>
      </c>
      <c r="Z481" s="26" t="str">
        <f t="shared" si="155"/>
        <v/>
      </c>
      <c r="AA481" s="26" t="str">
        <f t="shared" si="156"/>
        <v/>
      </c>
      <c r="AB481" s="26" t="str">
        <f t="shared" si="157"/>
        <v/>
      </c>
      <c r="AC481" s="26" t="str">
        <f t="shared" si="158"/>
        <v/>
      </c>
      <c r="AD481" s="26" t="str">
        <f>IF(OR(ISBLANK(U481),ISBLANK(Q481),U481="-"),"",IF(ISNA(MATCH(U481,libtwolang,0)),FALSE,IF(AND(Z481=TRUE,INDEX(codetform,MATCH(Qualification!Q481,libtform,0))&gt;=10311000,INDEX(codetform,MATCH(Qualification!Q481,libtform,0))&lt;=10319900),IF(AND(INDEX(codetwolang,MATCH(Qualification!U481,libtwolang,0))&gt;=1,INDEX(codetwolang,MATCH(Qualification!U481,libtwolang,0))&lt;=999),TRUE,FALSE),IF(AND(INDEX(codetwolang,MATCH(Qualification!U481,libtwolang,0))&gt;=10,INDEX(codetwolang,MATCH(Qualification!U481,libtwolang,0))&lt;=99),FALSE,TRUE))))</f>
        <v/>
      </c>
      <c r="AE481" s="26" t="str">
        <f t="shared" si="173"/>
        <v/>
      </c>
      <c r="AF481" s="56" t="str">
        <f t="shared" si="159"/>
        <v/>
      </c>
    </row>
    <row r="482" spans="1:32">
      <c r="A482" s="40" t="str">
        <f t="shared" si="174"/>
        <v/>
      </c>
      <c r="B482" s="40" t="str">
        <f t="shared" si="160"/>
        <v/>
      </c>
      <c r="C482" s="65" t="str">
        <f t="shared" si="161"/>
        <v/>
      </c>
      <c r="D482" s="56" t="str">
        <f t="shared" si="162"/>
        <v/>
      </c>
      <c r="E482" s="56" t="str">
        <f t="shared" si="163"/>
        <v/>
      </c>
      <c r="F482" s="66" t="str">
        <f t="shared" si="164"/>
        <v/>
      </c>
      <c r="G482" s="66" t="str">
        <f t="shared" si="165"/>
        <v/>
      </c>
      <c r="H482" s="57" t="str">
        <f t="shared" si="166"/>
        <v/>
      </c>
      <c r="I482" s="57" t="str">
        <f t="shared" si="167"/>
        <v/>
      </c>
      <c r="J482" s="64" t="str">
        <f t="shared" si="168"/>
        <v/>
      </c>
      <c r="K482" s="64" t="str">
        <f t="shared" si="169"/>
        <v/>
      </c>
      <c r="L482" s="114" t="str">
        <f t="shared" si="170"/>
        <v/>
      </c>
      <c r="M482" s="114" t="str">
        <f t="shared" si="171"/>
        <v/>
      </c>
      <c r="N482" s="113" t="str">
        <f>IF(B482&lt;&gt;"",IF(INDEX(ctrlage,B482)=TRUE,Livraison!$B$15-(YEAR(INDEX(pgebdat,B482))),""),"")</f>
        <v/>
      </c>
      <c r="O482" s="107"/>
      <c r="P482" s="105"/>
      <c r="Q482" s="108"/>
      <c r="R482" s="126"/>
      <c r="S482" s="108"/>
      <c r="T482" s="108"/>
      <c r="U482" s="108"/>
      <c r="V482" s="105"/>
      <c r="W482" s="132" t="str">
        <f t="shared" si="175"/>
        <v/>
      </c>
      <c r="X482" s="26" t="str">
        <f t="shared" si="172"/>
        <v/>
      </c>
      <c r="Y482" s="26" t="str">
        <f t="shared" si="154"/>
        <v/>
      </c>
      <c r="Z482" s="26" t="str">
        <f t="shared" si="155"/>
        <v/>
      </c>
      <c r="AA482" s="26" t="str">
        <f t="shared" si="156"/>
        <v/>
      </c>
      <c r="AB482" s="26" t="str">
        <f t="shared" si="157"/>
        <v/>
      </c>
      <c r="AC482" s="26" t="str">
        <f t="shared" si="158"/>
        <v/>
      </c>
      <c r="AD482" s="26" t="str">
        <f>IF(OR(ISBLANK(U482),ISBLANK(Q482),U482="-"),"",IF(ISNA(MATCH(U482,libtwolang,0)),FALSE,IF(AND(Z482=TRUE,INDEX(codetform,MATCH(Qualification!Q482,libtform,0))&gt;=10311000,INDEX(codetform,MATCH(Qualification!Q482,libtform,0))&lt;=10319900),IF(AND(INDEX(codetwolang,MATCH(Qualification!U482,libtwolang,0))&gt;=1,INDEX(codetwolang,MATCH(Qualification!U482,libtwolang,0))&lt;=999),TRUE,FALSE),IF(AND(INDEX(codetwolang,MATCH(Qualification!U482,libtwolang,0))&gt;=10,INDEX(codetwolang,MATCH(Qualification!U482,libtwolang,0))&lt;=99),FALSE,TRUE))))</f>
        <v/>
      </c>
      <c r="AE482" s="26" t="str">
        <f t="shared" si="173"/>
        <v/>
      </c>
      <c r="AF482" s="56" t="str">
        <f t="shared" si="159"/>
        <v/>
      </c>
    </row>
    <row r="483" spans="1:32">
      <c r="A483" s="40" t="str">
        <f t="shared" si="174"/>
        <v/>
      </c>
      <c r="B483" s="40" t="str">
        <f t="shared" si="160"/>
        <v/>
      </c>
      <c r="C483" s="65" t="str">
        <f t="shared" si="161"/>
        <v/>
      </c>
      <c r="D483" s="56" t="str">
        <f t="shared" si="162"/>
        <v/>
      </c>
      <c r="E483" s="56" t="str">
        <f t="shared" si="163"/>
        <v/>
      </c>
      <c r="F483" s="66" t="str">
        <f t="shared" si="164"/>
        <v/>
      </c>
      <c r="G483" s="66" t="str">
        <f t="shared" si="165"/>
        <v/>
      </c>
      <c r="H483" s="57" t="str">
        <f t="shared" si="166"/>
        <v/>
      </c>
      <c r="I483" s="57" t="str">
        <f t="shared" si="167"/>
        <v/>
      </c>
      <c r="J483" s="64" t="str">
        <f t="shared" si="168"/>
        <v/>
      </c>
      <c r="K483" s="64" t="str">
        <f t="shared" si="169"/>
        <v/>
      </c>
      <c r="L483" s="114" t="str">
        <f t="shared" si="170"/>
        <v/>
      </c>
      <c r="M483" s="114" t="str">
        <f t="shared" si="171"/>
        <v/>
      </c>
      <c r="N483" s="113" t="str">
        <f>IF(B483&lt;&gt;"",IF(INDEX(ctrlage,B483)=TRUE,Livraison!$B$15-(YEAR(INDEX(pgebdat,B483))),""),"")</f>
        <v/>
      </c>
      <c r="O483" s="107"/>
      <c r="P483" s="105"/>
      <c r="Q483" s="108"/>
      <c r="R483" s="126"/>
      <c r="S483" s="108"/>
      <c r="T483" s="108"/>
      <c r="U483" s="108"/>
      <c r="V483" s="105"/>
      <c r="W483" s="132" t="str">
        <f t="shared" si="175"/>
        <v/>
      </c>
      <c r="X483" s="26" t="str">
        <f t="shared" si="172"/>
        <v/>
      </c>
      <c r="Y483" s="26" t="str">
        <f t="shared" si="154"/>
        <v/>
      </c>
      <c r="Z483" s="26" t="str">
        <f t="shared" si="155"/>
        <v/>
      </c>
      <c r="AA483" s="26" t="str">
        <f t="shared" si="156"/>
        <v/>
      </c>
      <c r="AB483" s="26" t="str">
        <f t="shared" si="157"/>
        <v/>
      </c>
      <c r="AC483" s="26" t="str">
        <f t="shared" si="158"/>
        <v/>
      </c>
      <c r="AD483" s="26" t="str">
        <f>IF(OR(ISBLANK(U483),ISBLANK(Q483),U483="-"),"",IF(ISNA(MATCH(U483,libtwolang,0)),FALSE,IF(AND(Z483=TRUE,INDEX(codetform,MATCH(Qualification!Q483,libtform,0))&gt;=10311000,INDEX(codetform,MATCH(Qualification!Q483,libtform,0))&lt;=10319900),IF(AND(INDEX(codetwolang,MATCH(Qualification!U483,libtwolang,0))&gt;=1,INDEX(codetwolang,MATCH(Qualification!U483,libtwolang,0))&lt;=999),TRUE,FALSE),IF(AND(INDEX(codetwolang,MATCH(Qualification!U483,libtwolang,0))&gt;=10,INDEX(codetwolang,MATCH(Qualification!U483,libtwolang,0))&lt;=99),FALSE,TRUE))))</f>
        <v/>
      </c>
      <c r="AE483" s="26" t="str">
        <f t="shared" si="173"/>
        <v/>
      </c>
      <c r="AF483" s="56" t="str">
        <f t="shared" si="159"/>
        <v/>
      </c>
    </row>
    <row r="484" spans="1:32">
      <c r="A484" s="40" t="str">
        <f t="shared" si="174"/>
        <v/>
      </c>
      <c r="B484" s="40" t="str">
        <f t="shared" si="160"/>
        <v/>
      </c>
      <c r="C484" s="65" t="str">
        <f t="shared" si="161"/>
        <v/>
      </c>
      <c r="D484" s="56" t="str">
        <f t="shared" si="162"/>
        <v/>
      </c>
      <c r="E484" s="56" t="str">
        <f t="shared" si="163"/>
        <v/>
      </c>
      <c r="F484" s="66" t="str">
        <f t="shared" si="164"/>
        <v/>
      </c>
      <c r="G484" s="66" t="str">
        <f t="shared" si="165"/>
        <v/>
      </c>
      <c r="H484" s="57" t="str">
        <f t="shared" si="166"/>
        <v/>
      </c>
      <c r="I484" s="57" t="str">
        <f t="shared" si="167"/>
        <v/>
      </c>
      <c r="J484" s="64" t="str">
        <f t="shared" si="168"/>
        <v/>
      </c>
      <c r="K484" s="64" t="str">
        <f t="shared" si="169"/>
        <v/>
      </c>
      <c r="L484" s="114" t="str">
        <f t="shared" si="170"/>
        <v/>
      </c>
      <c r="M484" s="114" t="str">
        <f t="shared" si="171"/>
        <v/>
      </c>
      <c r="N484" s="113" t="str">
        <f>IF(B484&lt;&gt;"",IF(INDEX(ctrlage,B484)=TRUE,Livraison!$B$15-(YEAR(INDEX(pgebdat,B484))),""),"")</f>
        <v/>
      </c>
      <c r="O484" s="107"/>
      <c r="P484" s="105"/>
      <c r="Q484" s="108"/>
      <c r="R484" s="126"/>
      <c r="S484" s="108"/>
      <c r="T484" s="108"/>
      <c r="U484" s="108"/>
      <c r="V484" s="105"/>
      <c r="W484" s="132" t="str">
        <f t="shared" si="175"/>
        <v/>
      </c>
      <c r="X484" s="26" t="str">
        <f t="shared" si="172"/>
        <v/>
      </c>
      <c r="Y484" s="26" t="str">
        <f t="shared" si="154"/>
        <v/>
      </c>
      <c r="Z484" s="26" t="str">
        <f t="shared" si="155"/>
        <v/>
      </c>
      <c r="AA484" s="26" t="str">
        <f t="shared" si="156"/>
        <v/>
      </c>
      <c r="AB484" s="26" t="str">
        <f t="shared" si="157"/>
        <v/>
      </c>
      <c r="AC484" s="26" t="str">
        <f t="shared" si="158"/>
        <v/>
      </c>
      <c r="AD484" s="26" t="str">
        <f>IF(OR(ISBLANK(U484),ISBLANK(Q484),U484="-"),"",IF(ISNA(MATCH(U484,libtwolang,0)),FALSE,IF(AND(Z484=TRUE,INDEX(codetform,MATCH(Qualification!Q484,libtform,0))&gt;=10311000,INDEX(codetform,MATCH(Qualification!Q484,libtform,0))&lt;=10319900),IF(AND(INDEX(codetwolang,MATCH(Qualification!U484,libtwolang,0))&gt;=1,INDEX(codetwolang,MATCH(Qualification!U484,libtwolang,0))&lt;=999),TRUE,FALSE),IF(AND(INDEX(codetwolang,MATCH(Qualification!U484,libtwolang,0))&gt;=10,INDEX(codetwolang,MATCH(Qualification!U484,libtwolang,0))&lt;=99),FALSE,TRUE))))</f>
        <v/>
      </c>
      <c r="AE484" s="26" t="str">
        <f t="shared" si="173"/>
        <v/>
      </c>
      <c r="AF484" s="56" t="str">
        <f t="shared" si="159"/>
        <v/>
      </c>
    </row>
    <row r="485" spans="1:32">
      <c r="A485" s="40" t="str">
        <f t="shared" si="174"/>
        <v/>
      </c>
      <c r="B485" s="40" t="str">
        <f t="shared" si="160"/>
        <v/>
      </c>
      <c r="C485" s="65" t="str">
        <f t="shared" si="161"/>
        <v/>
      </c>
      <c r="D485" s="56" t="str">
        <f t="shared" si="162"/>
        <v/>
      </c>
      <c r="E485" s="56" t="str">
        <f t="shared" si="163"/>
        <v/>
      </c>
      <c r="F485" s="66" t="str">
        <f t="shared" si="164"/>
        <v/>
      </c>
      <c r="G485" s="66" t="str">
        <f t="shared" si="165"/>
        <v/>
      </c>
      <c r="H485" s="57" t="str">
        <f t="shared" si="166"/>
        <v/>
      </c>
      <c r="I485" s="57" t="str">
        <f t="shared" si="167"/>
        <v/>
      </c>
      <c r="J485" s="64" t="str">
        <f t="shared" si="168"/>
        <v/>
      </c>
      <c r="K485" s="64" t="str">
        <f t="shared" si="169"/>
        <v/>
      </c>
      <c r="L485" s="114" t="str">
        <f t="shared" si="170"/>
        <v/>
      </c>
      <c r="M485" s="114" t="str">
        <f t="shared" si="171"/>
        <v/>
      </c>
      <c r="N485" s="113" t="str">
        <f>IF(B485&lt;&gt;"",IF(INDEX(ctrlage,B485)=TRUE,Livraison!$B$15-(YEAR(INDEX(pgebdat,B485))),""),"")</f>
        <v/>
      </c>
      <c r="O485" s="107"/>
      <c r="P485" s="105"/>
      <c r="Q485" s="108"/>
      <c r="R485" s="126"/>
      <c r="S485" s="108"/>
      <c r="T485" s="108"/>
      <c r="U485" s="108"/>
      <c r="V485" s="105"/>
      <c r="W485" s="132" t="str">
        <f t="shared" si="175"/>
        <v/>
      </c>
      <c r="X485" s="26" t="str">
        <f t="shared" si="172"/>
        <v/>
      </c>
      <c r="Y485" s="26" t="str">
        <f t="shared" si="154"/>
        <v/>
      </c>
      <c r="Z485" s="26" t="str">
        <f t="shared" si="155"/>
        <v/>
      </c>
      <c r="AA485" s="26" t="str">
        <f t="shared" si="156"/>
        <v/>
      </c>
      <c r="AB485" s="26" t="str">
        <f t="shared" si="157"/>
        <v/>
      </c>
      <c r="AC485" s="26" t="str">
        <f t="shared" si="158"/>
        <v/>
      </c>
      <c r="AD485" s="26" t="str">
        <f>IF(OR(ISBLANK(U485),ISBLANK(Q485),U485="-"),"",IF(ISNA(MATCH(U485,libtwolang,0)),FALSE,IF(AND(Z485=TRUE,INDEX(codetform,MATCH(Qualification!Q485,libtform,0))&gt;=10311000,INDEX(codetform,MATCH(Qualification!Q485,libtform,0))&lt;=10319900),IF(AND(INDEX(codetwolang,MATCH(Qualification!U485,libtwolang,0))&gt;=1,INDEX(codetwolang,MATCH(Qualification!U485,libtwolang,0))&lt;=999),TRUE,FALSE),IF(AND(INDEX(codetwolang,MATCH(Qualification!U485,libtwolang,0))&gt;=10,INDEX(codetwolang,MATCH(Qualification!U485,libtwolang,0))&lt;=99),FALSE,TRUE))))</f>
        <v/>
      </c>
      <c r="AE485" s="26" t="str">
        <f t="shared" si="173"/>
        <v/>
      </c>
      <c r="AF485" s="56" t="str">
        <f t="shared" si="159"/>
        <v/>
      </c>
    </row>
    <row r="486" spans="1:32">
      <c r="A486" s="40" t="str">
        <f t="shared" si="174"/>
        <v/>
      </c>
      <c r="B486" s="40" t="str">
        <f t="shared" si="160"/>
        <v/>
      </c>
      <c r="C486" s="65" t="str">
        <f t="shared" si="161"/>
        <v/>
      </c>
      <c r="D486" s="56" t="str">
        <f t="shared" si="162"/>
        <v/>
      </c>
      <c r="E486" s="56" t="str">
        <f t="shared" si="163"/>
        <v/>
      </c>
      <c r="F486" s="66" t="str">
        <f t="shared" si="164"/>
        <v/>
      </c>
      <c r="G486" s="66" t="str">
        <f t="shared" si="165"/>
        <v/>
      </c>
      <c r="H486" s="57" t="str">
        <f t="shared" si="166"/>
        <v/>
      </c>
      <c r="I486" s="57" t="str">
        <f t="shared" si="167"/>
        <v/>
      </c>
      <c r="J486" s="64" t="str">
        <f t="shared" si="168"/>
        <v/>
      </c>
      <c r="K486" s="64" t="str">
        <f t="shared" si="169"/>
        <v/>
      </c>
      <c r="L486" s="114" t="str">
        <f t="shared" si="170"/>
        <v/>
      </c>
      <c r="M486" s="114" t="str">
        <f t="shared" si="171"/>
        <v/>
      </c>
      <c r="N486" s="113" t="str">
        <f>IF(B486&lt;&gt;"",IF(INDEX(ctrlage,B486)=TRUE,Livraison!$B$15-(YEAR(INDEX(pgebdat,B486))),""),"")</f>
        <v/>
      </c>
      <c r="O486" s="107"/>
      <c r="P486" s="105"/>
      <c r="Q486" s="108"/>
      <c r="R486" s="126"/>
      <c r="S486" s="108"/>
      <c r="T486" s="108"/>
      <c r="U486" s="108"/>
      <c r="V486" s="105"/>
      <c r="W486" s="132" t="str">
        <f t="shared" si="175"/>
        <v/>
      </c>
      <c r="X486" s="26" t="str">
        <f t="shared" si="172"/>
        <v/>
      </c>
      <c r="Y486" s="26" t="str">
        <f t="shared" si="154"/>
        <v/>
      </c>
      <c r="Z486" s="26" t="str">
        <f t="shared" si="155"/>
        <v/>
      </c>
      <c r="AA486" s="26" t="str">
        <f t="shared" si="156"/>
        <v/>
      </c>
      <c r="AB486" s="26" t="str">
        <f t="shared" si="157"/>
        <v/>
      </c>
      <c r="AC486" s="26" t="str">
        <f t="shared" si="158"/>
        <v/>
      </c>
      <c r="AD486" s="26" t="str">
        <f>IF(OR(ISBLANK(U486),ISBLANK(Q486),U486="-"),"",IF(ISNA(MATCH(U486,libtwolang,0)),FALSE,IF(AND(Z486=TRUE,INDEX(codetform,MATCH(Qualification!Q486,libtform,0))&gt;=10311000,INDEX(codetform,MATCH(Qualification!Q486,libtform,0))&lt;=10319900),IF(AND(INDEX(codetwolang,MATCH(Qualification!U486,libtwolang,0))&gt;=1,INDEX(codetwolang,MATCH(Qualification!U486,libtwolang,0))&lt;=999),TRUE,FALSE),IF(AND(INDEX(codetwolang,MATCH(Qualification!U486,libtwolang,0))&gt;=10,INDEX(codetwolang,MATCH(Qualification!U486,libtwolang,0))&lt;=99),FALSE,TRUE))))</f>
        <v/>
      </c>
      <c r="AE486" s="26" t="str">
        <f t="shared" si="173"/>
        <v/>
      </c>
      <c r="AF486" s="56" t="str">
        <f t="shared" si="159"/>
        <v/>
      </c>
    </row>
    <row r="487" spans="1:32">
      <c r="A487" s="40" t="str">
        <f t="shared" si="174"/>
        <v/>
      </c>
      <c r="B487" s="40" t="str">
        <f t="shared" si="160"/>
        <v/>
      </c>
      <c r="C487" s="65" t="str">
        <f t="shared" si="161"/>
        <v/>
      </c>
      <c r="D487" s="56" t="str">
        <f t="shared" si="162"/>
        <v/>
      </c>
      <c r="E487" s="56" t="str">
        <f t="shared" si="163"/>
        <v/>
      </c>
      <c r="F487" s="66" t="str">
        <f t="shared" si="164"/>
        <v/>
      </c>
      <c r="G487" s="66" t="str">
        <f t="shared" si="165"/>
        <v/>
      </c>
      <c r="H487" s="57" t="str">
        <f t="shared" si="166"/>
        <v/>
      </c>
      <c r="I487" s="57" t="str">
        <f t="shared" si="167"/>
        <v/>
      </c>
      <c r="J487" s="64" t="str">
        <f t="shared" si="168"/>
        <v/>
      </c>
      <c r="K487" s="64" t="str">
        <f t="shared" si="169"/>
        <v/>
      </c>
      <c r="L487" s="114" t="str">
        <f t="shared" si="170"/>
        <v/>
      </c>
      <c r="M487" s="114" t="str">
        <f t="shared" si="171"/>
        <v/>
      </c>
      <c r="N487" s="113" t="str">
        <f>IF(B487&lt;&gt;"",IF(INDEX(ctrlage,B487)=TRUE,Livraison!$B$15-(YEAR(INDEX(pgebdat,B487))),""),"")</f>
        <v/>
      </c>
      <c r="O487" s="107"/>
      <c r="P487" s="105"/>
      <c r="Q487" s="108"/>
      <c r="R487" s="126"/>
      <c r="S487" s="108"/>
      <c r="T487" s="108"/>
      <c r="U487" s="108"/>
      <c r="V487" s="105"/>
      <c r="W487" s="132" t="str">
        <f t="shared" si="175"/>
        <v/>
      </c>
      <c r="X487" s="26" t="str">
        <f t="shared" si="172"/>
        <v/>
      </c>
      <c r="Y487" s="26" t="str">
        <f t="shared" si="154"/>
        <v/>
      </c>
      <c r="Z487" s="26" t="str">
        <f t="shared" si="155"/>
        <v/>
      </c>
      <c r="AA487" s="26" t="str">
        <f t="shared" si="156"/>
        <v/>
      </c>
      <c r="AB487" s="26" t="str">
        <f t="shared" si="157"/>
        <v/>
      </c>
      <c r="AC487" s="26" t="str">
        <f t="shared" si="158"/>
        <v/>
      </c>
      <c r="AD487" s="26" t="str">
        <f>IF(OR(ISBLANK(U487),ISBLANK(Q487),U487="-"),"",IF(ISNA(MATCH(U487,libtwolang,0)),FALSE,IF(AND(Z487=TRUE,INDEX(codetform,MATCH(Qualification!Q487,libtform,0))&gt;=10311000,INDEX(codetform,MATCH(Qualification!Q487,libtform,0))&lt;=10319900),IF(AND(INDEX(codetwolang,MATCH(Qualification!U487,libtwolang,0))&gt;=1,INDEX(codetwolang,MATCH(Qualification!U487,libtwolang,0))&lt;=999),TRUE,FALSE),IF(AND(INDEX(codetwolang,MATCH(Qualification!U487,libtwolang,0))&gt;=10,INDEX(codetwolang,MATCH(Qualification!U487,libtwolang,0))&lt;=99),FALSE,TRUE))))</f>
        <v/>
      </c>
      <c r="AE487" s="26" t="str">
        <f t="shared" si="173"/>
        <v/>
      </c>
      <c r="AF487" s="56" t="str">
        <f t="shared" si="159"/>
        <v/>
      </c>
    </row>
    <row r="488" spans="1:32">
      <c r="A488" s="40" t="str">
        <f t="shared" si="174"/>
        <v/>
      </c>
      <c r="B488" s="40" t="str">
        <f t="shared" si="160"/>
        <v/>
      </c>
      <c r="C488" s="65" t="str">
        <f t="shared" si="161"/>
        <v/>
      </c>
      <c r="D488" s="56" t="str">
        <f t="shared" si="162"/>
        <v/>
      </c>
      <c r="E488" s="56" t="str">
        <f t="shared" si="163"/>
        <v/>
      </c>
      <c r="F488" s="66" t="str">
        <f t="shared" si="164"/>
        <v/>
      </c>
      <c r="G488" s="66" t="str">
        <f t="shared" si="165"/>
        <v/>
      </c>
      <c r="H488" s="57" t="str">
        <f t="shared" si="166"/>
        <v/>
      </c>
      <c r="I488" s="57" t="str">
        <f t="shared" si="167"/>
        <v/>
      </c>
      <c r="J488" s="64" t="str">
        <f t="shared" si="168"/>
        <v/>
      </c>
      <c r="K488" s="64" t="str">
        <f t="shared" si="169"/>
        <v/>
      </c>
      <c r="L488" s="114" t="str">
        <f t="shared" si="170"/>
        <v/>
      </c>
      <c r="M488" s="114" t="str">
        <f t="shared" si="171"/>
        <v/>
      </c>
      <c r="N488" s="113" t="str">
        <f>IF(B488&lt;&gt;"",IF(INDEX(ctrlage,B488)=TRUE,Livraison!$B$15-(YEAR(INDEX(pgebdat,B488))),""),"")</f>
        <v/>
      </c>
      <c r="O488" s="107"/>
      <c r="P488" s="105"/>
      <c r="Q488" s="108"/>
      <c r="R488" s="126"/>
      <c r="S488" s="108"/>
      <c r="T488" s="108"/>
      <c r="U488" s="108"/>
      <c r="V488" s="105"/>
      <c r="W488" s="132" t="str">
        <f t="shared" si="175"/>
        <v/>
      </c>
      <c r="X488" s="26" t="str">
        <f t="shared" si="172"/>
        <v/>
      </c>
      <c r="Y488" s="26" t="str">
        <f t="shared" si="154"/>
        <v/>
      </c>
      <c r="Z488" s="26" t="str">
        <f t="shared" si="155"/>
        <v/>
      </c>
      <c r="AA488" s="26" t="str">
        <f t="shared" si="156"/>
        <v/>
      </c>
      <c r="AB488" s="26" t="str">
        <f t="shared" si="157"/>
        <v/>
      </c>
      <c r="AC488" s="26" t="str">
        <f t="shared" si="158"/>
        <v/>
      </c>
      <c r="AD488" s="26" t="str">
        <f>IF(OR(ISBLANK(U488),ISBLANK(Q488),U488="-"),"",IF(ISNA(MATCH(U488,libtwolang,0)),FALSE,IF(AND(Z488=TRUE,INDEX(codetform,MATCH(Qualification!Q488,libtform,0))&gt;=10311000,INDEX(codetform,MATCH(Qualification!Q488,libtform,0))&lt;=10319900),IF(AND(INDEX(codetwolang,MATCH(Qualification!U488,libtwolang,0))&gt;=1,INDEX(codetwolang,MATCH(Qualification!U488,libtwolang,0))&lt;=999),TRUE,FALSE),IF(AND(INDEX(codetwolang,MATCH(Qualification!U488,libtwolang,0))&gt;=10,INDEX(codetwolang,MATCH(Qualification!U488,libtwolang,0))&lt;=99),FALSE,TRUE))))</f>
        <v/>
      </c>
      <c r="AE488" s="26" t="str">
        <f t="shared" si="173"/>
        <v/>
      </c>
      <c r="AF488" s="56" t="str">
        <f t="shared" si="159"/>
        <v/>
      </c>
    </row>
    <row r="489" spans="1:32">
      <c r="A489" s="40" t="str">
        <f t="shared" si="174"/>
        <v/>
      </c>
      <c r="B489" s="40" t="str">
        <f t="shared" si="160"/>
        <v/>
      </c>
      <c r="C489" s="65" t="str">
        <f t="shared" si="161"/>
        <v/>
      </c>
      <c r="D489" s="56" t="str">
        <f t="shared" si="162"/>
        <v/>
      </c>
      <c r="E489" s="56" t="str">
        <f t="shared" si="163"/>
        <v/>
      </c>
      <c r="F489" s="66" t="str">
        <f t="shared" si="164"/>
        <v/>
      </c>
      <c r="G489" s="66" t="str">
        <f t="shared" si="165"/>
        <v/>
      </c>
      <c r="H489" s="57" t="str">
        <f t="shared" si="166"/>
        <v/>
      </c>
      <c r="I489" s="57" t="str">
        <f t="shared" si="167"/>
        <v/>
      </c>
      <c r="J489" s="64" t="str">
        <f t="shared" si="168"/>
        <v/>
      </c>
      <c r="K489" s="64" t="str">
        <f t="shared" si="169"/>
        <v/>
      </c>
      <c r="L489" s="114" t="str">
        <f t="shared" si="170"/>
        <v/>
      </c>
      <c r="M489" s="114" t="str">
        <f t="shared" si="171"/>
        <v/>
      </c>
      <c r="N489" s="113" t="str">
        <f>IF(B489&lt;&gt;"",IF(INDEX(ctrlage,B489)=TRUE,Livraison!$B$15-(YEAR(INDEX(pgebdat,B489))),""),"")</f>
        <v/>
      </c>
      <c r="O489" s="107"/>
      <c r="P489" s="105"/>
      <c r="Q489" s="108"/>
      <c r="R489" s="126"/>
      <c r="S489" s="108"/>
      <c r="T489" s="108"/>
      <c r="U489" s="108"/>
      <c r="V489" s="105"/>
      <c r="W489" s="132" t="str">
        <f t="shared" si="175"/>
        <v/>
      </c>
      <c r="X489" s="26" t="str">
        <f t="shared" si="172"/>
        <v/>
      </c>
      <c r="Y489" s="26" t="str">
        <f t="shared" si="154"/>
        <v/>
      </c>
      <c r="Z489" s="26" t="str">
        <f t="shared" si="155"/>
        <v/>
      </c>
      <c r="AA489" s="26" t="str">
        <f t="shared" si="156"/>
        <v/>
      </c>
      <c r="AB489" s="26" t="str">
        <f t="shared" si="157"/>
        <v/>
      </c>
      <c r="AC489" s="26" t="str">
        <f t="shared" si="158"/>
        <v/>
      </c>
      <c r="AD489" s="26" t="str">
        <f>IF(OR(ISBLANK(U489),ISBLANK(Q489),U489="-"),"",IF(ISNA(MATCH(U489,libtwolang,0)),FALSE,IF(AND(Z489=TRUE,INDEX(codetform,MATCH(Qualification!Q489,libtform,0))&gt;=10311000,INDEX(codetform,MATCH(Qualification!Q489,libtform,0))&lt;=10319900),IF(AND(INDEX(codetwolang,MATCH(Qualification!U489,libtwolang,0))&gt;=1,INDEX(codetwolang,MATCH(Qualification!U489,libtwolang,0))&lt;=999),TRUE,FALSE),IF(AND(INDEX(codetwolang,MATCH(Qualification!U489,libtwolang,0))&gt;=10,INDEX(codetwolang,MATCH(Qualification!U489,libtwolang,0))&lt;=99),FALSE,TRUE))))</f>
        <v/>
      </c>
      <c r="AE489" s="26" t="str">
        <f t="shared" si="173"/>
        <v/>
      </c>
      <c r="AF489" s="56" t="str">
        <f t="shared" si="159"/>
        <v/>
      </c>
    </row>
    <row r="490" spans="1:32">
      <c r="A490" s="40" t="str">
        <f t="shared" si="174"/>
        <v/>
      </c>
      <c r="B490" s="40" t="str">
        <f t="shared" si="160"/>
        <v/>
      </c>
      <c r="C490" s="65" t="str">
        <f t="shared" si="161"/>
        <v/>
      </c>
      <c r="D490" s="56" t="str">
        <f t="shared" si="162"/>
        <v/>
      </c>
      <c r="E490" s="56" t="str">
        <f t="shared" si="163"/>
        <v/>
      </c>
      <c r="F490" s="66" t="str">
        <f t="shared" si="164"/>
        <v/>
      </c>
      <c r="G490" s="66" t="str">
        <f t="shared" si="165"/>
        <v/>
      </c>
      <c r="H490" s="57" t="str">
        <f t="shared" si="166"/>
        <v/>
      </c>
      <c r="I490" s="57" t="str">
        <f t="shared" si="167"/>
        <v/>
      </c>
      <c r="J490" s="64" t="str">
        <f t="shared" si="168"/>
        <v/>
      </c>
      <c r="K490" s="64" t="str">
        <f t="shared" si="169"/>
        <v/>
      </c>
      <c r="L490" s="114" t="str">
        <f t="shared" si="170"/>
        <v/>
      </c>
      <c r="M490" s="114" t="str">
        <f t="shared" si="171"/>
        <v/>
      </c>
      <c r="N490" s="113" t="str">
        <f>IF(B490&lt;&gt;"",IF(INDEX(ctrlage,B490)=TRUE,Livraison!$B$15-(YEAR(INDEX(pgebdat,B490))),""),"")</f>
        <v/>
      </c>
      <c r="O490" s="107"/>
      <c r="P490" s="105"/>
      <c r="Q490" s="108"/>
      <c r="R490" s="126"/>
      <c r="S490" s="108"/>
      <c r="T490" s="108"/>
      <c r="U490" s="108"/>
      <c r="V490" s="105"/>
      <c r="W490" s="132" t="str">
        <f t="shared" si="175"/>
        <v/>
      </c>
      <c r="X490" s="26" t="str">
        <f t="shared" si="172"/>
        <v/>
      </c>
      <c r="Y490" s="26" t="str">
        <f t="shared" si="154"/>
        <v/>
      </c>
      <c r="Z490" s="26" t="str">
        <f t="shared" si="155"/>
        <v/>
      </c>
      <c r="AA490" s="26" t="str">
        <f t="shared" si="156"/>
        <v/>
      </c>
      <c r="AB490" s="26" t="str">
        <f t="shared" si="157"/>
        <v/>
      </c>
      <c r="AC490" s="26" t="str">
        <f t="shared" si="158"/>
        <v/>
      </c>
      <c r="AD490" s="26" t="str">
        <f>IF(OR(ISBLANK(U490),ISBLANK(Q490),U490="-"),"",IF(ISNA(MATCH(U490,libtwolang,0)),FALSE,IF(AND(Z490=TRUE,INDEX(codetform,MATCH(Qualification!Q490,libtform,0))&gt;=10311000,INDEX(codetform,MATCH(Qualification!Q490,libtform,0))&lt;=10319900),IF(AND(INDEX(codetwolang,MATCH(Qualification!U490,libtwolang,0))&gt;=1,INDEX(codetwolang,MATCH(Qualification!U490,libtwolang,0))&lt;=999),TRUE,FALSE),IF(AND(INDEX(codetwolang,MATCH(Qualification!U490,libtwolang,0))&gt;=10,INDEX(codetwolang,MATCH(Qualification!U490,libtwolang,0))&lt;=99),FALSE,TRUE))))</f>
        <v/>
      </c>
      <c r="AE490" s="26" t="str">
        <f t="shared" si="173"/>
        <v/>
      </c>
      <c r="AF490" s="56" t="str">
        <f t="shared" si="159"/>
        <v/>
      </c>
    </row>
    <row r="491" spans="1:32">
      <c r="A491" s="40" t="str">
        <f t="shared" si="174"/>
        <v/>
      </c>
      <c r="B491" s="40" t="str">
        <f t="shared" si="160"/>
        <v/>
      </c>
      <c r="C491" s="65" t="str">
        <f t="shared" si="161"/>
        <v/>
      </c>
      <c r="D491" s="56" t="str">
        <f t="shared" si="162"/>
        <v/>
      </c>
      <c r="E491" s="56" t="str">
        <f t="shared" si="163"/>
        <v/>
      </c>
      <c r="F491" s="66" t="str">
        <f t="shared" si="164"/>
        <v/>
      </c>
      <c r="G491" s="66" t="str">
        <f t="shared" si="165"/>
        <v/>
      </c>
      <c r="H491" s="57" t="str">
        <f t="shared" si="166"/>
        <v/>
      </c>
      <c r="I491" s="57" t="str">
        <f t="shared" si="167"/>
        <v/>
      </c>
      <c r="J491" s="64" t="str">
        <f t="shared" si="168"/>
        <v/>
      </c>
      <c r="K491" s="64" t="str">
        <f t="shared" si="169"/>
        <v/>
      </c>
      <c r="L491" s="114" t="str">
        <f t="shared" si="170"/>
        <v/>
      </c>
      <c r="M491" s="114" t="str">
        <f t="shared" si="171"/>
        <v/>
      </c>
      <c r="N491" s="113" t="str">
        <f>IF(B491&lt;&gt;"",IF(INDEX(ctrlage,B491)=TRUE,Livraison!$B$15-(YEAR(INDEX(pgebdat,B491))),""),"")</f>
        <v/>
      </c>
      <c r="O491" s="107"/>
      <c r="P491" s="105"/>
      <c r="Q491" s="108"/>
      <c r="R491" s="126"/>
      <c r="S491" s="108"/>
      <c r="T491" s="108"/>
      <c r="U491" s="108"/>
      <c r="V491" s="105"/>
      <c r="W491" s="132" t="str">
        <f t="shared" si="175"/>
        <v/>
      </c>
      <c r="X491" s="26" t="str">
        <f t="shared" si="172"/>
        <v/>
      </c>
      <c r="Y491" s="26" t="str">
        <f t="shared" si="154"/>
        <v/>
      </c>
      <c r="Z491" s="26" t="str">
        <f t="shared" si="155"/>
        <v/>
      </c>
      <c r="AA491" s="26" t="str">
        <f t="shared" si="156"/>
        <v/>
      </c>
      <c r="AB491" s="26" t="str">
        <f t="shared" si="157"/>
        <v/>
      </c>
      <c r="AC491" s="26" t="str">
        <f t="shared" si="158"/>
        <v/>
      </c>
      <c r="AD491" s="26" t="str">
        <f>IF(OR(ISBLANK(U491),ISBLANK(Q491),U491="-"),"",IF(ISNA(MATCH(U491,libtwolang,0)),FALSE,IF(AND(Z491=TRUE,INDEX(codetform,MATCH(Qualification!Q491,libtform,0))&gt;=10311000,INDEX(codetform,MATCH(Qualification!Q491,libtform,0))&lt;=10319900),IF(AND(INDEX(codetwolang,MATCH(Qualification!U491,libtwolang,0))&gt;=1,INDEX(codetwolang,MATCH(Qualification!U491,libtwolang,0))&lt;=999),TRUE,FALSE),IF(AND(INDEX(codetwolang,MATCH(Qualification!U491,libtwolang,0))&gt;=10,INDEX(codetwolang,MATCH(Qualification!U491,libtwolang,0))&lt;=99),FALSE,TRUE))))</f>
        <v/>
      </c>
      <c r="AE491" s="26" t="str">
        <f t="shared" si="173"/>
        <v/>
      </c>
      <c r="AF491" s="56" t="str">
        <f t="shared" si="159"/>
        <v/>
      </c>
    </row>
    <row r="492" spans="1:32">
      <c r="A492" s="40" t="str">
        <f t="shared" si="174"/>
        <v/>
      </c>
      <c r="B492" s="40" t="str">
        <f t="shared" si="160"/>
        <v/>
      </c>
      <c r="C492" s="65" t="str">
        <f t="shared" si="161"/>
        <v/>
      </c>
      <c r="D492" s="56" t="str">
        <f t="shared" si="162"/>
        <v/>
      </c>
      <c r="E492" s="56" t="str">
        <f t="shared" si="163"/>
        <v/>
      </c>
      <c r="F492" s="66" t="str">
        <f t="shared" si="164"/>
        <v/>
      </c>
      <c r="G492" s="66" t="str">
        <f t="shared" si="165"/>
        <v/>
      </c>
      <c r="H492" s="57" t="str">
        <f t="shared" si="166"/>
        <v/>
      </c>
      <c r="I492" s="57" t="str">
        <f t="shared" si="167"/>
        <v/>
      </c>
      <c r="J492" s="64" t="str">
        <f t="shared" si="168"/>
        <v/>
      </c>
      <c r="K492" s="64" t="str">
        <f t="shared" si="169"/>
        <v/>
      </c>
      <c r="L492" s="114" t="str">
        <f t="shared" si="170"/>
        <v/>
      </c>
      <c r="M492" s="114" t="str">
        <f t="shared" si="171"/>
        <v/>
      </c>
      <c r="N492" s="113" t="str">
        <f>IF(B492&lt;&gt;"",IF(INDEX(ctrlage,B492)=TRUE,Livraison!$B$15-(YEAR(INDEX(pgebdat,B492))),""),"")</f>
        <v/>
      </c>
      <c r="O492" s="107"/>
      <c r="P492" s="105"/>
      <c r="Q492" s="108"/>
      <c r="R492" s="126"/>
      <c r="S492" s="108"/>
      <c r="T492" s="108"/>
      <c r="U492" s="108"/>
      <c r="V492" s="105"/>
      <c r="W492" s="132" t="str">
        <f t="shared" si="175"/>
        <v/>
      </c>
      <c r="X492" s="26" t="str">
        <f t="shared" si="172"/>
        <v/>
      </c>
      <c r="Y492" s="26" t="str">
        <f t="shared" si="154"/>
        <v/>
      </c>
      <c r="Z492" s="26" t="str">
        <f t="shared" si="155"/>
        <v/>
      </c>
      <c r="AA492" s="26" t="str">
        <f t="shared" si="156"/>
        <v/>
      </c>
      <c r="AB492" s="26" t="str">
        <f t="shared" si="157"/>
        <v/>
      </c>
      <c r="AC492" s="26" t="str">
        <f t="shared" si="158"/>
        <v/>
      </c>
      <c r="AD492" s="26" t="str">
        <f>IF(OR(ISBLANK(U492),ISBLANK(Q492),U492="-"),"",IF(ISNA(MATCH(U492,libtwolang,0)),FALSE,IF(AND(Z492=TRUE,INDEX(codetform,MATCH(Qualification!Q492,libtform,0))&gt;=10311000,INDEX(codetform,MATCH(Qualification!Q492,libtform,0))&lt;=10319900),IF(AND(INDEX(codetwolang,MATCH(Qualification!U492,libtwolang,0))&gt;=1,INDEX(codetwolang,MATCH(Qualification!U492,libtwolang,0))&lt;=999),TRUE,FALSE),IF(AND(INDEX(codetwolang,MATCH(Qualification!U492,libtwolang,0))&gt;=10,INDEX(codetwolang,MATCH(Qualification!U492,libtwolang,0))&lt;=99),FALSE,TRUE))))</f>
        <v/>
      </c>
      <c r="AE492" s="26" t="str">
        <f t="shared" si="173"/>
        <v/>
      </c>
      <c r="AF492" s="56" t="str">
        <f t="shared" si="159"/>
        <v/>
      </c>
    </row>
    <row r="493" spans="1:32">
      <c r="A493" s="40" t="str">
        <f t="shared" si="174"/>
        <v/>
      </c>
      <c r="B493" s="40" t="str">
        <f t="shared" si="160"/>
        <v/>
      </c>
      <c r="C493" s="65" t="str">
        <f t="shared" si="161"/>
        <v/>
      </c>
      <c r="D493" s="56" t="str">
        <f t="shared" si="162"/>
        <v/>
      </c>
      <c r="E493" s="56" t="str">
        <f t="shared" si="163"/>
        <v/>
      </c>
      <c r="F493" s="66" t="str">
        <f t="shared" si="164"/>
        <v/>
      </c>
      <c r="G493" s="66" t="str">
        <f t="shared" si="165"/>
        <v/>
      </c>
      <c r="H493" s="57" t="str">
        <f t="shared" si="166"/>
        <v/>
      </c>
      <c r="I493" s="57" t="str">
        <f t="shared" si="167"/>
        <v/>
      </c>
      <c r="J493" s="64" t="str">
        <f t="shared" si="168"/>
        <v/>
      </c>
      <c r="K493" s="64" t="str">
        <f t="shared" si="169"/>
        <v/>
      </c>
      <c r="L493" s="114" t="str">
        <f t="shared" si="170"/>
        <v/>
      </c>
      <c r="M493" s="114" t="str">
        <f t="shared" si="171"/>
        <v/>
      </c>
      <c r="N493" s="113" t="str">
        <f>IF(B493&lt;&gt;"",IF(INDEX(ctrlage,B493)=TRUE,Livraison!$B$15-(YEAR(INDEX(pgebdat,B493))),""),"")</f>
        <v/>
      </c>
      <c r="O493" s="107"/>
      <c r="P493" s="105"/>
      <c r="Q493" s="108"/>
      <c r="R493" s="126"/>
      <c r="S493" s="108"/>
      <c r="T493" s="108"/>
      <c r="U493" s="108"/>
      <c r="V493" s="105"/>
      <c r="W493" s="132" t="str">
        <f t="shared" si="175"/>
        <v/>
      </c>
      <c r="X493" s="26" t="str">
        <f t="shared" si="172"/>
        <v/>
      </c>
      <c r="Y493" s="26" t="str">
        <f t="shared" si="154"/>
        <v/>
      </c>
      <c r="Z493" s="26" t="str">
        <f t="shared" si="155"/>
        <v/>
      </c>
      <c r="AA493" s="26" t="str">
        <f t="shared" si="156"/>
        <v/>
      </c>
      <c r="AB493" s="26" t="str">
        <f t="shared" si="157"/>
        <v/>
      </c>
      <c r="AC493" s="26" t="str">
        <f t="shared" si="158"/>
        <v/>
      </c>
      <c r="AD493" s="26" t="str">
        <f>IF(OR(ISBLANK(U493),ISBLANK(Q493),U493="-"),"",IF(ISNA(MATCH(U493,libtwolang,0)),FALSE,IF(AND(Z493=TRUE,INDEX(codetform,MATCH(Qualification!Q493,libtform,0))&gt;=10311000,INDEX(codetform,MATCH(Qualification!Q493,libtform,0))&lt;=10319900),IF(AND(INDEX(codetwolang,MATCH(Qualification!U493,libtwolang,0))&gt;=1,INDEX(codetwolang,MATCH(Qualification!U493,libtwolang,0))&lt;=999),TRUE,FALSE),IF(AND(INDEX(codetwolang,MATCH(Qualification!U493,libtwolang,0))&gt;=10,INDEX(codetwolang,MATCH(Qualification!U493,libtwolang,0))&lt;=99),FALSE,TRUE))))</f>
        <v/>
      </c>
      <c r="AE493" s="26" t="str">
        <f t="shared" si="173"/>
        <v/>
      </c>
      <c r="AF493" s="56" t="str">
        <f t="shared" si="159"/>
        <v/>
      </c>
    </row>
    <row r="494" spans="1:32">
      <c r="A494" s="40" t="str">
        <f t="shared" si="174"/>
        <v/>
      </c>
      <c r="B494" s="40" t="str">
        <f t="shared" si="160"/>
        <v/>
      </c>
      <c r="C494" s="65" t="str">
        <f t="shared" si="161"/>
        <v/>
      </c>
      <c r="D494" s="56" t="str">
        <f t="shared" si="162"/>
        <v/>
      </c>
      <c r="E494" s="56" t="str">
        <f t="shared" si="163"/>
        <v/>
      </c>
      <c r="F494" s="66" t="str">
        <f t="shared" si="164"/>
        <v/>
      </c>
      <c r="G494" s="66" t="str">
        <f t="shared" si="165"/>
        <v/>
      </c>
      <c r="H494" s="57" t="str">
        <f t="shared" si="166"/>
        <v/>
      </c>
      <c r="I494" s="57" t="str">
        <f t="shared" si="167"/>
        <v/>
      </c>
      <c r="J494" s="64" t="str">
        <f t="shared" si="168"/>
        <v/>
      </c>
      <c r="K494" s="64" t="str">
        <f t="shared" si="169"/>
        <v/>
      </c>
      <c r="L494" s="114" t="str">
        <f t="shared" si="170"/>
        <v/>
      </c>
      <c r="M494" s="114" t="str">
        <f t="shared" si="171"/>
        <v/>
      </c>
      <c r="N494" s="113" t="str">
        <f>IF(B494&lt;&gt;"",IF(INDEX(ctrlage,B494)=TRUE,Livraison!$B$15-(YEAR(INDEX(pgebdat,B494))),""),"")</f>
        <v/>
      </c>
      <c r="O494" s="107"/>
      <c r="P494" s="105"/>
      <c r="Q494" s="108"/>
      <c r="R494" s="126"/>
      <c r="S494" s="108"/>
      <c r="T494" s="108"/>
      <c r="U494" s="108"/>
      <c r="V494" s="105"/>
      <c r="W494" s="132" t="str">
        <f t="shared" si="175"/>
        <v/>
      </c>
      <c r="X494" s="26" t="str">
        <f t="shared" si="172"/>
        <v/>
      </c>
      <c r="Y494" s="26" t="str">
        <f t="shared" si="154"/>
        <v/>
      </c>
      <c r="Z494" s="26" t="str">
        <f t="shared" si="155"/>
        <v/>
      </c>
      <c r="AA494" s="26" t="str">
        <f t="shared" si="156"/>
        <v/>
      </c>
      <c r="AB494" s="26" t="str">
        <f t="shared" si="157"/>
        <v/>
      </c>
      <c r="AC494" s="26" t="str">
        <f t="shared" si="158"/>
        <v/>
      </c>
      <c r="AD494" s="26" t="str">
        <f>IF(OR(ISBLANK(U494),ISBLANK(Q494),U494="-"),"",IF(ISNA(MATCH(U494,libtwolang,0)),FALSE,IF(AND(Z494=TRUE,INDEX(codetform,MATCH(Qualification!Q494,libtform,0))&gt;=10311000,INDEX(codetform,MATCH(Qualification!Q494,libtform,0))&lt;=10319900),IF(AND(INDEX(codetwolang,MATCH(Qualification!U494,libtwolang,0))&gt;=1,INDEX(codetwolang,MATCH(Qualification!U494,libtwolang,0))&lt;=999),TRUE,FALSE),IF(AND(INDEX(codetwolang,MATCH(Qualification!U494,libtwolang,0))&gt;=10,INDEX(codetwolang,MATCH(Qualification!U494,libtwolang,0))&lt;=99),FALSE,TRUE))))</f>
        <v/>
      </c>
      <c r="AE494" s="26" t="str">
        <f t="shared" si="173"/>
        <v/>
      </c>
      <c r="AF494" s="56" t="str">
        <f t="shared" si="159"/>
        <v/>
      </c>
    </row>
    <row r="495" spans="1:32">
      <c r="A495" s="40" t="str">
        <f t="shared" si="174"/>
        <v/>
      </c>
      <c r="B495" s="40" t="str">
        <f t="shared" si="160"/>
        <v/>
      </c>
      <c r="C495" s="65" t="str">
        <f t="shared" si="161"/>
        <v/>
      </c>
      <c r="D495" s="56" t="str">
        <f t="shared" si="162"/>
        <v/>
      </c>
      <c r="E495" s="56" t="str">
        <f t="shared" si="163"/>
        <v/>
      </c>
      <c r="F495" s="66" t="str">
        <f t="shared" si="164"/>
        <v/>
      </c>
      <c r="G495" s="66" t="str">
        <f t="shared" si="165"/>
        <v/>
      </c>
      <c r="H495" s="57" t="str">
        <f t="shared" si="166"/>
        <v/>
      </c>
      <c r="I495" s="57" t="str">
        <f t="shared" si="167"/>
        <v/>
      </c>
      <c r="J495" s="64" t="str">
        <f t="shared" si="168"/>
        <v/>
      </c>
      <c r="K495" s="64" t="str">
        <f t="shared" si="169"/>
        <v/>
      </c>
      <c r="L495" s="114" t="str">
        <f t="shared" si="170"/>
        <v/>
      </c>
      <c r="M495" s="114" t="str">
        <f t="shared" si="171"/>
        <v/>
      </c>
      <c r="N495" s="113" t="str">
        <f>IF(B495&lt;&gt;"",IF(INDEX(ctrlage,B495)=TRUE,Livraison!$B$15-(YEAR(INDEX(pgebdat,B495))),""),"")</f>
        <v/>
      </c>
      <c r="O495" s="107"/>
      <c r="P495" s="105"/>
      <c r="Q495" s="108"/>
      <c r="R495" s="126"/>
      <c r="S495" s="108"/>
      <c r="T495" s="108"/>
      <c r="U495" s="108"/>
      <c r="V495" s="105"/>
      <c r="W495" s="132" t="str">
        <f t="shared" si="175"/>
        <v/>
      </c>
      <c r="X495" s="26" t="str">
        <f t="shared" si="172"/>
        <v/>
      </c>
      <c r="Y495" s="26" t="str">
        <f t="shared" si="154"/>
        <v/>
      </c>
      <c r="Z495" s="26" t="str">
        <f t="shared" si="155"/>
        <v/>
      </c>
      <c r="AA495" s="26" t="str">
        <f t="shared" si="156"/>
        <v/>
      </c>
      <c r="AB495" s="26" t="str">
        <f t="shared" si="157"/>
        <v/>
      </c>
      <c r="AC495" s="26" t="str">
        <f t="shared" si="158"/>
        <v/>
      </c>
      <c r="AD495" s="26" t="str">
        <f>IF(OR(ISBLANK(U495),ISBLANK(Q495),U495="-"),"",IF(ISNA(MATCH(U495,libtwolang,0)),FALSE,IF(AND(Z495=TRUE,INDEX(codetform,MATCH(Qualification!Q495,libtform,0))&gt;=10311000,INDEX(codetform,MATCH(Qualification!Q495,libtform,0))&lt;=10319900),IF(AND(INDEX(codetwolang,MATCH(Qualification!U495,libtwolang,0))&gt;=1,INDEX(codetwolang,MATCH(Qualification!U495,libtwolang,0))&lt;=999),TRUE,FALSE),IF(AND(INDEX(codetwolang,MATCH(Qualification!U495,libtwolang,0))&gt;=10,INDEX(codetwolang,MATCH(Qualification!U495,libtwolang,0))&lt;=99),FALSE,TRUE))))</f>
        <v/>
      </c>
      <c r="AE495" s="26" t="str">
        <f t="shared" si="173"/>
        <v/>
      </c>
      <c r="AF495" s="56" t="str">
        <f t="shared" si="159"/>
        <v/>
      </c>
    </row>
    <row r="496" spans="1:32">
      <c r="A496" s="40" t="str">
        <f t="shared" si="174"/>
        <v/>
      </c>
      <c r="B496" s="40" t="str">
        <f t="shared" si="160"/>
        <v/>
      </c>
      <c r="C496" s="65" t="str">
        <f t="shared" si="161"/>
        <v/>
      </c>
      <c r="D496" s="56" t="str">
        <f t="shared" si="162"/>
        <v/>
      </c>
      <c r="E496" s="56" t="str">
        <f t="shared" si="163"/>
        <v/>
      </c>
      <c r="F496" s="66" t="str">
        <f t="shared" si="164"/>
        <v/>
      </c>
      <c r="G496" s="66" t="str">
        <f t="shared" si="165"/>
        <v/>
      </c>
      <c r="H496" s="57" t="str">
        <f t="shared" si="166"/>
        <v/>
      </c>
      <c r="I496" s="57" t="str">
        <f t="shared" si="167"/>
        <v/>
      </c>
      <c r="J496" s="64" t="str">
        <f t="shared" si="168"/>
        <v/>
      </c>
      <c r="K496" s="64" t="str">
        <f t="shared" si="169"/>
        <v/>
      </c>
      <c r="L496" s="114" t="str">
        <f t="shared" si="170"/>
        <v/>
      </c>
      <c r="M496" s="114" t="str">
        <f t="shared" si="171"/>
        <v/>
      </c>
      <c r="N496" s="113" t="str">
        <f>IF(B496&lt;&gt;"",IF(INDEX(ctrlage,B496)=TRUE,Livraison!$B$15-(YEAR(INDEX(pgebdat,B496))),""),"")</f>
        <v/>
      </c>
      <c r="O496" s="107"/>
      <c r="P496" s="105"/>
      <c r="Q496" s="108"/>
      <c r="R496" s="126"/>
      <c r="S496" s="108"/>
      <c r="T496" s="108"/>
      <c r="U496" s="108"/>
      <c r="V496" s="105"/>
      <c r="W496" s="132" t="str">
        <f t="shared" si="175"/>
        <v/>
      </c>
      <c r="X496" s="26" t="str">
        <f t="shared" si="172"/>
        <v/>
      </c>
      <c r="Y496" s="26" t="str">
        <f t="shared" si="154"/>
        <v/>
      </c>
      <c r="Z496" s="26" t="str">
        <f t="shared" si="155"/>
        <v/>
      </c>
      <c r="AA496" s="26" t="str">
        <f t="shared" si="156"/>
        <v/>
      </c>
      <c r="AB496" s="26" t="str">
        <f t="shared" si="157"/>
        <v/>
      </c>
      <c r="AC496" s="26" t="str">
        <f t="shared" si="158"/>
        <v/>
      </c>
      <c r="AD496" s="26" t="str">
        <f>IF(OR(ISBLANK(U496),ISBLANK(Q496),U496="-"),"",IF(ISNA(MATCH(U496,libtwolang,0)),FALSE,IF(AND(Z496=TRUE,INDEX(codetform,MATCH(Qualification!Q496,libtform,0))&gt;=10311000,INDEX(codetform,MATCH(Qualification!Q496,libtform,0))&lt;=10319900),IF(AND(INDEX(codetwolang,MATCH(Qualification!U496,libtwolang,0))&gt;=1,INDEX(codetwolang,MATCH(Qualification!U496,libtwolang,0))&lt;=999),TRUE,FALSE),IF(AND(INDEX(codetwolang,MATCH(Qualification!U496,libtwolang,0))&gt;=10,INDEX(codetwolang,MATCH(Qualification!U496,libtwolang,0))&lt;=99),FALSE,TRUE))))</f>
        <v/>
      </c>
      <c r="AE496" s="26" t="str">
        <f t="shared" si="173"/>
        <v/>
      </c>
      <c r="AF496" s="56" t="str">
        <f t="shared" si="159"/>
        <v/>
      </c>
    </row>
    <row r="497" spans="1:32">
      <c r="A497" s="40" t="str">
        <f t="shared" si="174"/>
        <v/>
      </c>
      <c r="B497" s="40" t="str">
        <f t="shared" si="160"/>
        <v/>
      </c>
      <c r="C497" s="65" t="str">
        <f t="shared" si="161"/>
        <v/>
      </c>
      <c r="D497" s="56" t="str">
        <f t="shared" si="162"/>
        <v/>
      </c>
      <c r="E497" s="56" t="str">
        <f t="shared" si="163"/>
        <v/>
      </c>
      <c r="F497" s="66" t="str">
        <f t="shared" si="164"/>
        <v/>
      </c>
      <c r="G497" s="66" t="str">
        <f t="shared" si="165"/>
        <v/>
      </c>
      <c r="H497" s="57" t="str">
        <f t="shared" si="166"/>
        <v/>
      </c>
      <c r="I497" s="57" t="str">
        <f t="shared" si="167"/>
        <v/>
      </c>
      <c r="J497" s="64" t="str">
        <f t="shared" si="168"/>
        <v/>
      </c>
      <c r="K497" s="64" t="str">
        <f t="shared" si="169"/>
        <v/>
      </c>
      <c r="L497" s="114" t="str">
        <f t="shared" si="170"/>
        <v/>
      </c>
      <c r="M497" s="114" t="str">
        <f t="shared" si="171"/>
        <v/>
      </c>
      <c r="N497" s="113" t="str">
        <f>IF(B497&lt;&gt;"",IF(INDEX(ctrlage,B497)=TRUE,Livraison!$B$15-(YEAR(INDEX(pgebdat,B497))),""),"")</f>
        <v/>
      </c>
      <c r="O497" s="107"/>
      <c r="P497" s="105"/>
      <c r="Q497" s="108"/>
      <c r="R497" s="126"/>
      <c r="S497" s="108"/>
      <c r="T497" s="108"/>
      <c r="U497" s="108"/>
      <c r="V497" s="105"/>
      <c r="W497" s="132" t="str">
        <f t="shared" si="175"/>
        <v/>
      </c>
      <c r="X497" s="26" t="str">
        <f t="shared" si="172"/>
        <v/>
      </c>
      <c r="Y497" s="26" t="str">
        <f t="shared" si="154"/>
        <v/>
      </c>
      <c r="Z497" s="26" t="str">
        <f t="shared" si="155"/>
        <v/>
      </c>
      <c r="AA497" s="26" t="str">
        <f t="shared" si="156"/>
        <v/>
      </c>
      <c r="AB497" s="26" t="str">
        <f t="shared" si="157"/>
        <v/>
      </c>
      <c r="AC497" s="26" t="str">
        <f t="shared" si="158"/>
        <v/>
      </c>
      <c r="AD497" s="26" t="str">
        <f>IF(OR(ISBLANK(U497),ISBLANK(Q497),U497="-"),"",IF(ISNA(MATCH(U497,libtwolang,0)),FALSE,IF(AND(Z497=TRUE,INDEX(codetform,MATCH(Qualification!Q497,libtform,0))&gt;=10311000,INDEX(codetform,MATCH(Qualification!Q497,libtform,0))&lt;=10319900),IF(AND(INDEX(codetwolang,MATCH(Qualification!U497,libtwolang,0))&gt;=1,INDEX(codetwolang,MATCH(Qualification!U497,libtwolang,0))&lt;=999),TRUE,FALSE),IF(AND(INDEX(codetwolang,MATCH(Qualification!U497,libtwolang,0))&gt;=10,INDEX(codetwolang,MATCH(Qualification!U497,libtwolang,0))&lt;=99),FALSE,TRUE))))</f>
        <v/>
      </c>
      <c r="AE497" s="26" t="str">
        <f t="shared" si="173"/>
        <v/>
      </c>
      <c r="AF497" s="56" t="str">
        <f t="shared" si="159"/>
        <v/>
      </c>
    </row>
    <row r="498" spans="1:32">
      <c r="A498" s="40" t="str">
        <f t="shared" si="174"/>
        <v/>
      </c>
      <c r="B498" s="40" t="str">
        <f t="shared" si="160"/>
        <v/>
      </c>
      <c r="C498" s="65" t="str">
        <f t="shared" si="161"/>
        <v/>
      </c>
      <c r="D498" s="56" t="str">
        <f t="shared" si="162"/>
        <v/>
      </c>
      <c r="E498" s="56" t="str">
        <f t="shared" si="163"/>
        <v/>
      </c>
      <c r="F498" s="66" t="str">
        <f t="shared" si="164"/>
        <v/>
      </c>
      <c r="G498" s="66" t="str">
        <f t="shared" si="165"/>
        <v/>
      </c>
      <c r="H498" s="57" t="str">
        <f t="shared" si="166"/>
        <v/>
      </c>
      <c r="I498" s="57" t="str">
        <f t="shared" si="167"/>
        <v/>
      </c>
      <c r="J498" s="64" t="str">
        <f t="shared" si="168"/>
        <v/>
      </c>
      <c r="K498" s="64" t="str">
        <f t="shared" si="169"/>
        <v/>
      </c>
      <c r="L498" s="114" t="str">
        <f t="shared" si="170"/>
        <v/>
      </c>
      <c r="M498" s="114" t="str">
        <f t="shared" si="171"/>
        <v/>
      </c>
      <c r="N498" s="113" t="str">
        <f>IF(B498&lt;&gt;"",IF(INDEX(ctrlage,B498)=TRUE,Livraison!$B$15-(YEAR(INDEX(pgebdat,B498))),""),"")</f>
        <v/>
      </c>
      <c r="O498" s="107"/>
      <c r="P498" s="105"/>
      <c r="Q498" s="108"/>
      <c r="R498" s="126"/>
      <c r="S498" s="108"/>
      <c r="T498" s="108"/>
      <c r="U498" s="108"/>
      <c r="V498" s="105"/>
      <c r="W498" s="132" t="str">
        <f t="shared" si="175"/>
        <v/>
      </c>
      <c r="X498" s="26" t="str">
        <f t="shared" si="172"/>
        <v/>
      </c>
      <c r="Y498" s="26" t="str">
        <f t="shared" si="154"/>
        <v/>
      </c>
      <c r="Z498" s="26" t="str">
        <f t="shared" si="155"/>
        <v/>
      </c>
      <c r="AA498" s="26" t="str">
        <f t="shared" si="156"/>
        <v/>
      </c>
      <c r="AB498" s="26" t="str">
        <f t="shared" si="157"/>
        <v/>
      </c>
      <c r="AC498" s="26" t="str">
        <f t="shared" si="158"/>
        <v/>
      </c>
      <c r="AD498" s="26" t="str">
        <f>IF(OR(ISBLANK(U498),ISBLANK(Q498),U498="-"),"",IF(ISNA(MATCH(U498,libtwolang,0)),FALSE,IF(AND(Z498=TRUE,INDEX(codetform,MATCH(Qualification!Q498,libtform,0))&gt;=10311000,INDEX(codetform,MATCH(Qualification!Q498,libtform,0))&lt;=10319900),IF(AND(INDEX(codetwolang,MATCH(Qualification!U498,libtwolang,0))&gt;=1,INDEX(codetwolang,MATCH(Qualification!U498,libtwolang,0))&lt;=999),TRUE,FALSE),IF(AND(INDEX(codetwolang,MATCH(Qualification!U498,libtwolang,0))&gt;=10,INDEX(codetwolang,MATCH(Qualification!U498,libtwolang,0))&lt;=99),FALSE,TRUE))))</f>
        <v/>
      </c>
      <c r="AE498" s="26" t="str">
        <f t="shared" si="173"/>
        <v/>
      </c>
      <c r="AF498" s="56" t="str">
        <f t="shared" si="159"/>
        <v/>
      </c>
    </row>
    <row r="499" spans="1:32">
      <c r="A499" s="40" t="str">
        <f t="shared" si="174"/>
        <v/>
      </c>
      <c r="B499" s="40" t="str">
        <f t="shared" si="160"/>
        <v/>
      </c>
      <c r="C499" s="65" t="str">
        <f t="shared" si="161"/>
        <v/>
      </c>
      <c r="D499" s="56" t="str">
        <f t="shared" si="162"/>
        <v/>
      </c>
      <c r="E499" s="56" t="str">
        <f t="shared" si="163"/>
        <v/>
      </c>
      <c r="F499" s="66" t="str">
        <f t="shared" si="164"/>
        <v/>
      </c>
      <c r="G499" s="66" t="str">
        <f t="shared" si="165"/>
        <v/>
      </c>
      <c r="H499" s="57" t="str">
        <f t="shared" si="166"/>
        <v/>
      </c>
      <c r="I499" s="57" t="str">
        <f t="shared" si="167"/>
        <v/>
      </c>
      <c r="J499" s="64" t="str">
        <f t="shared" si="168"/>
        <v/>
      </c>
      <c r="K499" s="64" t="str">
        <f t="shared" si="169"/>
        <v/>
      </c>
      <c r="L499" s="114" t="str">
        <f t="shared" si="170"/>
        <v/>
      </c>
      <c r="M499" s="114" t="str">
        <f t="shared" si="171"/>
        <v/>
      </c>
      <c r="N499" s="113" t="str">
        <f>IF(B499&lt;&gt;"",IF(INDEX(ctrlage,B499)=TRUE,Livraison!$B$15-(YEAR(INDEX(pgebdat,B499))),""),"")</f>
        <v/>
      </c>
      <c r="O499" s="107"/>
      <c r="P499" s="105"/>
      <c r="Q499" s="108"/>
      <c r="R499" s="126"/>
      <c r="S499" s="108"/>
      <c r="T499" s="108"/>
      <c r="U499" s="108"/>
      <c r="V499" s="105"/>
      <c r="W499" s="132" t="str">
        <f t="shared" si="175"/>
        <v/>
      </c>
      <c r="X499" s="26" t="str">
        <f t="shared" si="172"/>
        <v/>
      </c>
      <c r="Y499" s="26" t="str">
        <f t="shared" si="154"/>
        <v/>
      </c>
      <c r="Z499" s="26" t="str">
        <f t="shared" si="155"/>
        <v/>
      </c>
      <c r="AA499" s="26" t="str">
        <f t="shared" si="156"/>
        <v/>
      </c>
      <c r="AB499" s="26" t="str">
        <f t="shared" si="157"/>
        <v/>
      </c>
      <c r="AC499" s="26" t="str">
        <f t="shared" si="158"/>
        <v/>
      </c>
      <c r="AD499" s="26" t="str">
        <f>IF(OR(ISBLANK(U499),ISBLANK(Q499),U499="-"),"",IF(ISNA(MATCH(U499,libtwolang,0)),FALSE,IF(AND(Z499=TRUE,INDEX(codetform,MATCH(Qualification!Q499,libtform,0))&gt;=10311000,INDEX(codetform,MATCH(Qualification!Q499,libtform,0))&lt;=10319900),IF(AND(INDEX(codetwolang,MATCH(Qualification!U499,libtwolang,0))&gt;=1,INDEX(codetwolang,MATCH(Qualification!U499,libtwolang,0))&lt;=999),TRUE,FALSE),IF(AND(INDEX(codetwolang,MATCH(Qualification!U499,libtwolang,0))&gt;=10,INDEX(codetwolang,MATCH(Qualification!U499,libtwolang,0))&lt;=99),FALSE,TRUE))))</f>
        <v/>
      </c>
      <c r="AE499" s="26" t="str">
        <f t="shared" si="173"/>
        <v/>
      </c>
      <c r="AF499" s="56" t="str">
        <f t="shared" si="159"/>
        <v/>
      </c>
    </row>
    <row r="500" spans="1:32">
      <c r="A500" s="40" t="str">
        <f t="shared" si="174"/>
        <v/>
      </c>
      <c r="B500" s="40" t="str">
        <f t="shared" si="160"/>
        <v/>
      </c>
      <c r="C500" s="65" t="str">
        <f t="shared" si="161"/>
        <v/>
      </c>
      <c r="D500" s="56" t="str">
        <f t="shared" si="162"/>
        <v/>
      </c>
      <c r="E500" s="56" t="str">
        <f t="shared" si="163"/>
        <v/>
      </c>
      <c r="F500" s="66" t="str">
        <f t="shared" si="164"/>
        <v/>
      </c>
      <c r="G500" s="66" t="str">
        <f t="shared" si="165"/>
        <v/>
      </c>
      <c r="H500" s="57" t="str">
        <f t="shared" si="166"/>
        <v/>
      </c>
      <c r="I500" s="57" t="str">
        <f t="shared" si="167"/>
        <v/>
      </c>
      <c r="J500" s="64" t="str">
        <f t="shared" si="168"/>
        <v/>
      </c>
      <c r="K500" s="64" t="str">
        <f t="shared" si="169"/>
        <v/>
      </c>
      <c r="L500" s="114" t="str">
        <f t="shared" si="170"/>
        <v/>
      </c>
      <c r="M500" s="114" t="str">
        <f t="shared" si="171"/>
        <v/>
      </c>
      <c r="N500" s="113" t="str">
        <f>IF(B500&lt;&gt;"",IF(INDEX(ctrlage,B500)=TRUE,Livraison!$B$15-(YEAR(INDEX(pgebdat,B500))),""),"")</f>
        <v/>
      </c>
      <c r="O500" s="107"/>
      <c r="P500" s="105"/>
      <c r="Q500" s="108"/>
      <c r="R500" s="126"/>
      <c r="S500" s="108"/>
      <c r="T500" s="108"/>
      <c r="U500" s="108"/>
      <c r="V500" s="105"/>
      <c r="W500" s="132" t="str">
        <f t="shared" si="175"/>
        <v/>
      </c>
      <c r="X500" s="26" t="str">
        <f t="shared" si="172"/>
        <v/>
      </c>
      <c r="Y500" s="26" t="str">
        <f t="shared" si="154"/>
        <v/>
      </c>
      <c r="Z500" s="26" t="str">
        <f t="shared" si="155"/>
        <v/>
      </c>
      <c r="AA500" s="26" t="str">
        <f t="shared" si="156"/>
        <v/>
      </c>
      <c r="AB500" s="26" t="str">
        <f t="shared" si="157"/>
        <v/>
      </c>
      <c r="AC500" s="26" t="str">
        <f t="shared" si="158"/>
        <v/>
      </c>
      <c r="AD500" s="26" t="str">
        <f>IF(OR(ISBLANK(U500),ISBLANK(Q500),U500="-"),"",IF(ISNA(MATCH(U500,libtwolang,0)),FALSE,IF(AND(Z500=TRUE,INDEX(codetform,MATCH(Qualification!Q500,libtform,0))&gt;=10311000,INDEX(codetform,MATCH(Qualification!Q500,libtform,0))&lt;=10319900),IF(AND(INDEX(codetwolang,MATCH(Qualification!U500,libtwolang,0))&gt;=1,INDEX(codetwolang,MATCH(Qualification!U500,libtwolang,0))&lt;=999),TRUE,FALSE),IF(AND(INDEX(codetwolang,MATCH(Qualification!U500,libtwolang,0))&gt;=10,INDEX(codetwolang,MATCH(Qualification!U500,libtwolang,0))&lt;=99),FALSE,TRUE))))</f>
        <v/>
      </c>
      <c r="AE500" s="26" t="str">
        <f t="shared" si="173"/>
        <v/>
      </c>
      <c r="AF500" s="56" t="str">
        <f t="shared" si="159"/>
        <v/>
      </c>
    </row>
    <row r="501" spans="1:32">
      <c r="A501" s="40" t="str">
        <f t="shared" si="174"/>
        <v/>
      </c>
      <c r="B501" s="40" t="str">
        <f t="shared" si="160"/>
        <v/>
      </c>
      <c r="C501" s="65" t="str">
        <f t="shared" si="161"/>
        <v/>
      </c>
      <c r="D501" s="56" t="str">
        <f t="shared" si="162"/>
        <v/>
      </c>
      <c r="E501" s="56" t="str">
        <f t="shared" si="163"/>
        <v/>
      </c>
      <c r="F501" s="66" t="str">
        <f t="shared" si="164"/>
        <v/>
      </c>
      <c r="G501" s="66" t="str">
        <f t="shared" si="165"/>
        <v/>
      </c>
      <c r="H501" s="57" t="str">
        <f t="shared" si="166"/>
        <v/>
      </c>
      <c r="I501" s="57" t="str">
        <f t="shared" si="167"/>
        <v/>
      </c>
      <c r="J501" s="64" t="str">
        <f t="shared" si="168"/>
        <v/>
      </c>
      <c r="K501" s="64" t="str">
        <f t="shared" si="169"/>
        <v/>
      </c>
      <c r="L501" s="114" t="str">
        <f t="shared" si="170"/>
        <v/>
      </c>
      <c r="M501" s="114" t="str">
        <f t="shared" si="171"/>
        <v/>
      </c>
      <c r="N501" s="113" t="str">
        <f>IF(B501&lt;&gt;"",IF(INDEX(ctrlage,B501)=TRUE,Livraison!$B$15-(YEAR(INDEX(pgebdat,B501))),""),"")</f>
        <v/>
      </c>
      <c r="O501" s="107"/>
      <c r="P501" s="105"/>
      <c r="Q501" s="108"/>
      <c r="R501" s="126"/>
      <c r="S501" s="108"/>
      <c r="T501" s="108"/>
      <c r="U501" s="108"/>
      <c r="V501" s="105"/>
      <c r="W501" s="132" t="str">
        <f t="shared" si="175"/>
        <v/>
      </c>
      <c r="X501" s="26" t="str">
        <f t="shared" si="172"/>
        <v/>
      </c>
      <c r="Y501" s="26" t="str">
        <f t="shared" si="154"/>
        <v/>
      </c>
      <c r="Z501" s="26" t="str">
        <f t="shared" si="155"/>
        <v/>
      </c>
      <c r="AA501" s="26" t="str">
        <f t="shared" si="156"/>
        <v/>
      </c>
      <c r="AB501" s="26" t="str">
        <f t="shared" si="157"/>
        <v/>
      </c>
      <c r="AC501" s="26" t="str">
        <f t="shared" si="158"/>
        <v/>
      </c>
      <c r="AD501" s="26" t="str">
        <f>IF(OR(ISBLANK(U501),ISBLANK(Q501),U501="-"),"",IF(ISNA(MATCH(U501,libtwolang,0)),FALSE,IF(AND(Z501=TRUE,INDEX(codetform,MATCH(Qualification!Q501,libtform,0))&gt;=10311000,INDEX(codetform,MATCH(Qualification!Q501,libtform,0))&lt;=10319900),IF(AND(INDEX(codetwolang,MATCH(Qualification!U501,libtwolang,0))&gt;=1,INDEX(codetwolang,MATCH(Qualification!U501,libtwolang,0))&lt;=999),TRUE,FALSE),IF(AND(INDEX(codetwolang,MATCH(Qualification!U501,libtwolang,0))&gt;=10,INDEX(codetwolang,MATCH(Qualification!U501,libtwolang,0))&lt;=99),FALSE,TRUE))))</f>
        <v/>
      </c>
      <c r="AE501" s="26" t="str">
        <f t="shared" si="173"/>
        <v/>
      </c>
      <c r="AF501" s="56" t="str">
        <f t="shared" si="159"/>
        <v/>
      </c>
    </row>
    <row r="502" spans="1:32">
      <c r="A502" s="40" t="str">
        <f t="shared" si="174"/>
        <v/>
      </c>
      <c r="B502" s="40" t="str">
        <f t="shared" si="160"/>
        <v/>
      </c>
      <c r="C502" s="65" t="str">
        <f t="shared" si="161"/>
        <v/>
      </c>
      <c r="D502" s="56" t="str">
        <f t="shared" si="162"/>
        <v/>
      </c>
      <c r="E502" s="56" t="str">
        <f t="shared" si="163"/>
        <v/>
      </c>
      <c r="F502" s="66" t="str">
        <f t="shared" si="164"/>
        <v/>
      </c>
      <c r="G502" s="66" t="str">
        <f t="shared" si="165"/>
        <v/>
      </c>
      <c r="H502" s="57" t="str">
        <f t="shared" si="166"/>
        <v/>
      </c>
      <c r="I502" s="57" t="str">
        <f t="shared" si="167"/>
        <v/>
      </c>
      <c r="J502" s="64" t="str">
        <f t="shared" si="168"/>
        <v/>
      </c>
      <c r="K502" s="64" t="str">
        <f t="shared" si="169"/>
        <v/>
      </c>
      <c r="L502" s="114" t="str">
        <f t="shared" si="170"/>
        <v/>
      </c>
      <c r="M502" s="114" t="str">
        <f t="shared" si="171"/>
        <v/>
      </c>
      <c r="N502" s="113" t="str">
        <f>IF(B502&lt;&gt;"",IF(INDEX(ctrlage,B502)=TRUE,Livraison!$B$15-(YEAR(INDEX(pgebdat,B502))),""),"")</f>
        <v/>
      </c>
      <c r="O502" s="107"/>
      <c r="P502" s="105"/>
      <c r="Q502" s="108"/>
      <c r="R502" s="126"/>
      <c r="S502" s="108"/>
      <c r="T502" s="108"/>
      <c r="U502" s="108"/>
      <c r="V502" s="105"/>
      <c r="W502" s="132" t="str">
        <f t="shared" si="175"/>
        <v/>
      </c>
      <c r="X502" s="26" t="str">
        <f t="shared" si="172"/>
        <v/>
      </c>
      <c r="Y502" s="26" t="str">
        <f t="shared" si="154"/>
        <v/>
      </c>
      <c r="Z502" s="26" t="str">
        <f t="shared" si="155"/>
        <v/>
      </c>
      <c r="AA502" s="26" t="str">
        <f t="shared" si="156"/>
        <v/>
      </c>
      <c r="AB502" s="26" t="str">
        <f t="shared" si="157"/>
        <v/>
      </c>
      <c r="AC502" s="26" t="str">
        <f t="shared" si="158"/>
        <v/>
      </c>
      <c r="AD502" s="26" t="str">
        <f>IF(OR(ISBLANK(U502),ISBLANK(Q502),U502="-"),"",IF(ISNA(MATCH(U502,libtwolang,0)),FALSE,IF(AND(Z502=TRUE,INDEX(codetform,MATCH(Qualification!Q502,libtform,0))&gt;=10311000,INDEX(codetform,MATCH(Qualification!Q502,libtform,0))&lt;=10319900),IF(AND(INDEX(codetwolang,MATCH(Qualification!U502,libtwolang,0))&gt;=1,INDEX(codetwolang,MATCH(Qualification!U502,libtwolang,0))&lt;=999),TRUE,FALSE),IF(AND(INDEX(codetwolang,MATCH(Qualification!U502,libtwolang,0))&gt;=10,INDEX(codetwolang,MATCH(Qualification!U502,libtwolang,0))&lt;=99),FALSE,TRUE))))</f>
        <v/>
      </c>
      <c r="AE502" s="26" t="str">
        <f t="shared" si="173"/>
        <v/>
      </c>
      <c r="AF502" s="56" t="str">
        <f t="shared" si="159"/>
        <v/>
      </c>
    </row>
    <row r="503" spans="1:32">
      <c r="A503" s="40" t="str">
        <f t="shared" si="174"/>
        <v/>
      </c>
      <c r="B503" s="40" t="str">
        <f t="shared" si="160"/>
        <v/>
      </c>
      <c r="C503" s="65" t="str">
        <f t="shared" si="161"/>
        <v/>
      </c>
      <c r="D503" s="56" t="str">
        <f t="shared" si="162"/>
        <v/>
      </c>
      <c r="E503" s="56" t="str">
        <f t="shared" si="163"/>
        <v/>
      </c>
      <c r="F503" s="66" t="str">
        <f t="shared" si="164"/>
        <v/>
      </c>
      <c r="G503" s="66" t="str">
        <f t="shared" si="165"/>
        <v/>
      </c>
      <c r="H503" s="57" t="str">
        <f t="shared" si="166"/>
        <v/>
      </c>
      <c r="I503" s="57" t="str">
        <f t="shared" si="167"/>
        <v/>
      </c>
      <c r="J503" s="64" t="str">
        <f t="shared" si="168"/>
        <v/>
      </c>
      <c r="K503" s="64" t="str">
        <f t="shared" si="169"/>
        <v/>
      </c>
      <c r="L503" s="114" t="str">
        <f t="shared" si="170"/>
        <v/>
      </c>
      <c r="M503" s="114" t="str">
        <f t="shared" si="171"/>
        <v/>
      </c>
      <c r="N503" s="113" t="str">
        <f>IF(B503&lt;&gt;"",IF(INDEX(ctrlage,B503)=TRUE,Livraison!$B$15-(YEAR(INDEX(pgebdat,B503))),""),"")</f>
        <v/>
      </c>
      <c r="O503" s="107"/>
      <c r="P503" s="105"/>
      <c r="Q503" s="108"/>
      <c r="R503" s="126"/>
      <c r="S503" s="108"/>
      <c r="T503" s="108"/>
      <c r="U503" s="108"/>
      <c r="V503" s="105"/>
      <c r="W503" s="132" t="str">
        <f t="shared" si="175"/>
        <v/>
      </c>
      <c r="X503" s="26" t="str">
        <f t="shared" si="172"/>
        <v/>
      </c>
      <c r="Y503" s="26" t="str">
        <f t="shared" si="154"/>
        <v/>
      </c>
      <c r="Z503" s="26" t="str">
        <f t="shared" si="155"/>
        <v/>
      </c>
      <c r="AA503" s="26" t="str">
        <f t="shared" si="156"/>
        <v/>
      </c>
      <c r="AB503" s="26" t="str">
        <f t="shared" si="157"/>
        <v/>
      </c>
      <c r="AC503" s="26" t="str">
        <f t="shared" si="158"/>
        <v/>
      </c>
      <c r="AD503" s="26" t="str">
        <f>IF(OR(ISBLANK(U503),ISBLANK(Q503),U503="-"),"",IF(ISNA(MATCH(U503,libtwolang,0)),FALSE,IF(AND(Z503=TRUE,INDEX(codetform,MATCH(Qualification!Q503,libtform,0))&gt;=10311000,INDEX(codetform,MATCH(Qualification!Q503,libtform,0))&lt;=10319900),IF(AND(INDEX(codetwolang,MATCH(Qualification!U503,libtwolang,0))&gt;=1,INDEX(codetwolang,MATCH(Qualification!U503,libtwolang,0))&lt;=999),TRUE,FALSE),IF(AND(INDEX(codetwolang,MATCH(Qualification!U503,libtwolang,0))&gt;=10,INDEX(codetwolang,MATCH(Qualification!U503,libtwolang,0))&lt;=99),FALSE,TRUE))))</f>
        <v/>
      </c>
      <c r="AE503" s="26" t="str">
        <f t="shared" si="173"/>
        <v/>
      </c>
      <c r="AF503" s="56" t="str">
        <f t="shared" si="159"/>
        <v/>
      </c>
    </row>
    <row r="504" spans="1:32">
      <c r="A504" s="40" t="str">
        <f t="shared" si="174"/>
        <v/>
      </c>
      <c r="B504" s="40" t="str">
        <f t="shared" si="160"/>
        <v/>
      </c>
      <c r="C504" s="65" t="str">
        <f t="shared" si="161"/>
        <v/>
      </c>
      <c r="D504" s="56" t="str">
        <f t="shared" si="162"/>
        <v/>
      </c>
      <c r="E504" s="56" t="str">
        <f t="shared" si="163"/>
        <v/>
      </c>
      <c r="F504" s="66" t="str">
        <f t="shared" si="164"/>
        <v/>
      </c>
      <c r="G504" s="66" t="str">
        <f t="shared" si="165"/>
        <v/>
      </c>
      <c r="H504" s="57" t="str">
        <f t="shared" si="166"/>
        <v/>
      </c>
      <c r="I504" s="57" t="str">
        <f t="shared" si="167"/>
        <v/>
      </c>
      <c r="J504" s="64" t="str">
        <f t="shared" si="168"/>
        <v/>
      </c>
      <c r="K504" s="64" t="str">
        <f t="shared" si="169"/>
        <v/>
      </c>
      <c r="L504" s="114" t="str">
        <f t="shared" si="170"/>
        <v/>
      </c>
      <c r="M504" s="114" t="str">
        <f t="shared" si="171"/>
        <v/>
      </c>
      <c r="N504" s="113" t="str">
        <f>IF(B504&lt;&gt;"",IF(INDEX(ctrlage,B504)=TRUE,Livraison!$B$15-(YEAR(INDEX(pgebdat,B504))),""),"")</f>
        <v/>
      </c>
      <c r="O504" s="107"/>
      <c r="P504" s="105"/>
      <c r="Q504" s="108"/>
      <c r="R504" s="126"/>
      <c r="S504" s="108"/>
      <c r="T504" s="108"/>
      <c r="U504" s="108"/>
      <c r="V504" s="105"/>
      <c r="W504" s="132" t="str">
        <f t="shared" si="175"/>
        <v/>
      </c>
      <c r="X504" s="26" t="str">
        <f t="shared" si="172"/>
        <v/>
      </c>
      <c r="Y504" s="26" t="str">
        <f t="shared" ref="Y504:Y567" si="176">IF(ISBLANK(P504),"",IF(OR(ISNA(MATCH(P504,libinst,0)),P504="-"),FALSE,TRUE))</f>
        <v/>
      </c>
      <c r="Z504" s="26" t="str">
        <f t="shared" ref="Z504:Z567" si="177">IF(ISBLANK(Q504),"",IF(OR(ISNA(MATCH(Q504,libtform,0)),Q504="-"),FALSE,TRUE))</f>
        <v/>
      </c>
      <c r="AA504" s="26" t="str">
        <f t="shared" ref="AA504:AA567" si="178">IF(ISBLANK(R504),"",IF(AND(R504 &gt; DATE(1925,1,1),R504 &lt; DATE(2100,1,1)),TRUE,FALSE))</f>
        <v/>
      </c>
      <c r="AB504" s="26" t="str">
        <f t="shared" ref="AB504:AB567" si="179">IF(ISBLANK(S504),"",IF(AND(S504 &gt;=1,S504 &lt;=9),TRUE,FALSE))</f>
        <v/>
      </c>
      <c r="AC504" s="26" t="str">
        <f t="shared" ref="AC504:AC567" si="180">IF(ISBLANK(T504),"",IF(OR(ISNA(MATCH(T504,libresult,0)),T504="-"),FALSE,TRUE))</f>
        <v/>
      </c>
      <c r="AD504" s="26" t="str">
        <f>IF(OR(ISBLANK(U504),ISBLANK(Q504),U504="-"),"",IF(ISNA(MATCH(U504,libtwolang,0)),FALSE,IF(AND(Z504=TRUE,INDEX(codetform,MATCH(Qualification!Q504,libtform,0))&gt;=10311000,INDEX(codetform,MATCH(Qualification!Q504,libtform,0))&lt;=10319900),IF(AND(INDEX(codetwolang,MATCH(Qualification!U504,libtwolang,0))&gt;=1,INDEX(codetwolang,MATCH(Qualification!U504,libtwolang,0))&lt;=999),TRUE,FALSE),IF(AND(INDEX(codetwolang,MATCH(Qualification!U504,libtwolang,0))&gt;=10,INDEX(codetwolang,MATCH(Qualification!U504,libtwolang,0))&lt;=99),FALSE,TRUE))))</f>
        <v/>
      </c>
      <c r="AE504" s="26" t="str">
        <f t="shared" si="173"/>
        <v/>
      </c>
      <c r="AF504" s="56" t="str">
        <f t="shared" ref="AF504:AF567" si="181">IF(A504="","",1)</f>
        <v/>
      </c>
    </row>
    <row r="505" spans="1:32">
      <c r="A505" s="40" t="str">
        <f t="shared" si="174"/>
        <v/>
      </c>
      <c r="B505" s="40" t="str">
        <f t="shared" si="160"/>
        <v/>
      </c>
      <c r="C505" s="65" t="str">
        <f t="shared" si="161"/>
        <v/>
      </c>
      <c r="D505" s="56" t="str">
        <f t="shared" si="162"/>
        <v/>
      </c>
      <c r="E505" s="56" t="str">
        <f t="shared" si="163"/>
        <v/>
      </c>
      <c r="F505" s="66" t="str">
        <f t="shared" si="164"/>
        <v/>
      </c>
      <c r="G505" s="66" t="str">
        <f t="shared" si="165"/>
        <v/>
      </c>
      <c r="H505" s="57" t="str">
        <f t="shared" si="166"/>
        <v/>
      </c>
      <c r="I505" s="57" t="str">
        <f t="shared" si="167"/>
        <v/>
      </c>
      <c r="J505" s="64" t="str">
        <f t="shared" si="168"/>
        <v/>
      </c>
      <c r="K505" s="64" t="str">
        <f t="shared" si="169"/>
        <v/>
      </c>
      <c r="L505" s="114" t="str">
        <f t="shared" si="170"/>
        <v/>
      </c>
      <c r="M505" s="114" t="str">
        <f t="shared" si="171"/>
        <v/>
      </c>
      <c r="N505" s="113" t="str">
        <f>IF(B505&lt;&gt;"",IF(INDEX(ctrlage,B505)=TRUE,Livraison!$B$15-(YEAR(INDEX(pgebdat,B505))),""),"")</f>
        <v/>
      </c>
      <c r="O505" s="107"/>
      <c r="P505" s="105"/>
      <c r="Q505" s="108"/>
      <c r="R505" s="126"/>
      <c r="S505" s="108"/>
      <c r="T505" s="108"/>
      <c r="U505" s="108"/>
      <c r="V505" s="105"/>
      <c r="W505" s="132" t="str">
        <f t="shared" si="175"/>
        <v/>
      </c>
      <c r="X505" s="26" t="str">
        <f t="shared" si="172"/>
        <v/>
      </c>
      <c r="Y505" s="26" t="str">
        <f t="shared" si="176"/>
        <v/>
      </c>
      <c r="Z505" s="26" t="str">
        <f t="shared" si="177"/>
        <v/>
      </c>
      <c r="AA505" s="26" t="str">
        <f t="shared" si="178"/>
        <v/>
      </c>
      <c r="AB505" s="26" t="str">
        <f t="shared" si="179"/>
        <v/>
      </c>
      <c r="AC505" s="26" t="str">
        <f t="shared" si="180"/>
        <v/>
      </c>
      <c r="AD505" s="26" t="str">
        <f>IF(OR(ISBLANK(U505),ISBLANK(Q505),U505="-"),"",IF(ISNA(MATCH(U505,libtwolang,0)),FALSE,IF(AND(Z505=TRUE,INDEX(codetform,MATCH(Qualification!Q505,libtform,0))&gt;=10311000,INDEX(codetform,MATCH(Qualification!Q505,libtform,0))&lt;=10319900),IF(AND(INDEX(codetwolang,MATCH(Qualification!U505,libtwolang,0))&gt;=1,INDEX(codetwolang,MATCH(Qualification!U505,libtwolang,0))&lt;=999),TRUE,FALSE),IF(AND(INDEX(codetwolang,MATCH(Qualification!U505,libtwolang,0))&gt;=10,INDEX(codetwolang,MATCH(Qualification!U505,libtwolang,0))&lt;=99),FALSE,TRUE))))</f>
        <v/>
      </c>
      <c r="AE505" s="26" t="str">
        <f t="shared" si="173"/>
        <v/>
      </c>
      <c r="AF505" s="56" t="str">
        <f t="shared" si="181"/>
        <v/>
      </c>
    </row>
    <row r="506" spans="1:32">
      <c r="A506" s="40" t="str">
        <f t="shared" si="174"/>
        <v/>
      </c>
      <c r="B506" s="40" t="str">
        <f t="shared" si="160"/>
        <v/>
      </c>
      <c r="C506" s="65" t="str">
        <f t="shared" si="161"/>
        <v/>
      </c>
      <c r="D506" s="56" t="str">
        <f t="shared" si="162"/>
        <v/>
      </c>
      <c r="E506" s="56" t="str">
        <f t="shared" si="163"/>
        <v/>
      </c>
      <c r="F506" s="66" t="str">
        <f t="shared" si="164"/>
        <v/>
      </c>
      <c r="G506" s="66" t="str">
        <f t="shared" si="165"/>
        <v/>
      </c>
      <c r="H506" s="57" t="str">
        <f t="shared" si="166"/>
        <v/>
      </c>
      <c r="I506" s="57" t="str">
        <f t="shared" si="167"/>
        <v/>
      </c>
      <c r="J506" s="64" t="str">
        <f t="shared" si="168"/>
        <v/>
      </c>
      <c r="K506" s="64" t="str">
        <f t="shared" si="169"/>
        <v/>
      </c>
      <c r="L506" s="114" t="str">
        <f t="shared" si="170"/>
        <v/>
      </c>
      <c r="M506" s="114" t="str">
        <f t="shared" si="171"/>
        <v/>
      </c>
      <c r="N506" s="113" t="str">
        <f>IF(B506&lt;&gt;"",IF(INDEX(ctrlage,B506)=TRUE,Livraison!$B$15-(YEAR(INDEX(pgebdat,B506))),""),"")</f>
        <v/>
      </c>
      <c r="O506" s="107"/>
      <c r="P506" s="105"/>
      <c r="Q506" s="108"/>
      <c r="R506" s="126"/>
      <c r="S506" s="108"/>
      <c r="T506" s="108"/>
      <c r="U506" s="108"/>
      <c r="V506" s="105"/>
      <c r="W506" s="132" t="str">
        <f t="shared" si="175"/>
        <v/>
      </c>
      <c r="X506" s="26" t="str">
        <f t="shared" si="172"/>
        <v/>
      </c>
      <c r="Y506" s="26" t="str">
        <f t="shared" si="176"/>
        <v/>
      </c>
      <c r="Z506" s="26" t="str">
        <f t="shared" si="177"/>
        <v/>
      </c>
      <c r="AA506" s="26" t="str">
        <f t="shared" si="178"/>
        <v/>
      </c>
      <c r="AB506" s="26" t="str">
        <f t="shared" si="179"/>
        <v/>
      </c>
      <c r="AC506" s="26" t="str">
        <f t="shared" si="180"/>
        <v/>
      </c>
      <c r="AD506" s="26" t="str">
        <f>IF(OR(ISBLANK(U506),ISBLANK(Q506),U506="-"),"",IF(ISNA(MATCH(U506,libtwolang,0)),FALSE,IF(AND(Z506=TRUE,INDEX(codetform,MATCH(Qualification!Q506,libtform,0))&gt;=10311000,INDEX(codetform,MATCH(Qualification!Q506,libtform,0))&lt;=10319900),IF(AND(INDEX(codetwolang,MATCH(Qualification!U506,libtwolang,0))&gt;=1,INDEX(codetwolang,MATCH(Qualification!U506,libtwolang,0))&lt;=999),TRUE,FALSE),IF(AND(INDEX(codetwolang,MATCH(Qualification!U506,libtwolang,0))&gt;=10,INDEX(codetwolang,MATCH(Qualification!U506,libtwolang,0))&lt;=99),FALSE,TRUE))))</f>
        <v/>
      </c>
      <c r="AE506" s="26" t="str">
        <f t="shared" si="173"/>
        <v/>
      </c>
      <c r="AF506" s="56" t="str">
        <f t="shared" si="181"/>
        <v/>
      </c>
    </row>
    <row r="507" spans="1:32">
      <c r="A507" s="40" t="str">
        <f t="shared" si="174"/>
        <v/>
      </c>
      <c r="B507" s="40" t="str">
        <f t="shared" si="160"/>
        <v/>
      </c>
      <c r="C507" s="65" t="str">
        <f t="shared" si="161"/>
        <v/>
      </c>
      <c r="D507" s="56" t="str">
        <f t="shared" si="162"/>
        <v/>
      </c>
      <c r="E507" s="56" t="str">
        <f t="shared" si="163"/>
        <v/>
      </c>
      <c r="F507" s="66" t="str">
        <f t="shared" si="164"/>
        <v/>
      </c>
      <c r="G507" s="66" t="str">
        <f t="shared" si="165"/>
        <v/>
      </c>
      <c r="H507" s="57" t="str">
        <f t="shared" si="166"/>
        <v/>
      </c>
      <c r="I507" s="57" t="str">
        <f t="shared" si="167"/>
        <v/>
      </c>
      <c r="J507" s="64" t="str">
        <f t="shared" si="168"/>
        <v/>
      </c>
      <c r="K507" s="64" t="str">
        <f t="shared" si="169"/>
        <v/>
      </c>
      <c r="L507" s="114" t="str">
        <f t="shared" si="170"/>
        <v/>
      </c>
      <c r="M507" s="114" t="str">
        <f t="shared" si="171"/>
        <v/>
      </c>
      <c r="N507" s="113" t="str">
        <f>IF(B507&lt;&gt;"",IF(INDEX(ctrlage,B507)=TRUE,Livraison!$B$15-(YEAR(INDEX(pgebdat,B507))),""),"")</f>
        <v/>
      </c>
      <c r="O507" s="107"/>
      <c r="P507" s="105"/>
      <c r="Q507" s="108"/>
      <c r="R507" s="126"/>
      <c r="S507" s="108"/>
      <c r="T507" s="108"/>
      <c r="U507" s="108"/>
      <c r="V507" s="105"/>
      <c r="W507" s="132" t="str">
        <f t="shared" si="175"/>
        <v/>
      </c>
      <c r="X507" s="26" t="str">
        <f t="shared" si="172"/>
        <v/>
      </c>
      <c r="Y507" s="26" t="str">
        <f t="shared" si="176"/>
        <v/>
      </c>
      <c r="Z507" s="26" t="str">
        <f t="shared" si="177"/>
        <v/>
      </c>
      <c r="AA507" s="26" t="str">
        <f t="shared" si="178"/>
        <v/>
      </c>
      <c r="AB507" s="26" t="str">
        <f t="shared" si="179"/>
        <v/>
      </c>
      <c r="AC507" s="26" t="str">
        <f t="shared" si="180"/>
        <v/>
      </c>
      <c r="AD507" s="26" t="str">
        <f>IF(OR(ISBLANK(U507),ISBLANK(Q507),U507="-"),"",IF(ISNA(MATCH(U507,libtwolang,0)),FALSE,IF(AND(Z507=TRUE,INDEX(codetform,MATCH(Qualification!Q507,libtform,0))&gt;=10311000,INDEX(codetform,MATCH(Qualification!Q507,libtform,0))&lt;=10319900),IF(AND(INDEX(codetwolang,MATCH(Qualification!U507,libtwolang,0))&gt;=1,INDEX(codetwolang,MATCH(Qualification!U507,libtwolang,0))&lt;=999),TRUE,FALSE),IF(AND(INDEX(codetwolang,MATCH(Qualification!U507,libtwolang,0))&gt;=10,INDEX(codetwolang,MATCH(Qualification!U507,libtwolang,0))&lt;=99),FALSE,TRUE))))</f>
        <v/>
      </c>
      <c r="AE507" s="26" t="str">
        <f t="shared" si="173"/>
        <v/>
      </c>
      <c r="AF507" s="56" t="str">
        <f t="shared" si="181"/>
        <v/>
      </c>
    </row>
    <row r="508" spans="1:32">
      <c r="A508" s="40" t="str">
        <f t="shared" si="174"/>
        <v/>
      </c>
      <c r="B508" s="40" t="str">
        <f t="shared" si="160"/>
        <v/>
      </c>
      <c r="C508" s="65" t="str">
        <f t="shared" si="161"/>
        <v/>
      </c>
      <c r="D508" s="56" t="str">
        <f t="shared" si="162"/>
        <v/>
      </c>
      <c r="E508" s="56" t="str">
        <f t="shared" si="163"/>
        <v/>
      </c>
      <c r="F508" s="66" t="str">
        <f t="shared" si="164"/>
        <v/>
      </c>
      <c r="G508" s="66" t="str">
        <f t="shared" si="165"/>
        <v/>
      </c>
      <c r="H508" s="57" t="str">
        <f t="shared" si="166"/>
        <v/>
      </c>
      <c r="I508" s="57" t="str">
        <f t="shared" si="167"/>
        <v/>
      </c>
      <c r="J508" s="64" t="str">
        <f t="shared" si="168"/>
        <v/>
      </c>
      <c r="K508" s="64" t="str">
        <f t="shared" si="169"/>
        <v/>
      </c>
      <c r="L508" s="114" t="str">
        <f t="shared" si="170"/>
        <v/>
      </c>
      <c r="M508" s="114" t="str">
        <f t="shared" si="171"/>
        <v/>
      </c>
      <c r="N508" s="113" t="str">
        <f>IF(B508&lt;&gt;"",IF(INDEX(ctrlage,B508)=TRUE,Livraison!$B$15-(YEAR(INDEX(pgebdat,B508))),""),"")</f>
        <v/>
      </c>
      <c r="O508" s="107"/>
      <c r="P508" s="105"/>
      <c r="Q508" s="108"/>
      <c r="R508" s="126"/>
      <c r="S508" s="108"/>
      <c r="T508" s="108"/>
      <c r="U508" s="108"/>
      <c r="V508" s="105"/>
      <c r="W508" s="132" t="str">
        <f t="shared" si="175"/>
        <v/>
      </c>
      <c r="X508" s="26" t="str">
        <f t="shared" si="172"/>
        <v/>
      </c>
      <c r="Y508" s="26" t="str">
        <f t="shared" si="176"/>
        <v/>
      </c>
      <c r="Z508" s="26" t="str">
        <f t="shared" si="177"/>
        <v/>
      </c>
      <c r="AA508" s="26" t="str">
        <f t="shared" si="178"/>
        <v/>
      </c>
      <c r="AB508" s="26" t="str">
        <f t="shared" si="179"/>
        <v/>
      </c>
      <c r="AC508" s="26" t="str">
        <f t="shared" si="180"/>
        <v/>
      </c>
      <c r="AD508" s="26" t="str">
        <f>IF(OR(ISBLANK(U508),ISBLANK(Q508),U508="-"),"",IF(ISNA(MATCH(U508,libtwolang,0)),FALSE,IF(AND(Z508=TRUE,INDEX(codetform,MATCH(Qualification!Q508,libtform,0))&gt;=10311000,INDEX(codetform,MATCH(Qualification!Q508,libtform,0))&lt;=10319900),IF(AND(INDEX(codetwolang,MATCH(Qualification!U508,libtwolang,0))&gt;=1,INDEX(codetwolang,MATCH(Qualification!U508,libtwolang,0))&lt;=999),TRUE,FALSE),IF(AND(INDEX(codetwolang,MATCH(Qualification!U508,libtwolang,0))&gt;=10,INDEX(codetwolang,MATCH(Qualification!U508,libtwolang,0))&lt;=99),FALSE,TRUE))))</f>
        <v/>
      </c>
      <c r="AE508" s="26" t="str">
        <f t="shared" si="173"/>
        <v/>
      </c>
      <c r="AF508" s="56" t="str">
        <f t="shared" si="181"/>
        <v/>
      </c>
    </row>
    <row r="509" spans="1:32">
      <c r="A509" s="40" t="str">
        <f t="shared" si="174"/>
        <v/>
      </c>
      <c r="B509" s="40" t="str">
        <f t="shared" si="160"/>
        <v/>
      </c>
      <c r="C509" s="65" t="str">
        <f t="shared" si="161"/>
        <v/>
      </c>
      <c r="D509" s="56" t="str">
        <f t="shared" si="162"/>
        <v/>
      </c>
      <c r="E509" s="56" t="str">
        <f t="shared" si="163"/>
        <v/>
      </c>
      <c r="F509" s="66" t="str">
        <f t="shared" si="164"/>
        <v/>
      </c>
      <c r="G509" s="66" t="str">
        <f t="shared" si="165"/>
        <v/>
      </c>
      <c r="H509" s="57" t="str">
        <f t="shared" si="166"/>
        <v/>
      </c>
      <c r="I509" s="57" t="str">
        <f t="shared" si="167"/>
        <v/>
      </c>
      <c r="J509" s="64" t="str">
        <f t="shared" si="168"/>
        <v/>
      </c>
      <c r="K509" s="64" t="str">
        <f t="shared" si="169"/>
        <v/>
      </c>
      <c r="L509" s="114" t="str">
        <f t="shared" si="170"/>
        <v/>
      </c>
      <c r="M509" s="114" t="str">
        <f t="shared" si="171"/>
        <v/>
      </c>
      <c r="N509" s="113" t="str">
        <f>IF(B509&lt;&gt;"",IF(INDEX(ctrlage,B509)=TRUE,Livraison!$B$15-(YEAR(INDEX(pgebdat,B509))),""),"")</f>
        <v/>
      </c>
      <c r="O509" s="107"/>
      <c r="P509" s="105"/>
      <c r="Q509" s="108"/>
      <c r="R509" s="126"/>
      <c r="S509" s="108"/>
      <c r="T509" s="108"/>
      <c r="U509" s="108"/>
      <c r="V509" s="105"/>
      <c r="W509" s="132" t="str">
        <f t="shared" si="175"/>
        <v/>
      </c>
      <c r="X509" s="26" t="str">
        <f t="shared" si="172"/>
        <v/>
      </c>
      <c r="Y509" s="26" t="str">
        <f t="shared" si="176"/>
        <v/>
      </c>
      <c r="Z509" s="26" t="str">
        <f t="shared" si="177"/>
        <v/>
      </c>
      <c r="AA509" s="26" t="str">
        <f t="shared" si="178"/>
        <v/>
      </c>
      <c r="AB509" s="26" t="str">
        <f t="shared" si="179"/>
        <v/>
      </c>
      <c r="AC509" s="26" t="str">
        <f t="shared" si="180"/>
        <v/>
      </c>
      <c r="AD509" s="26" t="str">
        <f>IF(OR(ISBLANK(U509),ISBLANK(Q509),U509="-"),"",IF(ISNA(MATCH(U509,libtwolang,0)),FALSE,IF(AND(Z509=TRUE,INDEX(codetform,MATCH(Qualification!Q509,libtform,0))&gt;=10311000,INDEX(codetform,MATCH(Qualification!Q509,libtform,0))&lt;=10319900),IF(AND(INDEX(codetwolang,MATCH(Qualification!U509,libtwolang,0))&gt;=1,INDEX(codetwolang,MATCH(Qualification!U509,libtwolang,0))&lt;=999),TRUE,FALSE),IF(AND(INDEX(codetwolang,MATCH(Qualification!U509,libtwolang,0))&gt;=10,INDEX(codetwolang,MATCH(Qualification!U509,libtwolang,0))&lt;=99),FALSE,TRUE))))</f>
        <v/>
      </c>
      <c r="AE509" s="26" t="str">
        <f t="shared" si="173"/>
        <v/>
      </c>
      <c r="AF509" s="56" t="str">
        <f t="shared" si="181"/>
        <v/>
      </c>
    </row>
    <row r="510" spans="1:32">
      <c r="A510" s="40" t="str">
        <f t="shared" si="174"/>
        <v/>
      </c>
      <c r="B510" s="40" t="str">
        <f t="shared" si="160"/>
        <v/>
      </c>
      <c r="C510" s="65" t="str">
        <f t="shared" si="161"/>
        <v/>
      </c>
      <c r="D510" s="56" t="str">
        <f t="shared" si="162"/>
        <v/>
      </c>
      <c r="E510" s="56" t="str">
        <f t="shared" si="163"/>
        <v/>
      </c>
      <c r="F510" s="66" t="str">
        <f t="shared" si="164"/>
        <v/>
      </c>
      <c r="G510" s="66" t="str">
        <f t="shared" si="165"/>
        <v/>
      </c>
      <c r="H510" s="57" t="str">
        <f t="shared" si="166"/>
        <v/>
      </c>
      <c r="I510" s="57" t="str">
        <f t="shared" si="167"/>
        <v/>
      </c>
      <c r="J510" s="64" t="str">
        <f t="shared" si="168"/>
        <v/>
      </c>
      <c r="K510" s="64" t="str">
        <f t="shared" si="169"/>
        <v/>
      </c>
      <c r="L510" s="114" t="str">
        <f t="shared" si="170"/>
        <v/>
      </c>
      <c r="M510" s="114" t="str">
        <f t="shared" si="171"/>
        <v/>
      </c>
      <c r="N510" s="113" t="str">
        <f>IF(B510&lt;&gt;"",IF(INDEX(ctrlage,B510)=TRUE,Livraison!$B$15-(YEAR(INDEX(pgebdat,B510))),""),"")</f>
        <v/>
      </c>
      <c r="O510" s="107"/>
      <c r="P510" s="105"/>
      <c r="Q510" s="108"/>
      <c r="R510" s="126"/>
      <c r="S510" s="108"/>
      <c r="T510" s="108"/>
      <c r="U510" s="108"/>
      <c r="V510" s="105"/>
      <c r="W510" s="132" t="str">
        <f t="shared" si="175"/>
        <v/>
      </c>
      <c r="X510" s="26" t="str">
        <f t="shared" si="172"/>
        <v/>
      </c>
      <c r="Y510" s="26" t="str">
        <f t="shared" si="176"/>
        <v/>
      </c>
      <c r="Z510" s="26" t="str">
        <f t="shared" si="177"/>
        <v/>
      </c>
      <c r="AA510" s="26" t="str">
        <f t="shared" si="178"/>
        <v/>
      </c>
      <c r="AB510" s="26" t="str">
        <f t="shared" si="179"/>
        <v/>
      </c>
      <c r="AC510" s="26" t="str">
        <f t="shared" si="180"/>
        <v/>
      </c>
      <c r="AD510" s="26" t="str">
        <f>IF(OR(ISBLANK(U510),ISBLANK(Q510),U510="-"),"",IF(ISNA(MATCH(U510,libtwolang,0)),FALSE,IF(AND(Z510=TRUE,INDEX(codetform,MATCH(Qualification!Q510,libtform,0))&gt;=10311000,INDEX(codetform,MATCH(Qualification!Q510,libtform,0))&lt;=10319900),IF(AND(INDEX(codetwolang,MATCH(Qualification!U510,libtwolang,0))&gt;=1,INDEX(codetwolang,MATCH(Qualification!U510,libtwolang,0))&lt;=999),TRUE,FALSE),IF(AND(INDEX(codetwolang,MATCH(Qualification!U510,libtwolang,0))&gt;=10,INDEX(codetwolang,MATCH(Qualification!U510,libtwolang,0))&lt;=99),FALSE,TRUE))))</f>
        <v/>
      </c>
      <c r="AE510" s="26" t="str">
        <f t="shared" si="173"/>
        <v/>
      </c>
      <c r="AF510" s="56" t="str">
        <f t="shared" si="181"/>
        <v/>
      </c>
    </row>
    <row r="511" spans="1:32">
      <c r="A511" s="40" t="str">
        <f t="shared" si="174"/>
        <v/>
      </c>
      <c r="B511" s="40" t="str">
        <f t="shared" si="160"/>
        <v/>
      </c>
      <c r="C511" s="65" t="str">
        <f t="shared" si="161"/>
        <v/>
      </c>
      <c r="D511" s="56" t="str">
        <f t="shared" si="162"/>
        <v/>
      </c>
      <c r="E511" s="56" t="str">
        <f t="shared" si="163"/>
        <v/>
      </c>
      <c r="F511" s="66" t="str">
        <f t="shared" si="164"/>
        <v/>
      </c>
      <c r="G511" s="66" t="str">
        <f t="shared" si="165"/>
        <v/>
      </c>
      <c r="H511" s="57" t="str">
        <f t="shared" si="166"/>
        <v/>
      </c>
      <c r="I511" s="57" t="str">
        <f t="shared" si="167"/>
        <v/>
      </c>
      <c r="J511" s="64" t="str">
        <f t="shared" si="168"/>
        <v/>
      </c>
      <c r="K511" s="64" t="str">
        <f t="shared" si="169"/>
        <v/>
      </c>
      <c r="L511" s="114" t="str">
        <f t="shared" si="170"/>
        <v/>
      </c>
      <c r="M511" s="114" t="str">
        <f t="shared" si="171"/>
        <v/>
      </c>
      <c r="N511" s="113" t="str">
        <f>IF(B511&lt;&gt;"",IF(INDEX(ctrlage,B511)=TRUE,Livraison!$B$15-(YEAR(INDEX(pgebdat,B511))),""),"")</f>
        <v/>
      </c>
      <c r="O511" s="107"/>
      <c r="P511" s="105"/>
      <c r="Q511" s="108"/>
      <c r="R511" s="126"/>
      <c r="S511" s="108"/>
      <c r="T511" s="108"/>
      <c r="U511" s="108"/>
      <c r="V511" s="105"/>
      <c r="W511" s="132" t="str">
        <f t="shared" si="175"/>
        <v/>
      </c>
      <c r="X511" s="26" t="str">
        <f t="shared" si="172"/>
        <v/>
      </c>
      <c r="Y511" s="26" t="str">
        <f t="shared" si="176"/>
        <v/>
      </c>
      <c r="Z511" s="26" t="str">
        <f t="shared" si="177"/>
        <v/>
      </c>
      <c r="AA511" s="26" t="str">
        <f t="shared" si="178"/>
        <v/>
      </c>
      <c r="AB511" s="26" t="str">
        <f t="shared" si="179"/>
        <v/>
      </c>
      <c r="AC511" s="26" t="str">
        <f t="shared" si="180"/>
        <v/>
      </c>
      <c r="AD511" s="26" t="str">
        <f>IF(OR(ISBLANK(U511),ISBLANK(Q511),U511="-"),"",IF(ISNA(MATCH(U511,libtwolang,0)),FALSE,IF(AND(Z511=TRUE,INDEX(codetform,MATCH(Qualification!Q511,libtform,0))&gt;=10311000,INDEX(codetform,MATCH(Qualification!Q511,libtform,0))&lt;=10319900),IF(AND(INDEX(codetwolang,MATCH(Qualification!U511,libtwolang,0))&gt;=1,INDEX(codetwolang,MATCH(Qualification!U511,libtwolang,0))&lt;=999),TRUE,FALSE),IF(AND(INDEX(codetwolang,MATCH(Qualification!U511,libtwolang,0))&gt;=10,INDEX(codetwolang,MATCH(Qualification!U511,libtwolang,0))&lt;=99),FALSE,TRUE))))</f>
        <v/>
      </c>
      <c r="AE511" s="26" t="str">
        <f t="shared" si="173"/>
        <v/>
      </c>
      <c r="AF511" s="56" t="str">
        <f t="shared" si="181"/>
        <v/>
      </c>
    </row>
    <row r="512" spans="1:32">
      <c r="A512" s="40" t="str">
        <f t="shared" si="174"/>
        <v/>
      </c>
      <c r="B512" s="40" t="str">
        <f t="shared" si="160"/>
        <v/>
      </c>
      <c r="C512" s="65" t="str">
        <f t="shared" si="161"/>
        <v/>
      </c>
      <c r="D512" s="56" t="str">
        <f t="shared" si="162"/>
        <v/>
      </c>
      <c r="E512" s="56" t="str">
        <f t="shared" si="163"/>
        <v/>
      </c>
      <c r="F512" s="66" t="str">
        <f t="shared" si="164"/>
        <v/>
      </c>
      <c r="G512" s="66" t="str">
        <f t="shared" si="165"/>
        <v/>
      </c>
      <c r="H512" s="57" t="str">
        <f t="shared" si="166"/>
        <v/>
      </c>
      <c r="I512" s="57" t="str">
        <f t="shared" si="167"/>
        <v/>
      </c>
      <c r="J512" s="64" t="str">
        <f t="shared" si="168"/>
        <v/>
      </c>
      <c r="K512" s="64" t="str">
        <f t="shared" si="169"/>
        <v/>
      </c>
      <c r="L512" s="114" t="str">
        <f t="shared" si="170"/>
        <v/>
      </c>
      <c r="M512" s="114" t="str">
        <f t="shared" si="171"/>
        <v/>
      </c>
      <c r="N512" s="113" t="str">
        <f>IF(B512&lt;&gt;"",IF(INDEX(ctrlage,B512)=TRUE,Livraison!$B$15-(YEAR(INDEX(pgebdat,B512))),""),"")</f>
        <v/>
      </c>
      <c r="O512" s="107"/>
      <c r="P512" s="105"/>
      <c r="Q512" s="108"/>
      <c r="R512" s="126"/>
      <c r="S512" s="108"/>
      <c r="T512" s="108"/>
      <c r="U512" s="108"/>
      <c r="V512" s="105"/>
      <c r="W512" s="132" t="str">
        <f t="shared" si="175"/>
        <v/>
      </c>
      <c r="X512" s="26" t="str">
        <f t="shared" si="172"/>
        <v/>
      </c>
      <c r="Y512" s="26" t="str">
        <f t="shared" si="176"/>
        <v/>
      </c>
      <c r="Z512" s="26" t="str">
        <f t="shared" si="177"/>
        <v/>
      </c>
      <c r="AA512" s="26" t="str">
        <f t="shared" si="178"/>
        <v/>
      </c>
      <c r="AB512" s="26" t="str">
        <f t="shared" si="179"/>
        <v/>
      </c>
      <c r="AC512" s="26" t="str">
        <f t="shared" si="180"/>
        <v/>
      </c>
      <c r="AD512" s="26" t="str">
        <f>IF(OR(ISBLANK(U512),ISBLANK(Q512),U512="-"),"",IF(ISNA(MATCH(U512,libtwolang,0)),FALSE,IF(AND(Z512=TRUE,INDEX(codetform,MATCH(Qualification!Q512,libtform,0))&gt;=10311000,INDEX(codetform,MATCH(Qualification!Q512,libtform,0))&lt;=10319900),IF(AND(INDEX(codetwolang,MATCH(Qualification!U512,libtwolang,0))&gt;=1,INDEX(codetwolang,MATCH(Qualification!U512,libtwolang,0))&lt;=999),TRUE,FALSE),IF(AND(INDEX(codetwolang,MATCH(Qualification!U512,libtwolang,0))&gt;=10,INDEX(codetwolang,MATCH(Qualification!U512,libtwolang,0))&lt;=99),FALSE,TRUE))))</f>
        <v/>
      </c>
      <c r="AE512" s="26" t="str">
        <f t="shared" si="173"/>
        <v/>
      </c>
      <c r="AF512" s="56" t="str">
        <f t="shared" si="181"/>
        <v/>
      </c>
    </row>
    <row r="513" spans="1:32">
      <c r="A513" s="40" t="str">
        <f t="shared" si="174"/>
        <v/>
      </c>
      <c r="B513" s="40" t="str">
        <f t="shared" si="160"/>
        <v/>
      </c>
      <c r="C513" s="65" t="str">
        <f t="shared" si="161"/>
        <v/>
      </c>
      <c r="D513" s="56" t="str">
        <f t="shared" si="162"/>
        <v/>
      </c>
      <c r="E513" s="56" t="str">
        <f t="shared" si="163"/>
        <v/>
      </c>
      <c r="F513" s="66" t="str">
        <f t="shared" si="164"/>
        <v/>
      </c>
      <c r="G513" s="66" t="str">
        <f t="shared" si="165"/>
        <v/>
      </c>
      <c r="H513" s="57" t="str">
        <f t="shared" si="166"/>
        <v/>
      </c>
      <c r="I513" s="57" t="str">
        <f t="shared" si="167"/>
        <v/>
      </c>
      <c r="J513" s="64" t="str">
        <f t="shared" si="168"/>
        <v/>
      </c>
      <c r="K513" s="64" t="str">
        <f t="shared" si="169"/>
        <v/>
      </c>
      <c r="L513" s="114" t="str">
        <f t="shared" si="170"/>
        <v/>
      </c>
      <c r="M513" s="114" t="str">
        <f t="shared" si="171"/>
        <v/>
      </c>
      <c r="N513" s="113" t="str">
        <f>IF(B513&lt;&gt;"",IF(INDEX(ctrlage,B513)=TRUE,Livraison!$B$15-(YEAR(INDEX(pgebdat,B513))),""),"")</f>
        <v/>
      </c>
      <c r="O513" s="107"/>
      <c r="P513" s="105"/>
      <c r="Q513" s="108"/>
      <c r="R513" s="126"/>
      <c r="S513" s="108"/>
      <c r="T513" s="108"/>
      <c r="U513" s="108"/>
      <c r="V513" s="105"/>
      <c r="W513" s="132" t="str">
        <f t="shared" si="175"/>
        <v/>
      </c>
      <c r="X513" s="26" t="str">
        <f t="shared" si="172"/>
        <v/>
      </c>
      <c r="Y513" s="26" t="str">
        <f t="shared" si="176"/>
        <v/>
      </c>
      <c r="Z513" s="26" t="str">
        <f t="shared" si="177"/>
        <v/>
      </c>
      <c r="AA513" s="26" t="str">
        <f t="shared" si="178"/>
        <v/>
      </c>
      <c r="AB513" s="26" t="str">
        <f t="shared" si="179"/>
        <v/>
      </c>
      <c r="AC513" s="26" t="str">
        <f t="shared" si="180"/>
        <v/>
      </c>
      <c r="AD513" s="26" t="str">
        <f>IF(OR(ISBLANK(U513),ISBLANK(Q513),U513="-"),"",IF(ISNA(MATCH(U513,libtwolang,0)),FALSE,IF(AND(Z513=TRUE,INDEX(codetform,MATCH(Qualification!Q513,libtform,0))&gt;=10311000,INDEX(codetform,MATCH(Qualification!Q513,libtform,0))&lt;=10319900),IF(AND(INDEX(codetwolang,MATCH(Qualification!U513,libtwolang,0))&gt;=1,INDEX(codetwolang,MATCH(Qualification!U513,libtwolang,0))&lt;=999),TRUE,FALSE),IF(AND(INDEX(codetwolang,MATCH(Qualification!U513,libtwolang,0))&gt;=10,INDEX(codetwolang,MATCH(Qualification!U513,libtwolang,0))&lt;=99),FALSE,TRUE))))</f>
        <v/>
      </c>
      <c r="AE513" s="26" t="str">
        <f t="shared" si="173"/>
        <v/>
      </c>
      <c r="AF513" s="56" t="str">
        <f t="shared" si="181"/>
        <v/>
      </c>
    </row>
    <row r="514" spans="1:32">
      <c r="A514" s="40" t="str">
        <f t="shared" si="174"/>
        <v/>
      </c>
      <c r="B514" s="40" t="str">
        <f t="shared" si="160"/>
        <v/>
      </c>
      <c r="C514" s="65" t="str">
        <f t="shared" si="161"/>
        <v/>
      </c>
      <c r="D514" s="56" t="str">
        <f t="shared" si="162"/>
        <v/>
      </c>
      <c r="E514" s="56" t="str">
        <f t="shared" si="163"/>
        <v/>
      </c>
      <c r="F514" s="66" t="str">
        <f t="shared" si="164"/>
        <v/>
      </c>
      <c r="G514" s="66" t="str">
        <f t="shared" si="165"/>
        <v/>
      </c>
      <c r="H514" s="57" t="str">
        <f t="shared" si="166"/>
        <v/>
      </c>
      <c r="I514" s="57" t="str">
        <f t="shared" si="167"/>
        <v/>
      </c>
      <c r="J514" s="64" t="str">
        <f t="shared" si="168"/>
        <v/>
      </c>
      <c r="K514" s="64" t="str">
        <f t="shared" si="169"/>
        <v/>
      </c>
      <c r="L514" s="114" t="str">
        <f t="shared" si="170"/>
        <v/>
      </c>
      <c r="M514" s="114" t="str">
        <f t="shared" si="171"/>
        <v/>
      </c>
      <c r="N514" s="113" t="str">
        <f>IF(B514&lt;&gt;"",IF(INDEX(ctrlage,B514)=TRUE,Livraison!$B$15-(YEAR(INDEX(pgebdat,B514))),""),"")</f>
        <v/>
      </c>
      <c r="O514" s="107"/>
      <c r="P514" s="105"/>
      <c r="Q514" s="108"/>
      <c r="R514" s="126"/>
      <c r="S514" s="108"/>
      <c r="T514" s="108"/>
      <c r="U514" s="108"/>
      <c r="V514" s="105"/>
      <c r="W514" s="132" t="str">
        <f t="shared" si="175"/>
        <v/>
      </c>
      <c r="X514" s="26" t="str">
        <f t="shared" si="172"/>
        <v/>
      </c>
      <c r="Y514" s="26" t="str">
        <f t="shared" si="176"/>
        <v/>
      </c>
      <c r="Z514" s="26" t="str">
        <f t="shared" si="177"/>
        <v/>
      </c>
      <c r="AA514" s="26" t="str">
        <f t="shared" si="178"/>
        <v/>
      </c>
      <c r="AB514" s="26" t="str">
        <f t="shared" si="179"/>
        <v/>
      </c>
      <c r="AC514" s="26" t="str">
        <f t="shared" si="180"/>
        <v/>
      </c>
      <c r="AD514" s="26" t="str">
        <f>IF(OR(ISBLANK(U514),ISBLANK(Q514),U514="-"),"",IF(ISNA(MATCH(U514,libtwolang,0)),FALSE,IF(AND(Z514=TRUE,INDEX(codetform,MATCH(Qualification!Q514,libtform,0))&gt;=10311000,INDEX(codetform,MATCH(Qualification!Q514,libtform,0))&lt;=10319900),IF(AND(INDEX(codetwolang,MATCH(Qualification!U514,libtwolang,0))&gt;=1,INDEX(codetwolang,MATCH(Qualification!U514,libtwolang,0))&lt;=999),TRUE,FALSE),IF(AND(INDEX(codetwolang,MATCH(Qualification!U514,libtwolang,0))&gt;=10,INDEX(codetwolang,MATCH(Qualification!U514,libtwolang,0))&lt;=99),FALSE,TRUE))))</f>
        <v/>
      </c>
      <c r="AE514" s="26" t="str">
        <f t="shared" si="173"/>
        <v/>
      </c>
      <c r="AF514" s="56" t="str">
        <f t="shared" si="181"/>
        <v/>
      </c>
    </row>
    <row r="515" spans="1:32">
      <c r="A515" s="40" t="str">
        <f t="shared" si="174"/>
        <v/>
      </c>
      <c r="B515" s="40" t="str">
        <f t="shared" si="160"/>
        <v/>
      </c>
      <c r="C515" s="65" t="str">
        <f t="shared" si="161"/>
        <v/>
      </c>
      <c r="D515" s="56" t="str">
        <f t="shared" si="162"/>
        <v/>
      </c>
      <c r="E515" s="56" t="str">
        <f t="shared" si="163"/>
        <v/>
      </c>
      <c r="F515" s="66" t="str">
        <f t="shared" si="164"/>
        <v/>
      </c>
      <c r="G515" s="66" t="str">
        <f t="shared" si="165"/>
        <v/>
      </c>
      <c r="H515" s="57" t="str">
        <f t="shared" si="166"/>
        <v/>
      </c>
      <c r="I515" s="57" t="str">
        <f t="shared" si="167"/>
        <v/>
      </c>
      <c r="J515" s="64" t="str">
        <f t="shared" si="168"/>
        <v/>
      </c>
      <c r="K515" s="64" t="str">
        <f t="shared" si="169"/>
        <v/>
      </c>
      <c r="L515" s="114" t="str">
        <f t="shared" si="170"/>
        <v/>
      </c>
      <c r="M515" s="114" t="str">
        <f t="shared" si="171"/>
        <v/>
      </c>
      <c r="N515" s="113" t="str">
        <f>IF(B515&lt;&gt;"",IF(INDEX(ctrlage,B515)=TRUE,Livraison!$B$15-(YEAR(INDEX(pgebdat,B515))),""),"")</f>
        <v/>
      </c>
      <c r="O515" s="107"/>
      <c r="P515" s="105"/>
      <c r="Q515" s="108"/>
      <c r="R515" s="126"/>
      <c r="S515" s="108"/>
      <c r="T515" s="108"/>
      <c r="U515" s="108"/>
      <c r="V515" s="105"/>
      <c r="W515" s="132" t="str">
        <f t="shared" si="175"/>
        <v/>
      </c>
      <c r="X515" s="26" t="str">
        <f t="shared" si="172"/>
        <v/>
      </c>
      <c r="Y515" s="26" t="str">
        <f t="shared" si="176"/>
        <v/>
      </c>
      <c r="Z515" s="26" t="str">
        <f t="shared" si="177"/>
        <v/>
      </c>
      <c r="AA515" s="26" t="str">
        <f t="shared" si="178"/>
        <v/>
      </c>
      <c r="AB515" s="26" t="str">
        <f t="shared" si="179"/>
        <v/>
      </c>
      <c r="AC515" s="26" t="str">
        <f t="shared" si="180"/>
        <v/>
      </c>
      <c r="AD515" s="26" t="str">
        <f>IF(OR(ISBLANK(U515),ISBLANK(Q515),U515="-"),"",IF(ISNA(MATCH(U515,libtwolang,0)),FALSE,IF(AND(Z515=TRUE,INDEX(codetform,MATCH(Qualification!Q515,libtform,0))&gt;=10311000,INDEX(codetform,MATCH(Qualification!Q515,libtform,0))&lt;=10319900),IF(AND(INDEX(codetwolang,MATCH(Qualification!U515,libtwolang,0))&gt;=1,INDEX(codetwolang,MATCH(Qualification!U515,libtwolang,0))&lt;=999),TRUE,FALSE),IF(AND(INDEX(codetwolang,MATCH(Qualification!U515,libtwolang,0))&gt;=10,INDEX(codetwolang,MATCH(Qualification!U515,libtwolang,0))&lt;=99),FALSE,TRUE))))</f>
        <v/>
      </c>
      <c r="AE515" s="26" t="str">
        <f t="shared" si="173"/>
        <v/>
      </c>
      <c r="AF515" s="56" t="str">
        <f t="shared" si="181"/>
        <v/>
      </c>
    </row>
    <row r="516" spans="1:32">
      <c r="A516" s="40" t="str">
        <f t="shared" si="174"/>
        <v/>
      </c>
      <c r="B516" s="40" t="str">
        <f t="shared" si="160"/>
        <v/>
      </c>
      <c r="C516" s="65" t="str">
        <f t="shared" si="161"/>
        <v/>
      </c>
      <c r="D516" s="56" t="str">
        <f t="shared" si="162"/>
        <v/>
      </c>
      <c r="E516" s="56" t="str">
        <f t="shared" si="163"/>
        <v/>
      </c>
      <c r="F516" s="66" t="str">
        <f t="shared" si="164"/>
        <v/>
      </c>
      <c r="G516" s="66" t="str">
        <f t="shared" si="165"/>
        <v/>
      </c>
      <c r="H516" s="57" t="str">
        <f t="shared" si="166"/>
        <v/>
      </c>
      <c r="I516" s="57" t="str">
        <f t="shared" si="167"/>
        <v/>
      </c>
      <c r="J516" s="64" t="str">
        <f t="shared" si="168"/>
        <v/>
      </c>
      <c r="K516" s="64" t="str">
        <f t="shared" si="169"/>
        <v/>
      </c>
      <c r="L516" s="114" t="str">
        <f t="shared" si="170"/>
        <v/>
      </c>
      <c r="M516" s="114" t="str">
        <f t="shared" si="171"/>
        <v/>
      </c>
      <c r="N516" s="113" t="str">
        <f>IF(B516&lt;&gt;"",IF(INDEX(ctrlage,B516)=TRUE,Livraison!$B$15-(YEAR(INDEX(pgebdat,B516))),""),"")</f>
        <v/>
      </c>
      <c r="O516" s="107"/>
      <c r="P516" s="105"/>
      <c r="Q516" s="108"/>
      <c r="R516" s="126"/>
      <c r="S516" s="108"/>
      <c r="T516" s="108"/>
      <c r="U516" s="108"/>
      <c r="V516" s="105"/>
      <c r="W516" s="132" t="str">
        <f t="shared" si="175"/>
        <v/>
      </c>
      <c r="X516" s="26" t="str">
        <f t="shared" si="172"/>
        <v/>
      </c>
      <c r="Y516" s="26" t="str">
        <f t="shared" si="176"/>
        <v/>
      </c>
      <c r="Z516" s="26" t="str">
        <f t="shared" si="177"/>
        <v/>
      </c>
      <c r="AA516" s="26" t="str">
        <f t="shared" si="178"/>
        <v/>
      </c>
      <c r="AB516" s="26" t="str">
        <f t="shared" si="179"/>
        <v/>
      </c>
      <c r="AC516" s="26" t="str">
        <f t="shared" si="180"/>
        <v/>
      </c>
      <c r="AD516" s="26" t="str">
        <f>IF(OR(ISBLANK(U516),ISBLANK(Q516),U516="-"),"",IF(ISNA(MATCH(U516,libtwolang,0)),FALSE,IF(AND(Z516=TRUE,INDEX(codetform,MATCH(Qualification!Q516,libtform,0))&gt;=10311000,INDEX(codetform,MATCH(Qualification!Q516,libtform,0))&lt;=10319900),IF(AND(INDEX(codetwolang,MATCH(Qualification!U516,libtwolang,0))&gt;=1,INDEX(codetwolang,MATCH(Qualification!U516,libtwolang,0))&lt;=999),TRUE,FALSE),IF(AND(INDEX(codetwolang,MATCH(Qualification!U516,libtwolang,0))&gt;=10,INDEX(codetwolang,MATCH(Qualification!U516,libtwolang,0))&lt;=99),FALSE,TRUE))))</f>
        <v/>
      </c>
      <c r="AE516" s="26" t="str">
        <f t="shared" si="173"/>
        <v/>
      </c>
      <c r="AF516" s="56" t="str">
        <f t="shared" si="181"/>
        <v/>
      </c>
    </row>
    <row r="517" spans="1:32">
      <c r="A517" s="40" t="str">
        <f t="shared" si="174"/>
        <v/>
      </c>
      <c r="B517" s="40" t="str">
        <f t="shared" si="160"/>
        <v/>
      </c>
      <c r="C517" s="65" t="str">
        <f t="shared" si="161"/>
        <v/>
      </c>
      <c r="D517" s="56" t="str">
        <f t="shared" si="162"/>
        <v/>
      </c>
      <c r="E517" s="56" t="str">
        <f t="shared" si="163"/>
        <v/>
      </c>
      <c r="F517" s="66" t="str">
        <f t="shared" si="164"/>
        <v/>
      </c>
      <c r="G517" s="66" t="str">
        <f t="shared" si="165"/>
        <v/>
      </c>
      <c r="H517" s="57" t="str">
        <f t="shared" si="166"/>
        <v/>
      </c>
      <c r="I517" s="57" t="str">
        <f t="shared" si="167"/>
        <v/>
      </c>
      <c r="J517" s="64" t="str">
        <f t="shared" si="168"/>
        <v/>
      </c>
      <c r="K517" s="64" t="str">
        <f t="shared" si="169"/>
        <v/>
      </c>
      <c r="L517" s="114" t="str">
        <f t="shared" si="170"/>
        <v/>
      </c>
      <c r="M517" s="114" t="str">
        <f t="shared" si="171"/>
        <v/>
      </c>
      <c r="N517" s="113" t="str">
        <f>IF(B517&lt;&gt;"",IF(INDEX(ctrlage,B517)=TRUE,Livraison!$B$15-(YEAR(INDEX(pgebdat,B517))),""),"")</f>
        <v/>
      </c>
      <c r="O517" s="107"/>
      <c r="P517" s="105"/>
      <c r="Q517" s="108"/>
      <c r="R517" s="126"/>
      <c r="S517" s="108"/>
      <c r="T517" s="108"/>
      <c r="U517" s="108"/>
      <c r="V517" s="105"/>
      <c r="W517" s="132" t="str">
        <f t="shared" si="175"/>
        <v/>
      </c>
      <c r="X517" s="26" t="str">
        <f t="shared" si="172"/>
        <v/>
      </c>
      <c r="Y517" s="26" t="str">
        <f t="shared" si="176"/>
        <v/>
      </c>
      <c r="Z517" s="26" t="str">
        <f t="shared" si="177"/>
        <v/>
      </c>
      <c r="AA517" s="26" t="str">
        <f t="shared" si="178"/>
        <v/>
      </c>
      <c r="AB517" s="26" t="str">
        <f t="shared" si="179"/>
        <v/>
      </c>
      <c r="AC517" s="26" t="str">
        <f t="shared" si="180"/>
        <v/>
      </c>
      <c r="AD517" s="26" t="str">
        <f>IF(OR(ISBLANK(U517),ISBLANK(Q517),U517="-"),"",IF(ISNA(MATCH(U517,libtwolang,0)),FALSE,IF(AND(Z517=TRUE,INDEX(codetform,MATCH(Qualification!Q517,libtform,0))&gt;=10311000,INDEX(codetform,MATCH(Qualification!Q517,libtform,0))&lt;=10319900),IF(AND(INDEX(codetwolang,MATCH(Qualification!U517,libtwolang,0))&gt;=1,INDEX(codetwolang,MATCH(Qualification!U517,libtwolang,0))&lt;=999),TRUE,FALSE),IF(AND(INDEX(codetwolang,MATCH(Qualification!U517,libtwolang,0))&gt;=10,INDEX(codetwolang,MATCH(Qualification!U517,libtwolang,0))&lt;=99),FALSE,TRUE))))</f>
        <v/>
      </c>
      <c r="AE517" s="26" t="str">
        <f t="shared" si="173"/>
        <v/>
      </c>
      <c r="AF517" s="56" t="str">
        <f t="shared" si="181"/>
        <v/>
      </c>
    </row>
    <row r="518" spans="1:32">
      <c r="A518" s="40" t="str">
        <f t="shared" si="174"/>
        <v/>
      </c>
      <c r="B518" s="40" t="str">
        <f t="shared" si="160"/>
        <v/>
      </c>
      <c r="C518" s="65" t="str">
        <f t="shared" si="161"/>
        <v/>
      </c>
      <c r="D518" s="56" t="str">
        <f t="shared" si="162"/>
        <v/>
      </c>
      <c r="E518" s="56" t="str">
        <f t="shared" si="163"/>
        <v/>
      </c>
      <c r="F518" s="66" t="str">
        <f t="shared" si="164"/>
        <v/>
      </c>
      <c r="G518" s="66" t="str">
        <f t="shared" si="165"/>
        <v/>
      </c>
      <c r="H518" s="57" t="str">
        <f t="shared" si="166"/>
        <v/>
      </c>
      <c r="I518" s="57" t="str">
        <f t="shared" si="167"/>
        <v/>
      </c>
      <c r="J518" s="64" t="str">
        <f t="shared" si="168"/>
        <v/>
      </c>
      <c r="K518" s="64" t="str">
        <f t="shared" si="169"/>
        <v/>
      </c>
      <c r="L518" s="114" t="str">
        <f t="shared" si="170"/>
        <v/>
      </c>
      <c r="M518" s="114" t="str">
        <f t="shared" si="171"/>
        <v/>
      </c>
      <c r="N518" s="113" t="str">
        <f>IF(B518&lt;&gt;"",IF(INDEX(ctrlage,B518)=TRUE,Livraison!$B$15-(YEAR(INDEX(pgebdat,B518))),""),"")</f>
        <v/>
      </c>
      <c r="O518" s="107"/>
      <c r="P518" s="105"/>
      <c r="Q518" s="108"/>
      <c r="R518" s="126"/>
      <c r="S518" s="108"/>
      <c r="T518" s="108"/>
      <c r="U518" s="108"/>
      <c r="V518" s="105"/>
      <c r="W518" s="132" t="str">
        <f t="shared" si="175"/>
        <v/>
      </c>
      <c r="X518" s="26" t="str">
        <f t="shared" si="172"/>
        <v/>
      </c>
      <c r="Y518" s="26" t="str">
        <f t="shared" si="176"/>
        <v/>
      </c>
      <c r="Z518" s="26" t="str">
        <f t="shared" si="177"/>
        <v/>
      </c>
      <c r="AA518" s="26" t="str">
        <f t="shared" si="178"/>
        <v/>
      </c>
      <c r="AB518" s="26" t="str">
        <f t="shared" si="179"/>
        <v/>
      </c>
      <c r="AC518" s="26" t="str">
        <f t="shared" si="180"/>
        <v/>
      </c>
      <c r="AD518" s="26" t="str">
        <f>IF(OR(ISBLANK(U518),ISBLANK(Q518),U518="-"),"",IF(ISNA(MATCH(U518,libtwolang,0)),FALSE,IF(AND(Z518=TRUE,INDEX(codetform,MATCH(Qualification!Q518,libtform,0))&gt;=10311000,INDEX(codetform,MATCH(Qualification!Q518,libtform,0))&lt;=10319900),IF(AND(INDEX(codetwolang,MATCH(Qualification!U518,libtwolang,0))&gt;=1,INDEX(codetwolang,MATCH(Qualification!U518,libtwolang,0))&lt;=999),TRUE,FALSE),IF(AND(INDEX(codetwolang,MATCH(Qualification!U518,libtwolang,0))&gt;=10,INDEX(codetwolang,MATCH(Qualification!U518,libtwolang,0))&lt;=99),FALSE,TRUE))))</f>
        <v/>
      </c>
      <c r="AE518" s="26" t="str">
        <f t="shared" si="173"/>
        <v/>
      </c>
      <c r="AF518" s="56" t="str">
        <f t="shared" si="181"/>
        <v/>
      </c>
    </row>
    <row r="519" spans="1:32">
      <c r="A519" s="40" t="str">
        <f t="shared" si="174"/>
        <v/>
      </c>
      <c r="B519" s="40" t="str">
        <f t="shared" si="160"/>
        <v/>
      </c>
      <c r="C519" s="65" t="str">
        <f t="shared" si="161"/>
        <v/>
      </c>
      <c r="D519" s="56" t="str">
        <f t="shared" si="162"/>
        <v/>
      </c>
      <c r="E519" s="56" t="str">
        <f t="shared" si="163"/>
        <v/>
      </c>
      <c r="F519" s="66" t="str">
        <f t="shared" si="164"/>
        <v/>
      </c>
      <c r="G519" s="66" t="str">
        <f t="shared" si="165"/>
        <v/>
      </c>
      <c r="H519" s="57" t="str">
        <f t="shared" si="166"/>
        <v/>
      </c>
      <c r="I519" s="57" t="str">
        <f t="shared" si="167"/>
        <v/>
      </c>
      <c r="J519" s="64" t="str">
        <f t="shared" si="168"/>
        <v/>
      </c>
      <c r="K519" s="64" t="str">
        <f t="shared" si="169"/>
        <v/>
      </c>
      <c r="L519" s="114" t="str">
        <f t="shared" si="170"/>
        <v/>
      </c>
      <c r="M519" s="114" t="str">
        <f t="shared" si="171"/>
        <v/>
      </c>
      <c r="N519" s="113" t="str">
        <f>IF(B519&lt;&gt;"",IF(INDEX(ctrlage,B519)=TRUE,Livraison!$B$15-(YEAR(INDEX(pgebdat,B519))),""),"")</f>
        <v/>
      </c>
      <c r="O519" s="107"/>
      <c r="P519" s="105"/>
      <c r="Q519" s="108"/>
      <c r="R519" s="126"/>
      <c r="S519" s="108"/>
      <c r="T519" s="108"/>
      <c r="U519" s="108"/>
      <c r="V519" s="105"/>
      <c r="W519" s="132" t="str">
        <f t="shared" si="175"/>
        <v/>
      </c>
      <c r="X519" s="26" t="str">
        <f t="shared" si="172"/>
        <v/>
      </c>
      <c r="Y519" s="26" t="str">
        <f t="shared" si="176"/>
        <v/>
      </c>
      <c r="Z519" s="26" t="str">
        <f t="shared" si="177"/>
        <v/>
      </c>
      <c r="AA519" s="26" t="str">
        <f t="shared" si="178"/>
        <v/>
      </c>
      <c r="AB519" s="26" t="str">
        <f t="shared" si="179"/>
        <v/>
      </c>
      <c r="AC519" s="26" t="str">
        <f t="shared" si="180"/>
        <v/>
      </c>
      <c r="AD519" s="26" t="str">
        <f>IF(OR(ISBLANK(U519),ISBLANK(Q519),U519="-"),"",IF(ISNA(MATCH(U519,libtwolang,0)),FALSE,IF(AND(Z519=TRUE,INDEX(codetform,MATCH(Qualification!Q519,libtform,0))&gt;=10311000,INDEX(codetform,MATCH(Qualification!Q519,libtform,0))&lt;=10319900),IF(AND(INDEX(codetwolang,MATCH(Qualification!U519,libtwolang,0))&gt;=1,INDEX(codetwolang,MATCH(Qualification!U519,libtwolang,0))&lt;=999),TRUE,FALSE),IF(AND(INDEX(codetwolang,MATCH(Qualification!U519,libtwolang,0))&gt;=10,INDEX(codetwolang,MATCH(Qualification!U519,libtwolang,0))&lt;=99),FALSE,TRUE))))</f>
        <v/>
      </c>
      <c r="AE519" s="26" t="str">
        <f t="shared" si="173"/>
        <v/>
      </c>
      <c r="AF519" s="56" t="str">
        <f t="shared" si="181"/>
        <v/>
      </c>
    </row>
    <row r="520" spans="1:32">
      <c r="A520" s="40" t="str">
        <f t="shared" si="174"/>
        <v/>
      </c>
      <c r="B520" s="40" t="str">
        <f t="shared" si="160"/>
        <v/>
      </c>
      <c r="C520" s="65" t="str">
        <f t="shared" si="161"/>
        <v/>
      </c>
      <c r="D520" s="56" t="str">
        <f t="shared" si="162"/>
        <v/>
      </c>
      <c r="E520" s="56" t="str">
        <f t="shared" si="163"/>
        <v/>
      </c>
      <c r="F520" s="66" t="str">
        <f t="shared" si="164"/>
        <v/>
      </c>
      <c r="G520" s="66" t="str">
        <f t="shared" si="165"/>
        <v/>
      </c>
      <c r="H520" s="57" t="str">
        <f t="shared" si="166"/>
        <v/>
      </c>
      <c r="I520" s="57" t="str">
        <f t="shared" si="167"/>
        <v/>
      </c>
      <c r="J520" s="64" t="str">
        <f t="shared" si="168"/>
        <v/>
      </c>
      <c r="K520" s="64" t="str">
        <f t="shared" si="169"/>
        <v/>
      </c>
      <c r="L520" s="114" t="str">
        <f t="shared" si="170"/>
        <v/>
      </c>
      <c r="M520" s="114" t="str">
        <f t="shared" si="171"/>
        <v/>
      </c>
      <c r="N520" s="113" t="str">
        <f>IF(B520&lt;&gt;"",IF(INDEX(ctrlage,B520)=TRUE,Livraison!$B$15-(YEAR(INDEX(pgebdat,B520))),""),"")</f>
        <v/>
      </c>
      <c r="O520" s="107"/>
      <c r="P520" s="105"/>
      <c r="Q520" s="108"/>
      <c r="R520" s="126"/>
      <c r="S520" s="108"/>
      <c r="T520" s="108"/>
      <c r="U520" s="108"/>
      <c r="V520" s="105"/>
      <c r="W520" s="132" t="str">
        <f t="shared" si="175"/>
        <v/>
      </c>
      <c r="X520" s="26" t="str">
        <f t="shared" si="172"/>
        <v/>
      </c>
      <c r="Y520" s="26" t="str">
        <f t="shared" si="176"/>
        <v/>
      </c>
      <c r="Z520" s="26" t="str">
        <f t="shared" si="177"/>
        <v/>
      </c>
      <c r="AA520" s="26" t="str">
        <f t="shared" si="178"/>
        <v/>
      </c>
      <c r="AB520" s="26" t="str">
        <f t="shared" si="179"/>
        <v/>
      </c>
      <c r="AC520" s="26" t="str">
        <f t="shared" si="180"/>
        <v/>
      </c>
      <c r="AD520" s="26" t="str">
        <f>IF(OR(ISBLANK(U520),ISBLANK(Q520),U520="-"),"",IF(ISNA(MATCH(U520,libtwolang,0)),FALSE,IF(AND(Z520=TRUE,INDEX(codetform,MATCH(Qualification!Q520,libtform,0))&gt;=10311000,INDEX(codetform,MATCH(Qualification!Q520,libtform,0))&lt;=10319900),IF(AND(INDEX(codetwolang,MATCH(Qualification!U520,libtwolang,0))&gt;=1,INDEX(codetwolang,MATCH(Qualification!U520,libtwolang,0))&lt;=999),TRUE,FALSE),IF(AND(INDEX(codetwolang,MATCH(Qualification!U520,libtwolang,0))&gt;=10,INDEX(codetwolang,MATCH(Qualification!U520,libtwolang,0))&lt;=99),FALSE,TRUE))))</f>
        <v/>
      </c>
      <c r="AE520" s="26" t="str">
        <f t="shared" si="173"/>
        <v/>
      </c>
      <c r="AF520" s="56" t="str">
        <f t="shared" si="181"/>
        <v/>
      </c>
    </row>
    <row r="521" spans="1:32">
      <c r="A521" s="40" t="str">
        <f t="shared" si="174"/>
        <v/>
      </c>
      <c r="B521" s="40" t="str">
        <f t="shared" si="160"/>
        <v/>
      </c>
      <c r="C521" s="65" t="str">
        <f t="shared" si="161"/>
        <v/>
      </c>
      <c r="D521" s="56" t="str">
        <f t="shared" si="162"/>
        <v/>
      </c>
      <c r="E521" s="56" t="str">
        <f t="shared" si="163"/>
        <v/>
      </c>
      <c r="F521" s="66" t="str">
        <f t="shared" si="164"/>
        <v/>
      </c>
      <c r="G521" s="66" t="str">
        <f t="shared" si="165"/>
        <v/>
      </c>
      <c r="H521" s="57" t="str">
        <f t="shared" si="166"/>
        <v/>
      </c>
      <c r="I521" s="57" t="str">
        <f t="shared" si="167"/>
        <v/>
      </c>
      <c r="J521" s="64" t="str">
        <f t="shared" si="168"/>
        <v/>
      </c>
      <c r="K521" s="64" t="str">
        <f t="shared" si="169"/>
        <v/>
      </c>
      <c r="L521" s="114" t="str">
        <f t="shared" si="170"/>
        <v/>
      </c>
      <c r="M521" s="114" t="str">
        <f t="shared" si="171"/>
        <v/>
      </c>
      <c r="N521" s="113" t="str">
        <f>IF(B521&lt;&gt;"",IF(INDEX(ctrlage,B521)=TRUE,Livraison!$B$15-(YEAR(INDEX(pgebdat,B521))),""),"")</f>
        <v/>
      </c>
      <c r="O521" s="107"/>
      <c r="P521" s="105"/>
      <c r="Q521" s="108"/>
      <c r="R521" s="126"/>
      <c r="S521" s="108"/>
      <c r="T521" s="108"/>
      <c r="U521" s="108"/>
      <c r="V521" s="105"/>
      <c r="W521" s="132" t="str">
        <f t="shared" si="175"/>
        <v/>
      </c>
      <c r="X521" s="26" t="str">
        <f t="shared" si="172"/>
        <v/>
      </c>
      <c r="Y521" s="26" t="str">
        <f t="shared" si="176"/>
        <v/>
      </c>
      <c r="Z521" s="26" t="str">
        <f t="shared" si="177"/>
        <v/>
      </c>
      <c r="AA521" s="26" t="str">
        <f t="shared" si="178"/>
        <v/>
      </c>
      <c r="AB521" s="26" t="str">
        <f t="shared" si="179"/>
        <v/>
      </c>
      <c r="AC521" s="26" t="str">
        <f t="shared" si="180"/>
        <v/>
      </c>
      <c r="AD521" s="26" t="str">
        <f>IF(OR(ISBLANK(U521),ISBLANK(Q521),U521="-"),"",IF(ISNA(MATCH(U521,libtwolang,0)),FALSE,IF(AND(Z521=TRUE,INDEX(codetform,MATCH(Qualification!Q521,libtform,0))&gt;=10311000,INDEX(codetform,MATCH(Qualification!Q521,libtform,0))&lt;=10319900),IF(AND(INDEX(codetwolang,MATCH(Qualification!U521,libtwolang,0))&gt;=1,INDEX(codetwolang,MATCH(Qualification!U521,libtwolang,0))&lt;=999),TRUE,FALSE),IF(AND(INDEX(codetwolang,MATCH(Qualification!U521,libtwolang,0))&gt;=10,INDEX(codetwolang,MATCH(Qualification!U521,libtwolang,0))&lt;=99),FALSE,TRUE))))</f>
        <v/>
      </c>
      <c r="AE521" s="26" t="str">
        <f t="shared" si="173"/>
        <v/>
      </c>
      <c r="AF521" s="56" t="str">
        <f t="shared" si="181"/>
        <v/>
      </c>
    </row>
    <row r="522" spans="1:32">
      <c r="A522" s="40" t="str">
        <f t="shared" si="174"/>
        <v/>
      </c>
      <c r="B522" s="40" t="str">
        <f t="shared" si="160"/>
        <v/>
      </c>
      <c r="C522" s="65" t="str">
        <f t="shared" si="161"/>
        <v/>
      </c>
      <c r="D522" s="56" t="str">
        <f t="shared" si="162"/>
        <v/>
      </c>
      <c r="E522" s="56" t="str">
        <f t="shared" si="163"/>
        <v/>
      </c>
      <c r="F522" s="66" t="str">
        <f t="shared" si="164"/>
        <v/>
      </c>
      <c r="G522" s="66" t="str">
        <f t="shared" si="165"/>
        <v/>
      </c>
      <c r="H522" s="57" t="str">
        <f t="shared" si="166"/>
        <v/>
      </c>
      <c r="I522" s="57" t="str">
        <f t="shared" si="167"/>
        <v/>
      </c>
      <c r="J522" s="64" t="str">
        <f t="shared" si="168"/>
        <v/>
      </c>
      <c r="K522" s="64" t="str">
        <f t="shared" si="169"/>
        <v/>
      </c>
      <c r="L522" s="114" t="str">
        <f t="shared" si="170"/>
        <v/>
      </c>
      <c r="M522" s="114" t="str">
        <f t="shared" si="171"/>
        <v/>
      </c>
      <c r="N522" s="113" t="str">
        <f>IF(B522&lt;&gt;"",IF(INDEX(ctrlage,B522)=TRUE,Livraison!$B$15-(YEAR(INDEX(pgebdat,B522))),""),"")</f>
        <v/>
      </c>
      <c r="O522" s="107"/>
      <c r="P522" s="105"/>
      <c r="Q522" s="108"/>
      <c r="R522" s="126"/>
      <c r="S522" s="108"/>
      <c r="T522" s="108"/>
      <c r="U522" s="108"/>
      <c r="V522" s="105"/>
      <c r="W522" s="132" t="str">
        <f t="shared" si="175"/>
        <v/>
      </c>
      <c r="X522" s="26" t="str">
        <f t="shared" si="172"/>
        <v/>
      </c>
      <c r="Y522" s="26" t="str">
        <f t="shared" si="176"/>
        <v/>
      </c>
      <c r="Z522" s="26" t="str">
        <f t="shared" si="177"/>
        <v/>
      </c>
      <c r="AA522" s="26" t="str">
        <f t="shared" si="178"/>
        <v/>
      </c>
      <c r="AB522" s="26" t="str">
        <f t="shared" si="179"/>
        <v/>
      </c>
      <c r="AC522" s="26" t="str">
        <f t="shared" si="180"/>
        <v/>
      </c>
      <c r="AD522" s="26" t="str">
        <f>IF(OR(ISBLANK(U522),ISBLANK(Q522),U522="-"),"",IF(ISNA(MATCH(U522,libtwolang,0)),FALSE,IF(AND(Z522=TRUE,INDEX(codetform,MATCH(Qualification!Q522,libtform,0))&gt;=10311000,INDEX(codetform,MATCH(Qualification!Q522,libtform,0))&lt;=10319900),IF(AND(INDEX(codetwolang,MATCH(Qualification!U522,libtwolang,0))&gt;=1,INDEX(codetwolang,MATCH(Qualification!U522,libtwolang,0))&lt;=999),TRUE,FALSE),IF(AND(INDEX(codetwolang,MATCH(Qualification!U522,libtwolang,0))&gt;=10,INDEX(codetwolang,MATCH(Qualification!U522,libtwolang,0))&lt;=99),FALSE,TRUE))))</f>
        <v/>
      </c>
      <c r="AE522" s="26" t="str">
        <f t="shared" si="173"/>
        <v/>
      </c>
      <c r="AF522" s="56" t="str">
        <f t="shared" si="181"/>
        <v/>
      </c>
    </row>
    <row r="523" spans="1:32">
      <c r="A523" s="40" t="str">
        <f t="shared" si="174"/>
        <v/>
      </c>
      <c r="B523" s="40" t="str">
        <f t="shared" si="160"/>
        <v/>
      </c>
      <c r="C523" s="65" t="str">
        <f t="shared" si="161"/>
        <v/>
      </c>
      <c r="D523" s="56" t="str">
        <f t="shared" si="162"/>
        <v/>
      </c>
      <c r="E523" s="56" t="str">
        <f t="shared" si="163"/>
        <v/>
      </c>
      <c r="F523" s="66" t="str">
        <f t="shared" si="164"/>
        <v/>
      </c>
      <c r="G523" s="66" t="str">
        <f t="shared" si="165"/>
        <v/>
      </c>
      <c r="H523" s="57" t="str">
        <f t="shared" si="166"/>
        <v/>
      </c>
      <c r="I523" s="57" t="str">
        <f t="shared" si="167"/>
        <v/>
      </c>
      <c r="J523" s="64" t="str">
        <f t="shared" si="168"/>
        <v/>
      </c>
      <c r="K523" s="64" t="str">
        <f t="shared" si="169"/>
        <v/>
      </c>
      <c r="L523" s="114" t="str">
        <f t="shared" si="170"/>
        <v/>
      </c>
      <c r="M523" s="114" t="str">
        <f t="shared" si="171"/>
        <v/>
      </c>
      <c r="N523" s="113" t="str">
        <f>IF(B523&lt;&gt;"",IF(INDEX(ctrlage,B523)=TRUE,Livraison!$B$15-(YEAR(INDEX(pgebdat,B523))),""),"")</f>
        <v/>
      </c>
      <c r="O523" s="107"/>
      <c r="P523" s="105"/>
      <c r="Q523" s="108"/>
      <c r="R523" s="126"/>
      <c r="S523" s="108"/>
      <c r="T523" s="108"/>
      <c r="U523" s="108"/>
      <c r="V523" s="105"/>
      <c r="W523" s="132" t="str">
        <f t="shared" si="175"/>
        <v/>
      </c>
      <c r="X523" s="26" t="str">
        <f t="shared" si="172"/>
        <v/>
      </c>
      <c r="Y523" s="26" t="str">
        <f t="shared" si="176"/>
        <v/>
      </c>
      <c r="Z523" s="26" t="str">
        <f t="shared" si="177"/>
        <v/>
      </c>
      <c r="AA523" s="26" t="str">
        <f t="shared" si="178"/>
        <v/>
      </c>
      <c r="AB523" s="26" t="str">
        <f t="shared" si="179"/>
        <v/>
      </c>
      <c r="AC523" s="26" t="str">
        <f t="shared" si="180"/>
        <v/>
      </c>
      <c r="AD523" s="26" t="str">
        <f>IF(OR(ISBLANK(U523),ISBLANK(Q523),U523="-"),"",IF(ISNA(MATCH(U523,libtwolang,0)),FALSE,IF(AND(Z523=TRUE,INDEX(codetform,MATCH(Qualification!Q523,libtform,0))&gt;=10311000,INDEX(codetform,MATCH(Qualification!Q523,libtform,0))&lt;=10319900),IF(AND(INDEX(codetwolang,MATCH(Qualification!U523,libtwolang,0))&gt;=1,INDEX(codetwolang,MATCH(Qualification!U523,libtwolang,0))&lt;=999),TRUE,FALSE),IF(AND(INDEX(codetwolang,MATCH(Qualification!U523,libtwolang,0))&gt;=10,INDEX(codetwolang,MATCH(Qualification!U523,libtwolang,0))&lt;=99),FALSE,TRUE))))</f>
        <v/>
      </c>
      <c r="AE523" s="26" t="str">
        <f t="shared" si="173"/>
        <v/>
      </c>
      <c r="AF523" s="56" t="str">
        <f t="shared" si="181"/>
        <v/>
      </c>
    </row>
    <row r="524" spans="1:32">
      <c r="A524" s="40" t="str">
        <f t="shared" si="174"/>
        <v/>
      </c>
      <c r="B524" s="40" t="str">
        <f t="shared" ref="B524:B587" si="182">IF(O524&lt;&gt;"",IF(ISNA(MATCH(O524,pid,0)),"",IF(MATCH(O524,pid,0)=0,"",MATCH(O524,pid,0))),"")</f>
        <v/>
      </c>
      <c r="C524" s="65" t="str">
        <f t="shared" ref="C524:C587" si="183">IF(B524&lt;&gt;"",IF(INDEX(pkatid,B524)&gt;0,INDEX(pkatid,B524),""),"")</f>
        <v/>
      </c>
      <c r="D524" s="56" t="str">
        <f t="shared" ref="D524:D587" si="184">IF(B524&lt;&gt;"",IF(INDEX(psex,B524)&gt;0,INDEX(psex,B524),""),"")</f>
        <v/>
      </c>
      <c r="E524" s="56" t="str">
        <f t="shared" ref="E524:E587" si="185">IF(B524&lt;&gt;"",INDEX(ctrlsex,B524),"")</f>
        <v/>
      </c>
      <c r="F524" s="66" t="str">
        <f t="shared" ref="F524:F587" si="186">IF(B524&lt;&gt;"",IF(INDEX(pgebdat,B524)&gt;0,INDEX(pgebdat,B524),""),"")</f>
        <v/>
      </c>
      <c r="G524" s="66" t="str">
        <f t="shared" ref="G524:G587" si="187">IF(B524&lt;&gt;"",INDEX(ctrlage,B524),"")</f>
        <v/>
      </c>
      <c r="H524" s="57" t="str">
        <f t="shared" ref="H524:H587" si="188">IF(B524&lt;&gt;"",IF(INDEX(pdom,B524)&gt;0,INDEX(pdom,B524),""),"")</f>
        <v/>
      </c>
      <c r="I524" s="57" t="str">
        <f t="shared" ref="I524:I587" si="189">IF(B524&lt;&gt;"",INDEX(ctrldom,B524),"")</f>
        <v/>
      </c>
      <c r="J524" s="64" t="str">
        <f t="shared" ref="J524:J587" si="190">IF(B524&lt;&gt;"",IF(INDEX(pid,B524)&gt;0,INDEX(pid,B524),""),"")</f>
        <v/>
      </c>
      <c r="K524" s="64" t="str">
        <f t="shared" ref="K524:K587" si="191">IF(B524&lt;&gt;"",CONCATENATE(J524,S524),"")</f>
        <v/>
      </c>
      <c r="L524" s="114" t="str">
        <f t="shared" ref="L524:L587" si="192">IF(B524&lt;&gt;"",IF(INDEX(pname,B524)&gt;0,INDEX(pname,B524),""),"")</f>
        <v/>
      </c>
      <c r="M524" s="114" t="str">
        <f t="shared" ref="M524:M587" si="193">IF(B524&lt;&gt;"",IF(INDEX(psurname,B524)&gt;0,INDEX(psurname,B524),""),"")</f>
        <v/>
      </c>
      <c r="N524" s="113" t="str">
        <f>IF(B524&lt;&gt;"",IF(INDEX(ctrlage,B524)=TRUE,Livraison!$B$15-(YEAR(INDEX(pgebdat,B524))),""),"")</f>
        <v/>
      </c>
      <c r="O524" s="107"/>
      <c r="P524" s="105"/>
      <c r="Q524" s="108"/>
      <c r="R524" s="126"/>
      <c r="S524" s="108"/>
      <c r="T524" s="108"/>
      <c r="U524" s="108"/>
      <c r="V524" s="105"/>
      <c r="W524" s="132" t="str">
        <f t="shared" si="175"/>
        <v/>
      </c>
      <c r="X524" s="26" t="str">
        <f t="shared" ref="X524:X587" si="194">IF(ISBLANK(O524),"",IF(OR(ISNA(MATCH(O524,pid,0)),O524="-"),FALSE,TRUE))</f>
        <v/>
      </c>
      <c r="Y524" s="26" t="str">
        <f t="shared" si="176"/>
        <v/>
      </c>
      <c r="Z524" s="26" t="str">
        <f t="shared" si="177"/>
        <v/>
      </c>
      <c r="AA524" s="26" t="str">
        <f t="shared" si="178"/>
        <v/>
      </c>
      <c r="AB524" s="26" t="str">
        <f t="shared" si="179"/>
        <v/>
      </c>
      <c r="AC524" s="26" t="str">
        <f t="shared" si="180"/>
        <v/>
      </c>
      <c r="AD524" s="26" t="str">
        <f>IF(OR(ISBLANK(U524),ISBLANK(Q524),U524="-"),"",IF(ISNA(MATCH(U524,libtwolang,0)),FALSE,IF(AND(Z524=TRUE,INDEX(codetform,MATCH(Qualification!Q524,libtform,0))&gt;=10311000,INDEX(codetform,MATCH(Qualification!Q524,libtform,0))&lt;=10319900),IF(AND(INDEX(codetwolang,MATCH(Qualification!U524,libtwolang,0))&gt;=1,INDEX(codetwolang,MATCH(Qualification!U524,libtwolang,0))&lt;=999),TRUE,FALSE),IF(AND(INDEX(codetwolang,MATCH(Qualification!U524,libtwolang,0))&gt;=10,INDEX(codetwolang,MATCH(Qualification!U524,libtwolang,0))&lt;=99),FALSE,TRUE))))</f>
        <v/>
      </c>
      <c r="AE524" s="26" t="str">
        <f t="shared" ref="AE524:AE587" si="195">IF(OR(G524&lt;&gt;TRUE,Z524&lt;&gt;TRUE),"",IF(OR(N524&gt;INDEX(valmaxalt,MATCH(Q524,libtform,0)),N524&lt;INDEX(valminalt,MATCH(Q524,libtform,0))),FALSE,TRUE))</f>
        <v/>
      </c>
      <c r="AF524" s="56" t="str">
        <f t="shared" si="181"/>
        <v/>
      </c>
    </row>
    <row r="525" spans="1:32">
      <c r="A525" s="40" t="str">
        <f t="shared" ref="A525:A588" si="196">IF(ISBLANK(O525),"",IF(COUNTA(P525:T525)&lt;5,"Incomplet",IF(OR(COUNTIF(W525:AD525,FALSE)&gt;0,COUNTIF(W525:AC525,#N/A)&gt;0),"Erreur",IF(AE525=FALSE,"Attention","OK"))))</f>
        <v/>
      </c>
      <c r="B525" s="40" t="str">
        <f t="shared" si="182"/>
        <v/>
      </c>
      <c r="C525" s="65" t="str">
        <f t="shared" si="183"/>
        <v/>
      </c>
      <c r="D525" s="56" t="str">
        <f t="shared" si="184"/>
        <v/>
      </c>
      <c r="E525" s="56" t="str">
        <f t="shared" si="185"/>
        <v/>
      </c>
      <c r="F525" s="66" t="str">
        <f t="shared" si="186"/>
        <v/>
      </c>
      <c r="G525" s="66" t="str">
        <f t="shared" si="187"/>
        <v/>
      </c>
      <c r="H525" s="57" t="str">
        <f t="shared" si="188"/>
        <v/>
      </c>
      <c r="I525" s="57" t="str">
        <f t="shared" si="189"/>
        <v/>
      </c>
      <c r="J525" s="64" t="str">
        <f t="shared" si="190"/>
        <v/>
      </c>
      <c r="K525" s="64" t="str">
        <f t="shared" si="191"/>
        <v/>
      </c>
      <c r="L525" s="114" t="str">
        <f t="shared" si="192"/>
        <v/>
      </c>
      <c r="M525" s="114" t="str">
        <f t="shared" si="193"/>
        <v/>
      </c>
      <c r="N525" s="113" t="str">
        <f>IF(B525&lt;&gt;"",IF(INDEX(ctrlage,B525)=TRUE,Livraison!$B$15-(YEAR(INDEX(pgebdat,B525))),""),"")</f>
        <v/>
      </c>
      <c r="O525" s="107"/>
      <c r="P525" s="105"/>
      <c r="Q525" s="108"/>
      <c r="R525" s="126"/>
      <c r="S525" s="108"/>
      <c r="T525" s="108"/>
      <c r="U525" s="108"/>
      <c r="V525" s="105"/>
      <c r="W525" s="132" t="str">
        <f t="shared" ref="W525:W588" si="197">IF(K525="","",NOT(COUNTIF($K$12:$K$1011,$K525)&gt;1))</f>
        <v/>
      </c>
      <c r="X525" s="26" t="str">
        <f t="shared" si="194"/>
        <v/>
      </c>
      <c r="Y525" s="26" t="str">
        <f t="shared" si="176"/>
        <v/>
      </c>
      <c r="Z525" s="26" t="str">
        <f t="shared" si="177"/>
        <v/>
      </c>
      <c r="AA525" s="26" t="str">
        <f t="shared" si="178"/>
        <v/>
      </c>
      <c r="AB525" s="26" t="str">
        <f t="shared" si="179"/>
        <v/>
      </c>
      <c r="AC525" s="26" t="str">
        <f t="shared" si="180"/>
        <v/>
      </c>
      <c r="AD525" s="26" t="str">
        <f>IF(OR(ISBLANK(U525),ISBLANK(Q525),U525="-"),"",IF(ISNA(MATCH(U525,libtwolang,0)),FALSE,IF(AND(Z525=TRUE,INDEX(codetform,MATCH(Qualification!Q525,libtform,0))&gt;=10311000,INDEX(codetform,MATCH(Qualification!Q525,libtform,0))&lt;=10319900),IF(AND(INDEX(codetwolang,MATCH(Qualification!U525,libtwolang,0))&gt;=1,INDEX(codetwolang,MATCH(Qualification!U525,libtwolang,0))&lt;=999),TRUE,FALSE),IF(AND(INDEX(codetwolang,MATCH(Qualification!U525,libtwolang,0))&gt;=10,INDEX(codetwolang,MATCH(Qualification!U525,libtwolang,0))&lt;=99),FALSE,TRUE))))</f>
        <v/>
      </c>
      <c r="AE525" s="26" t="str">
        <f t="shared" si="195"/>
        <v/>
      </c>
      <c r="AF525" s="56" t="str">
        <f t="shared" si="181"/>
        <v/>
      </c>
    </row>
    <row r="526" spans="1:32">
      <c r="A526" s="40" t="str">
        <f t="shared" si="196"/>
        <v/>
      </c>
      <c r="B526" s="40" t="str">
        <f t="shared" si="182"/>
        <v/>
      </c>
      <c r="C526" s="65" t="str">
        <f t="shared" si="183"/>
        <v/>
      </c>
      <c r="D526" s="56" t="str">
        <f t="shared" si="184"/>
        <v/>
      </c>
      <c r="E526" s="56" t="str">
        <f t="shared" si="185"/>
        <v/>
      </c>
      <c r="F526" s="66" t="str">
        <f t="shared" si="186"/>
        <v/>
      </c>
      <c r="G526" s="66" t="str">
        <f t="shared" si="187"/>
        <v/>
      </c>
      <c r="H526" s="57" t="str">
        <f t="shared" si="188"/>
        <v/>
      </c>
      <c r="I526" s="57" t="str">
        <f t="shared" si="189"/>
        <v/>
      </c>
      <c r="J526" s="64" t="str">
        <f t="shared" si="190"/>
        <v/>
      </c>
      <c r="K526" s="64" t="str">
        <f t="shared" si="191"/>
        <v/>
      </c>
      <c r="L526" s="114" t="str">
        <f t="shared" si="192"/>
        <v/>
      </c>
      <c r="M526" s="114" t="str">
        <f t="shared" si="193"/>
        <v/>
      </c>
      <c r="N526" s="113" t="str">
        <f>IF(B526&lt;&gt;"",IF(INDEX(ctrlage,B526)=TRUE,Livraison!$B$15-(YEAR(INDEX(pgebdat,B526))),""),"")</f>
        <v/>
      </c>
      <c r="O526" s="107"/>
      <c r="P526" s="105"/>
      <c r="Q526" s="108"/>
      <c r="R526" s="126"/>
      <c r="S526" s="108"/>
      <c r="T526" s="108"/>
      <c r="U526" s="108"/>
      <c r="V526" s="105"/>
      <c r="W526" s="132" t="str">
        <f t="shared" si="197"/>
        <v/>
      </c>
      <c r="X526" s="26" t="str">
        <f t="shared" si="194"/>
        <v/>
      </c>
      <c r="Y526" s="26" t="str">
        <f t="shared" si="176"/>
        <v/>
      </c>
      <c r="Z526" s="26" t="str">
        <f t="shared" si="177"/>
        <v/>
      </c>
      <c r="AA526" s="26" t="str">
        <f t="shared" si="178"/>
        <v/>
      </c>
      <c r="AB526" s="26" t="str">
        <f t="shared" si="179"/>
        <v/>
      </c>
      <c r="AC526" s="26" t="str">
        <f t="shared" si="180"/>
        <v/>
      </c>
      <c r="AD526" s="26" t="str">
        <f>IF(OR(ISBLANK(U526),ISBLANK(Q526),U526="-"),"",IF(ISNA(MATCH(U526,libtwolang,0)),FALSE,IF(AND(Z526=TRUE,INDEX(codetform,MATCH(Qualification!Q526,libtform,0))&gt;=10311000,INDEX(codetform,MATCH(Qualification!Q526,libtform,0))&lt;=10319900),IF(AND(INDEX(codetwolang,MATCH(Qualification!U526,libtwolang,0))&gt;=1,INDEX(codetwolang,MATCH(Qualification!U526,libtwolang,0))&lt;=999),TRUE,FALSE),IF(AND(INDEX(codetwolang,MATCH(Qualification!U526,libtwolang,0))&gt;=10,INDEX(codetwolang,MATCH(Qualification!U526,libtwolang,0))&lt;=99),FALSE,TRUE))))</f>
        <v/>
      </c>
      <c r="AE526" s="26" t="str">
        <f t="shared" si="195"/>
        <v/>
      </c>
      <c r="AF526" s="56" t="str">
        <f t="shared" si="181"/>
        <v/>
      </c>
    </row>
    <row r="527" spans="1:32">
      <c r="A527" s="40" t="str">
        <f t="shared" si="196"/>
        <v/>
      </c>
      <c r="B527" s="40" t="str">
        <f t="shared" si="182"/>
        <v/>
      </c>
      <c r="C527" s="65" t="str">
        <f t="shared" si="183"/>
        <v/>
      </c>
      <c r="D527" s="56" t="str">
        <f t="shared" si="184"/>
        <v/>
      </c>
      <c r="E527" s="56" t="str">
        <f t="shared" si="185"/>
        <v/>
      </c>
      <c r="F527" s="66" t="str">
        <f t="shared" si="186"/>
        <v/>
      </c>
      <c r="G527" s="66" t="str">
        <f t="shared" si="187"/>
        <v/>
      </c>
      <c r="H527" s="57" t="str">
        <f t="shared" si="188"/>
        <v/>
      </c>
      <c r="I527" s="57" t="str">
        <f t="shared" si="189"/>
        <v/>
      </c>
      <c r="J527" s="64" t="str">
        <f t="shared" si="190"/>
        <v/>
      </c>
      <c r="K527" s="64" t="str">
        <f t="shared" si="191"/>
        <v/>
      </c>
      <c r="L527" s="114" t="str">
        <f t="shared" si="192"/>
        <v/>
      </c>
      <c r="M527" s="114" t="str">
        <f t="shared" si="193"/>
        <v/>
      </c>
      <c r="N527" s="113" t="str">
        <f>IF(B527&lt;&gt;"",IF(INDEX(ctrlage,B527)=TRUE,Livraison!$B$15-(YEAR(INDEX(pgebdat,B527))),""),"")</f>
        <v/>
      </c>
      <c r="O527" s="107"/>
      <c r="P527" s="105"/>
      <c r="Q527" s="108"/>
      <c r="R527" s="126"/>
      <c r="S527" s="108"/>
      <c r="T527" s="108"/>
      <c r="U527" s="108"/>
      <c r="V527" s="105"/>
      <c r="W527" s="132" t="str">
        <f t="shared" si="197"/>
        <v/>
      </c>
      <c r="X527" s="26" t="str">
        <f t="shared" si="194"/>
        <v/>
      </c>
      <c r="Y527" s="26" t="str">
        <f t="shared" si="176"/>
        <v/>
      </c>
      <c r="Z527" s="26" t="str">
        <f t="shared" si="177"/>
        <v/>
      </c>
      <c r="AA527" s="26" t="str">
        <f t="shared" si="178"/>
        <v/>
      </c>
      <c r="AB527" s="26" t="str">
        <f t="shared" si="179"/>
        <v/>
      </c>
      <c r="AC527" s="26" t="str">
        <f t="shared" si="180"/>
        <v/>
      </c>
      <c r="AD527" s="26" t="str">
        <f>IF(OR(ISBLANK(U527),ISBLANK(Q527),U527="-"),"",IF(ISNA(MATCH(U527,libtwolang,0)),FALSE,IF(AND(Z527=TRUE,INDEX(codetform,MATCH(Qualification!Q527,libtform,0))&gt;=10311000,INDEX(codetform,MATCH(Qualification!Q527,libtform,0))&lt;=10319900),IF(AND(INDEX(codetwolang,MATCH(Qualification!U527,libtwolang,0))&gt;=1,INDEX(codetwolang,MATCH(Qualification!U527,libtwolang,0))&lt;=999),TRUE,FALSE),IF(AND(INDEX(codetwolang,MATCH(Qualification!U527,libtwolang,0))&gt;=10,INDEX(codetwolang,MATCH(Qualification!U527,libtwolang,0))&lt;=99),FALSE,TRUE))))</f>
        <v/>
      </c>
      <c r="AE527" s="26" t="str">
        <f t="shared" si="195"/>
        <v/>
      </c>
      <c r="AF527" s="56" t="str">
        <f t="shared" si="181"/>
        <v/>
      </c>
    </row>
    <row r="528" spans="1:32">
      <c r="A528" s="40" t="str">
        <f t="shared" si="196"/>
        <v/>
      </c>
      <c r="B528" s="40" t="str">
        <f t="shared" si="182"/>
        <v/>
      </c>
      <c r="C528" s="65" t="str">
        <f t="shared" si="183"/>
        <v/>
      </c>
      <c r="D528" s="56" t="str">
        <f t="shared" si="184"/>
        <v/>
      </c>
      <c r="E528" s="56" t="str">
        <f t="shared" si="185"/>
        <v/>
      </c>
      <c r="F528" s="66" t="str">
        <f t="shared" si="186"/>
        <v/>
      </c>
      <c r="G528" s="66" t="str">
        <f t="shared" si="187"/>
        <v/>
      </c>
      <c r="H528" s="57" t="str">
        <f t="shared" si="188"/>
        <v/>
      </c>
      <c r="I528" s="57" t="str">
        <f t="shared" si="189"/>
        <v/>
      </c>
      <c r="J528" s="64" t="str">
        <f t="shared" si="190"/>
        <v/>
      </c>
      <c r="K528" s="64" t="str">
        <f t="shared" si="191"/>
        <v/>
      </c>
      <c r="L528" s="114" t="str">
        <f t="shared" si="192"/>
        <v/>
      </c>
      <c r="M528" s="114" t="str">
        <f t="shared" si="193"/>
        <v/>
      </c>
      <c r="N528" s="113" t="str">
        <f>IF(B528&lt;&gt;"",IF(INDEX(ctrlage,B528)=TRUE,Livraison!$B$15-(YEAR(INDEX(pgebdat,B528))),""),"")</f>
        <v/>
      </c>
      <c r="O528" s="107"/>
      <c r="P528" s="105"/>
      <c r="Q528" s="108"/>
      <c r="R528" s="126"/>
      <c r="S528" s="108"/>
      <c r="T528" s="108"/>
      <c r="U528" s="108"/>
      <c r="V528" s="105"/>
      <c r="W528" s="132" t="str">
        <f t="shared" si="197"/>
        <v/>
      </c>
      <c r="X528" s="26" t="str">
        <f t="shared" si="194"/>
        <v/>
      </c>
      <c r="Y528" s="26" t="str">
        <f t="shared" si="176"/>
        <v/>
      </c>
      <c r="Z528" s="26" t="str">
        <f t="shared" si="177"/>
        <v/>
      </c>
      <c r="AA528" s="26" t="str">
        <f t="shared" si="178"/>
        <v/>
      </c>
      <c r="AB528" s="26" t="str">
        <f t="shared" si="179"/>
        <v/>
      </c>
      <c r="AC528" s="26" t="str">
        <f t="shared" si="180"/>
        <v/>
      </c>
      <c r="AD528" s="26" t="str">
        <f>IF(OR(ISBLANK(U528),ISBLANK(Q528),U528="-"),"",IF(ISNA(MATCH(U528,libtwolang,0)),FALSE,IF(AND(Z528=TRUE,INDEX(codetform,MATCH(Qualification!Q528,libtform,0))&gt;=10311000,INDEX(codetform,MATCH(Qualification!Q528,libtform,0))&lt;=10319900),IF(AND(INDEX(codetwolang,MATCH(Qualification!U528,libtwolang,0))&gt;=1,INDEX(codetwolang,MATCH(Qualification!U528,libtwolang,0))&lt;=999),TRUE,FALSE),IF(AND(INDEX(codetwolang,MATCH(Qualification!U528,libtwolang,0))&gt;=10,INDEX(codetwolang,MATCH(Qualification!U528,libtwolang,0))&lt;=99),FALSE,TRUE))))</f>
        <v/>
      </c>
      <c r="AE528" s="26" t="str">
        <f t="shared" si="195"/>
        <v/>
      </c>
      <c r="AF528" s="56" t="str">
        <f t="shared" si="181"/>
        <v/>
      </c>
    </row>
    <row r="529" spans="1:32">
      <c r="A529" s="40" t="str">
        <f t="shared" si="196"/>
        <v/>
      </c>
      <c r="B529" s="40" t="str">
        <f t="shared" si="182"/>
        <v/>
      </c>
      <c r="C529" s="65" t="str">
        <f t="shared" si="183"/>
        <v/>
      </c>
      <c r="D529" s="56" t="str">
        <f t="shared" si="184"/>
        <v/>
      </c>
      <c r="E529" s="56" t="str">
        <f t="shared" si="185"/>
        <v/>
      </c>
      <c r="F529" s="66" t="str">
        <f t="shared" si="186"/>
        <v/>
      </c>
      <c r="G529" s="66" t="str">
        <f t="shared" si="187"/>
        <v/>
      </c>
      <c r="H529" s="57" t="str">
        <f t="shared" si="188"/>
        <v/>
      </c>
      <c r="I529" s="57" t="str">
        <f t="shared" si="189"/>
        <v/>
      </c>
      <c r="J529" s="64" t="str">
        <f t="shared" si="190"/>
        <v/>
      </c>
      <c r="K529" s="64" t="str">
        <f t="shared" si="191"/>
        <v/>
      </c>
      <c r="L529" s="114" t="str">
        <f t="shared" si="192"/>
        <v/>
      </c>
      <c r="M529" s="114" t="str">
        <f t="shared" si="193"/>
        <v/>
      </c>
      <c r="N529" s="113" t="str">
        <f>IF(B529&lt;&gt;"",IF(INDEX(ctrlage,B529)=TRUE,Livraison!$B$15-(YEAR(INDEX(pgebdat,B529))),""),"")</f>
        <v/>
      </c>
      <c r="O529" s="107"/>
      <c r="P529" s="105"/>
      <c r="Q529" s="108"/>
      <c r="R529" s="126"/>
      <c r="S529" s="108"/>
      <c r="T529" s="108"/>
      <c r="U529" s="108"/>
      <c r="V529" s="105"/>
      <c r="W529" s="132" t="str">
        <f t="shared" si="197"/>
        <v/>
      </c>
      <c r="X529" s="26" t="str">
        <f t="shared" si="194"/>
        <v/>
      </c>
      <c r="Y529" s="26" t="str">
        <f t="shared" si="176"/>
        <v/>
      </c>
      <c r="Z529" s="26" t="str">
        <f t="shared" si="177"/>
        <v/>
      </c>
      <c r="AA529" s="26" t="str">
        <f t="shared" si="178"/>
        <v/>
      </c>
      <c r="AB529" s="26" t="str">
        <f t="shared" si="179"/>
        <v/>
      </c>
      <c r="AC529" s="26" t="str">
        <f t="shared" si="180"/>
        <v/>
      </c>
      <c r="AD529" s="26" t="str">
        <f>IF(OR(ISBLANK(U529),ISBLANK(Q529),U529="-"),"",IF(ISNA(MATCH(U529,libtwolang,0)),FALSE,IF(AND(Z529=TRUE,INDEX(codetform,MATCH(Qualification!Q529,libtform,0))&gt;=10311000,INDEX(codetform,MATCH(Qualification!Q529,libtform,0))&lt;=10319900),IF(AND(INDEX(codetwolang,MATCH(Qualification!U529,libtwolang,0))&gt;=1,INDEX(codetwolang,MATCH(Qualification!U529,libtwolang,0))&lt;=999),TRUE,FALSE),IF(AND(INDEX(codetwolang,MATCH(Qualification!U529,libtwolang,0))&gt;=10,INDEX(codetwolang,MATCH(Qualification!U529,libtwolang,0))&lt;=99),FALSE,TRUE))))</f>
        <v/>
      </c>
      <c r="AE529" s="26" t="str">
        <f t="shared" si="195"/>
        <v/>
      </c>
      <c r="AF529" s="56" t="str">
        <f t="shared" si="181"/>
        <v/>
      </c>
    </row>
    <row r="530" spans="1:32">
      <c r="A530" s="40" t="str">
        <f t="shared" si="196"/>
        <v/>
      </c>
      <c r="B530" s="40" t="str">
        <f t="shared" si="182"/>
        <v/>
      </c>
      <c r="C530" s="65" t="str">
        <f t="shared" si="183"/>
        <v/>
      </c>
      <c r="D530" s="56" t="str">
        <f t="shared" si="184"/>
        <v/>
      </c>
      <c r="E530" s="56" t="str">
        <f t="shared" si="185"/>
        <v/>
      </c>
      <c r="F530" s="66" t="str">
        <f t="shared" si="186"/>
        <v/>
      </c>
      <c r="G530" s="66" t="str">
        <f t="shared" si="187"/>
        <v/>
      </c>
      <c r="H530" s="57" t="str">
        <f t="shared" si="188"/>
        <v/>
      </c>
      <c r="I530" s="57" t="str">
        <f t="shared" si="189"/>
        <v/>
      </c>
      <c r="J530" s="64" t="str">
        <f t="shared" si="190"/>
        <v/>
      </c>
      <c r="K530" s="64" t="str">
        <f t="shared" si="191"/>
        <v/>
      </c>
      <c r="L530" s="114" t="str">
        <f t="shared" si="192"/>
        <v/>
      </c>
      <c r="M530" s="114" t="str">
        <f t="shared" si="193"/>
        <v/>
      </c>
      <c r="N530" s="113" t="str">
        <f>IF(B530&lt;&gt;"",IF(INDEX(ctrlage,B530)=TRUE,Livraison!$B$15-(YEAR(INDEX(pgebdat,B530))),""),"")</f>
        <v/>
      </c>
      <c r="O530" s="107"/>
      <c r="P530" s="105"/>
      <c r="Q530" s="108"/>
      <c r="R530" s="126"/>
      <c r="S530" s="108"/>
      <c r="T530" s="108"/>
      <c r="U530" s="108"/>
      <c r="V530" s="105"/>
      <c r="W530" s="132" t="str">
        <f t="shared" si="197"/>
        <v/>
      </c>
      <c r="X530" s="26" t="str">
        <f t="shared" si="194"/>
        <v/>
      </c>
      <c r="Y530" s="26" t="str">
        <f t="shared" si="176"/>
        <v/>
      </c>
      <c r="Z530" s="26" t="str">
        <f t="shared" si="177"/>
        <v/>
      </c>
      <c r="AA530" s="26" t="str">
        <f t="shared" si="178"/>
        <v/>
      </c>
      <c r="AB530" s="26" t="str">
        <f t="shared" si="179"/>
        <v/>
      </c>
      <c r="AC530" s="26" t="str">
        <f t="shared" si="180"/>
        <v/>
      </c>
      <c r="AD530" s="26" t="str">
        <f>IF(OR(ISBLANK(U530),ISBLANK(Q530),U530="-"),"",IF(ISNA(MATCH(U530,libtwolang,0)),FALSE,IF(AND(Z530=TRUE,INDEX(codetform,MATCH(Qualification!Q530,libtform,0))&gt;=10311000,INDEX(codetform,MATCH(Qualification!Q530,libtform,0))&lt;=10319900),IF(AND(INDEX(codetwolang,MATCH(Qualification!U530,libtwolang,0))&gt;=1,INDEX(codetwolang,MATCH(Qualification!U530,libtwolang,0))&lt;=999),TRUE,FALSE),IF(AND(INDEX(codetwolang,MATCH(Qualification!U530,libtwolang,0))&gt;=10,INDEX(codetwolang,MATCH(Qualification!U530,libtwolang,0))&lt;=99),FALSE,TRUE))))</f>
        <v/>
      </c>
      <c r="AE530" s="26" t="str">
        <f t="shared" si="195"/>
        <v/>
      </c>
      <c r="AF530" s="56" t="str">
        <f t="shared" si="181"/>
        <v/>
      </c>
    </row>
    <row r="531" spans="1:32">
      <c r="A531" s="40" t="str">
        <f t="shared" si="196"/>
        <v/>
      </c>
      <c r="B531" s="40" t="str">
        <f t="shared" si="182"/>
        <v/>
      </c>
      <c r="C531" s="65" t="str">
        <f t="shared" si="183"/>
        <v/>
      </c>
      <c r="D531" s="56" t="str">
        <f t="shared" si="184"/>
        <v/>
      </c>
      <c r="E531" s="56" t="str">
        <f t="shared" si="185"/>
        <v/>
      </c>
      <c r="F531" s="66" t="str">
        <f t="shared" si="186"/>
        <v/>
      </c>
      <c r="G531" s="66" t="str">
        <f t="shared" si="187"/>
        <v/>
      </c>
      <c r="H531" s="57" t="str">
        <f t="shared" si="188"/>
        <v/>
      </c>
      <c r="I531" s="57" t="str">
        <f t="shared" si="189"/>
        <v/>
      </c>
      <c r="J531" s="64" t="str">
        <f t="shared" si="190"/>
        <v/>
      </c>
      <c r="K531" s="64" t="str">
        <f t="shared" si="191"/>
        <v/>
      </c>
      <c r="L531" s="114" t="str">
        <f t="shared" si="192"/>
        <v/>
      </c>
      <c r="M531" s="114" t="str">
        <f t="shared" si="193"/>
        <v/>
      </c>
      <c r="N531" s="113" t="str">
        <f>IF(B531&lt;&gt;"",IF(INDEX(ctrlage,B531)=TRUE,Livraison!$B$15-(YEAR(INDEX(pgebdat,B531))),""),"")</f>
        <v/>
      </c>
      <c r="O531" s="107"/>
      <c r="P531" s="105"/>
      <c r="Q531" s="108"/>
      <c r="R531" s="126"/>
      <c r="S531" s="108"/>
      <c r="T531" s="108"/>
      <c r="U531" s="108"/>
      <c r="V531" s="105"/>
      <c r="W531" s="132" t="str">
        <f t="shared" si="197"/>
        <v/>
      </c>
      <c r="X531" s="26" t="str">
        <f t="shared" si="194"/>
        <v/>
      </c>
      <c r="Y531" s="26" t="str">
        <f t="shared" si="176"/>
        <v/>
      </c>
      <c r="Z531" s="26" t="str">
        <f t="shared" si="177"/>
        <v/>
      </c>
      <c r="AA531" s="26" t="str">
        <f t="shared" si="178"/>
        <v/>
      </c>
      <c r="AB531" s="26" t="str">
        <f t="shared" si="179"/>
        <v/>
      </c>
      <c r="AC531" s="26" t="str">
        <f t="shared" si="180"/>
        <v/>
      </c>
      <c r="AD531" s="26" t="str">
        <f>IF(OR(ISBLANK(U531),ISBLANK(Q531),U531="-"),"",IF(ISNA(MATCH(U531,libtwolang,0)),FALSE,IF(AND(Z531=TRUE,INDEX(codetform,MATCH(Qualification!Q531,libtform,0))&gt;=10311000,INDEX(codetform,MATCH(Qualification!Q531,libtform,0))&lt;=10319900),IF(AND(INDEX(codetwolang,MATCH(Qualification!U531,libtwolang,0))&gt;=1,INDEX(codetwolang,MATCH(Qualification!U531,libtwolang,0))&lt;=999),TRUE,FALSE),IF(AND(INDEX(codetwolang,MATCH(Qualification!U531,libtwolang,0))&gt;=10,INDEX(codetwolang,MATCH(Qualification!U531,libtwolang,0))&lt;=99),FALSE,TRUE))))</f>
        <v/>
      </c>
      <c r="AE531" s="26" t="str">
        <f t="shared" si="195"/>
        <v/>
      </c>
      <c r="AF531" s="56" t="str">
        <f t="shared" si="181"/>
        <v/>
      </c>
    </row>
    <row r="532" spans="1:32">
      <c r="A532" s="40" t="str">
        <f t="shared" si="196"/>
        <v/>
      </c>
      <c r="B532" s="40" t="str">
        <f t="shared" si="182"/>
        <v/>
      </c>
      <c r="C532" s="65" t="str">
        <f t="shared" si="183"/>
        <v/>
      </c>
      <c r="D532" s="56" t="str">
        <f t="shared" si="184"/>
        <v/>
      </c>
      <c r="E532" s="56" t="str">
        <f t="shared" si="185"/>
        <v/>
      </c>
      <c r="F532" s="66" t="str">
        <f t="shared" si="186"/>
        <v/>
      </c>
      <c r="G532" s="66" t="str">
        <f t="shared" si="187"/>
        <v/>
      </c>
      <c r="H532" s="57" t="str">
        <f t="shared" si="188"/>
        <v/>
      </c>
      <c r="I532" s="57" t="str">
        <f t="shared" si="189"/>
        <v/>
      </c>
      <c r="J532" s="64" t="str">
        <f t="shared" si="190"/>
        <v/>
      </c>
      <c r="K532" s="64" t="str">
        <f t="shared" si="191"/>
        <v/>
      </c>
      <c r="L532" s="114" t="str">
        <f t="shared" si="192"/>
        <v/>
      </c>
      <c r="M532" s="114" t="str">
        <f t="shared" si="193"/>
        <v/>
      </c>
      <c r="N532" s="113" t="str">
        <f>IF(B532&lt;&gt;"",IF(INDEX(ctrlage,B532)=TRUE,Livraison!$B$15-(YEAR(INDEX(pgebdat,B532))),""),"")</f>
        <v/>
      </c>
      <c r="O532" s="107"/>
      <c r="P532" s="105"/>
      <c r="Q532" s="108"/>
      <c r="R532" s="126"/>
      <c r="S532" s="108"/>
      <c r="T532" s="108"/>
      <c r="U532" s="108"/>
      <c r="V532" s="105"/>
      <c r="W532" s="132" t="str">
        <f t="shared" si="197"/>
        <v/>
      </c>
      <c r="X532" s="26" t="str">
        <f t="shared" si="194"/>
        <v/>
      </c>
      <c r="Y532" s="26" t="str">
        <f t="shared" si="176"/>
        <v/>
      </c>
      <c r="Z532" s="26" t="str">
        <f t="shared" si="177"/>
        <v/>
      </c>
      <c r="AA532" s="26" t="str">
        <f t="shared" si="178"/>
        <v/>
      </c>
      <c r="AB532" s="26" t="str">
        <f t="shared" si="179"/>
        <v/>
      </c>
      <c r="AC532" s="26" t="str">
        <f t="shared" si="180"/>
        <v/>
      </c>
      <c r="AD532" s="26" t="str">
        <f>IF(OR(ISBLANK(U532),ISBLANK(Q532),U532="-"),"",IF(ISNA(MATCH(U532,libtwolang,0)),FALSE,IF(AND(Z532=TRUE,INDEX(codetform,MATCH(Qualification!Q532,libtform,0))&gt;=10311000,INDEX(codetform,MATCH(Qualification!Q532,libtform,0))&lt;=10319900),IF(AND(INDEX(codetwolang,MATCH(Qualification!U532,libtwolang,0))&gt;=1,INDEX(codetwolang,MATCH(Qualification!U532,libtwolang,0))&lt;=999),TRUE,FALSE),IF(AND(INDEX(codetwolang,MATCH(Qualification!U532,libtwolang,0))&gt;=10,INDEX(codetwolang,MATCH(Qualification!U532,libtwolang,0))&lt;=99),FALSE,TRUE))))</f>
        <v/>
      </c>
      <c r="AE532" s="26" t="str">
        <f t="shared" si="195"/>
        <v/>
      </c>
      <c r="AF532" s="56" t="str">
        <f t="shared" si="181"/>
        <v/>
      </c>
    </row>
    <row r="533" spans="1:32">
      <c r="A533" s="40" t="str">
        <f t="shared" si="196"/>
        <v/>
      </c>
      <c r="B533" s="40" t="str">
        <f t="shared" si="182"/>
        <v/>
      </c>
      <c r="C533" s="65" t="str">
        <f t="shared" si="183"/>
        <v/>
      </c>
      <c r="D533" s="56" t="str">
        <f t="shared" si="184"/>
        <v/>
      </c>
      <c r="E533" s="56" t="str">
        <f t="shared" si="185"/>
        <v/>
      </c>
      <c r="F533" s="66" t="str">
        <f t="shared" si="186"/>
        <v/>
      </c>
      <c r="G533" s="66" t="str">
        <f t="shared" si="187"/>
        <v/>
      </c>
      <c r="H533" s="57" t="str">
        <f t="shared" si="188"/>
        <v/>
      </c>
      <c r="I533" s="57" t="str">
        <f t="shared" si="189"/>
        <v/>
      </c>
      <c r="J533" s="64" t="str">
        <f t="shared" si="190"/>
        <v/>
      </c>
      <c r="K533" s="64" t="str">
        <f t="shared" si="191"/>
        <v/>
      </c>
      <c r="L533" s="114" t="str">
        <f t="shared" si="192"/>
        <v/>
      </c>
      <c r="M533" s="114" t="str">
        <f t="shared" si="193"/>
        <v/>
      </c>
      <c r="N533" s="113" t="str">
        <f>IF(B533&lt;&gt;"",IF(INDEX(ctrlage,B533)=TRUE,Livraison!$B$15-(YEAR(INDEX(pgebdat,B533))),""),"")</f>
        <v/>
      </c>
      <c r="O533" s="107"/>
      <c r="P533" s="105"/>
      <c r="Q533" s="108"/>
      <c r="R533" s="126"/>
      <c r="S533" s="108"/>
      <c r="T533" s="108"/>
      <c r="U533" s="108"/>
      <c r="V533" s="105"/>
      <c r="W533" s="132" t="str">
        <f t="shared" si="197"/>
        <v/>
      </c>
      <c r="X533" s="26" t="str">
        <f t="shared" si="194"/>
        <v/>
      </c>
      <c r="Y533" s="26" t="str">
        <f t="shared" si="176"/>
        <v/>
      </c>
      <c r="Z533" s="26" t="str">
        <f t="shared" si="177"/>
        <v/>
      </c>
      <c r="AA533" s="26" t="str">
        <f t="shared" si="178"/>
        <v/>
      </c>
      <c r="AB533" s="26" t="str">
        <f t="shared" si="179"/>
        <v/>
      </c>
      <c r="AC533" s="26" t="str">
        <f t="shared" si="180"/>
        <v/>
      </c>
      <c r="AD533" s="26" t="str">
        <f>IF(OR(ISBLANK(U533),ISBLANK(Q533),U533="-"),"",IF(ISNA(MATCH(U533,libtwolang,0)),FALSE,IF(AND(Z533=TRUE,INDEX(codetform,MATCH(Qualification!Q533,libtform,0))&gt;=10311000,INDEX(codetform,MATCH(Qualification!Q533,libtform,0))&lt;=10319900),IF(AND(INDEX(codetwolang,MATCH(Qualification!U533,libtwolang,0))&gt;=1,INDEX(codetwolang,MATCH(Qualification!U533,libtwolang,0))&lt;=999),TRUE,FALSE),IF(AND(INDEX(codetwolang,MATCH(Qualification!U533,libtwolang,0))&gt;=10,INDEX(codetwolang,MATCH(Qualification!U533,libtwolang,0))&lt;=99),FALSE,TRUE))))</f>
        <v/>
      </c>
      <c r="AE533" s="26" t="str">
        <f t="shared" si="195"/>
        <v/>
      </c>
      <c r="AF533" s="56" t="str">
        <f t="shared" si="181"/>
        <v/>
      </c>
    </row>
    <row r="534" spans="1:32">
      <c r="A534" s="40" t="str">
        <f t="shared" si="196"/>
        <v/>
      </c>
      <c r="B534" s="40" t="str">
        <f t="shared" si="182"/>
        <v/>
      </c>
      <c r="C534" s="65" t="str">
        <f t="shared" si="183"/>
        <v/>
      </c>
      <c r="D534" s="56" t="str">
        <f t="shared" si="184"/>
        <v/>
      </c>
      <c r="E534" s="56" t="str">
        <f t="shared" si="185"/>
        <v/>
      </c>
      <c r="F534" s="66" t="str">
        <f t="shared" si="186"/>
        <v/>
      </c>
      <c r="G534" s="66" t="str">
        <f t="shared" si="187"/>
        <v/>
      </c>
      <c r="H534" s="57" t="str">
        <f t="shared" si="188"/>
        <v/>
      </c>
      <c r="I534" s="57" t="str">
        <f t="shared" si="189"/>
        <v/>
      </c>
      <c r="J534" s="64" t="str">
        <f t="shared" si="190"/>
        <v/>
      </c>
      <c r="K534" s="64" t="str">
        <f t="shared" si="191"/>
        <v/>
      </c>
      <c r="L534" s="114" t="str">
        <f t="shared" si="192"/>
        <v/>
      </c>
      <c r="M534" s="114" t="str">
        <f t="shared" si="193"/>
        <v/>
      </c>
      <c r="N534" s="113" t="str">
        <f>IF(B534&lt;&gt;"",IF(INDEX(ctrlage,B534)=TRUE,Livraison!$B$15-(YEAR(INDEX(pgebdat,B534))),""),"")</f>
        <v/>
      </c>
      <c r="O534" s="107"/>
      <c r="P534" s="105"/>
      <c r="Q534" s="108"/>
      <c r="R534" s="126"/>
      <c r="S534" s="108"/>
      <c r="T534" s="108"/>
      <c r="U534" s="108"/>
      <c r="V534" s="105"/>
      <c r="W534" s="132" t="str">
        <f t="shared" si="197"/>
        <v/>
      </c>
      <c r="X534" s="26" t="str">
        <f t="shared" si="194"/>
        <v/>
      </c>
      <c r="Y534" s="26" t="str">
        <f t="shared" si="176"/>
        <v/>
      </c>
      <c r="Z534" s="26" t="str">
        <f t="shared" si="177"/>
        <v/>
      </c>
      <c r="AA534" s="26" t="str">
        <f t="shared" si="178"/>
        <v/>
      </c>
      <c r="AB534" s="26" t="str">
        <f t="shared" si="179"/>
        <v/>
      </c>
      <c r="AC534" s="26" t="str">
        <f t="shared" si="180"/>
        <v/>
      </c>
      <c r="AD534" s="26" t="str">
        <f>IF(OR(ISBLANK(U534),ISBLANK(Q534),U534="-"),"",IF(ISNA(MATCH(U534,libtwolang,0)),FALSE,IF(AND(Z534=TRUE,INDEX(codetform,MATCH(Qualification!Q534,libtform,0))&gt;=10311000,INDEX(codetform,MATCH(Qualification!Q534,libtform,0))&lt;=10319900),IF(AND(INDEX(codetwolang,MATCH(Qualification!U534,libtwolang,0))&gt;=1,INDEX(codetwolang,MATCH(Qualification!U534,libtwolang,0))&lt;=999),TRUE,FALSE),IF(AND(INDEX(codetwolang,MATCH(Qualification!U534,libtwolang,0))&gt;=10,INDEX(codetwolang,MATCH(Qualification!U534,libtwolang,0))&lt;=99),FALSE,TRUE))))</f>
        <v/>
      </c>
      <c r="AE534" s="26" t="str">
        <f t="shared" si="195"/>
        <v/>
      </c>
      <c r="AF534" s="56" t="str">
        <f t="shared" si="181"/>
        <v/>
      </c>
    </row>
    <row r="535" spans="1:32">
      <c r="A535" s="40" t="str">
        <f t="shared" si="196"/>
        <v/>
      </c>
      <c r="B535" s="40" t="str">
        <f t="shared" si="182"/>
        <v/>
      </c>
      <c r="C535" s="65" t="str">
        <f t="shared" si="183"/>
        <v/>
      </c>
      <c r="D535" s="56" t="str">
        <f t="shared" si="184"/>
        <v/>
      </c>
      <c r="E535" s="56" t="str">
        <f t="shared" si="185"/>
        <v/>
      </c>
      <c r="F535" s="66" t="str">
        <f t="shared" si="186"/>
        <v/>
      </c>
      <c r="G535" s="66" t="str">
        <f t="shared" si="187"/>
        <v/>
      </c>
      <c r="H535" s="57" t="str">
        <f t="shared" si="188"/>
        <v/>
      </c>
      <c r="I535" s="57" t="str">
        <f t="shared" si="189"/>
        <v/>
      </c>
      <c r="J535" s="64" t="str">
        <f t="shared" si="190"/>
        <v/>
      </c>
      <c r="K535" s="64" t="str">
        <f t="shared" si="191"/>
        <v/>
      </c>
      <c r="L535" s="114" t="str">
        <f t="shared" si="192"/>
        <v/>
      </c>
      <c r="M535" s="114" t="str">
        <f t="shared" si="193"/>
        <v/>
      </c>
      <c r="N535" s="113" t="str">
        <f>IF(B535&lt;&gt;"",IF(INDEX(ctrlage,B535)=TRUE,Livraison!$B$15-(YEAR(INDEX(pgebdat,B535))),""),"")</f>
        <v/>
      </c>
      <c r="O535" s="107"/>
      <c r="P535" s="105"/>
      <c r="Q535" s="108"/>
      <c r="R535" s="126"/>
      <c r="S535" s="108"/>
      <c r="T535" s="108"/>
      <c r="U535" s="108"/>
      <c r="V535" s="105"/>
      <c r="W535" s="132" t="str">
        <f t="shared" si="197"/>
        <v/>
      </c>
      <c r="X535" s="26" t="str">
        <f t="shared" si="194"/>
        <v/>
      </c>
      <c r="Y535" s="26" t="str">
        <f t="shared" si="176"/>
        <v/>
      </c>
      <c r="Z535" s="26" t="str">
        <f t="shared" si="177"/>
        <v/>
      </c>
      <c r="AA535" s="26" t="str">
        <f t="shared" si="178"/>
        <v/>
      </c>
      <c r="AB535" s="26" t="str">
        <f t="shared" si="179"/>
        <v/>
      </c>
      <c r="AC535" s="26" t="str">
        <f t="shared" si="180"/>
        <v/>
      </c>
      <c r="AD535" s="26" t="str">
        <f>IF(OR(ISBLANK(U535),ISBLANK(Q535),U535="-"),"",IF(ISNA(MATCH(U535,libtwolang,0)),FALSE,IF(AND(Z535=TRUE,INDEX(codetform,MATCH(Qualification!Q535,libtform,0))&gt;=10311000,INDEX(codetform,MATCH(Qualification!Q535,libtform,0))&lt;=10319900),IF(AND(INDEX(codetwolang,MATCH(Qualification!U535,libtwolang,0))&gt;=1,INDEX(codetwolang,MATCH(Qualification!U535,libtwolang,0))&lt;=999),TRUE,FALSE),IF(AND(INDEX(codetwolang,MATCH(Qualification!U535,libtwolang,0))&gt;=10,INDEX(codetwolang,MATCH(Qualification!U535,libtwolang,0))&lt;=99),FALSE,TRUE))))</f>
        <v/>
      </c>
      <c r="AE535" s="26" t="str">
        <f t="shared" si="195"/>
        <v/>
      </c>
      <c r="AF535" s="56" t="str">
        <f t="shared" si="181"/>
        <v/>
      </c>
    </row>
    <row r="536" spans="1:32">
      <c r="A536" s="40" t="str">
        <f t="shared" si="196"/>
        <v/>
      </c>
      <c r="B536" s="40" t="str">
        <f t="shared" si="182"/>
        <v/>
      </c>
      <c r="C536" s="65" t="str">
        <f t="shared" si="183"/>
        <v/>
      </c>
      <c r="D536" s="56" t="str">
        <f t="shared" si="184"/>
        <v/>
      </c>
      <c r="E536" s="56" t="str">
        <f t="shared" si="185"/>
        <v/>
      </c>
      <c r="F536" s="66" t="str">
        <f t="shared" si="186"/>
        <v/>
      </c>
      <c r="G536" s="66" t="str">
        <f t="shared" si="187"/>
        <v/>
      </c>
      <c r="H536" s="57" t="str">
        <f t="shared" si="188"/>
        <v/>
      </c>
      <c r="I536" s="57" t="str">
        <f t="shared" si="189"/>
        <v/>
      </c>
      <c r="J536" s="64" t="str">
        <f t="shared" si="190"/>
        <v/>
      </c>
      <c r="K536" s="64" t="str">
        <f t="shared" si="191"/>
        <v/>
      </c>
      <c r="L536" s="114" t="str">
        <f t="shared" si="192"/>
        <v/>
      </c>
      <c r="M536" s="114" t="str">
        <f t="shared" si="193"/>
        <v/>
      </c>
      <c r="N536" s="113" t="str">
        <f>IF(B536&lt;&gt;"",IF(INDEX(ctrlage,B536)=TRUE,Livraison!$B$15-(YEAR(INDEX(pgebdat,B536))),""),"")</f>
        <v/>
      </c>
      <c r="O536" s="107"/>
      <c r="P536" s="105"/>
      <c r="Q536" s="108"/>
      <c r="R536" s="126"/>
      <c r="S536" s="108"/>
      <c r="T536" s="108"/>
      <c r="U536" s="108"/>
      <c r="V536" s="105"/>
      <c r="W536" s="132" t="str">
        <f t="shared" si="197"/>
        <v/>
      </c>
      <c r="X536" s="26" t="str">
        <f t="shared" si="194"/>
        <v/>
      </c>
      <c r="Y536" s="26" t="str">
        <f t="shared" si="176"/>
        <v/>
      </c>
      <c r="Z536" s="26" t="str">
        <f t="shared" si="177"/>
        <v/>
      </c>
      <c r="AA536" s="26" t="str">
        <f t="shared" si="178"/>
        <v/>
      </c>
      <c r="AB536" s="26" t="str">
        <f t="shared" si="179"/>
        <v/>
      </c>
      <c r="AC536" s="26" t="str">
        <f t="shared" si="180"/>
        <v/>
      </c>
      <c r="AD536" s="26" t="str">
        <f>IF(OR(ISBLANK(U536),ISBLANK(Q536),U536="-"),"",IF(ISNA(MATCH(U536,libtwolang,0)),FALSE,IF(AND(Z536=TRUE,INDEX(codetform,MATCH(Qualification!Q536,libtform,0))&gt;=10311000,INDEX(codetform,MATCH(Qualification!Q536,libtform,0))&lt;=10319900),IF(AND(INDEX(codetwolang,MATCH(Qualification!U536,libtwolang,0))&gt;=1,INDEX(codetwolang,MATCH(Qualification!U536,libtwolang,0))&lt;=999),TRUE,FALSE),IF(AND(INDEX(codetwolang,MATCH(Qualification!U536,libtwolang,0))&gt;=10,INDEX(codetwolang,MATCH(Qualification!U536,libtwolang,0))&lt;=99),FALSE,TRUE))))</f>
        <v/>
      </c>
      <c r="AE536" s="26" t="str">
        <f t="shared" si="195"/>
        <v/>
      </c>
      <c r="AF536" s="56" t="str">
        <f t="shared" si="181"/>
        <v/>
      </c>
    </row>
    <row r="537" spans="1:32">
      <c r="A537" s="40" t="str">
        <f t="shared" si="196"/>
        <v/>
      </c>
      <c r="B537" s="40" t="str">
        <f t="shared" si="182"/>
        <v/>
      </c>
      <c r="C537" s="65" t="str">
        <f t="shared" si="183"/>
        <v/>
      </c>
      <c r="D537" s="56" t="str">
        <f t="shared" si="184"/>
        <v/>
      </c>
      <c r="E537" s="56" t="str">
        <f t="shared" si="185"/>
        <v/>
      </c>
      <c r="F537" s="66" t="str">
        <f t="shared" si="186"/>
        <v/>
      </c>
      <c r="G537" s="66" t="str">
        <f t="shared" si="187"/>
        <v/>
      </c>
      <c r="H537" s="57" t="str">
        <f t="shared" si="188"/>
        <v/>
      </c>
      <c r="I537" s="57" t="str">
        <f t="shared" si="189"/>
        <v/>
      </c>
      <c r="J537" s="64" t="str">
        <f t="shared" si="190"/>
        <v/>
      </c>
      <c r="K537" s="64" t="str">
        <f t="shared" si="191"/>
        <v/>
      </c>
      <c r="L537" s="114" t="str">
        <f t="shared" si="192"/>
        <v/>
      </c>
      <c r="M537" s="114" t="str">
        <f t="shared" si="193"/>
        <v/>
      </c>
      <c r="N537" s="113" t="str">
        <f>IF(B537&lt;&gt;"",IF(INDEX(ctrlage,B537)=TRUE,Livraison!$B$15-(YEAR(INDEX(pgebdat,B537))),""),"")</f>
        <v/>
      </c>
      <c r="O537" s="107"/>
      <c r="P537" s="105"/>
      <c r="Q537" s="108"/>
      <c r="R537" s="126"/>
      <c r="S537" s="108"/>
      <c r="T537" s="108"/>
      <c r="U537" s="108"/>
      <c r="V537" s="105"/>
      <c r="W537" s="132" t="str">
        <f t="shared" si="197"/>
        <v/>
      </c>
      <c r="X537" s="26" t="str">
        <f t="shared" si="194"/>
        <v/>
      </c>
      <c r="Y537" s="26" t="str">
        <f t="shared" si="176"/>
        <v/>
      </c>
      <c r="Z537" s="26" t="str">
        <f t="shared" si="177"/>
        <v/>
      </c>
      <c r="AA537" s="26" t="str">
        <f t="shared" si="178"/>
        <v/>
      </c>
      <c r="AB537" s="26" t="str">
        <f t="shared" si="179"/>
        <v/>
      </c>
      <c r="AC537" s="26" t="str">
        <f t="shared" si="180"/>
        <v/>
      </c>
      <c r="AD537" s="26" t="str">
        <f>IF(OR(ISBLANK(U537),ISBLANK(Q537),U537="-"),"",IF(ISNA(MATCH(U537,libtwolang,0)),FALSE,IF(AND(Z537=TRUE,INDEX(codetform,MATCH(Qualification!Q537,libtform,0))&gt;=10311000,INDEX(codetform,MATCH(Qualification!Q537,libtform,0))&lt;=10319900),IF(AND(INDEX(codetwolang,MATCH(Qualification!U537,libtwolang,0))&gt;=1,INDEX(codetwolang,MATCH(Qualification!U537,libtwolang,0))&lt;=999),TRUE,FALSE),IF(AND(INDEX(codetwolang,MATCH(Qualification!U537,libtwolang,0))&gt;=10,INDEX(codetwolang,MATCH(Qualification!U537,libtwolang,0))&lt;=99),FALSE,TRUE))))</f>
        <v/>
      </c>
      <c r="AE537" s="26" t="str">
        <f t="shared" si="195"/>
        <v/>
      </c>
      <c r="AF537" s="56" t="str">
        <f t="shared" si="181"/>
        <v/>
      </c>
    </row>
    <row r="538" spans="1:32">
      <c r="A538" s="40" t="str">
        <f t="shared" si="196"/>
        <v/>
      </c>
      <c r="B538" s="40" t="str">
        <f t="shared" si="182"/>
        <v/>
      </c>
      <c r="C538" s="65" t="str">
        <f t="shared" si="183"/>
        <v/>
      </c>
      <c r="D538" s="56" t="str">
        <f t="shared" si="184"/>
        <v/>
      </c>
      <c r="E538" s="56" t="str">
        <f t="shared" si="185"/>
        <v/>
      </c>
      <c r="F538" s="66" t="str">
        <f t="shared" si="186"/>
        <v/>
      </c>
      <c r="G538" s="66" t="str">
        <f t="shared" si="187"/>
        <v/>
      </c>
      <c r="H538" s="57" t="str">
        <f t="shared" si="188"/>
        <v/>
      </c>
      <c r="I538" s="57" t="str">
        <f t="shared" si="189"/>
        <v/>
      </c>
      <c r="J538" s="64" t="str">
        <f t="shared" si="190"/>
        <v/>
      </c>
      <c r="K538" s="64" t="str">
        <f t="shared" si="191"/>
        <v/>
      </c>
      <c r="L538" s="114" t="str">
        <f t="shared" si="192"/>
        <v/>
      </c>
      <c r="M538" s="114" t="str">
        <f t="shared" si="193"/>
        <v/>
      </c>
      <c r="N538" s="113" t="str">
        <f>IF(B538&lt;&gt;"",IF(INDEX(ctrlage,B538)=TRUE,Livraison!$B$15-(YEAR(INDEX(pgebdat,B538))),""),"")</f>
        <v/>
      </c>
      <c r="O538" s="107"/>
      <c r="P538" s="105"/>
      <c r="Q538" s="108"/>
      <c r="R538" s="126"/>
      <c r="S538" s="108"/>
      <c r="T538" s="108"/>
      <c r="U538" s="108"/>
      <c r="V538" s="105"/>
      <c r="W538" s="132" t="str">
        <f t="shared" si="197"/>
        <v/>
      </c>
      <c r="X538" s="26" t="str">
        <f t="shared" si="194"/>
        <v/>
      </c>
      <c r="Y538" s="26" t="str">
        <f t="shared" si="176"/>
        <v/>
      </c>
      <c r="Z538" s="26" t="str">
        <f t="shared" si="177"/>
        <v/>
      </c>
      <c r="AA538" s="26" t="str">
        <f t="shared" si="178"/>
        <v/>
      </c>
      <c r="AB538" s="26" t="str">
        <f t="shared" si="179"/>
        <v/>
      </c>
      <c r="AC538" s="26" t="str">
        <f t="shared" si="180"/>
        <v/>
      </c>
      <c r="AD538" s="26" t="str">
        <f>IF(OR(ISBLANK(U538),ISBLANK(Q538),U538="-"),"",IF(ISNA(MATCH(U538,libtwolang,0)),FALSE,IF(AND(Z538=TRUE,INDEX(codetform,MATCH(Qualification!Q538,libtform,0))&gt;=10311000,INDEX(codetform,MATCH(Qualification!Q538,libtform,0))&lt;=10319900),IF(AND(INDEX(codetwolang,MATCH(Qualification!U538,libtwolang,0))&gt;=1,INDEX(codetwolang,MATCH(Qualification!U538,libtwolang,0))&lt;=999),TRUE,FALSE),IF(AND(INDEX(codetwolang,MATCH(Qualification!U538,libtwolang,0))&gt;=10,INDEX(codetwolang,MATCH(Qualification!U538,libtwolang,0))&lt;=99),FALSE,TRUE))))</f>
        <v/>
      </c>
      <c r="AE538" s="26" t="str">
        <f t="shared" si="195"/>
        <v/>
      </c>
      <c r="AF538" s="56" t="str">
        <f t="shared" si="181"/>
        <v/>
      </c>
    </row>
    <row r="539" spans="1:32">
      <c r="A539" s="40" t="str">
        <f t="shared" si="196"/>
        <v/>
      </c>
      <c r="B539" s="40" t="str">
        <f t="shared" si="182"/>
        <v/>
      </c>
      <c r="C539" s="65" t="str">
        <f t="shared" si="183"/>
        <v/>
      </c>
      <c r="D539" s="56" t="str">
        <f t="shared" si="184"/>
        <v/>
      </c>
      <c r="E539" s="56" t="str">
        <f t="shared" si="185"/>
        <v/>
      </c>
      <c r="F539" s="66" t="str">
        <f t="shared" si="186"/>
        <v/>
      </c>
      <c r="G539" s="66" t="str">
        <f t="shared" si="187"/>
        <v/>
      </c>
      <c r="H539" s="57" t="str">
        <f t="shared" si="188"/>
        <v/>
      </c>
      <c r="I539" s="57" t="str">
        <f t="shared" si="189"/>
        <v/>
      </c>
      <c r="J539" s="64" t="str">
        <f t="shared" si="190"/>
        <v/>
      </c>
      <c r="K539" s="64" t="str">
        <f t="shared" si="191"/>
        <v/>
      </c>
      <c r="L539" s="114" t="str">
        <f t="shared" si="192"/>
        <v/>
      </c>
      <c r="M539" s="114" t="str">
        <f t="shared" si="193"/>
        <v/>
      </c>
      <c r="N539" s="113" t="str">
        <f>IF(B539&lt;&gt;"",IF(INDEX(ctrlage,B539)=TRUE,Livraison!$B$15-(YEAR(INDEX(pgebdat,B539))),""),"")</f>
        <v/>
      </c>
      <c r="O539" s="107"/>
      <c r="P539" s="105"/>
      <c r="Q539" s="108"/>
      <c r="R539" s="126"/>
      <c r="S539" s="108"/>
      <c r="T539" s="108"/>
      <c r="U539" s="108"/>
      <c r="V539" s="105"/>
      <c r="W539" s="132" t="str">
        <f t="shared" si="197"/>
        <v/>
      </c>
      <c r="X539" s="26" t="str">
        <f t="shared" si="194"/>
        <v/>
      </c>
      <c r="Y539" s="26" t="str">
        <f t="shared" si="176"/>
        <v/>
      </c>
      <c r="Z539" s="26" t="str">
        <f t="shared" si="177"/>
        <v/>
      </c>
      <c r="AA539" s="26" t="str">
        <f t="shared" si="178"/>
        <v/>
      </c>
      <c r="AB539" s="26" t="str">
        <f t="shared" si="179"/>
        <v/>
      </c>
      <c r="AC539" s="26" t="str">
        <f t="shared" si="180"/>
        <v/>
      </c>
      <c r="AD539" s="26" t="str">
        <f>IF(OR(ISBLANK(U539),ISBLANK(Q539),U539="-"),"",IF(ISNA(MATCH(U539,libtwolang,0)),FALSE,IF(AND(Z539=TRUE,INDEX(codetform,MATCH(Qualification!Q539,libtform,0))&gt;=10311000,INDEX(codetform,MATCH(Qualification!Q539,libtform,0))&lt;=10319900),IF(AND(INDEX(codetwolang,MATCH(Qualification!U539,libtwolang,0))&gt;=1,INDEX(codetwolang,MATCH(Qualification!U539,libtwolang,0))&lt;=999),TRUE,FALSE),IF(AND(INDEX(codetwolang,MATCH(Qualification!U539,libtwolang,0))&gt;=10,INDEX(codetwolang,MATCH(Qualification!U539,libtwolang,0))&lt;=99),FALSE,TRUE))))</f>
        <v/>
      </c>
      <c r="AE539" s="26" t="str">
        <f t="shared" si="195"/>
        <v/>
      </c>
      <c r="AF539" s="56" t="str">
        <f t="shared" si="181"/>
        <v/>
      </c>
    </row>
    <row r="540" spans="1:32">
      <c r="A540" s="40" t="str">
        <f t="shared" si="196"/>
        <v/>
      </c>
      <c r="B540" s="40" t="str">
        <f t="shared" si="182"/>
        <v/>
      </c>
      <c r="C540" s="65" t="str">
        <f t="shared" si="183"/>
        <v/>
      </c>
      <c r="D540" s="56" t="str">
        <f t="shared" si="184"/>
        <v/>
      </c>
      <c r="E540" s="56" t="str">
        <f t="shared" si="185"/>
        <v/>
      </c>
      <c r="F540" s="66" t="str">
        <f t="shared" si="186"/>
        <v/>
      </c>
      <c r="G540" s="66" t="str">
        <f t="shared" si="187"/>
        <v/>
      </c>
      <c r="H540" s="57" t="str">
        <f t="shared" si="188"/>
        <v/>
      </c>
      <c r="I540" s="57" t="str">
        <f t="shared" si="189"/>
        <v/>
      </c>
      <c r="J540" s="64" t="str">
        <f t="shared" si="190"/>
        <v/>
      </c>
      <c r="K540" s="64" t="str">
        <f t="shared" si="191"/>
        <v/>
      </c>
      <c r="L540" s="114" t="str">
        <f t="shared" si="192"/>
        <v/>
      </c>
      <c r="M540" s="114" t="str">
        <f t="shared" si="193"/>
        <v/>
      </c>
      <c r="N540" s="113" t="str">
        <f>IF(B540&lt;&gt;"",IF(INDEX(ctrlage,B540)=TRUE,Livraison!$B$15-(YEAR(INDEX(pgebdat,B540))),""),"")</f>
        <v/>
      </c>
      <c r="O540" s="107"/>
      <c r="P540" s="105"/>
      <c r="Q540" s="108"/>
      <c r="R540" s="126"/>
      <c r="S540" s="108"/>
      <c r="T540" s="108"/>
      <c r="U540" s="108"/>
      <c r="V540" s="105"/>
      <c r="W540" s="132" t="str">
        <f t="shared" si="197"/>
        <v/>
      </c>
      <c r="X540" s="26" t="str">
        <f t="shared" si="194"/>
        <v/>
      </c>
      <c r="Y540" s="26" t="str">
        <f t="shared" si="176"/>
        <v/>
      </c>
      <c r="Z540" s="26" t="str">
        <f t="shared" si="177"/>
        <v/>
      </c>
      <c r="AA540" s="26" t="str">
        <f t="shared" si="178"/>
        <v/>
      </c>
      <c r="AB540" s="26" t="str">
        <f t="shared" si="179"/>
        <v/>
      </c>
      <c r="AC540" s="26" t="str">
        <f t="shared" si="180"/>
        <v/>
      </c>
      <c r="AD540" s="26" t="str">
        <f>IF(OR(ISBLANK(U540),ISBLANK(Q540),U540="-"),"",IF(ISNA(MATCH(U540,libtwolang,0)),FALSE,IF(AND(Z540=TRUE,INDEX(codetform,MATCH(Qualification!Q540,libtform,0))&gt;=10311000,INDEX(codetform,MATCH(Qualification!Q540,libtform,0))&lt;=10319900),IF(AND(INDEX(codetwolang,MATCH(Qualification!U540,libtwolang,0))&gt;=1,INDEX(codetwolang,MATCH(Qualification!U540,libtwolang,0))&lt;=999),TRUE,FALSE),IF(AND(INDEX(codetwolang,MATCH(Qualification!U540,libtwolang,0))&gt;=10,INDEX(codetwolang,MATCH(Qualification!U540,libtwolang,0))&lt;=99),FALSE,TRUE))))</f>
        <v/>
      </c>
      <c r="AE540" s="26" t="str">
        <f t="shared" si="195"/>
        <v/>
      </c>
      <c r="AF540" s="56" t="str">
        <f t="shared" si="181"/>
        <v/>
      </c>
    </row>
    <row r="541" spans="1:32">
      <c r="A541" s="40" t="str">
        <f t="shared" si="196"/>
        <v/>
      </c>
      <c r="B541" s="40" t="str">
        <f t="shared" si="182"/>
        <v/>
      </c>
      <c r="C541" s="65" t="str">
        <f t="shared" si="183"/>
        <v/>
      </c>
      <c r="D541" s="56" t="str">
        <f t="shared" si="184"/>
        <v/>
      </c>
      <c r="E541" s="56" t="str">
        <f t="shared" si="185"/>
        <v/>
      </c>
      <c r="F541" s="66" t="str">
        <f t="shared" si="186"/>
        <v/>
      </c>
      <c r="G541" s="66" t="str">
        <f t="shared" si="187"/>
        <v/>
      </c>
      <c r="H541" s="57" t="str">
        <f t="shared" si="188"/>
        <v/>
      </c>
      <c r="I541" s="57" t="str">
        <f t="shared" si="189"/>
        <v/>
      </c>
      <c r="J541" s="64" t="str">
        <f t="shared" si="190"/>
        <v/>
      </c>
      <c r="K541" s="64" t="str">
        <f t="shared" si="191"/>
        <v/>
      </c>
      <c r="L541" s="114" t="str">
        <f t="shared" si="192"/>
        <v/>
      </c>
      <c r="M541" s="114" t="str">
        <f t="shared" si="193"/>
        <v/>
      </c>
      <c r="N541" s="113" t="str">
        <f>IF(B541&lt;&gt;"",IF(INDEX(ctrlage,B541)=TRUE,Livraison!$B$15-(YEAR(INDEX(pgebdat,B541))),""),"")</f>
        <v/>
      </c>
      <c r="O541" s="107"/>
      <c r="P541" s="105"/>
      <c r="Q541" s="108"/>
      <c r="R541" s="126"/>
      <c r="S541" s="108"/>
      <c r="T541" s="108"/>
      <c r="U541" s="108"/>
      <c r="V541" s="105"/>
      <c r="W541" s="132" t="str">
        <f t="shared" si="197"/>
        <v/>
      </c>
      <c r="X541" s="26" t="str">
        <f t="shared" si="194"/>
        <v/>
      </c>
      <c r="Y541" s="26" t="str">
        <f t="shared" si="176"/>
        <v/>
      </c>
      <c r="Z541" s="26" t="str">
        <f t="shared" si="177"/>
        <v/>
      </c>
      <c r="AA541" s="26" t="str">
        <f t="shared" si="178"/>
        <v/>
      </c>
      <c r="AB541" s="26" t="str">
        <f t="shared" si="179"/>
        <v/>
      </c>
      <c r="AC541" s="26" t="str">
        <f t="shared" si="180"/>
        <v/>
      </c>
      <c r="AD541" s="26" t="str">
        <f>IF(OR(ISBLANK(U541),ISBLANK(Q541),U541="-"),"",IF(ISNA(MATCH(U541,libtwolang,0)),FALSE,IF(AND(Z541=TRUE,INDEX(codetform,MATCH(Qualification!Q541,libtform,0))&gt;=10311000,INDEX(codetform,MATCH(Qualification!Q541,libtform,0))&lt;=10319900),IF(AND(INDEX(codetwolang,MATCH(Qualification!U541,libtwolang,0))&gt;=1,INDEX(codetwolang,MATCH(Qualification!U541,libtwolang,0))&lt;=999),TRUE,FALSE),IF(AND(INDEX(codetwolang,MATCH(Qualification!U541,libtwolang,0))&gt;=10,INDEX(codetwolang,MATCH(Qualification!U541,libtwolang,0))&lt;=99),FALSE,TRUE))))</f>
        <v/>
      </c>
      <c r="AE541" s="26" t="str">
        <f t="shared" si="195"/>
        <v/>
      </c>
      <c r="AF541" s="56" t="str">
        <f t="shared" si="181"/>
        <v/>
      </c>
    </row>
    <row r="542" spans="1:32">
      <c r="A542" s="40" t="str">
        <f t="shared" si="196"/>
        <v/>
      </c>
      <c r="B542" s="40" t="str">
        <f t="shared" si="182"/>
        <v/>
      </c>
      <c r="C542" s="65" t="str">
        <f t="shared" si="183"/>
        <v/>
      </c>
      <c r="D542" s="56" t="str">
        <f t="shared" si="184"/>
        <v/>
      </c>
      <c r="E542" s="56" t="str">
        <f t="shared" si="185"/>
        <v/>
      </c>
      <c r="F542" s="66" t="str">
        <f t="shared" si="186"/>
        <v/>
      </c>
      <c r="G542" s="66" t="str">
        <f t="shared" si="187"/>
        <v/>
      </c>
      <c r="H542" s="57" t="str">
        <f t="shared" si="188"/>
        <v/>
      </c>
      <c r="I542" s="57" t="str">
        <f t="shared" si="189"/>
        <v/>
      </c>
      <c r="J542" s="64" t="str">
        <f t="shared" si="190"/>
        <v/>
      </c>
      <c r="K542" s="64" t="str">
        <f t="shared" si="191"/>
        <v/>
      </c>
      <c r="L542" s="114" t="str">
        <f t="shared" si="192"/>
        <v/>
      </c>
      <c r="M542" s="114" t="str">
        <f t="shared" si="193"/>
        <v/>
      </c>
      <c r="N542" s="113" t="str">
        <f>IF(B542&lt;&gt;"",IF(INDEX(ctrlage,B542)=TRUE,Livraison!$B$15-(YEAR(INDEX(pgebdat,B542))),""),"")</f>
        <v/>
      </c>
      <c r="O542" s="107"/>
      <c r="P542" s="105"/>
      <c r="Q542" s="108"/>
      <c r="R542" s="126"/>
      <c r="S542" s="108"/>
      <c r="T542" s="108"/>
      <c r="U542" s="108"/>
      <c r="V542" s="105"/>
      <c r="W542" s="132" t="str">
        <f t="shared" si="197"/>
        <v/>
      </c>
      <c r="X542" s="26" t="str">
        <f t="shared" si="194"/>
        <v/>
      </c>
      <c r="Y542" s="26" t="str">
        <f t="shared" si="176"/>
        <v/>
      </c>
      <c r="Z542" s="26" t="str">
        <f t="shared" si="177"/>
        <v/>
      </c>
      <c r="AA542" s="26" t="str">
        <f t="shared" si="178"/>
        <v/>
      </c>
      <c r="AB542" s="26" t="str">
        <f t="shared" si="179"/>
        <v/>
      </c>
      <c r="AC542" s="26" t="str">
        <f t="shared" si="180"/>
        <v/>
      </c>
      <c r="AD542" s="26" t="str">
        <f>IF(OR(ISBLANK(U542),ISBLANK(Q542),U542="-"),"",IF(ISNA(MATCH(U542,libtwolang,0)),FALSE,IF(AND(Z542=TRUE,INDEX(codetform,MATCH(Qualification!Q542,libtform,0))&gt;=10311000,INDEX(codetform,MATCH(Qualification!Q542,libtform,0))&lt;=10319900),IF(AND(INDEX(codetwolang,MATCH(Qualification!U542,libtwolang,0))&gt;=1,INDEX(codetwolang,MATCH(Qualification!U542,libtwolang,0))&lt;=999),TRUE,FALSE),IF(AND(INDEX(codetwolang,MATCH(Qualification!U542,libtwolang,0))&gt;=10,INDEX(codetwolang,MATCH(Qualification!U542,libtwolang,0))&lt;=99),FALSE,TRUE))))</f>
        <v/>
      </c>
      <c r="AE542" s="26" t="str">
        <f t="shared" si="195"/>
        <v/>
      </c>
      <c r="AF542" s="56" t="str">
        <f t="shared" si="181"/>
        <v/>
      </c>
    </row>
    <row r="543" spans="1:32">
      <c r="A543" s="40" t="str">
        <f t="shared" si="196"/>
        <v/>
      </c>
      <c r="B543" s="40" t="str">
        <f t="shared" si="182"/>
        <v/>
      </c>
      <c r="C543" s="65" t="str">
        <f t="shared" si="183"/>
        <v/>
      </c>
      <c r="D543" s="56" t="str">
        <f t="shared" si="184"/>
        <v/>
      </c>
      <c r="E543" s="56" t="str">
        <f t="shared" si="185"/>
        <v/>
      </c>
      <c r="F543" s="66" t="str">
        <f t="shared" si="186"/>
        <v/>
      </c>
      <c r="G543" s="66" t="str">
        <f t="shared" si="187"/>
        <v/>
      </c>
      <c r="H543" s="57" t="str">
        <f t="shared" si="188"/>
        <v/>
      </c>
      <c r="I543" s="57" t="str">
        <f t="shared" si="189"/>
        <v/>
      </c>
      <c r="J543" s="64" t="str">
        <f t="shared" si="190"/>
        <v/>
      </c>
      <c r="K543" s="64" t="str">
        <f t="shared" si="191"/>
        <v/>
      </c>
      <c r="L543" s="114" t="str">
        <f t="shared" si="192"/>
        <v/>
      </c>
      <c r="M543" s="114" t="str">
        <f t="shared" si="193"/>
        <v/>
      </c>
      <c r="N543" s="113" t="str">
        <f>IF(B543&lt;&gt;"",IF(INDEX(ctrlage,B543)=TRUE,Livraison!$B$15-(YEAR(INDEX(pgebdat,B543))),""),"")</f>
        <v/>
      </c>
      <c r="O543" s="107"/>
      <c r="P543" s="105"/>
      <c r="Q543" s="108"/>
      <c r="R543" s="126"/>
      <c r="S543" s="108"/>
      <c r="T543" s="108"/>
      <c r="U543" s="108"/>
      <c r="V543" s="105"/>
      <c r="W543" s="132" t="str">
        <f t="shared" si="197"/>
        <v/>
      </c>
      <c r="X543" s="26" t="str">
        <f t="shared" si="194"/>
        <v/>
      </c>
      <c r="Y543" s="26" t="str">
        <f t="shared" si="176"/>
        <v/>
      </c>
      <c r="Z543" s="26" t="str">
        <f t="shared" si="177"/>
        <v/>
      </c>
      <c r="AA543" s="26" t="str">
        <f t="shared" si="178"/>
        <v/>
      </c>
      <c r="AB543" s="26" t="str">
        <f t="shared" si="179"/>
        <v/>
      </c>
      <c r="AC543" s="26" t="str">
        <f t="shared" si="180"/>
        <v/>
      </c>
      <c r="AD543" s="26" t="str">
        <f>IF(OR(ISBLANK(U543),ISBLANK(Q543),U543="-"),"",IF(ISNA(MATCH(U543,libtwolang,0)),FALSE,IF(AND(Z543=TRUE,INDEX(codetform,MATCH(Qualification!Q543,libtform,0))&gt;=10311000,INDEX(codetform,MATCH(Qualification!Q543,libtform,0))&lt;=10319900),IF(AND(INDEX(codetwolang,MATCH(Qualification!U543,libtwolang,0))&gt;=1,INDEX(codetwolang,MATCH(Qualification!U543,libtwolang,0))&lt;=999),TRUE,FALSE),IF(AND(INDEX(codetwolang,MATCH(Qualification!U543,libtwolang,0))&gt;=10,INDEX(codetwolang,MATCH(Qualification!U543,libtwolang,0))&lt;=99),FALSE,TRUE))))</f>
        <v/>
      </c>
      <c r="AE543" s="26" t="str">
        <f t="shared" si="195"/>
        <v/>
      </c>
      <c r="AF543" s="56" t="str">
        <f t="shared" si="181"/>
        <v/>
      </c>
    </row>
    <row r="544" spans="1:32">
      <c r="A544" s="40" t="str">
        <f t="shared" si="196"/>
        <v/>
      </c>
      <c r="B544" s="40" t="str">
        <f t="shared" si="182"/>
        <v/>
      </c>
      <c r="C544" s="65" t="str">
        <f t="shared" si="183"/>
        <v/>
      </c>
      <c r="D544" s="56" t="str">
        <f t="shared" si="184"/>
        <v/>
      </c>
      <c r="E544" s="56" t="str">
        <f t="shared" si="185"/>
        <v/>
      </c>
      <c r="F544" s="66" t="str">
        <f t="shared" si="186"/>
        <v/>
      </c>
      <c r="G544" s="66" t="str">
        <f t="shared" si="187"/>
        <v/>
      </c>
      <c r="H544" s="57" t="str">
        <f t="shared" si="188"/>
        <v/>
      </c>
      <c r="I544" s="57" t="str">
        <f t="shared" si="189"/>
        <v/>
      </c>
      <c r="J544" s="64" t="str">
        <f t="shared" si="190"/>
        <v/>
      </c>
      <c r="K544" s="64" t="str">
        <f t="shared" si="191"/>
        <v/>
      </c>
      <c r="L544" s="114" t="str">
        <f t="shared" si="192"/>
        <v/>
      </c>
      <c r="M544" s="114" t="str">
        <f t="shared" si="193"/>
        <v/>
      </c>
      <c r="N544" s="113" t="str">
        <f>IF(B544&lt;&gt;"",IF(INDEX(ctrlage,B544)=TRUE,Livraison!$B$15-(YEAR(INDEX(pgebdat,B544))),""),"")</f>
        <v/>
      </c>
      <c r="O544" s="107"/>
      <c r="P544" s="105"/>
      <c r="Q544" s="108"/>
      <c r="R544" s="126"/>
      <c r="S544" s="108"/>
      <c r="T544" s="108"/>
      <c r="U544" s="108"/>
      <c r="V544" s="105"/>
      <c r="W544" s="132" t="str">
        <f t="shared" si="197"/>
        <v/>
      </c>
      <c r="X544" s="26" t="str">
        <f t="shared" si="194"/>
        <v/>
      </c>
      <c r="Y544" s="26" t="str">
        <f t="shared" si="176"/>
        <v/>
      </c>
      <c r="Z544" s="26" t="str">
        <f t="shared" si="177"/>
        <v/>
      </c>
      <c r="AA544" s="26" t="str">
        <f t="shared" si="178"/>
        <v/>
      </c>
      <c r="AB544" s="26" t="str">
        <f t="shared" si="179"/>
        <v/>
      </c>
      <c r="AC544" s="26" t="str">
        <f t="shared" si="180"/>
        <v/>
      </c>
      <c r="AD544" s="26" t="str">
        <f>IF(OR(ISBLANK(U544),ISBLANK(Q544),U544="-"),"",IF(ISNA(MATCH(U544,libtwolang,0)),FALSE,IF(AND(Z544=TRUE,INDEX(codetform,MATCH(Qualification!Q544,libtform,0))&gt;=10311000,INDEX(codetform,MATCH(Qualification!Q544,libtform,0))&lt;=10319900),IF(AND(INDEX(codetwolang,MATCH(Qualification!U544,libtwolang,0))&gt;=1,INDEX(codetwolang,MATCH(Qualification!U544,libtwolang,0))&lt;=999),TRUE,FALSE),IF(AND(INDEX(codetwolang,MATCH(Qualification!U544,libtwolang,0))&gt;=10,INDEX(codetwolang,MATCH(Qualification!U544,libtwolang,0))&lt;=99),FALSE,TRUE))))</f>
        <v/>
      </c>
      <c r="AE544" s="26" t="str">
        <f t="shared" si="195"/>
        <v/>
      </c>
      <c r="AF544" s="56" t="str">
        <f t="shared" si="181"/>
        <v/>
      </c>
    </row>
    <row r="545" spans="1:32">
      <c r="A545" s="40" t="str">
        <f t="shared" si="196"/>
        <v/>
      </c>
      <c r="B545" s="40" t="str">
        <f t="shared" si="182"/>
        <v/>
      </c>
      <c r="C545" s="65" t="str">
        <f t="shared" si="183"/>
        <v/>
      </c>
      <c r="D545" s="56" t="str">
        <f t="shared" si="184"/>
        <v/>
      </c>
      <c r="E545" s="56" t="str">
        <f t="shared" si="185"/>
        <v/>
      </c>
      <c r="F545" s="66" t="str">
        <f t="shared" si="186"/>
        <v/>
      </c>
      <c r="G545" s="66" t="str">
        <f t="shared" si="187"/>
        <v/>
      </c>
      <c r="H545" s="57" t="str">
        <f t="shared" si="188"/>
        <v/>
      </c>
      <c r="I545" s="57" t="str">
        <f t="shared" si="189"/>
        <v/>
      </c>
      <c r="J545" s="64" t="str">
        <f t="shared" si="190"/>
        <v/>
      </c>
      <c r="K545" s="64" t="str">
        <f t="shared" si="191"/>
        <v/>
      </c>
      <c r="L545" s="114" t="str">
        <f t="shared" si="192"/>
        <v/>
      </c>
      <c r="M545" s="114" t="str">
        <f t="shared" si="193"/>
        <v/>
      </c>
      <c r="N545" s="113" t="str">
        <f>IF(B545&lt;&gt;"",IF(INDEX(ctrlage,B545)=TRUE,Livraison!$B$15-(YEAR(INDEX(pgebdat,B545))),""),"")</f>
        <v/>
      </c>
      <c r="O545" s="107"/>
      <c r="P545" s="105"/>
      <c r="Q545" s="108"/>
      <c r="R545" s="126"/>
      <c r="S545" s="108"/>
      <c r="T545" s="108"/>
      <c r="U545" s="108"/>
      <c r="V545" s="105"/>
      <c r="W545" s="132" t="str">
        <f t="shared" si="197"/>
        <v/>
      </c>
      <c r="X545" s="26" t="str">
        <f t="shared" si="194"/>
        <v/>
      </c>
      <c r="Y545" s="26" t="str">
        <f t="shared" si="176"/>
        <v/>
      </c>
      <c r="Z545" s="26" t="str">
        <f t="shared" si="177"/>
        <v/>
      </c>
      <c r="AA545" s="26" t="str">
        <f t="shared" si="178"/>
        <v/>
      </c>
      <c r="AB545" s="26" t="str">
        <f t="shared" si="179"/>
        <v/>
      </c>
      <c r="AC545" s="26" t="str">
        <f t="shared" si="180"/>
        <v/>
      </c>
      <c r="AD545" s="26" t="str">
        <f>IF(OR(ISBLANK(U545),ISBLANK(Q545),U545="-"),"",IF(ISNA(MATCH(U545,libtwolang,0)),FALSE,IF(AND(Z545=TRUE,INDEX(codetform,MATCH(Qualification!Q545,libtform,0))&gt;=10311000,INDEX(codetform,MATCH(Qualification!Q545,libtform,0))&lt;=10319900),IF(AND(INDEX(codetwolang,MATCH(Qualification!U545,libtwolang,0))&gt;=1,INDEX(codetwolang,MATCH(Qualification!U545,libtwolang,0))&lt;=999),TRUE,FALSE),IF(AND(INDEX(codetwolang,MATCH(Qualification!U545,libtwolang,0))&gt;=10,INDEX(codetwolang,MATCH(Qualification!U545,libtwolang,0))&lt;=99),FALSE,TRUE))))</f>
        <v/>
      </c>
      <c r="AE545" s="26" t="str">
        <f t="shared" si="195"/>
        <v/>
      </c>
      <c r="AF545" s="56" t="str">
        <f t="shared" si="181"/>
        <v/>
      </c>
    </row>
    <row r="546" spans="1:32">
      <c r="A546" s="40" t="str">
        <f t="shared" si="196"/>
        <v/>
      </c>
      <c r="B546" s="40" t="str">
        <f t="shared" si="182"/>
        <v/>
      </c>
      <c r="C546" s="65" t="str">
        <f t="shared" si="183"/>
        <v/>
      </c>
      <c r="D546" s="56" t="str">
        <f t="shared" si="184"/>
        <v/>
      </c>
      <c r="E546" s="56" t="str">
        <f t="shared" si="185"/>
        <v/>
      </c>
      <c r="F546" s="66" t="str">
        <f t="shared" si="186"/>
        <v/>
      </c>
      <c r="G546" s="66" t="str">
        <f t="shared" si="187"/>
        <v/>
      </c>
      <c r="H546" s="57" t="str">
        <f t="shared" si="188"/>
        <v/>
      </c>
      <c r="I546" s="57" t="str">
        <f t="shared" si="189"/>
        <v/>
      </c>
      <c r="J546" s="64" t="str">
        <f t="shared" si="190"/>
        <v/>
      </c>
      <c r="K546" s="64" t="str">
        <f t="shared" si="191"/>
        <v/>
      </c>
      <c r="L546" s="114" t="str">
        <f t="shared" si="192"/>
        <v/>
      </c>
      <c r="M546" s="114" t="str">
        <f t="shared" si="193"/>
        <v/>
      </c>
      <c r="N546" s="113" t="str">
        <f>IF(B546&lt;&gt;"",IF(INDEX(ctrlage,B546)=TRUE,Livraison!$B$15-(YEAR(INDEX(pgebdat,B546))),""),"")</f>
        <v/>
      </c>
      <c r="O546" s="107"/>
      <c r="P546" s="105"/>
      <c r="Q546" s="108"/>
      <c r="R546" s="126"/>
      <c r="S546" s="108"/>
      <c r="T546" s="108"/>
      <c r="U546" s="108"/>
      <c r="V546" s="105"/>
      <c r="W546" s="132" t="str">
        <f t="shared" si="197"/>
        <v/>
      </c>
      <c r="X546" s="26" t="str">
        <f t="shared" si="194"/>
        <v/>
      </c>
      <c r="Y546" s="26" t="str">
        <f t="shared" si="176"/>
        <v/>
      </c>
      <c r="Z546" s="26" t="str">
        <f t="shared" si="177"/>
        <v/>
      </c>
      <c r="AA546" s="26" t="str">
        <f t="shared" si="178"/>
        <v/>
      </c>
      <c r="AB546" s="26" t="str">
        <f t="shared" si="179"/>
        <v/>
      </c>
      <c r="AC546" s="26" t="str">
        <f t="shared" si="180"/>
        <v/>
      </c>
      <c r="AD546" s="26" t="str">
        <f>IF(OR(ISBLANK(U546),ISBLANK(Q546),U546="-"),"",IF(ISNA(MATCH(U546,libtwolang,0)),FALSE,IF(AND(Z546=TRUE,INDEX(codetform,MATCH(Qualification!Q546,libtform,0))&gt;=10311000,INDEX(codetform,MATCH(Qualification!Q546,libtform,0))&lt;=10319900),IF(AND(INDEX(codetwolang,MATCH(Qualification!U546,libtwolang,0))&gt;=1,INDEX(codetwolang,MATCH(Qualification!U546,libtwolang,0))&lt;=999),TRUE,FALSE),IF(AND(INDEX(codetwolang,MATCH(Qualification!U546,libtwolang,0))&gt;=10,INDEX(codetwolang,MATCH(Qualification!U546,libtwolang,0))&lt;=99),FALSE,TRUE))))</f>
        <v/>
      </c>
      <c r="AE546" s="26" t="str">
        <f t="shared" si="195"/>
        <v/>
      </c>
      <c r="AF546" s="56" t="str">
        <f t="shared" si="181"/>
        <v/>
      </c>
    </row>
    <row r="547" spans="1:32">
      <c r="A547" s="40" t="str">
        <f t="shared" si="196"/>
        <v/>
      </c>
      <c r="B547" s="40" t="str">
        <f t="shared" si="182"/>
        <v/>
      </c>
      <c r="C547" s="65" t="str">
        <f t="shared" si="183"/>
        <v/>
      </c>
      <c r="D547" s="56" t="str">
        <f t="shared" si="184"/>
        <v/>
      </c>
      <c r="E547" s="56" t="str">
        <f t="shared" si="185"/>
        <v/>
      </c>
      <c r="F547" s="66" t="str">
        <f t="shared" si="186"/>
        <v/>
      </c>
      <c r="G547" s="66" t="str">
        <f t="shared" si="187"/>
        <v/>
      </c>
      <c r="H547" s="57" t="str">
        <f t="shared" si="188"/>
        <v/>
      </c>
      <c r="I547" s="57" t="str">
        <f t="shared" si="189"/>
        <v/>
      </c>
      <c r="J547" s="64" t="str">
        <f t="shared" si="190"/>
        <v/>
      </c>
      <c r="K547" s="64" t="str">
        <f t="shared" si="191"/>
        <v/>
      </c>
      <c r="L547" s="114" t="str">
        <f t="shared" si="192"/>
        <v/>
      </c>
      <c r="M547" s="114" t="str">
        <f t="shared" si="193"/>
        <v/>
      </c>
      <c r="N547" s="113" t="str">
        <f>IF(B547&lt;&gt;"",IF(INDEX(ctrlage,B547)=TRUE,Livraison!$B$15-(YEAR(INDEX(pgebdat,B547))),""),"")</f>
        <v/>
      </c>
      <c r="O547" s="107"/>
      <c r="P547" s="105"/>
      <c r="Q547" s="108"/>
      <c r="R547" s="126"/>
      <c r="S547" s="108"/>
      <c r="T547" s="108"/>
      <c r="U547" s="108"/>
      <c r="V547" s="105"/>
      <c r="W547" s="132" t="str">
        <f t="shared" si="197"/>
        <v/>
      </c>
      <c r="X547" s="26" t="str">
        <f t="shared" si="194"/>
        <v/>
      </c>
      <c r="Y547" s="26" t="str">
        <f t="shared" si="176"/>
        <v/>
      </c>
      <c r="Z547" s="26" t="str">
        <f t="shared" si="177"/>
        <v/>
      </c>
      <c r="AA547" s="26" t="str">
        <f t="shared" si="178"/>
        <v/>
      </c>
      <c r="AB547" s="26" t="str">
        <f t="shared" si="179"/>
        <v/>
      </c>
      <c r="AC547" s="26" t="str">
        <f t="shared" si="180"/>
        <v/>
      </c>
      <c r="AD547" s="26" t="str">
        <f>IF(OR(ISBLANK(U547),ISBLANK(Q547),U547="-"),"",IF(ISNA(MATCH(U547,libtwolang,0)),FALSE,IF(AND(Z547=TRUE,INDEX(codetform,MATCH(Qualification!Q547,libtform,0))&gt;=10311000,INDEX(codetform,MATCH(Qualification!Q547,libtform,0))&lt;=10319900),IF(AND(INDEX(codetwolang,MATCH(Qualification!U547,libtwolang,0))&gt;=1,INDEX(codetwolang,MATCH(Qualification!U547,libtwolang,0))&lt;=999),TRUE,FALSE),IF(AND(INDEX(codetwolang,MATCH(Qualification!U547,libtwolang,0))&gt;=10,INDEX(codetwolang,MATCH(Qualification!U547,libtwolang,0))&lt;=99),FALSE,TRUE))))</f>
        <v/>
      </c>
      <c r="AE547" s="26" t="str">
        <f t="shared" si="195"/>
        <v/>
      </c>
      <c r="AF547" s="56" t="str">
        <f t="shared" si="181"/>
        <v/>
      </c>
    </row>
    <row r="548" spans="1:32">
      <c r="A548" s="40" t="str">
        <f t="shared" si="196"/>
        <v/>
      </c>
      <c r="B548" s="40" t="str">
        <f t="shared" si="182"/>
        <v/>
      </c>
      <c r="C548" s="65" t="str">
        <f t="shared" si="183"/>
        <v/>
      </c>
      <c r="D548" s="56" t="str">
        <f t="shared" si="184"/>
        <v/>
      </c>
      <c r="E548" s="56" t="str">
        <f t="shared" si="185"/>
        <v/>
      </c>
      <c r="F548" s="66" t="str">
        <f t="shared" si="186"/>
        <v/>
      </c>
      <c r="G548" s="66" t="str">
        <f t="shared" si="187"/>
        <v/>
      </c>
      <c r="H548" s="57" t="str">
        <f t="shared" si="188"/>
        <v/>
      </c>
      <c r="I548" s="57" t="str">
        <f t="shared" si="189"/>
        <v/>
      </c>
      <c r="J548" s="64" t="str">
        <f t="shared" si="190"/>
        <v/>
      </c>
      <c r="K548" s="64" t="str">
        <f t="shared" si="191"/>
        <v/>
      </c>
      <c r="L548" s="114" t="str">
        <f t="shared" si="192"/>
        <v/>
      </c>
      <c r="M548" s="114" t="str">
        <f t="shared" si="193"/>
        <v/>
      </c>
      <c r="N548" s="113" t="str">
        <f>IF(B548&lt;&gt;"",IF(INDEX(ctrlage,B548)=TRUE,Livraison!$B$15-(YEAR(INDEX(pgebdat,B548))),""),"")</f>
        <v/>
      </c>
      <c r="O548" s="107"/>
      <c r="P548" s="105"/>
      <c r="Q548" s="108"/>
      <c r="R548" s="126"/>
      <c r="S548" s="108"/>
      <c r="T548" s="108"/>
      <c r="U548" s="108"/>
      <c r="V548" s="105"/>
      <c r="W548" s="132" t="str">
        <f t="shared" si="197"/>
        <v/>
      </c>
      <c r="X548" s="26" t="str">
        <f t="shared" si="194"/>
        <v/>
      </c>
      <c r="Y548" s="26" t="str">
        <f t="shared" si="176"/>
        <v/>
      </c>
      <c r="Z548" s="26" t="str">
        <f t="shared" si="177"/>
        <v/>
      </c>
      <c r="AA548" s="26" t="str">
        <f t="shared" si="178"/>
        <v/>
      </c>
      <c r="AB548" s="26" t="str">
        <f t="shared" si="179"/>
        <v/>
      </c>
      <c r="AC548" s="26" t="str">
        <f t="shared" si="180"/>
        <v/>
      </c>
      <c r="AD548" s="26" t="str">
        <f>IF(OR(ISBLANK(U548),ISBLANK(Q548),U548="-"),"",IF(ISNA(MATCH(U548,libtwolang,0)),FALSE,IF(AND(Z548=TRUE,INDEX(codetform,MATCH(Qualification!Q548,libtform,0))&gt;=10311000,INDEX(codetform,MATCH(Qualification!Q548,libtform,0))&lt;=10319900),IF(AND(INDEX(codetwolang,MATCH(Qualification!U548,libtwolang,0))&gt;=1,INDEX(codetwolang,MATCH(Qualification!U548,libtwolang,0))&lt;=999),TRUE,FALSE),IF(AND(INDEX(codetwolang,MATCH(Qualification!U548,libtwolang,0))&gt;=10,INDEX(codetwolang,MATCH(Qualification!U548,libtwolang,0))&lt;=99),FALSE,TRUE))))</f>
        <v/>
      </c>
      <c r="AE548" s="26" t="str">
        <f t="shared" si="195"/>
        <v/>
      </c>
      <c r="AF548" s="56" t="str">
        <f t="shared" si="181"/>
        <v/>
      </c>
    </row>
    <row r="549" spans="1:32">
      <c r="A549" s="40" t="str">
        <f t="shared" si="196"/>
        <v/>
      </c>
      <c r="B549" s="40" t="str">
        <f t="shared" si="182"/>
        <v/>
      </c>
      <c r="C549" s="65" t="str">
        <f t="shared" si="183"/>
        <v/>
      </c>
      <c r="D549" s="56" t="str">
        <f t="shared" si="184"/>
        <v/>
      </c>
      <c r="E549" s="56" t="str">
        <f t="shared" si="185"/>
        <v/>
      </c>
      <c r="F549" s="66" t="str">
        <f t="shared" si="186"/>
        <v/>
      </c>
      <c r="G549" s="66" t="str">
        <f t="shared" si="187"/>
        <v/>
      </c>
      <c r="H549" s="57" t="str">
        <f t="shared" si="188"/>
        <v/>
      </c>
      <c r="I549" s="57" t="str">
        <f t="shared" si="189"/>
        <v/>
      </c>
      <c r="J549" s="64" t="str">
        <f t="shared" si="190"/>
        <v/>
      </c>
      <c r="K549" s="64" t="str">
        <f t="shared" si="191"/>
        <v/>
      </c>
      <c r="L549" s="114" t="str">
        <f t="shared" si="192"/>
        <v/>
      </c>
      <c r="M549" s="114" t="str">
        <f t="shared" si="193"/>
        <v/>
      </c>
      <c r="N549" s="113" t="str">
        <f>IF(B549&lt;&gt;"",IF(INDEX(ctrlage,B549)=TRUE,Livraison!$B$15-(YEAR(INDEX(pgebdat,B549))),""),"")</f>
        <v/>
      </c>
      <c r="O549" s="107"/>
      <c r="P549" s="105"/>
      <c r="Q549" s="108"/>
      <c r="R549" s="126"/>
      <c r="S549" s="108"/>
      <c r="T549" s="108"/>
      <c r="U549" s="108"/>
      <c r="V549" s="105"/>
      <c r="W549" s="132" t="str">
        <f t="shared" si="197"/>
        <v/>
      </c>
      <c r="X549" s="26" t="str">
        <f t="shared" si="194"/>
        <v/>
      </c>
      <c r="Y549" s="26" t="str">
        <f t="shared" si="176"/>
        <v/>
      </c>
      <c r="Z549" s="26" t="str">
        <f t="shared" si="177"/>
        <v/>
      </c>
      <c r="AA549" s="26" t="str">
        <f t="shared" si="178"/>
        <v/>
      </c>
      <c r="AB549" s="26" t="str">
        <f t="shared" si="179"/>
        <v/>
      </c>
      <c r="AC549" s="26" t="str">
        <f t="shared" si="180"/>
        <v/>
      </c>
      <c r="AD549" s="26" t="str">
        <f>IF(OR(ISBLANK(U549),ISBLANK(Q549),U549="-"),"",IF(ISNA(MATCH(U549,libtwolang,0)),FALSE,IF(AND(Z549=TRUE,INDEX(codetform,MATCH(Qualification!Q549,libtform,0))&gt;=10311000,INDEX(codetform,MATCH(Qualification!Q549,libtform,0))&lt;=10319900),IF(AND(INDEX(codetwolang,MATCH(Qualification!U549,libtwolang,0))&gt;=1,INDEX(codetwolang,MATCH(Qualification!U549,libtwolang,0))&lt;=999),TRUE,FALSE),IF(AND(INDEX(codetwolang,MATCH(Qualification!U549,libtwolang,0))&gt;=10,INDEX(codetwolang,MATCH(Qualification!U549,libtwolang,0))&lt;=99),FALSE,TRUE))))</f>
        <v/>
      </c>
      <c r="AE549" s="26" t="str">
        <f t="shared" si="195"/>
        <v/>
      </c>
      <c r="AF549" s="56" t="str">
        <f t="shared" si="181"/>
        <v/>
      </c>
    </row>
    <row r="550" spans="1:32">
      <c r="A550" s="40" t="str">
        <f t="shared" si="196"/>
        <v/>
      </c>
      <c r="B550" s="40" t="str">
        <f t="shared" si="182"/>
        <v/>
      </c>
      <c r="C550" s="65" t="str">
        <f t="shared" si="183"/>
        <v/>
      </c>
      <c r="D550" s="56" t="str">
        <f t="shared" si="184"/>
        <v/>
      </c>
      <c r="E550" s="56" t="str">
        <f t="shared" si="185"/>
        <v/>
      </c>
      <c r="F550" s="66" t="str">
        <f t="shared" si="186"/>
        <v/>
      </c>
      <c r="G550" s="66" t="str">
        <f t="shared" si="187"/>
        <v/>
      </c>
      <c r="H550" s="57" t="str">
        <f t="shared" si="188"/>
        <v/>
      </c>
      <c r="I550" s="57" t="str">
        <f t="shared" si="189"/>
        <v/>
      </c>
      <c r="J550" s="64" t="str">
        <f t="shared" si="190"/>
        <v/>
      </c>
      <c r="K550" s="64" t="str">
        <f t="shared" si="191"/>
        <v/>
      </c>
      <c r="L550" s="114" t="str">
        <f t="shared" si="192"/>
        <v/>
      </c>
      <c r="M550" s="114" t="str">
        <f t="shared" si="193"/>
        <v/>
      </c>
      <c r="N550" s="113" t="str">
        <f>IF(B550&lt;&gt;"",IF(INDEX(ctrlage,B550)=TRUE,Livraison!$B$15-(YEAR(INDEX(pgebdat,B550))),""),"")</f>
        <v/>
      </c>
      <c r="O550" s="107"/>
      <c r="P550" s="105"/>
      <c r="Q550" s="108"/>
      <c r="R550" s="126"/>
      <c r="S550" s="108"/>
      <c r="T550" s="108"/>
      <c r="U550" s="108"/>
      <c r="V550" s="105"/>
      <c r="W550" s="132" t="str">
        <f t="shared" si="197"/>
        <v/>
      </c>
      <c r="X550" s="26" t="str">
        <f t="shared" si="194"/>
        <v/>
      </c>
      <c r="Y550" s="26" t="str">
        <f t="shared" si="176"/>
        <v/>
      </c>
      <c r="Z550" s="26" t="str">
        <f t="shared" si="177"/>
        <v/>
      </c>
      <c r="AA550" s="26" t="str">
        <f t="shared" si="178"/>
        <v/>
      </c>
      <c r="AB550" s="26" t="str">
        <f t="shared" si="179"/>
        <v/>
      </c>
      <c r="AC550" s="26" t="str">
        <f t="shared" si="180"/>
        <v/>
      </c>
      <c r="AD550" s="26" t="str">
        <f>IF(OR(ISBLANK(U550),ISBLANK(Q550),U550="-"),"",IF(ISNA(MATCH(U550,libtwolang,0)),FALSE,IF(AND(Z550=TRUE,INDEX(codetform,MATCH(Qualification!Q550,libtform,0))&gt;=10311000,INDEX(codetform,MATCH(Qualification!Q550,libtform,0))&lt;=10319900),IF(AND(INDEX(codetwolang,MATCH(Qualification!U550,libtwolang,0))&gt;=1,INDEX(codetwolang,MATCH(Qualification!U550,libtwolang,0))&lt;=999),TRUE,FALSE),IF(AND(INDEX(codetwolang,MATCH(Qualification!U550,libtwolang,0))&gt;=10,INDEX(codetwolang,MATCH(Qualification!U550,libtwolang,0))&lt;=99),FALSE,TRUE))))</f>
        <v/>
      </c>
      <c r="AE550" s="26" t="str">
        <f t="shared" si="195"/>
        <v/>
      </c>
      <c r="AF550" s="56" t="str">
        <f t="shared" si="181"/>
        <v/>
      </c>
    </row>
    <row r="551" spans="1:32">
      <c r="A551" s="40" t="str">
        <f t="shared" si="196"/>
        <v/>
      </c>
      <c r="B551" s="40" t="str">
        <f t="shared" si="182"/>
        <v/>
      </c>
      <c r="C551" s="65" t="str">
        <f t="shared" si="183"/>
        <v/>
      </c>
      <c r="D551" s="56" t="str">
        <f t="shared" si="184"/>
        <v/>
      </c>
      <c r="E551" s="56" t="str">
        <f t="shared" si="185"/>
        <v/>
      </c>
      <c r="F551" s="66" t="str">
        <f t="shared" si="186"/>
        <v/>
      </c>
      <c r="G551" s="66" t="str">
        <f t="shared" si="187"/>
        <v/>
      </c>
      <c r="H551" s="57" t="str">
        <f t="shared" si="188"/>
        <v/>
      </c>
      <c r="I551" s="57" t="str">
        <f t="shared" si="189"/>
        <v/>
      </c>
      <c r="J551" s="64" t="str">
        <f t="shared" si="190"/>
        <v/>
      </c>
      <c r="K551" s="64" t="str">
        <f t="shared" si="191"/>
        <v/>
      </c>
      <c r="L551" s="114" t="str">
        <f t="shared" si="192"/>
        <v/>
      </c>
      <c r="M551" s="114" t="str">
        <f t="shared" si="193"/>
        <v/>
      </c>
      <c r="N551" s="113" t="str">
        <f>IF(B551&lt;&gt;"",IF(INDEX(ctrlage,B551)=TRUE,Livraison!$B$15-(YEAR(INDEX(pgebdat,B551))),""),"")</f>
        <v/>
      </c>
      <c r="O551" s="107"/>
      <c r="P551" s="105"/>
      <c r="Q551" s="108"/>
      <c r="R551" s="126"/>
      <c r="S551" s="108"/>
      <c r="T551" s="108"/>
      <c r="U551" s="108"/>
      <c r="V551" s="105"/>
      <c r="W551" s="132" t="str">
        <f t="shared" si="197"/>
        <v/>
      </c>
      <c r="X551" s="26" t="str">
        <f t="shared" si="194"/>
        <v/>
      </c>
      <c r="Y551" s="26" t="str">
        <f t="shared" si="176"/>
        <v/>
      </c>
      <c r="Z551" s="26" t="str">
        <f t="shared" si="177"/>
        <v/>
      </c>
      <c r="AA551" s="26" t="str">
        <f t="shared" si="178"/>
        <v/>
      </c>
      <c r="AB551" s="26" t="str">
        <f t="shared" si="179"/>
        <v/>
      </c>
      <c r="AC551" s="26" t="str">
        <f t="shared" si="180"/>
        <v/>
      </c>
      <c r="AD551" s="26" t="str">
        <f>IF(OR(ISBLANK(U551),ISBLANK(Q551),U551="-"),"",IF(ISNA(MATCH(U551,libtwolang,0)),FALSE,IF(AND(Z551=TRUE,INDEX(codetform,MATCH(Qualification!Q551,libtform,0))&gt;=10311000,INDEX(codetform,MATCH(Qualification!Q551,libtform,0))&lt;=10319900),IF(AND(INDEX(codetwolang,MATCH(Qualification!U551,libtwolang,0))&gt;=1,INDEX(codetwolang,MATCH(Qualification!U551,libtwolang,0))&lt;=999),TRUE,FALSE),IF(AND(INDEX(codetwolang,MATCH(Qualification!U551,libtwolang,0))&gt;=10,INDEX(codetwolang,MATCH(Qualification!U551,libtwolang,0))&lt;=99),FALSE,TRUE))))</f>
        <v/>
      </c>
      <c r="AE551" s="26" t="str">
        <f t="shared" si="195"/>
        <v/>
      </c>
      <c r="AF551" s="56" t="str">
        <f t="shared" si="181"/>
        <v/>
      </c>
    </row>
    <row r="552" spans="1:32">
      <c r="A552" s="40" t="str">
        <f t="shared" si="196"/>
        <v/>
      </c>
      <c r="B552" s="40" t="str">
        <f t="shared" si="182"/>
        <v/>
      </c>
      <c r="C552" s="65" t="str">
        <f t="shared" si="183"/>
        <v/>
      </c>
      <c r="D552" s="56" t="str">
        <f t="shared" si="184"/>
        <v/>
      </c>
      <c r="E552" s="56" t="str">
        <f t="shared" si="185"/>
        <v/>
      </c>
      <c r="F552" s="66" t="str">
        <f t="shared" si="186"/>
        <v/>
      </c>
      <c r="G552" s="66" t="str">
        <f t="shared" si="187"/>
        <v/>
      </c>
      <c r="H552" s="57" t="str">
        <f t="shared" si="188"/>
        <v/>
      </c>
      <c r="I552" s="57" t="str">
        <f t="shared" si="189"/>
        <v/>
      </c>
      <c r="J552" s="64" t="str">
        <f t="shared" si="190"/>
        <v/>
      </c>
      <c r="K552" s="64" t="str">
        <f t="shared" si="191"/>
        <v/>
      </c>
      <c r="L552" s="114" t="str">
        <f t="shared" si="192"/>
        <v/>
      </c>
      <c r="M552" s="114" t="str">
        <f t="shared" si="193"/>
        <v/>
      </c>
      <c r="N552" s="113" t="str">
        <f>IF(B552&lt;&gt;"",IF(INDEX(ctrlage,B552)=TRUE,Livraison!$B$15-(YEAR(INDEX(pgebdat,B552))),""),"")</f>
        <v/>
      </c>
      <c r="O552" s="107"/>
      <c r="P552" s="105"/>
      <c r="Q552" s="108"/>
      <c r="R552" s="126"/>
      <c r="S552" s="108"/>
      <c r="T552" s="108"/>
      <c r="U552" s="108"/>
      <c r="V552" s="105"/>
      <c r="W552" s="132" t="str">
        <f t="shared" si="197"/>
        <v/>
      </c>
      <c r="X552" s="26" t="str">
        <f t="shared" si="194"/>
        <v/>
      </c>
      <c r="Y552" s="26" t="str">
        <f t="shared" si="176"/>
        <v/>
      </c>
      <c r="Z552" s="26" t="str">
        <f t="shared" si="177"/>
        <v/>
      </c>
      <c r="AA552" s="26" t="str">
        <f t="shared" si="178"/>
        <v/>
      </c>
      <c r="AB552" s="26" t="str">
        <f t="shared" si="179"/>
        <v/>
      </c>
      <c r="AC552" s="26" t="str">
        <f t="shared" si="180"/>
        <v/>
      </c>
      <c r="AD552" s="26" t="str">
        <f>IF(OR(ISBLANK(U552),ISBLANK(Q552),U552="-"),"",IF(ISNA(MATCH(U552,libtwolang,0)),FALSE,IF(AND(Z552=TRUE,INDEX(codetform,MATCH(Qualification!Q552,libtform,0))&gt;=10311000,INDEX(codetform,MATCH(Qualification!Q552,libtform,0))&lt;=10319900),IF(AND(INDEX(codetwolang,MATCH(Qualification!U552,libtwolang,0))&gt;=1,INDEX(codetwolang,MATCH(Qualification!U552,libtwolang,0))&lt;=999),TRUE,FALSE),IF(AND(INDEX(codetwolang,MATCH(Qualification!U552,libtwolang,0))&gt;=10,INDEX(codetwolang,MATCH(Qualification!U552,libtwolang,0))&lt;=99),FALSE,TRUE))))</f>
        <v/>
      </c>
      <c r="AE552" s="26" t="str">
        <f t="shared" si="195"/>
        <v/>
      </c>
      <c r="AF552" s="56" t="str">
        <f t="shared" si="181"/>
        <v/>
      </c>
    </row>
    <row r="553" spans="1:32">
      <c r="A553" s="40" t="str">
        <f t="shared" si="196"/>
        <v/>
      </c>
      <c r="B553" s="40" t="str">
        <f t="shared" si="182"/>
        <v/>
      </c>
      <c r="C553" s="65" t="str">
        <f t="shared" si="183"/>
        <v/>
      </c>
      <c r="D553" s="56" t="str">
        <f t="shared" si="184"/>
        <v/>
      </c>
      <c r="E553" s="56" t="str">
        <f t="shared" si="185"/>
        <v/>
      </c>
      <c r="F553" s="66" t="str">
        <f t="shared" si="186"/>
        <v/>
      </c>
      <c r="G553" s="66" t="str">
        <f t="shared" si="187"/>
        <v/>
      </c>
      <c r="H553" s="57" t="str">
        <f t="shared" si="188"/>
        <v/>
      </c>
      <c r="I553" s="57" t="str">
        <f t="shared" si="189"/>
        <v/>
      </c>
      <c r="J553" s="64" t="str">
        <f t="shared" si="190"/>
        <v/>
      </c>
      <c r="K553" s="64" t="str">
        <f t="shared" si="191"/>
        <v/>
      </c>
      <c r="L553" s="114" t="str">
        <f t="shared" si="192"/>
        <v/>
      </c>
      <c r="M553" s="114" t="str">
        <f t="shared" si="193"/>
        <v/>
      </c>
      <c r="N553" s="113" t="str">
        <f>IF(B553&lt;&gt;"",IF(INDEX(ctrlage,B553)=TRUE,Livraison!$B$15-(YEAR(INDEX(pgebdat,B553))),""),"")</f>
        <v/>
      </c>
      <c r="O553" s="107"/>
      <c r="P553" s="105"/>
      <c r="Q553" s="108"/>
      <c r="R553" s="126"/>
      <c r="S553" s="108"/>
      <c r="T553" s="108"/>
      <c r="U553" s="108"/>
      <c r="V553" s="105"/>
      <c r="W553" s="132" t="str">
        <f t="shared" si="197"/>
        <v/>
      </c>
      <c r="X553" s="26" t="str">
        <f t="shared" si="194"/>
        <v/>
      </c>
      <c r="Y553" s="26" t="str">
        <f t="shared" si="176"/>
        <v/>
      </c>
      <c r="Z553" s="26" t="str">
        <f t="shared" si="177"/>
        <v/>
      </c>
      <c r="AA553" s="26" t="str">
        <f t="shared" si="178"/>
        <v/>
      </c>
      <c r="AB553" s="26" t="str">
        <f t="shared" si="179"/>
        <v/>
      </c>
      <c r="AC553" s="26" t="str">
        <f t="shared" si="180"/>
        <v/>
      </c>
      <c r="AD553" s="26" t="str">
        <f>IF(OR(ISBLANK(U553),ISBLANK(Q553),U553="-"),"",IF(ISNA(MATCH(U553,libtwolang,0)),FALSE,IF(AND(Z553=TRUE,INDEX(codetform,MATCH(Qualification!Q553,libtform,0))&gt;=10311000,INDEX(codetform,MATCH(Qualification!Q553,libtform,0))&lt;=10319900),IF(AND(INDEX(codetwolang,MATCH(Qualification!U553,libtwolang,0))&gt;=1,INDEX(codetwolang,MATCH(Qualification!U553,libtwolang,0))&lt;=999),TRUE,FALSE),IF(AND(INDEX(codetwolang,MATCH(Qualification!U553,libtwolang,0))&gt;=10,INDEX(codetwolang,MATCH(Qualification!U553,libtwolang,0))&lt;=99),FALSE,TRUE))))</f>
        <v/>
      </c>
      <c r="AE553" s="26" t="str">
        <f t="shared" si="195"/>
        <v/>
      </c>
      <c r="AF553" s="56" t="str">
        <f t="shared" si="181"/>
        <v/>
      </c>
    </row>
    <row r="554" spans="1:32">
      <c r="A554" s="40" t="str">
        <f t="shared" si="196"/>
        <v/>
      </c>
      <c r="B554" s="40" t="str">
        <f t="shared" si="182"/>
        <v/>
      </c>
      <c r="C554" s="65" t="str">
        <f t="shared" si="183"/>
        <v/>
      </c>
      <c r="D554" s="56" t="str">
        <f t="shared" si="184"/>
        <v/>
      </c>
      <c r="E554" s="56" t="str">
        <f t="shared" si="185"/>
        <v/>
      </c>
      <c r="F554" s="66" t="str">
        <f t="shared" si="186"/>
        <v/>
      </c>
      <c r="G554" s="66" t="str">
        <f t="shared" si="187"/>
        <v/>
      </c>
      <c r="H554" s="57" t="str">
        <f t="shared" si="188"/>
        <v/>
      </c>
      <c r="I554" s="57" t="str">
        <f t="shared" si="189"/>
        <v/>
      </c>
      <c r="J554" s="64" t="str">
        <f t="shared" si="190"/>
        <v/>
      </c>
      <c r="K554" s="64" t="str">
        <f t="shared" si="191"/>
        <v/>
      </c>
      <c r="L554" s="114" t="str">
        <f t="shared" si="192"/>
        <v/>
      </c>
      <c r="M554" s="114" t="str">
        <f t="shared" si="193"/>
        <v/>
      </c>
      <c r="N554" s="113" t="str">
        <f>IF(B554&lt;&gt;"",IF(INDEX(ctrlage,B554)=TRUE,Livraison!$B$15-(YEAR(INDEX(pgebdat,B554))),""),"")</f>
        <v/>
      </c>
      <c r="O554" s="107"/>
      <c r="P554" s="105"/>
      <c r="Q554" s="108"/>
      <c r="R554" s="126"/>
      <c r="S554" s="108"/>
      <c r="T554" s="108"/>
      <c r="U554" s="108"/>
      <c r="V554" s="105"/>
      <c r="W554" s="132" t="str">
        <f t="shared" si="197"/>
        <v/>
      </c>
      <c r="X554" s="26" t="str">
        <f t="shared" si="194"/>
        <v/>
      </c>
      <c r="Y554" s="26" t="str">
        <f t="shared" si="176"/>
        <v/>
      </c>
      <c r="Z554" s="26" t="str">
        <f t="shared" si="177"/>
        <v/>
      </c>
      <c r="AA554" s="26" t="str">
        <f t="shared" si="178"/>
        <v/>
      </c>
      <c r="AB554" s="26" t="str">
        <f t="shared" si="179"/>
        <v/>
      </c>
      <c r="AC554" s="26" t="str">
        <f t="shared" si="180"/>
        <v/>
      </c>
      <c r="AD554" s="26" t="str">
        <f>IF(OR(ISBLANK(U554),ISBLANK(Q554),U554="-"),"",IF(ISNA(MATCH(U554,libtwolang,0)),FALSE,IF(AND(Z554=TRUE,INDEX(codetform,MATCH(Qualification!Q554,libtform,0))&gt;=10311000,INDEX(codetform,MATCH(Qualification!Q554,libtform,0))&lt;=10319900),IF(AND(INDEX(codetwolang,MATCH(Qualification!U554,libtwolang,0))&gt;=1,INDEX(codetwolang,MATCH(Qualification!U554,libtwolang,0))&lt;=999),TRUE,FALSE),IF(AND(INDEX(codetwolang,MATCH(Qualification!U554,libtwolang,0))&gt;=10,INDEX(codetwolang,MATCH(Qualification!U554,libtwolang,0))&lt;=99),FALSE,TRUE))))</f>
        <v/>
      </c>
      <c r="AE554" s="26" t="str">
        <f t="shared" si="195"/>
        <v/>
      </c>
      <c r="AF554" s="56" t="str">
        <f t="shared" si="181"/>
        <v/>
      </c>
    </row>
    <row r="555" spans="1:32">
      <c r="A555" s="40" t="str">
        <f t="shared" si="196"/>
        <v/>
      </c>
      <c r="B555" s="40" t="str">
        <f t="shared" si="182"/>
        <v/>
      </c>
      <c r="C555" s="65" t="str">
        <f t="shared" si="183"/>
        <v/>
      </c>
      <c r="D555" s="56" t="str">
        <f t="shared" si="184"/>
        <v/>
      </c>
      <c r="E555" s="56" t="str">
        <f t="shared" si="185"/>
        <v/>
      </c>
      <c r="F555" s="66" t="str">
        <f t="shared" si="186"/>
        <v/>
      </c>
      <c r="G555" s="66" t="str">
        <f t="shared" si="187"/>
        <v/>
      </c>
      <c r="H555" s="57" t="str">
        <f t="shared" si="188"/>
        <v/>
      </c>
      <c r="I555" s="57" t="str">
        <f t="shared" si="189"/>
        <v/>
      </c>
      <c r="J555" s="64" t="str">
        <f t="shared" si="190"/>
        <v/>
      </c>
      <c r="K555" s="64" t="str">
        <f t="shared" si="191"/>
        <v/>
      </c>
      <c r="L555" s="114" t="str">
        <f t="shared" si="192"/>
        <v/>
      </c>
      <c r="M555" s="114" t="str">
        <f t="shared" si="193"/>
        <v/>
      </c>
      <c r="N555" s="113" t="str">
        <f>IF(B555&lt;&gt;"",IF(INDEX(ctrlage,B555)=TRUE,Livraison!$B$15-(YEAR(INDEX(pgebdat,B555))),""),"")</f>
        <v/>
      </c>
      <c r="O555" s="107"/>
      <c r="P555" s="105"/>
      <c r="Q555" s="108"/>
      <c r="R555" s="126"/>
      <c r="S555" s="108"/>
      <c r="T555" s="108"/>
      <c r="U555" s="108"/>
      <c r="V555" s="105"/>
      <c r="W555" s="132" t="str">
        <f t="shared" si="197"/>
        <v/>
      </c>
      <c r="X555" s="26" t="str">
        <f t="shared" si="194"/>
        <v/>
      </c>
      <c r="Y555" s="26" t="str">
        <f t="shared" si="176"/>
        <v/>
      </c>
      <c r="Z555" s="26" t="str">
        <f t="shared" si="177"/>
        <v/>
      </c>
      <c r="AA555" s="26" t="str">
        <f t="shared" si="178"/>
        <v/>
      </c>
      <c r="AB555" s="26" t="str">
        <f t="shared" si="179"/>
        <v/>
      </c>
      <c r="AC555" s="26" t="str">
        <f t="shared" si="180"/>
        <v/>
      </c>
      <c r="AD555" s="26" t="str">
        <f>IF(OR(ISBLANK(U555),ISBLANK(Q555),U555="-"),"",IF(ISNA(MATCH(U555,libtwolang,0)),FALSE,IF(AND(Z555=TRUE,INDEX(codetform,MATCH(Qualification!Q555,libtform,0))&gt;=10311000,INDEX(codetform,MATCH(Qualification!Q555,libtform,0))&lt;=10319900),IF(AND(INDEX(codetwolang,MATCH(Qualification!U555,libtwolang,0))&gt;=1,INDEX(codetwolang,MATCH(Qualification!U555,libtwolang,0))&lt;=999),TRUE,FALSE),IF(AND(INDEX(codetwolang,MATCH(Qualification!U555,libtwolang,0))&gt;=10,INDEX(codetwolang,MATCH(Qualification!U555,libtwolang,0))&lt;=99),FALSE,TRUE))))</f>
        <v/>
      </c>
      <c r="AE555" s="26" t="str">
        <f t="shared" si="195"/>
        <v/>
      </c>
      <c r="AF555" s="56" t="str">
        <f t="shared" si="181"/>
        <v/>
      </c>
    </row>
    <row r="556" spans="1:32">
      <c r="A556" s="40" t="str">
        <f t="shared" si="196"/>
        <v/>
      </c>
      <c r="B556" s="40" t="str">
        <f t="shared" si="182"/>
        <v/>
      </c>
      <c r="C556" s="65" t="str">
        <f t="shared" si="183"/>
        <v/>
      </c>
      <c r="D556" s="56" t="str">
        <f t="shared" si="184"/>
        <v/>
      </c>
      <c r="E556" s="56" t="str">
        <f t="shared" si="185"/>
        <v/>
      </c>
      <c r="F556" s="66" t="str">
        <f t="shared" si="186"/>
        <v/>
      </c>
      <c r="G556" s="66" t="str">
        <f t="shared" si="187"/>
        <v/>
      </c>
      <c r="H556" s="57" t="str">
        <f t="shared" si="188"/>
        <v/>
      </c>
      <c r="I556" s="57" t="str">
        <f t="shared" si="189"/>
        <v/>
      </c>
      <c r="J556" s="64" t="str">
        <f t="shared" si="190"/>
        <v/>
      </c>
      <c r="K556" s="64" t="str">
        <f t="shared" si="191"/>
        <v/>
      </c>
      <c r="L556" s="114" t="str">
        <f t="shared" si="192"/>
        <v/>
      </c>
      <c r="M556" s="114" t="str">
        <f t="shared" si="193"/>
        <v/>
      </c>
      <c r="N556" s="113" t="str">
        <f>IF(B556&lt;&gt;"",IF(INDEX(ctrlage,B556)=TRUE,Livraison!$B$15-(YEAR(INDEX(pgebdat,B556))),""),"")</f>
        <v/>
      </c>
      <c r="O556" s="107"/>
      <c r="P556" s="105"/>
      <c r="Q556" s="108"/>
      <c r="R556" s="126"/>
      <c r="S556" s="108"/>
      <c r="T556" s="108"/>
      <c r="U556" s="108"/>
      <c r="V556" s="105"/>
      <c r="W556" s="132" t="str">
        <f t="shared" si="197"/>
        <v/>
      </c>
      <c r="X556" s="26" t="str">
        <f t="shared" si="194"/>
        <v/>
      </c>
      <c r="Y556" s="26" t="str">
        <f t="shared" si="176"/>
        <v/>
      </c>
      <c r="Z556" s="26" t="str">
        <f t="shared" si="177"/>
        <v/>
      </c>
      <c r="AA556" s="26" t="str">
        <f t="shared" si="178"/>
        <v/>
      </c>
      <c r="AB556" s="26" t="str">
        <f t="shared" si="179"/>
        <v/>
      </c>
      <c r="AC556" s="26" t="str">
        <f t="shared" si="180"/>
        <v/>
      </c>
      <c r="AD556" s="26" t="str">
        <f>IF(OR(ISBLANK(U556),ISBLANK(Q556),U556="-"),"",IF(ISNA(MATCH(U556,libtwolang,0)),FALSE,IF(AND(Z556=TRUE,INDEX(codetform,MATCH(Qualification!Q556,libtform,0))&gt;=10311000,INDEX(codetform,MATCH(Qualification!Q556,libtform,0))&lt;=10319900),IF(AND(INDEX(codetwolang,MATCH(Qualification!U556,libtwolang,0))&gt;=1,INDEX(codetwolang,MATCH(Qualification!U556,libtwolang,0))&lt;=999),TRUE,FALSE),IF(AND(INDEX(codetwolang,MATCH(Qualification!U556,libtwolang,0))&gt;=10,INDEX(codetwolang,MATCH(Qualification!U556,libtwolang,0))&lt;=99),FALSE,TRUE))))</f>
        <v/>
      </c>
      <c r="AE556" s="26" t="str">
        <f t="shared" si="195"/>
        <v/>
      </c>
      <c r="AF556" s="56" t="str">
        <f t="shared" si="181"/>
        <v/>
      </c>
    </row>
    <row r="557" spans="1:32">
      <c r="A557" s="40" t="str">
        <f t="shared" si="196"/>
        <v/>
      </c>
      <c r="B557" s="40" t="str">
        <f t="shared" si="182"/>
        <v/>
      </c>
      <c r="C557" s="65" t="str">
        <f t="shared" si="183"/>
        <v/>
      </c>
      <c r="D557" s="56" t="str">
        <f t="shared" si="184"/>
        <v/>
      </c>
      <c r="E557" s="56" t="str">
        <f t="shared" si="185"/>
        <v/>
      </c>
      <c r="F557" s="66" t="str">
        <f t="shared" si="186"/>
        <v/>
      </c>
      <c r="G557" s="66" t="str">
        <f t="shared" si="187"/>
        <v/>
      </c>
      <c r="H557" s="57" t="str">
        <f t="shared" si="188"/>
        <v/>
      </c>
      <c r="I557" s="57" t="str">
        <f t="shared" si="189"/>
        <v/>
      </c>
      <c r="J557" s="64" t="str">
        <f t="shared" si="190"/>
        <v/>
      </c>
      <c r="K557" s="64" t="str">
        <f t="shared" si="191"/>
        <v/>
      </c>
      <c r="L557" s="114" t="str">
        <f t="shared" si="192"/>
        <v/>
      </c>
      <c r="M557" s="114" t="str">
        <f t="shared" si="193"/>
        <v/>
      </c>
      <c r="N557" s="113" t="str">
        <f>IF(B557&lt;&gt;"",IF(INDEX(ctrlage,B557)=TRUE,Livraison!$B$15-(YEAR(INDEX(pgebdat,B557))),""),"")</f>
        <v/>
      </c>
      <c r="O557" s="107"/>
      <c r="P557" s="105"/>
      <c r="Q557" s="108"/>
      <c r="R557" s="126"/>
      <c r="S557" s="108"/>
      <c r="T557" s="108"/>
      <c r="U557" s="108"/>
      <c r="V557" s="105"/>
      <c r="W557" s="132" t="str">
        <f t="shared" si="197"/>
        <v/>
      </c>
      <c r="X557" s="26" t="str">
        <f t="shared" si="194"/>
        <v/>
      </c>
      <c r="Y557" s="26" t="str">
        <f t="shared" si="176"/>
        <v/>
      </c>
      <c r="Z557" s="26" t="str">
        <f t="shared" si="177"/>
        <v/>
      </c>
      <c r="AA557" s="26" t="str">
        <f t="shared" si="178"/>
        <v/>
      </c>
      <c r="AB557" s="26" t="str">
        <f t="shared" si="179"/>
        <v/>
      </c>
      <c r="AC557" s="26" t="str">
        <f t="shared" si="180"/>
        <v/>
      </c>
      <c r="AD557" s="26" t="str">
        <f>IF(OR(ISBLANK(U557),ISBLANK(Q557),U557="-"),"",IF(ISNA(MATCH(U557,libtwolang,0)),FALSE,IF(AND(Z557=TRUE,INDEX(codetform,MATCH(Qualification!Q557,libtform,0))&gt;=10311000,INDEX(codetform,MATCH(Qualification!Q557,libtform,0))&lt;=10319900),IF(AND(INDEX(codetwolang,MATCH(Qualification!U557,libtwolang,0))&gt;=1,INDEX(codetwolang,MATCH(Qualification!U557,libtwolang,0))&lt;=999),TRUE,FALSE),IF(AND(INDEX(codetwolang,MATCH(Qualification!U557,libtwolang,0))&gt;=10,INDEX(codetwolang,MATCH(Qualification!U557,libtwolang,0))&lt;=99),FALSE,TRUE))))</f>
        <v/>
      </c>
      <c r="AE557" s="26" t="str">
        <f t="shared" si="195"/>
        <v/>
      </c>
      <c r="AF557" s="56" t="str">
        <f t="shared" si="181"/>
        <v/>
      </c>
    </row>
    <row r="558" spans="1:32">
      <c r="A558" s="40" t="str">
        <f t="shared" si="196"/>
        <v/>
      </c>
      <c r="B558" s="40" t="str">
        <f t="shared" si="182"/>
        <v/>
      </c>
      <c r="C558" s="65" t="str">
        <f t="shared" si="183"/>
        <v/>
      </c>
      <c r="D558" s="56" t="str">
        <f t="shared" si="184"/>
        <v/>
      </c>
      <c r="E558" s="56" t="str">
        <f t="shared" si="185"/>
        <v/>
      </c>
      <c r="F558" s="66" t="str">
        <f t="shared" si="186"/>
        <v/>
      </c>
      <c r="G558" s="66" t="str">
        <f t="shared" si="187"/>
        <v/>
      </c>
      <c r="H558" s="57" t="str">
        <f t="shared" si="188"/>
        <v/>
      </c>
      <c r="I558" s="57" t="str">
        <f t="shared" si="189"/>
        <v/>
      </c>
      <c r="J558" s="64" t="str">
        <f t="shared" si="190"/>
        <v/>
      </c>
      <c r="K558" s="64" t="str">
        <f t="shared" si="191"/>
        <v/>
      </c>
      <c r="L558" s="114" t="str">
        <f t="shared" si="192"/>
        <v/>
      </c>
      <c r="M558" s="114" t="str">
        <f t="shared" si="193"/>
        <v/>
      </c>
      <c r="N558" s="113" t="str">
        <f>IF(B558&lt;&gt;"",IF(INDEX(ctrlage,B558)=TRUE,Livraison!$B$15-(YEAR(INDEX(pgebdat,B558))),""),"")</f>
        <v/>
      </c>
      <c r="O558" s="107"/>
      <c r="P558" s="105"/>
      <c r="Q558" s="108"/>
      <c r="R558" s="126"/>
      <c r="S558" s="108"/>
      <c r="T558" s="108"/>
      <c r="U558" s="108"/>
      <c r="V558" s="105"/>
      <c r="W558" s="132" t="str">
        <f t="shared" si="197"/>
        <v/>
      </c>
      <c r="X558" s="26" t="str">
        <f t="shared" si="194"/>
        <v/>
      </c>
      <c r="Y558" s="26" t="str">
        <f t="shared" si="176"/>
        <v/>
      </c>
      <c r="Z558" s="26" t="str">
        <f t="shared" si="177"/>
        <v/>
      </c>
      <c r="AA558" s="26" t="str">
        <f t="shared" si="178"/>
        <v/>
      </c>
      <c r="AB558" s="26" t="str">
        <f t="shared" si="179"/>
        <v/>
      </c>
      <c r="AC558" s="26" t="str">
        <f t="shared" si="180"/>
        <v/>
      </c>
      <c r="AD558" s="26" t="str">
        <f>IF(OR(ISBLANK(U558),ISBLANK(Q558),U558="-"),"",IF(ISNA(MATCH(U558,libtwolang,0)),FALSE,IF(AND(Z558=TRUE,INDEX(codetform,MATCH(Qualification!Q558,libtform,0))&gt;=10311000,INDEX(codetform,MATCH(Qualification!Q558,libtform,0))&lt;=10319900),IF(AND(INDEX(codetwolang,MATCH(Qualification!U558,libtwolang,0))&gt;=1,INDEX(codetwolang,MATCH(Qualification!U558,libtwolang,0))&lt;=999),TRUE,FALSE),IF(AND(INDEX(codetwolang,MATCH(Qualification!U558,libtwolang,0))&gt;=10,INDEX(codetwolang,MATCH(Qualification!U558,libtwolang,0))&lt;=99),FALSE,TRUE))))</f>
        <v/>
      </c>
      <c r="AE558" s="26" t="str">
        <f t="shared" si="195"/>
        <v/>
      </c>
      <c r="AF558" s="56" t="str">
        <f t="shared" si="181"/>
        <v/>
      </c>
    </row>
    <row r="559" spans="1:32">
      <c r="A559" s="40" t="str">
        <f t="shared" si="196"/>
        <v/>
      </c>
      <c r="B559" s="40" t="str">
        <f t="shared" si="182"/>
        <v/>
      </c>
      <c r="C559" s="65" t="str">
        <f t="shared" si="183"/>
        <v/>
      </c>
      <c r="D559" s="56" t="str">
        <f t="shared" si="184"/>
        <v/>
      </c>
      <c r="E559" s="56" t="str">
        <f t="shared" si="185"/>
        <v/>
      </c>
      <c r="F559" s="66" t="str">
        <f t="shared" si="186"/>
        <v/>
      </c>
      <c r="G559" s="66" t="str">
        <f t="shared" si="187"/>
        <v/>
      </c>
      <c r="H559" s="57" t="str">
        <f t="shared" si="188"/>
        <v/>
      </c>
      <c r="I559" s="57" t="str">
        <f t="shared" si="189"/>
        <v/>
      </c>
      <c r="J559" s="64" t="str">
        <f t="shared" si="190"/>
        <v/>
      </c>
      <c r="K559" s="64" t="str">
        <f t="shared" si="191"/>
        <v/>
      </c>
      <c r="L559" s="114" t="str">
        <f t="shared" si="192"/>
        <v/>
      </c>
      <c r="M559" s="114" t="str">
        <f t="shared" si="193"/>
        <v/>
      </c>
      <c r="N559" s="113" t="str">
        <f>IF(B559&lt;&gt;"",IF(INDEX(ctrlage,B559)=TRUE,Livraison!$B$15-(YEAR(INDEX(pgebdat,B559))),""),"")</f>
        <v/>
      </c>
      <c r="O559" s="107"/>
      <c r="P559" s="105"/>
      <c r="Q559" s="108"/>
      <c r="R559" s="126"/>
      <c r="S559" s="108"/>
      <c r="T559" s="108"/>
      <c r="U559" s="108"/>
      <c r="V559" s="105"/>
      <c r="W559" s="132" t="str">
        <f t="shared" si="197"/>
        <v/>
      </c>
      <c r="X559" s="26" t="str">
        <f t="shared" si="194"/>
        <v/>
      </c>
      <c r="Y559" s="26" t="str">
        <f t="shared" si="176"/>
        <v/>
      </c>
      <c r="Z559" s="26" t="str">
        <f t="shared" si="177"/>
        <v/>
      </c>
      <c r="AA559" s="26" t="str">
        <f t="shared" si="178"/>
        <v/>
      </c>
      <c r="AB559" s="26" t="str">
        <f t="shared" si="179"/>
        <v/>
      </c>
      <c r="AC559" s="26" t="str">
        <f t="shared" si="180"/>
        <v/>
      </c>
      <c r="AD559" s="26" t="str">
        <f>IF(OR(ISBLANK(U559),ISBLANK(Q559),U559="-"),"",IF(ISNA(MATCH(U559,libtwolang,0)),FALSE,IF(AND(Z559=TRUE,INDEX(codetform,MATCH(Qualification!Q559,libtform,0))&gt;=10311000,INDEX(codetform,MATCH(Qualification!Q559,libtform,0))&lt;=10319900),IF(AND(INDEX(codetwolang,MATCH(Qualification!U559,libtwolang,0))&gt;=1,INDEX(codetwolang,MATCH(Qualification!U559,libtwolang,0))&lt;=999),TRUE,FALSE),IF(AND(INDEX(codetwolang,MATCH(Qualification!U559,libtwolang,0))&gt;=10,INDEX(codetwolang,MATCH(Qualification!U559,libtwolang,0))&lt;=99),FALSE,TRUE))))</f>
        <v/>
      </c>
      <c r="AE559" s="26" t="str">
        <f t="shared" si="195"/>
        <v/>
      </c>
      <c r="AF559" s="56" t="str">
        <f t="shared" si="181"/>
        <v/>
      </c>
    </row>
    <row r="560" spans="1:32">
      <c r="A560" s="40" t="str">
        <f t="shared" si="196"/>
        <v/>
      </c>
      <c r="B560" s="40" t="str">
        <f t="shared" si="182"/>
        <v/>
      </c>
      <c r="C560" s="65" t="str">
        <f t="shared" si="183"/>
        <v/>
      </c>
      <c r="D560" s="56" t="str">
        <f t="shared" si="184"/>
        <v/>
      </c>
      <c r="E560" s="56" t="str">
        <f t="shared" si="185"/>
        <v/>
      </c>
      <c r="F560" s="66" t="str">
        <f t="shared" si="186"/>
        <v/>
      </c>
      <c r="G560" s="66" t="str">
        <f t="shared" si="187"/>
        <v/>
      </c>
      <c r="H560" s="57" t="str">
        <f t="shared" si="188"/>
        <v/>
      </c>
      <c r="I560" s="57" t="str">
        <f t="shared" si="189"/>
        <v/>
      </c>
      <c r="J560" s="64" t="str">
        <f t="shared" si="190"/>
        <v/>
      </c>
      <c r="K560" s="64" t="str">
        <f t="shared" si="191"/>
        <v/>
      </c>
      <c r="L560" s="114" t="str">
        <f t="shared" si="192"/>
        <v/>
      </c>
      <c r="M560" s="114" t="str">
        <f t="shared" si="193"/>
        <v/>
      </c>
      <c r="N560" s="113" t="str">
        <f>IF(B560&lt;&gt;"",IF(INDEX(ctrlage,B560)=TRUE,Livraison!$B$15-(YEAR(INDEX(pgebdat,B560))),""),"")</f>
        <v/>
      </c>
      <c r="O560" s="107"/>
      <c r="P560" s="105"/>
      <c r="Q560" s="108"/>
      <c r="R560" s="126"/>
      <c r="S560" s="108"/>
      <c r="T560" s="108"/>
      <c r="U560" s="108"/>
      <c r="V560" s="105"/>
      <c r="W560" s="132" t="str">
        <f t="shared" si="197"/>
        <v/>
      </c>
      <c r="X560" s="26" t="str">
        <f t="shared" si="194"/>
        <v/>
      </c>
      <c r="Y560" s="26" t="str">
        <f t="shared" si="176"/>
        <v/>
      </c>
      <c r="Z560" s="26" t="str">
        <f t="shared" si="177"/>
        <v/>
      </c>
      <c r="AA560" s="26" t="str">
        <f t="shared" si="178"/>
        <v/>
      </c>
      <c r="AB560" s="26" t="str">
        <f t="shared" si="179"/>
        <v/>
      </c>
      <c r="AC560" s="26" t="str">
        <f t="shared" si="180"/>
        <v/>
      </c>
      <c r="AD560" s="26" t="str">
        <f>IF(OR(ISBLANK(U560),ISBLANK(Q560),U560="-"),"",IF(ISNA(MATCH(U560,libtwolang,0)),FALSE,IF(AND(Z560=TRUE,INDEX(codetform,MATCH(Qualification!Q560,libtform,0))&gt;=10311000,INDEX(codetform,MATCH(Qualification!Q560,libtform,0))&lt;=10319900),IF(AND(INDEX(codetwolang,MATCH(Qualification!U560,libtwolang,0))&gt;=1,INDEX(codetwolang,MATCH(Qualification!U560,libtwolang,0))&lt;=999),TRUE,FALSE),IF(AND(INDEX(codetwolang,MATCH(Qualification!U560,libtwolang,0))&gt;=10,INDEX(codetwolang,MATCH(Qualification!U560,libtwolang,0))&lt;=99),FALSE,TRUE))))</f>
        <v/>
      </c>
      <c r="AE560" s="26" t="str">
        <f t="shared" si="195"/>
        <v/>
      </c>
      <c r="AF560" s="56" t="str">
        <f t="shared" si="181"/>
        <v/>
      </c>
    </row>
    <row r="561" spans="1:32">
      <c r="A561" s="40" t="str">
        <f t="shared" si="196"/>
        <v/>
      </c>
      <c r="B561" s="40" t="str">
        <f t="shared" si="182"/>
        <v/>
      </c>
      <c r="C561" s="65" t="str">
        <f t="shared" si="183"/>
        <v/>
      </c>
      <c r="D561" s="56" t="str">
        <f t="shared" si="184"/>
        <v/>
      </c>
      <c r="E561" s="56" t="str">
        <f t="shared" si="185"/>
        <v/>
      </c>
      <c r="F561" s="66" t="str">
        <f t="shared" si="186"/>
        <v/>
      </c>
      <c r="G561" s="66" t="str">
        <f t="shared" si="187"/>
        <v/>
      </c>
      <c r="H561" s="57" t="str">
        <f t="shared" si="188"/>
        <v/>
      </c>
      <c r="I561" s="57" t="str">
        <f t="shared" si="189"/>
        <v/>
      </c>
      <c r="J561" s="64" t="str">
        <f t="shared" si="190"/>
        <v/>
      </c>
      <c r="K561" s="64" t="str">
        <f t="shared" si="191"/>
        <v/>
      </c>
      <c r="L561" s="114" t="str">
        <f t="shared" si="192"/>
        <v/>
      </c>
      <c r="M561" s="114" t="str">
        <f t="shared" si="193"/>
        <v/>
      </c>
      <c r="N561" s="113" t="str">
        <f>IF(B561&lt;&gt;"",IF(INDEX(ctrlage,B561)=TRUE,Livraison!$B$15-(YEAR(INDEX(pgebdat,B561))),""),"")</f>
        <v/>
      </c>
      <c r="O561" s="107"/>
      <c r="P561" s="105"/>
      <c r="Q561" s="108"/>
      <c r="R561" s="126"/>
      <c r="S561" s="108"/>
      <c r="T561" s="108"/>
      <c r="U561" s="108"/>
      <c r="V561" s="105"/>
      <c r="W561" s="132" t="str">
        <f t="shared" si="197"/>
        <v/>
      </c>
      <c r="X561" s="26" t="str">
        <f t="shared" si="194"/>
        <v/>
      </c>
      <c r="Y561" s="26" t="str">
        <f t="shared" si="176"/>
        <v/>
      </c>
      <c r="Z561" s="26" t="str">
        <f t="shared" si="177"/>
        <v/>
      </c>
      <c r="AA561" s="26" t="str">
        <f t="shared" si="178"/>
        <v/>
      </c>
      <c r="AB561" s="26" t="str">
        <f t="shared" si="179"/>
        <v/>
      </c>
      <c r="AC561" s="26" t="str">
        <f t="shared" si="180"/>
        <v/>
      </c>
      <c r="AD561" s="26" t="str">
        <f>IF(OR(ISBLANK(U561),ISBLANK(Q561),U561="-"),"",IF(ISNA(MATCH(U561,libtwolang,0)),FALSE,IF(AND(Z561=TRUE,INDEX(codetform,MATCH(Qualification!Q561,libtform,0))&gt;=10311000,INDEX(codetform,MATCH(Qualification!Q561,libtform,0))&lt;=10319900),IF(AND(INDEX(codetwolang,MATCH(Qualification!U561,libtwolang,0))&gt;=1,INDEX(codetwolang,MATCH(Qualification!U561,libtwolang,0))&lt;=999),TRUE,FALSE),IF(AND(INDEX(codetwolang,MATCH(Qualification!U561,libtwolang,0))&gt;=10,INDEX(codetwolang,MATCH(Qualification!U561,libtwolang,0))&lt;=99),FALSE,TRUE))))</f>
        <v/>
      </c>
      <c r="AE561" s="26" t="str">
        <f t="shared" si="195"/>
        <v/>
      </c>
      <c r="AF561" s="56" t="str">
        <f t="shared" si="181"/>
        <v/>
      </c>
    </row>
    <row r="562" spans="1:32">
      <c r="A562" s="40" t="str">
        <f t="shared" si="196"/>
        <v/>
      </c>
      <c r="B562" s="40" t="str">
        <f t="shared" si="182"/>
        <v/>
      </c>
      <c r="C562" s="65" t="str">
        <f t="shared" si="183"/>
        <v/>
      </c>
      <c r="D562" s="56" t="str">
        <f t="shared" si="184"/>
        <v/>
      </c>
      <c r="E562" s="56" t="str">
        <f t="shared" si="185"/>
        <v/>
      </c>
      <c r="F562" s="66" t="str">
        <f t="shared" si="186"/>
        <v/>
      </c>
      <c r="G562" s="66" t="str">
        <f t="shared" si="187"/>
        <v/>
      </c>
      <c r="H562" s="57" t="str">
        <f t="shared" si="188"/>
        <v/>
      </c>
      <c r="I562" s="57" t="str">
        <f t="shared" si="189"/>
        <v/>
      </c>
      <c r="J562" s="64" t="str">
        <f t="shared" si="190"/>
        <v/>
      </c>
      <c r="K562" s="64" t="str">
        <f t="shared" si="191"/>
        <v/>
      </c>
      <c r="L562" s="114" t="str">
        <f t="shared" si="192"/>
        <v/>
      </c>
      <c r="M562" s="114" t="str">
        <f t="shared" si="193"/>
        <v/>
      </c>
      <c r="N562" s="113" t="str">
        <f>IF(B562&lt;&gt;"",IF(INDEX(ctrlage,B562)=TRUE,Livraison!$B$15-(YEAR(INDEX(pgebdat,B562))),""),"")</f>
        <v/>
      </c>
      <c r="O562" s="107"/>
      <c r="P562" s="105"/>
      <c r="Q562" s="108"/>
      <c r="R562" s="126"/>
      <c r="S562" s="108"/>
      <c r="T562" s="108"/>
      <c r="U562" s="108"/>
      <c r="V562" s="105"/>
      <c r="W562" s="132" t="str">
        <f t="shared" si="197"/>
        <v/>
      </c>
      <c r="X562" s="26" t="str">
        <f t="shared" si="194"/>
        <v/>
      </c>
      <c r="Y562" s="26" t="str">
        <f t="shared" si="176"/>
        <v/>
      </c>
      <c r="Z562" s="26" t="str">
        <f t="shared" si="177"/>
        <v/>
      </c>
      <c r="AA562" s="26" t="str">
        <f t="shared" si="178"/>
        <v/>
      </c>
      <c r="AB562" s="26" t="str">
        <f t="shared" si="179"/>
        <v/>
      </c>
      <c r="AC562" s="26" t="str">
        <f t="shared" si="180"/>
        <v/>
      </c>
      <c r="AD562" s="26" t="str">
        <f>IF(OR(ISBLANK(U562),ISBLANK(Q562),U562="-"),"",IF(ISNA(MATCH(U562,libtwolang,0)),FALSE,IF(AND(Z562=TRUE,INDEX(codetform,MATCH(Qualification!Q562,libtform,0))&gt;=10311000,INDEX(codetform,MATCH(Qualification!Q562,libtform,0))&lt;=10319900),IF(AND(INDEX(codetwolang,MATCH(Qualification!U562,libtwolang,0))&gt;=1,INDEX(codetwolang,MATCH(Qualification!U562,libtwolang,0))&lt;=999),TRUE,FALSE),IF(AND(INDEX(codetwolang,MATCH(Qualification!U562,libtwolang,0))&gt;=10,INDEX(codetwolang,MATCH(Qualification!U562,libtwolang,0))&lt;=99),FALSE,TRUE))))</f>
        <v/>
      </c>
      <c r="AE562" s="26" t="str">
        <f t="shared" si="195"/>
        <v/>
      </c>
      <c r="AF562" s="56" t="str">
        <f t="shared" si="181"/>
        <v/>
      </c>
    </row>
    <row r="563" spans="1:32">
      <c r="A563" s="40" t="str">
        <f t="shared" si="196"/>
        <v/>
      </c>
      <c r="B563" s="40" t="str">
        <f t="shared" si="182"/>
        <v/>
      </c>
      <c r="C563" s="65" t="str">
        <f t="shared" si="183"/>
        <v/>
      </c>
      <c r="D563" s="56" t="str">
        <f t="shared" si="184"/>
        <v/>
      </c>
      <c r="E563" s="56" t="str">
        <f t="shared" si="185"/>
        <v/>
      </c>
      <c r="F563" s="66" t="str">
        <f t="shared" si="186"/>
        <v/>
      </c>
      <c r="G563" s="66" t="str">
        <f t="shared" si="187"/>
        <v/>
      </c>
      <c r="H563" s="57" t="str">
        <f t="shared" si="188"/>
        <v/>
      </c>
      <c r="I563" s="57" t="str">
        <f t="shared" si="189"/>
        <v/>
      </c>
      <c r="J563" s="64" t="str">
        <f t="shared" si="190"/>
        <v/>
      </c>
      <c r="K563" s="64" t="str">
        <f t="shared" si="191"/>
        <v/>
      </c>
      <c r="L563" s="114" t="str">
        <f t="shared" si="192"/>
        <v/>
      </c>
      <c r="M563" s="114" t="str">
        <f t="shared" si="193"/>
        <v/>
      </c>
      <c r="N563" s="113" t="str">
        <f>IF(B563&lt;&gt;"",IF(INDEX(ctrlage,B563)=TRUE,Livraison!$B$15-(YEAR(INDEX(pgebdat,B563))),""),"")</f>
        <v/>
      </c>
      <c r="O563" s="107"/>
      <c r="P563" s="105"/>
      <c r="Q563" s="108"/>
      <c r="R563" s="126"/>
      <c r="S563" s="108"/>
      <c r="T563" s="108"/>
      <c r="U563" s="108"/>
      <c r="V563" s="105"/>
      <c r="W563" s="132" t="str">
        <f t="shared" si="197"/>
        <v/>
      </c>
      <c r="X563" s="26" t="str">
        <f t="shared" si="194"/>
        <v/>
      </c>
      <c r="Y563" s="26" t="str">
        <f t="shared" si="176"/>
        <v/>
      </c>
      <c r="Z563" s="26" t="str">
        <f t="shared" si="177"/>
        <v/>
      </c>
      <c r="AA563" s="26" t="str">
        <f t="shared" si="178"/>
        <v/>
      </c>
      <c r="AB563" s="26" t="str">
        <f t="shared" si="179"/>
        <v/>
      </c>
      <c r="AC563" s="26" t="str">
        <f t="shared" si="180"/>
        <v/>
      </c>
      <c r="AD563" s="26" t="str">
        <f>IF(OR(ISBLANK(U563),ISBLANK(Q563),U563="-"),"",IF(ISNA(MATCH(U563,libtwolang,0)),FALSE,IF(AND(Z563=TRUE,INDEX(codetform,MATCH(Qualification!Q563,libtform,0))&gt;=10311000,INDEX(codetform,MATCH(Qualification!Q563,libtform,0))&lt;=10319900),IF(AND(INDEX(codetwolang,MATCH(Qualification!U563,libtwolang,0))&gt;=1,INDEX(codetwolang,MATCH(Qualification!U563,libtwolang,0))&lt;=999),TRUE,FALSE),IF(AND(INDEX(codetwolang,MATCH(Qualification!U563,libtwolang,0))&gt;=10,INDEX(codetwolang,MATCH(Qualification!U563,libtwolang,0))&lt;=99),FALSE,TRUE))))</f>
        <v/>
      </c>
      <c r="AE563" s="26" t="str">
        <f t="shared" si="195"/>
        <v/>
      </c>
      <c r="AF563" s="56" t="str">
        <f t="shared" si="181"/>
        <v/>
      </c>
    </row>
    <row r="564" spans="1:32">
      <c r="A564" s="40" t="str">
        <f t="shared" si="196"/>
        <v/>
      </c>
      <c r="B564" s="40" t="str">
        <f t="shared" si="182"/>
        <v/>
      </c>
      <c r="C564" s="65" t="str">
        <f t="shared" si="183"/>
        <v/>
      </c>
      <c r="D564" s="56" t="str">
        <f t="shared" si="184"/>
        <v/>
      </c>
      <c r="E564" s="56" t="str">
        <f t="shared" si="185"/>
        <v/>
      </c>
      <c r="F564" s="66" t="str">
        <f t="shared" si="186"/>
        <v/>
      </c>
      <c r="G564" s="66" t="str">
        <f t="shared" si="187"/>
        <v/>
      </c>
      <c r="H564" s="57" t="str">
        <f t="shared" si="188"/>
        <v/>
      </c>
      <c r="I564" s="57" t="str">
        <f t="shared" si="189"/>
        <v/>
      </c>
      <c r="J564" s="64" t="str">
        <f t="shared" si="190"/>
        <v/>
      </c>
      <c r="K564" s="64" t="str">
        <f t="shared" si="191"/>
        <v/>
      </c>
      <c r="L564" s="114" t="str">
        <f t="shared" si="192"/>
        <v/>
      </c>
      <c r="M564" s="114" t="str">
        <f t="shared" si="193"/>
        <v/>
      </c>
      <c r="N564" s="113" t="str">
        <f>IF(B564&lt;&gt;"",IF(INDEX(ctrlage,B564)=TRUE,Livraison!$B$15-(YEAR(INDEX(pgebdat,B564))),""),"")</f>
        <v/>
      </c>
      <c r="O564" s="107"/>
      <c r="P564" s="105"/>
      <c r="Q564" s="108"/>
      <c r="R564" s="126"/>
      <c r="S564" s="108"/>
      <c r="T564" s="108"/>
      <c r="U564" s="108"/>
      <c r="V564" s="105"/>
      <c r="W564" s="132" t="str">
        <f t="shared" si="197"/>
        <v/>
      </c>
      <c r="X564" s="26" t="str">
        <f t="shared" si="194"/>
        <v/>
      </c>
      <c r="Y564" s="26" t="str">
        <f t="shared" si="176"/>
        <v/>
      </c>
      <c r="Z564" s="26" t="str">
        <f t="shared" si="177"/>
        <v/>
      </c>
      <c r="AA564" s="26" t="str">
        <f t="shared" si="178"/>
        <v/>
      </c>
      <c r="AB564" s="26" t="str">
        <f t="shared" si="179"/>
        <v/>
      </c>
      <c r="AC564" s="26" t="str">
        <f t="shared" si="180"/>
        <v/>
      </c>
      <c r="AD564" s="26" t="str">
        <f>IF(OR(ISBLANK(U564),ISBLANK(Q564),U564="-"),"",IF(ISNA(MATCH(U564,libtwolang,0)),FALSE,IF(AND(Z564=TRUE,INDEX(codetform,MATCH(Qualification!Q564,libtform,0))&gt;=10311000,INDEX(codetform,MATCH(Qualification!Q564,libtform,0))&lt;=10319900),IF(AND(INDEX(codetwolang,MATCH(Qualification!U564,libtwolang,0))&gt;=1,INDEX(codetwolang,MATCH(Qualification!U564,libtwolang,0))&lt;=999),TRUE,FALSE),IF(AND(INDEX(codetwolang,MATCH(Qualification!U564,libtwolang,0))&gt;=10,INDEX(codetwolang,MATCH(Qualification!U564,libtwolang,0))&lt;=99),FALSE,TRUE))))</f>
        <v/>
      </c>
      <c r="AE564" s="26" t="str">
        <f t="shared" si="195"/>
        <v/>
      </c>
      <c r="AF564" s="56" t="str">
        <f t="shared" si="181"/>
        <v/>
      </c>
    </row>
    <row r="565" spans="1:32">
      <c r="A565" s="40" t="str">
        <f t="shared" si="196"/>
        <v/>
      </c>
      <c r="B565" s="40" t="str">
        <f t="shared" si="182"/>
        <v/>
      </c>
      <c r="C565" s="65" t="str">
        <f t="shared" si="183"/>
        <v/>
      </c>
      <c r="D565" s="56" t="str">
        <f t="shared" si="184"/>
        <v/>
      </c>
      <c r="E565" s="56" t="str">
        <f t="shared" si="185"/>
        <v/>
      </c>
      <c r="F565" s="66" t="str">
        <f t="shared" si="186"/>
        <v/>
      </c>
      <c r="G565" s="66" t="str">
        <f t="shared" si="187"/>
        <v/>
      </c>
      <c r="H565" s="57" t="str">
        <f t="shared" si="188"/>
        <v/>
      </c>
      <c r="I565" s="57" t="str">
        <f t="shared" si="189"/>
        <v/>
      </c>
      <c r="J565" s="64" t="str">
        <f t="shared" si="190"/>
        <v/>
      </c>
      <c r="K565" s="64" t="str">
        <f t="shared" si="191"/>
        <v/>
      </c>
      <c r="L565" s="114" t="str">
        <f t="shared" si="192"/>
        <v/>
      </c>
      <c r="M565" s="114" t="str">
        <f t="shared" si="193"/>
        <v/>
      </c>
      <c r="N565" s="113" t="str">
        <f>IF(B565&lt;&gt;"",IF(INDEX(ctrlage,B565)=TRUE,Livraison!$B$15-(YEAR(INDEX(pgebdat,B565))),""),"")</f>
        <v/>
      </c>
      <c r="O565" s="107"/>
      <c r="P565" s="105"/>
      <c r="Q565" s="108"/>
      <c r="R565" s="126"/>
      <c r="S565" s="108"/>
      <c r="T565" s="108"/>
      <c r="U565" s="108"/>
      <c r="V565" s="105"/>
      <c r="W565" s="132" t="str">
        <f t="shared" si="197"/>
        <v/>
      </c>
      <c r="X565" s="26" t="str">
        <f t="shared" si="194"/>
        <v/>
      </c>
      <c r="Y565" s="26" t="str">
        <f t="shared" si="176"/>
        <v/>
      </c>
      <c r="Z565" s="26" t="str">
        <f t="shared" si="177"/>
        <v/>
      </c>
      <c r="AA565" s="26" t="str">
        <f t="shared" si="178"/>
        <v/>
      </c>
      <c r="AB565" s="26" t="str">
        <f t="shared" si="179"/>
        <v/>
      </c>
      <c r="AC565" s="26" t="str">
        <f t="shared" si="180"/>
        <v/>
      </c>
      <c r="AD565" s="26" t="str">
        <f>IF(OR(ISBLANK(U565),ISBLANK(Q565),U565="-"),"",IF(ISNA(MATCH(U565,libtwolang,0)),FALSE,IF(AND(Z565=TRUE,INDEX(codetform,MATCH(Qualification!Q565,libtform,0))&gt;=10311000,INDEX(codetform,MATCH(Qualification!Q565,libtform,0))&lt;=10319900),IF(AND(INDEX(codetwolang,MATCH(Qualification!U565,libtwolang,0))&gt;=1,INDEX(codetwolang,MATCH(Qualification!U565,libtwolang,0))&lt;=999),TRUE,FALSE),IF(AND(INDEX(codetwolang,MATCH(Qualification!U565,libtwolang,0))&gt;=10,INDEX(codetwolang,MATCH(Qualification!U565,libtwolang,0))&lt;=99),FALSE,TRUE))))</f>
        <v/>
      </c>
      <c r="AE565" s="26" t="str">
        <f t="shared" si="195"/>
        <v/>
      </c>
      <c r="AF565" s="56" t="str">
        <f t="shared" si="181"/>
        <v/>
      </c>
    </row>
    <row r="566" spans="1:32">
      <c r="A566" s="40" t="str">
        <f t="shared" si="196"/>
        <v/>
      </c>
      <c r="B566" s="40" t="str">
        <f t="shared" si="182"/>
        <v/>
      </c>
      <c r="C566" s="65" t="str">
        <f t="shared" si="183"/>
        <v/>
      </c>
      <c r="D566" s="56" t="str">
        <f t="shared" si="184"/>
        <v/>
      </c>
      <c r="E566" s="56" t="str">
        <f t="shared" si="185"/>
        <v/>
      </c>
      <c r="F566" s="66" t="str">
        <f t="shared" si="186"/>
        <v/>
      </c>
      <c r="G566" s="66" t="str">
        <f t="shared" si="187"/>
        <v/>
      </c>
      <c r="H566" s="57" t="str">
        <f t="shared" si="188"/>
        <v/>
      </c>
      <c r="I566" s="57" t="str">
        <f t="shared" si="189"/>
        <v/>
      </c>
      <c r="J566" s="64" t="str">
        <f t="shared" si="190"/>
        <v/>
      </c>
      <c r="K566" s="64" t="str">
        <f t="shared" si="191"/>
        <v/>
      </c>
      <c r="L566" s="114" t="str">
        <f t="shared" si="192"/>
        <v/>
      </c>
      <c r="M566" s="114" t="str">
        <f t="shared" si="193"/>
        <v/>
      </c>
      <c r="N566" s="113" t="str">
        <f>IF(B566&lt;&gt;"",IF(INDEX(ctrlage,B566)=TRUE,Livraison!$B$15-(YEAR(INDEX(pgebdat,B566))),""),"")</f>
        <v/>
      </c>
      <c r="O566" s="107"/>
      <c r="P566" s="105"/>
      <c r="Q566" s="108"/>
      <c r="R566" s="126"/>
      <c r="S566" s="108"/>
      <c r="T566" s="108"/>
      <c r="U566" s="108"/>
      <c r="V566" s="105"/>
      <c r="W566" s="132" t="str">
        <f t="shared" si="197"/>
        <v/>
      </c>
      <c r="X566" s="26" t="str">
        <f t="shared" si="194"/>
        <v/>
      </c>
      <c r="Y566" s="26" t="str">
        <f t="shared" si="176"/>
        <v/>
      </c>
      <c r="Z566" s="26" t="str">
        <f t="shared" si="177"/>
        <v/>
      </c>
      <c r="AA566" s="26" t="str">
        <f t="shared" si="178"/>
        <v/>
      </c>
      <c r="AB566" s="26" t="str">
        <f t="shared" si="179"/>
        <v/>
      </c>
      <c r="AC566" s="26" t="str">
        <f t="shared" si="180"/>
        <v/>
      </c>
      <c r="AD566" s="26" t="str">
        <f>IF(OR(ISBLANK(U566),ISBLANK(Q566),U566="-"),"",IF(ISNA(MATCH(U566,libtwolang,0)),FALSE,IF(AND(Z566=TRUE,INDEX(codetform,MATCH(Qualification!Q566,libtform,0))&gt;=10311000,INDEX(codetform,MATCH(Qualification!Q566,libtform,0))&lt;=10319900),IF(AND(INDEX(codetwolang,MATCH(Qualification!U566,libtwolang,0))&gt;=1,INDEX(codetwolang,MATCH(Qualification!U566,libtwolang,0))&lt;=999),TRUE,FALSE),IF(AND(INDEX(codetwolang,MATCH(Qualification!U566,libtwolang,0))&gt;=10,INDEX(codetwolang,MATCH(Qualification!U566,libtwolang,0))&lt;=99),FALSE,TRUE))))</f>
        <v/>
      </c>
      <c r="AE566" s="26" t="str">
        <f t="shared" si="195"/>
        <v/>
      </c>
      <c r="AF566" s="56" t="str">
        <f t="shared" si="181"/>
        <v/>
      </c>
    </row>
    <row r="567" spans="1:32">
      <c r="A567" s="40" t="str">
        <f t="shared" si="196"/>
        <v/>
      </c>
      <c r="B567" s="40" t="str">
        <f t="shared" si="182"/>
        <v/>
      </c>
      <c r="C567" s="65" t="str">
        <f t="shared" si="183"/>
        <v/>
      </c>
      <c r="D567" s="56" t="str">
        <f t="shared" si="184"/>
        <v/>
      </c>
      <c r="E567" s="56" t="str">
        <f t="shared" si="185"/>
        <v/>
      </c>
      <c r="F567" s="66" t="str">
        <f t="shared" si="186"/>
        <v/>
      </c>
      <c r="G567" s="66" t="str">
        <f t="shared" si="187"/>
        <v/>
      </c>
      <c r="H567" s="57" t="str">
        <f t="shared" si="188"/>
        <v/>
      </c>
      <c r="I567" s="57" t="str">
        <f t="shared" si="189"/>
        <v/>
      </c>
      <c r="J567" s="64" t="str">
        <f t="shared" si="190"/>
        <v/>
      </c>
      <c r="K567" s="64" t="str">
        <f t="shared" si="191"/>
        <v/>
      </c>
      <c r="L567" s="114" t="str">
        <f t="shared" si="192"/>
        <v/>
      </c>
      <c r="M567" s="114" t="str">
        <f t="shared" si="193"/>
        <v/>
      </c>
      <c r="N567" s="113" t="str">
        <f>IF(B567&lt;&gt;"",IF(INDEX(ctrlage,B567)=TRUE,Livraison!$B$15-(YEAR(INDEX(pgebdat,B567))),""),"")</f>
        <v/>
      </c>
      <c r="O567" s="107"/>
      <c r="P567" s="105"/>
      <c r="Q567" s="108"/>
      <c r="R567" s="126"/>
      <c r="S567" s="108"/>
      <c r="T567" s="108"/>
      <c r="U567" s="108"/>
      <c r="V567" s="105"/>
      <c r="W567" s="132" t="str">
        <f t="shared" si="197"/>
        <v/>
      </c>
      <c r="X567" s="26" t="str">
        <f t="shared" si="194"/>
        <v/>
      </c>
      <c r="Y567" s="26" t="str">
        <f t="shared" si="176"/>
        <v/>
      </c>
      <c r="Z567" s="26" t="str">
        <f t="shared" si="177"/>
        <v/>
      </c>
      <c r="AA567" s="26" t="str">
        <f t="shared" si="178"/>
        <v/>
      </c>
      <c r="AB567" s="26" t="str">
        <f t="shared" si="179"/>
        <v/>
      </c>
      <c r="AC567" s="26" t="str">
        <f t="shared" si="180"/>
        <v/>
      </c>
      <c r="AD567" s="26" t="str">
        <f>IF(OR(ISBLANK(U567),ISBLANK(Q567),U567="-"),"",IF(ISNA(MATCH(U567,libtwolang,0)),FALSE,IF(AND(Z567=TRUE,INDEX(codetform,MATCH(Qualification!Q567,libtform,0))&gt;=10311000,INDEX(codetform,MATCH(Qualification!Q567,libtform,0))&lt;=10319900),IF(AND(INDEX(codetwolang,MATCH(Qualification!U567,libtwolang,0))&gt;=1,INDEX(codetwolang,MATCH(Qualification!U567,libtwolang,0))&lt;=999),TRUE,FALSE),IF(AND(INDEX(codetwolang,MATCH(Qualification!U567,libtwolang,0))&gt;=10,INDEX(codetwolang,MATCH(Qualification!U567,libtwolang,0))&lt;=99),FALSE,TRUE))))</f>
        <v/>
      </c>
      <c r="AE567" s="26" t="str">
        <f t="shared" si="195"/>
        <v/>
      </c>
      <c r="AF567" s="56" t="str">
        <f t="shared" si="181"/>
        <v/>
      </c>
    </row>
    <row r="568" spans="1:32">
      <c r="A568" s="40" t="str">
        <f t="shared" si="196"/>
        <v/>
      </c>
      <c r="B568" s="40" t="str">
        <f t="shared" si="182"/>
        <v/>
      </c>
      <c r="C568" s="65" t="str">
        <f t="shared" si="183"/>
        <v/>
      </c>
      <c r="D568" s="56" t="str">
        <f t="shared" si="184"/>
        <v/>
      </c>
      <c r="E568" s="56" t="str">
        <f t="shared" si="185"/>
        <v/>
      </c>
      <c r="F568" s="66" t="str">
        <f t="shared" si="186"/>
        <v/>
      </c>
      <c r="G568" s="66" t="str">
        <f t="shared" si="187"/>
        <v/>
      </c>
      <c r="H568" s="57" t="str">
        <f t="shared" si="188"/>
        <v/>
      </c>
      <c r="I568" s="57" t="str">
        <f t="shared" si="189"/>
        <v/>
      </c>
      <c r="J568" s="64" t="str">
        <f t="shared" si="190"/>
        <v/>
      </c>
      <c r="K568" s="64" t="str">
        <f t="shared" si="191"/>
        <v/>
      </c>
      <c r="L568" s="114" t="str">
        <f t="shared" si="192"/>
        <v/>
      </c>
      <c r="M568" s="114" t="str">
        <f t="shared" si="193"/>
        <v/>
      </c>
      <c r="N568" s="113" t="str">
        <f>IF(B568&lt;&gt;"",IF(INDEX(ctrlage,B568)=TRUE,Livraison!$B$15-(YEAR(INDEX(pgebdat,B568))),""),"")</f>
        <v/>
      </c>
      <c r="O568" s="107"/>
      <c r="P568" s="105"/>
      <c r="Q568" s="108"/>
      <c r="R568" s="126"/>
      <c r="S568" s="108"/>
      <c r="T568" s="108"/>
      <c r="U568" s="108"/>
      <c r="V568" s="105"/>
      <c r="W568" s="132" t="str">
        <f t="shared" si="197"/>
        <v/>
      </c>
      <c r="X568" s="26" t="str">
        <f t="shared" si="194"/>
        <v/>
      </c>
      <c r="Y568" s="26" t="str">
        <f t="shared" ref="Y568:Y631" si="198">IF(ISBLANK(P568),"",IF(OR(ISNA(MATCH(P568,libinst,0)),P568="-"),FALSE,TRUE))</f>
        <v/>
      </c>
      <c r="Z568" s="26" t="str">
        <f t="shared" ref="Z568:Z631" si="199">IF(ISBLANK(Q568),"",IF(OR(ISNA(MATCH(Q568,libtform,0)),Q568="-"),FALSE,TRUE))</f>
        <v/>
      </c>
      <c r="AA568" s="26" t="str">
        <f t="shared" ref="AA568:AA631" si="200">IF(ISBLANK(R568),"",IF(AND(R568 &gt; DATE(1925,1,1),R568 &lt; DATE(2100,1,1)),TRUE,FALSE))</f>
        <v/>
      </c>
      <c r="AB568" s="26" t="str">
        <f t="shared" ref="AB568:AB631" si="201">IF(ISBLANK(S568),"",IF(AND(S568 &gt;=1,S568 &lt;=9),TRUE,FALSE))</f>
        <v/>
      </c>
      <c r="AC568" s="26" t="str">
        <f t="shared" ref="AC568:AC631" si="202">IF(ISBLANK(T568),"",IF(OR(ISNA(MATCH(T568,libresult,0)),T568="-"),FALSE,TRUE))</f>
        <v/>
      </c>
      <c r="AD568" s="26" t="str">
        <f>IF(OR(ISBLANK(U568),ISBLANK(Q568),U568="-"),"",IF(ISNA(MATCH(U568,libtwolang,0)),FALSE,IF(AND(Z568=TRUE,INDEX(codetform,MATCH(Qualification!Q568,libtform,0))&gt;=10311000,INDEX(codetform,MATCH(Qualification!Q568,libtform,0))&lt;=10319900),IF(AND(INDEX(codetwolang,MATCH(Qualification!U568,libtwolang,0))&gt;=1,INDEX(codetwolang,MATCH(Qualification!U568,libtwolang,0))&lt;=999),TRUE,FALSE),IF(AND(INDEX(codetwolang,MATCH(Qualification!U568,libtwolang,0))&gt;=10,INDEX(codetwolang,MATCH(Qualification!U568,libtwolang,0))&lt;=99),FALSE,TRUE))))</f>
        <v/>
      </c>
      <c r="AE568" s="26" t="str">
        <f t="shared" si="195"/>
        <v/>
      </c>
      <c r="AF568" s="56" t="str">
        <f t="shared" ref="AF568:AF631" si="203">IF(A568="","",1)</f>
        <v/>
      </c>
    </row>
    <row r="569" spans="1:32">
      <c r="A569" s="40" t="str">
        <f t="shared" si="196"/>
        <v/>
      </c>
      <c r="B569" s="40" t="str">
        <f t="shared" si="182"/>
        <v/>
      </c>
      <c r="C569" s="65" t="str">
        <f t="shared" si="183"/>
        <v/>
      </c>
      <c r="D569" s="56" t="str">
        <f t="shared" si="184"/>
        <v/>
      </c>
      <c r="E569" s="56" t="str">
        <f t="shared" si="185"/>
        <v/>
      </c>
      <c r="F569" s="66" t="str">
        <f t="shared" si="186"/>
        <v/>
      </c>
      <c r="G569" s="66" t="str">
        <f t="shared" si="187"/>
        <v/>
      </c>
      <c r="H569" s="57" t="str">
        <f t="shared" si="188"/>
        <v/>
      </c>
      <c r="I569" s="57" t="str">
        <f t="shared" si="189"/>
        <v/>
      </c>
      <c r="J569" s="64" t="str">
        <f t="shared" si="190"/>
        <v/>
      </c>
      <c r="K569" s="64" t="str">
        <f t="shared" si="191"/>
        <v/>
      </c>
      <c r="L569" s="114" t="str">
        <f t="shared" si="192"/>
        <v/>
      </c>
      <c r="M569" s="114" t="str">
        <f t="shared" si="193"/>
        <v/>
      </c>
      <c r="N569" s="113" t="str">
        <f>IF(B569&lt;&gt;"",IF(INDEX(ctrlage,B569)=TRUE,Livraison!$B$15-(YEAR(INDEX(pgebdat,B569))),""),"")</f>
        <v/>
      </c>
      <c r="O569" s="107"/>
      <c r="P569" s="105"/>
      <c r="Q569" s="108"/>
      <c r="R569" s="126"/>
      <c r="S569" s="108"/>
      <c r="T569" s="108"/>
      <c r="U569" s="108"/>
      <c r="V569" s="105"/>
      <c r="W569" s="132" t="str">
        <f t="shared" si="197"/>
        <v/>
      </c>
      <c r="X569" s="26" t="str">
        <f t="shared" si="194"/>
        <v/>
      </c>
      <c r="Y569" s="26" t="str">
        <f t="shared" si="198"/>
        <v/>
      </c>
      <c r="Z569" s="26" t="str">
        <f t="shared" si="199"/>
        <v/>
      </c>
      <c r="AA569" s="26" t="str">
        <f t="shared" si="200"/>
        <v/>
      </c>
      <c r="AB569" s="26" t="str">
        <f t="shared" si="201"/>
        <v/>
      </c>
      <c r="AC569" s="26" t="str">
        <f t="shared" si="202"/>
        <v/>
      </c>
      <c r="AD569" s="26" t="str">
        <f>IF(OR(ISBLANK(U569),ISBLANK(Q569),U569="-"),"",IF(ISNA(MATCH(U569,libtwolang,0)),FALSE,IF(AND(Z569=TRUE,INDEX(codetform,MATCH(Qualification!Q569,libtform,0))&gt;=10311000,INDEX(codetform,MATCH(Qualification!Q569,libtform,0))&lt;=10319900),IF(AND(INDEX(codetwolang,MATCH(Qualification!U569,libtwolang,0))&gt;=1,INDEX(codetwolang,MATCH(Qualification!U569,libtwolang,0))&lt;=999),TRUE,FALSE),IF(AND(INDEX(codetwolang,MATCH(Qualification!U569,libtwolang,0))&gt;=10,INDEX(codetwolang,MATCH(Qualification!U569,libtwolang,0))&lt;=99),FALSE,TRUE))))</f>
        <v/>
      </c>
      <c r="AE569" s="26" t="str">
        <f t="shared" si="195"/>
        <v/>
      </c>
      <c r="AF569" s="56" t="str">
        <f t="shared" si="203"/>
        <v/>
      </c>
    </row>
    <row r="570" spans="1:32">
      <c r="A570" s="40" t="str">
        <f t="shared" si="196"/>
        <v/>
      </c>
      <c r="B570" s="40" t="str">
        <f t="shared" si="182"/>
        <v/>
      </c>
      <c r="C570" s="65" t="str">
        <f t="shared" si="183"/>
        <v/>
      </c>
      <c r="D570" s="56" t="str">
        <f t="shared" si="184"/>
        <v/>
      </c>
      <c r="E570" s="56" t="str">
        <f t="shared" si="185"/>
        <v/>
      </c>
      <c r="F570" s="66" t="str">
        <f t="shared" si="186"/>
        <v/>
      </c>
      <c r="G570" s="66" t="str">
        <f t="shared" si="187"/>
        <v/>
      </c>
      <c r="H570" s="57" t="str">
        <f t="shared" si="188"/>
        <v/>
      </c>
      <c r="I570" s="57" t="str">
        <f t="shared" si="189"/>
        <v/>
      </c>
      <c r="J570" s="64" t="str">
        <f t="shared" si="190"/>
        <v/>
      </c>
      <c r="K570" s="64" t="str">
        <f t="shared" si="191"/>
        <v/>
      </c>
      <c r="L570" s="114" t="str">
        <f t="shared" si="192"/>
        <v/>
      </c>
      <c r="M570" s="114" t="str">
        <f t="shared" si="193"/>
        <v/>
      </c>
      <c r="N570" s="113" t="str">
        <f>IF(B570&lt;&gt;"",IF(INDEX(ctrlage,B570)=TRUE,Livraison!$B$15-(YEAR(INDEX(pgebdat,B570))),""),"")</f>
        <v/>
      </c>
      <c r="O570" s="107"/>
      <c r="P570" s="105"/>
      <c r="Q570" s="108"/>
      <c r="R570" s="126"/>
      <c r="S570" s="108"/>
      <c r="T570" s="108"/>
      <c r="U570" s="108"/>
      <c r="V570" s="105"/>
      <c r="W570" s="132" t="str">
        <f t="shared" si="197"/>
        <v/>
      </c>
      <c r="X570" s="26" t="str">
        <f t="shared" si="194"/>
        <v/>
      </c>
      <c r="Y570" s="26" t="str">
        <f t="shared" si="198"/>
        <v/>
      </c>
      <c r="Z570" s="26" t="str">
        <f t="shared" si="199"/>
        <v/>
      </c>
      <c r="AA570" s="26" t="str">
        <f t="shared" si="200"/>
        <v/>
      </c>
      <c r="AB570" s="26" t="str">
        <f t="shared" si="201"/>
        <v/>
      </c>
      <c r="AC570" s="26" t="str">
        <f t="shared" si="202"/>
        <v/>
      </c>
      <c r="AD570" s="26" t="str">
        <f>IF(OR(ISBLANK(U570),ISBLANK(Q570),U570="-"),"",IF(ISNA(MATCH(U570,libtwolang,0)),FALSE,IF(AND(Z570=TRUE,INDEX(codetform,MATCH(Qualification!Q570,libtform,0))&gt;=10311000,INDEX(codetform,MATCH(Qualification!Q570,libtform,0))&lt;=10319900),IF(AND(INDEX(codetwolang,MATCH(Qualification!U570,libtwolang,0))&gt;=1,INDEX(codetwolang,MATCH(Qualification!U570,libtwolang,0))&lt;=999),TRUE,FALSE),IF(AND(INDEX(codetwolang,MATCH(Qualification!U570,libtwolang,0))&gt;=10,INDEX(codetwolang,MATCH(Qualification!U570,libtwolang,0))&lt;=99),FALSE,TRUE))))</f>
        <v/>
      </c>
      <c r="AE570" s="26" t="str">
        <f t="shared" si="195"/>
        <v/>
      </c>
      <c r="AF570" s="56" t="str">
        <f t="shared" si="203"/>
        <v/>
      </c>
    </row>
    <row r="571" spans="1:32">
      <c r="A571" s="40" t="str">
        <f t="shared" si="196"/>
        <v/>
      </c>
      <c r="B571" s="40" t="str">
        <f t="shared" si="182"/>
        <v/>
      </c>
      <c r="C571" s="65" t="str">
        <f t="shared" si="183"/>
        <v/>
      </c>
      <c r="D571" s="56" t="str">
        <f t="shared" si="184"/>
        <v/>
      </c>
      <c r="E571" s="56" t="str">
        <f t="shared" si="185"/>
        <v/>
      </c>
      <c r="F571" s="66" t="str">
        <f t="shared" si="186"/>
        <v/>
      </c>
      <c r="G571" s="66" t="str">
        <f t="shared" si="187"/>
        <v/>
      </c>
      <c r="H571" s="57" t="str">
        <f t="shared" si="188"/>
        <v/>
      </c>
      <c r="I571" s="57" t="str">
        <f t="shared" si="189"/>
        <v/>
      </c>
      <c r="J571" s="64" t="str">
        <f t="shared" si="190"/>
        <v/>
      </c>
      <c r="K571" s="64" t="str">
        <f t="shared" si="191"/>
        <v/>
      </c>
      <c r="L571" s="114" t="str">
        <f t="shared" si="192"/>
        <v/>
      </c>
      <c r="M571" s="114" t="str">
        <f t="shared" si="193"/>
        <v/>
      </c>
      <c r="N571" s="113" t="str">
        <f>IF(B571&lt;&gt;"",IF(INDEX(ctrlage,B571)=TRUE,Livraison!$B$15-(YEAR(INDEX(pgebdat,B571))),""),"")</f>
        <v/>
      </c>
      <c r="O571" s="107"/>
      <c r="P571" s="105"/>
      <c r="Q571" s="108"/>
      <c r="R571" s="126"/>
      <c r="S571" s="108"/>
      <c r="T571" s="108"/>
      <c r="U571" s="108"/>
      <c r="V571" s="105"/>
      <c r="W571" s="132" t="str">
        <f t="shared" si="197"/>
        <v/>
      </c>
      <c r="X571" s="26" t="str">
        <f t="shared" si="194"/>
        <v/>
      </c>
      <c r="Y571" s="26" t="str">
        <f t="shared" si="198"/>
        <v/>
      </c>
      <c r="Z571" s="26" t="str">
        <f t="shared" si="199"/>
        <v/>
      </c>
      <c r="AA571" s="26" t="str">
        <f t="shared" si="200"/>
        <v/>
      </c>
      <c r="AB571" s="26" t="str">
        <f t="shared" si="201"/>
        <v/>
      </c>
      <c r="AC571" s="26" t="str">
        <f t="shared" si="202"/>
        <v/>
      </c>
      <c r="AD571" s="26" t="str">
        <f>IF(OR(ISBLANK(U571),ISBLANK(Q571),U571="-"),"",IF(ISNA(MATCH(U571,libtwolang,0)),FALSE,IF(AND(Z571=TRUE,INDEX(codetform,MATCH(Qualification!Q571,libtform,0))&gt;=10311000,INDEX(codetform,MATCH(Qualification!Q571,libtform,0))&lt;=10319900),IF(AND(INDEX(codetwolang,MATCH(Qualification!U571,libtwolang,0))&gt;=1,INDEX(codetwolang,MATCH(Qualification!U571,libtwolang,0))&lt;=999),TRUE,FALSE),IF(AND(INDEX(codetwolang,MATCH(Qualification!U571,libtwolang,0))&gt;=10,INDEX(codetwolang,MATCH(Qualification!U571,libtwolang,0))&lt;=99),FALSE,TRUE))))</f>
        <v/>
      </c>
      <c r="AE571" s="26" t="str">
        <f t="shared" si="195"/>
        <v/>
      </c>
      <c r="AF571" s="56" t="str">
        <f t="shared" si="203"/>
        <v/>
      </c>
    </row>
    <row r="572" spans="1:32">
      <c r="A572" s="40" t="str">
        <f t="shared" si="196"/>
        <v/>
      </c>
      <c r="B572" s="40" t="str">
        <f t="shared" si="182"/>
        <v/>
      </c>
      <c r="C572" s="65" t="str">
        <f t="shared" si="183"/>
        <v/>
      </c>
      <c r="D572" s="56" t="str">
        <f t="shared" si="184"/>
        <v/>
      </c>
      <c r="E572" s="56" t="str">
        <f t="shared" si="185"/>
        <v/>
      </c>
      <c r="F572" s="66" t="str">
        <f t="shared" si="186"/>
        <v/>
      </c>
      <c r="G572" s="66" t="str">
        <f t="shared" si="187"/>
        <v/>
      </c>
      <c r="H572" s="57" t="str">
        <f t="shared" si="188"/>
        <v/>
      </c>
      <c r="I572" s="57" t="str">
        <f t="shared" si="189"/>
        <v/>
      </c>
      <c r="J572" s="64" t="str">
        <f t="shared" si="190"/>
        <v/>
      </c>
      <c r="K572" s="64" t="str">
        <f t="shared" si="191"/>
        <v/>
      </c>
      <c r="L572" s="114" t="str">
        <f t="shared" si="192"/>
        <v/>
      </c>
      <c r="M572" s="114" t="str">
        <f t="shared" si="193"/>
        <v/>
      </c>
      <c r="N572" s="113" t="str">
        <f>IF(B572&lt;&gt;"",IF(INDEX(ctrlage,B572)=TRUE,Livraison!$B$15-(YEAR(INDEX(pgebdat,B572))),""),"")</f>
        <v/>
      </c>
      <c r="O572" s="107"/>
      <c r="P572" s="105"/>
      <c r="Q572" s="108"/>
      <c r="R572" s="126"/>
      <c r="S572" s="108"/>
      <c r="T572" s="108"/>
      <c r="U572" s="108"/>
      <c r="V572" s="105"/>
      <c r="W572" s="132" t="str">
        <f t="shared" si="197"/>
        <v/>
      </c>
      <c r="X572" s="26" t="str">
        <f t="shared" si="194"/>
        <v/>
      </c>
      <c r="Y572" s="26" t="str">
        <f t="shared" si="198"/>
        <v/>
      </c>
      <c r="Z572" s="26" t="str">
        <f t="shared" si="199"/>
        <v/>
      </c>
      <c r="AA572" s="26" t="str">
        <f t="shared" si="200"/>
        <v/>
      </c>
      <c r="AB572" s="26" t="str">
        <f t="shared" si="201"/>
        <v/>
      </c>
      <c r="AC572" s="26" t="str">
        <f t="shared" si="202"/>
        <v/>
      </c>
      <c r="AD572" s="26" t="str">
        <f>IF(OR(ISBLANK(U572),ISBLANK(Q572),U572="-"),"",IF(ISNA(MATCH(U572,libtwolang,0)),FALSE,IF(AND(Z572=TRUE,INDEX(codetform,MATCH(Qualification!Q572,libtform,0))&gt;=10311000,INDEX(codetform,MATCH(Qualification!Q572,libtform,0))&lt;=10319900),IF(AND(INDEX(codetwolang,MATCH(Qualification!U572,libtwolang,0))&gt;=1,INDEX(codetwolang,MATCH(Qualification!U572,libtwolang,0))&lt;=999),TRUE,FALSE),IF(AND(INDEX(codetwolang,MATCH(Qualification!U572,libtwolang,0))&gt;=10,INDEX(codetwolang,MATCH(Qualification!U572,libtwolang,0))&lt;=99),FALSE,TRUE))))</f>
        <v/>
      </c>
      <c r="AE572" s="26" t="str">
        <f t="shared" si="195"/>
        <v/>
      </c>
      <c r="AF572" s="56" t="str">
        <f t="shared" si="203"/>
        <v/>
      </c>
    </row>
    <row r="573" spans="1:32">
      <c r="A573" s="40" t="str">
        <f t="shared" si="196"/>
        <v/>
      </c>
      <c r="B573" s="40" t="str">
        <f t="shared" si="182"/>
        <v/>
      </c>
      <c r="C573" s="65" t="str">
        <f t="shared" si="183"/>
        <v/>
      </c>
      <c r="D573" s="56" t="str">
        <f t="shared" si="184"/>
        <v/>
      </c>
      <c r="E573" s="56" t="str">
        <f t="shared" si="185"/>
        <v/>
      </c>
      <c r="F573" s="66" t="str">
        <f t="shared" si="186"/>
        <v/>
      </c>
      <c r="G573" s="66" t="str">
        <f t="shared" si="187"/>
        <v/>
      </c>
      <c r="H573" s="57" t="str">
        <f t="shared" si="188"/>
        <v/>
      </c>
      <c r="I573" s="57" t="str">
        <f t="shared" si="189"/>
        <v/>
      </c>
      <c r="J573" s="64" t="str">
        <f t="shared" si="190"/>
        <v/>
      </c>
      <c r="K573" s="64" t="str">
        <f t="shared" si="191"/>
        <v/>
      </c>
      <c r="L573" s="114" t="str">
        <f t="shared" si="192"/>
        <v/>
      </c>
      <c r="M573" s="114" t="str">
        <f t="shared" si="193"/>
        <v/>
      </c>
      <c r="N573" s="113" t="str">
        <f>IF(B573&lt;&gt;"",IF(INDEX(ctrlage,B573)=TRUE,Livraison!$B$15-(YEAR(INDEX(pgebdat,B573))),""),"")</f>
        <v/>
      </c>
      <c r="O573" s="107"/>
      <c r="P573" s="105"/>
      <c r="Q573" s="108"/>
      <c r="R573" s="126"/>
      <c r="S573" s="108"/>
      <c r="T573" s="108"/>
      <c r="U573" s="108"/>
      <c r="V573" s="105"/>
      <c r="W573" s="132" t="str">
        <f t="shared" si="197"/>
        <v/>
      </c>
      <c r="X573" s="26" t="str">
        <f t="shared" si="194"/>
        <v/>
      </c>
      <c r="Y573" s="26" t="str">
        <f t="shared" si="198"/>
        <v/>
      </c>
      <c r="Z573" s="26" t="str">
        <f t="shared" si="199"/>
        <v/>
      </c>
      <c r="AA573" s="26" t="str">
        <f t="shared" si="200"/>
        <v/>
      </c>
      <c r="AB573" s="26" t="str">
        <f t="shared" si="201"/>
        <v/>
      </c>
      <c r="AC573" s="26" t="str">
        <f t="shared" si="202"/>
        <v/>
      </c>
      <c r="AD573" s="26" t="str">
        <f>IF(OR(ISBLANK(U573),ISBLANK(Q573),U573="-"),"",IF(ISNA(MATCH(U573,libtwolang,0)),FALSE,IF(AND(Z573=TRUE,INDEX(codetform,MATCH(Qualification!Q573,libtform,0))&gt;=10311000,INDEX(codetform,MATCH(Qualification!Q573,libtform,0))&lt;=10319900),IF(AND(INDEX(codetwolang,MATCH(Qualification!U573,libtwolang,0))&gt;=1,INDEX(codetwolang,MATCH(Qualification!U573,libtwolang,0))&lt;=999),TRUE,FALSE),IF(AND(INDEX(codetwolang,MATCH(Qualification!U573,libtwolang,0))&gt;=10,INDEX(codetwolang,MATCH(Qualification!U573,libtwolang,0))&lt;=99),FALSE,TRUE))))</f>
        <v/>
      </c>
      <c r="AE573" s="26" t="str">
        <f t="shared" si="195"/>
        <v/>
      </c>
      <c r="AF573" s="56" t="str">
        <f t="shared" si="203"/>
        <v/>
      </c>
    </row>
    <row r="574" spans="1:32">
      <c r="A574" s="40" t="str">
        <f t="shared" si="196"/>
        <v/>
      </c>
      <c r="B574" s="40" t="str">
        <f t="shared" si="182"/>
        <v/>
      </c>
      <c r="C574" s="65" t="str">
        <f t="shared" si="183"/>
        <v/>
      </c>
      <c r="D574" s="56" t="str">
        <f t="shared" si="184"/>
        <v/>
      </c>
      <c r="E574" s="56" t="str">
        <f t="shared" si="185"/>
        <v/>
      </c>
      <c r="F574" s="66" t="str">
        <f t="shared" si="186"/>
        <v/>
      </c>
      <c r="G574" s="66" t="str">
        <f t="shared" si="187"/>
        <v/>
      </c>
      <c r="H574" s="57" t="str">
        <f t="shared" si="188"/>
        <v/>
      </c>
      <c r="I574" s="57" t="str">
        <f t="shared" si="189"/>
        <v/>
      </c>
      <c r="J574" s="64" t="str">
        <f t="shared" si="190"/>
        <v/>
      </c>
      <c r="K574" s="64" t="str">
        <f t="shared" si="191"/>
        <v/>
      </c>
      <c r="L574" s="114" t="str">
        <f t="shared" si="192"/>
        <v/>
      </c>
      <c r="M574" s="114" t="str">
        <f t="shared" si="193"/>
        <v/>
      </c>
      <c r="N574" s="113" t="str">
        <f>IF(B574&lt;&gt;"",IF(INDEX(ctrlage,B574)=TRUE,Livraison!$B$15-(YEAR(INDEX(pgebdat,B574))),""),"")</f>
        <v/>
      </c>
      <c r="O574" s="107"/>
      <c r="P574" s="105"/>
      <c r="Q574" s="108"/>
      <c r="R574" s="126"/>
      <c r="S574" s="108"/>
      <c r="T574" s="108"/>
      <c r="U574" s="108"/>
      <c r="V574" s="105"/>
      <c r="W574" s="132" t="str">
        <f t="shared" si="197"/>
        <v/>
      </c>
      <c r="X574" s="26" t="str">
        <f t="shared" si="194"/>
        <v/>
      </c>
      <c r="Y574" s="26" t="str">
        <f t="shared" si="198"/>
        <v/>
      </c>
      <c r="Z574" s="26" t="str">
        <f t="shared" si="199"/>
        <v/>
      </c>
      <c r="AA574" s="26" t="str">
        <f t="shared" si="200"/>
        <v/>
      </c>
      <c r="AB574" s="26" t="str">
        <f t="shared" si="201"/>
        <v/>
      </c>
      <c r="AC574" s="26" t="str">
        <f t="shared" si="202"/>
        <v/>
      </c>
      <c r="AD574" s="26" t="str">
        <f>IF(OR(ISBLANK(U574),ISBLANK(Q574),U574="-"),"",IF(ISNA(MATCH(U574,libtwolang,0)),FALSE,IF(AND(Z574=TRUE,INDEX(codetform,MATCH(Qualification!Q574,libtform,0))&gt;=10311000,INDEX(codetform,MATCH(Qualification!Q574,libtform,0))&lt;=10319900),IF(AND(INDEX(codetwolang,MATCH(Qualification!U574,libtwolang,0))&gt;=1,INDEX(codetwolang,MATCH(Qualification!U574,libtwolang,0))&lt;=999),TRUE,FALSE),IF(AND(INDEX(codetwolang,MATCH(Qualification!U574,libtwolang,0))&gt;=10,INDEX(codetwolang,MATCH(Qualification!U574,libtwolang,0))&lt;=99),FALSE,TRUE))))</f>
        <v/>
      </c>
      <c r="AE574" s="26" t="str">
        <f t="shared" si="195"/>
        <v/>
      </c>
      <c r="AF574" s="56" t="str">
        <f t="shared" si="203"/>
        <v/>
      </c>
    </row>
    <row r="575" spans="1:32">
      <c r="A575" s="40" t="str">
        <f t="shared" si="196"/>
        <v/>
      </c>
      <c r="B575" s="40" t="str">
        <f t="shared" si="182"/>
        <v/>
      </c>
      <c r="C575" s="65" t="str">
        <f t="shared" si="183"/>
        <v/>
      </c>
      <c r="D575" s="56" t="str">
        <f t="shared" si="184"/>
        <v/>
      </c>
      <c r="E575" s="56" t="str">
        <f t="shared" si="185"/>
        <v/>
      </c>
      <c r="F575" s="66" t="str">
        <f t="shared" si="186"/>
        <v/>
      </c>
      <c r="G575" s="66" t="str">
        <f t="shared" si="187"/>
        <v/>
      </c>
      <c r="H575" s="57" t="str">
        <f t="shared" si="188"/>
        <v/>
      </c>
      <c r="I575" s="57" t="str">
        <f t="shared" si="189"/>
        <v/>
      </c>
      <c r="J575" s="64" t="str">
        <f t="shared" si="190"/>
        <v/>
      </c>
      <c r="K575" s="64" t="str">
        <f t="shared" si="191"/>
        <v/>
      </c>
      <c r="L575" s="114" t="str">
        <f t="shared" si="192"/>
        <v/>
      </c>
      <c r="M575" s="114" t="str">
        <f t="shared" si="193"/>
        <v/>
      </c>
      <c r="N575" s="113" t="str">
        <f>IF(B575&lt;&gt;"",IF(INDEX(ctrlage,B575)=TRUE,Livraison!$B$15-(YEAR(INDEX(pgebdat,B575))),""),"")</f>
        <v/>
      </c>
      <c r="O575" s="107"/>
      <c r="P575" s="105"/>
      <c r="Q575" s="108"/>
      <c r="R575" s="126"/>
      <c r="S575" s="108"/>
      <c r="T575" s="108"/>
      <c r="U575" s="108"/>
      <c r="V575" s="105"/>
      <c r="W575" s="132" t="str">
        <f t="shared" si="197"/>
        <v/>
      </c>
      <c r="X575" s="26" t="str">
        <f t="shared" si="194"/>
        <v/>
      </c>
      <c r="Y575" s="26" t="str">
        <f t="shared" si="198"/>
        <v/>
      </c>
      <c r="Z575" s="26" t="str">
        <f t="shared" si="199"/>
        <v/>
      </c>
      <c r="AA575" s="26" t="str">
        <f t="shared" si="200"/>
        <v/>
      </c>
      <c r="AB575" s="26" t="str">
        <f t="shared" si="201"/>
        <v/>
      </c>
      <c r="AC575" s="26" t="str">
        <f t="shared" si="202"/>
        <v/>
      </c>
      <c r="AD575" s="26" t="str">
        <f>IF(OR(ISBLANK(U575),ISBLANK(Q575),U575="-"),"",IF(ISNA(MATCH(U575,libtwolang,0)),FALSE,IF(AND(Z575=TRUE,INDEX(codetform,MATCH(Qualification!Q575,libtform,0))&gt;=10311000,INDEX(codetform,MATCH(Qualification!Q575,libtform,0))&lt;=10319900),IF(AND(INDEX(codetwolang,MATCH(Qualification!U575,libtwolang,0))&gt;=1,INDEX(codetwolang,MATCH(Qualification!U575,libtwolang,0))&lt;=999),TRUE,FALSE),IF(AND(INDEX(codetwolang,MATCH(Qualification!U575,libtwolang,0))&gt;=10,INDEX(codetwolang,MATCH(Qualification!U575,libtwolang,0))&lt;=99),FALSE,TRUE))))</f>
        <v/>
      </c>
      <c r="AE575" s="26" t="str">
        <f t="shared" si="195"/>
        <v/>
      </c>
      <c r="AF575" s="56" t="str">
        <f t="shared" si="203"/>
        <v/>
      </c>
    </row>
    <row r="576" spans="1:32">
      <c r="A576" s="40" t="str">
        <f t="shared" si="196"/>
        <v/>
      </c>
      <c r="B576" s="40" t="str">
        <f t="shared" si="182"/>
        <v/>
      </c>
      <c r="C576" s="65" t="str">
        <f t="shared" si="183"/>
        <v/>
      </c>
      <c r="D576" s="56" t="str">
        <f t="shared" si="184"/>
        <v/>
      </c>
      <c r="E576" s="56" t="str">
        <f t="shared" si="185"/>
        <v/>
      </c>
      <c r="F576" s="66" t="str">
        <f t="shared" si="186"/>
        <v/>
      </c>
      <c r="G576" s="66" t="str">
        <f t="shared" si="187"/>
        <v/>
      </c>
      <c r="H576" s="57" t="str">
        <f t="shared" si="188"/>
        <v/>
      </c>
      <c r="I576" s="57" t="str">
        <f t="shared" si="189"/>
        <v/>
      </c>
      <c r="J576" s="64" t="str">
        <f t="shared" si="190"/>
        <v/>
      </c>
      <c r="K576" s="64" t="str">
        <f t="shared" si="191"/>
        <v/>
      </c>
      <c r="L576" s="114" t="str">
        <f t="shared" si="192"/>
        <v/>
      </c>
      <c r="M576" s="114" t="str">
        <f t="shared" si="193"/>
        <v/>
      </c>
      <c r="N576" s="113" t="str">
        <f>IF(B576&lt;&gt;"",IF(INDEX(ctrlage,B576)=TRUE,Livraison!$B$15-(YEAR(INDEX(pgebdat,B576))),""),"")</f>
        <v/>
      </c>
      <c r="O576" s="107"/>
      <c r="P576" s="105"/>
      <c r="Q576" s="108"/>
      <c r="R576" s="126"/>
      <c r="S576" s="108"/>
      <c r="T576" s="108"/>
      <c r="U576" s="108"/>
      <c r="V576" s="105"/>
      <c r="W576" s="132" t="str">
        <f t="shared" si="197"/>
        <v/>
      </c>
      <c r="X576" s="26" t="str">
        <f t="shared" si="194"/>
        <v/>
      </c>
      <c r="Y576" s="26" t="str">
        <f t="shared" si="198"/>
        <v/>
      </c>
      <c r="Z576" s="26" t="str">
        <f t="shared" si="199"/>
        <v/>
      </c>
      <c r="AA576" s="26" t="str">
        <f t="shared" si="200"/>
        <v/>
      </c>
      <c r="AB576" s="26" t="str">
        <f t="shared" si="201"/>
        <v/>
      </c>
      <c r="AC576" s="26" t="str">
        <f t="shared" si="202"/>
        <v/>
      </c>
      <c r="AD576" s="26" t="str">
        <f>IF(OR(ISBLANK(U576),ISBLANK(Q576),U576="-"),"",IF(ISNA(MATCH(U576,libtwolang,0)),FALSE,IF(AND(Z576=TRUE,INDEX(codetform,MATCH(Qualification!Q576,libtform,0))&gt;=10311000,INDEX(codetform,MATCH(Qualification!Q576,libtform,0))&lt;=10319900),IF(AND(INDEX(codetwolang,MATCH(Qualification!U576,libtwolang,0))&gt;=1,INDEX(codetwolang,MATCH(Qualification!U576,libtwolang,0))&lt;=999),TRUE,FALSE),IF(AND(INDEX(codetwolang,MATCH(Qualification!U576,libtwolang,0))&gt;=10,INDEX(codetwolang,MATCH(Qualification!U576,libtwolang,0))&lt;=99),FALSE,TRUE))))</f>
        <v/>
      </c>
      <c r="AE576" s="26" t="str">
        <f t="shared" si="195"/>
        <v/>
      </c>
      <c r="AF576" s="56" t="str">
        <f t="shared" si="203"/>
        <v/>
      </c>
    </row>
    <row r="577" spans="1:32">
      <c r="A577" s="40" t="str">
        <f t="shared" si="196"/>
        <v/>
      </c>
      <c r="B577" s="40" t="str">
        <f t="shared" si="182"/>
        <v/>
      </c>
      <c r="C577" s="65" t="str">
        <f t="shared" si="183"/>
        <v/>
      </c>
      <c r="D577" s="56" t="str">
        <f t="shared" si="184"/>
        <v/>
      </c>
      <c r="E577" s="56" t="str">
        <f t="shared" si="185"/>
        <v/>
      </c>
      <c r="F577" s="66" t="str">
        <f t="shared" si="186"/>
        <v/>
      </c>
      <c r="G577" s="66" t="str">
        <f t="shared" si="187"/>
        <v/>
      </c>
      <c r="H577" s="57" t="str">
        <f t="shared" si="188"/>
        <v/>
      </c>
      <c r="I577" s="57" t="str">
        <f t="shared" si="189"/>
        <v/>
      </c>
      <c r="J577" s="64" t="str">
        <f t="shared" si="190"/>
        <v/>
      </c>
      <c r="K577" s="64" t="str">
        <f t="shared" si="191"/>
        <v/>
      </c>
      <c r="L577" s="114" t="str">
        <f t="shared" si="192"/>
        <v/>
      </c>
      <c r="M577" s="114" t="str">
        <f t="shared" si="193"/>
        <v/>
      </c>
      <c r="N577" s="113" t="str">
        <f>IF(B577&lt;&gt;"",IF(INDEX(ctrlage,B577)=TRUE,Livraison!$B$15-(YEAR(INDEX(pgebdat,B577))),""),"")</f>
        <v/>
      </c>
      <c r="O577" s="107"/>
      <c r="P577" s="105"/>
      <c r="Q577" s="108"/>
      <c r="R577" s="126"/>
      <c r="S577" s="108"/>
      <c r="T577" s="108"/>
      <c r="U577" s="108"/>
      <c r="V577" s="105"/>
      <c r="W577" s="132" t="str">
        <f t="shared" si="197"/>
        <v/>
      </c>
      <c r="X577" s="26" t="str">
        <f t="shared" si="194"/>
        <v/>
      </c>
      <c r="Y577" s="26" t="str">
        <f t="shared" si="198"/>
        <v/>
      </c>
      <c r="Z577" s="26" t="str">
        <f t="shared" si="199"/>
        <v/>
      </c>
      <c r="AA577" s="26" t="str">
        <f t="shared" si="200"/>
        <v/>
      </c>
      <c r="AB577" s="26" t="str">
        <f t="shared" si="201"/>
        <v/>
      </c>
      <c r="AC577" s="26" t="str">
        <f t="shared" si="202"/>
        <v/>
      </c>
      <c r="AD577" s="26" t="str">
        <f>IF(OR(ISBLANK(U577),ISBLANK(Q577),U577="-"),"",IF(ISNA(MATCH(U577,libtwolang,0)),FALSE,IF(AND(Z577=TRUE,INDEX(codetform,MATCH(Qualification!Q577,libtform,0))&gt;=10311000,INDEX(codetform,MATCH(Qualification!Q577,libtform,0))&lt;=10319900),IF(AND(INDEX(codetwolang,MATCH(Qualification!U577,libtwolang,0))&gt;=1,INDEX(codetwolang,MATCH(Qualification!U577,libtwolang,0))&lt;=999),TRUE,FALSE),IF(AND(INDEX(codetwolang,MATCH(Qualification!U577,libtwolang,0))&gt;=10,INDEX(codetwolang,MATCH(Qualification!U577,libtwolang,0))&lt;=99),FALSE,TRUE))))</f>
        <v/>
      </c>
      <c r="AE577" s="26" t="str">
        <f t="shared" si="195"/>
        <v/>
      </c>
      <c r="AF577" s="56" t="str">
        <f t="shared" si="203"/>
        <v/>
      </c>
    </row>
    <row r="578" spans="1:32">
      <c r="A578" s="40" t="str">
        <f t="shared" si="196"/>
        <v/>
      </c>
      <c r="B578" s="40" t="str">
        <f t="shared" si="182"/>
        <v/>
      </c>
      <c r="C578" s="65" t="str">
        <f t="shared" si="183"/>
        <v/>
      </c>
      <c r="D578" s="56" t="str">
        <f t="shared" si="184"/>
        <v/>
      </c>
      <c r="E578" s="56" t="str">
        <f t="shared" si="185"/>
        <v/>
      </c>
      <c r="F578" s="66" t="str">
        <f t="shared" si="186"/>
        <v/>
      </c>
      <c r="G578" s="66" t="str">
        <f t="shared" si="187"/>
        <v/>
      </c>
      <c r="H578" s="57" t="str">
        <f t="shared" si="188"/>
        <v/>
      </c>
      <c r="I578" s="57" t="str">
        <f t="shared" si="189"/>
        <v/>
      </c>
      <c r="J578" s="64" t="str">
        <f t="shared" si="190"/>
        <v/>
      </c>
      <c r="K578" s="64" t="str">
        <f t="shared" si="191"/>
        <v/>
      </c>
      <c r="L578" s="114" t="str">
        <f t="shared" si="192"/>
        <v/>
      </c>
      <c r="M578" s="114" t="str">
        <f t="shared" si="193"/>
        <v/>
      </c>
      <c r="N578" s="113" t="str">
        <f>IF(B578&lt;&gt;"",IF(INDEX(ctrlage,B578)=TRUE,Livraison!$B$15-(YEAR(INDEX(pgebdat,B578))),""),"")</f>
        <v/>
      </c>
      <c r="O578" s="107"/>
      <c r="P578" s="105"/>
      <c r="Q578" s="108"/>
      <c r="R578" s="126"/>
      <c r="S578" s="108"/>
      <c r="T578" s="108"/>
      <c r="U578" s="108"/>
      <c r="V578" s="105"/>
      <c r="W578" s="132" t="str">
        <f t="shared" si="197"/>
        <v/>
      </c>
      <c r="X578" s="26" t="str">
        <f t="shared" si="194"/>
        <v/>
      </c>
      <c r="Y578" s="26" t="str">
        <f t="shared" si="198"/>
        <v/>
      </c>
      <c r="Z578" s="26" t="str">
        <f t="shared" si="199"/>
        <v/>
      </c>
      <c r="AA578" s="26" t="str">
        <f t="shared" si="200"/>
        <v/>
      </c>
      <c r="AB578" s="26" t="str">
        <f t="shared" si="201"/>
        <v/>
      </c>
      <c r="AC578" s="26" t="str">
        <f t="shared" si="202"/>
        <v/>
      </c>
      <c r="AD578" s="26" t="str">
        <f>IF(OR(ISBLANK(U578),ISBLANK(Q578),U578="-"),"",IF(ISNA(MATCH(U578,libtwolang,0)),FALSE,IF(AND(Z578=TRUE,INDEX(codetform,MATCH(Qualification!Q578,libtform,0))&gt;=10311000,INDEX(codetform,MATCH(Qualification!Q578,libtform,0))&lt;=10319900),IF(AND(INDEX(codetwolang,MATCH(Qualification!U578,libtwolang,0))&gt;=1,INDEX(codetwolang,MATCH(Qualification!U578,libtwolang,0))&lt;=999),TRUE,FALSE),IF(AND(INDEX(codetwolang,MATCH(Qualification!U578,libtwolang,0))&gt;=10,INDEX(codetwolang,MATCH(Qualification!U578,libtwolang,0))&lt;=99),FALSE,TRUE))))</f>
        <v/>
      </c>
      <c r="AE578" s="26" t="str">
        <f t="shared" si="195"/>
        <v/>
      </c>
      <c r="AF578" s="56" t="str">
        <f t="shared" si="203"/>
        <v/>
      </c>
    </row>
    <row r="579" spans="1:32">
      <c r="A579" s="40" t="str">
        <f t="shared" si="196"/>
        <v/>
      </c>
      <c r="B579" s="40" t="str">
        <f t="shared" si="182"/>
        <v/>
      </c>
      <c r="C579" s="65" t="str">
        <f t="shared" si="183"/>
        <v/>
      </c>
      <c r="D579" s="56" t="str">
        <f t="shared" si="184"/>
        <v/>
      </c>
      <c r="E579" s="56" t="str">
        <f t="shared" si="185"/>
        <v/>
      </c>
      <c r="F579" s="66" t="str">
        <f t="shared" si="186"/>
        <v/>
      </c>
      <c r="G579" s="66" t="str">
        <f t="shared" si="187"/>
        <v/>
      </c>
      <c r="H579" s="57" t="str">
        <f t="shared" si="188"/>
        <v/>
      </c>
      <c r="I579" s="57" t="str">
        <f t="shared" si="189"/>
        <v/>
      </c>
      <c r="J579" s="64" t="str">
        <f t="shared" si="190"/>
        <v/>
      </c>
      <c r="K579" s="64" t="str">
        <f t="shared" si="191"/>
        <v/>
      </c>
      <c r="L579" s="114" t="str">
        <f t="shared" si="192"/>
        <v/>
      </c>
      <c r="M579" s="114" t="str">
        <f t="shared" si="193"/>
        <v/>
      </c>
      <c r="N579" s="113" t="str">
        <f>IF(B579&lt;&gt;"",IF(INDEX(ctrlage,B579)=TRUE,Livraison!$B$15-(YEAR(INDEX(pgebdat,B579))),""),"")</f>
        <v/>
      </c>
      <c r="O579" s="107"/>
      <c r="P579" s="105"/>
      <c r="Q579" s="108"/>
      <c r="R579" s="126"/>
      <c r="S579" s="108"/>
      <c r="T579" s="108"/>
      <c r="U579" s="108"/>
      <c r="V579" s="105"/>
      <c r="W579" s="132" t="str">
        <f t="shared" si="197"/>
        <v/>
      </c>
      <c r="X579" s="26" t="str">
        <f t="shared" si="194"/>
        <v/>
      </c>
      <c r="Y579" s="26" t="str">
        <f t="shared" si="198"/>
        <v/>
      </c>
      <c r="Z579" s="26" t="str">
        <f t="shared" si="199"/>
        <v/>
      </c>
      <c r="AA579" s="26" t="str">
        <f t="shared" si="200"/>
        <v/>
      </c>
      <c r="AB579" s="26" t="str">
        <f t="shared" si="201"/>
        <v/>
      </c>
      <c r="AC579" s="26" t="str">
        <f t="shared" si="202"/>
        <v/>
      </c>
      <c r="AD579" s="26" t="str">
        <f>IF(OR(ISBLANK(U579),ISBLANK(Q579),U579="-"),"",IF(ISNA(MATCH(U579,libtwolang,0)),FALSE,IF(AND(Z579=TRUE,INDEX(codetform,MATCH(Qualification!Q579,libtform,0))&gt;=10311000,INDEX(codetform,MATCH(Qualification!Q579,libtform,0))&lt;=10319900),IF(AND(INDEX(codetwolang,MATCH(Qualification!U579,libtwolang,0))&gt;=1,INDEX(codetwolang,MATCH(Qualification!U579,libtwolang,0))&lt;=999),TRUE,FALSE),IF(AND(INDEX(codetwolang,MATCH(Qualification!U579,libtwolang,0))&gt;=10,INDEX(codetwolang,MATCH(Qualification!U579,libtwolang,0))&lt;=99),FALSE,TRUE))))</f>
        <v/>
      </c>
      <c r="AE579" s="26" t="str">
        <f t="shared" si="195"/>
        <v/>
      </c>
      <c r="AF579" s="56" t="str">
        <f t="shared" si="203"/>
        <v/>
      </c>
    </row>
    <row r="580" spans="1:32">
      <c r="A580" s="40" t="str">
        <f t="shared" si="196"/>
        <v/>
      </c>
      <c r="B580" s="40" t="str">
        <f t="shared" si="182"/>
        <v/>
      </c>
      <c r="C580" s="65" t="str">
        <f t="shared" si="183"/>
        <v/>
      </c>
      <c r="D580" s="56" t="str">
        <f t="shared" si="184"/>
        <v/>
      </c>
      <c r="E580" s="56" t="str">
        <f t="shared" si="185"/>
        <v/>
      </c>
      <c r="F580" s="66" t="str">
        <f t="shared" si="186"/>
        <v/>
      </c>
      <c r="G580" s="66" t="str">
        <f t="shared" si="187"/>
        <v/>
      </c>
      <c r="H580" s="57" t="str">
        <f t="shared" si="188"/>
        <v/>
      </c>
      <c r="I580" s="57" t="str">
        <f t="shared" si="189"/>
        <v/>
      </c>
      <c r="J580" s="64" t="str">
        <f t="shared" si="190"/>
        <v/>
      </c>
      <c r="K580" s="64" t="str">
        <f t="shared" si="191"/>
        <v/>
      </c>
      <c r="L580" s="114" t="str">
        <f t="shared" si="192"/>
        <v/>
      </c>
      <c r="M580" s="114" t="str">
        <f t="shared" si="193"/>
        <v/>
      </c>
      <c r="N580" s="113" t="str">
        <f>IF(B580&lt;&gt;"",IF(INDEX(ctrlage,B580)=TRUE,Livraison!$B$15-(YEAR(INDEX(pgebdat,B580))),""),"")</f>
        <v/>
      </c>
      <c r="O580" s="107"/>
      <c r="P580" s="105"/>
      <c r="Q580" s="108"/>
      <c r="R580" s="126"/>
      <c r="S580" s="108"/>
      <c r="T580" s="108"/>
      <c r="U580" s="108"/>
      <c r="V580" s="105"/>
      <c r="W580" s="132" t="str">
        <f t="shared" si="197"/>
        <v/>
      </c>
      <c r="X580" s="26" t="str">
        <f t="shared" si="194"/>
        <v/>
      </c>
      <c r="Y580" s="26" t="str">
        <f t="shared" si="198"/>
        <v/>
      </c>
      <c r="Z580" s="26" t="str">
        <f t="shared" si="199"/>
        <v/>
      </c>
      <c r="AA580" s="26" t="str">
        <f t="shared" si="200"/>
        <v/>
      </c>
      <c r="AB580" s="26" t="str">
        <f t="shared" si="201"/>
        <v/>
      </c>
      <c r="AC580" s="26" t="str">
        <f t="shared" si="202"/>
        <v/>
      </c>
      <c r="AD580" s="26" t="str">
        <f>IF(OR(ISBLANK(U580),ISBLANK(Q580),U580="-"),"",IF(ISNA(MATCH(U580,libtwolang,0)),FALSE,IF(AND(Z580=TRUE,INDEX(codetform,MATCH(Qualification!Q580,libtform,0))&gt;=10311000,INDEX(codetform,MATCH(Qualification!Q580,libtform,0))&lt;=10319900),IF(AND(INDEX(codetwolang,MATCH(Qualification!U580,libtwolang,0))&gt;=1,INDEX(codetwolang,MATCH(Qualification!U580,libtwolang,0))&lt;=999),TRUE,FALSE),IF(AND(INDEX(codetwolang,MATCH(Qualification!U580,libtwolang,0))&gt;=10,INDEX(codetwolang,MATCH(Qualification!U580,libtwolang,0))&lt;=99),FALSE,TRUE))))</f>
        <v/>
      </c>
      <c r="AE580" s="26" t="str">
        <f t="shared" si="195"/>
        <v/>
      </c>
      <c r="AF580" s="56" t="str">
        <f t="shared" si="203"/>
        <v/>
      </c>
    </row>
    <row r="581" spans="1:32">
      <c r="A581" s="40" t="str">
        <f t="shared" si="196"/>
        <v/>
      </c>
      <c r="B581" s="40" t="str">
        <f t="shared" si="182"/>
        <v/>
      </c>
      <c r="C581" s="65" t="str">
        <f t="shared" si="183"/>
        <v/>
      </c>
      <c r="D581" s="56" t="str">
        <f t="shared" si="184"/>
        <v/>
      </c>
      <c r="E581" s="56" t="str">
        <f t="shared" si="185"/>
        <v/>
      </c>
      <c r="F581" s="66" t="str">
        <f t="shared" si="186"/>
        <v/>
      </c>
      <c r="G581" s="66" t="str">
        <f t="shared" si="187"/>
        <v/>
      </c>
      <c r="H581" s="57" t="str">
        <f t="shared" si="188"/>
        <v/>
      </c>
      <c r="I581" s="57" t="str">
        <f t="shared" si="189"/>
        <v/>
      </c>
      <c r="J581" s="64" t="str">
        <f t="shared" si="190"/>
        <v/>
      </c>
      <c r="K581" s="64" t="str">
        <f t="shared" si="191"/>
        <v/>
      </c>
      <c r="L581" s="114" t="str">
        <f t="shared" si="192"/>
        <v/>
      </c>
      <c r="M581" s="114" t="str">
        <f t="shared" si="193"/>
        <v/>
      </c>
      <c r="N581" s="113" t="str">
        <f>IF(B581&lt;&gt;"",IF(INDEX(ctrlage,B581)=TRUE,Livraison!$B$15-(YEAR(INDEX(pgebdat,B581))),""),"")</f>
        <v/>
      </c>
      <c r="O581" s="107"/>
      <c r="P581" s="105"/>
      <c r="Q581" s="108"/>
      <c r="R581" s="126"/>
      <c r="S581" s="108"/>
      <c r="T581" s="108"/>
      <c r="U581" s="108"/>
      <c r="V581" s="105"/>
      <c r="W581" s="132" t="str">
        <f t="shared" si="197"/>
        <v/>
      </c>
      <c r="X581" s="26" t="str">
        <f t="shared" si="194"/>
        <v/>
      </c>
      <c r="Y581" s="26" t="str">
        <f t="shared" si="198"/>
        <v/>
      </c>
      <c r="Z581" s="26" t="str">
        <f t="shared" si="199"/>
        <v/>
      </c>
      <c r="AA581" s="26" t="str">
        <f t="shared" si="200"/>
        <v/>
      </c>
      <c r="AB581" s="26" t="str">
        <f t="shared" si="201"/>
        <v/>
      </c>
      <c r="AC581" s="26" t="str">
        <f t="shared" si="202"/>
        <v/>
      </c>
      <c r="AD581" s="26" t="str">
        <f>IF(OR(ISBLANK(U581),ISBLANK(Q581),U581="-"),"",IF(ISNA(MATCH(U581,libtwolang,0)),FALSE,IF(AND(Z581=TRUE,INDEX(codetform,MATCH(Qualification!Q581,libtform,0))&gt;=10311000,INDEX(codetform,MATCH(Qualification!Q581,libtform,0))&lt;=10319900),IF(AND(INDEX(codetwolang,MATCH(Qualification!U581,libtwolang,0))&gt;=1,INDEX(codetwolang,MATCH(Qualification!U581,libtwolang,0))&lt;=999),TRUE,FALSE),IF(AND(INDEX(codetwolang,MATCH(Qualification!U581,libtwolang,0))&gt;=10,INDEX(codetwolang,MATCH(Qualification!U581,libtwolang,0))&lt;=99),FALSE,TRUE))))</f>
        <v/>
      </c>
      <c r="AE581" s="26" t="str">
        <f t="shared" si="195"/>
        <v/>
      </c>
      <c r="AF581" s="56" t="str">
        <f t="shared" si="203"/>
        <v/>
      </c>
    </row>
    <row r="582" spans="1:32">
      <c r="A582" s="40" t="str">
        <f t="shared" si="196"/>
        <v/>
      </c>
      <c r="B582" s="40" t="str">
        <f t="shared" si="182"/>
        <v/>
      </c>
      <c r="C582" s="65" t="str">
        <f t="shared" si="183"/>
        <v/>
      </c>
      <c r="D582" s="56" t="str">
        <f t="shared" si="184"/>
        <v/>
      </c>
      <c r="E582" s="56" t="str">
        <f t="shared" si="185"/>
        <v/>
      </c>
      <c r="F582" s="66" t="str">
        <f t="shared" si="186"/>
        <v/>
      </c>
      <c r="G582" s="66" t="str">
        <f t="shared" si="187"/>
        <v/>
      </c>
      <c r="H582" s="57" t="str">
        <f t="shared" si="188"/>
        <v/>
      </c>
      <c r="I582" s="57" t="str">
        <f t="shared" si="189"/>
        <v/>
      </c>
      <c r="J582" s="64" t="str">
        <f t="shared" si="190"/>
        <v/>
      </c>
      <c r="K582" s="64" t="str">
        <f t="shared" si="191"/>
        <v/>
      </c>
      <c r="L582" s="114" t="str">
        <f t="shared" si="192"/>
        <v/>
      </c>
      <c r="M582" s="114" t="str">
        <f t="shared" si="193"/>
        <v/>
      </c>
      <c r="N582" s="113" t="str">
        <f>IF(B582&lt;&gt;"",IF(INDEX(ctrlage,B582)=TRUE,Livraison!$B$15-(YEAR(INDEX(pgebdat,B582))),""),"")</f>
        <v/>
      </c>
      <c r="O582" s="107"/>
      <c r="P582" s="105"/>
      <c r="Q582" s="108"/>
      <c r="R582" s="126"/>
      <c r="S582" s="108"/>
      <c r="T582" s="108"/>
      <c r="U582" s="108"/>
      <c r="V582" s="105"/>
      <c r="W582" s="132" t="str">
        <f t="shared" si="197"/>
        <v/>
      </c>
      <c r="X582" s="26" t="str">
        <f t="shared" si="194"/>
        <v/>
      </c>
      <c r="Y582" s="26" t="str">
        <f t="shared" si="198"/>
        <v/>
      </c>
      <c r="Z582" s="26" t="str">
        <f t="shared" si="199"/>
        <v/>
      </c>
      <c r="AA582" s="26" t="str">
        <f t="shared" si="200"/>
        <v/>
      </c>
      <c r="AB582" s="26" t="str">
        <f t="shared" si="201"/>
        <v/>
      </c>
      <c r="AC582" s="26" t="str">
        <f t="shared" si="202"/>
        <v/>
      </c>
      <c r="AD582" s="26" t="str">
        <f>IF(OR(ISBLANK(U582),ISBLANK(Q582),U582="-"),"",IF(ISNA(MATCH(U582,libtwolang,0)),FALSE,IF(AND(Z582=TRUE,INDEX(codetform,MATCH(Qualification!Q582,libtform,0))&gt;=10311000,INDEX(codetform,MATCH(Qualification!Q582,libtform,0))&lt;=10319900),IF(AND(INDEX(codetwolang,MATCH(Qualification!U582,libtwolang,0))&gt;=1,INDEX(codetwolang,MATCH(Qualification!U582,libtwolang,0))&lt;=999),TRUE,FALSE),IF(AND(INDEX(codetwolang,MATCH(Qualification!U582,libtwolang,0))&gt;=10,INDEX(codetwolang,MATCH(Qualification!U582,libtwolang,0))&lt;=99),FALSE,TRUE))))</f>
        <v/>
      </c>
      <c r="AE582" s="26" t="str">
        <f t="shared" si="195"/>
        <v/>
      </c>
      <c r="AF582" s="56" t="str">
        <f t="shared" si="203"/>
        <v/>
      </c>
    </row>
    <row r="583" spans="1:32">
      <c r="A583" s="40" t="str">
        <f t="shared" si="196"/>
        <v/>
      </c>
      <c r="B583" s="40" t="str">
        <f t="shared" si="182"/>
        <v/>
      </c>
      <c r="C583" s="65" t="str">
        <f t="shared" si="183"/>
        <v/>
      </c>
      <c r="D583" s="56" t="str">
        <f t="shared" si="184"/>
        <v/>
      </c>
      <c r="E583" s="56" t="str">
        <f t="shared" si="185"/>
        <v/>
      </c>
      <c r="F583" s="66" t="str">
        <f t="shared" si="186"/>
        <v/>
      </c>
      <c r="G583" s="66" t="str">
        <f t="shared" si="187"/>
        <v/>
      </c>
      <c r="H583" s="57" t="str">
        <f t="shared" si="188"/>
        <v/>
      </c>
      <c r="I583" s="57" t="str">
        <f t="shared" si="189"/>
        <v/>
      </c>
      <c r="J583" s="64" t="str">
        <f t="shared" si="190"/>
        <v/>
      </c>
      <c r="K583" s="64" t="str">
        <f t="shared" si="191"/>
        <v/>
      </c>
      <c r="L583" s="114" t="str">
        <f t="shared" si="192"/>
        <v/>
      </c>
      <c r="M583" s="114" t="str">
        <f t="shared" si="193"/>
        <v/>
      </c>
      <c r="N583" s="113" t="str">
        <f>IF(B583&lt;&gt;"",IF(INDEX(ctrlage,B583)=TRUE,Livraison!$B$15-(YEAR(INDEX(pgebdat,B583))),""),"")</f>
        <v/>
      </c>
      <c r="O583" s="107"/>
      <c r="P583" s="105"/>
      <c r="Q583" s="108"/>
      <c r="R583" s="126"/>
      <c r="S583" s="108"/>
      <c r="T583" s="108"/>
      <c r="U583" s="108"/>
      <c r="V583" s="105"/>
      <c r="W583" s="132" t="str">
        <f t="shared" si="197"/>
        <v/>
      </c>
      <c r="X583" s="26" t="str">
        <f t="shared" si="194"/>
        <v/>
      </c>
      <c r="Y583" s="26" t="str">
        <f t="shared" si="198"/>
        <v/>
      </c>
      <c r="Z583" s="26" t="str">
        <f t="shared" si="199"/>
        <v/>
      </c>
      <c r="AA583" s="26" t="str">
        <f t="shared" si="200"/>
        <v/>
      </c>
      <c r="AB583" s="26" t="str">
        <f t="shared" si="201"/>
        <v/>
      </c>
      <c r="AC583" s="26" t="str">
        <f t="shared" si="202"/>
        <v/>
      </c>
      <c r="AD583" s="26" t="str">
        <f>IF(OR(ISBLANK(U583),ISBLANK(Q583),U583="-"),"",IF(ISNA(MATCH(U583,libtwolang,0)),FALSE,IF(AND(Z583=TRUE,INDEX(codetform,MATCH(Qualification!Q583,libtform,0))&gt;=10311000,INDEX(codetform,MATCH(Qualification!Q583,libtform,0))&lt;=10319900),IF(AND(INDEX(codetwolang,MATCH(Qualification!U583,libtwolang,0))&gt;=1,INDEX(codetwolang,MATCH(Qualification!U583,libtwolang,0))&lt;=999),TRUE,FALSE),IF(AND(INDEX(codetwolang,MATCH(Qualification!U583,libtwolang,0))&gt;=10,INDEX(codetwolang,MATCH(Qualification!U583,libtwolang,0))&lt;=99),FALSE,TRUE))))</f>
        <v/>
      </c>
      <c r="AE583" s="26" t="str">
        <f t="shared" si="195"/>
        <v/>
      </c>
      <c r="AF583" s="56" t="str">
        <f t="shared" si="203"/>
        <v/>
      </c>
    </row>
    <row r="584" spans="1:32">
      <c r="A584" s="40" t="str">
        <f t="shared" si="196"/>
        <v/>
      </c>
      <c r="B584" s="40" t="str">
        <f t="shared" si="182"/>
        <v/>
      </c>
      <c r="C584" s="65" t="str">
        <f t="shared" si="183"/>
        <v/>
      </c>
      <c r="D584" s="56" t="str">
        <f t="shared" si="184"/>
        <v/>
      </c>
      <c r="E584" s="56" t="str">
        <f t="shared" si="185"/>
        <v/>
      </c>
      <c r="F584" s="66" t="str">
        <f t="shared" si="186"/>
        <v/>
      </c>
      <c r="G584" s="66" t="str">
        <f t="shared" si="187"/>
        <v/>
      </c>
      <c r="H584" s="57" t="str">
        <f t="shared" si="188"/>
        <v/>
      </c>
      <c r="I584" s="57" t="str">
        <f t="shared" si="189"/>
        <v/>
      </c>
      <c r="J584" s="64" t="str">
        <f t="shared" si="190"/>
        <v/>
      </c>
      <c r="K584" s="64" t="str">
        <f t="shared" si="191"/>
        <v/>
      </c>
      <c r="L584" s="114" t="str">
        <f t="shared" si="192"/>
        <v/>
      </c>
      <c r="M584" s="114" t="str">
        <f t="shared" si="193"/>
        <v/>
      </c>
      <c r="N584" s="113" t="str">
        <f>IF(B584&lt;&gt;"",IF(INDEX(ctrlage,B584)=TRUE,Livraison!$B$15-(YEAR(INDEX(pgebdat,B584))),""),"")</f>
        <v/>
      </c>
      <c r="O584" s="107"/>
      <c r="P584" s="105"/>
      <c r="Q584" s="108"/>
      <c r="R584" s="126"/>
      <c r="S584" s="108"/>
      <c r="T584" s="108"/>
      <c r="U584" s="108"/>
      <c r="V584" s="105"/>
      <c r="W584" s="132" t="str">
        <f t="shared" si="197"/>
        <v/>
      </c>
      <c r="X584" s="26" t="str">
        <f t="shared" si="194"/>
        <v/>
      </c>
      <c r="Y584" s="26" t="str">
        <f t="shared" si="198"/>
        <v/>
      </c>
      <c r="Z584" s="26" t="str">
        <f t="shared" si="199"/>
        <v/>
      </c>
      <c r="AA584" s="26" t="str">
        <f t="shared" si="200"/>
        <v/>
      </c>
      <c r="AB584" s="26" t="str">
        <f t="shared" si="201"/>
        <v/>
      </c>
      <c r="AC584" s="26" t="str">
        <f t="shared" si="202"/>
        <v/>
      </c>
      <c r="AD584" s="26" t="str">
        <f>IF(OR(ISBLANK(U584),ISBLANK(Q584),U584="-"),"",IF(ISNA(MATCH(U584,libtwolang,0)),FALSE,IF(AND(Z584=TRUE,INDEX(codetform,MATCH(Qualification!Q584,libtform,0))&gt;=10311000,INDEX(codetform,MATCH(Qualification!Q584,libtform,0))&lt;=10319900),IF(AND(INDEX(codetwolang,MATCH(Qualification!U584,libtwolang,0))&gt;=1,INDEX(codetwolang,MATCH(Qualification!U584,libtwolang,0))&lt;=999),TRUE,FALSE),IF(AND(INDEX(codetwolang,MATCH(Qualification!U584,libtwolang,0))&gt;=10,INDEX(codetwolang,MATCH(Qualification!U584,libtwolang,0))&lt;=99),FALSE,TRUE))))</f>
        <v/>
      </c>
      <c r="AE584" s="26" t="str">
        <f t="shared" si="195"/>
        <v/>
      </c>
      <c r="AF584" s="56" t="str">
        <f t="shared" si="203"/>
        <v/>
      </c>
    </row>
    <row r="585" spans="1:32">
      <c r="A585" s="40" t="str">
        <f t="shared" si="196"/>
        <v/>
      </c>
      <c r="B585" s="40" t="str">
        <f t="shared" si="182"/>
        <v/>
      </c>
      <c r="C585" s="65" t="str">
        <f t="shared" si="183"/>
        <v/>
      </c>
      <c r="D585" s="56" t="str">
        <f t="shared" si="184"/>
        <v/>
      </c>
      <c r="E585" s="56" t="str">
        <f t="shared" si="185"/>
        <v/>
      </c>
      <c r="F585" s="66" t="str">
        <f t="shared" si="186"/>
        <v/>
      </c>
      <c r="G585" s="66" t="str">
        <f t="shared" si="187"/>
        <v/>
      </c>
      <c r="H585" s="57" t="str">
        <f t="shared" si="188"/>
        <v/>
      </c>
      <c r="I585" s="57" t="str">
        <f t="shared" si="189"/>
        <v/>
      </c>
      <c r="J585" s="64" t="str">
        <f t="shared" si="190"/>
        <v/>
      </c>
      <c r="K585" s="64" t="str">
        <f t="shared" si="191"/>
        <v/>
      </c>
      <c r="L585" s="114" t="str">
        <f t="shared" si="192"/>
        <v/>
      </c>
      <c r="M585" s="114" t="str">
        <f t="shared" si="193"/>
        <v/>
      </c>
      <c r="N585" s="113" t="str">
        <f>IF(B585&lt;&gt;"",IF(INDEX(ctrlage,B585)=TRUE,Livraison!$B$15-(YEAR(INDEX(pgebdat,B585))),""),"")</f>
        <v/>
      </c>
      <c r="O585" s="107"/>
      <c r="P585" s="105"/>
      <c r="Q585" s="108"/>
      <c r="R585" s="126"/>
      <c r="S585" s="108"/>
      <c r="T585" s="108"/>
      <c r="U585" s="108"/>
      <c r="V585" s="105"/>
      <c r="W585" s="132" t="str">
        <f t="shared" si="197"/>
        <v/>
      </c>
      <c r="X585" s="26" t="str">
        <f t="shared" si="194"/>
        <v/>
      </c>
      <c r="Y585" s="26" t="str">
        <f t="shared" si="198"/>
        <v/>
      </c>
      <c r="Z585" s="26" t="str">
        <f t="shared" si="199"/>
        <v/>
      </c>
      <c r="AA585" s="26" t="str">
        <f t="shared" si="200"/>
        <v/>
      </c>
      <c r="AB585" s="26" t="str">
        <f t="shared" si="201"/>
        <v/>
      </c>
      <c r="AC585" s="26" t="str">
        <f t="shared" si="202"/>
        <v/>
      </c>
      <c r="AD585" s="26" t="str">
        <f>IF(OR(ISBLANK(U585),ISBLANK(Q585),U585="-"),"",IF(ISNA(MATCH(U585,libtwolang,0)),FALSE,IF(AND(Z585=TRUE,INDEX(codetform,MATCH(Qualification!Q585,libtform,0))&gt;=10311000,INDEX(codetform,MATCH(Qualification!Q585,libtform,0))&lt;=10319900),IF(AND(INDEX(codetwolang,MATCH(Qualification!U585,libtwolang,0))&gt;=1,INDEX(codetwolang,MATCH(Qualification!U585,libtwolang,0))&lt;=999),TRUE,FALSE),IF(AND(INDEX(codetwolang,MATCH(Qualification!U585,libtwolang,0))&gt;=10,INDEX(codetwolang,MATCH(Qualification!U585,libtwolang,0))&lt;=99),FALSE,TRUE))))</f>
        <v/>
      </c>
      <c r="AE585" s="26" t="str">
        <f t="shared" si="195"/>
        <v/>
      </c>
      <c r="AF585" s="56" t="str">
        <f t="shared" si="203"/>
        <v/>
      </c>
    </row>
    <row r="586" spans="1:32">
      <c r="A586" s="40" t="str">
        <f t="shared" si="196"/>
        <v/>
      </c>
      <c r="B586" s="40" t="str">
        <f t="shared" si="182"/>
        <v/>
      </c>
      <c r="C586" s="65" t="str">
        <f t="shared" si="183"/>
        <v/>
      </c>
      <c r="D586" s="56" t="str">
        <f t="shared" si="184"/>
        <v/>
      </c>
      <c r="E586" s="56" t="str">
        <f t="shared" si="185"/>
        <v/>
      </c>
      <c r="F586" s="66" t="str">
        <f t="shared" si="186"/>
        <v/>
      </c>
      <c r="G586" s="66" t="str">
        <f t="shared" si="187"/>
        <v/>
      </c>
      <c r="H586" s="57" t="str">
        <f t="shared" si="188"/>
        <v/>
      </c>
      <c r="I586" s="57" t="str">
        <f t="shared" si="189"/>
        <v/>
      </c>
      <c r="J586" s="64" t="str">
        <f t="shared" si="190"/>
        <v/>
      </c>
      <c r="K586" s="64" t="str">
        <f t="shared" si="191"/>
        <v/>
      </c>
      <c r="L586" s="114" t="str">
        <f t="shared" si="192"/>
        <v/>
      </c>
      <c r="M586" s="114" t="str">
        <f t="shared" si="193"/>
        <v/>
      </c>
      <c r="N586" s="113" t="str">
        <f>IF(B586&lt;&gt;"",IF(INDEX(ctrlage,B586)=TRUE,Livraison!$B$15-(YEAR(INDEX(pgebdat,B586))),""),"")</f>
        <v/>
      </c>
      <c r="O586" s="107"/>
      <c r="P586" s="105"/>
      <c r="Q586" s="108"/>
      <c r="R586" s="126"/>
      <c r="S586" s="108"/>
      <c r="T586" s="108"/>
      <c r="U586" s="108"/>
      <c r="V586" s="105"/>
      <c r="W586" s="132" t="str">
        <f t="shared" si="197"/>
        <v/>
      </c>
      <c r="X586" s="26" t="str">
        <f t="shared" si="194"/>
        <v/>
      </c>
      <c r="Y586" s="26" t="str">
        <f t="shared" si="198"/>
        <v/>
      </c>
      <c r="Z586" s="26" t="str">
        <f t="shared" si="199"/>
        <v/>
      </c>
      <c r="AA586" s="26" t="str">
        <f t="shared" si="200"/>
        <v/>
      </c>
      <c r="AB586" s="26" t="str">
        <f t="shared" si="201"/>
        <v/>
      </c>
      <c r="AC586" s="26" t="str">
        <f t="shared" si="202"/>
        <v/>
      </c>
      <c r="AD586" s="26" t="str">
        <f>IF(OR(ISBLANK(U586),ISBLANK(Q586),U586="-"),"",IF(ISNA(MATCH(U586,libtwolang,0)),FALSE,IF(AND(Z586=TRUE,INDEX(codetform,MATCH(Qualification!Q586,libtform,0))&gt;=10311000,INDEX(codetform,MATCH(Qualification!Q586,libtform,0))&lt;=10319900),IF(AND(INDEX(codetwolang,MATCH(Qualification!U586,libtwolang,0))&gt;=1,INDEX(codetwolang,MATCH(Qualification!U586,libtwolang,0))&lt;=999),TRUE,FALSE),IF(AND(INDEX(codetwolang,MATCH(Qualification!U586,libtwolang,0))&gt;=10,INDEX(codetwolang,MATCH(Qualification!U586,libtwolang,0))&lt;=99),FALSE,TRUE))))</f>
        <v/>
      </c>
      <c r="AE586" s="26" t="str">
        <f t="shared" si="195"/>
        <v/>
      </c>
      <c r="AF586" s="56" t="str">
        <f t="shared" si="203"/>
        <v/>
      </c>
    </row>
    <row r="587" spans="1:32">
      <c r="A587" s="40" t="str">
        <f t="shared" si="196"/>
        <v/>
      </c>
      <c r="B587" s="40" t="str">
        <f t="shared" si="182"/>
        <v/>
      </c>
      <c r="C587" s="65" t="str">
        <f t="shared" si="183"/>
        <v/>
      </c>
      <c r="D587" s="56" t="str">
        <f t="shared" si="184"/>
        <v/>
      </c>
      <c r="E587" s="56" t="str">
        <f t="shared" si="185"/>
        <v/>
      </c>
      <c r="F587" s="66" t="str">
        <f t="shared" si="186"/>
        <v/>
      </c>
      <c r="G587" s="66" t="str">
        <f t="shared" si="187"/>
        <v/>
      </c>
      <c r="H587" s="57" t="str">
        <f t="shared" si="188"/>
        <v/>
      </c>
      <c r="I587" s="57" t="str">
        <f t="shared" si="189"/>
        <v/>
      </c>
      <c r="J587" s="64" t="str">
        <f t="shared" si="190"/>
        <v/>
      </c>
      <c r="K587" s="64" t="str">
        <f t="shared" si="191"/>
        <v/>
      </c>
      <c r="L587" s="114" t="str">
        <f t="shared" si="192"/>
        <v/>
      </c>
      <c r="M587" s="114" t="str">
        <f t="shared" si="193"/>
        <v/>
      </c>
      <c r="N587" s="113" t="str">
        <f>IF(B587&lt;&gt;"",IF(INDEX(ctrlage,B587)=TRUE,Livraison!$B$15-(YEAR(INDEX(pgebdat,B587))),""),"")</f>
        <v/>
      </c>
      <c r="O587" s="107"/>
      <c r="P587" s="105"/>
      <c r="Q587" s="108"/>
      <c r="R587" s="126"/>
      <c r="S587" s="108"/>
      <c r="T587" s="108"/>
      <c r="U587" s="108"/>
      <c r="V587" s="105"/>
      <c r="W587" s="132" t="str">
        <f t="shared" si="197"/>
        <v/>
      </c>
      <c r="X587" s="26" t="str">
        <f t="shared" si="194"/>
        <v/>
      </c>
      <c r="Y587" s="26" t="str">
        <f t="shared" si="198"/>
        <v/>
      </c>
      <c r="Z587" s="26" t="str">
        <f t="shared" si="199"/>
        <v/>
      </c>
      <c r="AA587" s="26" t="str">
        <f t="shared" si="200"/>
        <v/>
      </c>
      <c r="AB587" s="26" t="str">
        <f t="shared" si="201"/>
        <v/>
      </c>
      <c r="AC587" s="26" t="str">
        <f t="shared" si="202"/>
        <v/>
      </c>
      <c r="AD587" s="26" t="str">
        <f>IF(OR(ISBLANK(U587),ISBLANK(Q587),U587="-"),"",IF(ISNA(MATCH(U587,libtwolang,0)),FALSE,IF(AND(Z587=TRUE,INDEX(codetform,MATCH(Qualification!Q587,libtform,0))&gt;=10311000,INDEX(codetform,MATCH(Qualification!Q587,libtform,0))&lt;=10319900),IF(AND(INDEX(codetwolang,MATCH(Qualification!U587,libtwolang,0))&gt;=1,INDEX(codetwolang,MATCH(Qualification!U587,libtwolang,0))&lt;=999),TRUE,FALSE),IF(AND(INDEX(codetwolang,MATCH(Qualification!U587,libtwolang,0))&gt;=10,INDEX(codetwolang,MATCH(Qualification!U587,libtwolang,0))&lt;=99),FALSE,TRUE))))</f>
        <v/>
      </c>
      <c r="AE587" s="26" t="str">
        <f t="shared" si="195"/>
        <v/>
      </c>
      <c r="AF587" s="56" t="str">
        <f t="shared" si="203"/>
        <v/>
      </c>
    </row>
    <row r="588" spans="1:32">
      <c r="A588" s="40" t="str">
        <f t="shared" si="196"/>
        <v/>
      </c>
      <c r="B588" s="40" t="str">
        <f t="shared" ref="B588:B651" si="204">IF(O588&lt;&gt;"",IF(ISNA(MATCH(O588,pid,0)),"",IF(MATCH(O588,pid,0)=0,"",MATCH(O588,pid,0))),"")</f>
        <v/>
      </c>
      <c r="C588" s="65" t="str">
        <f t="shared" ref="C588:C651" si="205">IF(B588&lt;&gt;"",IF(INDEX(pkatid,B588)&gt;0,INDEX(pkatid,B588),""),"")</f>
        <v/>
      </c>
      <c r="D588" s="56" t="str">
        <f t="shared" ref="D588:D651" si="206">IF(B588&lt;&gt;"",IF(INDEX(psex,B588)&gt;0,INDEX(psex,B588),""),"")</f>
        <v/>
      </c>
      <c r="E588" s="56" t="str">
        <f t="shared" ref="E588:E651" si="207">IF(B588&lt;&gt;"",INDEX(ctrlsex,B588),"")</f>
        <v/>
      </c>
      <c r="F588" s="66" t="str">
        <f t="shared" ref="F588:F651" si="208">IF(B588&lt;&gt;"",IF(INDEX(pgebdat,B588)&gt;0,INDEX(pgebdat,B588),""),"")</f>
        <v/>
      </c>
      <c r="G588" s="66" t="str">
        <f t="shared" ref="G588:G651" si="209">IF(B588&lt;&gt;"",INDEX(ctrlage,B588),"")</f>
        <v/>
      </c>
      <c r="H588" s="57" t="str">
        <f t="shared" ref="H588:H651" si="210">IF(B588&lt;&gt;"",IF(INDEX(pdom,B588)&gt;0,INDEX(pdom,B588),""),"")</f>
        <v/>
      </c>
      <c r="I588" s="57" t="str">
        <f t="shared" ref="I588:I651" si="211">IF(B588&lt;&gt;"",INDEX(ctrldom,B588),"")</f>
        <v/>
      </c>
      <c r="J588" s="64" t="str">
        <f t="shared" ref="J588:J651" si="212">IF(B588&lt;&gt;"",IF(INDEX(pid,B588)&gt;0,INDEX(pid,B588),""),"")</f>
        <v/>
      </c>
      <c r="K588" s="64" t="str">
        <f t="shared" ref="K588:K651" si="213">IF(B588&lt;&gt;"",CONCATENATE(J588,S588),"")</f>
        <v/>
      </c>
      <c r="L588" s="114" t="str">
        <f t="shared" ref="L588:L651" si="214">IF(B588&lt;&gt;"",IF(INDEX(pname,B588)&gt;0,INDEX(pname,B588),""),"")</f>
        <v/>
      </c>
      <c r="M588" s="114" t="str">
        <f t="shared" ref="M588:M651" si="215">IF(B588&lt;&gt;"",IF(INDEX(psurname,B588)&gt;0,INDEX(psurname,B588),""),"")</f>
        <v/>
      </c>
      <c r="N588" s="113" t="str">
        <f>IF(B588&lt;&gt;"",IF(INDEX(ctrlage,B588)=TRUE,Livraison!$B$15-(YEAR(INDEX(pgebdat,B588))),""),"")</f>
        <v/>
      </c>
      <c r="O588" s="107"/>
      <c r="P588" s="105"/>
      <c r="Q588" s="108"/>
      <c r="R588" s="126"/>
      <c r="S588" s="108"/>
      <c r="T588" s="108"/>
      <c r="U588" s="108"/>
      <c r="V588" s="105"/>
      <c r="W588" s="132" t="str">
        <f t="shared" si="197"/>
        <v/>
      </c>
      <c r="X588" s="26" t="str">
        <f t="shared" ref="X588:X651" si="216">IF(ISBLANK(O588),"",IF(OR(ISNA(MATCH(O588,pid,0)),O588="-"),FALSE,TRUE))</f>
        <v/>
      </c>
      <c r="Y588" s="26" t="str">
        <f t="shared" si="198"/>
        <v/>
      </c>
      <c r="Z588" s="26" t="str">
        <f t="shared" si="199"/>
        <v/>
      </c>
      <c r="AA588" s="26" t="str">
        <f t="shared" si="200"/>
        <v/>
      </c>
      <c r="AB588" s="26" t="str">
        <f t="shared" si="201"/>
        <v/>
      </c>
      <c r="AC588" s="26" t="str">
        <f t="shared" si="202"/>
        <v/>
      </c>
      <c r="AD588" s="26" t="str">
        <f>IF(OR(ISBLANK(U588),ISBLANK(Q588),U588="-"),"",IF(ISNA(MATCH(U588,libtwolang,0)),FALSE,IF(AND(Z588=TRUE,INDEX(codetform,MATCH(Qualification!Q588,libtform,0))&gt;=10311000,INDEX(codetform,MATCH(Qualification!Q588,libtform,0))&lt;=10319900),IF(AND(INDEX(codetwolang,MATCH(Qualification!U588,libtwolang,0))&gt;=1,INDEX(codetwolang,MATCH(Qualification!U588,libtwolang,0))&lt;=999),TRUE,FALSE),IF(AND(INDEX(codetwolang,MATCH(Qualification!U588,libtwolang,0))&gt;=10,INDEX(codetwolang,MATCH(Qualification!U588,libtwolang,0))&lt;=99),FALSE,TRUE))))</f>
        <v/>
      </c>
      <c r="AE588" s="26" t="str">
        <f t="shared" ref="AE588:AE651" si="217">IF(OR(G588&lt;&gt;TRUE,Z588&lt;&gt;TRUE),"",IF(OR(N588&gt;INDEX(valmaxalt,MATCH(Q588,libtform,0)),N588&lt;INDEX(valminalt,MATCH(Q588,libtform,0))),FALSE,TRUE))</f>
        <v/>
      </c>
      <c r="AF588" s="56" t="str">
        <f t="shared" si="203"/>
        <v/>
      </c>
    </row>
    <row r="589" spans="1:32">
      <c r="A589" s="40" t="str">
        <f t="shared" ref="A589:A652" si="218">IF(ISBLANK(O589),"",IF(COUNTA(P589:T589)&lt;5,"Incomplet",IF(OR(COUNTIF(W589:AD589,FALSE)&gt;0,COUNTIF(W589:AC589,#N/A)&gt;0),"Erreur",IF(AE589=FALSE,"Attention","OK"))))</f>
        <v/>
      </c>
      <c r="B589" s="40" t="str">
        <f t="shared" si="204"/>
        <v/>
      </c>
      <c r="C589" s="65" t="str">
        <f t="shared" si="205"/>
        <v/>
      </c>
      <c r="D589" s="56" t="str">
        <f t="shared" si="206"/>
        <v/>
      </c>
      <c r="E589" s="56" t="str">
        <f t="shared" si="207"/>
        <v/>
      </c>
      <c r="F589" s="66" t="str">
        <f t="shared" si="208"/>
        <v/>
      </c>
      <c r="G589" s="66" t="str">
        <f t="shared" si="209"/>
        <v/>
      </c>
      <c r="H589" s="57" t="str">
        <f t="shared" si="210"/>
        <v/>
      </c>
      <c r="I589" s="57" t="str">
        <f t="shared" si="211"/>
        <v/>
      </c>
      <c r="J589" s="64" t="str">
        <f t="shared" si="212"/>
        <v/>
      </c>
      <c r="K589" s="64" t="str">
        <f t="shared" si="213"/>
        <v/>
      </c>
      <c r="L589" s="114" t="str">
        <f t="shared" si="214"/>
        <v/>
      </c>
      <c r="M589" s="114" t="str">
        <f t="shared" si="215"/>
        <v/>
      </c>
      <c r="N589" s="113" t="str">
        <f>IF(B589&lt;&gt;"",IF(INDEX(ctrlage,B589)=TRUE,Livraison!$B$15-(YEAR(INDEX(pgebdat,B589))),""),"")</f>
        <v/>
      </c>
      <c r="O589" s="107"/>
      <c r="P589" s="105"/>
      <c r="Q589" s="108"/>
      <c r="R589" s="126"/>
      <c r="S589" s="108"/>
      <c r="T589" s="108"/>
      <c r="U589" s="108"/>
      <c r="V589" s="105"/>
      <c r="W589" s="132" t="str">
        <f t="shared" ref="W589:W652" si="219">IF(K589="","",NOT(COUNTIF($K$12:$K$1011,$K589)&gt;1))</f>
        <v/>
      </c>
      <c r="X589" s="26" t="str">
        <f t="shared" si="216"/>
        <v/>
      </c>
      <c r="Y589" s="26" t="str">
        <f t="shared" si="198"/>
        <v/>
      </c>
      <c r="Z589" s="26" t="str">
        <f t="shared" si="199"/>
        <v/>
      </c>
      <c r="AA589" s="26" t="str">
        <f t="shared" si="200"/>
        <v/>
      </c>
      <c r="AB589" s="26" t="str">
        <f t="shared" si="201"/>
        <v/>
      </c>
      <c r="AC589" s="26" t="str">
        <f t="shared" si="202"/>
        <v/>
      </c>
      <c r="AD589" s="26" t="str">
        <f>IF(OR(ISBLANK(U589),ISBLANK(Q589),U589="-"),"",IF(ISNA(MATCH(U589,libtwolang,0)),FALSE,IF(AND(Z589=TRUE,INDEX(codetform,MATCH(Qualification!Q589,libtform,0))&gt;=10311000,INDEX(codetform,MATCH(Qualification!Q589,libtform,0))&lt;=10319900),IF(AND(INDEX(codetwolang,MATCH(Qualification!U589,libtwolang,0))&gt;=1,INDEX(codetwolang,MATCH(Qualification!U589,libtwolang,0))&lt;=999),TRUE,FALSE),IF(AND(INDEX(codetwolang,MATCH(Qualification!U589,libtwolang,0))&gt;=10,INDEX(codetwolang,MATCH(Qualification!U589,libtwolang,0))&lt;=99),FALSE,TRUE))))</f>
        <v/>
      </c>
      <c r="AE589" s="26" t="str">
        <f t="shared" si="217"/>
        <v/>
      </c>
      <c r="AF589" s="56" t="str">
        <f t="shared" si="203"/>
        <v/>
      </c>
    </row>
    <row r="590" spans="1:32">
      <c r="A590" s="40" t="str">
        <f t="shared" si="218"/>
        <v/>
      </c>
      <c r="B590" s="40" t="str">
        <f t="shared" si="204"/>
        <v/>
      </c>
      <c r="C590" s="65" t="str">
        <f t="shared" si="205"/>
        <v/>
      </c>
      <c r="D590" s="56" t="str">
        <f t="shared" si="206"/>
        <v/>
      </c>
      <c r="E590" s="56" t="str">
        <f t="shared" si="207"/>
        <v/>
      </c>
      <c r="F590" s="66" t="str">
        <f t="shared" si="208"/>
        <v/>
      </c>
      <c r="G590" s="66" t="str">
        <f t="shared" si="209"/>
        <v/>
      </c>
      <c r="H590" s="57" t="str">
        <f t="shared" si="210"/>
        <v/>
      </c>
      <c r="I590" s="57" t="str">
        <f t="shared" si="211"/>
        <v/>
      </c>
      <c r="J590" s="64" t="str">
        <f t="shared" si="212"/>
        <v/>
      </c>
      <c r="K590" s="64" t="str">
        <f t="shared" si="213"/>
        <v/>
      </c>
      <c r="L590" s="114" t="str">
        <f t="shared" si="214"/>
        <v/>
      </c>
      <c r="M590" s="114" t="str">
        <f t="shared" si="215"/>
        <v/>
      </c>
      <c r="N590" s="113" t="str">
        <f>IF(B590&lt;&gt;"",IF(INDEX(ctrlage,B590)=TRUE,Livraison!$B$15-(YEAR(INDEX(pgebdat,B590))),""),"")</f>
        <v/>
      </c>
      <c r="O590" s="107"/>
      <c r="P590" s="105"/>
      <c r="Q590" s="108"/>
      <c r="R590" s="126"/>
      <c r="S590" s="108"/>
      <c r="T590" s="108"/>
      <c r="U590" s="108"/>
      <c r="V590" s="105"/>
      <c r="W590" s="132" t="str">
        <f t="shared" si="219"/>
        <v/>
      </c>
      <c r="X590" s="26" t="str">
        <f t="shared" si="216"/>
        <v/>
      </c>
      <c r="Y590" s="26" t="str">
        <f t="shared" si="198"/>
        <v/>
      </c>
      <c r="Z590" s="26" t="str">
        <f t="shared" si="199"/>
        <v/>
      </c>
      <c r="AA590" s="26" t="str">
        <f t="shared" si="200"/>
        <v/>
      </c>
      <c r="AB590" s="26" t="str">
        <f t="shared" si="201"/>
        <v/>
      </c>
      <c r="AC590" s="26" t="str">
        <f t="shared" si="202"/>
        <v/>
      </c>
      <c r="AD590" s="26" t="str">
        <f>IF(OR(ISBLANK(U590),ISBLANK(Q590),U590="-"),"",IF(ISNA(MATCH(U590,libtwolang,0)),FALSE,IF(AND(Z590=TRUE,INDEX(codetform,MATCH(Qualification!Q590,libtform,0))&gt;=10311000,INDEX(codetform,MATCH(Qualification!Q590,libtform,0))&lt;=10319900),IF(AND(INDEX(codetwolang,MATCH(Qualification!U590,libtwolang,0))&gt;=1,INDEX(codetwolang,MATCH(Qualification!U590,libtwolang,0))&lt;=999),TRUE,FALSE),IF(AND(INDEX(codetwolang,MATCH(Qualification!U590,libtwolang,0))&gt;=10,INDEX(codetwolang,MATCH(Qualification!U590,libtwolang,0))&lt;=99),FALSE,TRUE))))</f>
        <v/>
      </c>
      <c r="AE590" s="26" t="str">
        <f t="shared" si="217"/>
        <v/>
      </c>
      <c r="AF590" s="56" t="str">
        <f t="shared" si="203"/>
        <v/>
      </c>
    </row>
    <row r="591" spans="1:32">
      <c r="A591" s="40" t="str">
        <f t="shared" si="218"/>
        <v/>
      </c>
      <c r="B591" s="40" t="str">
        <f t="shared" si="204"/>
        <v/>
      </c>
      <c r="C591" s="65" t="str">
        <f t="shared" si="205"/>
        <v/>
      </c>
      <c r="D591" s="56" t="str">
        <f t="shared" si="206"/>
        <v/>
      </c>
      <c r="E591" s="56" t="str">
        <f t="shared" si="207"/>
        <v/>
      </c>
      <c r="F591" s="66" t="str">
        <f t="shared" si="208"/>
        <v/>
      </c>
      <c r="G591" s="66" t="str">
        <f t="shared" si="209"/>
        <v/>
      </c>
      <c r="H591" s="57" t="str">
        <f t="shared" si="210"/>
        <v/>
      </c>
      <c r="I591" s="57" t="str">
        <f t="shared" si="211"/>
        <v/>
      </c>
      <c r="J591" s="64" t="str">
        <f t="shared" si="212"/>
        <v/>
      </c>
      <c r="K591" s="64" t="str">
        <f t="shared" si="213"/>
        <v/>
      </c>
      <c r="L591" s="114" t="str">
        <f t="shared" si="214"/>
        <v/>
      </c>
      <c r="M591" s="114" t="str">
        <f t="shared" si="215"/>
        <v/>
      </c>
      <c r="N591" s="113" t="str">
        <f>IF(B591&lt;&gt;"",IF(INDEX(ctrlage,B591)=TRUE,Livraison!$B$15-(YEAR(INDEX(pgebdat,B591))),""),"")</f>
        <v/>
      </c>
      <c r="O591" s="107"/>
      <c r="P591" s="105"/>
      <c r="Q591" s="108"/>
      <c r="R591" s="126"/>
      <c r="S591" s="108"/>
      <c r="T591" s="108"/>
      <c r="U591" s="108"/>
      <c r="V591" s="105"/>
      <c r="W591" s="132" t="str">
        <f t="shared" si="219"/>
        <v/>
      </c>
      <c r="X591" s="26" t="str">
        <f t="shared" si="216"/>
        <v/>
      </c>
      <c r="Y591" s="26" t="str">
        <f t="shared" si="198"/>
        <v/>
      </c>
      <c r="Z591" s="26" t="str">
        <f t="shared" si="199"/>
        <v/>
      </c>
      <c r="AA591" s="26" t="str">
        <f t="shared" si="200"/>
        <v/>
      </c>
      <c r="AB591" s="26" t="str">
        <f t="shared" si="201"/>
        <v/>
      </c>
      <c r="AC591" s="26" t="str">
        <f t="shared" si="202"/>
        <v/>
      </c>
      <c r="AD591" s="26" t="str">
        <f>IF(OR(ISBLANK(U591),ISBLANK(Q591),U591="-"),"",IF(ISNA(MATCH(U591,libtwolang,0)),FALSE,IF(AND(Z591=TRUE,INDEX(codetform,MATCH(Qualification!Q591,libtform,0))&gt;=10311000,INDEX(codetform,MATCH(Qualification!Q591,libtform,0))&lt;=10319900),IF(AND(INDEX(codetwolang,MATCH(Qualification!U591,libtwolang,0))&gt;=1,INDEX(codetwolang,MATCH(Qualification!U591,libtwolang,0))&lt;=999),TRUE,FALSE),IF(AND(INDEX(codetwolang,MATCH(Qualification!U591,libtwolang,0))&gt;=10,INDEX(codetwolang,MATCH(Qualification!U591,libtwolang,0))&lt;=99),FALSE,TRUE))))</f>
        <v/>
      </c>
      <c r="AE591" s="26" t="str">
        <f t="shared" si="217"/>
        <v/>
      </c>
      <c r="AF591" s="56" t="str">
        <f t="shared" si="203"/>
        <v/>
      </c>
    </row>
    <row r="592" spans="1:32">
      <c r="A592" s="40" t="str">
        <f t="shared" si="218"/>
        <v/>
      </c>
      <c r="B592" s="40" t="str">
        <f t="shared" si="204"/>
        <v/>
      </c>
      <c r="C592" s="65" t="str">
        <f t="shared" si="205"/>
        <v/>
      </c>
      <c r="D592" s="56" t="str">
        <f t="shared" si="206"/>
        <v/>
      </c>
      <c r="E592" s="56" t="str">
        <f t="shared" si="207"/>
        <v/>
      </c>
      <c r="F592" s="66" t="str">
        <f t="shared" si="208"/>
        <v/>
      </c>
      <c r="G592" s="66" t="str">
        <f t="shared" si="209"/>
        <v/>
      </c>
      <c r="H592" s="57" t="str">
        <f t="shared" si="210"/>
        <v/>
      </c>
      <c r="I592" s="57" t="str">
        <f t="shared" si="211"/>
        <v/>
      </c>
      <c r="J592" s="64" t="str">
        <f t="shared" si="212"/>
        <v/>
      </c>
      <c r="K592" s="64" t="str">
        <f t="shared" si="213"/>
        <v/>
      </c>
      <c r="L592" s="114" t="str">
        <f t="shared" si="214"/>
        <v/>
      </c>
      <c r="M592" s="114" t="str">
        <f t="shared" si="215"/>
        <v/>
      </c>
      <c r="N592" s="113" t="str">
        <f>IF(B592&lt;&gt;"",IF(INDEX(ctrlage,B592)=TRUE,Livraison!$B$15-(YEAR(INDEX(pgebdat,B592))),""),"")</f>
        <v/>
      </c>
      <c r="O592" s="107"/>
      <c r="P592" s="105"/>
      <c r="Q592" s="108"/>
      <c r="R592" s="126"/>
      <c r="S592" s="108"/>
      <c r="T592" s="108"/>
      <c r="U592" s="108"/>
      <c r="V592" s="105"/>
      <c r="W592" s="132" t="str">
        <f t="shared" si="219"/>
        <v/>
      </c>
      <c r="X592" s="26" t="str">
        <f t="shared" si="216"/>
        <v/>
      </c>
      <c r="Y592" s="26" t="str">
        <f t="shared" si="198"/>
        <v/>
      </c>
      <c r="Z592" s="26" t="str">
        <f t="shared" si="199"/>
        <v/>
      </c>
      <c r="AA592" s="26" t="str">
        <f t="shared" si="200"/>
        <v/>
      </c>
      <c r="AB592" s="26" t="str">
        <f t="shared" si="201"/>
        <v/>
      </c>
      <c r="AC592" s="26" t="str">
        <f t="shared" si="202"/>
        <v/>
      </c>
      <c r="AD592" s="26" t="str">
        <f>IF(OR(ISBLANK(U592),ISBLANK(Q592),U592="-"),"",IF(ISNA(MATCH(U592,libtwolang,0)),FALSE,IF(AND(Z592=TRUE,INDEX(codetform,MATCH(Qualification!Q592,libtform,0))&gt;=10311000,INDEX(codetform,MATCH(Qualification!Q592,libtform,0))&lt;=10319900),IF(AND(INDEX(codetwolang,MATCH(Qualification!U592,libtwolang,0))&gt;=1,INDEX(codetwolang,MATCH(Qualification!U592,libtwolang,0))&lt;=999),TRUE,FALSE),IF(AND(INDEX(codetwolang,MATCH(Qualification!U592,libtwolang,0))&gt;=10,INDEX(codetwolang,MATCH(Qualification!U592,libtwolang,0))&lt;=99),FALSE,TRUE))))</f>
        <v/>
      </c>
      <c r="AE592" s="26" t="str">
        <f t="shared" si="217"/>
        <v/>
      </c>
      <c r="AF592" s="56" t="str">
        <f t="shared" si="203"/>
        <v/>
      </c>
    </row>
    <row r="593" spans="1:32">
      <c r="A593" s="40" t="str">
        <f t="shared" si="218"/>
        <v/>
      </c>
      <c r="B593" s="40" t="str">
        <f t="shared" si="204"/>
        <v/>
      </c>
      <c r="C593" s="65" t="str">
        <f t="shared" si="205"/>
        <v/>
      </c>
      <c r="D593" s="56" t="str">
        <f t="shared" si="206"/>
        <v/>
      </c>
      <c r="E593" s="56" t="str">
        <f t="shared" si="207"/>
        <v/>
      </c>
      <c r="F593" s="66" t="str">
        <f t="shared" si="208"/>
        <v/>
      </c>
      <c r="G593" s="66" t="str">
        <f t="shared" si="209"/>
        <v/>
      </c>
      <c r="H593" s="57" t="str">
        <f t="shared" si="210"/>
        <v/>
      </c>
      <c r="I593" s="57" t="str">
        <f t="shared" si="211"/>
        <v/>
      </c>
      <c r="J593" s="64" t="str">
        <f t="shared" si="212"/>
        <v/>
      </c>
      <c r="K593" s="64" t="str">
        <f t="shared" si="213"/>
        <v/>
      </c>
      <c r="L593" s="114" t="str">
        <f t="shared" si="214"/>
        <v/>
      </c>
      <c r="M593" s="114" t="str">
        <f t="shared" si="215"/>
        <v/>
      </c>
      <c r="N593" s="113" t="str">
        <f>IF(B593&lt;&gt;"",IF(INDEX(ctrlage,B593)=TRUE,Livraison!$B$15-(YEAR(INDEX(pgebdat,B593))),""),"")</f>
        <v/>
      </c>
      <c r="O593" s="107"/>
      <c r="P593" s="105"/>
      <c r="Q593" s="108"/>
      <c r="R593" s="126"/>
      <c r="S593" s="108"/>
      <c r="T593" s="108"/>
      <c r="U593" s="108"/>
      <c r="V593" s="105"/>
      <c r="W593" s="132" t="str">
        <f t="shared" si="219"/>
        <v/>
      </c>
      <c r="X593" s="26" t="str">
        <f t="shared" si="216"/>
        <v/>
      </c>
      <c r="Y593" s="26" t="str">
        <f t="shared" si="198"/>
        <v/>
      </c>
      <c r="Z593" s="26" t="str">
        <f t="shared" si="199"/>
        <v/>
      </c>
      <c r="AA593" s="26" t="str">
        <f t="shared" si="200"/>
        <v/>
      </c>
      <c r="AB593" s="26" t="str">
        <f t="shared" si="201"/>
        <v/>
      </c>
      <c r="AC593" s="26" t="str">
        <f t="shared" si="202"/>
        <v/>
      </c>
      <c r="AD593" s="26" t="str">
        <f>IF(OR(ISBLANK(U593),ISBLANK(Q593),U593="-"),"",IF(ISNA(MATCH(U593,libtwolang,0)),FALSE,IF(AND(Z593=TRUE,INDEX(codetform,MATCH(Qualification!Q593,libtform,0))&gt;=10311000,INDEX(codetform,MATCH(Qualification!Q593,libtform,0))&lt;=10319900),IF(AND(INDEX(codetwolang,MATCH(Qualification!U593,libtwolang,0))&gt;=1,INDEX(codetwolang,MATCH(Qualification!U593,libtwolang,0))&lt;=999),TRUE,FALSE),IF(AND(INDEX(codetwolang,MATCH(Qualification!U593,libtwolang,0))&gt;=10,INDEX(codetwolang,MATCH(Qualification!U593,libtwolang,0))&lt;=99),FALSE,TRUE))))</f>
        <v/>
      </c>
      <c r="AE593" s="26" t="str">
        <f t="shared" si="217"/>
        <v/>
      </c>
      <c r="AF593" s="56" t="str">
        <f t="shared" si="203"/>
        <v/>
      </c>
    </row>
    <row r="594" spans="1:32">
      <c r="A594" s="40" t="str">
        <f t="shared" si="218"/>
        <v/>
      </c>
      <c r="B594" s="40" t="str">
        <f t="shared" si="204"/>
        <v/>
      </c>
      <c r="C594" s="65" t="str">
        <f t="shared" si="205"/>
        <v/>
      </c>
      <c r="D594" s="56" t="str">
        <f t="shared" si="206"/>
        <v/>
      </c>
      <c r="E594" s="56" t="str">
        <f t="shared" si="207"/>
        <v/>
      </c>
      <c r="F594" s="66" t="str">
        <f t="shared" si="208"/>
        <v/>
      </c>
      <c r="G594" s="66" t="str">
        <f t="shared" si="209"/>
        <v/>
      </c>
      <c r="H594" s="57" t="str">
        <f t="shared" si="210"/>
        <v/>
      </c>
      <c r="I594" s="57" t="str">
        <f t="shared" si="211"/>
        <v/>
      </c>
      <c r="J594" s="64" t="str">
        <f t="shared" si="212"/>
        <v/>
      </c>
      <c r="K594" s="64" t="str">
        <f t="shared" si="213"/>
        <v/>
      </c>
      <c r="L594" s="114" t="str">
        <f t="shared" si="214"/>
        <v/>
      </c>
      <c r="M594" s="114" t="str">
        <f t="shared" si="215"/>
        <v/>
      </c>
      <c r="N594" s="113" t="str">
        <f>IF(B594&lt;&gt;"",IF(INDEX(ctrlage,B594)=TRUE,Livraison!$B$15-(YEAR(INDEX(pgebdat,B594))),""),"")</f>
        <v/>
      </c>
      <c r="O594" s="107"/>
      <c r="P594" s="105"/>
      <c r="Q594" s="108"/>
      <c r="R594" s="126"/>
      <c r="S594" s="108"/>
      <c r="T594" s="108"/>
      <c r="U594" s="108"/>
      <c r="V594" s="105"/>
      <c r="W594" s="132" t="str">
        <f t="shared" si="219"/>
        <v/>
      </c>
      <c r="X594" s="26" t="str">
        <f t="shared" si="216"/>
        <v/>
      </c>
      <c r="Y594" s="26" t="str">
        <f t="shared" si="198"/>
        <v/>
      </c>
      <c r="Z594" s="26" t="str">
        <f t="shared" si="199"/>
        <v/>
      </c>
      <c r="AA594" s="26" t="str">
        <f t="shared" si="200"/>
        <v/>
      </c>
      <c r="AB594" s="26" t="str">
        <f t="shared" si="201"/>
        <v/>
      </c>
      <c r="AC594" s="26" t="str">
        <f t="shared" si="202"/>
        <v/>
      </c>
      <c r="AD594" s="26" t="str">
        <f>IF(OR(ISBLANK(U594),ISBLANK(Q594),U594="-"),"",IF(ISNA(MATCH(U594,libtwolang,0)),FALSE,IF(AND(Z594=TRUE,INDEX(codetform,MATCH(Qualification!Q594,libtform,0))&gt;=10311000,INDEX(codetform,MATCH(Qualification!Q594,libtform,0))&lt;=10319900),IF(AND(INDEX(codetwolang,MATCH(Qualification!U594,libtwolang,0))&gt;=1,INDEX(codetwolang,MATCH(Qualification!U594,libtwolang,0))&lt;=999),TRUE,FALSE),IF(AND(INDEX(codetwolang,MATCH(Qualification!U594,libtwolang,0))&gt;=10,INDEX(codetwolang,MATCH(Qualification!U594,libtwolang,0))&lt;=99),FALSE,TRUE))))</f>
        <v/>
      </c>
      <c r="AE594" s="26" t="str">
        <f t="shared" si="217"/>
        <v/>
      </c>
      <c r="AF594" s="56" t="str">
        <f t="shared" si="203"/>
        <v/>
      </c>
    </row>
    <row r="595" spans="1:32">
      <c r="A595" s="40" t="str">
        <f t="shared" si="218"/>
        <v/>
      </c>
      <c r="B595" s="40" t="str">
        <f t="shared" si="204"/>
        <v/>
      </c>
      <c r="C595" s="65" t="str">
        <f t="shared" si="205"/>
        <v/>
      </c>
      <c r="D595" s="56" t="str">
        <f t="shared" si="206"/>
        <v/>
      </c>
      <c r="E595" s="56" t="str">
        <f t="shared" si="207"/>
        <v/>
      </c>
      <c r="F595" s="66" t="str">
        <f t="shared" si="208"/>
        <v/>
      </c>
      <c r="G595" s="66" t="str">
        <f t="shared" si="209"/>
        <v/>
      </c>
      <c r="H595" s="57" t="str">
        <f t="shared" si="210"/>
        <v/>
      </c>
      <c r="I595" s="57" t="str">
        <f t="shared" si="211"/>
        <v/>
      </c>
      <c r="J595" s="64" t="str">
        <f t="shared" si="212"/>
        <v/>
      </c>
      <c r="K595" s="64" t="str">
        <f t="shared" si="213"/>
        <v/>
      </c>
      <c r="L595" s="114" t="str">
        <f t="shared" si="214"/>
        <v/>
      </c>
      <c r="M595" s="114" t="str">
        <f t="shared" si="215"/>
        <v/>
      </c>
      <c r="N595" s="113" t="str">
        <f>IF(B595&lt;&gt;"",IF(INDEX(ctrlage,B595)=TRUE,Livraison!$B$15-(YEAR(INDEX(pgebdat,B595))),""),"")</f>
        <v/>
      </c>
      <c r="O595" s="107"/>
      <c r="P595" s="105"/>
      <c r="Q595" s="108"/>
      <c r="R595" s="126"/>
      <c r="S595" s="108"/>
      <c r="T595" s="108"/>
      <c r="U595" s="108"/>
      <c r="V595" s="105"/>
      <c r="W595" s="132" t="str">
        <f t="shared" si="219"/>
        <v/>
      </c>
      <c r="X595" s="26" t="str">
        <f t="shared" si="216"/>
        <v/>
      </c>
      <c r="Y595" s="26" t="str">
        <f t="shared" si="198"/>
        <v/>
      </c>
      <c r="Z595" s="26" t="str">
        <f t="shared" si="199"/>
        <v/>
      </c>
      <c r="AA595" s="26" t="str">
        <f t="shared" si="200"/>
        <v/>
      </c>
      <c r="AB595" s="26" t="str">
        <f t="shared" si="201"/>
        <v/>
      </c>
      <c r="AC595" s="26" t="str">
        <f t="shared" si="202"/>
        <v/>
      </c>
      <c r="AD595" s="26" t="str">
        <f>IF(OR(ISBLANK(U595),ISBLANK(Q595),U595="-"),"",IF(ISNA(MATCH(U595,libtwolang,0)),FALSE,IF(AND(Z595=TRUE,INDEX(codetform,MATCH(Qualification!Q595,libtform,0))&gt;=10311000,INDEX(codetform,MATCH(Qualification!Q595,libtform,0))&lt;=10319900),IF(AND(INDEX(codetwolang,MATCH(Qualification!U595,libtwolang,0))&gt;=1,INDEX(codetwolang,MATCH(Qualification!U595,libtwolang,0))&lt;=999),TRUE,FALSE),IF(AND(INDEX(codetwolang,MATCH(Qualification!U595,libtwolang,0))&gt;=10,INDEX(codetwolang,MATCH(Qualification!U595,libtwolang,0))&lt;=99),FALSE,TRUE))))</f>
        <v/>
      </c>
      <c r="AE595" s="26" t="str">
        <f t="shared" si="217"/>
        <v/>
      </c>
      <c r="AF595" s="56" t="str">
        <f t="shared" si="203"/>
        <v/>
      </c>
    </row>
    <row r="596" spans="1:32">
      <c r="A596" s="40" t="str">
        <f t="shared" si="218"/>
        <v/>
      </c>
      <c r="B596" s="40" t="str">
        <f t="shared" si="204"/>
        <v/>
      </c>
      <c r="C596" s="65" t="str">
        <f t="shared" si="205"/>
        <v/>
      </c>
      <c r="D596" s="56" t="str">
        <f t="shared" si="206"/>
        <v/>
      </c>
      <c r="E596" s="56" t="str">
        <f t="shared" si="207"/>
        <v/>
      </c>
      <c r="F596" s="66" t="str">
        <f t="shared" si="208"/>
        <v/>
      </c>
      <c r="G596" s="66" t="str">
        <f t="shared" si="209"/>
        <v/>
      </c>
      <c r="H596" s="57" t="str">
        <f t="shared" si="210"/>
        <v/>
      </c>
      <c r="I596" s="57" t="str">
        <f t="shared" si="211"/>
        <v/>
      </c>
      <c r="J596" s="64" t="str">
        <f t="shared" si="212"/>
        <v/>
      </c>
      <c r="K596" s="64" t="str">
        <f t="shared" si="213"/>
        <v/>
      </c>
      <c r="L596" s="114" t="str">
        <f t="shared" si="214"/>
        <v/>
      </c>
      <c r="M596" s="114" t="str">
        <f t="shared" si="215"/>
        <v/>
      </c>
      <c r="N596" s="113" t="str">
        <f>IF(B596&lt;&gt;"",IF(INDEX(ctrlage,B596)=TRUE,Livraison!$B$15-(YEAR(INDEX(pgebdat,B596))),""),"")</f>
        <v/>
      </c>
      <c r="O596" s="107"/>
      <c r="P596" s="105"/>
      <c r="Q596" s="108"/>
      <c r="R596" s="126"/>
      <c r="S596" s="108"/>
      <c r="T596" s="108"/>
      <c r="U596" s="108"/>
      <c r="V596" s="105"/>
      <c r="W596" s="132" t="str">
        <f t="shared" si="219"/>
        <v/>
      </c>
      <c r="X596" s="26" t="str">
        <f t="shared" si="216"/>
        <v/>
      </c>
      <c r="Y596" s="26" t="str">
        <f t="shared" si="198"/>
        <v/>
      </c>
      <c r="Z596" s="26" t="str">
        <f t="shared" si="199"/>
        <v/>
      </c>
      <c r="AA596" s="26" t="str">
        <f t="shared" si="200"/>
        <v/>
      </c>
      <c r="AB596" s="26" t="str">
        <f t="shared" si="201"/>
        <v/>
      </c>
      <c r="AC596" s="26" t="str">
        <f t="shared" si="202"/>
        <v/>
      </c>
      <c r="AD596" s="26" t="str">
        <f>IF(OR(ISBLANK(U596),ISBLANK(Q596),U596="-"),"",IF(ISNA(MATCH(U596,libtwolang,0)),FALSE,IF(AND(Z596=TRUE,INDEX(codetform,MATCH(Qualification!Q596,libtform,0))&gt;=10311000,INDEX(codetform,MATCH(Qualification!Q596,libtform,0))&lt;=10319900),IF(AND(INDEX(codetwolang,MATCH(Qualification!U596,libtwolang,0))&gt;=1,INDEX(codetwolang,MATCH(Qualification!U596,libtwolang,0))&lt;=999),TRUE,FALSE),IF(AND(INDEX(codetwolang,MATCH(Qualification!U596,libtwolang,0))&gt;=10,INDEX(codetwolang,MATCH(Qualification!U596,libtwolang,0))&lt;=99),FALSE,TRUE))))</f>
        <v/>
      </c>
      <c r="AE596" s="26" t="str">
        <f t="shared" si="217"/>
        <v/>
      </c>
      <c r="AF596" s="56" t="str">
        <f t="shared" si="203"/>
        <v/>
      </c>
    </row>
    <row r="597" spans="1:32">
      <c r="A597" s="40" t="str">
        <f t="shared" si="218"/>
        <v/>
      </c>
      <c r="B597" s="40" t="str">
        <f t="shared" si="204"/>
        <v/>
      </c>
      <c r="C597" s="65" t="str">
        <f t="shared" si="205"/>
        <v/>
      </c>
      <c r="D597" s="56" t="str">
        <f t="shared" si="206"/>
        <v/>
      </c>
      <c r="E597" s="56" t="str">
        <f t="shared" si="207"/>
        <v/>
      </c>
      <c r="F597" s="66" t="str">
        <f t="shared" si="208"/>
        <v/>
      </c>
      <c r="G597" s="66" t="str">
        <f t="shared" si="209"/>
        <v/>
      </c>
      <c r="H597" s="57" t="str">
        <f t="shared" si="210"/>
        <v/>
      </c>
      <c r="I597" s="57" t="str">
        <f t="shared" si="211"/>
        <v/>
      </c>
      <c r="J597" s="64" t="str">
        <f t="shared" si="212"/>
        <v/>
      </c>
      <c r="K597" s="64" t="str">
        <f t="shared" si="213"/>
        <v/>
      </c>
      <c r="L597" s="114" t="str">
        <f t="shared" si="214"/>
        <v/>
      </c>
      <c r="M597" s="114" t="str">
        <f t="shared" si="215"/>
        <v/>
      </c>
      <c r="N597" s="113" t="str">
        <f>IF(B597&lt;&gt;"",IF(INDEX(ctrlage,B597)=TRUE,Livraison!$B$15-(YEAR(INDEX(pgebdat,B597))),""),"")</f>
        <v/>
      </c>
      <c r="O597" s="107"/>
      <c r="P597" s="105"/>
      <c r="Q597" s="108"/>
      <c r="R597" s="126"/>
      <c r="S597" s="108"/>
      <c r="T597" s="108"/>
      <c r="U597" s="108"/>
      <c r="V597" s="105"/>
      <c r="W597" s="132" t="str">
        <f t="shared" si="219"/>
        <v/>
      </c>
      <c r="X597" s="26" t="str">
        <f t="shared" si="216"/>
        <v/>
      </c>
      <c r="Y597" s="26" t="str">
        <f t="shared" si="198"/>
        <v/>
      </c>
      <c r="Z597" s="26" t="str">
        <f t="shared" si="199"/>
        <v/>
      </c>
      <c r="AA597" s="26" t="str">
        <f t="shared" si="200"/>
        <v/>
      </c>
      <c r="AB597" s="26" t="str">
        <f t="shared" si="201"/>
        <v/>
      </c>
      <c r="AC597" s="26" t="str">
        <f t="shared" si="202"/>
        <v/>
      </c>
      <c r="AD597" s="26" t="str">
        <f>IF(OR(ISBLANK(U597),ISBLANK(Q597),U597="-"),"",IF(ISNA(MATCH(U597,libtwolang,0)),FALSE,IF(AND(Z597=TRUE,INDEX(codetform,MATCH(Qualification!Q597,libtform,0))&gt;=10311000,INDEX(codetform,MATCH(Qualification!Q597,libtform,0))&lt;=10319900),IF(AND(INDEX(codetwolang,MATCH(Qualification!U597,libtwolang,0))&gt;=1,INDEX(codetwolang,MATCH(Qualification!U597,libtwolang,0))&lt;=999),TRUE,FALSE),IF(AND(INDEX(codetwolang,MATCH(Qualification!U597,libtwolang,0))&gt;=10,INDEX(codetwolang,MATCH(Qualification!U597,libtwolang,0))&lt;=99),FALSE,TRUE))))</f>
        <v/>
      </c>
      <c r="AE597" s="26" t="str">
        <f t="shared" si="217"/>
        <v/>
      </c>
      <c r="AF597" s="56" t="str">
        <f t="shared" si="203"/>
        <v/>
      </c>
    </row>
    <row r="598" spans="1:32">
      <c r="A598" s="40" t="str">
        <f t="shared" si="218"/>
        <v/>
      </c>
      <c r="B598" s="40" t="str">
        <f t="shared" si="204"/>
        <v/>
      </c>
      <c r="C598" s="65" t="str">
        <f t="shared" si="205"/>
        <v/>
      </c>
      <c r="D598" s="56" t="str">
        <f t="shared" si="206"/>
        <v/>
      </c>
      <c r="E598" s="56" t="str">
        <f t="shared" si="207"/>
        <v/>
      </c>
      <c r="F598" s="66" t="str">
        <f t="shared" si="208"/>
        <v/>
      </c>
      <c r="G598" s="66" t="str">
        <f t="shared" si="209"/>
        <v/>
      </c>
      <c r="H598" s="57" t="str">
        <f t="shared" si="210"/>
        <v/>
      </c>
      <c r="I598" s="57" t="str">
        <f t="shared" si="211"/>
        <v/>
      </c>
      <c r="J598" s="64" t="str">
        <f t="shared" si="212"/>
        <v/>
      </c>
      <c r="K598" s="64" t="str">
        <f t="shared" si="213"/>
        <v/>
      </c>
      <c r="L598" s="114" t="str">
        <f t="shared" si="214"/>
        <v/>
      </c>
      <c r="M598" s="114" t="str">
        <f t="shared" si="215"/>
        <v/>
      </c>
      <c r="N598" s="113" t="str">
        <f>IF(B598&lt;&gt;"",IF(INDEX(ctrlage,B598)=TRUE,Livraison!$B$15-(YEAR(INDEX(pgebdat,B598))),""),"")</f>
        <v/>
      </c>
      <c r="O598" s="107"/>
      <c r="P598" s="105"/>
      <c r="Q598" s="108"/>
      <c r="R598" s="126"/>
      <c r="S598" s="108"/>
      <c r="T598" s="108"/>
      <c r="U598" s="108"/>
      <c r="V598" s="105"/>
      <c r="W598" s="132" t="str">
        <f t="shared" si="219"/>
        <v/>
      </c>
      <c r="X598" s="26" t="str">
        <f t="shared" si="216"/>
        <v/>
      </c>
      <c r="Y598" s="26" t="str">
        <f t="shared" si="198"/>
        <v/>
      </c>
      <c r="Z598" s="26" t="str">
        <f t="shared" si="199"/>
        <v/>
      </c>
      <c r="AA598" s="26" t="str">
        <f t="shared" si="200"/>
        <v/>
      </c>
      <c r="AB598" s="26" t="str">
        <f t="shared" si="201"/>
        <v/>
      </c>
      <c r="AC598" s="26" t="str">
        <f t="shared" si="202"/>
        <v/>
      </c>
      <c r="AD598" s="26" t="str">
        <f>IF(OR(ISBLANK(U598),ISBLANK(Q598),U598="-"),"",IF(ISNA(MATCH(U598,libtwolang,0)),FALSE,IF(AND(Z598=TRUE,INDEX(codetform,MATCH(Qualification!Q598,libtform,0))&gt;=10311000,INDEX(codetform,MATCH(Qualification!Q598,libtform,0))&lt;=10319900),IF(AND(INDEX(codetwolang,MATCH(Qualification!U598,libtwolang,0))&gt;=1,INDEX(codetwolang,MATCH(Qualification!U598,libtwolang,0))&lt;=999),TRUE,FALSE),IF(AND(INDEX(codetwolang,MATCH(Qualification!U598,libtwolang,0))&gt;=10,INDEX(codetwolang,MATCH(Qualification!U598,libtwolang,0))&lt;=99),FALSE,TRUE))))</f>
        <v/>
      </c>
      <c r="AE598" s="26" t="str">
        <f t="shared" si="217"/>
        <v/>
      </c>
      <c r="AF598" s="56" t="str">
        <f t="shared" si="203"/>
        <v/>
      </c>
    </row>
    <row r="599" spans="1:32">
      <c r="A599" s="40" t="str">
        <f t="shared" si="218"/>
        <v/>
      </c>
      <c r="B599" s="40" t="str">
        <f t="shared" si="204"/>
        <v/>
      </c>
      <c r="C599" s="65" t="str">
        <f t="shared" si="205"/>
        <v/>
      </c>
      <c r="D599" s="56" t="str">
        <f t="shared" si="206"/>
        <v/>
      </c>
      <c r="E599" s="56" t="str">
        <f t="shared" si="207"/>
        <v/>
      </c>
      <c r="F599" s="66" t="str">
        <f t="shared" si="208"/>
        <v/>
      </c>
      <c r="G599" s="66" t="str">
        <f t="shared" si="209"/>
        <v/>
      </c>
      <c r="H599" s="57" t="str">
        <f t="shared" si="210"/>
        <v/>
      </c>
      <c r="I599" s="57" t="str">
        <f t="shared" si="211"/>
        <v/>
      </c>
      <c r="J599" s="64" t="str">
        <f t="shared" si="212"/>
        <v/>
      </c>
      <c r="K599" s="64" t="str">
        <f t="shared" si="213"/>
        <v/>
      </c>
      <c r="L599" s="114" t="str">
        <f t="shared" si="214"/>
        <v/>
      </c>
      <c r="M599" s="114" t="str">
        <f t="shared" si="215"/>
        <v/>
      </c>
      <c r="N599" s="113" t="str">
        <f>IF(B599&lt;&gt;"",IF(INDEX(ctrlage,B599)=TRUE,Livraison!$B$15-(YEAR(INDEX(pgebdat,B599))),""),"")</f>
        <v/>
      </c>
      <c r="O599" s="107"/>
      <c r="P599" s="105"/>
      <c r="Q599" s="108"/>
      <c r="R599" s="126"/>
      <c r="S599" s="108"/>
      <c r="T599" s="108"/>
      <c r="U599" s="108"/>
      <c r="V599" s="105"/>
      <c r="W599" s="132" t="str">
        <f t="shared" si="219"/>
        <v/>
      </c>
      <c r="X599" s="26" t="str">
        <f t="shared" si="216"/>
        <v/>
      </c>
      <c r="Y599" s="26" t="str">
        <f t="shared" si="198"/>
        <v/>
      </c>
      <c r="Z599" s="26" t="str">
        <f t="shared" si="199"/>
        <v/>
      </c>
      <c r="AA599" s="26" t="str">
        <f t="shared" si="200"/>
        <v/>
      </c>
      <c r="AB599" s="26" t="str">
        <f t="shared" si="201"/>
        <v/>
      </c>
      <c r="AC599" s="26" t="str">
        <f t="shared" si="202"/>
        <v/>
      </c>
      <c r="AD599" s="26" t="str">
        <f>IF(OR(ISBLANK(U599),ISBLANK(Q599),U599="-"),"",IF(ISNA(MATCH(U599,libtwolang,0)),FALSE,IF(AND(Z599=TRUE,INDEX(codetform,MATCH(Qualification!Q599,libtform,0))&gt;=10311000,INDEX(codetform,MATCH(Qualification!Q599,libtform,0))&lt;=10319900),IF(AND(INDEX(codetwolang,MATCH(Qualification!U599,libtwolang,0))&gt;=1,INDEX(codetwolang,MATCH(Qualification!U599,libtwolang,0))&lt;=999),TRUE,FALSE),IF(AND(INDEX(codetwolang,MATCH(Qualification!U599,libtwolang,0))&gt;=10,INDEX(codetwolang,MATCH(Qualification!U599,libtwolang,0))&lt;=99),FALSE,TRUE))))</f>
        <v/>
      </c>
      <c r="AE599" s="26" t="str">
        <f t="shared" si="217"/>
        <v/>
      </c>
      <c r="AF599" s="56" t="str">
        <f t="shared" si="203"/>
        <v/>
      </c>
    </row>
    <row r="600" spans="1:32">
      <c r="A600" s="40" t="str">
        <f t="shared" si="218"/>
        <v/>
      </c>
      <c r="B600" s="40" t="str">
        <f t="shared" si="204"/>
        <v/>
      </c>
      <c r="C600" s="65" t="str">
        <f t="shared" si="205"/>
        <v/>
      </c>
      <c r="D600" s="56" t="str">
        <f t="shared" si="206"/>
        <v/>
      </c>
      <c r="E600" s="56" t="str">
        <f t="shared" si="207"/>
        <v/>
      </c>
      <c r="F600" s="66" t="str">
        <f t="shared" si="208"/>
        <v/>
      </c>
      <c r="G600" s="66" t="str">
        <f t="shared" si="209"/>
        <v/>
      </c>
      <c r="H600" s="57" t="str">
        <f t="shared" si="210"/>
        <v/>
      </c>
      <c r="I600" s="57" t="str">
        <f t="shared" si="211"/>
        <v/>
      </c>
      <c r="J600" s="64" t="str">
        <f t="shared" si="212"/>
        <v/>
      </c>
      <c r="K600" s="64" t="str">
        <f t="shared" si="213"/>
        <v/>
      </c>
      <c r="L600" s="114" t="str">
        <f t="shared" si="214"/>
        <v/>
      </c>
      <c r="M600" s="114" t="str">
        <f t="shared" si="215"/>
        <v/>
      </c>
      <c r="N600" s="113" t="str">
        <f>IF(B600&lt;&gt;"",IF(INDEX(ctrlage,B600)=TRUE,Livraison!$B$15-(YEAR(INDEX(pgebdat,B600))),""),"")</f>
        <v/>
      </c>
      <c r="O600" s="107"/>
      <c r="P600" s="105"/>
      <c r="Q600" s="108"/>
      <c r="R600" s="126"/>
      <c r="S600" s="108"/>
      <c r="T600" s="108"/>
      <c r="U600" s="108"/>
      <c r="V600" s="105"/>
      <c r="W600" s="132" t="str">
        <f t="shared" si="219"/>
        <v/>
      </c>
      <c r="X600" s="26" t="str">
        <f t="shared" si="216"/>
        <v/>
      </c>
      <c r="Y600" s="26" t="str">
        <f t="shared" si="198"/>
        <v/>
      </c>
      <c r="Z600" s="26" t="str">
        <f t="shared" si="199"/>
        <v/>
      </c>
      <c r="AA600" s="26" t="str">
        <f t="shared" si="200"/>
        <v/>
      </c>
      <c r="AB600" s="26" t="str">
        <f t="shared" si="201"/>
        <v/>
      </c>
      <c r="AC600" s="26" t="str">
        <f t="shared" si="202"/>
        <v/>
      </c>
      <c r="AD600" s="26" t="str">
        <f>IF(OR(ISBLANK(U600),ISBLANK(Q600),U600="-"),"",IF(ISNA(MATCH(U600,libtwolang,0)),FALSE,IF(AND(Z600=TRUE,INDEX(codetform,MATCH(Qualification!Q600,libtform,0))&gt;=10311000,INDEX(codetform,MATCH(Qualification!Q600,libtform,0))&lt;=10319900),IF(AND(INDEX(codetwolang,MATCH(Qualification!U600,libtwolang,0))&gt;=1,INDEX(codetwolang,MATCH(Qualification!U600,libtwolang,0))&lt;=999),TRUE,FALSE),IF(AND(INDEX(codetwolang,MATCH(Qualification!U600,libtwolang,0))&gt;=10,INDEX(codetwolang,MATCH(Qualification!U600,libtwolang,0))&lt;=99),FALSE,TRUE))))</f>
        <v/>
      </c>
      <c r="AE600" s="26" t="str">
        <f t="shared" si="217"/>
        <v/>
      </c>
      <c r="AF600" s="56" t="str">
        <f t="shared" si="203"/>
        <v/>
      </c>
    </row>
    <row r="601" spans="1:32">
      <c r="A601" s="40" t="str">
        <f t="shared" si="218"/>
        <v/>
      </c>
      <c r="B601" s="40" t="str">
        <f t="shared" si="204"/>
        <v/>
      </c>
      <c r="C601" s="65" t="str">
        <f t="shared" si="205"/>
        <v/>
      </c>
      <c r="D601" s="56" t="str">
        <f t="shared" si="206"/>
        <v/>
      </c>
      <c r="E601" s="56" t="str">
        <f t="shared" si="207"/>
        <v/>
      </c>
      <c r="F601" s="66" t="str">
        <f t="shared" si="208"/>
        <v/>
      </c>
      <c r="G601" s="66" t="str">
        <f t="shared" si="209"/>
        <v/>
      </c>
      <c r="H601" s="57" t="str">
        <f t="shared" si="210"/>
        <v/>
      </c>
      <c r="I601" s="57" t="str">
        <f t="shared" si="211"/>
        <v/>
      </c>
      <c r="J601" s="64" t="str">
        <f t="shared" si="212"/>
        <v/>
      </c>
      <c r="K601" s="64" t="str">
        <f t="shared" si="213"/>
        <v/>
      </c>
      <c r="L601" s="114" t="str">
        <f t="shared" si="214"/>
        <v/>
      </c>
      <c r="M601" s="114" t="str">
        <f t="shared" si="215"/>
        <v/>
      </c>
      <c r="N601" s="113" t="str">
        <f>IF(B601&lt;&gt;"",IF(INDEX(ctrlage,B601)=TRUE,Livraison!$B$15-(YEAR(INDEX(pgebdat,B601))),""),"")</f>
        <v/>
      </c>
      <c r="O601" s="107"/>
      <c r="P601" s="105"/>
      <c r="Q601" s="108"/>
      <c r="R601" s="126"/>
      <c r="S601" s="108"/>
      <c r="T601" s="108"/>
      <c r="U601" s="108"/>
      <c r="V601" s="105"/>
      <c r="W601" s="132" t="str">
        <f t="shared" si="219"/>
        <v/>
      </c>
      <c r="X601" s="26" t="str">
        <f t="shared" si="216"/>
        <v/>
      </c>
      <c r="Y601" s="26" t="str">
        <f t="shared" si="198"/>
        <v/>
      </c>
      <c r="Z601" s="26" t="str">
        <f t="shared" si="199"/>
        <v/>
      </c>
      <c r="AA601" s="26" t="str">
        <f t="shared" si="200"/>
        <v/>
      </c>
      <c r="AB601" s="26" t="str">
        <f t="shared" si="201"/>
        <v/>
      </c>
      <c r="AC601" s="26" t="str">
        <f t="shared" si="202"/>
        <v/>
      </c>
      <c r="AD601" s="26" t="str">
        <f>IF(OR(ISBLANK(U601),ISBLANK(Q601),U601="-"),"",IF(ISNA(MATCH(U601,libtwolang,0)),FALSE,IF(AND(Z601=TRUE,INDEX(codetform,MATCH(Qualification!Q601,libtform,0))&gt;=10311000,INDEX(codetform,MATCH(Qualification!Q601,libtform,0))&lt;=10319900),IF(AND(INDEX(codetwolang,MATCH(Qualification!U601,libtwolang,0))&gt;=1,INDEX(codetwolang,MATCH(Qualification!U601,libtwolang,0))&lt;=999),TRUE,FALSE),IF(AND(INDEX(codetwolang,MATCH(Qualification!U601,libtwolang,0))&gt;=10,INDEX(codetwolang,MATCH(Qualification!U601,libtwolang,0))&lt;=99),FALSE,TRUE))))</f>
        <v/>
      </c>
      <c r="AE601" s="26" t="str">
        <f t="shared" si="217"/>
        <v/>
      </c>
      <c r="AF601" s="56" t="str">
        <f t="shared" si="203"/>
        <v/>
      </c>
    </row>
    <row r="602" spans="1:32">
      <c r="A602" s="40" t="str">
        <f t="shared" si="218"/>
        <v/>
      </c>
      <c r="B602" s="40" t="str">
        <f t="shared" si="204"/>
        <v/>
      </c>
      <c r="C602" s="65" t="str">
        <f t="shared" si="205"/>
        <v/>
      </c>
      <c r="D602" s="56" t="str">
        <f t="shared" si="206"/>
        <v/>
      </c>
      <c r="E602" s="56" t="str">
        <f t="shared" si="207"/>
        <v/>
      </c>
      <c r="F602" s="66" t="str">
        <f t="shared" si="208"/>
        <v/>
      </c>
      <c r="G602" s="66" t="str">
        <f t="shared" si="209"/>
        <v/>
      </c>
      <c r="H602" s="57" t="str">
        <f t="shared" si="210"/>
        <v/>
      </c>
      <c r="I602" s="57" t="str">
        <f t="shared" si="211"/>
        <v/>
      </c>
      <c r="J602" s="64" t="str">
        <f t="shared" si="212"/>
        <v/>
      </c>
      <c r="K602" s="64" t="str">
        <f t="shared" si="213"/>
        <v/>
      </c>
      <c r="L602" s="114" t="str">
        <f t="shared" si="214"/>
        <v/>
      </c>
      <c r="M602" s="114" t="str">
        <f t="shared" si="215"/>
        <v/>
      </c>
      <c r="N602" s="113" t="str">
        <f>IF(B602&lt;&gt;"",IF(INDEX(ctrlage,B602)=TRUE,Livraison!$B$15-(YEAR(INDEX(pgebdat,B602))),""),"")</f>
        <v/>
      </c>
      <c r="O602" s="107"/>
      <c r="P602" s="105"/>
      <c r="Q602" s="108"/>
      <c r="R602" s="126"/>
      <c r="S602" s="108"/>
      <c r="T602" s="108"/>
      <c r="U602" s="108"/>
      <c r="V602" s="105"/>
      <c r="W602" s="132" t="str">
        <f t="shared" si="219"/>
        <v/>
      </c>
      <c r="X602" s="26" t="str">
        <f t="shared" si="216"/>
        <v/>
      </c>
      <c r="Y602" s="26" t="str">
        <f t="shared" si="198"/>
        <v/>
      </c>
      <c r="Z602" s="26" t="str">
        <f t="shared" si="199"/>
        <v/>
      </c>
      <c r="AA602" s="26" t="str">
        <f t="shared" si="200"/>
        <v/>
      </c>
      <c r="AB602" s="26" t="str">
        <f t="shared" si="201"/>
        <v/>
      </c>
      <c r="AC602" s="26" t="str">
        <f t="shared" si="202"/>
        <v/>
      </c>
      <c r="AD602" s="26" t="str">
        <f>IF(OR(ISBLANK(U602),ISBLANK(Q602),U602="-"),"",IF(ISNA(MATCH(U602,libtwolang,0)),FALSE,IF(AND(Z602=TRUE,INDEX(codetform,MATCH(Qualification!Q602,libtform,0))&gt;=10311000,INDEX(codetform,MATCH(Qualification!Q602,libtform,0))&lt;=10319900),IF(AND(INDEX(codetwolang,MATCH(Qualification!U602,libtwolang,0))&gt;=1,INDEX(codetwolang,MATCH(Qualification!U602,libtwolang,0))&lt;=999),TRUE,FALSE),IF(AND(INDEX(codetwolang,MATCH(Qualification!U602,libtwolang,0))&gt;=10,INDEX(codetwolang,MATCH(Qualification!U602,libtwolang,0))&lt;=99),FALSE,TRUE))))</f>
        <v/>
      </c>
      <c r="AE602" s="26" t="str">
        <f t="shared" si="217"/>
        <v/>
      </c>
      <c r="AF602" s="56" t="str">
        <f t="shared" si="203"/>
        <v/>
      </c>
    </row>
    <row r="603" spans="1:32">
      <c r="A603" s="40" t="str">
        <f t="shared" si="218"/>
        <v/>
      </c>
      <c r="B603" s="40" t="str">
        <f t="shared" si="204"/>
        <v/>
      </c>
      <c r="C603" s="65" t="str">
        <f t="shared" si="205"/>
        <v/>
      </c>
      <c r="D603" s="56" t="str">
        <f t="shared" si="206"/>
        <v/>
      </c>
      <c r="E603" s="56" t="str">
        <f t="shared" si="207"/>
        <v/>
      </c>
      <c r="F603" s="66" t="str">
        <f t="shared" si="208"/>
        <v/>
      </c>
      <c r="G603" s="66" t="str">
        <f t="shared" si="209"/>
        <v/>
      </c>
      <c r="H603" s="57" t="str">
        <f t="shared" si="210"/>
        <v/>
      </c>
      <c r="I603" s="57" t="str">
        <f t="shared" si="211"/>
        <v/>
      </c>
      <c r="J603" s="64" t="str">
        <f t="shared" si="212"/>
        <v/>
      </c>
      <c r="K603" s="64" t="str">
        <f t="shared" si="213"/>
        <v/>
      </c>
      <c r="L603" s="114" t="str">
        <f t="shared" si="214"/>
        <v/>
      </c>
      <c r="M603" s="114" t="str">
        <f t="shared" si="215"/>
        <v/>
      </c>
      <c r="N603" s="113" t="str">
        <f>IF(B603&lt;&gt;"",IF(INDEX(ctrlage,B603)=TRUE,Livraison!$B$15-(YEAR(INDEX(pgebdat,B603))),""),"")</f>
        <v/>
      </c>
      <c r="O603" s="107"/>
      <c r="P603" s="105"/>
      <c r="Q603" s="108"/>
      <c r="R603" s="126"/>
      <c r="S603" s="108"/>
      <c r="T603" s="108"/>
      <c r="U603" s="108"/>
      <c r="V603" s="105"/>
      <c r="W603" s="132" t="str">
        <f t="shared" si="219"/>
        <v/>
      </c>
      <c r="X603" s="26" t="str">
        <f t="shared" si="216"/>
        <v/>
      </c>
      <c r="Y603" s="26" t="str">
        <f t="shared" si="198"/>
        <v/>
      </c>
      <c r="Z603" s="26" t="str">
        <f t="shared" si="199"/>
        <v/>
      </c>
      <c r="AA603" s="26" t="str">
        <f t="shared" si="200"/>
        <v/>
      </c>
      <c r="AB603" s="26" t="str">
        <f t="shared" si="201"/>
        <v/>
      </c>
      <c r="AC603" s="26" t="str">
        <f t="shared" si="202"/>
        <v/>
      </c>
      <c r="AD603" s="26" t="str">
        <f>IF(OR(ISBLANK(U603),ISBLANK(Q603),U603="-"),"",IF(ISNA(MATCH(U603,libtwolang,0)),FALSE,IF(AND(Z603=TRUE,INDEX(codetform,MATCH(Qualification!Q603,libtform,0))&gt;=10311000,INDEX(codetform,MATCH(Qualification!Q603,libtform,0))&lt;=10319900),IF(AND(INDEX(codetwolang,MATCH(Qualification!U603,libtwolang,0))&gt;=1,INDEX(codetwolang,MATCH(Qualification!U603,libtwolang,0))&lt;=999),TRUE,FALSE),IF(AND(INDEX(codetwolang,MATCH(Qualification!U603,libtwolang,0))&gt;=10,INDEX(codetwolang,MATCH(Qualification!U603,libtwolang,0))&lt;=99),FALSE,TRUE))))</f>
        <v/>
      </c>
      <c r="AE603" s="26" t="str">
        <f t="shared" si="217"/>
        <v/>
      </c>
      <c r="AF603" s="56" t="str">
        <f t="shared" si="203"/>
        <v/>
      </c>
    </row>
    <row r="604" spans="1:32">
      <c r="A604" s="40" t="str">
        <f t="shared" si="218"/>
        <v/>
      </c>
      <c r="B604" s="40" t="str">
        <f t="shared" si="204"/>
        <v/>
      </c>
      <c r="C604" s="65" t="str">
        <f t="shared" si="205"/>
        <v/>
      </c>
      <c r="D604" s="56" t="str">
        <f t="shared" si="206"/>
        <v/>
      </c>
      <c r="E604" s="56" t="str">
        <f t="shared" si="207"/>
        <v/>
      </c>
      <c r="F604" s="66" t="str">
        <f t="shared" si="208"/>
        <v/>
      </c>
      <c r="G604" s="66" t="str">
        <f t="shared" si="209"/>
        <v/>
      </c>
      <c r="H604" s="57" t="str">
        <f t="shared" si="210"/>
        <v/>
      </c>
      <c r="I604" s="57" t="str">
        <f t="shared" si="211"/>
        <v/>
      </c>
      <c r="J604" s="64" t="str">
        <f t="shared" si="212"/>
        <v/>
      </c>
      <c r="K604" s="64" t="str">
        <f t="shared" si="213"/>
        <v/>
      </c>
      <c r="L604" s="114" t="str">
        <f t="shared" si="214"/>
        <v/>
      </c>
      <c r="M604" s="114" t="str">
        <f t="shared" si="215"/>
        <v/>
      </c>
      <c r="N604" s="113" t="str">
        <f>IF(B604&lt;&gt;"",IF(INDEX(ctrlage,B604)=TRUE,Livraison!$B$15-(YEAR(INDEX(pgebdat,B604))),""),"")</f>
        <v/>
      </c>
      <c r="O604" s="107"/>
      <c r="P604" s="105"/>
      <c r="Q604" s="108"/>
      <c r="R604" s="126"/>
      <c r="S604" s="108"/>
      <c r="T604" s="108"/>
      <c r="U604" s="108"/>
      <c r="V604" s="105"/>
      <c r="W604" s="132" t="str">
        <f t="shared" si="219"/>
        <v/>
      </c>
      <c r="X604" s="26" t="str">
        <f t="shared" si="216"/>
        <v/>
      </c>
      <c r="Y604" s="26" t="str">
        <f t="shared" si="198"/>
        <v/>
      </c>
      <c r="Z604" s="26" t="str">
        <f t="shared" si="199"/>
        <v/>
      </c>
      <c r="AA604" s="26" t="str">
        <f t="shared" si="200"/>
        <v/>
      </c>
      <c r="AB604" s="26" t="str">
        <f t="shared" si="201"/>
        <v/>
      </c>
      <c r="AC604" s="26" t="str">
        <f t="shared" si="202"/>
        <v/>
      </c>
      <c r="AD604" s="26" t="str">
        <f>IF(OR(ISBLANK(U604),ISBLANK(Q604),U604="-"),"",IF(ISNA(MATCH(U604,libtwolang,0)),FALSE,IF(AND(Z604=TRUE,INDEX(codetform,MATCH(Qualification!Q604,libtform,0))&gt;=10311000,INDEX(codetform,MATCH(Qualification!Q604,libtform,0))&lt;=10319900),IF(AND(INDEX(codetwolang,MATCH(Qualification!U604,libtwolang,0))&gt;=1,INDEX(codetwolang,MATCH(Qualification!U604,libtwolang,0))&lt;=999),TRUE,FALSE),IF(AND(INDEX(codetwolang,MATCH(Qualification!U604,libtwolang,0))&gt;=10,INDEX(codetwolang,MATCH(Qualification!U604,libtwolang,0))&lt;=99),FALSE,TRUE))))</f>
        <v/>
      </c>
      <c r="AE604" s="26" t="str">
        <f t="shared" si="217"/>
        <v/>
      </c>
      <c r="AF604" s="56" t="str">
        <f t="shared" si="203"/>
        <v/>
      </c>
    </row>
    <row r="605" spans="1:32">
      <c r="A605" s="40" t="str">
        <f t="shared" si="218"/>
        <v/>
      </c>
      <c r="B605" s="40" t="str">
        <f t="shared" si="204"/>
        <v/>
      </c>
      <c r="C605" s="65" t="str">
        <f t="shared" si="205"/>
        <v/>
      </c>
      <c r="D605" s="56" t="str">
        <f t="shared" si="206"/>
        <v/>
      </c>
      <c r="E605" s="56" t="str">
        <f t="shared" si="207"/>
        <v/>
      </c>
      <c r="F605" s="66" t="str">
        <f t="shared" si="208"/>
        <v/>
      </c>
      <c r="G605" s="66" t="str">
        <f t="shared" si="209"/>
        <v/>
      </c>
      <c r="H605" s="57" t="str">
        <f t="shared" si="210"/>
        <v/>
      </c>
      <c r="I605" s="57" t="str">
        <f t="shared" si="211"/>
        <v/>
      </c>
      <c r="J605" s="64" t="str">
        <f t="shared" si="212"/>
        <v/>
      </c>
      <c r="K605" s="64" t="str">
        <f t="shared" si="213"/>
        <v/>
      </c>
      <c r="L605" s="114" t="str">
        <f t="shared" si="214"/>
        <v/>
      </c>
      <c r="M605" s="114" t="str">
        <f t="shared" si="215"/>
        <v/>
      </c>
      <c r="N605" s="113" t="str">
        <f>IF(B605&lt;&gt;"",IF(INDEX(ctrlage,B605)=TRUE,Livraison!$B$15-(YEAR(INDEX(pgebdat,B605))),""),"")</f>
        <v/>
      </c>
      <c r="O605" s="107"/>
      <c r="P605" s="105"/>
      <c r="Q605" s="108"/>
      <c r="R605" s="126"/>
      <c r="S605" s="108"/>
      <c r="T605" s="108"/>
      <c r="U605" s="108"/>
      <c r="V605" s="105"/>
      <c r="W605" s="132" t="str">
        <f t="shared" si="219"/>
        <v/>
      </c>
      <c r="X605" s="26" t="str">
        <f t="shared" si="216"/>
        <v/>
      </c>
      <c r="Y605" s="26" t="str">
        <f t="shared" si="198"/>
        <v/>
      </c>
      <c r="Z605" s="26" t="str">
        <f t="shared" si="199"/>
        <v/>
      </c>
      <c r="AA605" s="26" t="str">
        <f t="shared" si="200"/>
        <v/>
      </c>
      <c r="AB605" s="26" t="str">
        <f t="shared" si="201"/>
        <v/>
      </c>
      <c r="AC605" s="26" t="str">
        <f t="shared" si="202"/>
        <v/>
      </c>
      <c r="AD605" s="26" t="str">
        <f>IF(OR(ISBLANK(U605),ISBLANK(Q605),U605="-"),"",IF(ISNA(MATCH(U605,libtwolang,0)),FALSE,IF(AND(Z605=TRUE,INDEX(codetform,MATCH(Qualification!Q605,libtform,0))&gt;=10311000,INDEX(codetform,MATCH(Qualification!Q605,libtform,0))&lt;=10319900),IF(AND(INDEX(codetwolang,MATCH(Qualification!U605,libtwolang,0))&gt;=1,INDEX(codetwolang,MATCH(Qualification!U605,libtwolang,0))&lt;=999),TRUE,FALSE),IF(AND(INDEX(codetwolang,MATCH(Qualification!U605,libtwolang,0))&gt;=10,INDEX(codetwolang,MATCH(Qualification!U605,libtwolang,0))&lt;=99),FALSE,TRUE))))</f>
        <v/>
      </c>
      <c r="AE605" s="26" t="str">
        <f t="shared" si="217"/>
        <v/>
      </c>
      <c r="AF605" s="56" t="str">
        <f t="shared" si="203"/>
        <v/>
      </c>
    </row>
    <row r="606" spans="1:32">
      <c r="A606" s="40" t="str">
        <f t="shared" si="218"/>
        <v/>
      </c>
      <c r="B606" s="40" t="str">
        <f t="shared" si="204"/>
        <v/>
      </c>
      <c r="C606" s="65" t="str">
        <f t="shared" si="205"/>
        <v/>
      </c>
      <c r="D606" s="56" t="str">
        <f t="shared" si="206"/>
        <v/>
      </c>
      <c r="E606" s="56" t="str">
        <f t="shared" si="207"/>
        <v/>
      </c>
      <c r="F606" s="66" t="str">
        <f t="shared" si="208"/>
        <v/>
      </c>
      <c r="G606" s="66" t="str">
        <f t="shared" si="209"/>
        <v/>
      </c>
      <c r="H606" s="57" t="str">
        <f t="shared" si="210"/>
        <v/>
      </c>
      <c r="I606" s="57" t="str">
        <f t="shared" si="211"/>
        <v/>
      </c>
      <c r="J606" s="64" t="str">
        <f t="shared" si="212"/>
        <v/>
      </c>
      <c r="K606" s="64" t="str">
        <f t="shared" si="213"/>
        <v/>
      </c>
      <c r="L606" s="114" t="str">
        <f t="shared" si="214"/>
        <v/>
      </c>
      <c r="M606" s="114" t="str">
        <f t="shared" si="215"/>
        <v/>
      </c>
      <c r="N606" s="113" t="str">
        <f>IF(B606&lt;&gt;"",IF(INDEX(ctrlage,B606)=TRUE,Livraison!$B$15-(YEAR(INDEX(pgebdat,B606))),""),"")</f>
        <v/>
      </c>
      <c r="O606" s="107"/>
      <c r="P606" s="105"/>
      <c r="Q606" s="108"/>
      <c r="R606" s="126"/>
      <c r="S606" s="108"/>
      <c r="T606" s="108"/>
      <c r="U606" s="108"/>
      <c r="V606" s="105"/>
      <c r="W606" s="132" t="str">
        <f t="shared" si="219"/>
        <v/>
      </c>
      <c r="X606" s="26" t="str">
        <f t="shared" si="216"/>
        <v/>
      </c>
      <c r="Y606" s="26" t="str">
        <f t="shared" si="198"/>
        <v/>
      </c>
      <c r="Z606" s="26" t="str">
        <f t="shared" si="199"/>
        <v/>
      </c>
      <c r="AA606" s="26" t="str">
        <f t="shared" si="200"/>
        <v/>
      </c>
      <c r="AB606" s="26" t="str">
        <f t="shared" si="201"/>
        <v/>
      </c>
      <c r="AC606" s="26" t="str">
        <f t="shared" si="202"/>
        <v/>
      </c>
      <c r="AD606" s="26" t="str">
        <f>IF(OR(ISBLANK(U606),ISBLANK(Q606),U606="-"),"",IF(ISNA(MATCH(U606,libtwolang,0)),FALSE,IF(AND(Z606=TRUE,INDEX(codetform,MATCH(Qualification!Q606,libtform,0))&gt;=10311000,INDEX(codetform,MATCH(Qualification!Q606,libtform,0))&lt;=10319900),IF(AND(INDEX(codetwolang,MATCH(Qualification!U606,libtwolang,0))&gt;=1,INDEX(codetwolang,MATCH(Qualification!U606,libtwolang,0))&lt;=999),TRUE,FALSE),IF(AND(INDEX(codetwolang,MATCH(Qualification!U606,libtwolang,0))&gt;=10,INDEX(codetwolang,MATCH(Qualification!U606,libtwolang,0))&lt;=99),FALSE,TRUE))))</f>
        <v/>
      </c>
      <c r="AE606" s="26" t="str">
        <f t="shared" si="217"/>
        <v/>
      </c>
      <c r="AF606" s="56" t="str">
        <f t="shared" si="203"/>
        <v/>
      </c>
    </row>
    <row r="607" spans="1:32">
      <c r="A607" s="40" t="str">
        <f t="shared" si="218"/>
        <v/>
      </c>
      <c r="B607" s="40" t="str">
        <f t="shared" si="204"/>
        <v/>
      </c>
      <c r="C607" s="65" t="str">
        <f t="shared" si="205"/>
        <v/>
      </c>
      <c r="D607" s="56" t="str">
        <f t="shared" si="206"/>
        <v/>
      </c>
      <c r="E607" s="56" t="str">
        <f t="shared" si="207"/>
        <v/>
      </c>
      <c r="F607" s="66" t="str">
        <f t="shared" si="208"/>
        <v/>
      </c>
      <c r="G607" s="66" t="str">
        <f t="shared" si="209"/>
        <v/>
      </c>
      <c r="H607" s="57" t="str">
        <f t="shared" si="210"/>
        <v/>
      </c>
      <c r="I607" s="57" t="str">
        <f t="shared" si="211"/>
        <v/>
      </c>
      <c r="J607" s="64" t="str">
        <f t="shared" si="212"/>
        <v/>
      </c>
      <c r="K607" s="64" t="str">
        <f t="shared" si="213"/>
        <v/>
      </c>
      <c r="L607" s="114" t="str">
        <f t="shared" si="214"/>
        <v/>
      </c>
      <c r="M607" s="114" t="str">
        <f t="shared" si="215"/>
        <v/>
      </c>
      <c r="N607" s="113" t="str">
        <f>IF(B607&lt;&gt;"",IF(INDEX(ctrlage,B607)=TRUE,Livraison!$B$15-(YEAR(INDEX(pgebdat,B607))),""),"")</f>
        <v/>
      </c>
      <c r="O607" s="107"/>
      <c r="P607" s="105"/>
      <c r="Q607" s="108"/>
      <c r="R607" s="126"/>
      <c r="S607" s="108"/>
      <c r="T607" s="108"/>
      <c r="U607" s="108"/>
      <c r="V607" s="105"/>
      <c r="W607" s="132" t="str">
        <f t="shared" si="219"/>
        <v/>
      </c>
      <c r="X607" s="26" t="str">
        <f t="shared" si="216"/>
        <v/>
      </c>
      <c r="Y607" s="26" t="str">
        <f t="shared" si="198"/>
        <v/>
      </c>
      <c r="Z607" s="26" t="str">
        <f t="shared" si="199"/>
        <v/>
      </c>
      <c r="AA607" s="26" t="str">
        <f t="shared" si="200"/>
        <v/>
      </c>
      <c r="AB607" s="26" t="str">
        <f t="shared" si="201"/>
        <v/>
      </c>
      <c r="AC607" s="26" t="str">
        <f t="shared" si="202"/>
        <v/>
      </c>
      <c r="AD607" s="26" t="str">
        <f>IF(OR(ISBLANK(U607),ISBLANK(Q607),U607="-"),"",IF(ISNA(MATCH(U607,libtwolang,0)),FALSE,IF(AND(Z607=TRUE,INDEX(codetform,MATCH(Qualification!Q607,libtform,0))&gt;=10311000,INDEX(codetform,MATCH(Qualification!Q607,libtform,0))&lt;=10319900),IF(AND(INDEX(codetwolang,MATCH(Qualification!U607,libtwolang,0))&gt;=1,INDEX(codetwolang,MATCH(Qualification!U607,libtwolang,0))&lt;=999),TRUE,FALSE),IF(AND(INDEX(codetwolang,MATCH(Qualification!U607,libtwolang,0))&gt;=10,INDEX(codetwolang,MATCH(Qualification!U607,libtwolang,0))&lt;=99),FALSE,TRUE))))</f>
        <v/>
      </c>
      <c r="AE607" s="26" t="str">
        <f t="shared" si="217"/>
        <v/>
      </c>
      <c r="AF607" s="56" t="str">
        <f t="shared" si="203"/>
        <v/>
      </c>
    </row>
    <row r="608" spans="1:32">
      <c r="A608" s="40" t="str">
        <f t="shared" si="218"/>
        <v/>
      </c>
      <c r="B608" s="40" t="str">
        <f t="shared" si="204"/>
        <v/>
      </c>
      <c r="C608" s="65" t="str">
        <f t="shared" si="205"/>
        <v/>
      </c>
      <c r="D608" s="56" t="str">
        <f t="shared" si="206"/>
        <v/>
      </c>
      <c r="E608" s="56" t="str">
        <f t="shared" si="207"/>
        <v/>
      </c>
      <c r="F608" s="66" t="str">
        <f t="shared" si="208"/>
        <v/>
      </c>
      <c r="G608" s="66" t="str">
        <f t="shared" si="209"/>
        <v/>
      </c>
      <c r="H608" s="57" t="str">
        <f t="shared" si="210"/>
        <v/>
      </c>
      <c r="I608" s="57" t="str">
        <f t="shared" si="211"/>
        <v/>
      </c>
      <c r="J608" s="64" t="str">
        <f t="shared" si="212"/>
        <v/>
      </c>
      <c r="K608" s="64" t="str">
        <f t="shared" si="213"/>
        <v/>
      </c>
      <c r="L608" s="114" t="str">
        <f t="shared" si="214"/>
        <v/>
      </c>
      <c r="M608" s="114" t="str">
        <f t="shared" si="215"/>
        <v/>
      </c>
      <c r="N608" s="113" t="str">
        <f>IF(B608&lt;&gt;"",IF(INDEX(ctrlage,B608)=TRUE,Livraison!$B$15-(YEAR(INDEX(pgebdat,B608))),""),"")</f>
        <v/>
      </c>
      <c r="O608" s="107"/>
      <c r="P608" s="105"/>
      <c r="Q608" s="108"/>
      <c r="R608" s="126"/>
      <c r="S608" s="108"/>
      <c r="T608" s="108"/>
      <c r="U608" s="108"/>
      <c r="V608" s="105"/>
      <c r="W608" s="132" t="str">
        <f t="shared" si="219"/>
        <v/>
      </c>
      <c r="X608" s="26" t="str">
        <f t="shared" si="216"/>
        <v/>
      </c>
      <c r="Y608" s="26" t="str">
        <f t="shared" si="198"/>
        <v/>
      </c>
      <c r="Z608" s="26" t="str">
        <f t="shared" si="199"/>
        <v/>
      </c>
      <c r="AA608" s="26" t="str">
        <f t="shared" si="200"/>
        <v/>
      </c>
      <c r="AB608" s="26" t="str">
        <f t="shared" si="201"/>
        <v/>
      </c>
      <c r="AC608" s="26" t="str">
        <f t="shared" si="202"/>
        <v/>
      </c>
      <c r="AD608" s="26" t="str">
        <f>IF(OR(ISBLANK(U608),ISBLANK(Q608),U608="-"),"",IF(ISNA(MATCH(U608,libtwolang,0)),FALSE,IF(AND(Z608=TRUE,INDEX(codetform,MATCH(Qualification!Q608,libtform,0))&gt;=10311000,INDEX(codetform,MATCH(Qualification!Q608,libtform,0))&lt;=10319900),IF(AND(INDEX(codetwolang,MATCH(Qualification!U608,libtwolang,0))&gt;=1,INDEX(codetwolang,MATCH(Qualification!U608,libtwolang,0))&lt;=999),TRUE,FALSE),IF(AND(INDEX(codetwolang,MATCH(Qualification!U608,libtwolang,0))&gt;=10,INDEX(codetwolang,MATCH(Qualification!U608,libtwolang,0))&lt;=99),FALSE,TRUE))))</f>
        <v/>
      </c>
      <c r="AE608" s="26" t="str">
        <f t="shared" si="217"/>
        <v/>
      </c>
      <c r="AF608" s="56" t="str">
        <f t="shared" si="203"/>
        <v/>
      </c>
    </row>
    <row r="609" spans="1:32">
      <c r="A609" s="40" t="str">
        <f t="shared" si="218"/>
        <v/>
      </c>
      <c r="B609" s="40" t="str">
        <f t="shared" si="204"/>
        <v/>
      </c>
      <c r="C609" s="65" t="str">
        <f t="shared" si="205"/>
        <v/>
      </c>
      <c r="D609" s="56" t="str">
        <f t="shared" si="206"/>
        <v/>
      </c>
      <c r="E609" s="56" t="str">
        <f t="shared" si="207"/>
        <v/>
      </c>
      <c r="F609" s="66" t="str">
        <f t="shared" si="208"/>
        <v/>
      </c>
      <c r="G609" s="66" t="str">
        <f t="shared" si="209"/>
        <v/>
      </c>
      <c r="H609" s="57" t="str">
        <f t="shared" si="210"/>
        <v/>
      </c>
      <c r="I609" s="57" t="str">
        <f t="shared" si="211"/>
        <v/>
      </c>
      <c r="J609" s="64" t="str">
        <f t="shared" si="212"/>
        <v/>
      </c>
      <c r="K609" s="64" t="str">
        <f t="shared" si="213"/>
        <v/>
      </c>
      <c r="L609" s="114" t="str">
        <f t="shared" si="214"/>
        <v/>
      </c>
      <c r="M609" s="114" t="str">
        <f t="shared" si="215"/>
        <v/>
      </c>
      <c r="N609" s="113" t="str">
        <f>IF(B609&lt;&gt;"",IF(INDEX(ctrlage,B609)=TRUE,Livraison!$B$15-(YEAR(INDEX(pgebdat,B609))),""),"")</f>
        <v/>
      </c>
      <c r="O609" s="107"/>
      <c r="P609" s="105"/>
      <c r="Q609" s="108"/>
      <c r="R609" s="126"/>
      <c r="S609" s="108"/>
      <c r="T609" s="108"/>
      <c r="U609" s="108"/>
      <c r="V609" s="105"/>
      <c r="W609" s="132" t="str">
        <f t="shared" si="219"/>
        <v/>
      </c>
      <c r="X609" s="26" t="str">
        <f t="shared" si="216"/>
        <v/>
      </c>
      <c r="Y609" s="26" t="str">
        <f t="shared" si="198"/>
        <v/>
      </c>
      <c r="Z609" s="26" t="str">
        <f t="shared" si="199"/>
        <v/>
      </c>
      <c r="AA609" s="26" t="str">
        <f t="shared" si="200"/>
        <v/>
      </c>
      <c r="AB609" s="26" t="str">
        <f t="shared" si="201"/>
        <v/>
      </c>
      <c r="AC609" s="26" t="str">
        <f t="shared" si="202"/>
        <v/>
      </c>
      <c r="AD609" s="26" t="str">
        <f>IF(OR(ISBLANK(U609),ISBLANK(Q609),U609="-"),"",IF(ISNA(MATCH(U609,libtwolang,0)),FALSE,IF(AND(Z609=TRUE,INDEX(codetform,MATCH(Qualification!Q609,libtform,0))&gt;=10311000,INDEX(codetform,MATCH(Qualification!Q609,libtform,0))&lt;=10319900),IF(AND(INDEX(codetwolang,MATCH(Qualification!U609,libtwolang,0))&gt;=1,INDEX(codetwolang,MATCH(Qualification!U609,libtwolang,0))&lt;=999),TRUE,FALSE),IF(AND(INDEX(codetwolang,MATCH(Qualification!U609,libtwolang,0))&gt;=10,INDEX(codetwolang,MATCH(Qualification!U609,libtwolang,0))&lt;=99),FALSE,TRUE))))</f>
        <v/>
      </c>
      <c r="AE609" s="26" t="str">
        <f t="shared" si="217"/>
        <v/>
      </c>
      <c r="AF609" s="56" t="str">
        <f t="shared" si="203"/>
        <v/>
      </c>
    </row>
    <row r="610" spans="1:32">
      <c r="A610" s="40" t="str">
        <f t="shared" si="218"/>
        <v/>
      </c>
      <c r="B610" s="40" t="str">
        <f t="shared" si="204"/>
        <v/>
      </c>
      <c r="C610" s="65" t="str">
        <f t="shared" si="205"/>
        <v/>
      </c>
      <c r="D610" s="56" t="str">
        <f t="shared" si="206"/>
        <v/>
      </c>
      <c r="E610" s="56" t="str">
        <f t="shared" si="207"/>
        <v/>
      </c>
      <c r="F610" s="66" t="str">
        <f t="shared" si="208"/>
        <v/>
      </c>
      <c r="G610" s="66" t="str">
        <f t="shared" si="209"/>
        <v/>
      </c>
      <c r="H610" s="57" t="str">
        <f t="shared" si="210"/>
        <v/>
      </c>
      <c r="I610" s="57" t="str">
        <f t="shared" si="211"/>
        <v/>
      </c>
      <c r="J610" s="64" t="str">
        <f t="shared" si="212"/>
        <v/>
      </c>
      <c r="K610" s="64" t="str">
        <f t="shared" si="213"/>
        <v/>
      </c>
      <c r="L610" s="114" t="str">
        <f t="shared" si="214"/>
        <v/>
      </c>
      <c r="M610" s="114" t="str">
        <f t="shared" si="215"/>
        <v/>
      </c>
      <c r="N610" s="113" t="str">
        <f>IF(B610&lt;&gt;"",IF(INDEX(ctrlage,B610)=TRUE,Livraison!$B$15-(YEAR(INDEX(pgebdat,B610))),""),"")</f>
        <v/>
      </c>
      <c r="O610" s="107"/>
      <c r="P610" s="105"/>
      <c r="Q610" s="108"/>
      <c r="R610" s="126"/>
      <c r="S610" s="108"/>
      <c r="T610" s="108"/>
      <c r="U610" s="108"/>
      <c r="V610" s="105"/>
      <c r="W610" s="132" t="str">
        <f t="shared" si="219"/>
        <v/>
      </c>
      <c r="X610" s="26" t="str">
        <f t="shared" si="216"/>
        <v/>
      </c>
      <c r="Y610" s="26" t="str">
        <f t="shared" si="198"/>
        <v/>
      </c>
      <c r="Z610" s="26" t="str">
        <f t="shared" si="199"/>
        <v/>
      </c>
      <c r="AA610" s="26" t="str">
        <f t="shared" si="200"/>
        <v/>
      </c>
      <c r="AB610" s="26" t="str">
        <f t="shared" si="201"/>
        <v/>
      </c>
      <c r="AC610" s="26" t="str">
        <f t="shared" si="202"/>
        <v/>
      </c>
      <c r="AD610" s="26" t="str">
        <f>IF(OR(ISBLANK(U610),ISBLANK(Q610),U610="-"),"",IF(ISNA(MATCH(U610,libtwolang,0)),FALSE,IF(AND(Z610=TRUE,INDEX(codetform,MATCH(Qualification!Q610,libtform,0))&gt;=10311000,INDEX(codetform,MATCH(Qualification!Q610,libtform,0))&lt;=10319900),IF(AND(INDEX(codetwolang,MATCH(Qualification!U610,libtwolang,0))&gt;=1,INDEX(codetwolang,MATCH(Qualification!U610,libtwolang,0))&lt;=999),TRUE,FALSE),IF(AND(INDEX(codetwolang,MATCH(Qualification!U610,libtwolang,0))&gt;=10,INDEX(codetwolang,MATCH(Qualification!U610,libtwolang,0))&lt;=99),FALSE,TRUE))))</f>
        <v/>
      </c>
      <c r="AE610" s="26" t="str">
        <f t="shared" si="217"/>
        <v/>
      </c>
      <c r="AF610" s="56" t="str">
        <f t="shared" si="203"/>
        <v/>
      </c>
    </row>
    <row r="611" spans="1:32">
      <c r="A611" s="40" t="str">
        <f t="shared" si="218"/>
        <v/>
      </c>
      <c r="B611" s="40" t="str">
        <f t="shared" si="204"/>
        <v/>
      </c>
      <c r="C611" s="65" t="str">
        <f t="shared" si="205"/>
        <v/>
      </c>
      <c r="D611" s="56" t="str">
        <f t="shared" si="206"/>
        <v/>
      </c>
      <c r="E611" s="56" t="str">
        <f t="shared" si="207"/>
        <v/>
      </c>
      <c r="F611" s="66" t="str">
        <f t="shared" si="208"/>
        <v/>
      </c>
      <c r="G611" s="66" t="str">
        <f t="shared" si="209"/>
        <v/>
      </c>
      <c r="H611" s="57" t="str">
        <f t="shared" si="210"/>
        <v/>
      </c>
      <c r="I611" s="57" t="str">
        <f t="shared" si="211"/>
        <v/>
      </c>
      <c r="J611" s="64" t="str">
        <f t="shared" si="212"/>
        <v/>
      </c>
      <c r="K611" s="64" t="str">
        <f t="shared" si="213"/>
        <v/>
      </c>
      <c r="L611" s="114" t="str">
        <f t="shared" si="214"/>
        <v/>
      </c>
      <c r="M611" s="114" t="str">
        <f t="shared" si="215"/>
        <v/>
      </c>
      <c r="N611" s="113" t="str">
        <f>IF(B611&lt;&gt;"",IF(INDEX(ctrlage,B611)=TRUE,Livraison!$B$15-(YEAR(INDEX(pgebdat,B611))),""),"")</f>
        <v/>
      </c>
      <c r="O611" s="107"/>
      <c r="P611" s="105"/>
      <c r="Q611" s="108"/>
      <c r="R611" s="126"/>
      <c r="S611" s="108"/>
      <c r="T611" s="108"/>
      <c r="U611" s="108"/>
      <c r="V611" s="105"/>
      <c r="W611" s="132" t="str">
        <f t="shared" si="219"/>
        <v/>
      </c>
      <c r="X611" s="26" t="str">
        <f t="shared" si="216"/>
        <v/>
      </c>
      <c r="Y611" s="26" t="str">
        <f t="shared" si="198"/>
        <v/>
      </c>
      <c r="Z611" s="26" t="str">
        <f t="shared" si="199"/>
        <v/>
      </c>
      <c r="AA611" s="26" t="str">
        <f t="shared" si="200"/>
        <v/>
      </c>
      <c r="AB611" s="26" t="str">
        <f t="shared" si="201"/>
        <v/>
      </c>
      <c r="AC611" s="26" t="str">
        <f t="shared" si="202"/>
        <v/>
      </c>
      <c r="AD611" s="26" t="str">
        <f>IF(OR(ISBLANK(U611),ISBLANK(Q611),U611="-"),"",IF(ISNA(MATCH(U611,libtwolang,0)),FALSE,IF(AND(Z611=TRUE,INDEX(codetform,MATCH(Qualification!Q611,libtform,0))&gt;=10311000,INDEX(codetform,MATCH(Qualification!Q611,libtform,0))&lt;=10319900),IF(AND(INDEX(codetwolang,MATCH(Qualification!U611,libtwolang,0))&gt;=1,INDEX(codetwolang,MATCH(Qualification!U611,libtwolang,0))&lt;=999),TRUE,FALSE),IF(AND(INDEX(codetwolang,MATCH(Qualification!U611,libtwolang,0))&gt;=10,INDEX(codetwolang,MATCH(Qualification!U611,libtwolang,0))&lt;=99),FALSE,TRUE))))</f>
        <v/>
      </c>
      <c r="AE611" s="26" t="str">
        <f t="shared" si="217"/>
        <v/>
      </c>
      <c r="AF611" s="56" t="str">
        <f t="shared" si="203"/>
        <v/>
      </c>
    </row>
    <row r="612" spans="1:32">
      <c r="A612" s="40" t="str">
        <f t="shared" si="218"/>
        <v/>
      </c>
      <c r="B612" s="40" t="str">
        <f t="shared" si="204"/>
        <v/>
      </c>
      <c r="C612" s="65" t="str">
        <f t="shared" si="205"/>
        <v/>
      </c>
      <c r="D612" s="56" t="str">
        <f t="shared" si="206"/>
        <v/>
      </c>
      <c r="E612" s="56" t="str">
        <f t="shared" si="207"/>
        <v/>
      </c>
      <c r="F612" s="66" t="str">
        <f t="shared" si="208"/>
        <v/>
      </c>
      <c r="G612" s="66" t="str">
        <f t="shared" si="209"/>
        <v/>
      </c>
      <c r="H612" s="57" t="str">
        <f t="shared" si="210"/>
        <v/>
      </c>
      <c r="I612" s="57" t="str">
        <f t="shared" si="211"/>
        <v/>
      </c>
      <c r="J612" s="64" t="str">
        <f t="shared" si="212"/>
        <v/>
      </c>
      <c r="K612" s="64" t="str">
        <f t="shared" si="213"/>
        <v/>
      </c>
      <c r="L612" s="114" t="str">
        <f t="shared" si="214"/>
        <v/>
      </c>
      <c r="M612" s="114" t="str">
        <f t="shared" si="215"/>
        <v/>
      </c>
      <c r="N612" s="113" t="str">
        <f>IF(B612&lt;&gt;"",IF(INDEX(ctrlage,B612)=TRUE,Livraison!$B$15-(YEAR(INDEX(pgebdat,B612))),""),"")</f>
        <v/>
      </c>
      <c r="O612" s="107"/>
      <c r="P612" s="105"/>
      <c r="Q612" s="108"/>
      <c r="R612" s="126"/>
      <c r="S612" s="108"/>
      <c r="T612" s="108"/>
      <c r="U612" s="108"/>
      <c r="V612" s="105"/>
      <c r="W612" s="132" t="str">
        <f t="shared" si="219"/>
        <v/>
      </c>
      <c r="X612" s="26" t="str">
        <f t="shared" si="216"/>
        <v/>
      </c>
      <c r="Y612" s="26" t="str">
        <f t="shared" si="198"/>
        <v/>
      </c>
      <c r="Z612" s="26" t="str">
        <f t="shared" si="199"/>
        <v/>
      </c>
      <c r="AA612" s="26" t="str">
        <f t="shared" si="200"/>
        <v/>
      </c>
      <c r="AB612" s="26" t="str">
        <f t="shared" si="201"/>
        <v/>
      </c>
      <c r="AC612" s="26" t="str">
        <f t="shared" si="202"/>
        <v/>
      </c>
      <c r="AD612" s="26" t="str">
        <f>IF(OR(ISBLANK(U612),ISBLANK(Q612),U612="-"),"",IF(ISNA(MATCH(U612,libtwolang,0)),FALSE,IF(AND(Z612=TRUE,INDEX(codetform,MATCH(Qualification!Q612,libtform,0))&gt;=10311000,INDEX(codetform,MATCH(Qualification!Q612,libtform,0))&lt;=10319900),IF(AND(INDEX(codetwolang,MATCH(Qualification!U612,libtwolang,0))&gt;=1,INDEX(codetwolang,MATCH(Qualification!U612,libtwolang,0))&lt;=999),TRUE,FALSE),IF(AND(INDEX(codetwolang,MATCH(Qualification!U612,libtwolang,0))&gt;=10,INDEX(codetwolang,MATCH(Qualification!U612,libtwolang,0))&lt;=99),FALSE,TRUE))))</f>
        <v/>
      </c>
      <c r="AE612" s="26" t="str">
        <f t="shared" si="217"/>
        <v/>
      </c>
      <c r="AF612" s="56" t="str">
        <f t="shared" si="203"/>
        <v/>
      </c>
    </row>
    <row r="613" spans="1:32">
      <c r="A613" s="40" t="str">
        <f t="shared" si="218"/>
        <v/>
      </c>
      <c r="B613" s="40" t="str">
        <f t="shared" si="204"/>
        <v/>
      </c>
      <c r="C613" s="65" t="str">
        <f t="shared" si="205"/>
        <v/>
      </c>
      <c r="D613" s="56" t="str">
        <f t="shared" si="206"/>
        <v/>
      </c>
      <c r="E613" s="56" t="str">
        <f t="shared" si="207"/>
        <v/>
      </c>
      <c r="F613" s="66" t="str">
        <f t="shared" si="208"/>
        <v/>
      </c>
      <c r="G613" s="66" t="str">
        <f t="shared" si="209"/>
        <v/>
      </c>
      <c r="H613" s="57" t="str">
        <f t="shared" si="210"/>
        <v/>
      </c>
      <c r="I613" s="57" t="str">
        <f t="shared" si="211"/>
        <v/>
      </c>
      <c r="J613" s="64" t="str">
        <f t="shared" si="212"/>
        <v/>
      </c>
      <c r="K613" s="64" t="str">
        <f t="shared" si="213"/>
        <v/>
      </c>
      <c r="L613" s="114" t="str">
        <f t="shared" si="214"/>
        <v/>
      </c>
      <c r="M613" s="114" t="str">
        <f t="shared" si="215"/>
        <v/>
      </c>
      <c r="N613" s="113" t="str">
        <f>IF(B613&lt;&gt;"",IF(INDEX(ctrlage,B613)=TRUE,Livraison!$B$15-(YEAR(INDEX(pgebdat,B613))),""),"")</f>
        <v/>
      </c>
      <c r="O613" s="107"/>
      <c r="P613" s="105"/>
      <c r="Q613" s="108"/>
      <c r="R613" s="126"/>
      <c r="S613" s="108"/>
      <c r="T613" s="108"/>
      <c r="U613" s="108"/>
      <c r="V613" s="105"/>
      <c r="W613" s="132" t="str">
        <f t="shared" si="219"/>
        <v/>
      </c>
      <c r="X613" s="26" t="str">
        <f t="shared" si="216"/>
        <v/>
      </c>
      <c r="Y613" s="26" t="str">
        <f t="shared" si="198"/>
        <v/>
      </c>
      <c r="Z613" s="26" t="str">
        <f t="shared" si="199"/>
        <v/>
      </c>
      <c r="AA613" s="26" t="str">
        <f t="shared" si="200"/>
        <v/>
      </c>
      <c r="AB613" s="26" t="str">
        <f t="shared" si="201"/>
        <v/>
      </c>
      <c r="AC613" s="26" t="str">
        <f t="shared" si="202"/>
        <v/>
      </c>
      <c r="AD613" s="26" t="str">
        <f>IF(OR(ISBLANK(U613),ISBLANK(Q613),U613="-"),"",IF(ISNA(MATCH(U613,libtwolang,0)),FALSE,IF(AND(Z613=TRUE,INDEX(codetform,MATCH(Qualification!Q613,libtform,0))&gt;=10311000,INDEX(codetform,MATCH(Qualification!Q613,libtform,0))&lt;=10319900),IF(AND(INDEX(codetwolang,MATCH(Qualification!U613,libtwolang,0))&gt;=1,INDEX(codetwolang,MATCH(Qualification!U613,libtwolang,0))&lt;=999),TRUE,FALSE),IF(AND(INDEX(codetwolang,MATCH(Qualification!U613,libtwolang,0))&gt;=10,INDEX(codetwolang,MATCH(Qualification!U613,libtwolang,0))&lt;=99),FALSE,TRUE))))</f>
        <v/>
      </c>
      <c r="AE613" s="26" t="str">
        <f t="shared" si="217"/>
        <v/>
      </c>
      <c r="AF613" s="56" t="str">
        <f t="shared" si="203"/>
        <v/>
      </c>
    </row>
    <row r="614" spans="1:32">
      <c r="A614" s="40" t="str">
        <f t="shared" si="218"/>
        <v/>
      </c>
      <c r="B614" s="40" t="str">
        <f t="shared" si="204"/>
        <v/>
      </c>
      <c r="C614" s="65" t="str">
        <f t="shared" si="205"/>
        <v/>
      </c>
      <c r="D614" s="56" t="str">
        <f t="shared" si="206"/>
        <v/>
      </c>
      <c r="E614" s="56" t="str">
        <f t="shared" si="207"/>
        <v/>
      </c>
      <c r="F614" s="66" t="str">
        <f t="shared" si="208"/>
        <v/>
      </c>
      <c r="G614" s="66" t="str">
        <f t="shared" si="209"/>
        <v/>
      </c>
      <c r="H614" s="57" t="str">
        <f t="shared" si="210"/>
        <v/>
      </c>
      <c r="I614" s="57" t="str">
        <f t="shared" si="211"/>
        <v/>
      </c>
      <c r="J614" s="64" t="str">
        <f t="shared" si="212"/>
        <v/>
      </c>
      <c r="K614" s="64" t="str">
        <f t="shared" si="213"/>
        <v/>
      </c>
      <c r="L614" s="114" t="str">
        <f t="shared" si="214"/>
        <v/>
      </c>
      <c r="M614" s="114" t="str">
        <f t="shared" si="215"/>
        <v/>
      </c>
      <c r="N614" s="113" t="str">
        <f>IF(B614&lt;&gt;"",IF(INDEX(ctrlage,B614)=TRUE,Livraison!$B$15-(YEAR(INDEX(pgebdat,B614))),""),"")</f>
        <v/>
      </c>
      <c r="O614" s="107"/>
      <c r="P614" s="105"/>
      <c r="Q614" s="108"/>
      <c r="R614" s="126"/>
      <c r="S614" s="108"/>
      <c r="T614" s="108"/>
      <c r="U614" s="108"/>
      <c r="V614" s="105"/>
      <c r="W614" s="132" t="str">
        <f t="shared" si="219"/>
        <v/>
      </c>
      <c r="X614" s="26" t="str">
        <f t="shared" si="216"/>
        <v/>
      </c>
      <c r="Y614" s="26" t="str">
        <f t="shared" si="198"/>
        <v/>
      </c>
      <c r="Z614" s="26" t="str">
        <f t="shared" si="199"/>
        <v/>
      </c>
      <c r="AA614" s="26" t="str">
        <f t="shared" si="200"/>
        <v/>
      </c>
      <c r="AB614" s="26" t="str">
        <f t="shared" si="201"/>
        <v/>
      </c>
      <c r="AC614" s="26" t="str">
        <f t="shared" si="202"/>
        <v/>
      </c>
      <c r="AD614" s="26" t="str">
        <f>IF(OR(ISBLANK(U614),ISBLANK(Q614),U614="-"),"",IF(ISNA(MATCH(U614,libtwolang,0)),FALSE,IF(AND(Z614=TRUE,INDEX(codetform,MATCH(Qualification!Q614,libtform,0))&gt;=10311000,INDEX(codetform,MATCH(Qualification!Q614,libtform,0))&lt;=10319900),IF(AND(INDEX(codetwolang,MATCH(Qualification!U614,libtwolang,0))&gt;=1,INDEX(codetwolang,MATCH(Qualification!U614,libtwolang,0))&lt;=999),TRUE,FALSE),IF(AND(INDEX(codetwolang,MATCH(Qualification!U614,libtwolang,0))&gt;=10,INDEX(codetwolang,MATCH(Qualification!U614,libtwolang,0))&lt;=99),FALSE,TRUE))))</f>
        <v/>
      </c>
      <c r="AE614" s="26" t="str">
        <f t="shared" si="217"/>
        <v/>
      </c>
      <c r="AF614" s="56" t="str">
        <f t="shared" si="203"/>
        <v/>
      </c>
    </row>
    <row r="615" spans="1:32">
      <c r="A615" s="40" t="str">
        <f t="shared" si="218"/>
        <v/>
      </c>
      <c r="B615" s="40" t="str">
        <f t="shared" si="204"/>
        <v/>
      </c>
      <c r="C615" s="65" t="str">
        <f t="shared" si="205"/>
        <v/>
      </c>
      <c r="D615" s="56" t="str">
        <f t="shared" si="206"/>
        <v/>
      </c>
      <c r="E615" s="56" t="str">
        <f t="shared" si="207"/>
        <v/>
      </c>
      <c r="F615" s="66" t="str">
        <f t="shared" si="208"/>
        <v/>
      </c>
      <c r="G615" s="66" t="str">
        <f t="shared" si="209"/>
        <v/>
      </c>
      <c r="H615" s="57" t="str">
        <f t="shared" si="210"/>
        <v/>
      </c>
      <c r="I615" s="57" t="str">
        <f t="shared" si="211"/>
        <v/>
      </c>
      <c r="J615" s="64" t="str">
        <f t="shared" si="212"/>
        <v/>
      </c>
      <c r="K615" s="64" t="str">
        <f t="shared" si="213"/>
        <v/>
      </c>
      <c r="L615" s="114" t="str">
        <f t="shared" si="214"/>
        <v/>
      </c>
      <c r="M615" s="114" t="str">
        <f t="shared" si="215"/>
        <v/>
      </c>
      <c r="N615" s="113" t="str">
        <f>IF(B615&lt;&gt;"",IF(INDEX(ctrlage,B615)=TRUE,Livraison!$B$15-(YEAR(INDEX(pgebdat,B615))),""),"")</f>
        <v/>
      </c>
      <c r="O615" s="107"/>
      <c r="P615" s="105"/>
      <c r="Q615" s="108"/>
      <c r="R615" s="126"/>
      <c r="S615" s="108"/>
      <c r="T615" s="108"/>
      <c r="U615" s="108"/>
      <c r="V615" s="105"/>
      <c r="W615" s="132" t="str">
        <f t="shared" si="219"/>
        <v/>
      </c>
      <c r="X615" s="26" t="str">
        <f t="shared" si="216"/>
        <v/>
      </c>
      <c r="Y615" s="26" t="str">
        <f t="shared" si="198"/>
        <v/>
      </c>
      <c r="Z615" s="26" t="str">
        <f t="shared" si="199"/>
        <v/>
      </c>
      <c r="AA615" s="26" t="str">
        <f t="shared" si="200"/>
        <v/>
      </c>
      <c r="AB615" s="26" t="str">
        <f t="shared" si="201"/>
        <v/>
      </c>
      <c r="AC615" s="26" t="str">
        <f t="shared" si="202"/>
        <v/>
      </c>
      <c r="AD615" s="26" t="str">
        <f>IF(OR(ISBLANK(U615),ISBLANK(Q615),U615="-"),"",IF(ISNA(MATCH(U615,libtwolang,0)),FALSE,IF(AND(Z615=TRUE,INDEX(codetform,MATCH(Qualification!Q615,libtform,0))&gt;=10311000,INDEX(codetform,MATCH(Qualification!Q615,libtform,0))&lt;=10319900),IF(AND(INDEX(codetwolang,MATCH(Qualification!U615,libtwolang,0))&gt;=1,INDEX(codetwolang,MATCH(Qualification!U615,libtwolang,0))&lt;=999),TRUE,FALSE),IF(AND(INDEX(codetwolang,MATCH(Qualification!U615,libtwolang,0))&gt;=10,INDEX(codetwolang,MATCH(Qualification!U615,libtwolang,0))&lt;=99),FALSE,TRUE))))</f>
        <v/>
      </c>
      <c r="AE615" s="26" t="str">
        <f t="shared" si="217"/>
        <v/>
      </c>
      <c r="AF615" s="56" t="str">
        <f t="shared" si="203"/>
        <v/>
      </c>
    </row>
    <row r="616" spans="1:32">
      <c r="A616" s="40" t="str">
        <f t="shared" si="218"/>
        <v/>
      </c>
      <c r="B616" s="40" t="str">
        <f t="shared" si="204"/>
        <v/>
      </c>
      <c r="C616" s="65" t="str">
        <f t="shared" si="205"/>
        <v/>
      </c>
      <c r="D616" s="56" t="str">
        <f t="shared" si="206"/>
        <v/>
      </c>
      <c r="E616" s="56" t="str">
        <f t="shared" si="207"/>
        <v/>
      </c>
      <c r="F616" s="66" t="str">
        <f t="shared" si="208"/>
        <v/>
      </c>
      <c r="G616" s="66" t="str">
        <f t="shared" si="209"/>
        <v/>
      </c>
      <c r="H616" s="57" t="str">
        <f t="shared" si="210"/>
        <v/>
      </c>
      <c r="I616" s="57" t="str">
        <f t="shared" si="211"/>
        <v/>
      </c>
      <c r="J616" s="64" t="str">
        <f t="shared" si="212"/>
        <v/>
      </c>
      <c r="K616" s="64" t="str">
        <f t="shared" si="213"/>
        <v/>
      </c>
      <c r="L616" s="114" t="str">
        <f t="shared" si="214"/>
        <v/>
      </c>
      <c r="M616" s="114" t="str">
        <f t="shared" si="215"/>
        <v/>
      </c>
      <c r="N616" s="113" t="str">
        <f>IF(B616&lt;&gt;"",IF(INDEX(ctrlage,B616)=TRUE,Livraison!$B$15-(YEAR(INDEX(pgebdat,B616))),""),"")</f>
        <v/>
      </c>
      <c r="O616" s="107"/>
      <c r="P616" s="105"/>
      <c r="Q616" s="108"/>
      <c r="R616" s="126"/>
      <c r="S616" s="108"/>
      <c r="T616" s="108"/>
      <c r="U616" s="108"/>
      <c r="V616" s="105"/>
      <c r="W616" s="132" t="str">
        <f t="shared" si="219"/>
        <v/>
      </c>
      <c r="X616" s="26" t="str">
        <f t="shared" si="216"/>
        <v/>
      </c>
      <c r="Y616" s="26" t="str">
        <f t="shared" si="198"/>
        <v/>
      </c>
      <c r="Z616" s="26" t="str">
        <f t="shared" si="199"/>
        <v/>
      </c>
      <c r="AA616" s="26" t="str">
        <f t="shared" si="200"/>
        <v/>
      </c>
      <c r="AB616" s="26" t="str">
        <f t="shared" si="201"/>
        <v/>
      </c>
      <c r="AC616" s="26" t="str">
        <f t="shared" si="202"/>
        <v/>
      </c>
      <c r="AD616" s="26" t="str">
        <f>IF(OR(ISBLANK(U616),ISBLANK(Q616),U616="-"),"",IF(ISNA(MATCH(U616,libtwolang,0)),FALSE,IF(AND(Z616=TRUE,INDEX(codetform,MATCH(Qualification!Q616,libtform,0))&gt;=10311000,INDEX(codetform,MATCH(Qualification!Q616,libtform,0))&lt;=10319900),IF(AND(INDEX(codetwolang,MATCH(Qualification!U616,libtwolang,0))&gt;=1,INDEX(codetwolang,MATCH(Qualification!U616,libtwolang,0))&lt;=999),TRUE,FALSE),IF(AND(INDEX(codetwolang,MATCH(Qualification!U616,libtwolang,0))&gt;=10,INDEX(codetwolang,MATCH(Qualification!U616,libtwolang,0))&lt;=99),FALSE,TRUE))))</f>
        <v/>
      </c>
      <c r="AE616" s="26" t="str">
        <f t="shared" si="217"/>
        <v/>
      </c>
      <c r="AF616" s="56" t="str">
        <f t="shared" si="203"/>
        <v/>
      </c>
    </row>
    <row r="617" spans="1:32">
      <c r="A617" s="40" t="str">
        <f t="shared" si="218"/>
        <v/>
      </c>
      <c r="B617" s="40" t="str">
        <f t="shared" si="204"/>
        <v/>
      </c>
      <c r="C617" s="65" t="str">
        <f t="shared" si="205"/>
        <v/>
      </c>
      <c r="D617" s="56" t="str">
        <f t="shared" si="206"/>
        <v/>
      </c>
      <c r="E617" s="56" t="str">
        <f t="shared" si="207"/>
        <v/>
      </c>
      <c r="F617" s="66" t="str">
        <f t="shared" si="208"/>
        <v/>
      </c>
      <c r="G617" s="66" t="str">
        <f t="shared" si="209"/>
        <v/>
      </c>
      <c r="H617" s="57" t="str">
        <f t="shared" si="210"/>
        <v/>
      </c>
      <c r="I617" s="57" t="str">
        <f t="shared" si="211"/>
        <v/>
      </c>
      <c r="J617" s="64" t="str">
        <f t="shared" si="212"/>
        <v/>
      </c>
      <c r="K617" s="64" t="str">
        <f t="shared" si="213"/>
        <v/>
      </c>
      <c r="L617" s="114" t="str">
        <f t="shared" si="214"/>
        <v/>
      </c>
      <c r="M617" s="114" t="str">
        <f t="shared" si="215"/>
        <v/>
      </c>
      <c r="N617" s="113" t="str">
        <f>IF(B617&lt;&gt;"",IF(INDEX(ctrlage,B617)=TRUE,Livraison!$B$15-(YEAR(INDEX(pgebdat,B617))),""),"")</f>
        <v/>
      </c>
      <c r="O617" s="107"/>
      <c r="P617" s="105"/>
      <c r="Q617" s="108"/>
      <c r="R617" s="126"/>
      <c r="S617" s="108"/>
      <c r="T617" s="108"/>
      <c r="U617" s="108"/>
      <c r="V617" s="105"/>
      <c r="W617" s="132" t="str">
        <f t="shared" si="219"/>
        <v/>
      </c>
      <c r="X617" s="26" t="str">
        <f t="shared" si="216"/>
        <v/>
      </c>
      <c r="Y617" s="26" t="str">
        <f t="shared" si="198"/>
        <v/>
      </c>
      <c r="Z617" s="26" t="str">
        <f t="shared" si="199"/>
        <v/>
      </c>
      <c r="AA617" s="26" t="str">
        <f t="shared" si="200"/>
        <v/>
      </c>
      <c r="AB617" s="26" t="str">
        <f t="shared" si="201"/>
        <v/>
      </c>
      <c r="AC617" s="26" t="str">
        <f t="shared" si="202"/>
        <v/>
      </c>
      <c r="AD617" s="26" t="str">
        <f>IF(OR(ISBLANK(U617),ISBLANK(Q617),U617="-"),"",IF(ISNA(MATCH(U617,libtwolang,0)),FALSE,IF(AND(Z617=TRUE,INDEX(codetform,MATCH(Qualification!Q617,libtform,0))&gt;=10311000,INDEX(codetform,MATCH(Qualification!Q617,libtform,0))&lt;=10319900),IF(AND(INDEX(codetwolang,MATCH(Qualification!U617,libtwolang,0))&gt;=1,INDEX(codetwolang,MATCH(Qualification!U617,libtwolang,0))&lt;=999),TRUE,FALSE),IF(AND(INDEX(codetwolang,MATCH(Qualification!U617,libtwolang,0))&gt;=10,INDEX(codetwolang,MATCH(Qualification!U617,libtwolang,0))&lt;=99),FALSE,TRUE))))</f>
        <v/>
      </c>
      <c r="AE617" s="26" t="str">
        <f t="shared" si="217"/>
        <v/>
      </c>
      <c r="AF617" s="56" t="str">
        <f t="shared" si="203"/>
        <v/>
      </c>
    </row>
    <row r="618" spans="1:32">
      <c r="A618" s="40" t="str">
        <f t="shared" si="218"/>
        <v/>
      </c>
      <c r="B618" s="40" t="str">
        <f t="shared" si="204"/>
        <v/>
      </c>
      <c r="C618" s="65" t="str">
        <f t="shared" si="205"/>
        <v/>
      </c>
      <c r="D618" s="56" t="str">
        <f t="shared" si="206"/>
        <v/>
      </c>
      <c r="E618" s="56" t="str">
        <f t="shared" si="207"/>
        <v/>
      </c>
      <c r="F618" s="66" t="str">
        <f t="shared" si="208"/>
        <v/>
      </c>
      <c r="G618" s="66" t="str">
        <f t="shared" si="209"/>
        <v/>
      </c>
      <c r="H618" s="57" t="str">
        <f t="shared" si="210"/>
        <v/>
      </c>
      <c r="I618" s="57" t="str">
        <f t="shared" si="211"/>
        <v/>
      </c>
      <c r="J618" s="64" t="str">
        <f t="shared" si="212"/>
        <v/>
      </c>
      <c r="K618" s="64" t="str">
        <f t="shared" si="213"/>
        <v/>
      </c>
      <c r="L618" s="114" t="str">
        <f t="shared" si="214"/>
        <v/>
      </c>
      <c r="M618" s="114" t="str">
        <f t="shared" si="215"/>
        <v/>
      </c>
      <c r="N618" s="113" t="str">
        <f>IF(B618&lt;&gt;"",IF(INDEX(ctrlage,B618)=TRUE,Livraison!$B$15-(YEAR(INDEX(pgebdat,B618))),""),"")</f>
        <v/>
      </c>
      <c r="O618" s="107"/>
      <c r="P618" s="105"/>
      <c r="Q618" s="108"/>
      <c r="R618" s="126"/>
      <c r="S618" s="108"/>
      <c r="T618" s="108"/>
      <c r="U618" s="108"/>
      <c r="V618" s="105"/>
      <c r="W618" s="132" t="str">
        <f t="shared" si="219"/>
        <v/>
      </c>
      <c r="X618" s="26" t="str">
        <f t="shared" si="216"/>
        <v/>
      </c>
      <c r="Y618" s="26" t="str">
        <f t="shared" si="198"/>
        <v/>
      </c>
      <c r="Z618" s="26" t="str">
        <f t="shared" si="199"/>
        <v/>
      </c>
      <c r="AA618" s="26" t="str">
        <f t="shared" si="200"/>
        <v/>
      </c>
      <c r="AB618" s="26" t="str">
        <f t="shared" si="201"/>
        <v/>
      </c>
      <c r="AC618" s="26" t="str">
        <f t="shared" si="202"/>
        <v/>
      </c>
      <c r="AD618" s="26" t="str">
        <f>IF(OR(ISBLANK(U618),ISBLANK(Q618),U618="-"),"",IF(ISNA(MATCH(U618,libtwolang,0)),FALSE,IF(AND(Z618=TRUE,INDEX(codetform,MATCH(Qualification!Q618,libtform,0))&gt;=10311000,INDEX(codetform,MATCH(Qualification!Q618,libtform,0))&lt;=10319900),IF(AND(INDEX(codetwolang,MATCH(Qualification!U618,libtwolang,0))&gt;=1,INDEX(codetwolang,MATCH(Qualification!U618,libtwolang,0))&lt;=999),TRUE,FALSE),IF(AND(INDEX(codetwolang,MATCH(Qualification!U618,libtwolang,0))&gt;=10,INDEX(codetwolang,MATCH(Qualification!U618,libtwolang,0))&lt;=99),FALSE,TRUE))))</f>
        <v/>
      </c>
      <c r="AE618" s="26" t="str">
        <f t="shared" si="217"/>
        <v/>
      </c>
      <c r="AF618" s="56" t="str">
        <f t="shared" si="203"/>
        <v/>
      </c>
    </row>
    <row r="619" spans="1:32">
      <c r="A619" s="40" t="str">
        <f t="shared" si="218"/>
        <v/>
      </c>
      <c r="B619" s="40" t="str">
        <f t="shared" si="204"/>
        <v/>
      </c>
      <c r="C619" s="65" t="str">
        <f t="shared" si="205"/>
        <v/>
      </c>
      <c r="D619" s="56" t="str">
        <f t="shared" si="206"/>
        <v/>
      </c>
      <c r="E619" s="56" t="str">
        <f t="shared" si="207"/>
        <v/>
      </c>
      <c r="F619" s="66" t="str">
        <f t="shared" si="208"/>
        <v/>
      </c>
      <c r="G619" s="66" t="str">
        <f t="shared" si="209"/>
        <v/>
      </c>
      <c r="H619" s="57" t="str">
        <f t="shared" si="210"/>
        <v/>
      </c>
      <c r="I619" s="57" t="str">
        <f t="shared" si="211"/>
        <v/>
      </c>
      <c r="J619" s="64" t="str">
        <f t="shared" si="212"/>
        <v/>
      </c>
      <c r="K619" s="64" t="str">
        <f t="shared" si="213"/>
        <v/>
      </c>
      <c r="L619" s="114" t="str">
        <f t="shared" si="214"/>
        <v/>
      </c>
      <c r="M619" s="114" t="str">
        <f t="shared" si="215"/>
        <v/>
      </c>
      <c r="N619" s="113" t="str">
        <f>IF(B619&lt;&gt;"",IF(INDEX(ctrlage,B619)=TRUE,Livraison!$B$15-(YEAR(INDEX(pgebdat,B619))),""),"")</f>
        <v/>
      </c>
      <c r="O619" s="107"/>
      <c r="P619" s="105"/>
      <c r="Q619" s="108"/>
      <c r="R619" s="126"/>
      <c r="S619" s="108"/>
      <c r="T619" s="108"/>
      <c r="U619" s="108"/>
      <c r="V619" s="105"/>
      <c r="W619" s="132" t="str">
        <f t="shared" si="219"/>
        <v/>
      </c>
      <c r="X619" s="26" t="str">
        <f t="shared" si="216"/>
        <v/>
      </c>
      <c r="Y619" s="26" t="str">
        <f t="shared" si="198"/>
        <v/>
      </c>
      <c r="Z619" s="26" t="str">
        <f t="shared" si="199"/>
        <v/>
      </c>
      <c r="AA619" s="26" t="str">
        <f t="shared" si="200"/>
        <v/>
      </c>
      <c r="AB619" s="26" t="str">
        <f t="shared" si="201"/>
        <v/>
      </c>
      <c r="AC619" s="26" t="str">
        <f t="shared" si="202"/>
        <v/>
      </c>
      <c r="AD619" s="26" t="str">
        <f>IF(OR(ISBLANK(U619),ISBLANK(Q619),U619="-"),"",IF(ISNA(MATCH(U619,libtwolang,0)),FALSE,IF(AND(Z619=TRUE,INDEX(codetform,MATCH(Qualification!Q619,libtform,0))&gt;=10311000,INDEX(codetform,MATCH(Qualification!Q619,libtform,0))&lt;=10319900),IF(AND(INDEX(codetwolang,MATCH(Qualification!U619,libtwolang,0))&gt;=1,INDEX(codetwolang,MATCH(Qualification!U619,libtwolang,0))&lt;=999),TRUE,FALSE),IF(AND(INDEX(codetwolang,MATCH(Qualification!U619,libtwolang,0))&gt;=10,INDEX(codetwolang,MATCH(Qualification!U619,libtwolang,0))&lt;=99),FALSE,TRUE))))</f>
        <v/>
      </c>
      <c r="AE619" s="26" t="str">
        <f t="shared" si="217"/>
        <v/>
      </c>
      <c r="AF619" s="56" t="str">
        <f t="shared" si="203"/>
        <v/>
      </c>
    </row>
    <row r="620" spans="1:32">
      <c r="A620" s="40" t="str">
        <f t="shared" si="218"/>
        <v/>
      </c>
      <c r="B620" s="40" t="str">
        <f t="shared" si="204"/>
        <v/>
      </c>
      <c r="C620" s="65" t="str">
        <f t="shared" si="205"/>
        <v/>
      </c>
      <c r="D620" s="56" t="str">
        <f t="shared" si="206"/>
        <v/>
      </c>
      <c r="E620" s="56" t="str">
        <f t="shared" si="207"/>
        <v/>
      </c>
      <c r="F620" s="66" t="str">
        <f t="shared" si="208"/>
        <v/>
      </c>
      <c r="G620" s="66" t="str">
        <f t="shared" si="209"/>
        <v/>
      </c>
      <c r="H620" s="57" t="str">
        <f t="shared" si="210"/>
        <v/>
      </c>
      <c r="I620" s="57" t="str">
        <f t="shared" si="211"/>
        <v/>
      </c>
      <c r="J620" s="64" t="str">
        <f t="shared" si="212"/>
        <v/>
      </c>
      <c r="K620" s="64" t="str">
        <f t="shared" si="213"/>
        <v/>
      </c>
      <c r="L620" s="114" t="str">
        <f t="shared" si="214"/>
        <v/>
      </c>
      <c r="M620" s="114" t="str">
        <f t="shared" si="215"/>
        <v/>
      </c>
      <c r="N620" s="113" t="str">
        <f>IF(B620&lt;&gt;"",IF(INDEX(ctrlage,B620)=TRUE,Livraison!$B$15-(YEAR(INDEX(pgebdat,B620))),""),"")</f>
        <v/>
      </c>
      <c r="O620" s="107"/>
      <c r="P620" s="105"/>
      <c r="Q620" s="108"/>
      <c r="R620" s="126"/>
      <c r="S620" s="108"/>
      <c r="T620" s="108"/>
      <c r="U620" s="108"/>
      <c r="V620" s="105"/>
      <c r="W620" s="132" t="str">
        <f t="shared" si="219"/>
        <v/>
      </c>
      <c r="X620" s="26" t="str">
        <f t="shared" si="216"/>
        <v/>
      </c>
      <c r="Y620" s="26" t="str">
        <f t="shared" si="198"/>
        <v/>
      </c>
      <c r="Z620" s="26" t="str">
        <f t="shared" si="199"/>
        <v/>
      </c>
      <c r="AA620" s="26" t="str">
        <f t="shared" si="200"/>
        <v/>
      </c>
      <c r="AB620" s="26" t="str">
        <f t="shared" si="201"/>
        <v/>
      </c>
      <c r="AC620" s="26" t="str">
        <f t="shared" si="202"/>
        <v/>
      </c>
      <c r="AD620" s="26" t="str">
        <f>IF(OR(ISBLANK(U620),ISBLANK(Q620),U620="-"),"",IF(ISNA(MATCH(U620,libtwolang,0)),FALSE,IF(AND(Z620=TRUE,INDEX(codetform,MATCH(Qualification!Q620,libtform,0))&gt;=10311000,INDEX(codetform,MATCH(Qualification!Q620,libtform,0))&lt;=10319900),IF(AND(INDEX(codetwolang,MATCH(Qualification!U620,libtwolang,0))&gt;=1,INDEX(codetwolang,MATCH(Qualification!U620,libtwolang,0))&lt;=999),TRUE,FALSE),IF(AND(INDEX(codetwolang,MATCH(Qualification!U620,libtwolang,0))&gt;=10,INDEX(codetwolang,MATCH(Qualification!U620,libtwolang,0))&lt;=99),FALSE,TRUE))))</f>
        <v/>
      </c>
      <c r="AE620" s="26" t="str">
        <f t="shared" si="217"/>
        <v/>
      </c>
      <c r="AF620" s="56" t="str">
        <f t="shared" si="203"/>
        <v/>
      </c>
    </row>
    <row r="621" spans="1:32">
      <c r="A621" s="40" t="str">
        <f t="shared" si="218"/>
        <v/>
      </c>
      <c r="B621" s="40" t="str">
        <f t="shared" si="204"/>
        <v/>
      </c>
      <c r="C621" s="65" t="str">
        <f t="shared" si="205"/>
        <v/>
      </c>
      <c r="D621" s="56" t="str">
        <f t="shared" si="206"/>
        <v/>
      </c>
      <c r="E621" s="56" t="str">
        <f t="shared" si="207"/>
        <v/>
      </c>
      <c r="F621" s="66" t="str">
        <f t="shared" si="208"/>
        <v/>
      </c>
      <c r="G621" s="66" t="str">
        <f t="shared" si="209"/>
        <v/>
      </c>
      <c r="H621" s="57" t="str">
        <f t="shared" si="210"/>
        <v/>
      </c>
      <c r="I621" s="57" t="str">
        <f t="shared" si="211"/>
        <v/>
      </c>
      <c r="J621" s="64" t="str">
        <f t="shared" si="212"/>
        <v/>
      </c>
      <c r="K621" s="64" t="str">
        <f t="shared" si="213"/>
        <v/>
      </c>
      <c r="L621" s="114" t="str">
        <f t="shared" si="214"/>
        <v/>
      </c>
      <c r="M621" s="114" t="str">
        <f t="shared" si="215"/>
        <v/>
      </c>
      <c r="N621" s="113" t="str">
        <f>IF(B621&lt;&gt;"",IF(INDEX(ctrlage,B621)=TRUE,Livraison!$B$15-(YEAR(INDEX(pgebdat,B621))),""),"")</f>
        <v/>
      </c>
      <c r="O621" s="107"/>
      <c r="P621" s="105"/>
      <c r="Q621" s="108"/>
      <c r="R621" s="126"/>
      <c r="S621" s="108"/>
      <c r="T621" s="108"/>
      <c r="U621" s="108"/>
      <c r="V621" s="105"/>
      <c r="W621" s="132" t="str">
        <f t="shared" si="219"/>
        <v/>
      </c>
      <c r="X621" s="26" t="str">
        <f t="shared" si="216"/>
        <v/>
      </c>
      <c r="Y621" s="26" t="str">
        <f t="shared" si="198"/>
        <v/>
      </c>
      <c r="Z621" s="26" t="str">
        <f t="shared" si="199"/>
        <v/>
      </c>
      <c r="AA621" s="26" t="str">
        <f t="shared" si="200"/>
        <v/>
      </c>
      <c r="AB621" s="26" t="str">
        <f t="shared" si="201"/>
        <v/>
      </c>
      <c r="AC621" s="26" t="str">
        <f t="shared" si="202"/>
        <v/>
      </c>
      <c r="AD621" s="26" t="str">
        <f>IF(OR(ISBLANK(U621),ISBLANK(Q621),U621="-"),"",IF(ISNA(MATCH(U621,libtwolang,0)),FALSE,IF(AND(Z621=TRUE,INDEX(codetform,MATCH(Qualification!Q621,libtform,0))&gt;=10311000,INDEX(codetform,MATCH(Qualification!Q621,libtform,0))&lt;=10319900),IF(AND(INDEX(codetwolang,MATCH(Qualification!U621,libtwolang,0))&gt;=1,INDEX(codetwolang,MATCH(Qualification!U621,libtwolang,0))&lt;=999),TRUE,FALSE),IF(AND(INDEX(codetwolang,MATCH(Qualification!U621,libtwolang,0))&gt;=10,INDEX(codetwolang,MATCH(Qualification!U621,libtwolang,0))&lt;=99),FALSE,TRUE))))</f>
        <v/>
      </c>
      <c r="AE621" s="26" t="str">
        <f t="shared" si="217"/>
        <v/>
      </c>
      <c r="AF621" s="56" t="str">
        <f t="shared" si="203"/>
        <v/>
      </c>
    </row>
    <row r="622" spans="1:32">
      <c r="A622" s="40" t="str">
        <f t="shared" si="218"/>
        <v/>
      </c>
      <c r="B622" s="40" t="str">
        <f t="shared" si="204"/>
        <v/>
      </c>
      <c r="C622" s="65" t="str">
        <f t="shared" si="205"/>
        <v/>
      </c>
      <c r="D622" s="56" t="str">
        <f t="shared" si="206"/>
        <v/>
      </c>
      <c r="E622" s="56" t="str">
        <f t="shared" si="207"/>
        <v/>
      </c>
      <c r="F622" s="66" t="str">
        <f t="shared" si="208"/>
        <v/>
      </c>
      <c r="G622" s="66" t="str">
        <f t="shared" si="209"/>
        <v/>
      </c>
      <c r="H622" s="57" t="str">
        <f t="shared" si="210"/>
        <v/>
      </c>
      <c r="I622" s="57" t="str">
        <f t="shared" si="211"/>
        <v/>
      </c>
      <c r="J622" s="64" t="str">
        <f t="shared" si="212"/>
        <v/>
      </c>
      <c r="K622" s="64" t="str">
        <f t="shared" si="213"/>
        <v/>
      </c>
      <c r="L622" s="114" t="str">
        <f t="shared" si="214"/>
        <v/>
      </c>
      <c r="M622" s="114" t="str">
        <f t="shared" si="215"/>
        <v/>
      </c>
      <c r="N622" s="113" t="str">
        <f>IF(B622&lt;&gt;"",IF(INDEX(ctrlage,B622)=TRUE,Livraison!$B$15-(YEAR(INDEX(pgebdat,B622))),""),"")</f>
        <v/>
      </c>
      <c r="O622" s="107"/>
      <c r="P622" s="105"/>
      <c r="Q622" s="108"/>
      <c r="R622" s="126"/>
      <c r="S622" s="108"/>
      <c r="T622" s="108"/>
      <c r="U622" s="108"/>
      <c r="V622" s="105"/>
      <c r="W622" s="132" t="str">
        <f t="shared" si="219"/>
        <v/>
      </c>
      <c r="X622" s="26" t="str">
        <f t="shared" si="216"/>
        <v/>
      </c>
      <c r="Y622" s="26" t="str">
        <f t="shared" si="198"/>
        <v/>
      </c>
      <c r="Z622" s="26" t="str">
        <f t="shared" si="199"/>
        <v/>
      </c>
      <c r="AA622" s="26" t="str">
        <f t="shared" si="200"/>
        <v/>
      </c>
      <c r="AB622" s="26" t="str">
        <f t="shared" si="201"/>
        <v/>
      </c>
      <c r="AC622" s="26" t="str">
        <f t="shared" si="202"/>
        <v/>
      </c>
      <c r="AD622" s="26" t="str">
        <f>IF(OR(ISBLANK(U622),ISBLANK(Q622),U622="-"),"",IF(ISNA(MATCH(U622,libtwolang,0)),FALSE,IF(AND(Z622=TRUE,INDEX(codetform,MATCH(Qualification!Q622,libtform,0))&gt;=10311000,INDEX(codetform,MATCH(Qualification!Q622,libtform,0))&lt;=10319900),IF(AND(INDEX(codetwolang,MATCH(Qualification!U622,libtwolang,0))&gt;=1,INDEX(codetwolang,MATCH(Qualification!U622,libtwolang,0))&lt;=999),TRUE,FALSE),IF(AND(INDEX(codetwolang,MATCH(Qualification!U622,libtwolang,0))&gt;=10,INDEX(codetwolang,MATCH(Qualification!U622,libtwolang,0))&lt;=99),FALSE,TRUE))))</f>
        <v/>
      </c>
      <c r="AE622" s="26" t="str">
        <f t="shared" si="217"/>
        <v/>
      </c>
      <c r="AF622" s="56" t="str">
        <f t="shared" si="203"/>
        <v/>
      </c>
    </row>
    <row r="623" spans="1:32">
      <c r="A623" s="40" t="str">
        <f t="shared" si="218"/>
        <v/>
      </c>
      <c r="B623" s="40" t="str">
        <f t="shared" si="204"/>
        <v/>
      </c>
      <c r="C623" s="65" t="str">
        <f t="shared" si="205"/>
        <v/>
      </c>
      <c r="D623" s="56" t="str">
        <f t="shared" si="206"/>
        <v/>
      </c>
      <c r="E623" s="56" t="str">
        <f t="shared" si="207"/>
        <v/>
      </c>
      <c r="F623" s="66" t="str">
        <f t="shared" si="208"/>
        <v/>
      </c>
      <c r="G623" s="66" t="str">
        <f t="shared" si="209"/>
        <v/>
      </c>
      <c r="H623" s="57" t="str">
        <f t="shared" si="210"/>
        <v/>
      </c>
      <c r="I623" s="57" t="str">
        <f t="shared" si="211"/>
        <v/>
      </c>
      <c r="J623" s="64" t="str">
        <f t="shared" si="212"/>
        <v/>
      </c>
      <c r="K623" s="64" t="str">
        <f t="shared" si="213"/>
        <v/>
      </c>
      <c r="L623" s="114" t="str">
        <f t="shared" si="214"/>
        <v/>
      </c>
      <c r="M623" s="114" t="str">
        <f t="shared" si="215"/>
        <v/>
      </c>
      <c r="N623" s="113" t="str">
        <f>IF(B623&lt;&gt;"",IF(INDEX(ctrlage,B623)=TRUE,Livraison!$B$15-(YEAR(INDEX(pgebdat,B623))),""),"")</f>
        <v/>
      </c>
      <c r="O623" s="107"/>
      <c r="P623" s="105"/>
      <c r="Q623" s="108"/>
      <c r="R623" s="126"/>
      <c r="S623" s="108"/>
      <c r="T623" s="108"/>
      <c r="U623" s="108"/>
      <c r="V623" s="105"/>
      <c r="W623" s="132" t="str">
        <f t="shared" si="219"/>
        <v/>
      </c>
      <c r="X623" s="26" t="str">
        <f t="shared" si="216"/>
        <v/>
      </c>
      <c r="Y623" s="26" t="str">
        <f t="shared" si="198"/>
        <v/>
      </c>
      <c r="Z623" s="26" t="str">
        <f t="shared" si="199"/>
        <v/>
      </c>
      <c r="AA623" s="26" t="str">
        <f t="shared" si="200"/>
        <v/>
      </c>
      <c r="AB623" s="26" t="str">
        <f t="shared" si="201"/>
        <v/>
      </c>
      <c r="AC623" s="26" t="str">
        <f t="shared" si="202"/>
        <v/>
      </c>
      <c r="AD623" s="26" t="str">
        <f>IF(OR(ISBLANK(U623),ISBLANK(Q623),U623="-"),"",IF(ISNA(MATCH(U623,libtwolang,0)),FALSE,IF(AND(Z623=TRUE,INDEX(codetform,MATCH(Qualification!Q623,libtform,0))&gt;=10311000,INDEX(codetform,MATCH(Qualification!Q623,libtform,0))&lt;=10319900),IF(AND(INDEX(codetwolang,MATCH(Qualification!U623,libtwolang,0))&gt;=1,INDEX(codetwolang,MATCH(Qualification!U623,libtwolang,0))&lt;=999),TRUE,FALSE),IF(AND(INDEX(codetwolang,MATCH(Qualification!U623,libtwolang,0))&gt;=10,INDEX(codetwolang,MATCH(Qualification!U623,libtwolang,0))&lt;=99),FALSE,TRUE))))</f>
        <v/>
      </c>
      <c r="AE623" s="26" t="str">
        <f t="shared" si="217"/>
        <v/>
      </c>
      <c r="AF623" s="56" t="str">
        <f t="shared" si="203"/>
        <v/>
      </c>
    </row>
    <row r="624" spans="1:32">
      <c r="A624" s="40" t="str">
        <f t="shared" si="218"/>
        <v/>
      </c>
      <c r="B624" s="40" t="str">
        <f t="shared" si="204"/>
        <v/>
      </c>
      <c r="C624" s="65" t="str">
        <f t="shared" si="205"/>
        <v/>
      </c>
      <c r="D624" s="56" t="str">
        <f t="shared" si="206"/>
        <v/>
      </c>
      <c r="E624" s="56" t="str">
        <f t="shared" si="207"/>
        <v/>
      </c>
      <c r="F624" s="66" t="str">
        <f t="shared" si="208"/>
        <v/>
      </c>
      <c r="G624" s="66" t="str">
        <f t="shared" si="209"/>
        <v/>
      </c>
      <c r="H624" s="57" t="str">
        <f t="shared" si="210"/>
        <v/>
      </c>
      <c r="I624" s="57" t="str">
        <f t="shared" si="211"/>
        <v/>
      </c>
      <c r="J624" s="64" t="str">
        <f t="shared" si="212"/>
        <v/>
      </c>
      <c r="K624" s="64" t="str">
        <f t="shared" si="213"/>
        <v/>
      </c>
      <c r="L624" s="114" t="str">
        <f t="shared" si="214"/>
        <v/>
      </c>
      <c r="M624" s="114" t="str">
        <f t="shared" si="215"/>
        <v/>
      </c>
      <c r="N624" s="113" t="str">
        <f>IF(B624&lt;&gt;"",IF(INDEX(ctrlage,B624)=TRUE,Livraison!$B$15-(YEAR(INDEX(pgebdat,B624))),""),"")</f>
        <v/>
      </c>
      <c r="O624" s="107"/>
      <c r="P624" s="105"/>
      <c r="Q624" s="108"/>
      <c r="R624" s="126"/>
      <c r="S624" s="108"/>
      <c r="T624" s="108"/>
      <c r="U624" s="108"/>
      <c r="V624" s="105"/>
      <c r="W624" s="132" t="str">
        <f t="shared" si="219"/>
        <v/>
      </c>
      <c r="X624" s="26" t="str">
        <f t="shared" si="216"/>
        <v/>
      </c>
      <c r="Y624" s="26" t="str">
        <f t="shared" si="198"/>
        <v/>
      </c>
      <c r="Z624" s="26" t="str">
        <f t="shared" si="199"/>
        <v/>
      </c>
      <c r="AA624" s="26" t="str">
        <f t="shared" si="200"/>
        <v/>
      </c>
      <c r="AB624" s="26" t="str">
        <f t="shared" si="201"/>
        <v/>
      </c>
      <c r="AC624" s="26" t="str">
        <f t="shared" si="202"/>
        <v/>
      </c>
      <c r="AD624" s="26" t="str">
        <f>IF(OR(ISBLANK(U624),ISBLANK(Q624),U624="-"),"",IF(ISNA(MATCH(U624,libtwolang,0)),FALSE,IF(AND(Z624=TRUE,INDEX(codetform,MATCH(Qualification!Q624,libtform,0))&gt;=10311000,INDEX(codetform,MATCH(Qualification!Q624,libtform,0))&lt;=10319900),IF(AND(INDEX(codetwolang,MATCH(Qualification!U624,libtwolang,0))&gt;=1,INDEX(codetwolang,MATCH(Qualification!U624,libtwolang,0))&lt;=999),TRUE,FALSE),IF(AND(INDEX(codetwolang,MATCH(Qualification!U624,libtwolang,0))&gt;=10,INDEX(codetwolang,MATCH(Qualification!U624,libtwolang,0))&lt;=99),FALSE,TRUE))))</f>
        <v/>
      </c>
      <c r="AE624" s="26" t="str">
        <f t="shared" si="217"/>
        <v/>
      </c>
      <c r="AF624" s="56" t="str">
        <f t="shared" si="203"/>
        <v/>
      </c>
    </row>
    <row r="625" spans="1:32">
      <c r="A625" s="40" t="str">
        <f t="shared" si="218"/>
        <v/>
      </c>
      <c r="B625" s="40" t="str">
        <f t="shared" si="204"/>
        <v/>
      </c>
      <c r="C625" s="65" t="str">
        <f t="shared" si="205"/>
        <v/>
      </c>
      <c r="D625" s="56" t="str">
        <f t="shared" si="206"/>
        <v/>
      </c>
      <c r="E625" s="56" t="str">
        <f t="shared" si="207"/>
        <v/>
      </c>
      <c r="F625" s="66" t="str">
        <f t="shared" si="208"/>
        <v/>
      </c>
      <c r="G625" s="66" t="str">
        <f t="shared" si="209"/>
        <v/>
      </c>
      <c r="H625" s="57" t="str">
        <f t="shared" si="210"/>
        <v/>
      </c>
      <c r="I625" s="57" t="str">
        <f t="shared" si="211"/>
        <v/>
      </c>
      <c r="J625" s="64" t="str">
        <f t="shared" si="212"/>
        <v/>
      </c>
      <c r="K625" s="64" t="str">
        <f t="shared" si="213"/>
        <v/>
      </c>
      <c r="L625" s="114" t="str">
        <f t="shared" si="214"/>
        <v/>
      </c>
      <c r="M625" s="114" t="str">
        <f t="shared" si="215"/>
        <v/>
      </c>
      <c r="N625" s="113" t="str">
        <f>IF(B625&lt;&gt;"",IF(INDEX(ctrlage,B625)=TRUE,Livraison!$B$15-(YEAR(INDEX(pgebdat,B625))),""),"")</f>
        <v/>
      </c>
      <c r="O625" s="107"/>
      <c r="P625" s="105"/>
      <c r="Q625" s="108"/>
      <c r="R625" s="126"/>
      <c r="S625" s="108"/>
      <c r="T625" s="108"/>
      <c r="U625" s="108"/>
      <c r="V625" s="105"/>
      <c r="W625" s="132" t="str">
        <f t="shared" si="219"/>
        <v/>
      </c>
      <c r="X625" s="26" t="str">
        <f t="shared" si="216"/>
        <v/>
      </c>
      <c r="Y625" s="26" t="str">
        <f t="shared" si="198"/>
        <v/>
      </c>
      <c r="Z625" s="26" t="str">
        <f t="shared" si="199"/>
        <v/>
      </c>
      <c r="AA625" s="26" t="str">
        <f t="shared" si="200"/>
        <v/>
      </c>
      <c r="AB625" s="26" t="str">
        <f t="shared" si="201"/>
        <v/>
      </c>
      <c r="AC625" s="26" t="str">
        <f t="shared" si="202"/>
        <v/>
      </c>
      <c r="AD625" s="26" t="str">
        <f>IF(OR(ISBLANK(U625),ISBLANK(Q625),U625="-"),"",IF(ISNA(MATCH(U625,libtwolang,0)),FALSE,IF(AND(Z625=TRUE,INDEX(codetform,MATCH(Qualification!Q625,libtform,0))&gt;=10311000,INDEX(codetform,MATCH(Qualification!Q625,libtform,0))&lt;=10319900),IF(AND(INDEX(codetwolang,MATCH(Qualification!U625,libtwolang,0))&gt;=1,INDEX(codetwolang,MATCH(Qualification!U625,libtwolang,0))&lt;=999),TRUE,FALSE),IF(AND(INDEX(codetwolang,MATCH(Qualification!U625,libtwolang,0))&gt;=10,INDEX(codetwolang,MATCH(Qualification!U625,libtwolang,0))&lt;=99),FALSE,TRUE))))</f>
        <v/>
      </c>
      <c r="AE625" s="26" t="str">
        <f t="shared" si="217"/>
        <v/>
      </c>
      <c r="AF625" s="56" t="str">
        <f t="shared" si="203"/>
        <v/>
      </c>
    </row>
    <row r="626" spans="1:32">
      <c r="A626" s="40" t="str">
        <f t="shared" si="218"/>
        <v/>
      </c>
      <c r="B626" s="40" t="str">
        <f t="shared" si="204"/>
        <v/>
      </c>
      <c r="C626" s="65" t="str">
        <f t="shared" si="205"/>
        <v/>
      </c>
      <c r="D626" s="56" t="str">
        <f t="shared" si="206"/>
        <v/>
      </c>
      <c r="E626" s="56" t="str">
        <f t="shared" si="207"/>
        <v/>
      </c>
      <c r="F626" s="66" t="str">
        <f t="shared" si="208"/>
        <v/>
      </c>
      <c r="G626" s="66" t="str">
        <f t="shared" si="209"/>
        <v/>
      </c>
      <c r="H626" s="57" t="str">
        <f t="shared" si="210"/>
        <v/>
      </c>
      <c r="I626" s="57" t="str">
        <f t="shared" si="211"/>
        <v/>
      </c>
      <c r="J626" s="64" t="str">
        <f t="shared" si="212"/>
        <v/>
      </c>
      <c r="K626" s="64" t="str">
        <f t="shared" si="213"/>
        <v/>
      </c>
      <c r="L626" s="114" t="str">
        <f t="shared" si="214"/>
        <v/>
      </c>
      <c r="M626" s="114" t="str">
        <f t="shared" si="215"/>
        <v/>
      </c>
      <c r="N626" s="113" t="str">
        <f>IF(B626&lt;&gt;"",IF(INDEX(ctrlage,B626)=TRUE,Livraison!$B$15-(YEAR(INDEX(pgebdat,B626))),""),"")</f>
        <v/>
      </c>
      <c r="O626" s="107"/>
      <c r="P626" s="105"/>
      <c r="Q626" s="108"/>
      <c r="R626" s="126"/>
      <c r="S626" s="108"/>
      <c r="T626" s="108"/>
      <c r="U626" s="108"/>
      <c r="V626" s="105"/>
      <c r="W626" s="132" t="str">
        <f t="shared" si="219"/>
        <v/>
      </c>
      <c r="X626" s="26" t="str">
        <f t="shared" si="216"/>
        <v/>
      </c>
      <c r="Y626" s="26" t="str">
        <f t="shared" si="198"/>
        <v/>
      </c>
      <c r="Z626" s="26" t="str">
        <f t="shared" si="199"/>
        <v/>
      </c>
      <c r="AA626" s="26" t="str">
        <f t="shared" si="200"/>
        <v/>
      </c>
      <c r="AB626" s="26" t="str">
        <f t="shared" si="201"/>
        <v/>
      </c>
      <c r="AC626" s="26" t="str">
        <f t="shared" si="202"/>
        <v/>
      </c>
      <c r="AD626" s="26" t="str">
        <f>IF(OR(ISBLANK(U626),ISBLANK(Q626),U626="-"),"",IF(ISNA(MATCH(U626,libtwolang,0)),FALSE,IF(AND(Z626=TRUE,INDEX(codetform,MATCH(Qualification!Q626,libtform,0))&gt;=10311000,INDEX(codetform,MATCH(Qualification!Q626,libtform,0))&lt;=10319900),IF(AND(INDEX(codetwolang,MATCH(Qualification!U626,libtwolang,0))&gt;=1,INDEX(codetwolang,MATCH(Qualification!U626,libtwolang,0))&lt;=999),TRUE,FALSE),IF(AND(INDEX(codetwolang,MATCH(Qualification!U626,libtwolang,0))&gt;=10,INDEX(codetwolang,MATCH(Qualification!U626,libtwolang,0))&lt;=99),FALSE,TRUE))))</f>
        <v/>
      </c>
      <c r="AE626" s="26" t="str">
        <f t="shared" si="217"/>
        <v/>
      </c>
      <c r="AF626" s="56" t="str">
        <f t="shared" si="203"/>
        <v/>
      </c>
    </row>
    <row r="627" spans="1:32">
      <c r="A627" s="40" t="str">
        <f t="shared" si="218"/>
        <v/>
      </c>
      <c r="B627" s="40" t="str">
        <f t="shared" si="204"/>
        <v/>
      </c>
      <c r="C627" s="65" t="str">
        <f t="shared" si="205"/>
        <v/>
      </c>
      <c r="D627" s="56" t="str">
        <f t="shared" si="206"/>
        <v/>
      </c>
      <c r="E627" s="56" t="str">
        <f t="shared" si="207"/>
        <v/>
      </c>
      <c r="F627" s="66" t="str">
        <f t="shared" si="208"/>
        <v/>
      </c>
      <c r="G627" s="66" t="str">
        <f t="shared" si="209"/>
        <v/>
      </c>
      <c r="H627" s="57" t="str">
        <f t="shared" si="210"/>
        <v/>
      </c>
      <c r="I627" s="57" t="str">
        <f t="shared" si="211"/>
        <v/>
      </c>
      <c r="J627" s="64" t="str">
        <f t="shared" si="212"/>
        <v/>
      </c>
      <c r="K627" s="64" t="str">
        <f t="shared" si="213"/>
        <v/>
      </c>
      <c r="L627" s="114" t="str">
        <f t="shared" si="214"/>
        <v/>
      </c>
      <c r="M627" s="114" t="str">
        <f t="shared" si="215"/>
        <v/>
      </c>
      <c r="N627" s="113" t="str">
        <f>IF(B627&lt;&gt;"",IF(INDEX(ctrlage,B627)=TRUE,Livraison!$B$15-(YEAR(INDEX(pgebdat,B627))),""),"")</f>
        <v/>
      </c>
      <c r="O627" s="107"/>
      <c r="P627" s="105"/>
      <c r="Q627" s="108"/>
      <c r="R627" s="126"/>
      <c r="S627" s="108"/>
      <c r="T627" s="108"/>
      <c r="U627" s="108"/>
      <c r="V627" s="105"/>
      <c r="W627" s="132" t="str">
        <f t="shared" si="219"/>
        <v/>
      </c>
      <c r="X627" s="26" t="str">
        <f t="shared" si="216"/>
        <v/>
      </c>
      <c r="Y627" s="26" t="str">
        <f t="shared" si="198"/>
        <v/>
      </c>
      <c r="Z627" s="26" t="str">
        <f t="shared" si="199"/>
        <v/>
      </c>
      <c r="AA627" s="26" t="str">
        <f t="shared" si="200"/>
        <v/>
      </c>
      <c r="AB627" s="26" t="str">
        <f t="shared" si="201"/>
        <v/>
      </c>
      <c r="AC627" s="26" t="str">
        <f t="shared" si="202"/>
        <v/>
      </c>
      <c r="AD627" s="26" t="str">
        <f>IF(OR(ISBLANK(U627),ISBLANK(Q627),U627="-"),"",IF(ISNA(MATCH(U627,libtwolang,0)),FALSE,IF(AND(Z627=TRUE,INDEX(codetform,MATCH(Qualification!Q627,libtform,0))&gt;=10311000,INDEX(codetform,MATCH(Qualification!Q627,libtform,0))&lt;=10319900),IF(AND(INDEX(codetwolang,MATCH(Qualification!U627,libtwolang,0))&gt;=1,INDEX(codetwolang,MATCH(Qualification!U627,libtwolang,0))&lt;=999),TRUE,FALSE),IF(AND(INDEX(codetwolang,MATCH(Qualification!U627,libtwolang,0))&gt;=10,INDEX(codetwolang,MATCH(Qualification!U627,libtwolang,0))&lt;=99),FALSE,TRUE))))</f>
        <v/>
      </c>
      <c r="AE627" s="26" t="str">
        <f t="shared" si="217"/>
        <v/>
      </c>
      <c r="AF627" s="56" t="str">
        <f t="shared" si="203"/>
        <v/>
      </c>
    </row>
    <row r="628" spans="1:32">
      <c r="A628" s="40" t="str">
        <f t="shared" si="218"/>
        <v/>
      </c>
      <c r="B628" s="40" t="str">
        <f t="shared" si="204"/>
        <v/>
      </c>
      <c r="C628" s="65" t="str">
        <f t="shared" si="205"/>
        <v/>
      </c>
      <c r="D628" s="56" t="str">
        <f t="shared" si="206"/>
        <v/>
      </c>
      <c r="E628" s="56" t="str">
        <f t="shared" si="207"/>
        <v/>
      </c>
      <c r="F628" s="66" t="str">
        <f t="shared" si="208"/>
        <v/>
      </c>
      <c r="G628" s="66" t="str">
        <f t="shared" si="209"/>
        <v/>
      </c>
      <c r="H628" s="57" t="str">
        <f t="shared" si="210"/>
        <v/>
      </c>
      <c r="I628" s="57" t="str">
        <f t="shared" si="211"/>
        <v/>
      </c>
      <c r="J628" s="64" t="str">
        <f t="shared" si="212"/>
        <v/>
      </c>
      <c r="K628" s="64" t="str">
        <f t="shared" si="213"/>
        <v/>
      </c>
      <c r="L628" s="114" t="str">
        <f t="shared" si="214"/>
        <v/>
      </c>
      <c r="M628" s="114" t="str">
        <f t="shared" si="215"/>
        <v/>
      </c>
      <c r="N628" s="113" t="str">
        <f>IF(B628&lt;&gt;"",IF(INDEX(ctrlage,B628)=TRUE,Livraison!$B$15-(YEAR(INDEX(pgebdat,B628))),""),"")</f>
        <v/>
      </c>
      <c r="O628" s="107"/>
      <c r="P628" s="105"/>
      <c r="Q628" s="108"/>
      <c r="R628" s="126"/>
      <c r="S628" s="108"/>
      <c r="T628" s="108"/>
      <c r="U628" s="108"/>
      <c r="V628" s="105"/>
      <c r="W628" s="132" t="str">
        <f t="shared" si="219"/>
        <v/>
      </c>
      <c r="X628" s="26" t="str">
        <f t="shared" si="216"/>
        <v/>
      </c>
      <c r="Y628" s="26" t="str">
        <f t="shared" si="198"/>
        <v/>
      </c>
      <c r="Z628" s="26" t="str">
        <f t="shared" si="199"/>
        <v/>
      </c>
      <c r="AA628" s="26" t="str">
        <f t="shared" si="200"/>
        <v/>
      </c>
      <c r="AB628" s="26" t="str">
        <f t="shared" si="201"/>
        <v/>
      </c>
      <c r="AC628" s="26" t="str">
        <f t="shared" si="202"/>
        <v/>
      </c>
      <c r="AD628" s="26" t="str">
        <f>IF(OR(ISBLANK(U628),ISBLANK(Q628),U628="-"),"",IF(ISNA(MATCH(U628,libtwolang,0)),FALSE,IF(AND(Z628=TRUE,INDEX(codetform,MATCH(Qualification!Q628,libtform,0))&gt;=10311000,INDEX(codetform,MATCH(Qualification!Q628,libtform,0))&lt;=10319900),IF(AND(INDEX(codetwolang,MATCH(Qualification!U628,libtwolang,0))&gt;=1,INDEX(codetwolang,MATCH(Qualification!U628,libtwolang,0))&lt;=999),TRUE,FALSE),IF(AND(INDEX(codetwolang,MATCH(Qualification!U628,libtwolang,0))&gt;=10,INDEX(codetwolang,MATCH(Qualification!U628,libtwolang,0))&lt;=99),FALSE,TRUE))))</f>
        <v/>
      </c>
      <c r="AE628" s="26" t="str">
        <f t="shared" si="217"/>
        <v/>
      </c>
      <c r="AF628" s="56" t="str">
        <f t="shared" si="203"/>
        <v/>
      </c>
    </row>
    <row r="629" spans="1:32">
      <c r="A629" s="40" t="str">
        <f t="shared" si="218"/>
        <v/>
      </c>
      <c r="B629" s="40" t="str">
        <f t="shared" si="204"/>
        <v/>
      </c>
      <c r="C629" s="65" t="str">
        <f t="shared" si="205"/>
        <v/>
      </c>
      <c r="D629" s="56" t="str">
        <f t="shared" si="206"/>
        <v/>
      </c>
      <c r="E629" s="56" t="str">
        <f t="shared" si="207"/>
        <v/>
      </c>
      <c r="F629" s="66" t="str">
        <f t="shared" si="208"/>
        <v/>
      </c>
      <c r="G629" s="66" t="str">
        <f t="shared" si="209"/>
        <v/>
      </c>
      <c r="H629" s="57" t="str">
        <f t="shared" si="210"/>
        <v/>
      </c>
      <c r="I629" s="57" t="str">
        <f t="shared" si="211"/>
        <v/>
      </c>
      <c r="J629" s="64" t="str">
        <f t="shared" si="212"/>
        <v/>
      </c>
      <c r="K629" s="64" t="str">
        <f t="shared" si="213"/>
        <v/>
      </c>
      <c r="L629" s="114" t="str">
        <f t="shared" si="214"/>
        <v/>
      </c>
      <c r="M629" s="114" t="str">
        <f t="shared" si="215"/>
        <v/>
      </c>
      <c r="N629" s="113" t="str">
        <f>IF(B629&lt;&gt;"",IF(INDEX(ctrlage,B629)=TRUE,Livraison!$B$15-(YEAR(INDEX(pgebdat,B629))),""),"")</f>
        <v/>
      </c>
      <c r="O629" s="107"/>
      <c r="P629" s="105"/>
      <c r="Q629" s="108"/>
      <c r="R629" s="126"/>
      <c r="S629" s="108"/>
      <c r="T629" s="108"/>
      <c r="U629" s="108"/>
      <c r="V629" s="105"/>
      <c r="W629" s="132" t="str">
        <f t="shared" si="219"/>
        <v/>
      </c>
      <c r="X629" s="26" t="str">
        <f t="shared" si="216"/>
        <v/>
      </c>
      <c r="Y629" s="26" t="str">
        <f t="shared" si="198"/>
        <v/>
      </c>
      <c r="Z629" s="26" t="str">
        <f t="shared" si="199"/>
        <v/>
      </c>
      <c r="AA629" s="26" t="str">
        <f t="shared" si="200"/>
        <v/>
      </c>
      <c r="AB629" s="26" t="str">
        <f t="shared" si="201"/>
        <v/>
      </c>
      <c r="AC629" s="26" t="str">
        <f t="shared" si="202"/>
        <v/>
      </c>
      <c r="AD629" s="26" t="str">
        <f>IF(OR(ISBLANK(U629),ISBLANK(Q629),U629="-"),"",IF(ISNA(MATCH(U629,libtwolang,0)),FALSE,IF(AND(Z629=TRUE,INDEX(codetform,MATCH(Qualification!Q629,libtform,0))&gt;=10311000,INDEX(codetform,MATCH(Qualification!Q629,libtform,0))&lt;=10319900),IF(AND(INDEX(codetwolang,MATCH(Qualification!U629,libtwolang,0))&gt;=1,INDEX(codetwolang,MATCH(Qualification!U629,libtwolang,0))&lt;=999),TRUE,FALSE),IF(AND(INDEX(codetwolang,MATCH(Qualification!U629,libtwolang,0))&gt;=10,INDEX(codetwolang,MATCH(Qualification!U629,libtwolang,0))&lt;=99),FALSE,TRUE))))</f>
        <v/>
      </c>
      <c r="AE629" s="26" t="str">
        <f t="shared" si="217"/>
        <v/>
      </c>
      <c r="AF629" s="56" t="str">
        <f t="shared" si="203"/>
        <v/>
      </c>
    </row>
    <row r="630" spans="1:32">
      <c r="A630" s="40" t="str">
        <f t="shared" si="218"/>
        <v/>
      </c>
      <c r="B630" s="40" t="str">
        <f t="shared" si="204"/>
        <v/>
      </c>
      <c r="C630" s="65" t="str">
        <f t="shared" si="205"/>
        <v/>
      </c>
      <c r="D630" s="56" t="str">
        <f t="shared" si="206"/>
        <v/>
      </c>
      <c r="E630" s="56" t="str">
        <f t="shared" si="207"/>
        <v/>
      </c>
      <c r="F630" s="66" t="str">
        <f t="shared" si="208"/>
        <v/>
      </c>
      <c r="G630" s="66" t="str">
        <f t="shared" si="209"/>
        <v/>
      </c>
      <c r="H630" s="57" t="str">
        <f t="shared" si="210"/>
        <v/>
      </c>
      <c r="I630" s="57" t="str">
        <f t="shared" si="211"/>
        <v/>
      </c>
      <c r="J630" s="64" t="str">
        <f t="shared" si="212"/>
        <v/>
      </c>
      <c r="K630" s="64" t="str">
        <f t="shared" si="213"/>
        <v/>
      </c>
      <c r="L630" s="114" t="str">
        <f t="shared" si="214"/>
        <v/>
      </c>
      <c r="M630" s="114" t="str">
        <f t="shared" si="215"/>
        <v/>
      </c>
      <c r="N630" s="113" t="str">
        <f>IF(B630&lt;&gt;"",IF(INDEX(ctrlage,B630)=TRUE,Livraison!$B$15-(YEAR(INDEX(pgebdat,B630))),""),"")</f>
        <v/>
      </c>
      <c r="O630" s="107"/>
      <c r="P630" s="105"/>
      <c r="Q630" s="108"/>
      <c r="R630" s="126"/>
      <c r="S630" s="108"/>
      <c r="T630" s="108"/>
      <c r="U630" s="108"/>
      <c r="V630" s="105"/>
      <c r="W630" s="132" t="str">
        <f t="shared" si="219"/>
        <v/>
      </c>
      <c r="X630" s="26" t="str">
        <f t="shared" si="216"/>
        <v/>
      </c>
      <c r="Y630" s="26" t="str">
        <f t="shared" si="198"/>
        <v/>
      </c>
      <c r="Z630" s="26" t="str">
        <f t="shared" si="199"/>
        <v/>
      </c>
      <c r="AA630" s="26" t="str">
        <f t="shared" si="200"/>
        <v/>
      </c>
      <c r="AB630" s="26" t="str">
        <f t="shared" si="201"/>
        <v/>
      </c>
      <c r="AC630" s="26" t="str">
        <f t="shared" si="202"/>
        <v/>
      </c>
      <c r="AD630" s="26" t="str">
        <f>IF(OR(ISBLANK(U630),ISBLANK(Q630),U630="-"),"",IF(ISNA(MATCH(U630,libtwolang,0)),FALSE,IF(AND(Z630=TRUE,INDEX(codetform,MATCH(Qualification!Q630,libtform,0))&gt;=10311000,INDEX(codetform,MATCH(Qualification!Q630,libtform,0))&lt;=10319900),IF(AND(INDEX(codetwolang,MATCH(Qualification!U630,libtwolang,0))&gt;=1,INDEX(codetwolang,MATCH(Qualification!U630,libtwolang,0))&lt;=999),TRUE,FALSE),IF(AND(INDEX(codetwolang,MATCH(Qualification!U630,libtwolang,0))&gt;=10,INDEX(codetwolang,MATCH(Qualification!U630,libtwolang,0))&lt;=99),FALSE,TRUE))))</f>
        <v/>
      </c>
      <c r="AE630" s="26" t="str">
        <f t="shared" si="217"/>
        <v/>
      </c>
      <c r="AF630" s="56" t="str">
        <f t="shared" si="203"/>
        <v/>
      </c>
    </row>
    <row r="631" spans="1:32">
      <c r="A631" s="40" t="str">
        <f t="shared" si="218"/>
        <v/>
      </c>
      <c r="B631" s="40" t="str">
        <f t="shared" si="204"/>
        <v/>
      </c>
      <c r="C631" s="65" t="str">
        <f t="shared" si="205"/>
        <v/>
      </c>
      <c r="D631" s="56" t="str">
        <f t="shared" si="206"/>
        <v/>
      </c>
      <c r="E631" s="56" t="str">
        <f t="shared" si="207"/>
        <v/>
      </c>
      <c r="F631" s="66" t="str">
        <f t="shared" si="208"/>
        <v/>
      </c>
      <c r="G631" s="66" t="str">
        <f t="shared" si="209"/>
        <v/>
      </c>
      <c r="H631" s="57" t="str">
        <f t="shared" si="210"/>
        <v/>
      </c>
      <c r="I631" s="57" t="str">
        <f t="shared" si="211"/>
        <v/>
      </c>
      <c r="J631" s="64" t="str">
        <f t="shared" si="212"/>
        <v/>
      </c>
      <c r="K631" s="64" t="str">
        <f t="shared" si="213"/>
        <v/>
      </c>
      <c r="L631" s="114" t="str">
        <f t="shared" si="214"/>
        <v/>
      </c>
      <c r="M631" s="114" t="str">
        <f t="shared" si="215"/>
        <v/>
      </c>
      <c r="N631" s="113" t="str">
        <f>IF(B631&lt;&gt;"",IF(INDEX(ctrlage,B631)=TRUE,Livraison!$B$15-(YEAR(INDEX(pgebdat,B631))),""),"")</f>
        <v/>
      </c>
      <c r="O631" s="107"/>
      <c r="P631" s="105"/>
      <c r="Q631" s="108"/>
      <c r="R631" s="126"/>
      <c r="S631" s="108"/>
      <c r="T631" s="108"/>
      <c r="U631" s="108"/>
      <c r="V631" s="105"/>
      <c r="W631" s="132" t="str">
        <f t="shared" si="219"/>
        <v/>
      </c>
      <c r="X631" s="26" t="str">
        <f t="shared" si="216"/>
        <v/>
      </c>
      <c r="Y631" s="26" t="str">
        <f t="shared" si="198"/>
        <v/>
      </c>
      <c r="Z631" s="26" t="str">
        <f t="shared" si="199"/>
        <v/>
      </c>
      <c r="AA631" s="26" t="str">
        <f t="shared" si="200"/>
        <v/>
      </c>
      <c r="AB631" s="26" t="str">
        <f t="shared" si="201"/>
        <v/>
      </c>
      <c r="AC631" s="26" t="str">
        <f t="shared" si="202"/>
        <v/>
      </c>
      <c r="AD631" s="26" t="str">
        <f>IF(OR(ISBLANK(U631),ISBLANK(Q631),U631="-"),"",IF(ISNA(MATCH(U631,libtwolang,0)),FALSE,IF(AND(Z631=TRUE,INDEX(codetform,MATCH(Qualification!Q631,libtform,0))&gt;=10311000,INDEX(codetform,MATCH(Qualification!Q631,libtform,0))&lt;=10319900),IF(AND(INDEX(codetwolang,MATCH(Qualification!U631,libtwolang,0))&gt;=1,INDEX(codetwolang,MATCH(Qualification!U631,libtwolang,0))&lt;=999),TRUE,FALSE),IF(AND(INDEX(codetwolang,MATCH(Qualification!U631,libtwolang,0))&gt;=10,INDEX(codetwolang,MATCH(Qualification!U631,libtwolang,0))&lt;=99),FALSE,TRUE))))</f>
        <v/>
      </c>
      <c r="AE631" s="26" t="str">
        <f t="shared" si="217"/>
        <v/>
      </c>
      <c r="AF631" s="56" t="str">
        <f t="shared" si="203"/>
        <v/>
      </c>
    </row>
    <row r="632" spans="1:32">
      <c r="A632" s="40" t="str">
        <f t="shared" si="218"/>
        <v/>
      </c>
      <c r="B632" s="40" t="str">
        <f t="shared" si="204"/>
        <v/>
      </c>
      <c r="C632" s="65" t="str">
        <f t="shared" si="205"/>
        <v/>
      </c>
      <c r="D632" s="56" t="str">
        <f t="shared" si="206"/>
        <v/>
      </c>
      <c r="E632" s="56" t="str">
        <f t="shared" si="207"/>
        <v/>
      </c>
      <c r="F632" s="66" t="str">
        <f t="shared" si="208"/>
        <v/>
      </c>
      <c r="G632" s="66" t="str">
        <f t="shared" si="209"/>
        <v/>
      </c>
      <c r="H632" s="57" t="str">
        <f t="shared" si="210"/>
        <v/>
      </c>
      <c r="I632" s="57" t="str">
        <f t="shared" si="211"/>
        <v/>
      </c>
      <c r="J632" s="64" t="str">
        <f t="shared" si="212"/>
        <v/>
      </c>
      <c r="K632" s="64" t="str">
        <f t="shared" si="213"/>
        <v/>
      </c>
      <c r="L632" s="114" t="str">
        <f t="shared" si="214"/>
        <v/>
      </c>
      <c r="M632" s="114" t="str">
        <f t="shared" si="215"/>
        <v/>
      </c>
      <c r="N632" s="113" t="str">
        <f>IF(B632&lt;&gt;"",IF(INDEX(ctrlage,B632)=TRUE,Livraison!$B$15-(YEAR(INDEX(pgebdat,B632))),""),"")</f>
        <v/>
      </c>
      <c r="O632" s="107"/>
      <c r="P632" s="105"/>
      <c r="Q632" s="108"/>
      <c r="R632" s="126"/>
      <c r="S632" s="108"/>
      <c r="T632" s="108"/>
      <c r="U632" s="108"/>
      <c r="V632" s="105"/>
      <c r="W632" s="132" t="str">
        <f t="shared" si="219"/>
        <v/>
      </c>
      <c r="X632" s="26" t="str">
        <f t="shared" si="216"/>
        <v/>
      </c>
      <c r="Y632" s="26" t="str">
        <f t="shared" ref="Y632:Y695" si="220">IF(ISBLANK(P632),"",IF(OR(ISNA(MATCH(P632,libinst,0)),P632="-"),FALSE,TRUE))</f>
        <v/>
      </c>
      <c r="Z632" s="26" t="str">
        <f t="shared" ref="Z632:Z695" si="221">IF(ISBLANK(Q632),"",IF(OR(ISNA(MATCH(Q632,libtform,0)),Q632="-"),FALSE,TRUE))</f>
        <v/>
      </c>
      <c r="AA632" s="26" t="str">
        <f t="shared" ref="AA632:AA695" si="222">IF(ISBLANK(R632),"",IF(AND(R632 &gt; DATE(1925,1,1),R632 &lt; DATE(2100,1,1)),TRUE,FALSE))</f>
        <v/>
      </c>
      <c r="AB632" s="26" t="str">
        <f t="shared" ref="AB632:AB695" si="223">IF(ISBLANK(S632),"",IF(AND(S632 &gt;=1,S632 &lt;=9),TRUE,FALSE))</f>
        <v/>
      </c>
      <c r="AC632" s="26" t="str">
        <f t="shared" ref="AC632:AC695" si="224">IF(ISBLANK(T632),"",IF(OR(ISNA(MATCH(T632,libresult,0)),T632="-"),FALSE,TRUE))</f>
        <v/>
      </c>
      <c r="AD632" s="26" t="str">
        <f>IF(OR(ISBLANK(U632),ISBLANK(Q632),U632="-"),"",IF(ISNA(MATCH(U632,libtwolang,0)),FALSE,IF(AND(Z632=TRUE,INDEX(codetform,MATCH(Qualification!Q632,libtform,0))&gt;=10311000,INDEX(codetform,MATCH(Qualification!Q632,libtform,0))&lt;=10319900),IF(AND(INDEX(codetwolang,MATCH(Qualification!U632,libtwolang,0))&gt;=1,INDEX(codetwolang,MATCH(Qualification!U632,libtwolang,0))&lt;=999),TRUE,FALSE),IF(AND(INDEX(codetwolang,MATCH(Qualification!U632,libtwolang,0))&gt;=10,INDEX(codetwolang,MATCH(Qualification!U632,libtwolang,0))&lt;=99),FALSE,TRUE))))</f>
        <v/>
      </c>
      <c r="AE632" s="26" t="str">
        <f t="shared" si="217"/>
        <v/>
      </c>
      <c r="AF632" s="56" t="str">
        <f t="shared" ref="AF632:AF695" si="225">IF(A632="","",1)</f>
        <v/>
      </c>
    </row>
    <row r="633" spans="1:32">
      <c r="A633" s="40" t="str">
        <f t="shared" si="218"/>
        <v/>
      </c>
      <c r="B633" s="40" t="str">
        <f t="shared" si="204"/>
        <v/>
      </c>
      <c r="C633" s="65" t="str">
        <f t="shared" si="205"/>
        <v/>
      </c>
      <c r="D633" s="56" t="str">
        <f t="shared" si="206"/>
        <v/>
      </c>
      <c r="E633" s="56" t="str">
        <f t="shared" si="207"/>
        <v/>
      </c>
      <c r="F633" s="66" t="str">
        <f t="shared" si="208"/>
        <v/>
      </c>
      <c r="G633" s="66" t="str">
        <f t="shared" si="209"/>
        <v/>
      </c>
      <c r="H633" s="57" t="str">
        <f t="shared" si="210"/>
        <v/>
      </c>
      <c r="I633" s="57" t="str">
        <f t="shared" si="211"/>
        <v/>
      </c>
      <c r="J633" s="64" t="str">
        <f t="shared" si="212"/>
        <v/>
      </c>
      <c r="K633" s="64" t="str">
        <f t="shared" si="213"/>
        <v/>
      </c>
      <c r="L633" s="114" t="str">
        <f t="shared" si="214"/>
        <v/>
      </c>
      <c r="M633" s="114" t="str">
        <f t="shared" si="215"/>
        <v/>
      </c>
      <c r="N633" s="113" t="str">
        <f>IF(B633&lt;&gt;"",IF(INDEX(ctrlage,B633)=TRUE,Livraison!$B$15-(YEAR(INDEX(pgebdat,B633))),""),"")</f>
        <v/>
      </c>
      <c r="O633" s="107"/>
      <c r="P633" s="105"/>
      <c r="Q633" s="108"/>
      <c r="R633" s="126"/>
      <c r="S633" s="108"/>
      <c r="T633" s="108"/>
      <c r="U633" s="108"/>
      <c r="V633" s="105"/>
      <c r="W633" s="132" t="str">
        <f t="shared" si="219"/>
        <v/>
      </c>
      <c r="X633" s="26" t="str">
        <f t="shared" si="216"/>
        <v/>
      </c>
      <c r="Y633" s="26" t="str">
        <f t="shared" si="220"/>
        <v/>
      </c>
      <c r="Z633" s="26" t="str">
        <f t="shared" si="221"/>
        <v/>
      </c>
      <c r="AA633" s="26" t="str">
        <f t="shared" si="222"/>
        <v/>
      </c>
      <c r="AB633" s="26" t="str">
        <f t="shared" si="223"/>
        <v/>
      </c>
      <c r="AC633" s="26" t="str">
        <f t="shared" si="224"/>
        <v/>
      </c>
      <c r="AD633" s="26" t="str">
        <f>IF(OR(ISBLANK(U633),ISBLANK(Q633),U633="-"),"",IF(ISNA(MATCH(U633,libtwolang,0)),FALSE,IF(AND(Z633=TRUE,INDEX(codetform,MATCH(Qualification!Q633,libtform,0))&gt;=10311000,INDEX(codetform,MATCH(Qualification!Q633,libtform,0))&lt;=10319900),IF(AND(INDEX(codetwolang,MATCH(Qualification!U633,libtwolang,0))&gt;=1,INDEX(codetwolang,MATCH(Qualification!U633,libtwolang,0))&lt;=999),TRUE,FALSE),IF(AND(INDEX(codetwolang,MATCH(Qualification!U633,libtwolang,0))&gt;=10,INDEX(codetwolang,MATCH(Qualification!U633,libtwolang,0))&lt;=99),FALSE,TRUE))))</f>
        <v/>
      </c>
      <c r="AE633" s="26" t="str">
        <f t="shared" si="217"/>
        <v/>
      </c>
      <c r="AF633" s="56" t="str">
        <f t="shared" si="225"/>
        <v/>
      </c>
    </row>
    <row r="634" spans="1:32">
      <c r="A634" s="40" t="str">
        <f t="shared" si="218"/>
        <v/>
      </c>
      <c r="B634" s="40" t="str">
        <f t="shared" si="204"/>
        <v/>
      </c>
      <c r="C634" s="65" t="str">
        <f t="shared" si="205"/>
        <v/>
      </c>
      <c r="D634" s="56" t="str">
        <f t="shared" si="206"/>
        <v/>
      </c>
      <c r="E634" s="56" t="str">
        <f t="shared" si="207"/>
        <v/>
      </c>
      <c r="F634" s="66" t="str">
        <f t="shared" si="208"/>
        <v/>
      </c>
      <c r="G634" s="66" t="str">
        <f t="shared" si="209"/>
        <v/>
      </c>
      <c r="H634" s="57" t="str">
        <f t="shared" si="210"/>
        <v/>
      </c>
      <c r="I634" s="57" t="str">
        <f t="shared" si="211"/>
        <v/>
      </c>
      <c r="J634" s="64" t="str">
        <f t="shared" si="212"/>
        <v/>
      </c>
      <c r="K634" s="64" t="str">
        <f t="shared" si="213"/>
        <v/>
      </c>
      <c r="L634" s="114" t="str">
        <f t="shared" si="214"/>
        <v/>
      </c>
      <c r="M634" s="114" t="str">
        <f t="shared" si="215"/>
        <v/>
      </c>
      <c r="N634" s="113" t="str">
        <f>IF(B634&lt;&gt;"",IF(INDEX(ctrlage,B634)=TRUE,Livraison!$B$15-(YEAR(INDEX(pgebdat,B634))),""),"")</f>
        <v/>
      </c>
      <c r="O634" s="107"/>
      <c r="P634" s="105"/>
      <c r="Q634" s="108"/>
      <c r="R634" s="126"/>
      <c r="S634" s="108"/>
      <c r="T634" s="108"/>
      <c r="U634" s="108"/>
      <c r="V634" s="105"/>
      <c r="W634" s="132" t="str">
        <f t="shared" si="219"/>
        <v/>
      </c>
      <c r="X634" s="26" t="str">
        <f t="shared" si="216"/>
        <v/>
      </c>
      <c r="Y634" s="26" t="str">
        <f t="shared" si="220"/>
        <v/>
      </c>
      <c r="Z634" s="26" t="str">
        <f t="shared" si="221"/>
        <v/>
      </c>
      <c r="AA634" s="26" t="str">
        <f t="shared" si="222"/>
        <v/>
      </c>
      <c r="AB634" s="26" t="str">
        <f t="shared" si="223"/>
        <v/>
      </c>
      <c r="AC634" s="26" t="str">
        <f t="shared" si="224"/>
        <v/>
      </c>
      <c r="AD634" s="26" t="str">
        <f>IF(OR(ISBLANK(U634),ISBLANK(Q634),U634="-"),"",IF(ISNA(MATCH(U634,libtwolang,0)),FALSE,IF(AND(Z634=TRUE,INDEX(codetform,MATCH(Qualification!Q634,libtform,0))&gt;=10311000,INDEX(codetform,MATCH(Qualification!Q634,libtform,0))&lt;=10319900),IF(AND(INDEX(codetwolang,MATCH(Qualification!U634,libtwolang,0))&gt;=1,INDEX(codetwolang,MATCH(Qualification!U634,libtwolang,0))&lt;=999),TRUE,FALSE),IF(AND(INDEX(codetwolang,MATCH(Qualification!U634,libtwolang,0))&gt;=10,INDEX(codetwolang,MATCH(Qualification!U634,libtwolang,0))&lt;=99),FALSE,TRUE))))</f>
        <v/>
      </c>
      <c r="AE634" s="26" t="str">
        <f t="shared" si="217"/>
        <v/>
      </c>
      <c r="AF634" s="56" t="str">
        <f t="shared" si="225"/>
        <v/>
      </c>
    </row>
    <row r="635" spans="1:32">
      <c r="A635" s="40" t="str">
        <f t="shared" si="218"/>
        <v/>
      </c>
      <c r="B635" s="40" t="str">
        <f t="shared" si="204"/>
        <v/>
      </c>
      <c r="C635" s="65" t="str">
        <f t="shared" si="205"/>
        <v/>
      </c>
      <c r="D635" s="56" t="str">
        <f t="shared" si="206"/>
        <v/>
      </c>
      <c r="E635" s="56" t="str">
        <f t="shared" si="207"/>
        <v/>
      </c>
      <c r="F635" s="66" t="str">
        <f t="shared" si="208"/>
        <v/>
      </c>
      <c r="G635" s="66" t="str">
        <f t="shared" si="209"/>
        <v/>
      </c>
      <c r="H635" s="57" t="str">
        <f t="shared" si="210"/>
        <v/>
      </c>
      <c r="I635" s="57" t="str">
        <f t="shared" si="211"/>
        <v/>
      </c>
      <c r="J635" s="64" t="str">
        <f t="shared" si="212"/>
        <v/>
      </c>
      <c r="K635" s="64" t="str">
        <f t="shared" si="213"/>
        <v/>
      </c>
      <c r="L635" s="114" t="str">
        <f t="shared" si="214"/>
        <v/>
      </c>
      <c r="M635" s="114" t="str">
        <f t="shared" si="215"/>
        <v/>
      </c>
      <c r="N635" s="113" t="str">
        <f>IF(B635&lt;&gt;"",IF(INDEX(ctrlage,B635)=TRUE,Livraison!$B$15-(YEAR(INDEX(pgebdat,B635))),""),"")</f>
        <v/>
      </c>
      <c r="O635" s="107"/>
      <c r="P635" s="105"/>
      <c r="Q635" s="108"/>
      <c r="R635" s="126"/>
      <c r="S635" s="108"/>
      <c r="T635" s="108"/>
      <c r="U635" s="108"/>
      <c r="V635" s="105"/>
      <c r="W635" s="132" t="str">
        <f t="shared" si="219"/>
        <v/>
      </c>
      <c r="X635" s="26" t="str">
        <f t="shared" si="216"/>
        <v/>
      </c>
      <c r="Y635" s="26" t="str">
        <f t="shared" si="220"/>
        <v/>
      </c>
      <c r="Z635" s="26" t="str">
        <f t="shared" si="221"/>
        <v/>
      </c>
      <c r="AA635" s="26" t="str">
        <f t="shared" si="222"/>
        <v/>
      </c>
      <c r="AB635" s="26" t="str">
        <f t="shared" si="223"/>
        <v/>
      </c>
      <c r="AC635" s="26" t="str">
        <f t="shared" si="224"/>
        <v/>
      </c>
      <c r="AD635" s="26" t="str">
        <f>IF(OR(ISBLANK(U635),ISBLANK(Q635),U635="-"),"",IF(ISNA(MATCH(U635,libtwolang,0)),FALSE,IF(AND(Z635=TRUE,INDEX(codetform,MATCH(Qualification!Q635,libtform,0))&gt;=10311000,INDEX(codetform,MATCH(Qualification!Q635,libtform,0))&lt;=10319900),IF(AND(INDEX(codetwolang,MATCH(Qualification!U635,libtwolang,0))&gt;=1,INDEX(codetwolang,MATCH(Qualification!U635,libtwolang,0))&lt;=999),TRUE,FALSE),IF(AND(INDEX(codetwolang,MATCH(Qualification!U635,libtwolang,0))&gt;=10,INDEX(codetwolang,MATCH(Qualification!U635,libtwolang,0))&lt;=99),FALSE,TRUE))))</f>
        <v/>
      </c>
      <c r="AE635" s="26" t="str">
        <f t="shared" si="217"/>
        <v/>
      </c>
      <c r="AF635" s="56" t="str">
        <f t="shared" si="225"/>
        <v/>
      </c>
    </row>
    <row r="636" spans="1:32">
      <c r="A636" s="40" t="str">
        <f t="shared" si="218"/>
        <v/>
      </c>
      <c r="B636" s="40" t="str">
        <f t="shared" si="204"/>
        <v/>
      </c>
      <c r="C636" s="65" t="str">
        <f t="shared" si="205"/>
        <v/>
      </c>
      <c r="D636" s="56" t="str">
        <f t="shared" si="206"/>
        <v/>
      </c>
      <c r="E636" s="56" t="str">
        <f t="shared" si="207"/>
        <v/>
      </c>
      <c r="F636" s="66" t="str">
        <f t="shared" si="208"/>
        <v/>
      </c>
      <c r="G636" s="66" t="str">
        <f t="shared" si="209"/>
        <v/>
      </c>
      <c r="H636" s="57" t="str">
        <f t="shared" si="210"/>
        <v/>
      </c>
      <c r="I636" s="57" t="str">
        <f t="shared" si="211"/>
        <v/>
      </c>
      <c r="J636" s="64" t="str">
        <f t="shared" si="212"/>
        <v/>
      </c>
      <c r="K636" s="64" t="str">
        <f t="shared" si="213"/>
        <v/>
      </c>
      <c r="L636" s="114" t="str">
        <f t="shared" si="214"/>
        <v/>
      </c>
      <c r="M636" s="114" t="str">
        <f t="shared" si="215"/>
        <v/>
      </c>
      <c r="N636" s="113" t="str">
        <f>IF(B636&lt;&gt;"",IF(INDEX(ctrlage,B636)=TRUE,Livraison!$B$15-(YEAR(INDEX(pgebdat,B636))),""),"")</f>
        <v/>
      </c>
      <c r="O636" s="107"/>
      <c r="P636" s="105"/>
      <c r="Q636" s="108"/>
      <c r="R636" s="126"/>
      <c r="S636" s="108"/>
      <c r="T636" s="108"/>
      <c r="U636" s="108"/>
      <c r="V636" s="105"/>
      <c r="W636" s="132" t="str">
        <f t="shared" si="219"/>
        <v/>
      </c>
      <c r="X636" s="26" t="str">
        <f t="shared" si="216"/>
        <v/>
      </c>
      <c r="Y636" s="26" t="str">
        <f t="shared" si="220"/>
        <v/>
      </c>
      <c r="Z636" s="26" t="str">
        <f t="shared" si="221"/>
        <v/>
      </c>
      <c r="AA636" s="26" t="str">
        <f t="shared" si="222"/>
        <v/>
      </c>
      <c r="AB636" s="26" t="str">
        <f t="shared" si="223"/>
        <v/>
      </c>
      <c r="AC636" s="26" t="str">
        <f t="shared" si="224"/>
        <v/>
      </c>
      <c r="AD636" s="26" t="str">
        <f>IF(OR(ISBLANK(U636),ISBLANK(Q636),U636="-"),"",IF(ISNA(MATCH(U636,libtwolang,0)),FALSE,IF(AND(Z636=TRUE,INDEX(codetform,MATCH(Qualification!Q636,libtform,0))&gt;=10311000,INDEX(codetform,MATCH(Qualification!Q636,libtform,0))&lt;=10319900),IF(AND(INDEX(codetwolang,MATCH(Qualification!U636,libtwolang,0))&gt;=1,INDEX(codetwolang,MATCH(Qualification!U636,libtwolang,0))&lt;=999),TRUE,FALSE),IF(AND(INDEX(codetwolang,MATCH(Qualification!U636,libtwolang,0))&gt;=10,INDEX(codetwolang,MATCH(Qualification!U636,libtwolang,0))&lt;=99),FALSE,TRUE))))</f>
        <v/>
      </c>
      <c r="AE636" s="26" t="str">
        <f t="shared" si="217"/>
        <v/>
      </c>
      <c r="AF636" s="56" t="str">
        <f t="shared" si="225"/>
        <v/>
      </c>
    </row>
    <row r="637" spans="1:32">
      <c r="A637" s="40" t="str">
        <f t="shared" si="218"/>
        <v/>
      </c>
      <c r="B637" s="40" t="str">
        <f t="shared" si="204"/>
        <v/>
      </c>
      <c r="C637" s="65" t="str">
        <f t="shared" si="205"/>
        <v/>
      </c>
      <c r="D637" s="56" t="str">
        <f t="shared" si="206"/>
        <v/>
      </c>
      <c r="E637" s="56" t="str">
        <f t="shared" si="207"/>
        <v/>
      </c>
      <c r="F637" s="66" t="str">
        <f t="shared" si="208"/>
        <v/>
      </c>
      <c r="G637" s="66" t="str">
        <f t="shared" si="209"/>
        <v/>
      </c>
      <c r="H637" s="57" t="str">
        <f t="shared" si="210"/>
        <v/>
      </c>
      <c r="I637" s="57" t="str">
        <f t="shared" si="211"/>
        <v/>
      </c>
      <c r="J637" s="64" t="str">
        <f t="shared" si="212"/>
        <v/>
      </c>
      <c r="K637" s="64" t="str">
        <f t="shared" si="213"/>
        <v/>
      </c>
      <c r="L637" s="114" t="str">
        <f t="shared" si="214"/>
        <v/>
      </c>
      <c r="M637" s="114" t="str">
        <f t="shared" si="215"/>
        <v/>
      </c>
      <c r="N637" s="113" t="str">
        <f>IF(B637&lt;&gt;"",IF(INDEX(ctrlage,B637)=TRUE,Livraison!$B$15-(YEAR(INDEX(pgebdat,B637))),""),"")</f>
        <v/>
      </c>
      <c r="O637" s="107"/>
      <c r="P637" s="105"/>
      <c r="Q637" s="108"/>
      <c r="R637" s="126"/>
      <c r="S637" s="108"/>
      <c r="T637" s="108"/>
      <c r="U637" s="108"/>
      <c r="V637" s="105"/>
      <c r="W637" s="132" t="str">
        <f t="shared" si="219"/>
        <v/>
      </c>
      <c r="X637" s="26" t="str">
        <f t="shared" si="216"/>
        <v/>
      </c>
      <c r="Y637" s="26" t="str">
        <f t="shared" si="220"/>
        <v/>
      </c>
      <c r="Z637" s="26" t="str">
        <f t="shared" si="221"/>
        <v/>
      </c>
      <c r="AA637" s="26" t="str">
        <f t="shared" si="222"/>
        <v/>
      </c>
      <c r="AB637" s="26" t="str">
        <f t="shared" si="223"/>
        <v/>
      </c>
      <c r="AC637" s="26" t="str">
        <f t="shared" si="224"/>
        <v/>
      </c>
      <c r="AD637" s="26" t="str">
        <f>IF(OR(ISBLANK(U637),ISBLANK(Q637),U637="-"),"",IF(ISNA(MATCH(U637,libtwolang,0)),FALSE,IF(AND(Z637=TRUE,INDEX(codetform,MATCH(Qualification!Q637,libtform,0))&gt;=10311000,INDEX(codetform,MATCH(Qualification!Q637,libtform,0))&lt;=10319900),IF(AND(INDEX(codetwolang,MATCH(Qualification!U637,libtwolang,0))&gt;=1,INDEX(codetwolang,MATCH(Qualification!U637,libtwolang,0))&lt;=999),TRUE,FALSE),IF(AND(INDEX(codetwolang,MATCH(Qualification!U637,libtwolang,0))&gt;=10,INDEX(codetwolang,MATCH(Qualification!U637,libtwolang,0))&lt;=99),FALSE,TRUE))))</f>
        <v/>
      </c>
      <c r="AE637" s="26" t="str">
        <f t="shared" si="217"/>
        <v/>
      </c>
      <c r="AF637" s="56" t="str">
        <f t="shared" si="225"/>
        <v/>
      </c>
    </row>
    <row r="638" spans="1:32">
      <c r="A638" s="40" t="str">
        <f t="shared" si="218"/>
        <v/>
      </c>
      <c r="B638" s="40" t="str">
        <f t="shared" si="204"/>
        <v/>
      </c>
      <c r="C638" s="65" t="str">
        <f t="shared" si="205"/>
        <v/>
      </c>
      <c r="D638" s="56" t="str">
        <f t="shared" si="206"/>
        <v/>
      </c>
      <c r="E638" s="56" t="str">
        <f t="shared" si="207"/>
        <v/>
      </c>
      <c r="F638" s="66" t="str">
        <f t="shared" si="208"/>
        <v/>
      </c>
      <c r="G638" s="66" t="str">
        <f t="shared" si="209"/>
        <v/>
      </c>
      <c r="H638" s="57" t="str">
        <f t="shared" si="210"/>
        <v/>
      </c>
      <c r="I638" s="57" t="str">
        <f t="shared" si="211"/>
        <v/>
      </c>
      <c r="J638" s="64" t="str">
        <f t="shared" si="212"/>
        <v/>
      </c>
      <c r="K638" s="64" t="str">
        <f t="shared" si="213"/>
        <v/>
      </c>
      <c r="L638" s="114" t="str">
        <f t="shared" si="214"/>
        <v/>
      </c>
      <c r="M638" s="114" t="str">
        <f t="shared" si="215"/>
        <v/>
      </c>
      <c r="N638" s="113" t="str">
        <f>IF(B638&lt;&gt;"",IF(INDEX(ctrlage,B638)=TRUE,Livraison!$B$15-(YEAR(INDEX(pgebdat,B638))),""),"")</f>
        <v/>
      </c>
      <c r="O638" s="107"/>
      <c r="P638" s="105"/>
      <c r="Q638" s="108"/>
      <c r="R638" s="126"/>
      <c r="S638" s="108"/>
      <c r="T638" s="108"/>
      <c r="U638" s="108"/>
      <c r="V638" s="105"/>
      <c r="W638" s="132" t="str">
        <f t="shared" si="219"/>
        <v/>
      </c>
      <c r="X638" s="26" t="str">
        <f t="shared" si="216"/>
        <v/>
      </c>
      <c r="Y638" s="26" t="str">
        <f t="shared" si="220"/>
        <v/>
      </c>
      <c r="Z638" s="26" t="str">
        <f t="shared" si="221"/>
        <v/>
      </c>
      <c r="AA638" s="26" t="str">
        <f t="shared" si="222"/>
        <v/>
      </c>
      <c r="AB638" s="26" t="str">
        <f t="shared" si="223"/>
        <v/>
      </c>
      <c r="AC638" s="26" t="str">
        <f t="shared" si="224"/>
        <v/>
      </c>
      <c r="AD638" s="26" t="str">
        <f>IF(OR(ISBLANK(U638),ISBLANK(Q638),U638="-"),"",IF(ISNA(MATCH(U638,libtwolang,0)),FALSE,IF(AND(Z638=TRUE,INDEX(codetform,MATCH(Qualification!Q638,libtform,0))&gt;=10311000,INDEX(codetform,MATCH(Qualification!Q638,libtform,0))&lt;=10319900),IF(AND(INDEX(codetwolang,MATCH(Qualification!U638,libtwolang,0))&gt;=1,INDEX(codetwolang,MATCH(Qualification!U638,libtwolang,0))&lt;=999),TRUE,FALSE),IF(AND(INDEX(codetwolang,MATCH(Qualification!U638,libtwolang,0))&gt;=10,INDEX(codetwolang,MATCH(Qualification!U638,libtwolang,0))&lt;=99),FALSE,TRUE))))</f>
        <v/>
      </c>
      <c r="AE638" s="26" t="str">
        <f t="shared" si="217"/>
        <v/>
      </c>
      <c r="AF638" s="56" t="str">
        <f t="shared" si="225"/>
        <v/>
      </c>
    </row>
    <row r="639" spans="1:32">
      <c r="A639" s="40" t="str">
        <f t="shared" si="218"/>
        <v/>
      </c>
      <c r="B639" s="40" t="str">
        <f t="shared" si="204"/>
        <v/>
      </c>
      <c r="C639" s="65" t="str">
        <f t="shared" si="205"/>
        <v/>
      </c>
      <c r="D639" s="56" t="str">
        <f t="shared" si="206"/>
        <v/>
      </c>
      <c r="E639" s="56" t="str">
        <f t="shared" si="207"/>
        <v/>
      </c>
      <c r="F639" s="66" t="str">
        <f t="shared" si="208"/>
        <v/>
      </c>
      <c r="G639" s="66" t="str">
        <f t="shared" si="209"/>
        <v/>
      </c>
      <c r="H639" s="57" t="str">
        <f t="shared" si="210"/>
        <v/>
      </c>
      <c r="I639" s="57" t="str">
        <f t="shared" si="211"/>
        <v/>
      </c>
      <c r="J639" s="64" t="str">
        <f t="shared" si="212"/>
        <v/>
      </c>
      <c r="K639" s="64" t="str">
        <f t="shared" si="213"/>
        <v/>
      </c>
      <c r="L639" s="114" t="str">
        <f t="shared" si="214"/>
        <v/>
      </c>
      <c r="M639" s="114" t="str">
        <f t="shared" si="215"/>
        <v/>
      </c>
      <c r="N639" s="113" t="str">
        <f>IF(B639&lt;&gt;"",IF(INDEX(ctrlage,B639)=TRUE,Livraison!$B$15-(YEAR(INDEX(pgebdat,B639))),""),"")</f>
        <v/>
      </c>
      <c r="O639" s="107"/>
      <c r="P639" s="105"/>
      <c r="Q639" s="108"/>
      <c r="R639" s="126"/>
      <c r="S639" s="108"/>
      <c r="T639" s="108"/>
      <c r="U639" s="108"/>
      <c r="V639" s="105"/>
      <c r="W639" s="132" t="str">
        <f t="shared" si="219"/>
        <v/>
      </c>
      <c r="X639" s="26" t="str">
        <f t="shared" si="216"/>
        <v/>
      </c>
      <c r="Y639" s="26" t="str">
        <f t="shared" si="220"/>
        <v/>
      </c>
      <c r="Z639" s="26" t="str">
        <f t="shared" si="221"/>
        <v/>
      </c>
      <c r="AA639" s="26" t="str">
        <f t="shared" si="222"/>
        <v/>
      </c>
      <c r="AB639" s="26" t="str">
        <f t="shared" si="223"/>
        <v/>
      </c>
      <c r="AC639" s="26" t="str">
        <f t="shared" si="224"/>
        <v/>
      </c>
      <c r="AD639" s="26" t="str">
        <f>IF(OR(ISBLANK(U639),ISBLANK(Q639),U639="-"),"",IF(ISNA(MATCH(U639,libtwolang,0)),FALSE,IF(AND(Z639=TRUE,INDEX(codetform,MATCH(Qualification!Q639,libtform,0))&gt;=10311000,INDEX(codetform,MATCH(Qualification!Q639,libtform,0))&lt;=10319900),IF(AND(INDEX(codetwolang,MATCH(Qualification!U639,libtwolang,0))&gt;=1,INDEX(codetwolang,MATCH(Qualification!U639,libtwolang,0))&lt;=999),TRUE,FALSE),IF(AND(INDEX(codetwolang,MATCH(Qualification!U639,libtwolang,0))&gt;=10,INDEX(codetwolang,MATCH(Qualification!U639,libtwolang,0))&lt;=99),FALSE,TRUE))))</f>
        <v/>
      </c>
      <c r="AE639" s="26" t="str">
        <f t="shared" si="217"/>
        <v/>
      </c>
      <c r="AF639" s="56" t="str">
        <f t="shared" si="225"/>
        <v/>
      </c>
    </row>
    <row r="640" spans="1:32">
      <c r="A640" s="40" t="str">
        <f t="shared" si="218"/>
        <v/>
      </c>
      <c r="B640" s="40" t="str">
        <f t="shared" si="204"/>
        <v/>
      </c>
      <c r="C640" s="65" t="str">
        <f t="shared" si="205"/>
        <v/>
      </c>
      <c r="D640" s="56" t="str">
        <f t="shared" si="206"/>
        <v/>
      </c>
      <c r="E640" s="56" t="str">
        <f t="shared" si="207"/>
        <v/>
      </c>
      <c r="F640" s="66" t="str">
        <f t="shared" si="208"/>
        <v/>
      </c>
      <c r="G640" s="66" t="str">
        <f t="shared" si="209"/>
        <v/>
      </c>
      <c r="H640" s="57" t="str">
        <f t="shared" si="210"/>
        <v/>
      </c>
      <c r="I640" s="57" t="str">
        <f t="shared" si="211"/>
        <v/>
      </c>
      <c r="J640" s="64" t="str">
        <f t="shared" si="212"/>
        <v/>
      </c>
      <c r="K640" s="64" t="str">
        <f t="shared" si="213"/>
        <v/>
      </c>
      <c r="L640" s="114" t="str">
        <f t="shared" si="214"/>
        <v/>
      </c>
      <c r="M640" s="114" t="str">
        <f t="shared" si="215"/>
        <v/>
      </c>
      <c r="N640" s="113" t="str">
        <f>IF(B640&lt;&gt;"",IF(INDEX(ctrlage,B640)=TRUE,Livraison!$B$15-(YEAR(INDEX(pgebdat,B640))),""),"")</f>
        <v/>
      </c>
      <c r="O640" s="107"/>
      <c r="P640" s="105"/>
      <c r="Q640" s="108"/>
      <c r="R640" s="126"/>
      <c r="S640" s="108"/>
      <c r="T640" s="108"/>
      <c r="U640" s="108"/>
      <c r="V640" s="105"/>
      <c r="W640" s="132" t="str">
        <f t="shared" si="219"/>
        <v/>
      </c>
      <c r="X640" s="26" t="str">
        <f t="shared" si="216"/>
        <v/>
      </c>
      <c r="Y640" s="26" t="str">
        <f t="shared" si="220"/>
        <v/>
      </c>
      <c r="Z640" s="26" t="str">
        <f t="shared" si="221"/>
        <v/>
      </c>
      <c r="AA640" s="26" t="str">
        <f t="shared" si="222"/>
        <v/>
      </c>
      <c r="AB640" s="26" t="str">
        <f t="shared" si="223"/>
        <v/>
      </c>
      <c r="AC640" s="26" t="str">
        <f t="shared" si="224"/>
        <v/>
      </c>
      <c r="AD640" s="26" t="str">
        <f>IF(OR(ISBLANK(U640),ISBLANK(Q640),U640="-"),"",IF(ISNA(MATCH(U640,libtwolang,0)),FALSE,IF(AND(Z640=TRUE,INDEX(codetform,MATCH(Qualification!Q640,libtform,0))&gt;=10311000,INDEX(codetform,MATCH(Qualification!Q640,libtform,0))&lt;=10319900),IF(AND(INDEX(codetwolang,MATCH(Qualification!U640,libtwolang,0))&gt;=1,INDEX(codetwolang,MATCH(Qualification!U640,libtwolang,0))&lt;=999),TRUE,FALSE),IF(AND(INDEX(codetwolang,MATCH(Qualification!U640,libtwolang,0))&gt;=10,INDEX(codetwolang,MATCH(Qualification!U640,libtwolang,0))&lt;=99),FALSE,TRUE))))</f>
        <v/>
      </c>
      <c r="AE640" s="26" t="str">
        <f t="shared" si="217"/>
        <v/>
      </c>
      <c r="AF640" s="56" t="str">
        <f t="shared" si="225"/>
        <v/>
      </c>
    </row>
    <row r="641" spans="1:32">
      <c r="A641" s="40" t="str">
        <f t="shared" si="218"/>
        <v/>
      </c>
      <c r="B641" s="40" t="str">
        <f t="shared" si="204"/>
        <v/>
      </c>
      <c r="C641" s="65" t="str">
        <f t="shared" si="205"/>
        <v/>
      </c>
      <c r="D641" s="56" t="str">
        <f t="shared" si="206"/>
        <v/>
      </c>
      <c r="E641" s="56" t="str">
        <f t="shared" si="207"/>
        <v/>
      </c>
      <c r="F641" s="66" t="str">
        <f t="shared" si="208"/>
        <v/>
      </c>
      <c r="G641" s="66" t="str">
        <f t="shared" si="209"/>
        <v/>
      </c>
      <c r="H641" s="57" t="str">
        <f t="shared" si="210"/>
        <v/>
      </c>
      <c r="I641" s="57" t="str">
        <f t="shared" si="211"/>
        <v/>
      </c>
      <c r="J641" s="64" t="str">
        <f t="shared" si="212"/>
        <v/>
      </c>
      <c r="K641" s="64" t="str">
        <f t="shared" si="213"/>
        <v/>
      </c>
      <c r="L641" s="114" t="str">
        <f t="shared" si="214"/>
        <v/>
      </c>
      <c r="M641" s="114" t="str">
        <f t="shared" si="215"/>
        <v/>
      </c>
      <c r="N641" s="113" t="str">
        <f>IF(B641&lt;&gt;"",IF(INDEX(ctrlage,B641)=TRUE,Livraison!$B$15-(YEAR(INDEX(pgebdat,B641))),""),"")</f>
        <v/>
      </c>
      <c r="O641" s="107"/>
      <c r="P641" s="105"/>
      <c r="Q641" s="108"/>
      <c r="R641" s="126"/>
      <c r="S641" s="108"/>
      <c r="T641" s="108"/>
      <c r="U641" s="108"/>
      <c r="V641" s="105"/>
      <c r="W641" s="132" t="str">
        <f t="shared" si="219"/>
        <v/>
      </c>
      <c r="X641" s="26" t="str">
        <f t="shared" si="216"/>
        <v/>
      </c>
      <c r="Y641" s="26" t="str">
        <f t="shared" si="220"/>
        <v/>
      </c>
      <c r="Z641" s="26" t="str">
        <f t="shared" si="221"/>
        <v/>
      </c>
      <c r="AA641" s="26" t="str">
        <f t="shared" si="222"/>
        <v/>
      </c>
      <c r="AB641" s="26" t="str">
        <f t="shared" si="223"/>
        <v/>
      </c>
      <c r="AC641" s="26" t="str">
        <f t="shared" si="224"/>
        <v/>
      </c>
      <c r="AD641" s="26" t="str">
        <f>IF(OR(ISBLANK(U641),ISBLANK(Q641),U641="-"),"",IF(ISNA(MATCH(U641,libtwolang,0)),FALSE,IF(AND(Z641=TRUE,INDEX(codetform,MATCH(Qualification!Q641,libtform,0))&gt;=10311000,INDEX(codetform,MATCH(Qualification!Q641,libtform,0))&lt;=10319900),IF(AND(INDEX(codetwolang,MATCH(Qualification!U641,libtwolang,0))&gt;=1,INDEX(codetwolang,MATCH(Qualification!U641,libtwolang,0))&lt;=999),TRUE,FALSE),IF(AND(INDEX(codetwolang,MATCH(Qualification!U641,libtwolang,0))&gt;=10,INDEX(codetwolang,MATCH(Qualification!U641,libtwolang,0))&lt;=99),FALSE,TRUE))))</f>
        <v/>
      </c>
      <c r="AE641" s="26" t="str">
        <f t="shared" si="217"/>
        <v/>
      </c>
      <c r="AF641" s="56" t="str">
        <f t="shared" si="225"/>
        <v/>
      </c>
    </row>
    <row r="642" spans="1:32">
      <c r="A642" s="40" t="str">
        <f t="shared" si="218"/>
        <v/>
      </c>
      <c r="B642" s="40" t="str">
        <f t="shared" si="204"/>
        <v/>
      </c>
      <c r="C642" s="65" t="str">
        <f t="shared" si="205"/>
        <v/>
      </c>
      <c r="D642" s="56" t="str">
        <f t="shared" si="206"/>
        <v/>
      </c>
      <c r="E642" s="56" t="str">
        <f t="shared" si="207"/>
        <v/>
      </c>
      <c r="F642" s="66" t="str">
        <f t="shared" si="208"/>
        <v/>
      </c>
      <c r="G642" s="66" t="str">
        <f t="shared" si="209"/>
        <v/>
      </c>
      <c r="H642" s="57" t="str">
        <f t="shared" si="210"/>
        <v/>
      </c>
      <c r="I642" s="57" t="str">
        <f t="shared" si="211"/>
        <v/>
      </c>
      <c r="J642" s="64" t="str">
        <f t="shared" si="212"/>
        <v/>
      </c>
      <c r="K642" s="64" t="str">
        <f t="shared" si="213"/>
        <v/>
      </c>
      <c r="L642" s="114" t="str">
        <f t="shared" si="214"/>
        <v/>
      </c>
      <c r="M642" s="114" t="str">
        <f t="shared" si="215"/>
        <v/>
      </c>
      <c r="N642" s="113" t="str">
        <f>IF(B642&lt;&gt;"",IF(INDEX(ctrlage,B642)=TRUE,Livraison!$B$15-(YEAR(INDEX(pgebdat,B642))),""),"")</f>
        <v/>
      </c>
      <c r="O642" s="107"/>
      <c r="P642" s="105"/>
      <c r="Q642" s="108"/>
      <c r="R642" s="126"/>
      <c r="S642" s="108"/>
      <c r="T642" s="108"/>
      <c r="U642" s="108"/>
      <c r="V642" s="105"/>
      <c r="W642" s="132" t="str">
        <f t="shared" si="219"/>
        <v/>
      </c>
      <c r="X642" s="26" t="str">
        <f t="shared" si="216"/>
        <v/>
      </c>
      <c r="Y642" s="26" t="str">
        <f t="shared" si="220"/>
        <v/>
      </c>
      <c r="Z642" s="26" t="str">
        <f t="shared" si="221"/>
        <v/>
      </c>
      <c r="AA642" s="26" t="str">
        <f t="shared" si="222"/>
        <v/>
      </c>
      <c r="AB642" s="26" t="str">
        <f t="shared" si="223"/>
        <v/>
      </c>
      <c r="AC642" s="26" t="str">
        <f t="shared" si="224"/>
        <v/>
      </c>
      <c r="AD642" s="26" t="str">
        <f>IF(OR(ISBLANK(U642),ISBLANK(Q642),U642="-"),"",IF(ISNA(MATCH(U642,libtwolang,0)),FALSE,IF(AND(Z642=TRUE,INDEX(codetform,MATCH(Qualification!Q642,libtform,0))&gt;=10311000,INDEX(codetform,MATCH(Qualification!Q642,libtform,0))&lt;=10319900),IF(AND(INDEX(codetwolang,MATCH(Qualification!U642,libtwolang,0))&gt;=1,INDEX(codetwolang,MATCH(Qualification!U642,libtwolang,0))&lt;=999),TRUE,FALSE),IF(AND(INDEX(codetwolang,MATCH(Qualification!U642,libtwolang,0))&gt;=10,INDEX(codetwolang,MATCH(Qualification!U642,libtwolang,0))&lt;=99),FALSE,TRUE))))</f>
        <v/>
      </c>
      <c r="AE642" s="26" t="str">
        <f t="shared" si="217"/>
        <v/>
      </c>
      <c r="AF642" s="56" t="str">
        <f t="shared" si="225"/>
        <v/>
      </c>
    </row>
    <row r="643" spans="1:32">
      <c r="A643" s="40" t="str">
        <f t="shared" si="218"/>
        <v/>
      </c>
      <c r="B643" s="40" t="str">
        <f t="shared" si="204"/>
        <v/>
      </c>
      <c r="C643" s="65" t="str">
        <f t="shared" si="205"/>
        <v/>
      </c>
      <c r="D643" s="56" t="str">
        <f t="shared" si="206"/>
        <v/>
      </c>
      <c r="E643" s="56" t="str">
        <f t="shared" si="207"/>
        <v/>
      </c>
      <c r="F643" s="66" t="str">
        <f t="shared" si="208"/>
        <v/>
      </c>
      <c r="G643" s="66" t="str">
        <f t="shared" si="209"/>
        <v/>
      </c>
      <c r="H643" s="57" t="str">
        <f t="shared" si="210"/>
        <v/>
      </c>
      <c r="I643" s="57" t="str">
        <f t="shared" si="211"/>
        <v/>
      </c>
      <c r="J643" s="64" t="str">
        <f t="shared" si="212"/>
        <v/>
      </c>
      <c r="K643" s="64" t="str">
        <f t="shared" si="213"/>
        <v/>
      </c>
      <c r="L643" s="114" t="str">
        <f t="shared" si="214"/>
        <v/>
      </c>
      <c r="M643" s="114" t="str">
        <f t="shared" si="215"/>
        <v/>
      </c>
      <c r="N643" s="113" t="str">
        <f>IF(B643&lt;&gt;"",IF(INDEX(ctrlage,B643)=TRUE,Livraison!$B$15-(YEAR(INDEX(pgebdat,B643))),""),"")</f>
        <v/>
      </c>
      <c r="O643" s="107"/>
      <c r="P643" s="105"/>
      <c r="Q643" s="108"/>
      <c r="R643" s="126"/>
      <c r="S643" s="108"/>
      <c r="T643" s="108"/>
      <c r="U643" s="108"/>
      <c r="V643" s="105"/>
      <c r="W643" s="132" t="str">
        <f t="shared" si="219"/>
        <v/>
      </c>
      <c r="X643" s="26" t="str">
        <f t="shared" si="216"/>
        <v/>
      </c>
      <c r="Y643" s="26" t="str">
        <f t="shared" si="220"/>
        <v/>
      </c>
      <c r="Z643" s="26" t="str">
        <f t="shared" si="221"/>
        <v/>
      </c>
      <c r="AA643" s="26" t="str">
        <f t="shared" si="222"/>
        <v/>
      </c>
      <c r="AB643" s="26" t="str">
        <f t="shared" si="223"/>
        <v/>
      </c>
      <c r="AC643" s="26" t="str">
        <f t="shared" si="224"/>
        <v/>
      </c>
      <c r="AD643" s="26" t="str">
        <f>IF(OR(ISBLANK(U643),ISBLANK(Q643),U643="-"),"",IF(ISNA(MATCH(U643,libtwolang,0)),FALSE,IF(AND(Z643=TRUE,INDEX(codetform,MATCH(Qualification!Q643,libtform,0))&gt;=10311000,INDEX(codetform,MATCH(Qualification!Q643,libtform,0))&lt;=10319900),IF(AND(INDEX(codetwolang,MATCH(Qualification!U643,libtwolang,0))&gt;=1,INDEX(codetwolang,MATCH(Qualification!U643,libtwolang,0))&lt;=999),TRUE,FALSE),IF(AND(INDEX(codetwolang,MATCH(Qualification!U643,libtwolang,0))&gt;=10,INDEX(codetwolang,MATCH(Qualification!U643,libtwolang,0))&lt;=99),FALSE,TRUE))))</f>
        <v/>
      </c>
      <c r="AE643" s="26" t="str">
        <f t="shared" si="217"/>
        <v/>
      </c>
      <c r="AF643" s="56" t="str">
        <f t="shared" si="225"/>
        <v/>
      </c>
    </row>
    <row r="644" spans="1:32">
      <c r="A644" s="40" t="str">
        <f t="shared" si="218"/>
        <v/>
      </c>
      <c r="B644" s="40" t="str">
        <f t="shared" si="204"/>
        <v/>
      </c>
      <c r="C644" s="65" t="str">
        <f t="shared" si="205"/>
        <v/>
      </c>
      <c r="D644" s="56" t="str">
        <f t="shared" si="206"/>
        <v/>
      </c>
      <c r="E644" s="56" t="str">
        <f t="shared" si="207"/>
        <v/>
      </c>
      <c r="F644" s="66" t="str">
        <f t="shared" si="208"/>
        <v/>
      </c>
      <c r="G644" s="66" t="str">
        <f t="shared" si="209"/>
        <v/>
      </c>
      <c r="H644" s="57" t="str">
        <f t="shared" si="210"/>
        <v/>
      </c>
      <c r="I644" s="57" t="str">
        <f t="shared" si="211"/>
        <v/>
      </c>
      <c r="J644" s="64" t="str">
        <f t="shared" si="212"/>
        <v/>
      </c>
      <c r="K644" s="64" t="str">
        <f t="shared" si="213"/>
        <v/>
      </c>
      <c r="L644" s="114" t="str">
        <f t="shared" si="214"/>
        <v/>
      </c>
      <c r="M644" s="114" t="str">
        <f t="shared" si="215"/>
        <v/>
      </c>
      <c r="N644" s="113" t="str">
        <f>IF(B644&lt;&gt;"",IF(INDEX(ctrlage,B644)=TRUE,Livraison!$B$15-(YEAR(INDEX(pgebdat,B644))),""),"")</f>
        <v/>
      </c>
      <c r="O644" s="107"/>
      <c r="P644" s="105"/>
      <c r="Q644" s="108"/>
      <c r="R644" s="126"/>
      <c r="S644" s="108"/>
      <c r="T644" s="108"/>
      <c r="U644" s="108"/>
      <c r="V644" s="105"/>
      <c r="W644" s="132" t="str">
        <f t="shared" si="219"/>
        <v/>
      </c>
      <c r="X644" s="26" t="str">
        <f t="shared" si="216"/>
        <v/>
      </c>
      <c r="Y644" s="26" t="str">
        <f t="shared" si="220"/>
        <v/>
      </c>
      <c r="Z644" s="26" t="str">
        <f t="shared" si="221"/>
        <v/>
      </c>
      <c r="AA644" s="26" t="str">
        <f t="shared" si="222"/>
        <v/>
      </c>
      <c r="AB644" s="26" t="str">
        <f t="shared" si="223"/>
        <v/>
      </c>
      <c r="AC644" s="26" t="str">
        <f t="shared" si="224"/>
        <v/>
      </c>
      <c r="AD644" s="26" t="str">
        <f>IF(OR(ISBLANK(U644),ISBLANK(Q644),U644="-"),"",IF(ISNA(MATCH(U644,libtwolang,0)),FALSE,IF(AND(Z644=TRUE,INDEX(codetform,MATCH(Qualification!Q644,libtform,0))&gt;=10311000,INDEX(codetform,MATCH(Qualification!Q644,libtform,0))&lt;=10319900),IF(AND(INDEX(codetwolang,MATCH(Qualification!U644,libtwolang,0))&gt;=1,INDEX(codetwolang,MATCH(Qualification!U644,libtwolang,0))&lt;=999),TRUE,FALSE),IF(AND(INDEX(codetwolang,MATCH(Qualification!U644,libtwolang,0))&gt;=10,INDEX(codetwolang,MATCH(Qualification!U644,libtwolang,0))&lt;=99),FALSE,TRUE))))</f>
        <v/>
      </c>
      <c r="AE644" s="26" t="str">
        <f t="shared" si="217"/>
        <v/>
      </c>
      <c r="AF644" s="56" t="str">
        <f t="shared" si="225"/>
        <v/>
      </c>
    </row>
    <row r="645" spans="1:32">
      <c r="A645" s="40" t="str">
        <f t="shared" si="218"/>
        <v/>
      </c>
      <c r="B645" s="40" t="str">
        <f t="shared" si="204"/>
        <v/>
      </c>
      <c r="C645" s="65" t="str">
        <f t="shared" si="205"/>
        <v/>
      </c>
      <c r="D645" s="56" t="str">
        <f t="shared" si="206"/>
        <v/>
      </c>
      <c r="E645" s="56" t="str">
        <f t="shared" si="207"/>
        <v/>
      </c>
      <c r="F645" s="66" t="str">
        <f t="shared" si="208"/>
        <v/>
      </c>
      <c r="G645" s="66" t="str">
        <f t="shared" si="209"/>
        <v/>
      </c>
      <c r="H645" s="57" t="str">
        <f t="shared" si="210"/>
        <v/>
      </c>
      <c r="I645" s="57" t="str">
        <f t="shared" si="211"/>
        <v/>
      </c>
      <c r="J645" s="64" t="str">
        <f t="shared" si="212"/>
        <v/>
      </c>
      <c r="K645" s="64" t="str">
        <f t="shared" si="213"/>
        <v/>
      </c>
      <c r="L645" s="114" t="str">
        <f t="shared" si="214"/>
        <v/>
      </c>
      <c r="M645" s="114" t="str">
        <f t="shared" si="215"/>
        <v/>
      </c>
      <c r="N645" s="113" t="str">
        <f>IF(B645&lt;&gt;"",IF(INDEX(ctrlage,B645)=TRUE,Livraison!$B$15-(YEAR(INDEX(pgebdat,B645))),""),"")</f>
        <v/>
      </c>
      <c r="O645" s="107"/>
      <c r="P645" s="105"/>
      <c r="Q645" s="108"/>
      <c r="R645" s="126"/>
      <c r="S645" s="108"/>
      <c r="T645" s="108"/>
      <c r="U645" s="108"/>
      <c r="V645" s="105"/>
      <c r="W645" s="132" t="str">
        <f t="shared" si="219"/>
        <v/>
      </c>
      <c r="X645" s="26" t="str">
        <f t="shared" si="216"/>
        <v/>
      </c>
      <c r="Y645" s="26" t="str">
        <f t="shared" si="220"/>
        <v/>
      </c>
      <c r="Z645" s="26" t="str">
        <f t="shared" si="221"/>
        <v/>
      </c>
      <c r="AA645" s="26" t="str">
        <f t="shared" si="222"/>
        <v/>
      </c>
      <c r="AB645" s="26" t="str">
        <f t="shared" si="223"/>
        <v/>
      </c>
      <c r="AC645" s="26" t="str">
        <f t="shared" si="224"/>
        <v/>
      </c>
      <c r="AD645" s="26" t="str">
        <f>IF(OR(ISBLANK(U645),ISBLANK(Q645),U645="-"),"",IF(ISNA(MATCH(U645,libtwolang,0)),FALSE,IF(AND(Z645=TRUE,INDEX(codetform,MATCH(Qualification!Q645,libtform,0))&gt;=10311000,INDEX(codetform,MATCH(Qualification!Q645,libtform,0))&lt;=10319900),IF(AND(INDEX(codetwolang,MATCH(Qualification!U645,libtwolang,0))&gt;=1,INDEX(codetwolang,MATCH(Qualification!U645,libtwolang,0))&lt;=999),TRUE,FALSE),IF(AND(INDEX(codetwolang,MATCH(Qualification!U645,libtwolang,0))&gt;=10,INDEX(codetwolang,MATCH(Qualification!U645,libtwolang,0))&lt;=99),FALSE,TRUE))))</f>
        <v/>
      </c>
      <c r="AE645" s="26" t="str">
        <f t="shared" si="217"/>
        <v/>
      </c>
      <c r="AF645" s="56" t="str">
        <f t="shared" si="225"/>
        <v/>
      </c>
    </row>
    <row r="646" spans="1:32">
      <c r="A646" s="40" t="str">
        <f t="shared" si="218"/>
        <v/>
      </c>
      <c r="B646" s="40" t="str">
        <f t="shared" si="204"/>
        <v/>
      </c>
      <c r="C646" s="65" t="str">
        <f t="shared" si="205"/>
        <v/>
      </c>
      <c r="D646" s="56" t="str">
        <f t="shared" si="206"/>
        <v/>
      </c>
      <c r="E646" s="56" t="str">
        <f t="shared" si="207"/>
        <v/>
      </c>
      <c r="F646" s="66" t="str">
        <f t="shared" si="208"/>
        <v/>
      </c>
      <c r="G646" s="66" t="str">
        <f t="shared" si="209"/>
        <v/>
      </c>
      <c r="H646" s="57" t="str">
        <f t="shared" si="210"/>
        <v/>
      </c>
      <c r="I646" s="57" t="str">
        <f t="shared" si="211"/>
        <v/>
      </c>
      <c r="J646" s="64" t="str">
        <f t="shared" si="212"/>
        <v/>
      </c>
      <c r="K646" s="64" t="str">
        <f t="shared" si="213"/>
        <v/>
      </c>
      <c r="L646" s="114" t="str">
        <f t="shared" si="214"/>
        <v/>
      </c>
      <c r="M646" s="114" t="str">
        <f t="shared" si="215"/>
        <v/>
      </c>
      <c r="N646" s="113" t="str">
        <f>IF(B646&lt;&gt;"",IF(INDEX(ctrlage,B646)=TRUE,Livraison!$B$15-(YEAR(INDEX(pgebdat,B646))),""),"")</f>
        <v/>
      </c>
      <c r="O646" s="107"/>
      <c r="P646" s="105"/>
      <c r="Q646" s="108"/>
      <c r="R646" s="126"/>
      <c r="S646" s="108"/>
      <c r="T646" s="108"/>
      <c r="U646" s="108"/>
      <c r="V646" s="105"/>
      <c r="W646" s="132" t="str">
        <f t="shared" si="219"/>
        <v/>
      </c>
      <c r="X646" s="26" t="str">
        <f t="shared" si="216"/>
        <v/>
      </c>
      <c r="Y646" s="26" t="str">
        <f t="shared" si="220"/>
        <v/>
      </c>
      <c r="Z646" s="26" t="str">
        <f t="shared" si="221"/>
        <v/>
      </c>
      <c r="AA646" s="26" t="str">
        <f t="shared" si="222"/>
        <v/>
      </c>
      <c r="AB646" s="26" t="str">
        <f t="shared" si="223"/>
        <v/>
      </c>
      <c r="AC646" s="26" t="str">
        <f t="shared" si="224"/>
        <v/>
      </c>
      <c r="AD646" s="26" t="str">
        <f>IF(OR(ISBLANK(U646),ISBLANK(Q646),U646="-"),"",IF(ISNA(MATCH(U646,libtwolang,0)),FALSE,IF(AND(Z646=TRUE,INDEX(codetform,MATCH(Qualification!Q646,libtform,0))&gt;=10311000,INDEX(codetform,MATCH(Qualification!Q646,libtform,0))&lt;=10319900),IF(AND(INDEX(codetwolang,MATCH(Qualification!U646,libtwolang,0))&gt;=1,INDEX(codetwolang,MATCH(Qualification!U646,libtwolang,0))&lt;=999),TRUE,FALSE),IF(AND(INDEX(codetwolang,MATCH(Qualification!U646,libtwolang,0))&gt;=10,INDEX(codetwolang,MATCH(Qualification!U646,libtwolang,0))&lt;=99),FALSE,TRUE))))</f>
        <v/>
      </c>
      <c r="AE646" s="26" t="str">
        <f t="shared" si="217"/>
        <v/>
      </c>
      <c r="AF646" s="56" t="str">
        <f t="shared" si="225"/>
        <v/>
      </c>
    </row>
    <row r="647" spans="1:32">
      <c r="A647" s="40" t="str">
        <f t="shared" si="218"/>
        <v/>
      </c>
      <c r="B647" s="40" t="str">
        <f t="shared" si="204"/>
        <v/>
      </c>
      <c r="C647" s="65" t="str">
        <f t="shared" si="205"/>
        <v/>
      </c>
      <c r="D647" s="56" t="str">
        <f t="shared" si="206"/>
        <v/>
      </c>
      <c r="E647" s="56" t="str">
        <f t="shared" si="207"/>
        <v/>
      </c>
      <c r="F647" s="66" t="str">
        <f t="shared" si="208"/>
        <v/>
      </c>
      <c r="G647" s="66" t="str">
        <f t="shared" si="209"/>
        <v/>
      </c>
      <c r="H647" s="57" t="str">
        <f t="shared" si="210"/>
        <v/>
      </c>
      <c r="I647" s="57" t="str">
        <f t="shared" si="211"/>
        <v/>
      </c>
      <c r="J647" s="64" t="str">
        <f t="shared" si="212"/>
        <v/>
      </c>
      <c r="K647" s="64" t="str">
        <f t="shared" si="213"/>
        <v/>
      </c>
      <c r="L647" s="114" t="str">
        <f t="shared" si="214"/>
        <v/>
      </c>
      <c r="M647" s="114" t="str">
        <f t="shared" si="215"/>
        <v/>
      </c>
      <c r="N647" s="113" t="str">
        <f>IF(B647&lt;&gt;"",IF(INDEX(ctrlage,B647)=TRUE,Livraison!$B$15-(YEAR(INDEX(pgebdat,B647))),""),"")</f>
        <v/>
      </c>
      <c r="O647" s="107"/>
      <c r="P647" s="105"/>
      <c r="Q647" s="108"/>
      <c r="R647" s="126"/>
      <c r="S647" s="108"/>
      <c r="T647" s="108"/>
      <c r="U647" s="108"/>
      <c r="V647" s="105"/>
      <c r="W647" s="132" t="str">
        <f t="shared" si="219"/>
        <v/>
      </c>
      <c r="X647" s="26" t="str">
        <f t="shared" si="216"/>
        <v/>
      </c>
      <c r="Y647" s="26" t="str">
        <f t="shared" si="220"/>
        <v/>
      </c>
      <c r="Z647" s="26" t="str">
        <f t="shared" si="221"/>
        <v/>
      </c>
      <c r="AA647" s="26" t="str">
        <f t="shared" si="222"/>
        <v/>
      </c>
      <c r="AB647" s="26" t="str">
        <f t="shared" si="223"/>
        <v/>
      </c>
      <c r="AC647" s="26" t="str">
        <f t="shared" si="224"/>
        <v/>
      </c>
      <c r="AD647" s="26" t="str">
        <f>IF(OR(ISBLANK(U647),ISBLANK(Q647),U647="-"),"",IF(ISNA(MATCH(U647,libtwolang,0)),FALSE,IF(AND(Z647=TRUE,INDEX(codetform,MATCH(Qualification!Q647,libtform,0))&gt;=10311000,INDEX(codetform,MATCH(Qualification!Q647,libtform,0))&lt;=10319900),IF(AND(INDEX(codetwolang,MATCH(Qualification!U647,libtwolang,0))&gt;=1,INDEX(codetwolang,MATCH(Qualification!U647,libtwolang,0))&lt;=999),TRUE,FALSE),IF(AND(INDEX(codetwolang,MATCH(Qualification!U647,libtwolang,0))&gt;=10,INDEX(codetwolang,MATCH(Qualification!U647,libtwolang,0))&lt;=99),FALSE,TRUE))))</f>
        <v/>
      </c>
      <c r="AE647" s="26" t="str">
        <f t="shared" si="217"/>
        <v/>
      </c>
      <c r="AF647" s="56" t="str">
        <f t="shared" si="225"/>
        <v/>
      </c>
    </row>
    <row r="648" spans="1:32">
      <c r="A648" s="40" t="str">
        <f t="shared" si="218"/>
        <v/>
      </c>
      <c r="B648" s="40" t="str">
        <f t="shared" si="204"/>
        <v/>
      </c>
      <c r="C648" s="65" t="str">
        <f t="shared" si="205"/>
        <v/>
      </c>
      <c r="D648" s="56" t="str">
        <f t="shared" si="206"/>
        <v/>
      </c>
      <c r="E648" s="56" t="str">
        <f t="shared" si="207"/>
        <v/>
      </c>
      <c r="F648" s="66" t="str">
        <f t="shared" si="208"/>
        <v/>
      </c>
      <c r="G648" s="66" t="str">
        <f t="shared" si="209"/>
        <v/>
      </c>
      <c r="H648" s="57" t="str">
        <f t="shared" si="210"/>
        <v/>
      </c>
      <c r="I648" s="57" t="str">
        <f t="shared" si="211"/>
        <v/>
      </c>
      <c r="J648" s="64" t="str">
        <f t="shared" si="212"/>
        <v/>
      </c>
      <c r="K648" s="64" t="str">
        <f t="shared" si="213"/>
        <v/>
      </c>
      <c r="L648" s="114" t="str">
        <f t="shared" si="214"/>
        <v/>
      </c>
      <c r="M648" s="114" t="str">
        <f t="shared" si="215"/>
        <v/>
      </c>
      <c r="N648" s="113" t="str">
        <f>IF(B648&lt;&gt;"",IF(INDEX(ctrlage,B648)=TRUE,Livraison!$B$15-(YEAR(INDEX(pgebdat,B648))),""),"")</f>
        <v/>
      </c>
      <c r="O648" s="107"/>
      <c r="P648" s="105"/>
      <c r="Q648" s="108"/>
      <c r="R648" s="126"/>
      <c r="S648" s="108"/>
      <c r="T648" s="108"/>
      <c r="U648" s="108"/>
      <c r="V648" s="105"/>
      <c r="W648" s="132" t="str">
        <f t="shared" si="219"/>
        <v/>
      </c>
      <c r="X648" s="26" t="str">
        <f t="shared" si="216"/>
        <v/>
      </c>
      <c r="Y648" s="26" t="str">
        <f t="shared" si="220"/>
        <v/>
      </c>
      <c r="Z648" s="26" t="str">
        <f t="shared" si="221"/>
        <v/>
      </c>
      <c r="AA648" s="26" t="str">
        <f t="shared" si="222"/>
        <v/>
      </c>
      <c r="AB648" s="26" t="str">
        <f t="shared" si="223"/>
        <v/>
      </c>
      <c r="AC648" s="26" t="str">
        <f t="shared" si="224"/>
        <v/>
      </c>
      <c r="AD648" s="26" t="str">
        <f>IF(OR(ISBLANK(U648),ISBLANK(Q648),U648="-"),"",IF(ISNA(MATCH(U648,libtwolang,0)),FALSE,IF(AND(Z648=TRUE,INDEX(codetform,MATCH(Qualification!Q648,libtform,0))&gt;=10311000,INDEX(codetform,MATCH(Qualification!Q648,libtform,0))&lt;=10319900),IF(AND(INDEX(codetwolang,MATCH(Qualification!U648,libtwolang,0))&gt;=1,INDEX(codetwolang,MATCH(Qualification!U648,libtwolang,0))&lt;=999),TRUE,FALSE),IF(AND(INDEX(codetwolang,MATCH(Qualification!U648,libtwolang,0))&gt;=10,INDEX(codetwolang,MATCH(Qualification!U648,libtwolang,0))&lt;=99),FALSE,TRUE))))</f>
        <v/>
      </c>
      <c r="AE648" s="26" t="str">
        <f t="shared" si="217"/>
        <v/>
      </c>
      <c r="AF648" s="56" t="str">
        <f t="shared" si="225"/>
        <v/>
      </c>
    </row>
    <row r="649" spans="1:32">
      <c r="A649" s="40" t="str">
        <f t="shared" si="218"/>
        <v/>
      </c>
      <c r="B649" s="40" t="str">
        <f t="shared" si="204"/>
        <v/>
      </c>
      <c r="C649" s="65" t="str">
        <f t="shared" si="205"/>
        <v/>
      </c>
      <c r="D649" s="56" t="str">
        <f t="shared" si="206"/>
        <v/>
      </c>
      <c r="E649" s="56" t="str">
        <f t="shared" si="207"/>
        <v/>
      </c>
      <c r="F649" s="66" t="str">
        <f t="shared" si="208"/>
        <v/>
      </c>
      <c r="G649" s="66" t="str">
        <f t="shared" si="209"/>
        <v/>
      </c>
      <c r="H649" s="57" t="str">
        <f t="shared" si="210"/>
        <v/>
      </c>
      <c r="I649" s="57" t="str">
        <f t="shared" si="211"/>
        <v/>
      </c>
      <c r="J649" s="64" t="str">
        <f t="shared" si="212"/>
        <v/>
      </c>
      <c r="K649" s="64" t="str">
        <f t="shared" si="213"/>
        <v/>
      </c>
      <c r="L649" s="114" t="str">
        <f t="shared" si="214"/>
        <v/>
      </c>
      <c r="M649" s="114" t="str">
        <f t="shared" si="215"/>
        <v/>
      </c>
      <c r="N649" s="113" t="str">
        <f>IF(B649&lt;&gt;"",IF(INDEX(ctrlage,B649)=TRUE,Livraison!$B$15-(YEAR(INDEX(pgebdat,B649))),""),"")</f>
        <v/>
      </c>
      <c r="O649" s="107"/>
      <c r="P649" s="105"/>
      <c r="Q649" s="108"/>
      <c r="R649" s="126"/>
      <c r="S649" s="108"/>
      <c r="T649" s="108"/>
      <c r="U649" s="108"/>
      <c r="V649" s="105"/>
      <c r="W649" s="132" t="str">
        <f t="shared" si="219"/>
        <v/>
      </c>
      <c r="X649" s="26" t="str">
        <f t="shared" si="216"/>
        <v/>
      </c>
      <c r="Y649" s="26" t="str">
        <f t="shared" si="220"/>
        <v/>
      </c>
      <c r="Z649" s="26" t="str">
        <f t="shared" si="221"/>
        <v/>
      </c>
      <c r="AA649" s="26" t="str">
        <f t="shared" si="222"/>
        <v/>
      </c>
      <c r="AB649" s="26" t="str">
        <f t="shared" si="223"/>
        <v/>
      </c>
      <c r="AC649" s="26" t="str">
        <f t="shared" si="224"/>
        <v/>
      </c>
      <c r="AD649" s="26" t="str">
        <f>IF(OR(ISBLANK(U649),ISBLANK(Q649),U649="-"),"",IF(ISNA(MATCH(U649,libtwolang,0)),FALSE,IF(AND(Z649=TRUE,INDEX(codetform,MATCH(Qualification!Q649,libtform,0))&gt;=10311000,INDEX(codetform,MATCH(Qualification!Q649,libtform,0))&lt;=10319900),IF(AND(INDEX(codetwolang,MATCH(Qualification!U649,libtwolang,0))&gt;=1,INDEX(codetwolang,MATCH(Qualification!U649,libtwolang,0))&lt;=999),TRUE,FALSE),IF(AND(INDEX(codetwolang,MATCH(Qualification!U649,libtwolang,0))&gt;=10,INDEX(codetwolang,MATCH(Qualification!U649,libtwolang,0))&lt;=99),FALSE,TRUE))))</f>
        <v/>
      </c>
      <c r="AE649" s="26" t="str">
        <f t="shared" si="217"/>
        <v/>
      </c>
      <c r="AF649" s="56" t="str">
        <f t="shared" si="225"/>
        <v/>
      </c>
    </row>
    <row r="650" spans="1:32">
      <c r="A650" s="40" t="str">
        <f t="shared" si="218"/>
        <v/>
      </c>
      <c r="B650" s="40" t="str">
        <f t="shared" si="204"/>
        <v/>
      </c>
      <c r="C650" s="65" t="str">
        <f t="shared" si="205"/>
        <v/>
      </c>
      <c r="D650" s="56" t="str">
        <f t="shared" si="206"/>
        <v/>
      </c>
      <c r="E650" s="56" t="str">
        <f t="shared" si="207"/>
        <v/>
      </c>
      <c r="F650" s="66" t="str">
        <f t="shared" si="208"/>
        <v/>
      </c>
      <c r="G650" s="66" t="str">
        <f t="shared" si="209"/>
        <v/>
      </c>
      <c r="H650" s="57" t="str">
        <f t="shared" si="210"/>
        <v/>
      </c>
      <c r="I650" s="57" t="str">
        <f t="shared" si="211"/>
        <v/>
      </c>
      <c r="J650" s="64" t="str">
        <f t="shared" si="212"/>
        <v/>
      </c>
      <c r="K650" s="64" t="str">
        <f t="shared" si="213"/>
        <v/>
      </c>
      <c r="L650" s="114" t="str">
        <f t="shared" si="214"/>
        <v/>
      </c>
      <c r="M650" s="114" t="str">
        <f t="shared" si="215"/>
        <v/>
      </c>
      <c r="N650" s="113" t="str">
        <f>IF(B650&lt;&gt;"",IF(INDEX(ctrlage,B650)=TRUE,Livraison!$B$15-(YEAR(INDEX(pgebdat,B650))),""),"")</f>
        <v/>
      </c>
      <c r="O650" s="107"/>
      <c r="P650" s="105"/>
      <c r="Q650" s="108"/>
      <c r="R650" s="126"/>
      <c r="S650" s="108"/>
      <c r="T650" s="108"/>
      <c r="U650" s="108"/>
      <c r="V650" s="105"/>
      <c r="W650" s="132" t="str">
        <f t="shared" si="219"/>
        <v/>
      </c>
      <c r="X650" s="26" t="str">
        <f t="shared" si="216"/>
        <v/>
      </c>
      <c r="Y650" s="26" t="str">
        <f t="shared" si="220"/>
        <v/>
      </c>
      <c r="Z650" s="26" t="str">
        <f t="shared" si="221"/>
        <v/>
      </c>
      <c r="AA650" s="26" t="str">
        <f t="shared" si="222"/>
        <v/>
      </c>
      <c r="AB650" s="26" t="str">
        <f t="shared" si="223"/>
        <v/>
      </c>
      <c r="AC650" s="26" t="str">
        <f t="shared" si="224"/>
        <v/>
      </c>
      <c r="AD650" s="26" t="str">
        <f>IF(OR(ISBLANK(U650),ISBLANK(Q650),U650="-"),"",IF(ISNA(MATCH(U650,libtwolang,0)),FALSE,IF(AND(Z650=TRUE,INDEX(codetform,MATCH(Qualification!Q650,libtform,0))&gt;=10311000,INDEX(codetform,MATCH(Qualification!Q650,libtform,0))&lt;=10319900),IF(AND(INDEX(codetwolang,MATCH(Qualification!U650,libtwolang,0))&gt;=1,INDEX(codetwolang,MATCH(Qualification!U650,libtwolang,0))&lt;=999),TRUE,FALSE),IF(AND(INDEX(codetwolang,MATCH(Qualification!U650,libtwolang,0))&gt;=10,INDEX(codetwolang,MATCH(Qualification!U650,libtwolang,0))&lt;=99),FALSE,TRUE))))</f>
        <v/>
      </c>
      <c r="AE650" s="26" t="str">
        <f t="shared" si="217"/>
        <v/>
      </c>
      <c r="AF650" s="56" t="str">
        <f t="shared" si="225"/>
        <v/>
      </c>
    </row>
    <row r="651" spans="1:32">
      <c r="A651" s="40" t="str">
        <f t="shared" si="218"/>
        <v/>
      </c>
      <c r="B651" s="40" t="str">
        <f t="shared" si="204"/>
        <v/>
      </c>
      <c r="C651" s="65" t="str">
        <f t="shared" si="205"/>
        <v/>
      </c>
      <c r="D651" s="56" t="str">
        <f t="shared" si="206"/>
        <v/>
      </c>
      <c r="E651" s="56" t="str">
        <f t="shared" si="207"/>
        <v/>
      </c>
      <c r="F651" s="66" t="str">
        <f t="shared" si="208"/>
        <v/>
      </c>
      <c r="G651" s="66" t="str">
        <f t="shared" si="209"/>
        <v/>
      </c>
      <c r="H651" s="57" t="str">
        <f t="shared" si="210"/>
        <v/>
      </c>
      <c r="I651" s="57" t="str">
        <f t="shared" si="211"/>
        <v/>
      </c>
      <c r="J651" s="64" t="str">
        <f t="shared" si="212"/>
        <v/>
      </c>
      <c r="K651" s="64" t="str">
        <f t="shared" si="213"/>
        <v/>
      </c>
      <c r="L651" s="114" t="str">
        <f t="shared" si="214"/>
        <v/>
      </c>
      <c r="M651" s="114" t="str">
        <f t="shared" si="215"/>
        <v/>
      </c>
      <c r="N651" s="113" t="str">
        <f>IF(B651&lt;&gt;"",IF(INDEX(ctrlage,B651)=TRUE,Livraison!$B$15-(YEAR(INDEX(pgebdat,B651))),""),"")</f>
        <v/>
      </c>
      <c r="O651" s="107"/>
      <c r="P651" s="105"/>
      <c r="Q651" s="108"/>
      <c r="R651" s="126"/>
      <c r="S651" s="108"/>
      <c r="T651" s="108"/>
      <c r="U651" s="108"/>
      <c r="V651" s="105"/>
      <c r="W651" s="132" t="str">
        <f t="shared" si="219"/>
        <v/>
      </c>
      <c r="X651" s="26" t="str">
        <f t="shared" si="216"/>
        <v/>
      </c>
      <c r="Y651" s="26" t="str">
        <f t="shared" si="220"/>
        <v/>
      </c>
      <c r="Z651" s="26" t="str">
        <f t="shared" si="221"/>
        <v/>
      </c>
      <c r="AA651" s="26" t="str">
        <f t="shared" si="222"/>
        <v/>
      </c>
      <c r="AB651" s="26" t="str">
        <f t="shared" si="223"/>
        <v/>
      </c>
      <c r="AC651" s="26" t="str">
        <f t="shared" si="224"/>
        <v/>
      </c>
      <c r="AD651" s="26" t="str">
        <f>IF(OR(ISBLANK(U651),ISBLANK(Q651),U651="-"),"",IF(ISNA(MATCH(U651,libtwolang,0)),FALSE,IF(AND(Z651=TRUE,INDEX(codetform,MATCH(Qualification!Q651,libtform,0))&gt;=10311000,INDEX(codetform,MATCH(Qualification!Q651,libtform,0))&lt;=10319900),IF(AND(INDEX(codetwolang,MATCH(Qualification!U651,libtwolang,0))&gt;=1,INDEX(codetwolang,MATCH(Qualification!U651,libtwolang,0))&lt;=999),TRUE,FALSE),IF(AND(INDEX(codetwolang,MATCH(Qualification!U651,libtwolang,0))&gt;=10,INDEX(codetwolang,MATCH(Qualification!U651,libtwolang,0))&lt;=99),FALSE,TRUE))))</f>
        <v/>
      </c>
      <c r="AE651" s="26" t="str">
        <f t="shared" si="217"/>
        <v/>
      </c>
      <c r="AF651" s="56" t="str">
        <f t="shared" si="225"/>
        <v/>
      </c>
    </row>
    <row r="652" spans="1:32">
      <c r="A652" s="40" t="str">
        <f t="shared" si="218"/>
        <v/>
      </c>
      <c r="B652" s="40" t="str">
        <f t="shared" ref="B652:B715" si="226">IF(O652&lt;&gt;"",IF(ISNA(MATCH(O652,pid,0)),"",IF(MATCH(O652,pid,0)=0,"",MATCH(O652,pid,0))),"")</f>
        <v/>
      </c>
      <c r="C652" s="65" t="str">
        <f t="shared" ref="C652:C715" si="227">IF(B652&lt;&gt;"",IF(INDEX(pkatid,B652)&gt;0,INDEX(pkatid,B652),""),"")</f>
        <v/>
      </c>
      <c r="D652" s="56" t="str">
        <f t="shared" ref="D652:D715" si="228">IF(B652&lt;&gt;"",IF(INDEX(psex,B652)&gt;0,INDEX(psex,B652),""),"")</f>
        <v/>
      </c>
      <c r="E652" s="56" t="str">
        <f t="shared" ref="E652:E715" si="229">IF(B652&lt;&gt;"",INDEX(ctrlsex,B652),"")</f>
        <v/>
      </c>
      <c r="F652" s="66" t="str">
        <f t="shared" ref="F652:F715" si="230">IF(B652&lt;&gt;"",IF(INDEX(pgebdat,B652)&gt;0,INDEX(pgebdat,B652),""),"")</f>
        <v/>
      </c>
      <c r="G652" s="66" t="str">
        <f t="shared" ref="G652:G715" si="231">IF(B652&lt;&gt;"",INDEX(ctrlage,B652),"")</f>
        <v/>
      </c>
      <c r="H652" s="57" t="str">
        <f t="shared" ref="H652:H715" si="232">IF(B652&lt;&gt;"",IF(INDEX(pdom,B652)&gt;0,INDEX(pdom,B652),""),"")</f>
        <v/>
      </c>
      <c r="I652" s="57" t="str">
        <f t="shared" ref="I652:I715" si="233">IF(B652&lt;&gt;"",INDEX(ctrldom,B652),"")</f>
        <v/>
      </c>
      <c r="J652" s="64" t="str">
        <f t="shared" ref="J652:J715" si="234">IF(B652&lt;&gt;"",IF(INDEX(pid,B652)&gt;0,INDEX(pid,B652),""),"")</f>
        <v/>
      </c>
      <c r="K652" s="64" t="str">
        <f t="shared" ref="K652:K715" si="235">IF(B652&lt;&gt;"",CONCATENATE(J652,S652),"")</f>
        <v/>
      </c>
      <c r="L652" s="114" t="str">
        <f t="shared" ref="L652:L715" si="236">IF(B652&lt;&gt;"",IF(INDEX(pname,B652)&gt;0,INDEX(pname,B652),""),"")</f>
        <v/>
      </c>
      <c r="M652" s="114" t="str">
        <f t="shared" ref="M652:M715" si="237">IF(B652&lt;&gt;"",IF(INDEX(psurname,B652)&gt;0,INDEX(psurname,B652),""),"")</f>
        <v/>
      </c>
      <c r="N652" s="113" t="str">
        <f>IF(B652&lt;&gt;"",IF(INDEX(ctrlage,B652)=TRUE,Livraison!$B$15-(YEAR(INDEX(pgebdat,B652))),""),"")</f>
        <v/>
      </c>
      <c r="O652" s="107"/>
      <c r="P652" s="105"/>
      <c r="Q652" s="108"/>
      <c r="R652" s="126"/>
      <c r="S652" s="108"/>
      <c r="T652" s="108"/>
      <c r="U652" s="108"/>
      <c r="V652" s="105"/>
      <c r="W652" s="132" t="str">
        <f t="shared" si="219"/>
        <v/>
      </c>
      <c r="X652" s="26" t="str">
        <f t="shared" ref="X652:X715" si="238">IF(ISBLANK(O652),"",IF(OR(ISNA(MATCH(O652,pid,0)),O652="-"),FALSE,TRUE))</f>
        <v/>
      </c>
      <c r="Y652" s="26" t="str">
        <f t="shared" si="220"/>
        <v/>
      </c>
      <c r="Z652" s="26" t="str">
        <f t="shared" si="221"/>
        <v/>
      </c>
      <c r="AA652" s="26" t="str">
        <f t="shared" si="222"/>
        <v/>
      </c>
      <c r="AB652" s="26" t="str">
        <f t="shared" si="223"/>
        <v/>
      </c>
      <c r="AC652" s="26" t="str">
        <f t="shared" si="224"/>
        <v/>
      </c>
      <c r="AD652" s="26" t="str">
        <f>IF(OR(ISBLANK(U652),ISBLANK(Q652),U652="-"),"",IF(ISNA(MATCH(U652,libtwolang,0)),FALSE,IF(AND(Z652=TRUE,INDEX(codetform,MATCH(Qualification!Q652,libtform,0))&gt;=10311000,INDEX(codetform,MATCH(Qualification!Q652,libtform,0))&lt;=10319900),IF(AND(INDEX(codetwolang,MATCH(Qualification!U652,libtwolang,0))&gt;=1,INDEX(codetwolang,MATCH(Qualification!U652,libtwolang,0))&lt;=999),TRUE,FALSE),IF(AND(INDEX(codetwolang,MATCH(Qualification!U652,libtwolang,0))&gt;=10,INDEX(codetwolang,MATCH(Qualification!U652,libtwolang,0))&lt;=99),FALSE,TRUE))))</f>
        <v/>
      </c>
      <c r="AE652" s="26" t="str">
        <f t="shared" ref="AE652:AE715" si="239">IF(OR(G652&lt;&gt;TRUE,Z652&lt;&gt;TRUE),"",IF(OR(N652&gt;INDEX(valmaxalt,MATCH(Q652,libtform,0)),N652&lt;INDEX(valminalt,MATCH(Q652,libtform,0))),FALSE,TRUE))</f>
        <v/>
      </c>
      <c r="AF652" s="56" t="str">
        <f t="shared" si="225"/>
        <v/>
      </c>
    </row>
    <row r="653" spans="1:32">
      <c r="A653" s="40" t="str">
        <f t="shared" ref="A653:A716" si="240">IF(ISBLANK(O653),"",IF(COUNTA(P653:T653)&lt;5,"Incomplet",IF(OR(COUNTIF(W653:AD653,FALSE)&gt;0,COUNTIF(W653:AC653,#N/A)&gt;0),"Erreur",IF(AE653=FALSE,"Attention","OK"))))</f>
        <v/>
      </c>
      <c r="B653" s="40" t="str">
        <f t="shared" si="226"/>
        <v/>
      </c>
      <c r="C653" s="65" t="str">
        <f t="shared" si="227"/>
        <v/>
      </c>
      <c r="D653" s="56" t="str">
        <f t="shared" si="228"/>
        <v/>
      </c>
      <c r="E653" s="56" t="str">
        <f t="shared" si="229"/>
        <v/>
      </c>
      <c r="F653" s="66" t="str">
        <f t="shared" si="230"/>
        <v/>
      </c>
      <c r="G653" s="66" t="str">
        <f t="shared" si="231"/>
        <v/>
      </c>
      <c r="H653" s="57" t="str">
        <f t="shared" si="232"/>
        <v/>
      </c>
      <c r="I653" s="57" t="str">
        <f t="shared" si="233"/>
        <v/>
      </c>
      <c r="J653" s="64" t="str">
        <f t="shared" si="234"/>
        <v/>
      </c>
      <c r="K653" s="64" t="str">
        <f t="shared" si="235"/>
        <v/>
      </c>
      <c r="L653" s="114" t="str">
        <f t="shared" si="236"/>
        <v/>
      </c>
      <c r="M653" s="114" t="str">
        <f t="shared" si="237"/>
        <v/>
      </c>
      <c r="N653" s="113" t="str">
        <f>IF(B653&lt;&gt;"",IF(INDEX(ctrlage,B653)=TRUE,Livraison!$B$15-(YEAR(INDEX(pgebdat,B653))),""),"")</f>
        <v/>
      </c>
      <c r="O653" s="107"/>
      <c r="P653" s="105"/>
      <c r="Q653" s="108"/>
      <c r="R653" s="126"/>
      <c r="S653" s="108"/>
      <c r="T653" s="108"/>
      <c r="U653" s="108"/>
      <c r="V653" s="105"/>
      <c r="W653" s="132" t="str">
        <f t="shared" ref="W653:W716" si="241">IF(K653="","",NOT(COUNTIF($K$12:$K$1011,$K653)&gt;1))</f>
        <v/>
      </c>
      <c r="X653" s="26" t="str">
        <f t="shared" si="238"/>
        <v/>
      </c>
      <c r="Y653" s="26" t="str">
        <f t="shared" si="220"/>
        <v/>
      </c>
      <c r="Z653" s="26" t="str">
        <f t="shared" si="221"/>
        <v/>
      </c>
      <c r="AA653" s="26" t="str">
        <f t="shared" si="222"/>
        <v/>
      </c>
      <c r="AB653" s="26" t="str">
        <f t="shared" si="223"/>
        <v/>
      </c>
      <c r="AC653" s="26" t="str">
        <f t="shared" si="224"/>
        <v/>
      </c>
      <c r="AD653" s="26" t="str">
        <f>IF(OR(ISBLANK(U653),ISBLANK(Q653),U653="-"),"",IF(ISNA(MATCH(U653,libtwolang,0)),FALSE,IF(AND(Z653=TRUE,INDEX(codetform,MATCH(Qualification!Q653,libtform,0))&gt;=10311000,INDEX(codetform,MATCH(Qualification!Q653,libtform,0))&lt;=10319900),IF(AND(INDEX(codetwolang,MATCH(Qualification!U653,libtwolang,0))&gt;=1,INDEX(codetwolang,MATCH(Qualification!U653,libtwolang,0))&lt;=999),TRUE,FALSE),IF(AND(INDEX(codetwolang,MATCH(Qualification!U653,libtwolang,0))&gt;=10,INDEX(codetwolang,MATCH(Qualification!U653,libtwolang,0))&lt;=99),FALSE,TRUE))))</f>
        <v/>
      </c>
      <c r="AE653" s="26" t="str">
        <f t="shared" si="239"/>
        <v/>
      </c>
      <c r="AF653" s="56" t="str">
        <f t="shared" si="225"/>
        <v/>
      </c>
    </row>
    <row r="654" spans="1:32">
      <c r="A654" s="40" t="str">
        <f t="shared" si="240"/>
        <v/>
      </c>
      <c r="B654" s="40" t="str">
        <f t="shared" si="226"/>
        <v/>
      </c>
      <c r="C654" s="65" t="str">
        <f t="shared" si="227"/>
        <v/>
      </c>
      <c r="D654" s="56" t="str">
        <f t="shared" si="228"/>
        <v/>
      </c>
      <c r="E654" s="56" t="str">
        <f t="shared" si="229"/>
        <v/>
      </c>
      <c r="F654" s="66" t="str">
        <f t="shared" si="230"/>
        <v/>
      </c>
      <c r="G654" s="66" t="str">
        <f t="shared" si="231"/>
        <v/>
      </c>
      <c r="H654" s="57" t="str">
        <f t="shared" si="232"/>
        <v/>
      </c>
      <c r="I654" s="57" t="str">
        <f t="shared" si="233"/>
        <v/>
      </c>
      <c r="J654" s="64" t="str">
        <f t="shared" si="234"/>
        <v/>
      </c>
      <c r="K654" s="64" t="str">
        <f t="shared" si="235"/>
        <v/>
      </c>
      <c r="L654" s="114" t="str">
        <f t="shared" si="236"/>
        <v/>
      </c>
      <c r="M654" s="114" t="str">
        <f t="shared" si="237"/>
        <v/>
      </c>
      <c r="N654" s="113" t="str">
        <f>IF(B654&lt;&gt;"",IF(INDEX(ctrlage,B654)=TRUE,Livraison!$B$15-(YEAR(INDEX(pgebdat,B654))),""),"")</f>
        <v/>
      </c>
      <c r="O654" s="107"/>
      <c r="P654" s="105"/>
      <c r="Q654" s="108"/>
      <c r="R654" s="126"/>
      <c r="S654" s="108"/>
      <c r="T654" s="108"/>
      <c r="U654" s="108"/>
      <c r="V654" s="105"/>
      <c r="W654" s="132" t="str">
        <f t="shared" si="241"/>
        <v/>
      </c>
      <c r="X654" s="26" t="str">
        <f t="shared" si="238"/>
        <v/>
      </c>
      <c r="Y654" s="26" t="str">
        <f t="shared" si="220"/>
        <v/>
      </c>
      <c r="Z654" s="26" t="str">
        <f t="shared" si="221"/>
        <v/>
      </c>
      <c r="AA654" s="26" t="str">
        <f t="shared" si="222"/>
        <v/>
      </c>
      <c r="AB654" s="26" t="str">
        <f t="shared" si="223"/>
        <v/>
      </c>
      <c r="AC654" s="26" t="str">
        <f t="shared" si="224"/>
        <v/>
      </c>
      <c r="AD654" s="26" t="str">
        <f>IF(OR(ISBLANK(U654),ISBLANK(Q654),U654="-"),"",IF(ISNA(MATCH(U654,libtwolang,0)),FALSE,IF(AND(Z654=TRUE,INDEX(codetform,MATCH(Qualification!Q654,libtform,0))&gt;=10311000,INDEX(codetform,MATCH(Qualification!Q654,libtform,0))&lt;=10319900),IF(AND(INDEX(codetwolang,MATCH(Qualification!U654,libtwolang,0))&gt;=1,INDEX(codetwolang,MATCH(Qualification!U654,libtwolang,0))&lt;=999),TRUE,FALSE),IF(AND(INDEX(codetwolang,MATCH(Qualification!U654,libtwolang,0))&gt;=10,INDEX(codetwolang,MATCH(Qualification!U654,libtwolang,0))&lt;=99),FALSE,TRUE))))</f>
        <v/>
      </c>
      <c r="AE654" s="26" t="str">
        <f t="shared" si="239"/>
        <v/>
      </c>
      <c r="AF654" s="56" t="str">
        <f t="shared" si="225"/>
        <v/>
      </c>
    </row>
    <row r="655" spans="1:32">
      <c r="A655" s="40" t="str">
        <f t="shared" si="240"/>
        <v/>
      </c>
      <c r="B655" s="40" t="str">
        <f t="shared" si="226"/>
        <v/>
      </c>
      <c r="C655" s="65" t="str">
        <f t="shared" si="227"/>
        <v/>
      </c>
      <c r="D655" s="56" t="str">
        <f t="shared" si="228"/>
        <v/>
      </c>
      <c r="E655" s="56" t="str">
        <f t="shared" si="229"/>
        <v/>
      </c>
      <c r="F655" s="66" t="str">
        <f t="shared" si="230"/>
        <v/>
      </c>
      <c r="G655" s="66" t="str">
        <f t="shared" si="231"/>
        <v/>
      </c>
      <c r="H655" s="57" t="str">
        <f t="shared" si="232"/>
        <v/>
      </c>
      <c r="I655" s="57" t="str">
        <f t="shared" si="233"/>
        <v/>
      </c>
      <c r="J655" s="64" t="str">
        <f t="shared" si="234"/>
        <v/>
      </c>
      <c r="K655" s="64" t="str">
        <f t="shared" si="235"/>
        <v/>
      </c>
      <c r="L655" s="114" t="str">
        <f t="shared" si="236"/>
        <v/>
      </c>
      <c r="M655" s="114" t="str">
        <f t="shared" si="237"/>
        <v/>
      </c>
      <c r="N655" s="113" t="str">
        <f>IF(B655&lt;&gt;"",IF(INDEX(ctrlage,B655)=TRUE,Livraison!$B$15-(YEAR(INDEX(pgebdat,B655))),""),"")</f>
        <v/>
      </c>
      <c r="O655" s="107"/>
      <c r="P655" s="105"/>
      <c r="Q655" s="108"/>
      <c r="R655" s="126"/>
      <c r="S655" s="108"/>
      <c r="T655" s="108"/>
      <c r="U655" s="108"/>
      <c r="V655" s="105"/>
      <c r="W655" s="132" t="str">
        <f t="shared" si="241"/>
        <v/>
      </c>
      <c r="X655" s="26" t="str">
        <f t="shared" si="238"/>
        <v/>
      </c>
      <c r="Y655" s="26" t="str">
        <f t="shared" si="220"/>
        <v/>
      </c>
      <c r="Z655" s="26" t="str">
        <f t="shared" si="221"/>
        <v/>
      </c>
      <c r="AA655" s="26" t="str">
        <f t="shared" si="222"/>
        <v/>
      </c>
      <c r="AB655" s="26" t="str">
        <f t="shared" si="223"/>
        <v/>
      </c>
      <c r="AC655" s="26" t="str">
        <f t="shared" si="224"/>
        <v/>
      </c>
      <c r="AD655" s="26" t="str">
        <f>IF(OR(ISBLANK(U655),ISBLANK(Q655),U655="-"),"",IF(ISNA(MATCH(U655,libtwolang,0)),FALSE,IF(AND(Z655=TRUE,INDEX(codetform,MATCH(Qualification!Q655,libtform,0))&gt;=10311000,INDEX(codetform,MATCH(Qualification!Q655,libtform,0))&lt;=10319900),IF(AND(INDEX(codetwolang,MATCH(Qualification!U655,libtwolang,0))&gt;=1,INDEX(codetwolang,MATCH(Qualification!U655,libtwolang,0))&lt;=999),TRUE,FALSE),IF(AND(INDEX(codetwolang,MATCH(Qualification!U655,libtwolang,0))&gt;=10,INDEX(codetwolang,MATCH(Qualification!U655,libtwolang,0))&lt;=99),FALSE,TRUE))))</f>
        <v/>
      </c>
      <c r="AE655" s="26" t="str">
        <f t="shared" si="239"/>
        <v/>
      </c>
      <c r="AF655" s="56" t="str">
        <f t="shared" si="225"/>
        <v/>
      </c>
    </row>
    <row r="656" spans="1:32">
      <c r="A656" s="40" t="str">
        <f t="shared" si="240"/>
        <v/>
      </c>
      <c r="B656" s="40" t="str">
        <f t="shared" si="226"/>
        <v/>
      </c>
      <c r="C656" s="65" t="str">
        <f t="shared" si="227"/>
        <v/>
      </c>
      <c r="D656" s="56" t="str">
        <f t="shared" si="228"/>
        <v/>
      </c>
      <c r="E656" s="56" t="str">
        <f t="shared" si="229"/>
        <v/>
      </c>
      <c r="F656" s="66" t="str">
        <f t="shared" si="230"/>
        <v/>
      </c>
      <c r="G656" s="66" t="str">
        <f t="shared" si="231"/>
        <v/>
      </c>
      <c r="H656" s="57" t="str">
        <f t="shared" si="232"/>
        <v/>
      </c>
      <c r="I656" s="57" t="str">
        <f t="shared" si="233"/>
        <v/>
      </c>
      <c r="J656" s="64" t="str">
        <f t="shared" si="234"/>
        <v/>
      </c>
      <c r="K656" s="64" t="str">
        <f t="shared" si="235"/>
        <v/>
      </c>
      <c r="L656" s="114" t="str">
        <f t="shared" si="236"/>
        <v/>
      </c>
      <c r="M656" s="114" t="str">
        <f t="shared" si="237"/>
        <v/>
      </c>
      <c r="N656" s="113" t="str">
        <f>IF(B656&lt;&gt;"",IF(INDEX(ctrlage,B656)=TRUE,Livraison!$B$15-(YEAR(INDEX(pgebdat,B656))),""),"")</f>
        <v/>
      </c>
      <c r="O656" s="107"/>
      <c r="P656" s="105"/>
      <c r="Q656" s="108"/>
      <c r="R656" s="126"/>
      <c r="S656" s="108"/>
      <c r="T656" s="108"/>
      <c r="U656" s="108"/>
      <c r="V656" s="105"/>
      <c r="W656" s="132" t="str">
        <f t="shared" si="241"/>
        <v/>
      </c>
      <c r="X656" s="26" t="str">
        <f t="shared" si="238"/>
        <v/>
      </c>
      <c r="Y656" s="26" t="str">
        <f t="shared" si="220"/>
        <v/>
      </c>
      <c r="Z656" s="26" t="str">
        <f t="shared" si="221"/>
        <v/>
      </c>
      <c r="AA656" s="26" t="str">
        <f t="shared" si="222"/>
        <v/>
      </c>
      <c r="AB656" s="26" t="str">
        <f t="shared" si="223"/>
        <v/>
      </c>
      <c r="AC656" s="26" t="str">
        <f t="shared" si="224"/>
        <v/>
      </c>
      <c r="AD656" s="26" t="str">
        <f>IF(OR(ISBLANK(U656),ISBLANK(Q656),U656="-"),"",IF(ISNA(MATCH(U656,libtwolang,0)),FALSE,IF(AND(Z656=TRUE,INDEX(codetform,MATCH(Qualification!Q656,libtform,0))&gt;=10311000,INDEX(codetform,MATCH(Qualification!Q656,libtform,0))&lt;=10319900),IF(AND(INDEX(codetwolang,MATCH(Qualification!U656,libtwolang,0))&gt;=1,INDEX(codetwolang,MATCH(Qualification!U656,libtwolang,0))&lt;=999),TRUE,FALSE),IF(AND(INDEX(codetwolang,MATCH(Qualification!U656,libtwolang,0))&gt;=10,INDEX(codetwolang,MATCH(Qualification!U656,libtwolang,0))&lt;=99),FALSE,TRUE))))</f>
        <v/>
      </c>
      <c r="AE656" s="26" t="str">
        <f t="shared" si="239"/>
        <v/>
      </c>
      <c r="AF656" s="56" t="str">
        <f t="shared" si="225"/>
        <v/>
      </c>
    </row>
    <row r="657" spans="1:32">
      <c r="A657" s="40" t="str">
        <f t="shared" si="240"/>
        <v/>
      </c>
      <c r="B657" s="40" t="str">
        <f t="shared" si="226"/>
        <v/>
      </c>
      <c r="C657" s="65" t="str">
        <f t="shared" si="227"/>
        <v/>
      </c>
      <c r="D657" s="56" t="str">
        <f t="shared" si="228"/>
        <v/>
      </c>
      <c r="E657" s="56" t="str">
        <f t="shared" si="229"/>
        <v/>
      </c>
      <c r="F657" s="66" t="str">
        <f t="shared" si="230"/>
        <v/>
      </c>
      <c r="G657" s="66" t="str">
        <f t="shared" si="231"/>
        <v/>
      </c>
      <c r="H657" s="57" t="str">
        <f t="shared" si="232"/>
        <v/>
      </c>
      <c r="I657" s="57" t="str">
        <f t="shared" si="233"/>
        <v/>
      </c>
      <c r="J657" s="64" t="str">
        <f t="shared" si="234"/>
        <v/>
      </c>
      <c r="K657" s="64" t="str">
        <f t="shared" si="235"/>
        <v/>
      </c>
      <c r="L657" s="114" t="str">
        <f t="shared" si="236"/>
        <v/>
      </c>
      <c r="M657" s="114" t="str">
        <f t="shared" si="237"/>
        <v/>
      </c>
      <c r="N657" s="113" t="str">
        <f>IF(B657&lt;&gt;"",IF(INDEX(ctrlage,B657)=TRUE,Livraison!$B$15-(YEAR(INDEX(pgebdat,B657))),""),"")</f>
        <v/>
      </c>
      <c r="O657" s="107"/>
      <c r="P657" s="105"/>
      <c r="Q657" s="108"/>
      <c r="R657" s="126"/>
      <c r="S657" s="108"/>
      <c r="T657" s="108"/>
      <c r="U657" s="108"/>
      <c r="V657" s="105"/>
      <c r="W657" s="132" t="str">
        <f t="shared" si="241"/>
        <v/>
      </c>
      <c r="X657" s="26" t="str">
        <f t="shared" si="238"/>
        <v/>
      </c>
      <c r="Y657" s="26" t="str">
        <f t="shared" si="220"/>
        <v/>
      </c>
      <c r="Z657" s="26" t="str">
        <f t="shared" si="221"/>
        <v/>
      </c>
      <c r="AA657" s="26" t="str">
        <f t="shared" si="222"/>
        <v/>
      </c>
      <c r="AB657" s="26" t="str">
        <f t="shared" si="223"/>
        <v/>
      </c>
      <c r="AC657" s="26" t="str">
        <f t="shared" si="224"/>
        <v/>
      </c>
      <c r="AD657" s="26" t="str">
        <f>IF(OR(ISBLANK(U657),ISBLANK(Q657),U657="-"),"",IF(ISNA(MATCH(U657,libtwolang,0)),FALSE,IF(AND(Z657=TRUE,INDEX(codetform,MATCH(Qualification!Q657,libtform,0))&gt;=10311000,INDEX(codetform,MATCH(Qualification!Q657,libtform,0))&lt;=10319900),IF(AND(INDEX(codetwolang,MATCH(Qualification!U657,libtwolang,0))&gt;=1,INDEX(codetwolang,MATCH(Qualification!U657,libtwolang,0))&lt;=999),TRUE,FALSE),IF(AND(INDEX(codetwolang,MATCH(Qualification!U657,libtwolang,0))&gt;=10,INDEX(codetwolang,MATCH(Qualification!U657,libtwolang,0))&lt;=99),FALSE,TRUE))))</f>
        <v/>
      </c>
      <c r="AE657" s="26" t="str">
        <f t="shared" si="239"/>
        <v/>
      </c>
      <c r="AF657" s="56" t="str">
        <f t="shared" si="225"/>
        <v/>
      </c>
    </row>
    <row r="658" spans="1:32">
      <c r="A658" s="40" t="str">
        <f t="shared" si="240"/>
        <v/>
      </c>
      <c r="B658" s="40" t="str">
        <f t="shared" si="226"/>
        <v/>
      </c>
      <c r="C658" s="65" t="str">
        <f t="shared" si="227"/>
        <v/>
      </c>
      <c r="D658" s="56" t="str">
        <f t="shared" si="228"/>
        <v/>
      </c>
      <c r="E658" s="56" t="str">
        <f t="shared" si="229"/>
        <v/>
      </c>
      <c r="F658" s="66" t="str">
        <f t="shared" si="230"/>
        <v/>
      </c>
      <c r="G658" s="66" t="str">
        <f t="shared" si="231"/>
        <v/>
      </c>
      <c r="H658" s="57" t="str">
        <f t="shared" si="232"/>
        <v/>
      </c>
      <c r="I658" s="57" t="str">
        <f t="shared" si="233"/>
        <v/>
      </c>
      <c r="J658" s="64" t="str">
        <f t="shared" si="234"/>
        <v/>
      </c>
      <c r="K658" s="64" t="str">
        <f t="shared" si="235"/>
        <v/>
      </c>
      <c r="L658" s="114" t="str">
        <f t="shared" si="236"/>
        <v/>
      </c>
      <c r="M658" s="114" t="str">
        <f t="shared" si="237"/>
        <v/>
      </c>
      <c r="N658" s="113" t="str">
        <f>IF(B658&lt;&gt;"",IF(INDEX(ctrlage,B658)=TRUE,Livraison!$B$15-(YEAR(INDEX(pgebdat,B658))),""),"")</f>
        <v/>
      </c>
      <c r="O658" s="107"/>
      <c r="P658" s="105"/>
      <c r="Q658" s="108"/>
      <c r="R658" s="126"/>
      <c r="S658" s="108"/>
      <c r="T658" s="108"/>
      <c r="U658" s="108"/>
      <c r="V658" s="105"/>
      <c r="W658" s="132" t="str">
        <f t="shared" si="241"/>
        <v/>
      </c>
      <c r="X658" s="26" t="str">
        <f t="shared" si="238"/>
        <v/>
      </c>
      <c r="Y658" s="26" t="str">
        <f t="shared" si="220"/>
        <v/>
      </c>
      <c r="Z658" s="26" t="str">
        <f t="shared" si="221"/>
        <v/>
      </c>
      <c r="AA658" s="26" t="str">
        <f t="shared" si="222"/>
        <v/>
      </c>
      <c r="AB658" s="26" t="str">
        <f t="shared" si="223"/>
        <v/>
      </c>
      <c r="AC658" s="26" t="str">
        <f t="shared" si="224"/>
        <v/>
      </c>
      <c r="AD658" s="26" t="str">
        <f>IF(OR(ISBLANK(U658),ISBLANK(Q658),U658="-"),"",IF(ISNA(MATCH(U658,libtwolang,0)),FALSE,IF(AND(Z658=TRUE,INDEX(codetform,MATCH(Qualification!Q658,libtform,0))&gt;=10311000,INDEX(codetform,MATCH(Qualification!Q658,libtform,0))&lt;=10319900),IF(AND(INDEX(codetwolang,MATCH(Qualification!U658,libtwolang,0))&gt;=1,INDEX(codetwolang,MATCH(Qualification!U658,libtwolang,0))&lt;=999),TRUE,FALSE),IF(AND(INDEX(codetwolang,MATCH(Qualification!U658,libtwolang,0))&gt;=10,INDEX(codetwolang,MATCH(Qualification!U658,libtwolang,0))&lt;=99),FALSE,TRUE))))</f>
        <v/>
      </c>
      <c r="AE658" s="26" t="str">
        <f t="shared" si="239"/>
        <v/>
      </c>
      <c r="AF658" s="56" t="str">
        <f t="shared" si="225"/>
        <v/>
      </c>
    </row>
    <row r="659" spans="1:32">
      <c r="A659" s="40" t="str">
        <f t="shared" si="240"/>
        <v/>
      </c>
      <c r="B659" s="40" t="str">
        <f t="shared" si="226"/>
        <v/>
      </c>
      <c r="C659" s="65" t="str">
        <f t="shared" si="227"/>
        <v/>
      </c>
      <c r="D659" s="56" t="str">
        <f t="shared" si="228"/>
        <v/>
      </c>
      <c r="E659" s="56" t="str">
        <f t="shared" si="229"/>
        <v/>
      </c>
      <c r="F659" s="66" t="str">
        <f t="shared" si="230"/>
        <v/>
      </c>
      <c r="G659" s="66" t="str">
        <f t="shared" si="231"/>
        <v/>
      </c>
      <c r="H659" s="57" t="str">
        <f t="shared" si="232"/>
        <v/>
      </c>
      <c r="I659" s="57" t="str">
        <f t="shared" si="233"/>
        <v/>
      </c>
      <c r="J659" s="64" t="str">
        <f t="shared" si="234"/>
        <v/>
      </c>
      <c r="K659" s="64" t="str">
        <f t="shared" si="235"/>
        <v/>
      </c>
      <c r="L659" s="114" t="str">
        <f t="shared" si="236"/>
        <v/>
      </c>
      <c r="M659" s="114" t="str">
        <f t="shared" si="237"/>
        <v/>
      </c>
      <c r="N659" s="113" t="str">
        <f>IF(B659&lt;&gt;"",IF(INDEX(ctrlage,B659)=TRUE,Livraison!$B$15-(YEAR(INDEX(pgebdat,B659))),""),"")</f>
        <v/>
      </c>
      <c r="O659" s="107"/>
      <c r="P659" s="105"/>
      <c r="Q659" s="108"/>
      <c r="R659" s="126"/>
      <c r="S659" s="108"/>
      <c r="T659" s="108"/>
      <c r="U659" s="108"/>
      <c r="V659" s="105"/>
      <c r="W659" s="132" t="str">
        <f t="shared" si="241"/>
        <v/>
      </c>
      <c r="X659" s="26" t="str">
        <f t="shared" si="238"/>
        <v/>
      </c>
      <c r="Y659" s="26" t="str">
        <f t="shared" si="220"/>
        <v/>
      </c>
      <c r="Z659" s="26" t="str">
        <f t="shared" si="221"/>
        <v/>
      </c>
      <c r="AA659" s="26" t="str">
        <f t="shared" si="222"/>
        <v/>
      </c>
      <c r="AB659" s="26" t="str">
        <f t="shared" si="223"/>
        <v/>
      </c>
      <c r="AC659" s="26" t="str">
        <f t="shared" si="224"/>
        <v/>
      </c>
      <c r="AD659" s="26" t="str">
        <f>IF(OR(ISBLANK(U659),ISBLANK(Q659),U659="-"),"",IF(ISNA(MATCH(U659,libtwolang,0)),FALSE,IF(AND(Z659=TRUE,INDEX(codetform,MATCH(Qualification!Q659,libtform,0))&gt;=10311000,INDEX(codetform,MATCH(Qualification!Q659,libtform,0))&lt;=10319900),IF(AND(INDEX(codetwolang,MATCH(Qualification!U659,libtwolang,0))&gt;=1,INDEX(codetwolang,MATCH(Qualification!U659,libtwolang,0))&lt;=999),TRUE,FALSE),IF(AND(INDEX(codetwolang,MATCH(Qualification!U659,libtwolang,0))&gt;=10,INDEX(codetwolang,MATCH(Qualification!U659,libtwolang,0))&lt;=99),FALSE,TRUE))))</f>
        <v/>
      </c>
      <c r="AE659" s="26" t="str">
        <f t="shared" si="239"/>
        <v/>
      </c>
      <c r="AF659" s="56" t="str">
        <f t="shared" si="225"/>
        <v/>
      </c>
    </row>
    <row r="660" spans="1:32">
      <c r="A660" s="40" t="str">
        <f t="shared" si="240"/>
        <v/>
      </c>
      <c r="B660" s="40" t="str">
        <f t="shared" si="226"/>
        <v/>
      </c>
      <c r="C660" s="65" t="str">
        <f t="shared" si="227"/>
        <v/>
      </c>
      <c r="D660" s="56" t="str">
        <f t="shared" si="228"/>
        <v/>
      </c>
      <c r="E660" s="56" t="str">
        <f t="shared" si="229"/>
        <v/>
      </c>
      <c r="F660" s="66" t="str">
        <f t="shared" si="230"/>
        <v/>
      </c>
      <c r="G660" s="66" t="str">
        <f t="shared" si="231"/>
        <v/>
      </c>
      <c r="H660" s="57" t="str">
        <f t="shared" si="232"/>
        <v/>
      </c>
      <c r="I660" s="57" t="str">
        <f t="shared" si="233"/>
        <v/>
      </c>
      <c r="J660" s="64" t="str">
        <f t="shared" si="234"/>
        <v/>
      </c>
      <c r="K660" s="64" t="str">
        <f t="shared" si="235"/>
        <v/>
      </c>
      <c r="L660" s="114" t="str">
        <f t="shared" si="236"/>
        <v/>
      </c>
      <c r="M660" s="114" t="str">
        <f t="shared" si="237"/>
        <v/>
      </c>
      <c r="N660" s="113" t="str">
        <f>IF(B660&lt;&gt;"",IF(INDEX(ctrlage,B660)=TRUE,Livraison!$B$15-(YEAR(INDEX(pgebdat,B660))),""),"")</f>
        <v/>
      </c>
      <c r="O660" s="107"/>
      <c r="P660" s="105"/>
      <c r="Q660" s="108"/>
      <c r="R660" s="126"/>
      <c r="S660" s="108"/>
      <c r="T660" s="108"/>
      <c r="U660" s="108"/>
      <c r="V660" s="105"/>
      <c r="W660" s="132" t="str">
        <f t="shared" si="241"/>
        <v/>
      </c>
      <c r="X660" s="26" t="str">
        <f t="shared" si="238"/>
        <v/>
      </c>
      <c r="Y660" s="26" t="str">
        <f t="shared" si="220"/>
        <v/>
      </c>
      <c r="Z660" s="26" t="str">
        <f t="shared" si="221"/>
        <v/>
      </c>
      <c r="AA660" s="26" t="str">
        <f t="shared" si="222"/>
        <v/>
      </c>
      <c r="AB660" s="26" t="str">
        <f t="shared" si="223"/>
        <v/>
      </c>
      <c r="AC660" s="26" t="str">
        <f t="shared" si="224"/>
        <v/>
      </c>
      <c r="AD660" s="26" t="str">
        <f>IF(OR(ISBLANK(U660),ISBLANK(Q660),U660="-"),"",IF(ISNA(MATCH(U660,libtwolang,0)),FALSE,IF(AND(Z660=TRUE,INDEX(codetform,MATCH(Qualification!Q660,libtform,0))&gt;=10311000,INDEX(codetform,MATCH(Qualification!Q660,libtform,0))&lt;=10319900),IF(AND(INDEX(codetwolang,MATCH(Qualification!U660,libtwolang,0))&gt;=1,INDEX(codetwolang,MATCH(Qualification!U660,libtwolang,0))&lt;=999),TRUE,FALSE),IF(AND(INDEX(codetwolang,MATCH(Qualification!U660,libtwolang,0))&gt;=10,INDEX(codetwolang,MATCH(Qualification!U660,libtwolang,0))&lt;=99),FALSE,TRUE))))</f>
        <v/>
      </c>
      <c r="AE660" s="26" t="str">
        <f t="shared" si="239"/>
        <v/>
      </c>
      <c r="AF660" s="56" t="str">
        <f t="shared" si="225"/>
        <v/>
      </c>
    </row>
    <row r="661" spans="1:32">
      <c r="A661" s="40" t="str">
        <f t="shared" si="240"/>
        <v/>
      </c>
      <c r="B661" s="40" t="str">
        <f t="shared" si="226"/>
        <v/>
      </c>
      <c r="C661" s="65" t="str">
        <f t="shared" si="227"/>
        <v/>
      </c>
      <c r="D661" s="56" t="str">
        <f t="shared" si="228"/>
        <v/>
      </c>
      <c r="E661" s="56" t="str">
        <f t="shared" si="229"/>
        <v/>
      </c>
      <c r="F661" s="66" t="str">
        <f t="shared" si="230"/>
        <v/>
      </c>
      <c r="G661" s="66" t="str">
        <f t="shared" si="231"/>
        <v/>
      </c>
      <c r="H661" s="57" t="str">
        <f t="shared" si="232"/>
        <v/>
      </c>
      <c r="I661" s="57" t="str">
        <f t="shared" si="233"/>
        <v/>
      </c>
      <c r="J661" s="64" t="str">
        <f t="shared" si="234"/>
        <v/>
      </c>
      <c r="K661" s="64" t="str">
        <f t="shared" si="235"/>
        <v/>
      </c>
      <c r="L661" s="114" t="str">
        <f t="shared" si="236"/>
        <v/>
      </c>
      <c r="M661" s="114" t="str">
        <f t="shared" si="237"/>
        <v/>
      </c>
      <c r="N661" s="113" t="str">
        <f>IF(B661&lt;&gt;"",IF(INDEX(ctrlage,B661)=TRUE,Livraison!$B$15-(YEAR(INDEX(pgebdat,B661))),""),"")</f>
        <v/>
      </c>
      <c r="O661" s="107"/>
      <c r="P661" s="105"/>
      <c r="Q661" s="108"/>
      <c r="R661" s="126"/>
      <c r="S661" s="108"/>
      <c r="T661" s="108"/>
      <c r="U661" s="108"/>
      <c r="V661" s="105"/>
      <c r="W661" s="132" t="str">
        <f t="shared" si="241"/>
        <v/>
      </c>
      <c r="X661" s="26" t="str">
        <f t="shared" si="238"/>
        <v/>
      </c>
      <c r="Y661" s="26" t="str">
        <f t="shared" si="220"/>
        <v/>
      </c>
      <c r="Z661" s="26" t="str">
        <f t="shared" si="221"/>
        <v/>
      </c>
      <c r="AA661" s="26" t="str">
        <f t="shared" si="222"/>
        <v/>
      </c>
      <c r="AB661" s="26" t="str">
        <f t="shared" si="223"/>
        <v/>
      </c>
      <c r="AC661" s="26" t="str">
        <f t="shared" si="224"/>
        <v/>
      </c>
      <c r="AD661" s="26" t="str">
        <f>IF(OR(ISBLANK(U661),ISBLANK(Q661),U661="-"),"",IF(ISNA(MATCH(U661,libtwolang,0)),FALSE,IF(AND(Z661=TRUE,INDEX(codetform,MATCH(Qualification!Q661,libtform,0))&gt;=10311000,INDEX(codetform,MATCH(Qualification!Q661,libtform,0))&lt;=10319900),IF(AND(INDEX(codetwolang,MATCH(Qualification!U661,libtwolang,0))&gt;=1,INDEX(codetwolang,MATCH(Qualification!U661,libtwolang,0))&lt;=999),TRUE,FALSE),IF(AND(INDEX(codetwolang,MATCH(Qualification!U661,libtwolang,0))&gt;=10,INDEX(codetwolang,MATCH(Qualification!U661,libtwolang,0))&lt;=99),FALSE,TRUE))))</f>
        <v/>
      </c>
      <c r="AE661" s="26" t="str">
        <f t="shared" si="239"/>
        <v/>
      </c>
      <c r="AF661" s="56" t="str">
        <f t="shared" si="225"/>
        <v/>
      </c>
    </row>
    <row r="662" spans="1:32">
      <c r="A662" s="40" t="str">
        <f t="shared" si="240"/>
        <v/>
      </c>
      <c r="B662" s="40" t="str">
        <f t="shared" si="226"/>
        <v/>
      </c>
      <c r="C662" s="65" t="str">
        <f t="shared" si="227"/>
        <v/>
      </c>
      <c r="D662" s="56" t="str">
        <f t="shared" si="228"/>
        <v/>
      </c>
      <c r="E662" s="56" t="str">
        <f t="shared" si="229"/>
        <v/>
      </c>
      <c r="F662" s="66" t="str">
        <f t="shared" si="230"/>
        <v/>
      </c>
      <c r="G662" s="66" t="str">
        <f t="shared" si="231"/>
        <v/>
      </c>
      <c r="H662" s="57" t="str">
        <f t="shared" si="232"/>
        <v/>
      </c>
      <c r="I662" s="57" t="str">
        <f t="shared" si="233"/>
        <v/>
      </c>
      <c r="J662" s="64" t="str">
        <f t="shared" si="234"/>
        <v/>
      </c>
      <c r="K662" s="64" t="str">
        <f t="shared" si="235"/>
        <v/>
      </c>
      <c r="L662" s="114" t="str">
        <f t="shared" si="236"/>
        <v/>
      </c>
      <c r="M662" s="114" t="str">
        <f t="shared" si="237"/>
        <v/>
      </c>
      <c r="N662" s="113" t="str">
        <f>IF(B662&lt;&gt;"",IF(INDEX(ctrlage,B662)=TRUE,Livraison!$B$15-(YEAR(INDEX(pgebdat,B662))),""),"")</f>
        <v/>
      </c>
      <c r="O662" s="107"/>
      <c r="P662" s="105"/>
      <c r="Q662" s="108"/>
      <c r="R662" s="126"/>
      <c r="S662" s="108"/>
      <c r="T662" s="108"/>
      <c r="U662" s="108"/>
      <c r="V662" s="105"/>
      <c r="W662" s="132" t="str">
        <f t="shared" si="241"/>
        <v/>
      </c>
      <c r="X662" s="26" t="str">
        <f t="shared" si="238"/>
        <v/>
      </c>
      <c r="Y662" s="26" t="str">
        <f t="shared" si="220"/>
        <v/>
      </c>
      <c r="Z662" s="26" t="str">
        <f t="shared" si="221"/>
        <v/>
      </c>
      <c r="AA662" s="26" t="str">
        <f t="shared" si="222"/>
        <v/>
      </c>
      <c r="AB662" s="26" t="str">
        <f t="shared" si="223"/>
        <v/>
      </c>
      <c r="AC662" s="26" t="str">
        <f t="shared" si="224"/>
        <v/>
      </c>
      <c r="AD662" s="26" t="str">
        <f>IF(OR(ISBLANK(U662),ISBLANK(Q662),U662="-"),"",IF(ISNA(MATCH(U662,libtwolang,0)),FALSE,IF(AND(Z662=TRUE,INDEX(codetform,MATCH(Qualification!Q662,libtform,0))&gt;=10311000,INDEX(codetform,MATCH(Qualification!Q662,libtform,0))&lt;=10319900),IF(AND(INDEX(codetwolang,MATCH(Qualification!U662,libtwolang,0))&gt;=1,INDEX(codetwolang,MATCH(Qualification!U662,libtwolang,0))&lt;=999),TRUE,FALSE),IF(AND(INDEX(codetwolang,MATCH(Qualification!U662,libtwolang,0))&gt;=10,INDEX(codetwolang,MATCH(Qualification!U662,libtwolang,0))&lt;=99),FALSE,TRUE))))</f>
        <v/>
      </c>
      <c r="AE662" s="26" t="str">
        <f t="shared" si="239"/>
        <v/>
      </c>
      <c r="AF662" s="56" t="str">
        <f t="shared" si="225"/>
        <v/>
      </c>
    </row>
    <row r="663" spans="1:32">
      <c r="A663" s="40" t="str">
        <f t="shared" si="240"/>
        <v/>
      </c>
      <c r="B663" s="40" t="str">
        <f t="shared" si="226"/>
        <v/>
      </c>
      <c r="C663" s="65" t="str">
        <f t="shared" si="227"/>
        <v/>
      </c>
      <c r="D663" s="56" t="str">
        <f t="shared" si="228"/>
        <v/>
      </c>
      <c r="E663" s="56" t="str">
        <f t="shared" si="229"/>
        <v/>
      </c>
      <c r="F663" s="66" t="str">
        <f t="shared" si="230"/>
        <v/>
      </c>
      <c r="G663" s="66" t="str">
        <f t="shared" si="231"/>
        <v/>
      </c>
      <c r="H663" s="57" t="str">
        <f t="shared" si="232"/>
        <v/>
      </c>
      <c r="I663" s="57" t="str">
        <f t="shared" si="233"/>
        <v/>
      </c>
      <c r="J663" s="64" t="str">
        <f t="shared" si="234"/>
        <v/>
      </c>
      <c r="K663" s="64" t="str">
        <f t="shared" si="235"/>
        <v/>
      </c>
      <c r="L663" s="114" t="str">
        <f t="shared" si="236"/>
        <v/>
      </c>
      <c r="M663" s="114" t="str">
        <f t="shared" si="237"/>
        <v/>
      </c>
      <c r="N663" s="113" t="str">
        <f>IF(B663&lt;&gt;"",IF(INDEX(ctrlage,B663)=TRUE,Livraison!$B$15-(YEAR(INDEX(pgebdat,B663))),""),"")</f>
        <v/>
      </c>
      <c r="O663" s="107"/>
      <c r="P663" s="105"/>
      <c r="Q663" s="108"/>
      <c r="R663" s="126"/>
      <c r="S663" s="108"/>
      <c r="T663" s="108"/>
      <c r="U663" s="108"/>
      <c r="V663" s="105"/>
      <c r="W663" s="132" t="str">
        <f t="shared" si="241"/>
        <v/>
      </c>
      <c r="X663" s="26" t="str">
        <f t="shared" si="238"/>
        <v/>
      </c>
      <c r="Y663" s="26" t="str">
        <f t="shared" si="220"/>
        <v/>
      </c>
      <c r="Z663" s="26" t="str">
        <f t="shared" si="221"/>
        <v/>
      </c>
      <c r="AA663" s="26" t="str">
        <f t="shared" si="222"/>
        <v/>
      </c>
      <c r="AB663" s="26" t="str">
        <f t="shared" si="223"/>
        <v/>
      </c>
      <c r="AC663" s="26" t="str">
        <f t="shared" si="224"/>
        <v/>
      </c>
      <c r="AD663" s="26" t="str">
        <f>IF(OR(ISBLANK(U663),ISBLANK(Q663),U663="-"),"",IF(ISNA(MATCH(U663,libtwolang,0)),FALSE,IF(AND(Z663=TRUE,INDEX(codetform,MATCH(Qualification!Q663,libtform,0))&gt;=10311000,INDEX(codetform,MATCH(Qualification!Q663,libtform,0))&lt;=10319900),IF(AND(INDEX(codetwolang,MATCH(Qualification!U663,libtwolang,0))&gt;=1,INDEX(codetwolang,MATCH(Qualification!U663,libtwolang,0))&lt;=999),TRUE,FALSE),IF(AND(INDEX(codetwolang,MATCH(Qualification!U663,libtwolang,0))&gt;=10,INDEX(codetwolang,MATCH(Qualification!U663,libtwolang,0))&lt;=99),FALSE,TRUE))))</f>
        <v/>
      </c>
      <c r="AE663" s="26" t="str">
        <f t="shared" si="239"/>
        <v/>
      </c>
      <c r="AF663" s="56" t="str">
        <f t="shared" si="225"/>
        <v/>
      </c>
    </row>
    <row r="664" spans="1:32">
      <c r="A664" s="40" t="str">
        <f t="shared" si="240"/>
        <v/>
      </c>
      <c r="B664" s="40" t="str">
        <f t="shared" si="226"/>
        <v/>
      </c>
      <c r="C664" s="65" t="str">
        <f t="shared" si="227"/>
        <v/>
      </c>
      <c r="D664" s="56" t="str">
        <f t="shared" si="228"/>
        <v/>
      </c>
      <c r="E664" s="56" t="str">
        <f t="shared" si="229"/>
        <v/>
      </c>
      <c r="F664" s="66" t="str">
        <f t="shared" si="230"/>
        <v/>
      </c>
      <c r="G664" s="66" t="str">
        <f t="shared" si="231"/>
        <v/>
      </c>
      <c r="H664" s="57" t="str">
        <f t="shared" si="232"/>
        <v/>
      </c>
      <c r="I664" s="57" t="str">
        <f t="shared" si="233"/>
        <v/>
      </c>
      <c r="J664" s="64" t="str">
        <f t="shared" si="234"/>
        <v/>
      </c>
      <c r="K664" s="64" t="str">
        <f t="shared" si="235"/>
        <v/>
      </c>
      <c r="L664" s="114" t="str">
        <f t="shared" si="236"/>
        <v/>
      </c>
      <c r="M664" s="114" t="str">
        <f t="shared" si="237"/>
        <v/>
      </c>
      <c r="N664" s="113" t="str">
        <f>IF(B664&lt;&gt;"",IF(INDEX(ctrlage,B664)=TRUE,Livraison!$B$15-(YEAR(INDEX(pgebdat,B664))),""),"")</f>
        <v/>
      </c>
      <c r="O664" s="107"/>
      <c r="P664" s="105"/>
      <c r="Q664" s="108"/>
      <c r="R664" s="126"/>
      <c r="S664" s="108"/>
      <c r="T664" s="108"/>
      <c r="U664" s="108"/>
      <c r="V664" s="105"/>
      <c r="W664" s="132" t="str">
        <f t="shared" si="241"/>
        <v/>
      </c>
      <c r="X664" s="26" t="str">
        <f t="shared" si="238"/>
        <v/>
      </c>
      <c r="Y664" s="26" t="str">
        <f t="shared" si="220"/>
        <v/>
      </c>
      <c r="Z664" s="26" t="str">
        <f t="shared" si="221"/>
        <v/>
      </c>
      <c r="AA664" s="26" t="str">
        <f t="shared" si="222"/>
        <v/>
      </c>
      <c r="AB664" s="26" t="str">
        <f t="shared" si="223"/>
        <v/>
      </c>
      <c r="AC664" s="26" t="str">
        <f t="shared" si="224"/>
        <v/>
      </c>
      <c r="AD664" s="26" t="str">
        <f>IF(OR(ISBLANK(U664),ISBLANK(Q664),U664="-"),"",IF(ISNA(MATCH(U664,libtwolang,0)),FALSE,IF(AND(Z664=TRUE,INDEX(codetform,MATCH(Qualification!Q664,libtform,0))&gt;=10311000,INDEX(codetform,MATCH(Qualification!Q664,libtform,0))&lt;=10319900),IF(AND(INDEX(codetwolang,MATCH(Qualification!U664,libtwolang,0))&gt;=1,INDEX(codetwolang,MATCH(Qualification!U664,libtwolang,0))&lt;=999),TRUE,FALSE),IF(AND(INDEX(codetwolang,MATCH(Qualification!U664,libtwolang,0))&gt;=10,INDEX(codetwolang,MATCH(Qualification!U664,libtwolang,0))&lt;=99),FALSE,TRUE))))</f>
        <v/>
      </c>
      <c r="AE664" s="26" t="str">
        <f t="shared" si="239"/>
        <v/>
      </c>
      <c r="AF664" s="56" t="str">
        <f t="shared" si="225"/>
        <v/>
      </c>
    </row>
    <row r="665" spans="1:32">
      <c r="A665" s="40" t="str">
        <f t="shared" si="240"/>
        <v/>
      </c>
      <c r="B665" s="40" t="str">
        <f t="shared" si="226"/>
        <v/>
      </c>
      <c r="C665" s="65" t="str">
        <f t="shared" si="227"/>
        <v/>
      </c>
      <c r="D665" s="56" t="str">
        <f t="shared" si="228"/>
        <v/>
      </c>
      <c r="E665" s="56" t="str">
        <f t="shared" si="229"/>
        <v/>
      </c>
      <c r="F665" s="66" t="str">
        <f t="shared" si="230"/>
        <v/>
      </c>
      <c r="G665" s="66" t="str">
        <f t="shared" si="231"/>
        <v/>
      </c>
      <c r="H665" s="57" t="str">
        <f t="shared" si="232"/>
        <v/>
      </c>
      <c r="I665" s="57" t="str">
        <f t="shared" si="233"/>
        <v/>
      </c>
      <c r="J665" s="64" t="str">
        <f t="shared" si="234"/>
        <v/>
      </c>
      <c r="K665" s="64" t="str">
        <f t="shared" si="235"/>
        <v/>
      </c>
      <c r="L665" s="114" t="str">
        <f t="shared" si="236"/>
        <v/>
      </c>
      <c r="M665" s="114" t="str">
        <f t="shared" si="237"/>
        <v/>
      </c>
      <c r="N665" s="113" t="str">
        <f>IF(B665&lt;&gt;"",IF(INDEX(ctrlage,B665)=TRUE,Livraison!$B$15-(YEAR(INDEX(pgebdat,B665))),""),"")</f>
        <v/>
      </c>
      <c r="O665" s="107"/>
      <c r="P665" s="105"/>
      <c r="Q665" s="108"/>
      <c r="R665" s="126"/>
      <c r="S665" s="108"/>
      <c r="T665" s="108"/>
      <c r="U665" s="108"/>
      <c r="V665" s="105"/>
      <c r="W665" s="132" t="str">
        <f t="shared" si="241"/>
        <v/>
      </c>
      <c r="X665" s="26" t="str">
        <f t="shared" si="238"/>
        <v/>
      </c>
      <c r="Y665" s="26" t="str">
        <f t="shared" si="220"/>
        <v/>
      </c>
      <c r="Z665" s="26" t="str">
        <f t="shared" si="221"/>
        <v/>
      </c>
      <c r="AA665" s="26" t="str">
        <f t="shared" si="222"/>
        <v/>
      </c>
      <c r="AB665" s="26" t="str">
        <f t="shared" si="223"/>
        <v/>
      </c>
      <c r="AC665" s="26" t="str">
        <f t="shared" si="224"/>
        <v/>
      </c>
      <c r="AD665" s="26" t="str">
        <f>IF(OR(ISBLANK(U665),ISBLANK(Q665),U665="-"),"",IF(ISNA(MATCH(U665,libtwolang,0)),FALSE,IF(AND(Z665=TRUE,INDEX(codetform,MATCH(Qualification!Q665,libtform,0))&gt;=10311000,INDEX(codetform,MATCH(Qualification!Q665,libtform,0))&lt;=10319900),IF(AND(INDEX(codetwolang,MATCH(Qualification!U665,libtwolang,0))&gt;=1,INDEX(codetwolang,MATCH(Qualification!U665,libtwolang,0))&lt;=999),TRUE,FALSE),IF(AND(INDEX(codetwolang,MATCH(Qualification!U665,libtwolang,0))&gt;=10,INDEX(codetwolang,MATCH(Qualification!U665,libtwolang,0))&lt;=99),FALSE,TRUE))))</f>
        <v/>
      </c>
      <c r="AE665" s="26" t="str">
        <f t="shared" si="239"/>
        <v/>
      </c>
      <c r="AF665" s="56" t="str">
        <f t="shared" si="225"/>
        <v/>
      </c>
    </row>
    <row r="666" spans="1:32">
      <c r="A666" s="40" t="str">
        <f t="shared" si="240"/>
        <v/>
      </c>
      <c r="B666" s="40" t="str">
        <f t="shared" si="226"/>
        <v/>
      </c>
      <c r="C666" s="65" t="str">
        <f t="shared" si="227"/>
        <v/>
      </c>
      <c r="D666" s="56" t="str">
        <f t="shared" si="228"/>
        <v/>
      </c>
      <c r="E666" s="56" t="str">
        <f t="shared" si="229"/>
        <v/>
      </c>
      <c r="F666" s="66" t="str">
        <f t="shared" si="230"/>
        <v/>
      </c>
      <c r="G666" s="66" t="str">
        <f t="shared" si="231"/>
        <v/>
      </c>
      <c r="H666" s="57" t="str">
        <f t="shared" si="232"/>
        <v/>
      </c>
      <c r="I666" s="57" t="str">
        <f t="shared" si="233"/>
        <v/>
      </c>
      <c r="J666" s="64" t="str">
        <f t="shared" si="234"/>
        <v/>
      </c>
      <c r="K666" s="64" t="str">
        <f t="shared" si="235"/>
        <v/>
      </c>
      <c r="L666" s="114" t="str">
        <f t="shared" si="236"/>
        <v/>
      </c>
      <c r="M666" s="114" t="str">
        <f t="shared" si="237"/>
        <v/>
      </c>
      <c r="N666" s="113" t="str">
        <f>IF(B666&lt;&gt;"",IF(INDEX(ctrlage,B666)=TRUE,Livraison!$B$15-(YEAR(INDEX(pgebdat,B666))),""),"")</f>
        <v/>
      </c>
      <c r="O666" s="107"/>
      <c r="P666" s="105"/>
      <c r="Q666" s="108"/>
      <c r="R666" s="126"/>
      <c r="S666" s="108"/>
      <c r="T666" s="108"/>
      <c r="U666" s="108"/>
      <c r="V666" s="105"/>
      <c r="W666" s="132" t="str">
        <f t="shared" si="241"/>
        <v/>
      </c>
      <c r="X666" s="26" t="str">
        <f t="shared" si="238"/>
        <v/>
      </c>
      <c r="Y666" s="26" t="str">
        <f t="shared" si="220"/>
        <v/>
      </c>
      <c r="Z666" s="26" t="str">
        <f t="shared" si="221"/>
        <v/>
      </c>
      <c r="AA666" s="26" t="str">
        <f t="shared" si="222"/>
        <v/>
      </c>
      <c r="AB666" s="26" t="str">
        <f t="shared" si="223"/>
        <v/>
      </c>
      <c r="AC666" s="26" t="str">
        <f t="shared" si="224"/>
        <v/>
      </c>
      <c r="AD666" s="26" t="str">
        <f>IF(OR(ISBLANK(U666),ISBLANK(Q666),U666="-"),"",IF(ISNA(MATCH(U666,libtwolang,0)),FALSE,IF(AND(Z666=TRUE,INDEX(codetform,MATCH(Qualification!Q666,libtform,0))&gt;=10311000,INDEX(codetform,MATCH(Qualification!Q666,libtform,0))&lt;=10319900),IF(AND(INDEX(codetwolang,MATCH(Qualification!U666,libtwolang,0))&gt;=1,INDEX(codetwolang,MATCH(Qualification!U666,libtwolang,0))&lt;=999),TRUE,FALSE),IF(AND(INDEX(codetwolang,MATCH(Qualification!U666,libtwolang,0))&gt;=10,INDEX(codetwolang,MATCH(Qualification!U666,libtwolang,0))&lt;=99),FALSE,TRUE))))</f>
        <v/>
      </c>
      <c r="AE666" s="26" t="str">
        <f t="shared" si="239"/>
        <v/>
      </c>
      <c r="AF666" s="56" t="str">
        <f t="shared" si="225"/>
        <v/>
      </c>
    </row>
    <row r="667" spans="1:32">
      <c r="A667" s="40" t="str">
        <f t="shared" si="240"/>
        <v/>
      </c>
      <c r="B667" s="40" t="str">
        <f t="shared" si="226"/>
        <v/>
      </c>
      <c r="C667" s="65" t="str">
        <f t="shared" si="227"/>
        <v/>
      </c>
      <c r="D667" s="56" t="str">
        <f t="shared" si="228"/>
        <v/>
      </c>
      <c r="E667" s="56" t="str">
        <f t="shared" si="229"/>
        <v/>
      </c>
      <c r="F667" s="66" t="str">
        <f t="shared" si="230"/>
        <v/>
      </c>
      <c r="G667" s="66" t="str">
        <f t="shared" si="231"/>
        <v/>
      </c>
      <c r="H667" s="57" t="str">
        <f t="shared" si="232"/>
        <v/>
      </c>
      <c r="I667" s="57" t="str">
        <f t="shared" si="233"/>
        <v/>
      </c>
      <c r="J667" s="64" t="str">
        <f t="shared" si="234"/>
        <v/>
      </c>
      <c r="K667" s="64" t="str">
        <f t="shared" si="235"/>
        <v/>
      </c>
      <c r="L667" s="114" t="str">
        <f t="shared" si="236"/>
        <v/>
      </c>
      <c r="M667" s="114" t="str">
        <f t="shared" si="237"/>
        <v/>
      </c>
      <c r="N667" s="113" t="str">
        <f>IF(B667&lt;&gt;"",IF(INDEX(ctrlage,B667)=TRUE,Livraison!$B$15-(YEAR(INDEX(pgebdat,B667))),""),"")</f>
        <v/>
      </c>
      <c r="O667" s="107"/>
      <c r="P667" s="105"/>
      <c r="Q667" s="108"/>
      <c r="R667" s="126"/>
      <c r="S667" s="108"/>
      <c r="T667" s="108"/>
      <c r="U667" s="108"/>
      <c r="V667" s="105"/>
      <c r="W667" s="132" t="str">
        <f t="shared" si="241"/>
        <v/>
      </c>
      <c r="X667" s="26" t="str">
        <f t="shared" si="238"/>
        <v/>
      </c>
      <c r="Y667" s="26" t="str">
        <f t="shared" si="220"/>
        <v/>
      </c>
      <c r="Z667" s="26" t="str">
        <f t="shared" si="221"/>
        <v/>
      </c>
      <c r="AA667" s="26" t="str">
        <f t="shared" si="222"/>
        <v/>
      </c>
      <c r="AB667" s="26" t="str">
        <f t="shared" si="223"/>
        <v/>
      </c>
      <c r="AC667" s="26" t="str">
        <f t="shared" si="224"/>
        <v/>
      </c>
      <c r="AD667" s="26" t="str">
        <f>IF(OR(ISBLANK(U667),ISBLANK(Q667),U667="-"),"",IF(ISNA(MATCH(U667,libtwolang,0)),FALSE,IF(AND(Z667=TRUE,INDEX(codetform,MATCH(Qualification!Q667,libtform,0))&gt;=10311000,INDEX(codetform,MATCH(Qualification!Q667,libtform,0))&lt;=10319900),IF(AND(INDEX(codetwolang,MATCH(Qualification!U667,libtwolang,0))&gt;=1,INDEX(codetwolang,MATCH(Qualification!U667,libtwolang,0))&lt;=999),TRUE,FALSE),IF(AND(INDEX(codetwolang,MATCH(Qualification!U667,libtwolang,0))&gt;=10,INDEX(codetwolang,MATCH(Qualification!U667,libtwolang,0))&lt;=99),FALSE,TRUE))))</f>
        <v/>
      </c>
      <c r="AE667" s="26" t="str">
        <f t="shared" si="239"/>
        <v/>
      </c>
      <c r="AF667" s="56" t="str">
        <f t="shared" si="225"/>
        <v/>
      </c>
    </row>
    <row r="668" spans="1:32">
      <c r="A668" s="40" t="str">
        <f t="shared" si="240"/>
        <v/>
      </c>
      <c r="B668" s="40" t="str">
        <f t="shared" si="226"/>
        <v/>
      </c>
      <c r="C668" s="65" t="str">
        <f t="shared" si="227"/>
        <v/>
      </c>
      <c r="D668" s="56" t="str">
        <f t="shared" si="228"/>
        <v/>
      </c>
      <c r="E668" s="56" t="str">
        <f t="shared" si="229"/>
        <v/>
      </c>
      <c r="F668" s="66" t="str">
        <f t="shared" si="230"/>
        <v/>
      </c>
      <c r="G668" s="66" t="str">
        <f t="shared" si="231"/>
        <v/>
      </c>
      <c r="H668" s="57" t="str">
        <f t="shared" si="232"/>
        <v/>
      </c>
      <c r="I668" s="57" t="str">
        <f t="shared" si="233"/>
        <v/>
      </c>
      <c r="J668" s="64" t="str">
        <f t="shared" si="234"/>
        <v/>
      </c>
      <c r="K668" s="64" t="str">
        <f t="shared" si="235"/>
        <v/>
      </c>
      <c r="L668" s="114" t="str">
        <f t="shared" si="236"/>
        <v/>
      </c>
      <c r="M668" s="114" t="str">
        <f t="shared" si="237"/>
        <v/>
      </c>
      <c r="N668" s="113" t="str">
        <f>IF(B668&lt;&gt;"",IF(INDEX(ctrlage,B668)=TRUE,Livraison!$B$15-(YEAR(INDEX(pgebdat,B668))),""),"")</f>
        <v/>
      </c>
      <c r="O668" s="107"/>
      <c r="P668" s="105"/>
      <c r="Q668" s="108"/>
      <c r="R668" s="126"/>
      <c r="S668" s="108"/>
      <c r="T668" s="108"/>
      <c r="U668" s="108"/>
      <c r="V668" s="105"/>
      <c r="W668" s="132" t="str">
        <f t="shared" si="241"/>
        <v/>
      </c>
      <c r="X668" s="26" t="str">
        <f t="shared" si="238"/>
        <v/>
      </c>
      <c r="Y668" s="26" t="str">
        <f t="shared" si="220"/>
        <v/>
      </c>
      <c r="Z668" s="26" t="str">
        <f t="shared" si="221"/>
        <v/>
      </c>
      <c r="AA668" s="26" t="str">
        <f t="shared" si="222"/>
        <v/>
      </c>
      <c r="AB668" s="26" t="str">
        <f t="shared" si="223"/>
        <v/>
      </c>
      <c r="AC668" s="26" t="str">
        <f t="shared" si="224"/>
        <v/>
      </c>
      <c r="AD668" s="26" t="str">
        <f>IF(OR(ISBLANK(U668),ISBLANK(Q668),U668="-"),"",IF(ISNA(MATCH(U668,libtwolang,0)),FALSE,IF(AND(Z668=TRUE,INDEX(codetform,MATCH(Qualification!Q668,libtform,0))&gt;=10311000,INDEX(codetform,MATCH(Qualification!Q668,libtform,0))&lt;=10319900),IF(AND(INDEX(codetwolang,MATCH(Qualification!U668,libtwolang,0))&gt;=1,INDEX(codetwolang,MATCH(Qualification!U668,libtwolang,0))&lt;=999),TRUE,FALSE),IF(AND(INDEX(codetwolang,MATCH(Qualification!U668,libtwolang,0))&gt;=10,INDEX(codetwolang,MATCH(Qualification!U668,libtwolang,0))&lt;=99),FALSE,TRUE))))</f>
        <v/>
      </c>
      <c r="AE668" s="26" t="str">
        <f t="shared" si="239"/>
        <v/>
      </c>
      <c r="AF668" s="56" t="str">
        <f t="shared" si="225"/>
        <v/>
      </c>
    </row>
    <row r="669" spans="1:32">
      <c r="A669" s="40" t="str">
        <f t="shared" si="240"/>
        <v/>
      </c>
      <c r="B669" s="40" t="str">
        <f t="shared" si="226"/>
        <v/>
      </c>
      <c r="C669" s="65" t="str">
        <f t="shared" si="227"/>
        <v/>
      </c>
      <c r="D669" s="56" t="str">
        <f t="shared" si="228"/>
        <v/>
      </c>
      <c r="E669" s="56" t="str">
        <f t="shared" si="229"/>
        <v/>
      </c>
      <c r="F669" s="66" t="str">
        <f t="shared" si="230"/>
        <v/>
      </c>
      <c r="G669" s="66" t="str">
        <f t="shared" si="231"/>
        <v/>
      </c>
      <c r="H669" s="57" t="str">
        <f t="shared" si="232"/>
        <v/>
      </c>
      <c r="I669" s="57" t="str">
        <f t="shared" si="233"/>
        <v/>
      </c>
      <c r="J669" s="64" t="str">
        <f t="shared" si="234"/>
        <v/>
      </c>
      <c r="K669" s="64" t="str">
        <f t="shared" si="235"/>
        <v/>
      </c>
      <c r="L669" s="114" t="str">
        <f t="shared" si="236"/>
        <v/>
      </c>
      <c r="M669" s="114" t="str">
        <f t="shared" si="237"/>
        <v/>
      </c>
      <c r="N669" s="113" t="str">
        <f>IF(B669&lt;&gt;"",IF(INDEX(ctrlage,B669)=TRUE,Livraison!$B$15-(YEAR(INDEX(pgebdat,B669))),""),"")</f>
        <v/>
      </c>
      <c r="O669" s="107"/>
      <c r="P669" s="105"/>
      <c r="Q669" s="108"/>
      <c r="R669" s="126"/>
      <c r="S669" s="108"/>
      <c r="T669" s="108"/>
      <c r="U669" s="108"/>
      <c r="V669" s="105"/>
      <c r="W669" s="132" t="str">
        <f t="shared" si="241"/>
        <v/>
      </c>
      <c r="X669" s="26" t="str">
        <f t="shared" si="238"/>
        <v/>
      </c>
      <c r="Y669" s="26" t="str">
        <f t="shared" si="220"/>
        <v/>
      </c>
      <c r="Z669" s="26" t="str">
        <f t="shared" si="221"/>
        <v/>
      </c>
      <c r="AA669" s="26" t="str">
        <f t="shared" si="222"/>
        <v/>
      </c>
      <c r="AB669" s="26" t="str">
        <f t="shared" si="223"/>
        <v/>
      </c>
      <c r="AC669" s="26" t="str">
        <f t="shared" si="224"/>
        <v/>
      </c>
      <c r="AD669" s="26" t="str">
        <f>IF(OR(ISBLANK(U669),ISBLANK(Q669),U669="-"),"",IF(ISNA(MATCH(U669,libtwolang,0)),FALSE,IF(AND(Z669=TRUE,INDEX(codetform,MATCH(Qualification!Q669,libtform,0))&gt;=10311000,INDEX(codetform,MATCH(Qualification!Q669,libtform,0))&lt;=10319900),IF(AND(INDEX(codetwolang,MATCH(Qualification!U669,libtwolang,0))&gt;=1,INDEX(codetwolang,MATCH(Qualification!U669,libtwolang,0))&lt;=999),TRUE,FALSE),IF(AND(INDEX(codetwolang,MATCH(Qualification!U669,libtwolang,0))&gt;=10,INDEX(codetwolang,MATCH(Qualification!U669,libtwolang,0))&lt;=99),FALSE,TRUE))))</f>
        <v/>
      </c>
      <c r="AE669" s="26" t="str">
        <f t="shared" si="239"/>
        <v/>
      </c>
      <c r="AF669" s="56" t="str">
        <f t="shared" si="225"/>
        <v/>
      </c>
    </row>
    <row r="670" spans="1:32">
      <c r="A670" s="40" t="str">
        <f t="shared" si="240"/>
        <v/>
      </c>
      <c r="B670" s="40" t="str">
        <f t="shared" si="226"/>
        <v/>
      </c>
      <c r="C670" s="65" t="str">
        <f t="shared" si="227"/>
        <v/>
      </c>
      <c r="D670" s="56" t="str">
        <f t="shared" si="228"/>
        <v/>
      </c>
      <c r="E670" s="56" t="str">
        <f t="shared" si="229"/>
        <v/>
      </c>
      <c r="F670" s="66" t="str">
        <f t="shared" si="230"/>
        <v/>
      </c>
      <c r="G670" s="66" t="str">
        <f t="shared" si="231"/>
        <v/>
      </c>
      <c r="H670" s="57" t="str">
        <f t="shared" si="232"/>
        <v/>
      </c>
      <c r="I670" s="57" t="str">
        <f t="shared" si="233"/>
        <v/>
      </c>
      <c r="J670" s="64" t="str">
        <f t="shared" si="234"/>
        <v/>
      </c>
      <c r="K670" s="64" t="str">
        <f t="shared" si="235"/>
        <v/>
      </c>
      <c r="L670" s="114" t="str">
        <f t="shared" si="236"/>
        <v/>
      </c>
      <c r="M670" s="114" t="str">
        <f t="shared" si="237"/>
        <v/>
      </c>
      <c r="N670" s="113" t="str">
        <f>IF(B670&lt;&gt;"",IF(INDEX(ctrlage,B670)=TRUE,Livraison!$B$15-(YEAR(INDEX(pgebdat,B670))),""),"")</f>
        <v/>
      </c>
      <c r="O670" s="107"/>
      <c r="P670" s="105"/>
      <c r="Q670" s="108"/>
      <c r="R670" s="126"/>
      <c r="S670" s="108"/>
      <c r="T670" s="108"/>
      <c r="U670" s="108"/>
      <c r="V670" s="105"/>
      <c r="W670" s="132" t="str">
        <f t="shared" si="241"/>
        <v/>
      </c>
      <c r="X670" s="26" t="str">
        <f t="shared" si="238"/>
        <v/>
      </c>
      <c r="Y670" s="26" t="str">
        <f t="shared" si="220"/>
        <v/>
      </c>
      <c r="Z670" s="26" t="str">
        <f t="shared" si="221"/>
        <v/>
      </c>
      <c r="AA670" s="26" t="str">
        <f t="shared" si="222"/>
        <v/>
      </c>
      <c r="AB670" s="26" t="str">
        <f t="shared" si="223"/>
        <v/>
      </c>
      <c r="AC670" s="26" t="str">
        <f t="shared" si="224"/>
        <v/>
      </c>
      <c r="AD670" s="26" t="str">
        <f>IF(OR(ISBLANK(U670),ISBLANK(Q670),U670="-"),"",IF(ISNA(MATCH(U670,libtwolang,0)),FALSE,IF(AND(Z670=TRUE,INDEX(codetform,MATCH(Qualification!Q670,libtform,0))&gt;=10311000,INDEX(codetform,MATCH(Qualification!Q670,libtform,0))&lt;=10319900),IF(AND(INDEX(codetwolang,MATCH(Qualification!U670,libtwolang,0))&gt;=1,INDEX(codetwolang,MATCH(Qualification!U670,libtwolang,0))&lt;=999),TRUE,FALSE),IF(AND(INDEX(codetwolang,MATCH(Qualification!U670,libtwolang,0))&gt;=10,INDEX(codetwolang,MATCH(Qualification!U670,libtwolang,0))&lt;=99),FALSE,TRUE))))</f>
        <v/>
      </c>
      <c r="AE670" s="26" t="str">
        <f t="shared" si="239"/>
        <v/>
      </c>
      <c r="AF670" s="56" t="str">
        <f t="shared" si="225"/>
        <v/>
      </c>
    </row>
    <row r="671" spans="1:32">
      <c r="A671" s="40" t="str">
        <f t="shared" si="240"/>
        <v/>
      </c>
      <c r="B671" s="40" t="str">
        <f t="shared" si="226"/>
        <v/>
      </c>
      <c r="C671" s="65" t="str">
        <f t="shared" si="227"/>
        <v/>
      </c>
      <c r="D671" s="56" t="str">
        <f t="shared" si="228"/>
        <v/>
      </c>
      <c r="E671" s="56" t="str">
        <f t="shared" si="229"/>
        <v/>
      </c>
      <c r="F671" s="66" t="str">
        <f t="shared" si="230"/>
        <v/>
      </c>
      <c r="G671" s="66" t="str">
        <f t="shared" si="231"/>
        <v/>
      </c>
      <c r="H671" s="57" t="str">
        <f t="shared" si="232"/>
        <v/>
      </c>
      <c r="I671" s="57" t="str">
        <f t="shared" si="233"/>
        <v/>
      </c>
      <c r="J671" s="64" t="str">
        <f t="shared" si="234"/>
        <v/>
      </c>
      <c r="K671" s="64" t="str">
        <f t="shared" si="235"/>
        <v/>
      </c>
      <c r="L671" s="114" t="str">
        <f t="shared" si="236"/>
        <v/>
      </c>
      <c r="M671" s="114" t="str">
        <f t="shared" si="237"/>
        <v/>
      </c>
      <c r="N671" s="113" t="str">
        <f>IF(B671&lt;&gt;"",IF(INDEX(ctrlage,B671)=TRUE,Livraison!$B$15-(YEAR(INDEX(pgebdat,B671))),""),"")</f>
        <v/>
      </c>
      <c r="O671" s="107"/>
      <c r="P671" s="105"/>
      <c r="Q671" s="108"/>
      <c r="R671" s="126"/>
      <c r="S671" s="108"/>
      <c r="T671" s="108"/>
      <c r="U671" s="108"/>
      <c r="V671" s="105"/>
      <c r="W671" s="132" t="str">
        <f t="shared" si="241"/>
        <v/>
      </c>
      <c r="X671" s="26" t="str">
        <f t="shared" si="238"/>
        <v/>
      </c>
      <c r="Y671" s="26" t="str">
        <f t="shared" si="220"/>
        <v/>
      </c>
      <c r="Z671" s="26" t="str">
        <f t="shared" si="221"/>
        <v/>
      </c>
      <c r="AA671" s="26" t="str">
        <f t="shared" si="222"/>
        <v/>
      </c>
      <c r="AB671" s="26" t="str">
        <f t="shared" si="223"/>
        <v/>
      </c>
      <c r="AC671" s="26" t="str">
        <f t="shared" si="224"/>
        <v/>
      </c>
      <c r="AD671" s="26" t="str">
        <f>IF(OR(ISBLANK(U671),ISBLANK(Q671),U671="-"),"",IF(ISNA(MATCH(U671,libtwolang,0)),FALSE,IF(AND(Z671=TRUE,INDEX(codetform,MATCH(Qualification!Q671,libtform,0))&gt;=10311000,INDEX(codetform,MATCH(Qualification!Q671,libtform,0))&lt;=10319900),IF(AND(INDEX(codetwolang,MATCH(Qualification!U671,libtwolang,0))&gt;=1,INDEX(codetwolang,MATCH(Qualification!U671,libtwolang,0))&lt;=999),TRUE,FALSE),IF(AND(INDEX(codetwolang,MATCH(Qualification!U671,libtwolang,0))&gt;=10,INDEX(codetwolang,MATCH(Qualification!U671,libtwolang,0))&lt;=99),FALSE,TRUE))))</f>
        <v/>
      </c>
      <c r="AE671" s="26" t="str">
        <f t="shared" si="239"/>
        <v/>
      </c>
      <c r="AF671" s="56" t="str">
        <f t="shared" si="225"/>
        <v/>
      </c>
    </row>
    <row r="672" spans="1:32">
      <c r="A672" s="40" t="str">
        <f t="shared" si="240"/>
        <v/>
      </c>
      <c r="B672" s="40" t="str">
        <f t="shared" si="226"/>
        <v/>
      </c>
      <c r="C672" s="65" t="str">
        <f t="shared" si="227"/>
        <v/>
      </c>
      <c r="D672" s="56" t="str">
        <f t="shared" si="228"/>
        <v/>
      </c>
      <c r="E672" s="56" t="str">
        <f t="shared" si="229"/>
        <v/>
      </c>
      <c r="F672" s="66" t="str">
        <f t="shared" si="230"/>
        <v/>
      </c>
      <c r="G672" s="66" t="str">
        <f t="shared" si="231"/>
        <v/>
      </c>
      <c r="H672" s="57" t="str">
        <f t="shared" si="232"/>
        <v/>
      </c>
      <c r="I672" s="57" t="str">
        <f t="shared" si="233"/>
        <v/>
      </c>
      <c r="J672" s="64" t="str">
        <f t="shared" si="234"/>
        <v/>
      </c>
      <c r="K672" s="64" t="str">
        <f t="shared" si="235"/>
        <v/>
      </c>
      <c r="L672" s="114" t="str">
        <f t="shared" si="236"/>
        <v/>
      </c>
      <c r="M672" s="114" t="str">
        <f t="shared" si="237"/>
        <v/>
      </c>
      <c r="N672" s="113" t="str">
        <f>IF(B672&lt;&gt;"",IF(INDEX(ctrlage,B672)=TRUE,Livraison!$B$15-(YEAR(INDEX(pgebdat,B672))),""),"")</f>
        <v/>
      </c>
      <c r="O672" s="107"/>
      <c r="P672" s="105"/>
      <c r="Q672" s="108"/>
      <c r="R672" s="126"/>
      <c r="S672" s="108"/>
      <c r="T672" s="108"/>
      <c r="U672" s="108"/>
      <c r="V672" s="105"/>
      <c r="W672" s="132" t="str">
        <f t="shared" si="241"/>
        <v/>
      </c>
      <c r="X672" s="26" t="str">
        <f t="shared" si="238"/>
        <v/>
      </c>
      <c r="Y672" s="26" t="str">
        <f t="shared" si="220"/>
        <v/>
      </c>
      <c r="Z672" s="26" t="str">
        <f t="shared" si="221"/>
        <v/>
      </c>
      <c r="AA672" s="26" t="str">
        <f t="shared" si="222"/>
        <v/>
      </c>
      <c r="AB672" s="26" t="str">
        <f t="shared" si="223"/>
        <v/>
      </c>
      <c r="AC672" s="26" t="str">
        <f t="shared" si="224"/>
        <v/>
      </c>
      <c r="AD672" s="26" t="str">
        <f>IF(OR(ISBLANK(U672),ISBLANK(Q672),U672="-"),"",IF(ISNA(MATCH(U672,libtwolang,0)),FALSE,IF(AND(Z672=TRUE,INDEX(codetform,MATCH(Qualification!Q672,libtform,0))&gt;=10311000,INDEX(codetform,MATCH(Qualification!Q672,libtform,0))&lt;=10319900),IF(AND(INDEX(codetwolang,MATCH(Qualification!U672,libtwolang,0))&gt;=1,INDEX(codetwolang,MATCH(Qualification!U672,libtwolang,0))&lt;=999),TRUE,FALSE),IF(AND(INDEX(codetwolang,MATCH(Qualification!U672,libtwolang,0))&gt;=10,INDEX(codetwolang,MATCH(Qualification!U672,libtwolang,0))&lt;=99),FALSE,TRUE))))</f>
        <v/>
      </c>
      <c r="AE672" s="26" t="str">
        <f t="shared" si="239"/>
        <v/>
      </c>
      <c r="AF672" s="56" t="str">
        <f t="shared" si="225"/>
        <v/>
      </c>
    </row>
    <row r="673" spans="1:32">
      <c r="A673" s="40" t="str">
        <f t="shared" si="240"/>
        <v/>
      </c>
      <c r="B673" s="40" t="str">
        <f t="shared" si="226"/>
        <v/>
      </c>
      <c r="C673" s="65" t="str">
        <f t="shared" si="227"/>
        <v/>
      </c>
      <c r="D673" s="56" t="str">
        <f t="shared" si="228"/>
        <v/>
      </c>
      <c r="E673" s="56" t="str">
        <f t="shared" si="229"/>
        <v/>
      </c>
      <c r="F673" s="66" t="str">
        <f t="shared" si="230"/>
        <v/>
      </c>
      <c r="G673" s="66" t="str">
        <f t="shared" si="231"/>
        <v/>
      </c>
      <c r="H673" s="57" t="str">
        <f t="shared" si="232"/>
        <v/>
      </c>
      <c r="I673" s="57" t="str">
        <f t="shared" si="233"/>
        <v/>
      </c>
      <c r="J673" s="64" t="str">
        <f t="shared" si="234"/>
        <v/>
      </c>
      <c r="K673" s="64" t="str">
        <f t="shared" si="235"/>
        <v/>
      </c>
      <c r="L673" s="114" t="str">
        <f t="shared" si="236"/>
        <v/>
      </c>
      <c r="M673" s="114" t="str">
        <f t="shared" si="237"/>
        <v/>
      </c>
      <c r="N673" s="113" t="str">
        <f>IF(B673&lt;&gt;"",IF(INDEX(ctrlage,B673)=TRUE,Livraison!$B$15-(YEAR(INDEX(pgebdat,B673))),""),"")</f>
        <v/>
      </c>
      <c r="O673" s="107"/>
      <c r="P673" s="105"/>
      <c r="Q673" s="108"/>
      <c r="R673" s="126"/>
      <c r="S673" s="108"/>
      <c r="T673" s="108"/>
      <c r="U673" s="108"/>
      <c r="V673" s="105"/>
      <c r="W673" s="132" t="str">
        <f t="shared" si="241"/>
        <v/>
      </c>
      <c r="X673" s="26" t="str">
        <f t="shared" si="238"/>
        <v/>
      </c>
      <c r="Y673" s="26" t="str">
        <f t="shared" si="220"/>
        <v/>
      </c>
      <c r="Z673" s="26" t="str">
        <f t="shared" si="221"/>
        <v/>
      </c>
      <c r="AA673" s="26" t="str">
        <f t="shared" si="222"/>
        <v/>
      </c>
      <c r="AB673" s="26" t="str">
        <f t="shared" si="223"/>
        <v/>
      </c>
      <c r="AC673" s="26" t="str">
        <f t="shared" si="224"/>
        <v/>
      </c>
      <c r="AD673" s="26" t="str">
        <f>IF(OR(ISBLANK(U673),ISBLANK(Q673),U673="-"),"",IF(ISNA(MATCH(U673,libtwolang,0)),FALSE,IF(AND(Z673=TRUE,INDEX(codetform,MATCH(Qualification!Q673,libtform,0))&gt;=10311000,INDEX(codetform,MATCH(Qualification!Q673,libtform,0))&lt;=10319900),IF(AND(INDEX(codetwolang,MATCH(Qualification!U673,libtwolang,0))&gt;=1,INDEX(codetwolang,MATCH(Qualification!U673,libtwolang,0))&lt;=999),TRUE,FALSE),IF(AND(INDEX(codetwolang,MATCH(Qualification!U673,libtwolang,0))&gt;=10,INDEX(codetwolang,MATCH(Qualification!U673,libtwolang,0))&lt;=99),FALSE,TRUE))))</f>
        <v/>
      </c>
      <c r="AE673" s="26" t="str">
        <f t="shared" si="239"/>
        <v/>
      </c>
      <c r="AF673" s="56" t="str">
        <f t="shared" si="225"/>
        <v/>
      </c>
    </row>
    <row r="674" spans="1:32">
      <c r="A674" s="40" t="str">
        <f t="shared" si="240"/>
        <v/>
      </c>
      <c r="B674" s="40" t="str">
        <f t="shared" si="226"/>
        <v/>
      </c>
      <c r="C674" s="65" t="str">
        <f t="shared" si="227"/>
        <v/>
      </c>
      <c r="D674" s="56" t="str">
        <f t="shared" si="228"/>
        <v/>
      </c>
      <c r="E674" s="56" t="str">
        <f t="shared" si="229"/>
        <v/>
      </c>
      <c r="F674" s="66" t="str">
        <f t="shared" si="230"/>
        <v/>
      </c>
      <c r="G674" s="66" t="str">
        <f t="shared" si="231"/>
        <v/>
      </c>
      <c r="H674" s="57" t="str">
        <f t="shared" si="232"/>
        <v/>
      </c>
      <c r="I674" s="57" t="str">
        <f t="shared" si="233"/>
        <v/>
      </c>
      <c r="J674" s="64" t="str">
        <f t="shared" si="234"/>
        <v/>
      </c>
      <c r="K674" s="64" t="str">
        <f t="shared" si="235"/>
        <v/>
      </c>
      <c r="L674" s="114" t="str">
        <f t="shared" si="236"/>
        <v/>
      </c>
      <c r="M674" s="114" t="str">
        <f t="shared" si="237"/>
        <v/>
      </c>
      <c r="N674" s="113" t="str">
        <f>IF(B674&lt;&gt;"",IF(INDEX(ctrlage,B674)=TRUE,Livraison!$B$15-(YEAR(INDEX(pgebdat,B674))),""),"")</f>
        <v/>
      </c>
      <c r="O674" s="107"/>
      <c r="P674" s="105"/>
      <c r="Q674" s="108"/>
      <c r="R674" s="126"/>
      <c r="S674" s="108"/>
      <c r="T674" s="108"/>
      <c r="U674" s="108"/>
      <c r="V674" s="105"/>
      <c r="W674" s="132" t="str">
        <f t="shared" si="241"/>
        <v/>
      </c>
      <c r="X674" s="26" t="str">
        <f t="shared" si="238"/>
        <v/>
      </c>
      <c r="Y674" s="26" t="str">
        <f t="shared" si="220"/>
        <v/>
      </c>
      <c r="Z674" s="26" t="str">
        <f t="shared" si="221"/>
        <v/>
      </c>
      <c r="AA674" s="26" t="str">
        <f t="shared" si="222"/>
        <v/>
      </c>
      <c r="AB674" s="26" t="str">
        <f t="shared" si="223"/>
        <v/>
      </c>
      <c r="AC674" s="26" t="str">
        <f t="shared" si="224"/>
        <v/>
      </c>
      <c r="AD674" s="26" t="str">
        <f>IF(OR(ISBLANK(U674),ISBLANK(Q674),U674="-"),"",IF(ISNA(MATCH(U674,libtwolang,0)),FALSE,IF(AND(Z674=TRUE,INDEX(codetform,MATCH(Qualification!Q674,libtform,0))&gt;=10311000,INDEX(codetform,MATCH(Qualification!Q674,libtform,0))&lt;=10319900),IF(AND(INDEX(codetwolang,MATCH(Qualification!U674,libtwolang,0))&gt;=1,INDEX(codetwolang,MATCH(Qualification!U674,libtwolang,0))&lt;=999),TRUE,FALSE),IF(AND(INDEX(codetwolang,MATCH(Qualification!U674,libtwolang,0))&gt;=10,INDEX(codetwolang,MATCH(Qualification!U674,libtwolang,0))&lt;=99),FALSE,TRUE))))</f>
        <v/>
      </c>
      <c r="AE674" s="26" t="str">
        <f t="shared" si="239"/>
        <v/>
      </c>
      <c r="AF674" s="56" t="str">
        <f t="shared" si="225"/>
        <v/>
      </c>
    </row>
    <row r="675" spans="1:32">
      <c r="A675" s="40" t="str">
        <f t="shared" si="240"/>
        <v/>
      </c>
      <c r="B675" s="40" t="str">
        <f t="shared" si="226"/>
        <v/>
      </c>
      <c r="C675" s="65" t="str">
        <f t="shared" si="227"/>
        <v/>
      </c>
      <c r="D675" s="56" t="str">
        <f t="shared" si="228"/>
        <v/>
      </c>
      <c r="E675" s="56" t="str">
        <f t="shared" si="229"/>
        <v/>
      </c>
      <c r="F675" s="66" t="str">
        <f t="shared" si="230"/>
        <v/>
      </c>
      <c r="G675" s="66" t="str">
        <f t="shared" si="231"/>
        <v/>
      </c>
      <c r="H675" s="57" t="str">
        <f t="shared" si="232"/>
        <v/>
      </c>
      <c r="I675" s="57" t="str">
        <f t="shared" si="233"/>
        <v/>
      </c>
      <c r="J675" s="64" t="str">
        <f t="shared" si="234"/>
        <v/>
      </c>
      <c r="K675" s="64" t="str">
        <f t="shared" si="235"/>
        <v/>
      </c>
      <c r="L675" s="114" t="str">
        <f t="shared" si="236"/>
        <v/>
      </c>
      <c r="M675" s="114" t="str">
        <f t="shared" si="237"/>
        <v/>
      </c>
      <c r="N675" s="113" t="str">
        <f>IF(B675&lt;&gt;"",IF(INDEX(ctrlage,B675)=TRUE,Livraison!$B$15-(YEAR(INDEX(pgebdat,B675))),""),"")</f>
        <v/>
      </c>
      <c r="O675" s="107"/>
      <c r="P675" s="105"/>
      <c r="Q675" s="108"/>
      <c r="R675" s="126"/>
      <c r="S675" s="108"/>
      <c r="T675" s="108"/>
      <c r="U675" s="108"/>
      <c r="V675" s="105"/>
      <c r="W675" s="132" t="str">
        <f t="shared" si="241"/>
        <v/>
      </c>
      <c r="X675" s="26" t="str">
        <f t="shared" si="238"/>
        <v/>
      </c>
      <c r="Y675" s="26" t="str">
        <f t="shared" si="220"/>
        <v/>
      </c>
      <c r="Z675" s="26" t="str">
        <f t="shared" si="221"/>
        <v/>
      </c>
      <c r="AA675" s="26" t="str">
        <f t="shared" si="222"/>
        <v/>
      </c>
      <c r="AB675" s="26" t="str">
        <f t="shared" si="223"/>
        <v/>
      </c>
      <c r="AC675" s="26" t="str">
        <f t="shared" si="224"/>
        <v/>
      </c>
      <c r="AD675" s="26" t="str">
        <f>IF(OR(ISBLANK(U675),ISBLANK(Q675),U675="-"),"",IF(ISNA(MATCH(U675,libtwolang,0)),FALSE,IF(AND(Z675=TRUE,INDEX(codetform,MATCH(Qualification!Q675,libtform,0))&gt;=10311000,INDEX(codetform,MATCH(Qualification!Q675,libtform,0))&lt;=10319900),IF(AND(INDEX(codetwolang,MATCH(Qualification!U675,libtwolang,0))&gt;=1,INDEX(codetwolang,MATCH(Qualification!U675,libtwolang,0))&lt;=999),TRUE,FALSE),IF(AND(INDEX(codetwolang,MATCH(Qualification!U675,libtwolang,0))&gt;=10,INDEX(codetwolang,MATCH(Qualification!U675,libtwolang,0))&lt;=99),FALSE,TRUE))))</f>
        <v/>
      </c>
      <c r="AE675" s="26" t="str">
        <f t="shared" si="239"/>
        <v/>
      </c>
      <c r="AF675" s="56" t="str">
        <f t="shared" si="225"/>
        <v/>
      </c>
    </row>
    <row r="676" spans="1:32">
      <c r="A676" s="40" t="str">
        <f t="shared" si="240"/>
        <v/>
      </c>
      <c r="B676" s="40" t="str">
        <f t="shared" si="226"/>
        <v/>
      </c>
      <c r="C676" s="65" t="str">
        <f t="shared" si="227"/>
        <v/>
      </c>
      <c r="D676" s="56" t="str">
        <f t="shared" si="228"/>
        <v/>
      </c>
      <c r="E676" s="56" t="str">
        <f t="shared" si="229"/>
        <v/>
      </c>
      <c r="F676" s="66" t="str">
        <f t="shared" si="230"/>
        <v/>
      </c>
      <c r="G676" s="66" t="str">
        <f t="shared" si="231"/>
        <v/>
      </c>
      <c r="H676" s="57" t="str">
        <f t="shared" si="232"/>
        <v/>
      </c>
      <c r="I676" s="57" t="str">
        <f t="shared" si="233"/>
        <v/>
      </c>
      <c r="J676" s="64" t="str">
        <f t="shared" si="234"/>
        <v/>
      </c>
      <c r="K676" s="64" t="str">
        <f t="shared" si="235"/>
        <v/>
      </c>
      <c r="L676" s="114" t="str">
        <f t="shared" si="236"/>
        <v/>
      </c>
      <c r="M676" s="114" t="str">
        <f t="shared" si="237"/>
        <v/>
      </c>
      <c r="N676" s="113" t="str">
        <f>IF(B676&lt;&gt;"",IF(INDEX(ctrlage,B676)=TRUE,Livraison!$B$15-(YEAR(INDEX(pgebdat,B676))),""),"")</f>
        <v/>
      </c>
      <c r="O676" s="107"/>
      <c r="P676" s="105"/>
      <c r="Q676" s="108"/>
      <c r="R676" s="126"/>
      <c r="S676" s="108"/>
      <c r="T676" s="108"/>
      <c r="U676" s="108"/>
      <c r="V676" s="105"/>
      <c r="W676" s="132" t="str">
        <f t="shared" si="241"/>
        <v/>
      </c>
      <c r="X676" s="26" t="str">
        <f t="shared" si="238"/>
        <v/>
      </c>
      <c r="Y676" s="26" t="str">
        <f t="shared" si="220"/>
        <v/>
      </c>
      <c r="Z676" s="26" t="str">
        <f t="shared" si="221"/>
        <v/>
      </c>
      <c r="AA676" s="26" t="str">
        <f t="shared" si="222"/>
        <v/>
      </c>
      <c r="AB676" s="26" t="str">
        <f t="shared" si="223"/>
        <v/>
      </c>
      <c r="AC676" s="26" t="str">
        <f t="shared" si="224"/>
        <v/>
      </c>
      <c r="AD676" s="26" t="str">
        <f>IF(OR(ISBLANK(U676),ISBLANK(Q676),U676="-"),"",IF(ISNA(MATCH(U676,libtwolang,0)),FALSE,IF(AND(Z676=TRUE,INDEX(codetform,MATCH(Qualification!Q676,libtform,0))&gt;=10311000,INDEX(codetform,MATCH(Qualification!Q676,libtform,0))&lt;=10319900),IF(AND(INDEX(codetwolang,MATCH(Qualification!U676,libtwolang,0))&gt;=1,INDEX(codetwolang,MATCH(Qualification!U676,libtwolang,0))&lt;=999),TRUE,FALSE),IF(AND(INDEX(codetwolang,MATCH(Qualification!U676,libtwolang,0))&gt;=10,INDEX(codetwolang,MATCH(Qualification!U676,libtwolang,0))&lt;=99),FALSE,TRUE))))</f>
        <v/>
      </c>
      <c r="AE676" s="26" t="str">
        <f t="shared" si="239"/>
        <v/>
      </c>
      <c r="AF676" s="56" t="str">
        <f t="shared" si="225"/>
        <v/>
      </c>
    </row>
    <row r="677" spans="1:32">
      <c r="A677" s="40" t="str">
        <f t="shared" si="240"/>
        <v/>
      </c>
      <c r="B677" s="40" t="str">
        <f t="shared" si="226"/>
        <v/>
      </c>
      <c r="C677" s="65" t="str">
        <f t="shared" si="227"/>
        <v/>
      </c>
      <c r="D677" s="56" t="str">
        <f t="shared" si="228"/>
        <v/>
      </c>
      <c r="E677" s="56" t="str">
        <f t="shared" si="229"/>
        <v/>
      </c>
      <c r="F677" s="66" t="str">
        <f t="shared" si="230"/>
        <v/>
      </c>
      <c r="G677" s="66" t="str">
        <f t="shared" si="231"/>
        <v/>
      </c>
      <c r="H677" s="57" t="str">
        <f t="shared" si="232"/>
        <v/>
      </c>
      <c r="I677" s="57" t="str">
        <f t="shared" si="233"/>
        <v/>
      </c>
      <c r="J677" s="64" t="str">
        <f t="shared" si="234"/>
        <v/>
      </c>
      <c r="K677" s="64" t="str">
        <f t="shared" si="235"/>
        <v/>
      </c>
      <c r="L677" s="114" t="str">
        <f t="shared" si="236"/>
        <v/>
      </c>
      <c r="M677" s="114" t="str">
        <f t="shared" si="237"/>
        <v/>
      </c>
      <c r="N677" s="113" t="str">
        <f>IF(B677&lt;&gt;"",IF(INDEX(ctrlage,B677)=TRUE,Livraison!$B$15-(YEAR(INDEX(pgebdat,B677))),""),"")</f>
        <v/>
      </c>
      <c r="O677" s="107"/>
      <c r="P677" s="105"/>
      <c r="Q677" s="108"/>
      <c r="R677" s="126"/>
      <c r="S677" s="108"/>
      <c r="T677" s="108"/>
      <c r="U677" s="108"/>
      <c r="V677" s="105"/>
      <c r="W677" s="132" t="str">
        <f t="shared" si="241"/>
        <v/>
      </c>
      <c r="X677" s="26" t="str">
        <f t="shared" si="238"/>
        <v/>
      </c>
      <c r="Y677" s="26" t="str">
        <f t="shared" si="220"/>
        <v/>
      </c>
      <c r="Z677" s="26" t="str">
        <f t="shared" si="221"/>
        <v/>
      </c>
      <c r="AA677" s="26" t="str">
        <f t="shared" si="222"/>
        <v/>
      </c>
      <c r="AB677" s="26" t="str">
        <f t="shared" si="223"/>
        <v/>
      </c>
      <c r="AC677" s="26" t="str">
        <f t="shared" si="224"/>
        <v/>
      </c>
      <c r="AD677" s="26" t="str">
        <f>IF(OR(ISBLANK(U677),ISBLANK(Q677),U677="-"),"",IF(ISNA(MATCH(U677,libtwolang,0)),FALSE,IF(AND(Z677=TRUE,INDEX(codetform,MATCH(Qualification!Q677,libtform,0))&gt;=10311000,INDEX(codetform,MATCH(Qualification!Q677,libtform,0))&lt;=10319900),IF(AND(INDEX(codetwolang,MATCH(Qualification!U677,libtwolang,0))&gt;=1,INDEX(codetwolang,MATCH(Qualification!U677,libtwolang,0))&lt;=999),TRUE,FALSE),IF(AND(INDEX(codetwolang,MATCH(Qualification!U677,libtwolang,0))&gt;=10,INDEX(codetwolang,MATCH(Qualification!U677,libtwolang,0))&lt;=99),FALSE,TRUE))))</f>
        <v/>
      </c>
      <c r="AE677" s="26" t="str">
        <f t="shared" si="239"/>
        <v/>
      </c>
      <c r="AF677" s="56" t="str">
        <f t="shared" si="225"/>
        <v/>
      </c>
    </row>
    <row r="678" spans="1:32">
      <c r="A678" s="40" t="str">
        <f t="shared" si="240"/>
        <v/>
      </c>
      <c r="B678" s="40" t="str">
        <f t="shared" si="226"/>
        <v/>
      </c>
      <c r="C678" s="65" t="str">
        <f t="shared" si="227"/>
        <v/>
      </c>
      <c r="D678" s="56" t="str">
        <f t="shared" si="228"/>
        <v/>
      </c>
      <c r="E678" s="56" t="str">
        <f t="shared" si="229"/>
        <v/>
      </c>
      <c r="F678" s="66" t="str">
        <f t="shared" si="230"/>
        <v/>
      </c>
      <c r="G678" s="66" t="str">
        <f t="shared" si="231"/>
        <v/>
      </c>
      <c r="H678" s="57" t="str">
        <f t="shared" si="232"/>
        <v/>
      </c>
      <c r="I678" s="57" t="str">
        <f t="shared" si="233"/>
        <v/>
      </c>
      <c r="J678" s="64" t="str">
        <f t="shared" si="234"/>
        <v/>
      </c>
      <c r="K678" s="64" t="str">
        <f t="shared" si="235"/>
        <v/>
      </c>
      <c r="L678" s="114" t="str">
        <f t="shared" si="236"/>
        <v/>
      </c>
      <c r="M678" s="114" t="str">
        <f t="shared" si="237"/>
        <v/>
      </c>
      <c r="N678" s="113" t="str">
        <f>IF(B678&lt;&gt;"",IF(INDEX(ctrlage,B678)=TRUE,Livraison!$B$15-(YEAR(INDEX(pgebdat,B678))),""),"")</f>
        <v/>
      </c>
      <c r="O678" s="107"/>
      <c r="P678" s="105"/>
      <c r="Q678" s="108"/>
      <c r="R678" s="126"/>
      <c r="S678" s="108"/>
      <c r="T678" s="108"/>
      <c r="U678" s="108"/>
      <c r="V678" s="105"/>
      <c r="W678" s="132" t="str">
        <f t="shared" si="241"/>
        <v/>
      </c>
      <c r="X678" s="26" t="str">
        <f t="shared" si="238"/>
        <v/>
      </c>
      <c r="Y678" s="26" t="str">
        <f t="shared" si="220"/>
        <v/>
      </c>
      <c r="Z678" s="26" t="str">
        <f t="shared" si="221"/>
        <v/>
      </c>
      <c r="AA678" s="26" t="str">
        <f t="shared" si="222"/>
        <v/>
      </c>
      <c r="AB678" s="26" t="str">
        <f t="shared" si="223"/>
        <v/>
      </c>
      <c r="AC678" s="26" t="str">
        <f t="shared" si="224"/>
        <v/>
      </c>
      <c r="AD678" s="26" t="str">
        <f>IF(OR(ISBLANK(U678),ISBLANK(Q678),U678="-"),"",IF(ISNA(MATCH(U678,libtwolang,0)),FALSE,IF(AND(Z678=TRUE,INDEX(codetform,MATCH(Qualification!Q678,libtform,0))&gt;=10311000,INDEX(codetform,MATCH(Qualification!Q678,libtform,0))&lt;=10319900),IF(AND(INDEX(codetwolang,MATCH(Qualification!U678,libtwolang,0))&gt;=1,INDEX(codetwolang,MATCH(Qualification!U678,libtwolang,0))&lt;=999),TRUE,FALSE),IF(AND(INDEX(codetwolang,MATCH(Qualification!U678,libtwolang,0))&gt;=10,INDEX(codetwolang,MATCH(Qualification!U678,libtwolang,0))&lt;=99),FALSE,TRUE))))</f>
        <v/>
      </c>
      <c r="AE678" s="26" t="str">
        <f t="shared" si="239"/>
        <v/>
      </c>
      <c r="AF678" s="56" t="str">
        <f t="shared" si="225"/>
        <v/>
      </c>
    </row>
    <row r="679" spans="1:32">
      <c r="A679" s="40" t="str">
        <f t="shared" si="240"/>
        <v/>
      </c>
      <c r="B679" s="40" t="str">
        <f t="shared" si="226"/>
        <v/>
      </c>
      <c r="C679" s="65" t="str">
        <f t="shared" si="227"/>
        <v/>
      </c>
      <c r="D679" s="56" t="str">
        <f t="shared" si="228"/>
        <v/>
      </c>
      <c r="E679" s="56" t="str">
        <f t="shared" si="229"/>
        <v/>
      </c>
      <c r="F679" s="66" t="str">
        <f t="shared" si="230"/>
        <v/>
      </c>
      <c r="G679" s="66" t="str">
        <f t="shared" si="231"/>
        <v/>
      </c>
      <c r="H679" s="57" t="str">
        <f t="shared" si="232"/>
        <v/>
      </c>
      <c r="I679" s="57" t="str">
        <f t="shared" si="233"/>
        <v/>
      </c>
      <c r="J679" s="64" t="str">
        <f t="shared" si="234"/>
        <v/>
      </c>
      <c r="K679" s="64" t="str">
        <f t="shared" si="235"/>
        <v/>
      </c>
      <c r="L679" s="114" t="str">
        <f t="shared" si="236"/>
        <v/>
      </c>
      <c r="M679" s="114" t="str">
        <f t="shared" si="237"/>
        <v/>
      </c>
      <c r="N679" s="113" t="str">
        <f>IF(B679&lt;&gt;"",IF(INDEX(ctrlage,B679)=TRUE,Livraison!$B$15-(YEAR(INDEX(pgebdat,B679))),""),"")</f>
        <v/>
      </c>
      <c r="O679" s="107"/>
      <c r="P679" s="105"/>
      <c r="Q679" s="108"/>
      <c r="R679" s="126"/>
      <c r="S679" s="108"/>
      <c r="T679" s="108"/>
      <c r="U679" s="108"/>
      <c r="V679" s="105"/>
      <c r="W679" s="132" t="str">
        <f t="shared" si="241"/>
        <v/>
      </c>
      <c r="X679" s="26" t="str">
        <f t="shared" si="238"/>
        <v/>
      </c>
      <c r="Y679" s="26" t="str">
        <f t="shared" si="220"/>
        <v/>
      </c>
      <c r="Z679" s="26" t="str">
        <f t="shared" si="221"/>
        <v/>
      </c>
      <c r="AA679" s="26" t="str">
        <f t="shared" si="222"/>
        <v/>
      </c>
      <c r="AB679" s="26" t="str">
        <f t="shared" si="223"/>
        <v/>
      </c>
      <c r="AC679" s="26" t="str">
        <f t="shared" si="224"/>
        <v/>
      </c>
      <c r="AD679" s="26" t="str">
        <f>IF(OR(ISBLANK(U679),ISBLANK(Q679),U679="-"),"",IF(ISNA(MATCH(U679,libtwolang,0)),FALSE,IF(AND(Z679=TRUE,INDEX(codetform,MATCH(Qualification!Q679,libtform,0))&gt;=10311000,INDEX(codetform,MATCH(Qualification!Q679,libtform,0))&lt;=10319900),IF(AND(INDEX(codetwolang,MATCH(Qualification!U679,libtwolang,0))&gt;=1,INDEX(codetwolang,MATCH(Qualification!U679,libtwolang,0))&lt;=999),TRUE,FALSE),IF(AND(INDEX(codetwolang,MATCH(Qualification!U679,libtwolang,0))&gt;=10,INDEX(codetwolang,MATCH(Qualification!U679,libtwolang,0))&lt;=99),FALSE,TRUE))))</f>
        <v/>
      </c>
      <c r="AE679" s="26" t="str">
        <f t="shared" si="239"/>
        <v/>
      </c>
      <c r="AF679" s="56" t="str">
        <f t="shared" si="225"/>
        <v/>
      </c>
    </row>
    <row r="680" spans="1:32">
      <c r="A680" s="40" t="str">
        <f t="shared" si="240"/>
        <v/>
      </c>
      <c r="B680" s="40" t="str">
        <f t="shared" si="226"/>
        <v/>
      </c>
      <c r="C680" s="65" t="str">
        <f t="shared" si="227"/>
        <v/>
      </c>
      <c r="D680" s="56" t="str">
        <f t="shared" si="228"/>
        <v/>
      </c>
      <c r="E680" s="56" t="str">
        <f t="shared" si="229"/>
        <v/>
      </c>
      <c r="F680" s="66" t="str">
        <f t="shared" si="230"/>
        <v/>
      </c>
      <c r="G680" s="66" t="str">
        <f t="shared" si="231"/>
        <v/>
      </c>
      <c r="H680" s="57" t="str">
        <f t="shared" si="232"/>
        <v/>
      </c>
      <c r="I680" s="57" t="str">
        <f t="shared" si="233"/>
        <v/>
      </c>
      <c r="J680" s="64" t="str">
        <f t="shared" si="234"/>
        <v/>
      </c>
      <c r="K680" s="64" t="str">
        <f t="shared" si="235"/>
        <v/>
      </c>
      <c r="L680" s="114" t="str">
        <f t="shared" si="236"/>
        <v/>
      </c>
      <c r="M680" s="114" t="str">
        <f t="shared" si="237"/>
        <v/>
      </c>
      <c r="N680" s="113" t="str">
        <f>IF(B680&lt;&gt;"",IF(INDEX(ctrlage,B680)=TRUE,Livraison!$B$15-(YEAR(INDEX(pgebdat,B680))),""),"")</f>
        <v/>
      </c>
      <c r="O680" s="107"/>
      <c r="P680" s="105"/>
      <c r="Q680" s="108"/>
      <c r="R680" s="126"/>
      <c r="S680" s="108"/>
      <c r="T680" s="108"/>
      <c r="U680" s="108"/>
      <c r="V680" s="105"/>
      <c r="W680" s="132" t="str">
        <f t="shared" si="241"/>
        <v/>
      </c>
      <c r="X680" s="26" t="str">
        <f t="shared" si="238"/>
        <v/>
      </c>
      <c r="Y680" s="26" t="str">
        <f t="shared" si="220"/>
        <v/>
      </c>
      <c r="Z680" s="26" t="str">
        <f t="shared" si="221"/>
        <v/>
      </c>
      <c r="AA680" s="26" t="str">
        <f t="shared" si="222"/>
        <v/>
      </c>
      <c r="AB680" s="26" t="str">
        <f t="shared" si="223"/>
        <v/>
      </c>
      <c r="AC680" s="26" t="str">
        <f t="shared" si="224"/>
        <v/>
      </c>
      <c r="AD680" s="26" t="str">
        <f>IF(OR(ISBLANK(U680),ISBLANK(Q680),U680="-"),"",IF(ISNA(MATCH(U680,libtwolang,0)),FALSE,IF(AND(Z680=TRUE,INDEX(codetform,MATCH(Qualification!Q680,libtform,0))&gt;=10311000,INDEX(codetform,MATCH(Qualification!Q680,libtform,0))&lt;=10319900),IF(AND(INDEX(codetwolang,MATCH(Qualification!U680,libtwolang,0))&gt;=1,INDEX(codetwolang,MATCH(Qualification!U680,libtwolang,0))&lt;=999),TRUE,FALSE),IF(AND(INDEX(codetwolang,MATCH(Qualification!U680,libtwolang,0))&gt;=10,INDEX(codetwolang,MATCH(Qualification!U680,libtwolang,0))&lt;=99),FALSE,TRUE))))</f>
        <v/>
      </c>
      <c r="AE680" s="26" t="str">
        <f t="shared" si="239"/>
        <v/>
      </c>
      <c r="AF680" s="56" t="str">
        <f t="shared" si="225"/>
        <v/>
      </c>
    </row>
    <row r="681" spans="1:32">
      <c r="A681" s="40" t="str">
        <f t="shared" si="240"/>
        <v/>
      </c>
      <c r="B681" s="40" t="str">
        <f t="shared" si="226"/>
        <v/>
      </c>
      <c r="C681" s="65" t="str">
        <f t="shared" si="227"/>
        <v/>
      </c>
      <c r="D681" s="56" t="str">
        <f t="shared" si="228"/>
        <v/>
      </c>
      <c r="E681" s="56" t="str">
        <f t="shared" si="229"/>
        <v/>
      </c>
      <c r="F681" s="66" t="str">
        <f t="shared" si="230"/>
        <v/>
      </c>
      <c r="G681" s="66" t="str">
        <f t="shared" si="231"/>
        <v/>
      </c>
      <c r="H681" s="57" t="str">
        <f t="shared" si="232"/>
        <v/>
      </c>
      <c r="I681" s="57" t="str">
        <f t="shared" si="233"/>
        <v/>
      </c>
      <c r="J681" s="64" t="str">
        <f t="shared" si="234"/>
        <v/>
      </c>
      <c r="K681" s="64" t="str">
        <f t="shared" si="235"/>
        <v/>
      </c>
      <c r="L681" s="114" t="str">
        <f t="shared" si="236"/>
        <v/>
      </c>
      <c r="M681" s="114" t="str">
        <f t="shared" si="237"/>
        <v/>
      </c>
      <c r="N681" s="113" t="str">
        <f>IF(B681&lt;&gt;"",IF(INDEX(ctrlage,B681)=TRUE,Livraison!$B$15-(YEAR(INDEX(pgebdat,B681))),""),"")</f>
        <v/>
      </c>
      <c r="O681" s="107"/>
      <c r="P681" s="105"/>
      <c r="Q681" s="108"/>
      <c r="R681" s="126"/>
      <c r="S681" s="108"/>
      <c r="T681" s="108"/>
      <c r="U681" s="108"/>
      <c r="V681" s="105"/>
      <c r="W681" s="132" t="str">
        <f t="shared" si="241"/>
        <v/>
      </c>
      <c r="X681" s="26" t="str">
        <f t="shared" si="238"/>
        <v/>
      </c>
      <c r="Y681" s="26" t="str">
        <f t="shared" si="220"/>
        <v/>
      </c>
      <c r="Z681" s="26" t="str">
        <f t="shared" si="221"/>
        <v/>
      </c>
      <c r="AA681" s="26" t="str">
        <f t="shared" si="222"/>
        <v/>
      </c>
      <c r="AB681" s="26" t="str">
        <f t="shared" si="223"/>
        <v/>
      </c>
      <c r="AC681" s="26" t="str">
        <f t="shared" si="224"/>
        <v/>
      </c>
      <c r="AD681" s="26" t="str">
        <f>IF(OR(ISBLANK(U681),ISBLANK(Q681),U681="-"),"",IF(ISNA(MATCH(U681,libtwolang,0)),FALSE,IF(AND(Z681=TRUE,INDEX(codetform,MATCH(Qualification!Q681,libtform,0))&gt;=10311000,INDEX(codetform,MATCH(Qualification!Q681,libtform,0))&lt;=10319900),IF(AND(INDEX(codetwolang,MATCH(Qualification!U681,libtwolang,0))&gt;=1,INDEX(codetwolang,MATCH(Qualification!U681,libtwolang,0))&lt;=999),TRUE,FALSE),IF(AND(INDEX(codetwolang,MATCH(Qualification!U681,libtwolang,0))&gt;=10,INDEX(codetwolang,MATCH(Qualification!U681,libtwolang,0))&lt;=99),FALSE,TRUE))))</f>
        <v/>
      </c>
      <c r="AE681" s="26" t="str">
        <f t="shared" si="239"/>
        <v/>
      </c>
      <c r="AF681" s="56" t="str">
        <f t="shared" si="225"/>
        <v/>
      </c>
    </row>
    <row r="682" spans="1:32">
      <c r="A682" s="40" t="str">
        <f t="shared" si="240"/>
        <v/>
      </c>
      <c r="B682" s="40" t="str">
        <f t="shared" si="226"/>
        <v/>
      </c>
      <c r="C682" s="65" t="str">
        <f t="shared" si="227"/>
        <v/>
      </c>
      <c r="D682" s="56" t="str">
        <f t="shared" si="228"/>
        <v/>
      </c>
      <c r="E682" s="56" t="str">
        <f t="shared" si="229"/>
        <v/>
      </c>
      <c r="F682" s="66" t="str">
        <f t="shared" si="230"/>
        <v/>
      </c>
      <c r="G682" s="66" t="str">
        <f t="shared" si="231"/>
        <v/>
      </c>
      <c r="H682" s="57" t="str">
        <f t="shared" si="232"/>
        <v/>
      </c>
      <c r="I682" s="57" t="str">
        <f t="shared" si="233"/>
        <v/>
      </c>
      <c r="J682" s="64" t="str">
        <f t="shared" si="234"/>
        <v/>
      </c>
      <c r="K682" s="64" t="str">
        <f t="shared" si="235"/>
        <v/>
      </c>
      <c r="L682" s="114" t="str">
        <f t="shared" si="236"/>
        <v/>
      </c>
      <c r="M682" s="114" t="str">
        <f t="shared" si="237"/>
        <v/>
      </c>
      <c r="N682" s="113" t="str">
        <f>IF(B682&lt;&gt;"",IF(INDEX(ctrlage,B682)=TRUE,Livraison!$B$15-(YEAR(INDEX(pgebdat,B682))),""),"")</f>
        <v/>
      </c>
      <c r="O682" s="107"/>
      <c r="P682" s="105"/>
      <c r="Q682" s="108"/>
      <c r="R682" s="126"/>
      <c r="S682" s="108"/>
      <c r="T682" s="108"/>
      <c r="U682" s="108"/>
      <c r="V682" s="105"/>
      <c r="W682" s="132" t="str">
        <f t="shared" si="241"/>
        <v/>
      </c>
      <c r="X682" s="26" t="str">
        <f t="shared" si="238"/>
        <v/>
      </c>
      <c r="Y682" s="26" t="str">
        <f t="shared" si="220"/>
        <v/>
      </c>
      <c r="Z682" s="26" t="str">
        <f t="shared" si="221"/>
        <v/>
      </c>
      <c r="AA682" s="26" t="str">
        <f t="shared" si="222"/>
        <v/>
      </c>
      <c r="AB682" s="26" t="str">
        <f t="shared" si="223"/>
        <v/>
      </c>
      <c r="AC682" s="26" t="str">
        <f t="shared" si="224"/>
        <v/>
      </c>
      <c r="AD682" s="26" t="str">
        <f>IF(OR(ISBLANK(U682),ISBLANK(Q682),U682="-"),"",IF(ISNA(MATCH(U682,libtwolang,0)),FALSE,IF(AND(Z682=TRUE,INDEX(codetform,MATCH(Qualification!Q682,libtform,0))&gt;=10311000,INDEX(codetform,MATCH(Qualification!Q682,libtform,0))&lt;=10319900),IF(AND(INDEX(codetwolang,MATCH(Qualification!U682,libtwolang,0))&gt;=1,INDEX(codetwolang,MATCH(Qualification!U682,libtwolang,0))&lt;=999),TRUE,FALSE),IF(AND(INDEX(codetwolang,MATCH(Qualification!U682,libtwolang,0))&gt;=10,INDEX(codetwolang,MATCH(Qualification!U682,libtwolang,0))&lt;=99),FALSE,TRUE))))</f>
        <v/>
      </c>
      <c r="AE682" s="26" t="str">
        <f t="shared" si="239"/>
        <v/>
      </c>
      <c r="AF682" s="56" t="str">
        <f t="shared" si="225"/>
        <v/>
      </c>
    </row>
    <row r="683" spans="1:32">
      <c r="A683" s="40" t="str">
        <f t="shared" si="240"/>
        <v/>
      </c>
      <c r="B683" s="40" t="str">
        <f t="shared" si="226"/>
        <v/>
      </c>
      <c r="C683" s="65" t="str">
        <f t="shared" si="227"/>
        <v/>
      </c>
      <c r="D683" s="56" t="str">
        <f t="shared" si="228"/>
        <v/>
      </c>
      <c r="E683" s="56" t="str">
        <f t="shared" si="229"/>
        <v/>
      </c>
      <c r="F683" s="66" t="str">
        <f t="shared" si="230"/>
        <v/>
      </c>
      <c r="G683" s="66" t="str">
        <f t="shared" si="231"/>
        <v/>
      </c>
      <c r="H683" s="57" t="str">
        <f t="shared" si="232"/>
        <v/>
      </c>
      <c r="I683" s="57" t="str">
        <f t="shared" si="233"/>
        <v/>
      </c>
      <c r="J683" s="64" t="str">
        <f t="shared" si="234"/>
        <v/>
      </c>
      <c r="K683" s="64" t="str">
        <f t="shared" si="235"/>
        <v/>
      </c>
      <c r="L683" s="114" t="str">
        <f t="shared" si="236"/>
        <v/>
      </c>
      <c r="M683" s="114" t="str">
        <f t="shared" si="237"/>
        <v/>
      </c>
      <c r="N683" s="113" t="str">
        <f>IF(B683&lt;&gt;"",IF(INDEX(ctrlage,B683)=TRUE,Livraison!$B$15-(YEAR(INDEX(pgebdat,B683))),""),"")</f>
        <v/>
      </c>
      <c r="O683" s="107"/>
      <c r="P683" s="105"/>
      <c r="Q683" s="108"/>
      <c r="R683" s="126"/>
      <c r="S683" s="108"/>
      <c r="T683" s="108"/>
      <c r="U683" s="108"/>
      <c r="V683" s="105"/>
      <c r="W683" s="132" t="str">
        <f t="shared" si="241"/>
        <v/>
      </c>
      <c r="X683" s="26" t="str">
        <f t="shared" si="238"/>
        <v/>
      </c>
      <c r="Y683" s="26" t="str">
        <f t="shared" si="220"/>
        <v/>
      </c>
      <c r="Z683" s="26" t="str">
        <f t="shared" si="221"/>
        <v/>
      </c>
      <c r="AA683" s="26" t="str">
        <f t="shared" si="222"/>
        <v/>
      </c>
      <c r="AB683" s="26" t="str">
        <f t="shared" si="223"/>
        <v/>
      </c>
      <c r="AC683" s="26" t="str">
        <f t="shared" si="224"/>
        <v/>
      </c>
      <c r="AD683" s="26" t="str">
        <f>IF(OR(ISBLANK(U683),ISBLANK(Q683),U683="-"),"",IF(ISNA(MATCH(U683,libtwolang,0)),FALSE,IF(AND(Z683=TRUE,INDEX(codetform,MATCH(Qualification!Q683,libtform,0))&gt;=10311000,INDEX(codetform,MATCH(Qualification!Q683,libtform,0))&lt;=10319900),IF(AND(INDEX(codetwolang,MATCH(Qualification!U683,libtwolang,0))&gt;=1,INDEX(codetwolang,MATCH(Qualification!U683,libtwolang,0))&lt;=999),TRUE,FALSE),IF(AND(INDEX(codetwolang,MATCH(Qualification!U683,libtwolang,0))&gt;=10,INDEX(codetwolang,MATCH(Qualification!U683,libtwolang,0))&lt;=99),FALSE,TRUE))))</f>
        <v/>
      </c>
      <c r="AE683" s="26" t="str">
        <f t="shared" si="239"/>
        <v/>
      </c>
      <c r="AF683" s="56" t="str">
        <f t="shared" si="225"/>
        <v/>
      </c>
    </row>
    <row r="684" spans="1:32">
      <c r="A684" s="40" t="str">
        <f t="shared" si="240"/>
        <v/>
      </c>
      <c r="B684" s="40" t="str">
        <f t="shared" si="226"/>
        <v/>
      </c>
      <c r="C684" s="65" t="str">
        <f t="shared" si="227"/>
        <v/>
      </c>
      <c r="D684" s="56" t="str">
        <f t="shared" si="228"/>
        <v/>
      </c>
      <c r="E684" s="56" t="str">
        <f t="shared" si="229"/>
        <v/>
      </c>
      <c r="F684" s="66" t="str">
        <f t="shared" si="230"/>
        <v/>
      </c>
      <c r="G684" s="66" t="str">
        <f t="shared" si="231"/>
        <v/>
      </c>
      <c r="H684" s="57" t="str">
        <f t="shared" si="232"/>
        <v/>
      </c>
      <c r="I684" s="57" t="str">
        <f t="shared" si="233"/>
        <v/>
      </c>
      <c r="J684" s="64" t="str">
        <f t="shared" si="234"/>
        <v/>
      </c>
      <c r="K684" s="64" t="str">
        <f t="shared" si="235"/>
        <v/>
      </c>
      <c r="L684" s="114" t="str">
        <f t="shared" si="236"/>
        <v/>
      </c>
      <c r="M684" s="114" t="str">
        <f t="shared" si="237"/>
        <v/>
      </c>
      <c r="N684" s="113" t="str">
        <f>IF(B684&lt;&gt;"",IF(INDEX(ctrlage,B684)=TRUE,Livraison!$B$15-(YEAR(INDEX(pgebdat,B684))),""),"")</f>
        <v/>
      </c>
      <c r="O684" s="107"/>
      <c r="P684" s="105"/>
      <c r="Q684" s="108"/>
      <c r="R684" s="126"/>
      <c r="S684" s="108"/>
      <c r="T684" s="108"/>
      <c r="U684" s="108"/>
      <c r="V684" s="105"/>
      <c r="W684" s="132" t="str">
        <f t="shared" si="241"/>
        <v/>
      </c>
      <c r="X684" s="26" t="str">
        <f t="shared" si="238"/>
        <v/>
      </c>
      <c r="Y684" s="26" t="str">
        <f t="shared" si="220"/>
        <v/>
      </c>
      <c r="Z684" s="26" t="str">
        <f t="shared" si="221"/>
        <v/>
      </c>
      <c r="AA684" s="26" t="str">
        <f t="shared" si="222"/>
        <v/>
      </c>
      <c r="AB684" s="26" t="str">
        <f t="shared" si="223"/>
        <v/>
      </c>
      <c r="AC684" s="26" t="str">
        <f t="shared" si="224"/>
        <v/>
      </c>
      <c r="AD684" s="26" t="str">
        <f>IF(OR(ISBLANK(U684),ISBLANK(Q684),U684="-"),"",IF(ISNA(MATCH(U684,libtwolang,0)),FALSE,IF(AND(Z684=TRUE,INDEX(codetform,MATCH(Qualification!Q684,libtform,0))&gt;=10311000,INDEX(codetform,MATCH(Qualification!Q684,libtform,0))&lt;=10319900),IF(AND(INDEX(codetwolang,MATCH(Qualification!U684,libtwolang,0))&gt;=1,INDEX(codetwolang,MATCH(Qualification!U684,libtwolang,0))&lt;=999),TRUE,FALSE),IF(AND(INDEX(codetwolang,MATCH(Qualification!U684,libtwolang,0))&gt;=10,INDEX(codetwolang,MATCH(Qualification!U684,libtwolang,0))&lt;=99),FALSE,TRUE))))</f>
        <v/>
      </c>
      <c r="AE684" s="26" t="str">
        <f t="shared" si="239"/>
        <v/>
      </c>
      <c r="AF684" s="56" t="str">
        <f t="shared" si="225"/>
        <v/>
      </c>
    </row>
    <row r="685" spans="1:32">
      <c r="A685" s="40" t="str">
        <f t="shared" si="240"/>
        <v/>
      </c>
      <c r="B685" s="40" t="str">
        <f t="shared" si="226"/>
        <v/>
      </c>
      <c r="C685" s="65" t="str">
        <f t="shared" si="227"/>
        <v/>
      </c>
      <c r="D685" s="56" t="str">
        <f t="shared" si="228"/>
        <v/>
      </c>
      <c r="E685" s="56" t="str">
        <f t="shared" si="229"/>
        <v/>
      </c>
      <c r="F685" s="66" t="str">
        <f t="shared" si="230"/>
        <v/>
      </c>
      <c r="G685" s="66" t="str">
        <f t="shared" si="231"/>
        <v/>
      </c>
      <c r="H685" s="57" t="str">
        <f t="shared" si="232"/>
        <v/>
      </c>
      <c r="I685" s="57" t="str">
        <f t="shared" si="233"/>
        <v/>
      </c>
      <c r="J685" s="64" t="str">
        <f t="shared" si="234"/>
        <v/>
      </c>
      <c r="K685" s="64" t="str">
        <f t="shared" si="235"/>
        <v/>
      </c>
      <c r="L685" s="114" t="str">
        <f t="shared" si="236"/>
        <v/>
      </c>
      <c r="M685" s="114" t="str">
        <f t="shared" si="237"/>
        <v/>
      </c>
      <c r="N685" s="113" t="str">
        <f>IF(B685&lt;&gt;"",IF(INDEX(ctrlage,B685)=TRUE,Livraison!$B$15-(YEAR(INDEX(pgebdat,B685))),""),"")</f>
        <v/>
      </c>
      <c r="O685" s="107"/>
      <c r="P685" s="105"/>
      <c r="Q685" s="108"/>
      <c r="R685" s="126"/>
      <c r="S685" s="108"/>
      <c r="T685" s="108"/>
      <c r="U685" s="108"/>
      <c r="V685" s="105"/>
      <c r="W685" s="132" t="str">
        <f t="shared" si="241"/>
        <v/>
      </c>
      <c r="X685" s="26" t="str">
        <f t="shared" si="238"/>
        <v/>
      </c>
      <c r="Y685" s="26" t="str">
        <f t="shared" si="220"/>
        <v/>
      </c>
      <c r="Z685" s="26" t="str">
        <f t="shared" si="221"/>
        <v/>
      </c>
      <c r="AA685" s="26" t="str">
        <f t="shared" si="222"/>
        <v/>
      </c>
      <c r="AB685" s="26" t="str">
        <f t="shared" si="223"/>
        <v/>
      </c>
      <c r="AC685" s="26" t="str">
        <f t="shared" si="224"/>
        <v/>
      </c>
      <c r="AD685" s="26" t="str">
        <f>IF(OR(ISBLANK(U685),ISBLANK(Q685),U685="-"),"",IF(ISNA(MATCH(U685,libtwolang,0)),FALSE,IF(AND(Z685=TRUE,INDEX(codetform,MATCH(Qualification!Q685,libtform,0))&gt;=10311000,INDEX(codetform,MATCH(Qualification!Q685,libtform,0))&lt;=10319900),IF(AND(INDEX(codetwolang,MATCH(Qualification!U685,libtwolang,0))&gt;=1,INDEX(codetwolang,MATCH(Qualification!U685,libtwolang,0))&lt;=999),TRUE,FALSE),IF(AND(INDEX(codetwolang,MATCH(Qualification!U685,libtwolang,0))&gt;=10,INDEX(codetwolang,MATCH(Qualification!U685,libtwolang,0))&lt;=99),FALSE,TRUE))))</f>
        <v/>
      </c>
      <c r="AE685" s="26" t="str">
        <f t="shared" si="239"/>
        <v/>
      </c>
      <c r="AF685" s="56" t="str">
        <f t="shared" si="225"/>
        <v/>
      </c>
    </row>
    <row r="686" spans="1:32">
      <c r="A686" s="40" t="str">
        <f t="shared" si="240"/>
        <v/>
      </c>
      <c r="B686" s="40" t="str">
        <f t="shared" si="226"/>
        <v/>
      </c>
      <c r="C686" s="65" t="str">
        <f t="shared" si="227"/>
        <v/>
      </c>
      <c r="D686" s="56" t="str">
        <f t="shared" si="228"/>
        <v/>
      </c>
      <c r="E686" s="56" t="str">
        <f t="shared" si="229"/>
        <v/>
      </c>
      <c r="F686" s="66" t="str">
        <f t="shared" si="230"/>
        <v/>
      </c>
      <c r="G686" s="66" t="str">
        <f t="shared" si="231"/>
        <v/>
      </c>
      <c r="H686" s="57" t="str">
        <f t="shared" si="232"/>
        <v/>
      </c>
      <c r="I686" s="57" t="str">
        <f t="shared" si="233"/>
        <v/>
      </c>
      <c r="J686" s="64" t="str">
        <f t="shared" si="234"/>
        <v/>
      </c>
      <c r="K686" s="64" t="str">
        <f t="shared" si="235"/>
        <v/>
      </c>
      <c r="L686" s="114" t="str">
        <f t="shared" si="236"/>
        <v/>
      </c>
      <c r="M686" s="114" t="str">
        <f t="shared" si="237"/>
        <v/>
      </c>
      <c r="N686" s="113" t="str">
        <f>IF(B686&lt;&gt;"",IF(INDEX(ctrlage,B686)=TRUE,Livraison!$B$15-(YEAR(INDEX(pgebdat,B686))),""),"")</f>
        <v/>
      </c>
      <c r="O686" s="107"/>
      <c r="P686" s="105"/>
      <c r="Q686" s="108"/>
      <c r="R686" s="126"/>
      <c r="S686" s="108"/>
      <c r="T686" s="108"/>
      <c r="U686" s="108"/>
      <c r="V686" s="105"/>
      <c r="W686" s="132" t="str">
        <f t="shared" si="241"/>
        <v/>
      </c>
      <c r="X686" s="26" t="str">
        <f t="shared" si="238"/>
        <v/>
      </c>
      <c r="Y686" s="26" t="str">
        <f t="shared" si="220"/>
        <v/>
      </c>
      <c r="Z686" s="26" t="str">
        <f t="shared" si="221"/>
        <v/>
      </c>
      <c r="AA686" s="26" t="str">
        <f t="shared" si="222"/>
        <v/>
      </c>
      <c r="AB686" s="26" t="str">
        <f t="shared" si="223"/>
        <v/>
      </c>
      <c r="AC686" s="26" t="str">
        <f t="shared" si="224"/>
        <v/>
      </c>
      <c r="AD686" s="26" t="str">
        <f>IF(OR(ISBLANK(U686),ISBLANK(Q686),U686="-"),"",IF(ISNA(MATCH(U686,libtwolang,0)),FALSE,IF(AND(Z686=TRUE,INDEX(codetform,MATCH(Qualification!Q686,libtform,0))&gt;=10311000,INDEX(codetform,MATCH(Qualification!Q686,libtform,0))&lt;=10319900),IF(AND(INDEX(codetwolang,MATCH(Qualification!U686,libtwolang,0))&gt;=1,INDEX(codetwolang,MATCH(Qualification!U686,libtwolang,0))&lt;=999),TRUE,FALSE),IF(AND(INDEX(codetwolang,MATCH(Qualification!U686,libtwolang,0))&gt;=10,INDEX(codetwolang,MATCH(Qualification!U686,libtwolang,0))&lt;=99),FALSE,TRUE))))</f>
        <v/>
      </c>
      <c r="AE686" s="26" t="str">
        <f t="shared" si="239"/>
        <v/>
      </c>
      <c r="AF686" s="56" t="str">
        <f t="shared" si="225"/>
        <v/>
      </c>
    </row>
    <row r="687" spans="1:32">
      <c r="A687" s="40" t="str">
        <f t="shared" si="240"/>
        <v/>
      </c>
      <c r="B687" s="40" t="str">
        <f t="shared" si="226"/>
        <v/>
      </c>
      <c r="C687" s="65" t="str">
        <f t="shared" si="227"/>
        <v/>
      </c>
      <c r="D687" s="56" t="str">
        <f t="shared" si="228"/>
        <v/>
      </c>
      <c r="E687" s="56" t="str">
        <f t="shared" si="229"/>
        <v/>
      </c>
      <c r="F687" s="66" t="str">
        <f t="shared" si="230"/>
        <v/>
      </c>
      <c r="G687" s="66" t="str">
        <f t="shared" si="231"/>
        <v/>
      </c>
      <c r="H687" s="57" t="str">
        <f t="shared" si="232"/>
        <v/>
      </c>
      <c r="I687" s="57" t="str">
        <f t="shared" si="233"/>
        <v/>
      </c>
      <c r="J687" s="64" t="str">
        <f t="shared" si="234"/>
        <v/>
      </c>
      <c r="K687" s="64" t="str">
        <f t="shared" si="235"/>
        <v/>
      </c>
      <c r="L687" s="114" t="str">
        <f t="shared" si="236"/>
        <v/>
      </c>
      <c r="M687" s="114" t="str">
        <f t="shared" si="237"/>
        <v/>
      </c>
      <c r="N687" s="113" t="str">
        <f>IF(B687&lt;&gt;"",IF(INDEX(ctrlage,B687)=TRUE,Livraison!$B$15-(YEAR(INDEX(pgebdat,B687))),""),"")</f>
        <v/>
      </c>
      <c r="O687" s="107"/>
      <c r="P687" s="105"/>
      <c r="Q687" s="108"/>
      <c r="R687" s="126"/>
      <c r="S687" s="108"/>
      <c r="T687" s="108"/>
      <c r="U687" s="108"/>
      <c r="V687" s="105"/>
      <c r="W687" s="132" t="str">
        <f t="shared" si="241"/>
        <v/>
      </c>
      <c r="X687" s="26" t="str">
        <f t="shared" si="238"/>
        <v/>
      </c>
      <c r="Y687" s="26" t="str">
        <f t="shared" si="220"/>
        <v/>
      </c>
      <c r="Z687" s="26" t="str">
        <f t="shared" si="221"/>
        <v/>
      </c>
      <c r="AA687" s="26" t="str">
        <f t="shared" si="222"/>
        <v/>
      </c>
      <c r="AB687" s="26" t="str">
        <f t="shared" si="223"/>
        <v/>
      </c>
      <c r="AC687" s="26" t="str">
        <f t="shared" si="224"/>
        <v/>
      </c>
      <c r="AD687" s="26" t="str">
        <f>IF(OR(ISBLANK(U687),ISBLANK(Q687),U687="-"),"",IF(ISNA(MATCH(U687,libtwolang,0)),FALSE,IF(AND(Z687=TRUE,INDEX(codetform,MATCH(Qualification!Q687,libtform,0))&gt;=10311000,INDEX(codetform,MATCH(Qualification!Q687,libtform,0))&lt;=10319900),IF(AND(INDEX(codetwolang,MATCH(Qualification!U687,libtwolang,0))&gt;=1,INDEX(codetwolang,MATCH(Qualification!U687,libtwolang,0))&lt;=999),TRUE,FALSE),IF(AND(INDEX(codetwolang,MATCH(Qualification!U687,libtwolang,0))&gt;=10,INDEX(codetwolang,MATCH(Qualification!U687,libtwolang,0))&lt;=99),FALSE,TRUE))))</f>
        <v/>
      </c>
      <c r="AE687" s="26" t="str">
        <f t="shared" si="239"/>
        <v/>
      </c>
      <c r="AF687" s="56" t="str">
        <f t="shared" si="225"/>
        <v/>
      </c>
    </row>
    <row r="688" spans="1:32">
      <c r="A688" s="40" t="str">
        <f t="shared" si="240"/>
        <v/>
      </c>
      <c r="B688" s="40" t="str">
        <f t="shared" si="226"/>
        <v/>
      </c>
      <c r="C688" s="65" t="str">
        <f t="shared" si="227"/>
        <v/>
      </c>
      <c r="D688" s="56" t="str">
        <f t="shared" si="228"/>
        <v/>
      </c>
      <c r="E688" s="56" t="str">
        <f t="shared" si="229"/>
        <v/>
      </c>
      <c r="F688" s="66" t="str">
        <f t="shared" si="230"/>
        <v/>
      </c>
      <c r="G688" s="66" t="str">
        <f t="shared" si="231"/>
        <v/>
      </c>
      <c r="H688" s="57" t="str">
        <f t="shared" si="232"/>
        <v/>
      </c>
      <c r="I688" s="57" t="str">
        <f t="shared" si="233"/>
        <v/>
      </c>
      <c r="J688" s="64" t="str">
        <f t="shared" si="234"/>
        <v/>
      </c>
      <c r="K688" s="64" t="str">
        <f t="shared" si="235"/>
        <v/>
      </c>
      <c r="L688" s="114" t="str">
        <f t="shared" si="236"/>
        <v/>
      </c>
      <c r="M688" s="114" t="str">
        <f t="shared" si="237"/>
        <v/>
      </c>
      <c r="N688" s="113" t="str">
        <f>IF(B688&lt;&gt;"",IF(INDEX(ctrlage,B688)=TRUE,Livraison!$B$15-(YEAR(INDEX(pgebdat,B688))),""),"")</f>
        <v/>
      </c>
      <c r="O688" s="107"/>
      <c r="P688" s="105"/>
      <c r="Q688" s="108"/>
      <c r="R688" s="126"/>
      <c r="S688" s="108"/>
      <c r="T688" s="108"/>
      <c r="U688" s="108"/>
      <c r="V688" s="105"/>
      <c r="W688" s="132" t="str">
        <f t="shared" si="241"/>
        <v/>
      </c>
      <c r="X688" s="26" t="str">
        <f t="shared" si="238"/>
        <v/>
      </c>
      <c r="Y688" s="26" t="str">
        <f t="shared" si="220"/>
        <v/>
      </c>
      <c r="Z688" s="26" t="str">
        <f t="shared" si="221"/>
        <v/>
      </c>
      <c r="AA688" s="26" t="str">
        <f t="shared" si="222"/>
        <v/>
      </c>
      <c r="AB688" s="26" t="str">
        <f t="shared" si="223"/>
        <v/>
      </c>
      <c r="AC688" s="26" t="str">
        <f t="shared" si="224"/>
        <v/>
      </c>
      <c r="AD688" s="26" t="str">
        <f>IF(OR(ISBLANK(U688),ISBLANK(Q688),U688="-"),"",IF(ISNA(MATCH(U688,libtwolang,0)),FALSE,IF(AND(Z688=TRUE,INDEX(codetform,MATCH(Qualification!Q688,libtform,0))&gt;=10311000,INDEX(codetform,MATCH(Qualification!Q688,libtform,0))&lt;=10319900),IF(AND(INDEX(codetwolang,MATCH(Qualification!U688,libtwolang,0))&gt;=1,INDEX(codetwolang,MATCH(Qualification!U688,libtwolang,0))&lt;=999),TRUE,FALSE),IF(AND(INDEX(codetwolang,MATCH(Qualification!U688,libtwolang,0))&gt;=10,INDEX(codetwolang,MATCH(Qualification!U688,libtwolang,0))&lt;=99),FALSE,TRUE))))</f>
        <v/>
      </c>
      <c r="AE688" s="26" t="str">
        <f t="shared" si="239"/>
        <v/>
      </c>
      <c r="AF688" s="56" t="str">
        <f t="shared" si="225"/>
        <v/>
      </c>
    </row>
    <row r="689" spans="1:32">
      <c r="A689" s="40" t="str">
        <f t="shared" si="240"/>
        <v/>
      </c>
      <c r="B689" s="40" t="str">
        <f t="shared" si="226"/>
        <v/>
      </c>
      <c r="C689" s="65" t="str">
        <f t="shared" si="227"/>
        <v/>
      </c>
      <c r="D689" s="56" t="str">
        <f t="shared" si="228"/>
        <v/>
      </c>
      <c r="E689" s="56" t="str">
        <f t="shared" si="229"/>
        <v/>
      </c>
      <c r="F689" s="66" t="str">
        <f t="shared" si="230"/>
        <v/>
      </c>
      <c r="G689" s="66" t="str">
        <f t="shared" si="231"/>
        <v/>
      </c>
      <c r="H689" s="57" t="str">
        <f t="shared" si="232"/>
        <v/>
      </c>
      <c r="I689" s="57" t="str">
        <f t="shared" si="233"/>
        <v/>
      </c>
      <c r="J689" s="64" t="str">
        <f t="shared" si="234"/>
        <v/>
      </c>
      <c r="K689" s="64" t="str">
        <f t="shared" si="235"/>
        <v/>
      </c>
      <c r="L689" s="114" t="str">
        <f t="shared" si="236"/>
        <v/>
      </c>
      <c r="M689" s="114" t="str">
        <f t="shared" si="237"/>
        <v/>
      </c>
      <c r="N689" s="113" t="str">
        <f>IF(B689&lt;&gt;"",IF(INDEX(ctrlage,B689)=TRUE,Livraison!$B$15-(YEAR(INDEX(pgebdat,B689))),""),"")</f>
        <v/>
      </c>
      <c r="O689" s="107"/>
      <c r="P689" s="105"/>
      <c r="Q689" s="108"/>
      <c r="R689" s="126"/>
      <c r="S689" s="108"/>
      <c r="T689" s="108"/>
      <c r="U689" s="108"/>
      <c r="V689" s="105"/>
      <c r="W689" s="132" t="str">
        <f t="shared" si="241"/>
        <v/>
      </c>
      <c r="X689" s="26" t="str">
        <f t="shared" si="238"/>
        <v/>
      </c>
      <c r="Y689" s="26" t="str">
        <f t="shared" si="220"/>
        <v/>
      </c>
      <c r="Z689" s="26" t="str">
        <f t="shared" si="221"/>
        <v/>
      </c>
      <c r="AA689" s="26" t="str">
        <f t="shared" si="222"/>
        <v/>
      </c>
      <c r="AB689" s="26" t="str">
        <f t="shared" si="223"/>
        <v/>
      </c>
      <c r="AC689" s="26" t="str">
        <f t="shared" si="224"/>
        <v/>
      </c>
      <c r="AD689" s="26" t="str">
        <f>IF(OR(ISBLANK(U689),ISBLANK(Q689),U689="-"),"",IF(ISNA(MATCH(U689,libtwolang,0)),FALSE,IF(AND(Z689=TRUE,INDEX(codetform,MATCH(Qualification!Q689,libtform,0))&gt;=10311000,INDEX(codetform,MATCH(Qualification!Q689,libtform,0))&lt;=10319900),IF(AND(INDEX(codetwolang,MATCH(Qualification!U689,libtwolang,0))&gt;=1,INDEX(codetwolang,MATCH(Qualification!U689,libtwolang,0))&lt;=999),TRUE,FALSE),IF(AND(INDEX(codetwolang,MATCH(Qualification!U689,libtwolang,0))&gt;=10,INDEX(codetwolang,MATCH(Qualification!U689,libtwolang,0))&lt;=99),FALSE,TRUE))))</f>
        <v/>
      </c>
      <c r="AE689" s="26" t="str">
        <f t="shared" si="239"/>
        <v/>
      </c>
      <c r="AF689" s="56" t="str">
        <f t="shared" si="225"/>
        <v/>
      </c>
    </row>
    <row r="690" spans="1:32">
      <c r="A690" s="40" t="str">
        <f t="shared" si="240"/>
        <v/>
      </c>
      <c r="B690" s="40" t="str">
        <f t="shared" si="226"/>
        <v/>
      </c>
      <c r="C690" s="65" t="str">
        <f t="shared" si="227"/>
        <v/>
      </c>
      <c r="D690" s="56" t="str">
        <f t="shared" si="228"/>
        <v/>
      </c>
      <c r="E690" s="56" t="str">
        <f t="shared" si="229"/>
        <v/>
      </c>
      <c r="F690" s="66" t="str">
        <f t="shared" si="230"/>
        <v/>
      </c>
      <c r="G690" s="66" t="str">
        <f t="shared" si="231"/>
        <v/>
      </c>
      <c r="H690" s="57" t="str">
        <f t="shared" si="232"/>
        <v/>
      </c>
      <c r="I690" s="57" t="str">
        <f t="shared" si="233"/>
        <v/>
      </c>
      <c r="J690" s="64" t="str">
        <f t="shared" si="234"/>
        <v/>
      </c>
      <c r="K690" s="64" t="str">
        <f t="shared" si="235"/>
        <v/>
      </c>
      <c r="L690" s="114" t="str">
        <f t="shared" si="236"/>
        <v/>
      </c>
      <c r="M690" s="114" t="str">
        <f t="shared" si="237"/>
        <v/>
      </c>
      <c r="N690" s="113" t="str">
        <f>IF(B690&lt;&gt;"",IF(INDEX(ctrlage,B690)=TRUE,Livraison!$B$15-(YEAR(INDEX(pgebdat,B690))),""),"")</f>
        <v/>
      </c>
      <c r="O690" s="107"/>
      <c r="P690" s="105"/>
      <c r="Q690" s="108"/>
      <c r="R690" s="126"/>
      <c r="S690" s="108"/>
      <c r="T690" s="108"/>
      <c r="U690" s="108"/>
      <c r="V690" s="105"/>
      <c r="W690" s="132" t="str">
        <f t="shared" si="241"/>
        <v/>
      </c>
      <c r="X690" s="26" t="str">
        <f t="shared" si="238"/>
        <v/>
      </c>
      <c r="Y690" s="26" t="str">
        <f t="shared" si="220"/>
        <v/>
      </c>
      <c r="Z690" s="26" t="str">
        <f t="shared" si="221"/>
        <v/>
      </c>
      <c r="AA690" s="26" t="str">
        <f t="shared" si="222"/>
        <v/>
      </c>
      <c r="AB690" s="26" t="str">
        <f t="shared" si="223"/>
        <v/>
      </c>
      <c r="AC690" s="26" t="str">
        <f t="shared" si="224"/>
        <v/>
      </c>
      <c r="AD690" s="26" t="str">
        <f>IF(OR(ISBLANK(U690),ISBLANK(Q690),U690="-"),"",IF(ISNA(MATCH(U690,libtwolang,0)),FALSE,IF(AND(Z690=TRUE,INDEX(codetform,MATCH(Qualification!Q690,libtform,0))&gt;=10311000,INDEX(codetform,MATCH(Qualification!Q690,libtform,0))&lt;=10319900),IF(AND(INDEX(codetwolang,MATCH(Qualification!U690,libtwolang,0))&gt;=1,INDEX(codetwolang,MATCH(Qualification!U690,libtwolang,0))&lt;=999),TRUE,FALSE),IF(AND(INDEX(codetwolang,MATCH(Qualification!U690,libtwolang,0))&gt;=10,INDEX(codetwolang,MATCH(Qualification!U690,libtwolang,0))&lt;=99),FALSE,TRUE))))</f>
        <v/>
      </c>
      <c r="AE690" s="26" t="str">
        <f t="shared" si="239"/>
        <v/>
      </c>
      <c r="AF690" s="56" t="str">
        <f t="shared" si="225"/>
        <v/>
      </c>
    </row>
    <row r="691" spans="1:32">
      <c r="A691" s="40" t="str">
        <f t="shared" si="240"/>
        <v/>
      </c>
      <c r="B691" s="40" t="str">
        <f t="shared" si="226"/>
        <v/>
      </c>
      <c r="C691" s="65" t="str">
        <f t="shared" si="227"/>
        <v/>
      </c>
      <c r="D691" s="56" t="str">
        <f t="shared" si="228"/>
        <v/>
      </c>
      <c r="E691" s="56" t="str">
        <f t="shared" si="229"/>
        <v/>
      </c>
      <c r="F691" s="66" t="str">
        <f t="shared" si="230"/>
        <v/>
      </c>
      <c r="G691" s="66" t="str">
        <f t="shared" si="231"/>
        <v/>
      </c>
      <c r="H691" s="57" t="str">
        <f t="shared" si="232"/>
        <v/>
      </c>
      <c r="I691" s="57" t="str">
        <f t="shared" si="233"/>
        <v/>
      </c>
      <c r="J691" s="64" t="str">
        <f t="shared" si="234"/>
        <v/>
      </c>
      <c r="K691" s="64" t="str">
        <f t="shared" si="235"/>
        <v/>
      </c>
      <c r="L691" s="114" t="str">
        <f t="shared" si="236"/>
        <v/>
      </c>
      <c r="M691" s="114" t="str">
        <f t="shared" si="237"/>
        <v/>
      </c>
      <c r="N691" s="113" t="str">
        <f>IF(B691&lt;&gt;"",IF(INDEX(ctrlage,B691)=TRUE,Livraison!$B$15-(YEAR(INDEX(pgebdat,B691))),""),"")</f>
        <v/>
      </c>
      <c r="O691" s="107"/>
      <c r="P691" s="105"/>
      <c r="Q691" s="108"/>
      <c r="R691" s="126"/>
      <c r="S691" s="108"/>
      <c r="T691" s="108"/>
      <c r="U691" s="108"/>
      <c r="V691" s="105"/>
      <c r="W691" s="132" t="str">
        <f t="shared" si="241"/>
        <v/>
      </c>
      <c r="X691" s="26" t="str">
        <f t="shared" si="238"/>
        <v/>
      </c>
      <c r="Y691" s="26" t="str">
        <f t="shared" si="220"/>
        <v/>
      </c>
      <c r="Z691" s="26" t="str">
        <f t="shared" si="221"/>
        <v/>
      </c>
      <c r="AA691" s="26" t="str">
        <f t="shared" si="222"/>
        <v/>
      </c>
      <c r="AB691" s="26" t="str">
        <f t="shared" si="223"/>
        <v/>
      </c>
      <c r="AC691" s="26" t="str">
        <f t="shared" si="224"/>
        <v/>
      </c>
      <c r="AD691" s="26" t="str">
        <f>IF(OR(ISBLANK(U691),ISBLANK(Q691),U691="-"),"",IF(ISNA(MATCH(U691,libtwolang,0)),FALSE,IF(AND(Z691=TRUE,INDEX(codetform,MATCH(Qualification!Q691,libtform,0))&gt;=10311000,INDEX(codetform,MATCH(Qualification!Q691,libtform,0))&lt;=10319900),IF(AND(INDEX(codetwolang,MATCH(Qualification!U691,libtwolang,0))&gt;=1,INDEX(codetwolang,MATCH(Qualification!U691,libtwolang,0))&lt;=999),TRUE,FALSE),IF(AND(INDEX(codetwolang,MATCH(Qualification!U691,libtwolang,0))&gt;=10,INDEX(codetwolang,MATCH(Qualification!U691,libtwolang,0))&lt;=99),FALSE,TRUE))))</f>
        <v/>
      </c>
      <c r="AE691" s="26" t="str">
        <f t="shared" si="239"/>
        <v/>
      </c>
      <c r="AF691" s="56" t="str">
        <f t="shared" si="225"/>
        <v/>
      </c>
    </row>
    <row r="692" spans="1:32">
      <c r="A692" s="40" t="str">
        <f t="shared" si="240"/>
        <v/>
      </c>
      <c r="B692" s="40" t="str">
        <f t="shared" si="226"/>
        <v/>
      </c>
      <c r="C692" s="65" t="str">
        <f t="shared" si="227"/>
        <v/>
      </c>
      <c r="D692" s="56" t="str">
        <f t="shared" si="228"/>
        <v/>
      </c>
      <c r="E692" s="56" t="str">
        <f t="shared" si="229"/>
        <v/>
      </c>
      <c r="F692" s="66" t="str">
        <f t="shared" si="230"/>
        <v/>
      </c>
      <c r="G692" s="66" t="str">
        <f t="shared" si="231"/>
        <v/>
      </c>
      <c r="H692" s="57" t="str">
        <f t="shared" si="232"/>
        <v/>
      </c>
      <c r="I692" s="57" t="str">
        <f t="shared" si="233"/>
        <v/>
      </c>
      <c r="J692" s="64" t="str">
        <f t="shared" si="234"/>
        <v/>
      </c>
      <c r="K692" s="64" t="str">
        <f t="shared" si="235"/>
        <v/>
      </c>
      <c r="L692" s="114" t="str">
        <f t="shared" si="236"/>
        <v/>
      </c>
      <c r="M692" s="114" t="str">
        <f t="shared" si="237"/>
        <v/>
      </c>
      <c r="N692" s="113" t="str">
        <f>IF(B692&lt;&gt;"",IF(INDEX(ctrlage,B692)=TRUE,Livraison!$B$15-(YEAR(INDEX(pgebdat,B692))),""),"")</f>
        <v/>
      </c>
      <c r="O692" s="107"/>
      <c r="P692" s="105"/>
      <c r="Q692" s="108"/>
      <c r="R692" s="126"/>
      <c r="S692" s="108"/>
      <c r="T692" s="108"/>
      <c r="U692" s="108"/>
      <c r="V692" s="105"/>
      <c r="W692" s="132" t="str">
        <f t="shared" si="241"/>
        <v/>
      </c>
      <c r="X692" s="26" t="str">
        <f t="shared" si="238"/>
        <v/>
      </c>
      <c r="Y692" s="26" t="str">
        <f t="shared" si="220"/>
        <v/>
      </c>
      <c r="Z692" s="26" t="str">
        <f t="shared" si="221"/>
        <v/>
      </c>
      <c r="AA692" s="26" t="str">
        <f t="shared" si="222"/>
        <v/>
      </c>
      <c r="AB692" s="26" t="str">
        <f t="shared" si="223"/>
        <v/>
      </c>
      <c r="AC692" s="26" t="str">
        <f t="shared" si="224"/>
        <v/>
      </c>
      <c r="AD692" s="26" t="str">
        <f>IF(OR(ISBLANK(U692),ISBLANK(Q692),U692="-"),"",IF(ISNA(MATCH(U692,libtwolang,0)),FALSE,IF(AND(Z692=TRUE,INDEX(codetform,MATCH(Qualification!Q692,libtform,0))&gt;=10311000,INDEX(codetform,MATCH(Qualification!Q692,libtform,0))&lt;=10319900),IF(AND(INDEX(codetwolang,MATCH(Qualification!U692,libtwolang,0))&gt;=1,INDEX(codetwolang,MATCH(Qualification!U692,libtwolang,0))&lt;=999),TRUE,FALSE),IF(AND(INDEX(codetwolang,MATCH(Qualification!U692,libtwolang,0))&gt;=10,INDEX(codetwolang,MATCH(Qualification!U692,libtwolang,0))&lt;=99),FALSE,TRUE))))</f>
        <v/>
      </c>
      <c r="AE692" s="26" t="str">
        <f t="shared" si="239"/>
        <v/>
      </c>
      <c r="AF692" s="56" t="str">
        <f t="shared" si="225"/>
        <v/>
      </c>
    </row>
    <row r="693" spans="1:32">
      <c r="A693" s="40" t="str">
        <f t="shared" si="240"/>
        <v/>
      </c>
      <c r="B693" s="40" t="str">
        <f t="shared" si="226"/>
        <v/>
      </c>
      <c r="C693" s="65" t="str">
        <f t="shared" si="227"/>
        <v/>
      </c>
      <c r="D693" s="56" t="str">
        <f t="shared" si="228"/>
        <v/>
      </c>
      <c r="E693" s="56" t="str">
        <f t="shared" si="229"/>
        <v/>
      </c>
      <c r="F693" s="66" t="str">
        <f t="shared" si="230"/>
        <v/>
      </c>
      <c r="G693" s="66" t="str">
        <f t="shared" si="231"/>
        <v/>
      </c>
      <c r="H693" s="57" t="str">
        <f t="shared" si="232"/>
        <v/>
      </c>
      <c r="I693" s="57" t="str">
        <f t="shared" si="233"/>
        <v/>
      </c>
      <c r="J693" s="64" t="str">
        <f t="shared" si="234"/>
        <v/>
      </c>
      <c r="K693" s="64" t="str">
        <f t="shared" si="235"/>
        <v/>
      </c>
      <c r="L693" s="114" t="str">
        <f t="shared" si="236"/>
        <v/>
      </c>
      <c r="M693" s="114" t="str">
        <f t="shared" si="237"/>
        <v/>
      </c>
      <c r="N693" s="113" t="str">
        <f>IF(B693&lt;&gt;"",IF(INDEX(ctrlage,B693)=TRUE,Livraison!$B$15-(YEAR(INDEX(pgebdat,B693))),""),"")</f>
        <v/>
      </c>
      <c r="O693" s="107"/>
      <c r="P693" s="105"/>
      <c r="Q693" s="108"/>
      <c r="R693" s="126"/>
      <c r="S693" s="108"/>
      <c r="T693" s="108"/>
      <c r="U693" s="108"/>
      <c r="V693" s="105"/>
      <c r="W693" s="132" t="str">
        <f t="shared" si="241"/>
        <v/>
      </c>
      <c r="X693" s="26" t="str">
        <f t="shared" si="238"/>
        <v/>
      </c>
      <c r="Y693" s="26" t="str">
        <f t="shared" si="220"/>
        <v/>
      </c>
      <c r="Z693" s="26" t="str">
        <f t="shared" si="221"/>
        <v/>
      </c>
      <c r="AA693" s="26" t="str">
        <f t="shared" si="222"/>
        <v/>
      </c>
      <c r="AB693" s="26" t="str">
        <f t="shared" si="223"/>
        <v/>
      </c>
      <c r="AC693" s="26" t="str">
        <f t="shared" si="224"/>
        <v/>
      </c>
      <c r="AD693" s="26" t="str">
        <f>IF(OR(ISBLANK(U693),ISBLANK(Q693),U693="-"),"",IF(ISNA(MATCH(U693,libtwolang,0)),FALSE,IF(AND(Z693=TRUE,INDEX(codetform,MATCH(Qualification!Q693,libtform,0))&gt;=10311000,INDEX(codetform,MATCH(Qualification!Q693,libtform,0))&lt;=10319900),IF(AND(INDEX(codetwolang,MATCH(Qualification!U693,libtwolang,0))&gt;=1,INDEX(codetwolang,MATCH(Qualification!U693,libtwolang,0))&lt;=999),TRUE,FALSE),IF(AND(INDEX(codetwolang,MATCH(Qualification!U693,libtwolang,0))&gt;=10,INDEX(codetwolang,MATCH(Qualification!U693,libtwolang,0))&lt;=99),FALSE,TRUE))))</f>
        <v/>
      </c>
      <c r="AE693" s="26" t="str">
        <f t="shared" si="239"/>
        <v/>
      </c>
      <c r="AF693" s="56" t="str">
        <f t="shared" si="225"/>
        <v/>
      </c>
    </row>
    <row r="694" spans="1:32">
      <c r="A694" s="40" t="str">
        <f t="shared" si="240"/>
        <v/>
      </c>
      <c r="B694" s="40" t="str">
        <f t="shared" si="226"/>
        <v/>
      </c>
      <c r="C694" s="65" t="str">
        <f t="shared" si="227"/>
        <v/>
      </c>
      <c r="D694" s="56" t="str">
        <f t="shared" si="228"/>
        <v/>
      </c>
      <c r="E694" s="56" t="str">
        <f t="shared" si="229"/>
        <v/>
      </c>
      <c r="F694" s="66" t="str">
        <f t="shared" si="230"/>
        <v/>
      </c>
      <c r="G694" s="66" t="str">
        <f t="shared" si="231"/>
        <v/>
      </c>
      <c r="H694" s="57" t="str">
        <f t="shared" si="232"/>
        <v/>
      </c>
      <c r="I694" s="57" t="str">
        <f t="shared" si="233"/>
        <v/>
      </c>
      <c r="J694" s="64" t="str">
        <f t="shared" si="234"/>
        <v/>
      </c>
      <c r="K694" s="64" t="str">
        <f t="shared" si="235"/>
        <v/>
      </c>
      <c r="L694" s="114" t="str">
        <f t="shared" si="236"/>
        <v/>
      </c>
      <c r="M694" s="114" t="str">
        <f t="shared" si="237"/>
        <v/>
      </c>
      <c r="N694" s="113" t="str">
        <f>IF(B694&lt;&gt;"",IF(INDEX(ctrlage,B694)=TRUE,Livraison!$B$15-(YEAR(INDEX(pgebdat,B694))),""),"")</f>
        <v/>
      </c>
      <c r="O694" s="107"/>
      <c r="P694" s="105"/>
      <c r="Q694" s="108"/>
      <c r="R694" s="126"/>
      <c r="S694" s="108"/>
      <c r="T694" s="108"/>
      <c r="U694" s="108"/>
      <c r="V694" s="105"/>
      <c r="W694" s="132" t="str">
        <f t="shared" si="241"/>
        <v/>
      </c>
      <c r="X694" s="26" t="str">
        <f t="shared" si="238"/>
        <v/>
      </c>
      <c r="Y694" s="26" t="str">
        <f t="shared" si="220"/>
        <v/>
      </c>
      <c r="Z694" s="26" t="str">
        <f t="shared" si="221"/>
        <v/>
      </c>
      <c r="AA694" s="26" t="str">
        <f t="shared" si="222"/>
        <v/>
      </c>
      <c r="AB694" s="26" t="str">
        <f t="shared" si="223"/>
        <v/>
      </c>
      <c r="AC694" s="26" t="str">
        <f t="shared" si="224"/>
        <v/>
      </c>
      <c r="AD694" s="26" t="str">
        <f>IF(OR(ISBLANK(U694),ISBLANK(Q694),U694="-"),"",IF(ISNA(MATCH(U694,libtwolang,0)),FALSE,IF(AND(Z694=TRUE,INDEX(codetform,MATCH(Qualification!Q694,libtform,0))&gt;=10311000,INDEX(codetform,MATCH(Qualification!Q694,libtform,0))&lt;=10319900),IF(AND(INDEX(codetwolang,MATCH(Qualification!U694,libtwolang,0))&gt;=1,INDEX(codetwolang,MATCH(Qualification!U694,libtwolang,0))&lt;=999),TRUE,FALSE),IF(AND(INDEX(codetwolang,MATCH(Qualification!U694,libtwolang,0))&gt;=10,INDEX(codetwolang,MATCH(Qualification!U694,libtwolang,0))&lt;=99),FALSE,TRUE))))</f>
        <v/>
      </c>
      <c r="AE694" s="26" t="str">
        <f t="shared" si="239"/>
        <v/>
      </c>
      <c r="AF694" s="56" t="str">
        <f t="shared" si="225"/>
        <v/>
      </c>
    </row>
    <row r="695" spans="1:32">
      <c r="A695" s="40" t="str">
        <f t="shared" si="240"/>
        <v/>
      </c>
      <c r="B695" s="40" t="str">
        <f t="shared" si="226"/>
        <v/>
      </c>
      <c r="C695" s="65" t="str">
        <f t="shared" si="227"/>
        <v/>
      </c>
      <c r="D695" s="56" t="str">
        <f t="shared" si="228"/>
        <v/>
      </c>
      <c r="E695" s="56" t="str">
        <f t="shared" si="229"/>
        <v/>
      </c>
      <c r="F695" s="66" t="str">
        <f t="shared" si="230"/>
        <v/>
      </c>
      <c r="G695" s="66" t="str">
        <f t="shared" si="231"/>
        <v/>
      </c>
      <c r="H695" s="57" t="str">
        <f t="shared" si="232"/>
        <v/>
      </c>
      <c r="I695" s="57" t="str">
        <f t="shared" si="233"/>
        <v/>
      </c>
      <c r="J695" s="64" t="str">
        <f t="shared" si="234"/>
        <v/>
      </c>
      <c r="K695" s="64" t="str">
        <f t="shared" si="235"/>
        <v/>
      </c>
      <c r="L695" s="114" t="str">
        <f t="shared" si="236"/>
        <v/>
      </c>
      <c r="M695" s="114" t="str">
        <f t="shared" si="237"/>
        <v/>
      </c>
      <c r="N695" s="113" t="str">
        <f>IF(B695&lt;&gt;"",IF(INDEX(ctrlage,B695)=TRUE,Livraison!$B$15-(YEAR(INDEX(pgebdat,B695))),""),"")</f>
        <v/>
      </c>
      <c r="O695" s="107"/>
      <c r="P695" s="105"/>
      <c r="Q695" s="108"/>
      <c r="R695" s="126"/>
      <c r="S695" s="108"/>
      <c r="T695" s="108"/>
      <c r="U695" s="108"/>
      <c r="V695" s="105"/>
      <c r="W695" s="132" t="str">
        <f t="shared" si="241"/>
        <v/>
      </c>
      <c r="X695" s="26" t="str">
        <f t="shared" si="238"/>
        <v/>
      </c>
      <c r="Y695" s="26" t="str">
        <f t="shared" si="220"/>
        <v/>
      </c>
      <c r="Z695" s="26" t="str">
        <f t="shared" si="221"/>
        <v/>
      </c>
      <c r="AA695" s="26" t="str">
        <f t="shared" si="222"/>
        <v/>
      </c>
      <c r="AB695" s="26" t="str">
        <f t="shared" si="223"/>
        <v/>
      </c>
      <c r="AC695" s="26" t="str">
        <f t="shared" si="224"/>
        <v/>
      </c>
      <c r="AD695" s="26" t="str">
        <f>IF(OR(ISBLANK(U695),ISBLANK(Q695),U695="-"),"",IF(ISNA(MATCH(U695,libtwolang,0)),FALSE,IF(AND(Z695=TRUE,INDEX(codetform,MATCH(Qualification!Q695,libtform,0))&gt;=10311000,INDEX(codetform,MATCH(Qualification!Q695,libtform,0))&lt;=10319900),IF(AND(INDEX(codetwolang,MATCH(Qualification!U695,libtwolang,0))&gt;=1,INDEX(codetwolang,MATCH(Qualification!U695,libtwolang,0))&lt;=999),TRUE,FALSE),IF(AND(INDEX(codetwolang,MATCH(Qualification!U695,libtwolang,0))&gt;=10,INDEX(codetwolang,MATCH(Qualification!U695,libtwolang,0))&lt;=99),FALSE,TRUE))))</f>
        <v/>
      </c>
      <c r="AE695" s="26" t="str">
        <f t="shared" si="239"/>
        <v/>
      </c>
      <c r="AF695" s="56" t="str">
        <f t="shared" si="225"/>
        <v/>
      </c>
    </row>
    <row r="696" spans="1:32">
      <c r="A696" s="40" t="str">
        <f t="shared" si="240"/>
        <v/>
      </c>
      <c r="B696" s="40" t="str">
        <f t="shared" si="226"/>
        <v/>
      </c>
      <c r="C696" s="65" t="str">
        <f t="shared" si="227"/>
        <v/>
      </c>
      <c r="D696" s="56" t="str">
        <f t="shared" si="228"/>
        <v/>
      </c>
      <c r="E696" s="56" t="str">
        <f t="shared" si="229"/>
        <v/>
      </c>
      <c r="F696" s="66" t="str">
        <f t="shared" si="230"/>
        <v/>
      </c>
      <c r="G696" s="66" t="str">
        <f t="shared" si="231"/>
        <v/>
      </c>
      <c r="H696" s="57" t="str">
        <f t="shared" si="232"/>
        <v/>
      </c>
      <c r="I696" s="57" t="str">
        <f t="shared" si="233"/>
        <v/>
      </c>
      <c r="J696" s="64" t="str">
        <f t="shared" si="234"/>
        <v/>
      </c>
      <c r="K696" s="64" t="str">
        <f t="shared" si="235"/>
        <v/>
      </c>
      <c r="L696" s="114" t="str">
        <f t="shared" si="236"/>
        <v/>
      </c>
      <c r="M696" s="114" t="str">
        <f t="shared" si="237"/>
        <v/>
      </c>
      <c r="N696" s="113" t="str">
        <f>IF(B696&lt;&gt;"",IF(INDEX(ctrlage,B696)=TRUE,Livraison!$B$15-(YEAR(INDEX(pgebdat,B696))),""),"")</f>
        <v/>
      </c>
      <c r="O696" s="107"/>
      <c r="P696" s="105"/>
      <c r="Q696" s="108"/>
      <c r="R696" s="126"/>
      <c r="S696" s="108"/>
      <c r="T696" s="108"/>
      <c r="U696" s="108"/>
      <c r="V696" s="105"/>
      <c r="W696" s="132" t="str">
        <f t="shared" si="241"/>
        <v/>
      </c>
      <c r="X696" s="26" t="str">
        <f t="shared" si="238"/>
        <v/>
      </c>
      <c r="Y696" s="26" t="str">
        <f t="shared" ref="Y696:Y759" si="242">IF(ISBLANK(P696),"",IF(OR(ISNA(MATCH(P696,libinst,0)),P696="-"),FALSE,TRUE))</f>
        <v/>
      </c>
      <c r="Z696" s="26" t="str">
        <f t="shared" ref="Z696:Z759" si="243">IF(ISBLANK(Q696),"",IF(OR(ISNA(MATCH(Q696,libtform,0)),Q696="-"),FALSE,TRUE))</f>
        <v/>
      </c>
      <c r="AA696" s="26" t="str">
        <f t="shared" ref="AA696:AA759" si="244">IF(ISBLANK(R696),"",IF(AND(R696 &gt; DATE(1925,1,1),R696 &lt; DATE(2100,1,1)),TRUE,FALSE))</f>
        <v/>
      </c>
      <c r="AB696" s="26" t="str">
        <f t="shared" ref="AB696:AB759" si="245">IF(ISBLANK(S696),"",IF(AND(S696 &gt;=1,S696 &lt;=9),TRUE,FALSE))</f>
        <v/>
      </c>
      <c r="AC696" s="26" t="str">
        <f t="shared" ref="AC696:AC759" si="246">IF(ISBLANK(T696),"",IF(OR(ISNA(MATCH(T696,libresult,0)),T696="-"),FALSE,TRUE))</f>
        <v/>
      </c>
      <c r="AD696" s="26" t="str">
        <f>IF(OR(ISBLANK(U696),ISBLANK(Q696),U696="-"),"",IF(ISNA(MATCH(U696,libtwolang,0)),FALSE,IF(AND(Z696=TRUE,INDEX(codetform,MATCH(Qualification!Q696,libtform,0))&gt;=10311000,INDEX(codetform,MATCH(Qualification!Q696,libtform,0))&lt;=10319900),IF(AND(INDEX(codetwolang,MATCH(Qualification!U696,libtwolang,0))&gt;=1,INDEX(codetwolang,MATCH(Qualification!U696,libtwolang,0))&lt;=999),TRUE,FALSE),IF(AND(INDEX(codetwolang,MATCH(Qualification!U696,libtwolang,0))&gt;=10,INDEX(codetwolang,MATCH(Qualification!U696,libtwolang,0))&lt;=99),FALSE,TRUE))))</f>
        <v/>
      </c>
      <c r="AE696" s="26" t="str">
        <f t="shared" si="239"/>
        <v/>
      </c>
      <c r="AF696" s="56" t="str">
        <f t="shared" ref="AF696:AF759" si="247">IF(A696="","",1)</f>
        <v/>
      </c>
    </row>
    <row r="697" spans="1:32">
      <c r="A697" s="40" t="str">
        <f t="shared" si="240"/>
        <v/>
      </c>
      <c r="B697" s="40" t="str">
        <f t="shared" si="226"/>
        <v/>
      </c>
      <c r="C697" s="65" t="str">
        <f t="shared" si="227"/>
        <v/>
      </c>
      <c r="D697" s="56" t="str">
        <f t="shared" si="228"/>
        <v/>
      </c>
      <c r="E697" s="56" t="str">
        <f t="shared" si="229"/>
        <v/>
      </c>
      <c r="F697" s="66" t="str">
        <f t="shared" si="230"/>
        <v/>
      </c>
      <c r="G697" s="66" t="str">
        <f t="shared" si="231"/>
        <v/>
      </c>
      <c r="H697" s="57" t="str">
        <f t="shared" si="232"/>
        <v/>
      </c>
      <c r="I697" s="57" t="str">
        <f t="shared" si="233"/>
        <v/>
      </c>
      <c r="J697" s="64" t="str">
        <f t="shared" si="234"/>
        <v/>
      </c>
      <c r="K697" s="64" t="str">
        <f t="shared" si="235"/>
        <v/>
      </c>
      <c r="L697" s="114" t="str">
        <f t="shared" si="236"/>
        <v/>
      </c>
      <c r="M697" s="114" t="str">
        <f t="shared" si="237"/>
        <v/>
      </c>
      <c r="N697" s="113" t="str">
        <f>IF(B697&lt;&gt;"",IF(INDEX(ctrlage,B697)=TRUE,Livraison!$B$15-(YEAR(INDEX(pgebdat,B697))),""),"")</f>
        <v/>
      </c>
      <c r="O697" s="107"/>
      <c r="P697" s="105"/>
      <c r="Q697" s="108"/>
      <c r="R697" s="126"/>
      <c r="S697" s="108"/>
      <c r="T697" s="108"/>
      <c r="U697" s="108"/>
      <c r="V697" s="105"/>
      <c r="W697" s="132" t="str">
        <f t="shared" si="241"/>
        <v/>
      </c>
      <c r="X697" s="26" t="str">
        <f t="shared" si="238"/>
        <v/>
      </c>
      <c r="Y697" s="26" t="str">
        <f t="shared" si="242"/>
        <v/>
      </c>
      <c r="Z697" s="26" t="str">
        <f t="shared" si="243"/>
        <v/>
      </c>
      <c r="AA697" s="26" t="str">
        <f t="shared" si="244"/>
        <v/>
      </c>
      <c r="AB697" s="26" t="str">
        <f t="shared" si="245"/>
        <v/>
      </c>
      <c r="AC697" s="26" t="str">
        <f t="shared" si="246"/>
        <v/>
      </c>
      <c r="AD697" s="26" t="str">
        <f>IF(OR(ISBLANK(U697),ISBLANK(Q697),U697="-"),"",IF(ISNA(MATCH(U697,libtwolang,0)),FALSE,IF(AND(Z697=TRUE,INDEX(codetform,MATCH(Qualification!Q697,libtform,0))&gt;=10311000,INDEX(codetform,MATCH(Qualification!Q697,libtform,0))&lt;=10319900),IF(AND(INDEX(codetwolang,MATCH(Qualification!U697,libtwolang,0))&gt;=1,INDEX(codetwolang,MATCH(Qualification!U697,libtwolang,0))&lt;=999),TRUE,FALSE),IF(AND(INDEX(codetwolang,MATCH(Qualification!U697,libtwolang,0))&gt;=10,INDEX(codetwolang,MATCH(Qualification!U697,libtwolang,0))&lt;=99),FALSE,TRUE))))</f>
        <v/>
      </c>
      <c r="AE697" s="26" t="str">
        <f t="shared" si="239"/>
        <v/>
      </c>
      <c r="AF697" s="56" t="str">
        <f t="shared" si="247"/>
        <v/>
      </c>
    </row>
    <row r="698" spans="1:32">
      <c r="A698" s="40" t="str">
        <f t="shared" si="240"/>
        <v/>
      </c>
      <c r="B698" s="40" t="str">
        <f t="shared" si="226"/>
        <v/>
      </c>
      <c r="C698" s="65" t="str">
        <f t="shared" si="227"/>
        <v/>
      </c>
      <c r="D698" s="56" t="str">
        <f t="shared" si="228"/>
        <v/>
      </c>
      <c r="E698" s="56" t="str">
        <f t="shared" si="229"/>
        <v/>
      </c>
      <c r="F698" s="66" t="str">
        <f t="shared" si="230"/>
        <v/>
      </c>
      <c r="G698" s="66" t="str">
        <f t="shared" si="231"/>
        <v/>
      </c>
      <c r="H698" s="57" t="str">
        <f t="shared" si="232"/>
        <v/>
      </c>
      <c r="I698" s="57" t="str">
        <f t="shared" si="233"/>
        <v/>
      </c>
      <c r="J698" s="64" t="str">
        <f t="shared" si="234"/>
        <v/>
      </c>
      <c r="K698" s="64" t="str">
        <f t="shared" si="235"/>
        <v/>
      </c>
      <c r="L698" s="114" t="str">
        <f t="shared" si="236"/>
        <v/>
      </c>
      <c r="M698" s="114" t="str">
        <f t="shared" si="237"/>
        <v/>
      </c>
      <c r="N698" s="113" t="str">
        <f>IF(B698&lt;&gt;"",IF(INDEX(ctrlage,B698)=TRUE,Livraison!$B$15-(YEAR(INDEX(pgebdat,B698))),""),"")</f>
        <v/>
      </c>
      <c r="O698" s="107"/>
      <c r="P698" s="105"/>
      <c r="Q698" s="108"/>
      <c r="R698" s="126"/>
      <c r="S698" s="108"/>
      <c r="T698" s="108"/>
      <c r="U698" s="108"/>
      <c r="V698" s="105"/>
      <c r="W698" s="132" t="str">
        <f t="shared" si="241"/>
        <v/>
      </c>
      <c r="X698" s="26" t="str">
        <f t="shared" si="238"/>
        <v/>
      </c>
      <c r="Y698" s="26" t="str">
        <f t="shared" si="242"/>
        <v/>
      </c>
      <c r="Z698" s="26" t="str">
        <f t="shared" si="243"/>
        <v/>
      </c>
      <c r="AA698" s="26" t="str">
        <f t="shared" si="244"/>
        <v/>
      </c>
      <c r="AB698" s="26" t="str">
        <f t="shared" si="245"/>
        <v/>
      </c>
      <c r="AC698" s="26" t="str">
        <f t="shared" si="246"/>
        <v/>
      </c>
      <c r="AD698" s="26" t="str">
        <f>IF(OR(ISBLANK(U698),ISBLANK(Q698),U698="-"),"",IF(ISNA(MATCH(U698,libtwolang,0)),FALSE,IF(AND(Z698=TRUE,INDEX(codetform,MATCH(Qualification!Q698,libtform,0))&gt;=10311000,INDEX(codetform,MATCH(Qualification!Q698,libtform,0))&lt;=10319900),IF(AND(INDEX(codetwolang,MATCH(Qualification!U698,libtwolang,0))&gt;=1,INDEX(codetwolang,MATCH(Qualification!U698,libtwolang,0))&lt;=999),TRUE,FALSE),IF(AND(INDEX(codetwolang,MATCH(Qualification!U698,libtwolang,0))&gt;=10,INDEX(codetwolang,MATCH(Qualification!U698,libtwolang,0))&lt;=99),FALSE,TRUE))))</f>
        <v/>
      </c>
      <c r="AE698" s="26" t="str">
        <f t="shared" si="239"/>
        <v/>
      </c>
      <c r="AF698" s="56" t="str">
        <f t="shared" si="247"/>
        <v/>
      </c>
    </row>
    <row r="699" spans="1:32">
      <c r="A699" s="40" t="str">
        <f t="shared" si="240"/>
        <v/>
      </c>
      <c r="B699" s="40" t="str">
        <f t="shared" si="226"/>
        <v/>
      </c>
      <c r="C699" s="65" t="str">
        <f t="shared" si="227"/>
        <v/>
      </c>
      <c r="D699" s="56" t="str">
        <f t="shared" si="228"/>
        <v/>
      </c>
      <c r="E699" s="56" t="str">
        <f t="shared" si="229"/>
        <v/>
      </c>
      <c r="F699" s="66" t="str">
        <f t="shared" si="230"/>
        <v/>
      </c>
      <c r="G699" s="66" t="str">
        <f t="shared" si="231"/>
        <v/>
      </c>
      <c r="H699" s="57" t="str">
        <f t="shared" si="232"/>
        <v/>
      </c>
      <c r="I699" s="57" t="str">
        <f t="shared" si="233"/>
        <v/>
      </c>
      <c r="J699" s="64" t="str">
        <f t="shared" si="234"/>
        <v/>
      </c>
      <c r="K699" s="64" t="str">
        <f t="shared" si="235"/>
        <v/>
      </c>
      <c r="L699" s="114" t="str">
        <f t="shared" si="236"/>
        <v/>
      </c>
      <c r="M699" s="114" t="str">
        <f t="shared" si="237"/>
        <v/>
      </c>
      <c r="N699" s="113" t="str">
        <f>IF(B699&lt;&gt;"",IF(INDEX(ctrlage,B699)=TRUE,Livraison!$B$15-(YEAR(INDEX(pgebdat,B699))),""),"")</f>
        <v/>
      </c>
      <c r="O699" s="107"/>
      <c r="P699" s="105"/>
      <c r="Q699" s="108"/>
      <c r="R699" s="126"/>
      <c r="S699" s="108"/>
      <c r="T699" s="108"/>
      <c r="U699" s="108"/>
      <c r="V699" s="105"/>
      <c r="W699" s="132" t="str">
        <f t="shared" si="241"/>
        <v/>
      </c>
      <c r="X699" s="26" t="str">
        <f t="shared" si="238"/>
        <v/>
      </c>
      <c r="Y699" s="26" t="str">
        <f t="shared" si="242"/>
        <v/>
      </c>
      <c r="Z699" s="26" t="str">
        <f t="shared" si="243"/>
        <v/>
      </c>
      <c r="AA699" s="26" t="str">
        <f t="shared" si="244"/>
        <v/>
      </c>
      <c r="AB699" s="26" t="str">
        <f t="shared" si="245"/>
        <v/>
      </c>
      <c r="AC699" s="26" t="str">
        <f t="shared" si="246"/>
        <v/>
      </c>
      <c r="AD699" s="26" t="str">
        <f>IF(OR(ISBLANK(U699),ISBLANK(Q699),U699="-"),"",IF(ISNA(MATCH(U699,libtwolang,0)),FALSE,IF(AND(Z699=TRUE,INDEX(codetform,MATCH(Qualification!Q699,libtform,0))&gt;=10311000,INDEX(codetform,MATCH(Qualification!Q699,libtform,0))&lt;=10319900),IF(AND(INDEX(codetwolang,MATCH(Qualification!U699,libtwolang,0))&gt;=1,INDEX(codetwolang,MATCH(Qualification!U699,libtwolang,0))&lt;=999),TRUE,FALSE),IF(AND(INDEX(codetwolang,MATCH(Qualification!U699,libtwolang,0))&gt;=10,INDEX(codetwolang,MATCH(Qualification!U699,libtwolang,0))&lt;=99),FALSE,TRUE))))</f>
        <v/>
      </c>
      <c r="AE699" s="26" t="str">
        <f t="shared" si="239"/>
        <v/>
      </c>
      <c r="AF699" s="56" t="str">
        <f t="shared" si="247"/>
        <v/>
      </c>
    </row>
    <row r="700" spans="1:32">
      <c r="A700" s="40" t="str">
        <f t="shared" si="240"/>
        <v/>
      </c>
      <c r="B700" s="40" t="str">
        <f t="shared" si="226"/>
        <v/>
      </c>
      <c r="C700" s="65" t="str">
        <f t="shared" si="227"/>
        <v/>
      </c>
      <c r="D700" s="56" t="str">
        <f t="shared" si="228"/>
        <v/>
      </c>
      <c r="E700" s="56" t="str">
        <f t="shared" si="229"/>
        <v/>
      </c>
      <c r="F700" s="66" t="str">
        <f t="shared" si="230"/>
        <v/>
      </c>
      <c r="G700" s="66" t="str">
        <f t="shared" si="231"/>
        <v/>
      </c>
      <c r="H700" s="57" t="str">
        <f t="shared" si="232"/>
        <v/>
      </c>
      <c r="I700" s="57" t="str">
        <f t="shared" si="233"/>
        <v/>
      </c>
      <c r="J700" s="64" t="str">
        <f t="shared" si="234"/>
        <v/>
      </c>
      <c r="K700" s="64" t="str">
        <f t="shared" si="235"/>
        <v/>
      </c>
      <c r="L700" s="114" t="str">
        <f t="shared" si="236"/>
        <v/>
      </c>
      <c r="M700" s="114" t="str">
        <f t="shared" si="237"/>
        <v/>
      </c>
      <c r="N700" s="113" t="str">
        <f>IF(B700&lt;&gt;"",IF(INDEX(ctrlage,B700)=TRUE,Livraison!$B$15-(YEAR(INDEX(pgebdat,B700))),""),"")</f>
        <v/>
      </c>
      <c r="O700" s="107"/>
      <c r="P700" s="105"/>
      <c r="Q700" s="108"/>
      <c r="R700" s="126"/>
      <c r="S700" s="108"/>
      <c r="T700" s="108"/>
      <c r="U700" s="108"/>
      <c r="V700" s="105"/>
      <c r="W700" s="132" t="str">
        <f t="shared" si="241"/>
        <v/>
      </c>
      <c r="X700" s="26" t="str">
        <f t="shared" si="238"/>
        <v/>
      </c>
      <c r="Y700" s="26" t="str">
        <f t="shared" si="242"/>
        <v/>
      </c>
      <c r="Z700" s="26" t="str">
        <f t="shared" si="243"/>
        <v/>
      </c>
      <c r="AA700" s="26" t="str">
        <f t="shared" si="244"/>
        <v/>
      </c>
      <c r="AB700" s="26" t="str">
        <f t="shared" si="245"/>
        <v/>
      </c>
      <c r="AC700" s="26" t="str">
        <f t="shared" si="246"/>
        <v/>
      </c>
      <c r="AD700" s="26" t="str">
        <f>IF(OR(ISBLANK(U700),ISBLANK(Q700),U700="-"),"",IF(ISNA(MATCH(U700,libtwolang,0)),FALSE,IF(AND(Z700=TRUE,INDEX(codetform,MATCH(Qualification!Q700,libtform,0))&gt;=10311000,INDEX(codetform,MATCH(Qualification!Q700,libtform,0))&lt;=10319900),IF(AND(INDEX(codetwolang,MATCH(Qualification!U700,libtwolang,0))&gt;=1,INDEX(codetwolang,MATCH(Qualification!U700,libtwolang,0))&lt;=999),TRUE,FALSE),IF(AND(INDEX(codetwolang,MATCH(Qualification!U700,libtwolang,0))&gt;=10,INDEX(codetwolang,MATCH(Qualification!U700,libtwolang,0))&lt;=99),FALSE,TRUE))))</f>
        <v/>
      </c>
      <c r="AE700" s="26" t="str">
        <f t="shared" si="239"/>
        <v/>
      </c>
      <c r="AF700" s="56" t="str">
        <f t="shared" si="247"/>
        <v/>
      </c>
    </row>
    <row r="701" spans="1:32">
      <c r="A701" s="40" t="str">
        <f t="shared" si="240"/>
        <v/>
      </c>
      <c r="B701" s="40" t="str">
        <f t="shared" si="226"/>
        <v/>
      </c>
      <c r="C701" s="65" t="str">
        <f t="shared" si="227"/>
        <v/>
      </c>
      <c r="D701" s="56" t="str">
        <f t="shared" si="228"/>
        <v/>
      </c>
      <c r="E701" s="56" t="str">
        <f t="shared" si="229"/>
        <v/>
      </c>
      <c r="F701" s="66" t="str">
        <f t="shared" si="230"/>
        <v/>
      </c>
      <c r="G701" s="66" t="str">
        <f t="shared" si="231"/>
        <v/>
      </c>
      <c r="H701" s="57" t="str">
        <f t="shared" si="232"/>
        <v/>
      </c>
      <c r="I701" s="57" t="str">
        <f t="shared" si="233"/>
        <v/>
      </c>
      <c r="J701" s="64" t="str">
        <f t="shared" si="234"/>
        <v/>
      </c>
      <c r="K701" s="64" t="str">
        <f t="shared" si="235"/>
        <v/>
      </c>
      <c r="L701" s="114" t="str">
        <f t="shared" si="236"/>
        <v/>
      </c>
      <c r="M701" s="114" t="str">
        <f t="shared" si="237"/>
        <v/>
      </c>
      <c r="N701" s="113" t="str">
        <f>IF(B701&lt;&gt;"",IF(INDEX(ctrlage,B701)=TRUE,Livraison!$B$15-(YEAR(INDEX(pgebdat,B701))),""),"")</f>
        <v/>
      </c>
      <c r="O701" s="107"/>
      <c r="P701" s="105"/>
      <c r="Q701" s="108"/>
      <c r="R701" s="126"/>
      <c r="S701" s="108"/>
      <c r="T701" s="108"/>
      <c r="U701" s="108"/>
      <c r="V701" s="105"/>
      <c r="W701" s="132" t="str">
        <f t="shared" si="241"/>
        <v/>
      </c>
      <c r="X701" s="26" t="str">
        <f t="shared" si="238"/>
        <v/>
      </c>
      <c r="Y701" s="26" t="str">
        <f t="shared" si="242"/>
        <v/>
      </c>
      <c r="Z701" s="26" t="str">
        <f t="shared" si="243"/>
        <v/>
      </c>
      <c r="AA701" s="26" t="str">
        <f t="shared" si="244"/>
        <v/>
      </c>
      <c r="AB701" s="26" t="str">
        <f t="shared" si="245"/>
        <v/>
      </c>
      <c r="AC701" s="26" t="str">
        <f t="shared" si="246"/>
        <v/>
      </c>
      <c r="AD701" s="26" t="str">
        <f>IF(OR(ISBLANK(U701),ISBLANK(Q701),U701="-"),"",IF(ISNA(MATCH(U701,libtwolang,0)),FALSE,IF(AND(Z701=TRUE,INDEX(codetform,MATCH(Qualification!Q701,libtform,0))&gt;=10311000,INDEX(codetform,MATCH(Qualification!Q701,libtform,0))&lt;=10319900),IF(AND(INDEX(codetwolang,MATCH(Qualification!U701,libtwolang,0))&gt;=1,INDEX(codetwolang,MATCH(Qualification!U701,libtwolang,0))&lt;=999),TRUE,FALSE),IF(AND(INDEX(codetwolang,MATCH(Qualification!U701,libtwolang,0))&gt;=10,INDEX(codetwolang,MATCH(Qualification!U701,libtwolang,0))&lt;=99),FALSE,TRUE))))</f>
        <v/>
      </c>
      <c r="AE701" s="26" t="str">
        <f t="shared" si="239"/>
        <v/>
      </c>
      <c r="AF701" s="56" t="str">
        <f t="shared" si="247"/>
        <v/>
      </c>
    </row>
    <row r="702" spans="1:32">
      <c r="A702" s="40" t="str">
        <f t="shared" si="240"/>
        <v/>
      </c>
      <c r="B702" s="40" t="str">
        <f t="shared" si="226"/>
        <v/>
      </c>
      <c r="C702" s="65" t="str">
        <f t="shared" si="227"/>
        <v/>
      </c>
      <c r="D702" s="56" t="str">
        <f t="shared" si="228"/>
        <v/>
      </c>
      <c r="E702" s="56" t="str">
        <f t="shared" si="229"/>
        <v/>
      </c>
      <c r="F702" s="66" t="str">
        <f t="shared" si="230"/>
        <v/>
      </c>
      <c r="G702" s="66" t="str">
        <f t="shared" si="231"/>
        <v/>
      </c>
      <c r="H702" s="57" t="str">
        <f t="shared" si="232"/>
        <v/>
      </c>
      <c r="I702" s="57" t="str">
        <f t="shared" si="233"/>
        <v/>
      </c>
      <c r="J702" s="64" t="str">
        <f t="shared" si="234"/>
        <v/>
      </c>
      <c r="K702" s="64" t="str">
        <f t="shared" si="235"/>
        <v/>
      </c>
      <c r="L702" s="114" t="str">
        <f t="shared" si="236"/>
        <v/>
      </c>
      <c r="M702" s="114" t="str">
        <f t="shared" si="237"/>
        <v/>
      </c>
      <c r="N702" s="113" t="str">
        <f>IF(B702&lt;&gt;"",IF(INDEX(ctrlage,B702)=TRUE,Livraison!$B$15-(YEAR(INDEX(pgebdat,B702))),""),"")</f>
        <v/>
      </c>
      <c r="O702" s="107"/>
      <c r="P702" s="105"/>
      <c r="Q702" s="108"/>
      <c r="R702" s="126"/>
      <c r="S702" s="108"/>
      <c r="T702" s="108"/>
      <c r="U702" s="108"/>
      <c r="V702" s="105"/>
      <c r="W702" s="132" t="str">
        <f t="shared" si="241"/>
        <v/>
      </c>
      <c r="X702" s="26" t="str">
        <f t="shared" si="238"/>
        <v/>
      </c>
      <c r="Y702" s="26" t="str">
        <f t="shared" si="242"/>
        <v/>
      </c>
      <c r="Z702" s="26" t="str">
        <f t="shared" si="243"/>
        <v/>
      </c>
      <c r="AA702" s="26" t="str">
        <f t="shared" si="244"/>
        <v/>
      </c>
      <c r="AB702" s="26" t="str">
        <f t="shared" si="245"/>
        <v/>
      </c>
      <c r="AC702" s="26" t="str">
        <f t="shared" si="246"/>
        <v/>
      </c>
      <c r="AD702" s="26" t="str">
        <f>IF(OR(ISBLANK(U702),ISBLANK(Q702),U702="-"),"",IF(ISNA(MATCH(U702,libtwolang,0)),FALSE,IF(AND(Z702=TRUE,INDEX(codetform,MATCH(Qualification!Q702,libtform,0))&gt;=10311000,INDEX(codetform,MATCH(Qualification!Q702,libtform,0))&lt;=10319900),IF(AND(INDEX(codetwolang,MATCH(Qualification!U702,libtwolang,0))&gt;=1,INDEX(codetwolang,MATCH(Qualification!U702,libtwolang,0))&lt;=999),TRUE,FALSE),IF(AND(INDEX(codetwolang,MATCH(Qualification!U702,libtwolang,0))&gt;=10,INDEX(codetwolang,MATCH(Qualification!U702,libtwolang,0))&lt;=99),FALSE,TRUE))))</f>
        <v/>
      </c>
      <c r="AE702" s="26" t="str">
        <f t="shared" si="239"/>
        <v/>
      </c>
      <c r="AF702" s="56" t="str">
        <f t="shared" si="247"/>
        <v/>
      </c>
    </row>
    <row r="703" spans="1:32">
      <c r="A703" s="40" t="str">
        <f t="shared" si="240"/>
        <v/>
      </c>
      <c r="B703" s="40" t="str">
        <f t="shared" si="226"/>
        <v/>
      </c>
      <c r="C703" s="65" t="str">
        <f t="shared" si="227"/>
        <v/>
      </c>
      <c r="D703" s="56" t="str">
        <f t="shared" si="228"/>
        <v/>
      </c>
      <c r="E703" s="56" t="str">
        <f t="shared" si="229"/>
        <v/>
      </c>
      <c r="F703" s="66" t="str">
        <f t="shared" si="230"/>
        <v/>
      </c>
      <c r="G703" s="66" t="str">
        <f t="shared" si="231"/>
        <v/>
      </c>
      <c r="H703" s="57" t="str">
        <f t="shared" si="232"/>
        <v/>
      </c>
      <c r="I703" s="57" t="str">
        <f t="shared" si="233"/>
        <v/>
      </c>
      <c r="J703" s="64" t="str">
        <f t="shared" si="234"/>
        <v/>
      </c>
      <c r="K703" s="64" t="str">
        <f t="shared" si="235"/>
        <v/>
      </c>
      <c r="L703" s="114" t="str">
        <f t="shared" si="236"/>
        <v/>
      </c>
      <c r="M703" s="114" t="str">
        <f t="shared" si="237"/>
        <v/>
      </c>
      <c r="N703" s="113" t="str">
        <f>IF(B703&lt;&gt;"",IF(INDEX(ctrlage,B703)=TRUE,Livraison!$B$15-(YEAR(INDEX(pgebdat,B703))),""),"")</f>
        <v/>
      </c>
      <c r="O703" s="107"/>
      <c r="P703" s="105"/>
      <c r="Q703" s="108"/>
      <c r="R703" s="126"/>
      <c r="S703" s="108"/>
      <c r="T703" s="108"/>
      <c r="U703" s="108"/>
      <c r="V703" s="105"/>
      <c r="W703" s="132" t="str">
        <f t="shared" si="241"/>
        <v/>
      </c>
      <c r="X703" s="26" t="str">
        <f t="shared" si="238"/>
        <v/>
      </c>
      <c r="Y703" s="26" t="str">
        <f t="shared" si="242"/>
        <v/>
      </c>
      <c r="Z703" s="26" t="str">
        <f t="shared" si="243"/>
        <v/>
      </c>
      <c r="AA703" s="26" t="str">
        <f t="shared" si="244"/>
        <v/>
      </c>
      <c r="AB703" s="26" t="str">
        <f t="shared" si="245"/>
        <v/>
      </c>
      <c r="AC703" s="26" t="str">
        <f t="shared" si="246"/>
        <v/>
      </c>
      <c r="AD703" s="26" t="str">
        <f>IF(OR(ISBLANK(U703),ISBLANK(Q703),U703="-"),"",IF(ISNA(MATCH(U703,libtwolang,0)),FALSE,IF(AND(Z703=TRUE,INDEX(codetform,MATCH(Qualification!Q703,libtform,0))&gt;=10311000,INDEX(codetform,MATCH(Qualification!Q703,libtform,0))&lt;=10319900),IF(AND(INDEX(codetwolang,MATCH(Qualification!U703,libtwolang,0))&gt;=1,INDEX(codetwolang,MATCH(Qualification!U703,libtwolang,0))&lt;=999),TRUE,FALSE),IF(AND(INDEX(codetwolang,MATCH(Qualification!U703,libtwolang,0))&gt;=10,INDEX(codetwolang,MATCH(Qualification!U703,libtwolang,0))&lt;=99),FALSE,TRUE))))</f>
        <v/>
      </c>
      <c r="AE703" s="26" t="str">
        <f t="shared" si="239"/>
        <v/>
      </c>
      <c r="AF703" s="56" t="str">
        <f t="shared" si="247"/>
        <v/>
      </c>
    </row>
    <row r="704" spans="1:32">
      <c r="A704" s="40" t="str">
        <f t="shared" si="240"/>
        <v/>
      </c>
      <c r="B704" s="40" t="str">
        <f t="shared" si="226"/>
        <v/>
      </c>
      <c r="C704" s="65" t="str">
        <f t="shared" si="227"/>
        <v/>
      </c>
      <c r="D704" s="56" t="str">
        <f t="shared" si="228"/>
        <v/>
      </c>
      <c r="E704" s="56" t="str">
        <f t="shared" si="229"/>
        <v/>
      </c>
      <c r="F704" s="66" t="str">
        <f t="shared" si="230"/>
        <v/>
      </c>
      <c r="G704" s="66" t="str">
        <f t="shared" si="231"/>
        <v/>
      </c>
      <c r="H704" s="57" t="str">
        <f t="shared" si="232"/>
        <v/>
      </c>
      <c r="I704" s="57" t="str">
        <f t="shared" si="233"/>
        <v/>
      </c>
      <c r="J704" s="64" t="str">
        <f t="shared" si="234"/>
        <v/>
      </c>
      <c r="K704" s="64" t="str">
        <f t="shared" si="235"/>
        <v/>
      </c>
      <c r="L704" s="114" t="str">
        <f t="shared" si="236"/>
        <v/>
      </c>
      <c r="M704" s="114" t="str">
        <f t="shared" si="237"/>
        <v/>
      </c>
      <c r="N704" s="113" t="str">
        <f>IF(B704&lt;&gt;"",IF(INDEX(ctrlage,B704)=TRUE,Livraison!$B$15-(YEAR(INDEX(pgebdat,B704))),""),"")</f>
        <v/>
      </c>
      <c r="O704" s="107"/>
      <c r="P704" s="105"/>
      <c r="Q704" s="108"/>
      <c r="R704" s="126"/>
      <c r="S704" s="108"/>
      <c r="T704" s="108"/>
      <c r="U704" s="108"/>
      <c r="V704" s="105"/>
      <c r="W704" s="132" t="str">
        <f t="shared" si="241"/>
        <v/>
      </c>
      <c r="X704" s="26" t="str">
        <f t="shared" si="238"/>
        <v/>
      </c>
      <c r="Y704" s="26" t="str">
        <f t="shared" si="242"/>
        <v/>
      </c>
      <c r="Z704" s="26" t="str">
        <f t="shared" si="243"/>
        <v/>
      </c>
      <c r="AA704" s="26" t="str">
        <f t="shared" si="244"/>
        <v/>
      </c>
      <c r="AB704" s="26" t="str">
        <f t="shared" si="245"/>
        <v/>
      </c>
      <c r="AC704" s="26" t="str">
        <f t="shared" si="246"/>
        <v/>
      </c>
      <c r="AD704" s="26" t="str">
        <f>IF(OR(ISBLANK(U704),ISBLANK(Q704),U704="-"),"",IF(ISNA(MATCH(U704,libtwolang,0)),FALSE,IF(AND(Z704=TRUE,INDEX(codetform,MATCH(Qualification!Q704,libtform,0))&gt;=10311000,INDEX(codetform,MATCH(Qualification!Q704,libtform,0))&lt;=10319900),IF(AND(INDEX(codetwolang,MATCH(Qualification!U704,libtwolang,0))&gt;=1,INDEX(codetwolang,MATCH(Qualification!U704,libtwolang,0))&lt;=999),TRUE,FALSE),IF(AND(INDEX(codetwolang,MATCH(Qualification!U704,libtwolang,0))&gt;=10,INDEX(codetwolang,MATCH(Qualification!U704,libtwolang,0))&lt;=99),FALSE,TRUE))))</f>
        <v/>
      </c>
      <c r="AE704" s="26" t="str">
        <f t="shared" si="239"/>
        <v/>
      </c>
      <c r="AF704" s="56" t="str">
        <f t="shared" si="247"/>
        <v/>
      </c>
    </row>
    <row r="705" spans="1:32">
      <c r="A705" s="40" t="str">
        <f t="shared" si="240"/>
        <v/>
      </c>
      <c r="B705" s="40" t="str">
        <f t="shared" si="226"/>
        <v/>
      </c>
      <c r="C705" s="65" t="str">
        <f t="shared" si="227"/>
        <v/>
      </c>
      <c r="D705" s="56" t="str">
        <f t="shared" si="228"/>
        <v/>
      </c>
      <c r="E705" s="56" t="str">
        <f t="shared" si="229"/>
        <v/>
      </c>
      <c r="F705" s="66" t="str">
        <f t="shared" si="230"/>
        <v/>
      </c>
      <c r="G705" s="66" t="str">
        <f t="shared" si="231"/>
        <v/>
      </c>
      <c r="H705" s="57" t="str">
        <f t="shared" si="232"/>
        <v/>
      </c>
      <c r="I705" s="57" t="str">
        <f t="shared" si="233"/>
        <v/>
      </c>
      <c r="J705" s="64" t="str">
        <f t="shared" si="234"/>
        <v/>
      </c>
      <c r="K705" s="64" t="str">
        <f t="shared" si="235"/>
        <v/>
      </c>
      <c r="L705" s="114" t="str">
        <f t="shared" si="236"/>
        <v/>
      </c>
      <c r="M705" s="114" t="str">
        <f t="shared" si="237"/>
        <v/>
      </c>
      <c r="N705" s="113" t="str">
        <f>IF(B705&lt;&gt;"",IF(INDEX(ctrlage,B705)=TRUE,Livraison!$B$15-(YEAR(INDEX(pgebdat,B705))),""),"")</f>
        <v/>
      </c>
      <c r="O705" s="107"/>
      <c r="P705" s="105"/>
      <c r="Q705" s="108"/>
      <c r="R705" s="126"/>
      <c r="S705" s="108"/>
      <c r="T705" s="108"/>
      <c r="U705" s="108"/>
      <c r="V705" s="105"/>
      <c r="W705" s="132" t="str">
        <f t="shared" si="241"/>
        <v/>
      </c>
      <c r="X705" s="26" t="str">
        <f t="shared" si="238"/>
        <v/>
      </c>
      <c r="Y705" s="26" t="str">
        <f t="shared" si="242"/>
        <v/>
      </c>
      <c r="Z705" s="26" t="str">
        <f t="shared" si="243"/>
        <v/>
      </c>
      <c r="AA705" s="26" t="str">
        <f t="shared" si="244"/>
        <v/>
      </c>
      <c r="AB705" s="26" t="str">
        <f t="shared" si="245"/>
        <v/>
      </c>
      <c r="AC705" s="26" t="str">
        <f t="shared" si="246"/>
        <v/>
      </c>
      <c r="AD705" s="26" t="str">
        <f>IF(OR(ISBLANK(U705),ISBLANK(Q705),U705="-"),"",IF(ISNA(MATCH(U705,libtwolang,0)),FALSE,IF(AND(Z705=TRUE,INDEX(codetform,MATCH(Qualification!Q705,libtform,0))&gt;=10311000,INDEX(codetform,MATCH(Qualification!Q705,libtform,0))&lt;=10319900),IF(AND(INDEX(codetwolang,MATCH(Qualification!U705,libtwolang,0))&gt;=1,INDEX(codetwolang,MATCH(Qualification!U705,libtwolang,0))&lt;=999),TRUE,FALSE),IF(AND(INDEX(codetwolang,MATCH(Qualification!U705,libtwolang,0))&gt;=10,INDEX(codetwolang,MATCH(Qualification!U705,libtwolang,0))&lt;=99),FALSE,TRUE))))</f>
        <v/>
      </c>
      <c r="AE705" s="26" t="str">
        <f t="shared" si="239"/>
        <v/>
      </c>
      <c r="AF705" s="56" t="str">
        <f t="shared" si="247"/>
        <v/>
      </c>
    </row>
    <row r="706" spans="1:32">
      <c r="A706" s="40" t="str">
        <f t="shared" si="240"/>
        <v/>
      </c>
      <c r="B706" s="40" t="str">
        <f t="shared" si="226"/>
        <v/>
      </c>
      <c r="C706" s="65" t="str">
        <f t="shared" si="227"/>
        <v/>
      </c>
      <c r="D706" s="56" t="str">
        <f t="shared" si="228"/>
        <v/>
      </c>
      <c r="E706" s="56" t="str">
        <f t="shared" si="229"/>
        <v/>
      </c>
      <c r="F706" s="66" t="str">
        <f t="shared" si="230"/>
        <v/>
      </c>
      <c r="G706" s="66" t="str">
        <f t="shared" si="231"/>
        <v/>
      </c>
      <c r="H706" s="57" t="str">
        <f t="shared" si="232"/>
        <v/>
      </c>
      <c r="I706" s="57" t="str">
        <f t="shared" si="233"/>
        <v/>
      </c>
      <c r="J706" s="64" t="str">
        <f t="shared" si="234"/>
        <v/>
      </c>
      <c r="K706" s="64" t="str">
        <f t="shared" si="235"/>
        <v/>
      </c>
      <c r="L706" s="114" t="str">
        <f t="shared" si="236"/>
        <v/>
      </c>
      <c r="M706" s="114" t="str">
        <f t="shared" si="237"/>
        <v/>
      </c>
      <c r="N706" s="113" t="str">
        <f>IF(B706&lt;&gt;"",IF(INDEX(ctrlage,B706)=TRUE,Livraison!$B$15-(YEAR(INDEX(pgebdat,B706))),""),"")</f>
        <v/>
      </c>
      <c r="O706" s="107"/>
      <c r="P706" s="105"/>
      <c r="Q706" s="108"/>
      <c r="R706" s="126"/>
      <c r="S706" s="108"/>
      <c r="T706" s="108"/>
      <c r="U706" s="108"/>
      <c r="V706" s="105"/>
      <c r="W706" s="132" t="str">
        <f t="shared" si="241"/>
        <v/>
      </c>
      <c r="X706" s="26" t="str">
        <f t="shared" si="238"/>
        <v/>
      </c>
      <c r="Y706" s="26" t="str">
        <f t="shared" si="242"/>
        <v/>
      </c>
      <c r="Z706" s="26" t="str">
        <f t="shared" si="243"/>
        <v/>
      </c>
      <c r="AA706" s="26" t="str">
        <f t="shared" si="244"/>
        <v/>
      </c>
      <c r="AB706" s="26" t="str">
        <f t="shared" si="245"/>
        <v/>
      </c>
      <c r="AC706" s="26" t="str">
        <f t="shared" si="246"/>
        <v/>
      </c>
      <c r="AD706" s="26" t="str">
        <f>IF(OR(ISBLANK(U706),ISBLANK(Q706),U706="-"),"",IF(ISNA(MATCH(U706,libtwolang,0)),FALSE,IF(AND(Z706=TRUE,INDEX(codetform,MATCH(Qualification!Q706,libtform,0))&gt;=10311000,INDEX(codetform,MATCH(Qualification!Q706,libtform,0))&lt;=10319900),IF(AND(INDEX(codetwolang,MATCH(Qualification!U706,libtwolang,0))&gt;=1,INDEX(codetwolang,MATCH(Qualification!U706,libtwolang,0))&lt;=999),TRUE,FALSE),IF(AND(INDEX(codetwolang,MATCH(Qualification!U706,libtwolang,0))&gt;=10,INDEX(codetwolang,MATCH(Qualification!U706,libtwolang,0))&lt;=99),FALSE,TRUE))))</f>
        <v/>
      </c>
      <c r="AE706" s="26" t="str">
        <f t="shared" si="239"/>
        <v/>
      </c>
      <c r="AF706" s="56" t="str">
        <f t="shared" si="247"/>
        <v/>
      </c>
    </row>
    <row r="707" spans="1:32">
      <c r="A707" s="40" t="str">
        <f t="shared" si="240"/>
        <v/>
      </c>
      <c r="B707" s="40" t="str">
        <f t="shared" si="226"/>
        <v/>
      </c>
      <c r="C707" s="65" t="str">
        <f t="shared" si="227"/>
        <v/>
      </c>
      <c r="D707" s="56" t="str">
        <f t="shared" si="228"/>
        <v/>
      </c>
      <c r="E707" s="56" t="str">
        <f t="shared" si="229"/>
        <v/>
      </c>
      <c r="F707" s="66" t="str">
        <f t="shared" si="230"/>
        <v/>
      </c>
      <c r="G707" s="66" t="str">
        <f t="shared" si="231"/>
        <v/>
      </c>
      <c r="H707" s="57" t="str">
        <f t="shared" si="232"/>
        <v/>
      </c>
      <c r="I707" s="57" t="str">
        <f t="shared" si="233"/>
        <v/>
      </c>
      <c r="J707" s="64" t="str">
        <f t="shared" si="234"/>
        <v/>
      </c>
      <c r="K707" s="64" t="str">
        <f t="shared" si="235"/>
        <v/>
      </c>
      <c r="L707" s="114" t="str">
        <f t="shared" si="236"/>
        <v/>
      </c>
      <c r="M707" s="114" t="str">
        <f t="shared" si="237"/>
        <v/>
      </c>
      <c r="N707" s="113" t="str">
        <f>IF(B707&lt;&gt;"",IF(INDEX(ctrlage,B707)=TRUE,Livraison!$B$15-(YEAR(INDEX(pgebdat,B707))),""),"")</f>
        <v/>
      </c>
      <c r="O707" s="107"/>
      <c r="P707" s="105"/>
      <c r="Q707" s="108"/>
      <c r="R707" s="126"/>
      <c r="S707" s="108"/>
      <c r="T707" s="108"/>
      <c r="U707" s="108"/>
      <c r="V707" s="105"/>
      <c r="W707" s="132" t="str">
        <f t="shared" si="241"/>
        <v/>
      </c>
      <c r="X707" s="26" t="str">
        <f t="shared" si="238"/>
        <v/>
      </c>
      <c r="Y707" s="26" t="str">
        <f t="shared" si="242"/>
        <v/>
      </c>
      <c r="Z707" s="26" t="str">
        <f t="shared" si="243"/>
        <v/>
      </c>
      <c r="AA707" s="26" t="str">
        <f t="shared" si="244"/>
        <v/>
      </c>
      <c r="AB707" s="26" t="str">
        <f t="shared" si="245"/>
        <v/>
      </c>
      <c r="AC707" s="26" t="str">
        <f t="shared" si="246"/>
        <v/>
      </c>
      <c r="AD707" s="26" t="str">
        <f>IF(OR(ISBLANK(U707),ISBLANK(Q707),U707="-"),"",IF(ISNA(MATCH(U707,libtwolang,0)),FALSE,IF(AND(Z707=TRUE,INDEX(codetform,MATCH(Qualification!Q707,libtform,0))&gt;=10311000,INDEX(codetform,MATCH(Qualification!Q707,libtform,0))&lt;=10319900),IF(AND(INDEX(codetwolang,MATCH(Qualification!U707,libtwolang,0))&gt;=1,INDEX(codetwolang,MATCH(Qualification!U707,libtwolang,0))&lt;=999),TRUE,FALSE),IF(AND(INDEX(codetwolang,MATCH(Qualification!U707,libtwolang,0))&gt;=10,INDEX(codetwolang,MATCH(Qualification!U707,libtwolang,0))&lt;=99),FALSE,TRUE))))</f>
        <v/>
      </c>
      <c r="AE707" s="26" t="str">
        <f t="shared" si="239"/>
        <v/>
      </c>
      <c r="AF707" s="56" t="str">
        <f t="shared" si="247"/>
        <v/>
      </c>
    </row>
    <row r="708" spans="1:32">
      <c r="A708" s="40" t="str">
        <f t="shared" si="240"/>
        <v/>
      </c>
      <c r="B708" s="40" t="str">
        <f t="shared" si="226"/>
        <v/>
      </c>
      <c r="C708" s="65" t="str">
        <f t="shared" si="227"/>
        <v/>
      </c>
      <c r="D708" s="56" t="str">
        <f t="shared" si="228"/>
        <v/>
      </c>
      <c r="E708" s="56" t="str">
        <f t="shared" si="229"/>
        <v/>
      </c>
      <c r="F708" s="66" t="str">
        <f t="shared" si="230"/>
        <v/>
      </c>
      <c r="G708" s="66" t="str">
        <f t="shared" si="231"/>
        <v/>
      </c>
      <c r="H708" s="57" t="str">
        <f t="shared" si="232"/>
        <v/>
      </c>
      <c r="I708" s="57" t="str">
        <f t="shared" si="233"/>
        <v/>
      </c>
      <c r="J708" s="64" t="str">
        <f t="shared" si="234"/>
        <v/>
      </c>
      <c r="K708" s="64" t="str">
        <f t="shared" si="235"/>
        <v/>
      </c>
      <c r="L708" s="114" t="str">
        <f t="shared" si="236"/>
        <v/>
      </c>
      <c r="M708" s="114" t="str">
        <f t="shared" si="237"/>
        <v/>
      </c>
      <c r="N708" s="113" t="str">
        <f>IF(B708&lt;&gt;"",IF(INDEX(ctrlage,B708)=TRUE,Livraison!$B$15-(YEAR(INDEX(pgebdat,B708))),""),"")</f>
        <v/>
      </c>
      <c r="O708" s="107"/>
      <c r="P708" s="105"/>
      <c r="Q708" s="108"/>
      <c r="R708" s="126"/>
      <c r="S708" s="108"/>
      <c r="T708" s="108"/>
      <c r="U708" s="108"/>
      <c r="V708" s="105"/>
      <c r="W708" s="132" t="str">
        <f t="shared" si="241"/>
        <v/>
      </c>
      <c r="X708" s="26" t="str">
        <f t="shared" si="238"/>
        <v/>
      </c>
      <c r="Y708" s="26" t="str">
        <f t="shared" si="242"/>
        <v/>
      </c>
      <c r="Z708" s="26" t="str">
        <f t="shared" si="243"/>
        <v/>
      </c>
      <c r="AA708" s="26" t="str">
        <f t="shared" si="244"/>
        <v/>
      </c>
      <c r="AB708" s="26" t="str">
        <f t="shared" si="245"/>
        <v/>
      </c>
      <c r="AC708" s="26" t="str">
        <f t="shared" si="246"/>
        <v/>
      </c>
      <c r="AD708" s="26" t="str">
        <f>IF(OR(ISBLANK(U708),ISBLANK(Q708),U708="-"),"",IF(ISNA(MATCH(U708,libtwolang,0)),FALSE,IF(AND(Z708=TRUE,INDEX(codetform,MATCH(Qualification!Q708,libtform,0))&gt;=10311000,INDEX(codetform,MATCH(Qualification!Q708,libtform,0))&lt;=10319900),IF(AND(INDEX(codetwolang,MATCH(Qualification!U708,libtwolang,0))&gt;=1,INDEX(codetwolang,MATCH(Qualification!U708,libtwolang,0))&lt;=999),TRUE,FALSE),IF(AND(INDEX(codetwolang,MATCH(Qualification!U708,libtwolang,0))&gt;=10,INDEX(codetwolang,MATCH(Qualification!U708,libtwolang,0))&lt;=99),FALSE,TRUE))))</f>
        <v/>
      </c>
      <c r="AE708" s="26" t="str">
        <f t="shared" si="239"/>
        <v/>
      </c>
      <c r="AF708" s="56" t="str">
        <f t="shared" si="247"/>
        <v/>
      </c>
    </row>
    <row r="709" spans="1:32">
      <c r="A709" s="40" t="str">
        <f t="shared" si="240"/>
        <v/>
      </c>
      <c r="B709" s="40" t="str">
        <f t="shared" si="226"/>
        <v/>
      </c>
      <c r="C709" s="65" t="str">
        <f t="shared" si="227"/>
        <v/>
      </c>
      <c r="D709" s="56" t="str">
        <f t="shared" si="228"/>
        <v/>
      </c>
      <c r="E709" s="56" t="str">
        <f t="shared" si="229"/>
        <v/>
      </c>
      <c r="F709" s="66" t="str">
        <f t="shared" si="230"/>
        <v/>
      </c>
      <c r="G709" s="66" t="str">
        <f t="shared" si="231"/>
        <v/>
      </c>
      <c r="H709" s="57" t="str">
        <f t="shared" si="232"/>
        <v/>
      </c>
      <c r="I709" s="57" t="str">
        <f t="shared" si="233"/>
        <v/>
      </c>
      <c r="J709" s="64" t="str">
        <f t="shared" si="234"/>
        <v/>
      </c>
      <c r="K709" s="64" t="str">
        <f t="shared" si="235"/>
        <v/>
      </c>
      <c r="L709" s="114" t="str">
        <f t="shared" si="236"/>
        <v/>
      </c>
      <c r="M709" s="114" t="str">
        <f t="shared" si="237"/>
        <v/>
      </c>
      <c r="N709" s="113" t="str">
        <f>IF(B709&lt;&gt;"",IF(INDEX(ctrlage,B709)=TRUE,Livraison!$B$15-(YEAR(INDEX(pgebdat,B709))),""),"")</f>
        <v/>
      </c>
      <c r="O709" s="107"/>
      <c r="P709" s="105"/>
      <c r="Q709" s="108"/>
      <c r="R709" s="126"/>
      <c r="S709" s="108"/>
      <c r="T709" s="108"/>
      <c r="U709" s="108"/>
      <c r="V709" s="105"/>
      <c r="W709" s="132" t="str">
        <f t="shared" si="241"/>
        <v/>
      </c>
      <c r="X709" s="26" t="str">
        <f t="shared" si="238"/>
        <v/>
      </c>
      <c r="Y709" s="26" t="str">
        <f t="shared" si="242"/>
        <v/>
      </c>
      <c r="Z709" s="26" t="str">
        <f t="shared" si="243"/>
        <v/>
      </c>
      <c r="AA709" s="26" t="str">
        <f t="shared" si="244"/>
        <v/>
      </c>
      <c r="AB709" s="26" t="str">
        <f t="shared" si="245"/>
        <v/>
      </c>
      <c r="AC709" s="26" t="str">
        <f t="shared" si="246"/>
        <v/>
      </c>
      <c r="AD709" s="26" t="str">
        <f>IF(OR(ISBLANK(U709),ISBLANK(Q709),U709="-"),"",IF(ISNA(MATCH(U709,libtwolang,0)),FALSE,IF(AND(Z709=TRUE,INDEX(codetform,MATCH(Qualification!Q709,libtform,0))&gt;=10311000,INDEX(codetform,MATCH(Qualification!Q709,libtform,0))&lt;=10319900),IF(AND(INDEX(codetwolang,MATCH(Qualification!U709,libtwolang,0))&gt;=1,INDEX(codetwolang,MATCH(Qualification!U709,libtwolang,0))&lt;=999),TRUE,FALSE),IF(AND(INDEX(codetwolang,MATCH(Qualification!U709,libtwolang,0))&gt;=10,INDEX(codetwolang,MATCH(Qualification!U709,libtwolang,0))&lt;=99),FALSE,TRUE))))</f>
        <v/>
      </c>
      <c r="AE709" s="26" t="str">
        <f t="shared" si="239"/>
        <v/>
      </c>
      <c r="AF709" s="56" t="str">
        <f t="shared" si="247"/>
        <v/>
      </c>
    </row>
    <row r="710" spans="1:32">
      <c r="A710" s="40" t="str">
        <f t="shared" si="240"/>
        <v/>
      </c>
      <c r="B710" s="40" t="str">
        <f t="shared" si="226"/>
        <v/>
      </c>
      <c r="C710" s="65" t="str">
        <f t="shared" si="227"/>
        <v/>
      </c>
      <c r="D710" s="56" t="str">
        <f t="shared" si="228"/>
        <v/>
      </c>
      <c r="E710" s="56" t="str">
        <f t="shared" si="229"/>
        <v/>
      </c>
      <c r="F710" s="66" t="str">
        <f t="shared" si="230"/>
        <v/>
      </c>
      <c r="G710" s="66" t="str">
        <f t="shared" si="231"/>
        <v/>
      </c>
      <c r="H710" s="57" t="str">
        <f t="shared" si="232"/>
        <v/>
      </c>
      <c r="I710" s="57" t="str">
        <f t="shared" si="233"/>
        <v/>
      </c>
      <c r="J710" s="64" t="str">
        <f t="shared" si="234"/>
        <v/>
      </c>
      <c r="K710" s="64" t="str">
        <f t="shared" si="235"/>
        <v/>
      </c>
      <c r="L710" s="114" t="str">
        <f t="shared" si="236"/>
        <v/>
      </c>
      <c r="M710" s="114" t="str">
        <f t="shared" si="237"/>
        <v/>
      </c>
      <c r="N710" s="113" t="str">
        <f>IF(B710&lt;&gt;"",IF(INDEX(ctrlage,B710)=TRUE,Livraison!$B$15-(YEAR(INDEX(pgebdat,B710))),""),"")</f>
        <v/>
      </c>
      <c r="O710" s="107"/>
      <c r="P710" s="105"/>
      <c r="Q710" s="108"/>
      <c r="R710" s="126"/>
      <c r="S710" s="108"/>
      <c r="T710" s="108"/>
      <c r="U710" s="108"/>
      <c r="V710" s="105"/>
      <c r="W710" s="132" t="str">
        <f t="shared" si="241"/>
        <v/>
      </c>
      <c r="X710" s="26" t="str">
        <f t="shared" si="238"/>
        <v/>
      </c>
      <c r="Y710" s="26" t="str">
        <f t="shared" si="242"/>
        <v/>
      </c>
      <c r="Z710" s="26" t="str">
        <f t="shared" si="243"/>
        <v/>
      </c>
      <c r="AA710" s="26" t="str">
        <f t="shared" si="244"/>
        <v/>
      </c>
      <c r="AB710" s="26" t="str">
        <f t="shared" si="245"/>
        <v/>
      </c>
      <c r="AC710" s="26" t="str">
        <f t="shared" si="246"/>
        <v/>
      </c>
      <c r="AD710" s="26" t="str">
        <f>IF(OR(ISBLANK(U710),ISBLANK(Q710),U710="-"),"",IF(ISNA(MATCH(U710,libtwolang,0)),FALSE,IF(AND(Z710=TRUE,INDEX(codetform,MATCH(Qualification!Q710,libtform,0))&gt;=10311000,INDEX(codetform,MATCH(Qualification!Q710,libtform,0))&lt;=10319900),IF(AND(INDEX(codetwolang,MATCH(Qualification!U710,libtwolang,0))&gt;=1,INDEX(codetwolang,MATCH(Qualification!U710,libtwolang,0))&lt;=999),TRUE,FALSE),IF(AND(INDEX(codetwolang,MATCH(Qualification!U710,libtwolang,0))&gt;=10,INDEX(codetwolang,MATCH(Qualification!U710,libtwolang,0))&lt;=99),FALSE,TRUE))))</f>
        <v/>
      </c>
      <c r="AE710" s="26" t="str">
        <f t="shared" si="239"/>
        <v/>
      </c>
      <c r="AF710" s="56" t="str">
        <f t="shared" si="247"/>
        <v/>
      </c>
    </row>
    <row r="711" spans="1:32">
      <c r="A711" s="40" t="str">
        <f t="shared" si="240"/>
        <v/>
      </c>
      <c r="B711" s="40" t="str">
        <f t="shared" si="226"/>
        <v/>
      </c>
      <c r="C711" s="65" t="str">
        <f t="shared" si="227"/>
        <v/>
      </c>
      <c r="D711" s="56" t="str">
        <f t="shared" si="228"/>
        <v/>
      </c>
      <c r="E711" s="56" t="str">
        <f t="shared" si="229"/>
        <v/>
      </c>
      <c r="F711" s="66" t="str">
        <f t="shared" si="230"/>
        <v/>
      </c>
      <c r="G711" s="66" t="str">
        <f t="shared" si="231"/>
        <v/>
      </c>
      <c r="H711" s="57" t="str">
        <f t="shared" si="232"/>
        <v/>
      </c>
      <c r="I711" s="57" t="str">
        <f t="shared" si="233"/>
        <v/>
      </c>
      <c r="J711" s="64" t="str">
        <f t="shared" si="234"/>
        <v/>
      </c>
      <c r="K711" s="64" t="str">
        <f t="shared" si="235"/>
        <v/>
      </c>
      <c r="L711" s="114" t="str">
        <f t="shared" si="236"/>
        <v/>
      </c>
      <c r="M711" s="114" t="str">
        <f t="shared" si="237"/>
        <v/>
      </c>
      <c r="N711" s="113" t="str">
        <f>IF(B711&lt;&gt;"",IF(INDEX(ctrlage,B711)=TRUE,Livraison!$B$15-(YEAR(INDEX(pgebdat,B711))),""),"")</f>
        <v/>
      </c>
      <c r="O711" s="107"/>
      <c r="P711" s="105"/>
      <c r="Q711" s="108"/>
      <c r="R711" s="126"/>
      <c r="S711" s="108"/>
      <c r="T711" s="108"/>
      <c r="U711" s="108"/>
      <c r="V711" s="105"/>
      <c r="W711" s="132" t="str">
        <f t="shared" si="241"/>
        <v/>
      </c>
      <c r="X711" s="26" t="str">
        <f t="shared" si="238"/>
        <v/>
      </c>
      <c r="Y711" s="26" t="str">
        <f t="shared" si="242"/>
        <v/>
      </c>
      <c r="Z711" s="26" t="str">
        <f t="shared" si="243"/>
        <v/>
      </c>
      <c r="AA711" s="26" t="str">
        <f t="shared" si="244"/>
        <v/>
      </c>
      <c r="AB711" s="26" t="str">
        <f t="shared" si="245"/>
        <v/>
      </c>
      <c r="AC711" s="26" t="str">
        <f t="shared" si="246"/>
        <v/>
      </c>
      <c r="AD711" s="26" t="str">
        <f>IF(OR(ISBLANK(U711),ISBLANK(Q711),U711="-"),"",IF(ISNA(MATCH(U711,libtwolang,0)),FALSE,IF(AND(Z711=TRUE,INDEX(codetform,MATCH(Qualification!Q711,libtform,0))&gt;=10311000,INDEX(codetform,MATCH(Qualification!Q711,libtform,0))&lt;=10319900),IF(AND(INDEX(codetwolang,MATCH(Qualification!U711,libtwolang,0))&gt;=1,INDEX(codetwolang,MATCH(Qualification!U711,libtwolang,0))&lt;=999),TRUE,FALSE),IF(AND(INDEX(codetwolang,MATCH(Qualification!U711,libtwolang,0))&gt;=10,INDEX(codetwolang,MATCH(Qualification!U711,libtwolang,0))&lt;=99),FALSE,TRUE))))</f>
        <v/>
      </c>
      <c r="AE711" s="26" t="str">
        <f t="shared" si="239"/>
        <v/>
      </c>
      <c r="AF711" s="56" t="str">
        <f t="shared" si="247"/>
        <v/>
      </c>
    </row>
    <row r="712" spans="1:32">
      <c r="A712" s="40" t="str">
        <f t="shared" si="240"/>
        <v/>
      </c>
      <c r="B712" s="40" t="str">
        <f t="shared" si="226"/>
        <v/>
      </c>
      <c r="C712" s="65" t="str">
        <f t="shared" si="227"/>
        <v/>
      </c>
      <c r="D712" s="56" t="str">
        <f t="shared" si="228"/>
        <v/>
      </c>
      <c r="E712" s="56" t="str">
        <f t="shared" si="229"/>
        <v/>
      </c>
      <c r="F712" s="66" t="str">
        <f t="shared" si="230"/>
        <v/>
      </c>
      <c r="G712" s="66" t="str">
        <f t="shared" si="231"/>
        <v/>
      </c>
      <c r="H712" s="57" t="str">
        <f t="shared" si="232"/>
        <v/>
      </c>
      <c r="I712" s="57" t="str">
        <f t="shared" si="233"/>
        <v/>
      </c>
      <c r="J712" s="64" t="str">
        <f t="shared" si="234"/>
        <v/>
      </c>
      <c r="K712" s="64" t="str">
        <f t="shared" si="235"/>
        <v/>
      </c>
      <c r="L712" s="114" t="str">
        <f t="shared" si="236"/>
        <v/>
      </c>
      <c r="M712" s="114" t="str">
        <f t="shared" si="237"/>
        <v/>
      </c>
      <c r="N712" s="113" t="str">
        <f>IF(B712&lt;&gt;"",IF(INDEX(ctrlage,B712)=TRUE,Livraison!$B$15-(YEAR(INDEX(pgebdat,B712))),""),"")</f>
        <v/>
      </c>
      <c r="O712" s="107"/>
      <c r="P712" s="105"/>
      <c r="Q712" s="108"/>
      <c r="R712" s="126"/>
      <c r="S712" s="108"/>
      <c r="T712" s="108"/>
      <c r="U712" s="108"/>
      <c r="V712" s="105"/>
      <c r="W712" s="132" t="str">
        <f t="shared" si="241"/>
        <v/>
      </c>
      <c r="X712" s="26" t="str">
        <f t="shared" si="238"/>
        <v/>
      </c>
      <c r="Y712" s="26" t="str">
        <f t="shared" si="242"/>
        <v/>
      </c>
      <c r="Z712" s="26" t="str">
        <f t="shared" si="243"/>
        <v/>
      </c>
      <c r="AA712" s="26" t="str">
        <f t="shared" si="244"/>
        <v/>
      </c>
      <c r="AB712" s="26" t="str">
        <f t="shared" si="245"/>
        <v/>
      </c>
      <c r="AC712" s="26" t="str">
        <f t="shared" si="246"/>
        <v/>
      </c>
      <c r="AD712" s="26" t="str">
        <f>IF(OR(ISBLANK(U712),ISBLANK(Q712),U712="-"),"",IF(ISNA(MATCH(U712,libtwolang,0)),FALSE,IF(AND(Z712=TRUE,INDEX(codetform,MATCH(Qualification!Q712,libtform,0))&gt;=10311000,INDEX(codetform,MATCH(Qualification!Q712,libtform,0))&lt;=10319900),IF(AND(INDEX(codetwolang,MATCH(Qualification!U712,libtwolang,0))&gt;=1,INDEX(codetwolang,MATCH(Qualification!U712,libtwolang,0))&lt;=999),TRUE,FALSE),IF(AND(INDEX(codetwolang,MATCH(Qualification!U712,libtwolang,0))&gt;=10,INDEX(codetwolang,MATCH(Qualification!U712,libtwolang,0))&lt;=99),FALSE,TRUE))))</f>
        <v/>
      </c>
      <c r="AE712" s="26" t="str">
        <f t="shared" si="239"/>
        <v/>
      </c>
      <c r="AF712" s="56" t="str">
        <f t="shared" si="247"/>
        <v/>
      </c>
    </row>
    <row r="713" spans="1:32">
      <c r="A713" s="40" t="str">
        <f t="shared" si="240"/>
        <v/>
      </c>
      <c r="B713" s="40" t="str">
        <f t="shared" si="226"/>
        <v/>
      </c>
      <c r="C713" s="65" t="str">
        <f t="shared" si="227"/>
        <v/>
      </c>
      <c r="D713" s="56" t="str">
        <f t="shared" si="228"/>
        <v/>
      </c>
      <c r="E713" s="56" t="str">
        <f t="shared" si="229"/>
        <v/>
      </c>
      <c r="F713" s="66" t="str">
        <f t="shared" si="230"/>
        <v/>
      </c>
      <c r="G713" s="66" t="str">
        <f t="shared" si="231"/>
        <v/>
      </c>
      <c r="H713" s="57" t="str">
        <f t="shared" si="232"/>
        <v/>
      </c>
      <c r="I713" s="57" t="str">
        <f t="shared" si="233"/>
        <v/>
      </c>
      <c r="J713" s="64" t="str">
        <f t="shared" si="234"/>
        <v/>
      </c>
      <c r="K713" s="64" t="str">
        <f t="shared" si="235"/>
        <v/>
      </c>
      <c r="L713" s="114" t="str">
        <f t="shared" si="236"/>
        <v/>
      </c>
      <c r="M713" s="114" t="str">
        <f t="shared" si="237"/>
        <v/>
      </c>
      <c r="N713" s="113" t="str">
        <f>IF(B713&lt;&gt;"",IF(INDEX(ctrlage,B713)=TRUE,Livraison!$B$15-(YEAR(INDEX(pgebdat,B713))),""),"")</f>
        <v/>
      </c>
      <c r="O713" s="107"/>
      <c r="P713" s="105"/>
      <c r="Q713" s="108"/>
      <c r="R713" s="126"/>
      <c r="S713" s="108"/>
      <c r="T713" s="108"/>
      <c r="U713" s="108"/>
      <c r="V713" s="105"/>
      <c r="W713" s="132" t="str">
        <f t="shared" si="241"/>
        <v/>
      </c>
      <c r="X713" s="26" t="str">
        <f t="shared" si="238"/>
        <v/>
      </c>
      <c r="Y713" s="26" t="str">
        <f t="shared" si="242"/>
        <v/>
      </c>
      <c r="Z713" s="26" t="str">
        <f t="shared" si="243"/>
        <v/>
      </c>
      <c r="AA713" s="26" t="str">
        <f t="shared" si="244"/>
        <v/>
      </c>
      <c r="AB713" s="26" t="str">
        <f t="shared" si="245"/>
        <v/>
      </c>
      <c r="AC713" s="26" t="str">
        <f t="shared" si="246"/>
        <v/>
      </c>
      <c r="AD713" s="26" t="str">
        <f>IF(OR(ISBLANK(U713),ISBLANK(Q713),U713="-"),"",IF(ISNA(MATCH(U713,libtwolang,0)),FALSE,IF(AND(Z713=TRUE,INDEX(codetform,MATCH(Qualification!Q713,libtform,0))&gt;=10311000,INDEX(codetform,MATCH(Qualification!Q713,libtform,0))&lt;=10319900),IF(AND(INDEX(codetwolang,MATCH(Qualification!U713,libtwolang,0))&gt;=1,INDEX(codetwolang,MATCH(Qualification!U713,libtwolang,0))&lt;=999),TRUE,FALSE),IF(AND(INDEX(codetwolang,MATCH(Qualification!U713,libtwolang,0))&gt;=10,INDEX(codetwolang,MATCH(Qualification!U713,libtwolang,0))&lt;=99),FALSE,TRUE))))</f>
        <v/>
      </c>
      <c r="AE713" s="26" t="str">
        <f t="shared" si="239"/>
        <v/>
      </c>
      <c r="AF713" s="56" t="str">
        <f t="shared" si="247"/>
        <v/>
      </c>
    </row>
    <row r="714" spans="1:32">
      <c r="A714" s="40" t="str">
        <f t="shared" si="240"/>
        <v/>
      </c>
      <c r="B714" s="40" t="str">
        <f t="shared" si="226"/>
        <v/>
      </c>
      <c r="C714" s="65" t="str">
        <f t="shared" si="227"/>
        <v/>
      </c>
      <c r="D714" s="56" t="str">
        <f t="shared" si="228"/>
        <v/>
      </c>
      <c r="E714" s="56" t="str">
        <f t="shared" si="229"/>
        <v/>
      </c>
      <c r="F714" s="66" t="str">
        <f t="shared" si="230"/>
        <v/>
      </c>
      <c r="G714" s="66" t="str">
        <f t="shared" si="231"/>
        <v/>
      </c>
      <c r="H714" s="57" t="str">
        <f t="shared" si="232"/>
        <v/>
      </c>
      <c r="I714" s="57" t="str">
        <f t="shared" si="233"/>
        <v/>
      </c>
      <c r="J714" s="64" t="str">
        <f t="shared" si="234"/>
        <v/>
      </c>
      <c r="K714" s="64" t="str">
        <f t="shared" si="235"/>
        <v/>
      </c>
      <c r="L714" s="114" t="str">
        <f t="shared" si="236"/>
        <v/>
      </c>
      <c r="M714" s="114" t="str">
        <f t="shared" si="237"/>
        <v/>
      </c>
      <c r="N714" s="113" t="str">
        <f>IF(B714&lt;&gt;"",IF(INDEX(ctrlage,B714)=TRUE,Livraison!$B$15-(YEAR(INDEX(pgebdat,B714))),""),"")</f>
        <v/>
      </c>
      <c r="O714" s="107"/>
      <c r="P714" s="105"/>
      <c r="Q714" s="108"/>
      <c r="R714" s="126"/>
      <c r="S714" s="108"/>
      <c r="T714" s="108"/>
      <c r="U714" s="108"/>
      <c r="V714" s="105"/>
      <c r="W714" s="132" t="str">
        <f t="shared" si="241"/>
        <v/>
      </c>
      <c r="X714" s="26" t="str">
        <f t="shared" si="238"/>
        <v/>
      </c>
      <c r="Y714" s="26" t="str">
        <f t="shared" si="242"/>
        <v/>
      </c>
      <c r="Z714" s="26" t="str">
        <f t="shared" si="243"/>
        <v/>
      </c>
      <c r="AA714" s="26" t="str">
        <f t="shared" si="244"/>
        <v/>
      </c>
      <c r="AB714" s="26" t="str">
        <f t="shared" si="245"/>
        <v/>
      </c>
      <c r="AC714" s="26" t="str">
        <f t="shared" si="246"/>
        <v/>
      </c>
      <c r="AD714" s="26" t="str">
        <f>IF(OR(ISBLANK(U714),ISBLANK(Q714),U714="-"),"",IF(ISNA(MATCH(U714,libtwolang,0)),FALSE,IF(AND(Z714=TRUE,INDEX(codetform,MATCH(Qualification!Q714,libtform,0))&gt;=10311000,INDEX(codetform,MATCH(Qualification!Q714,libtform,0))&lt;=10319900),IF(AND(INDEX(codetwolang,MATCH(Qualification!U714,libtwolang,0))&gt;=1,INDEX(codetwolang,MATCH(Qualification!U714,libtwolang,0))&lt;=999),TRUE,FALSE),IF(AND(INDEX(codetwolang,MATCH(Qualification!U714,libtwolang,0))&gt;=10,INDEX(codetwolang,MATCH(Qualification!U714,libtwolang,0))&lt;=99),FALSE,TRUE))))</f>
        <v/>
      </c>
      <c r="AE714" s="26" t="str">
        <f t="shared" si="239"/>
        <v/>
      </c>
      <c r="AF714" s="56" t="str">
        <f t="shared" si="247"/>
        <v/>
      </c>
    </row>
    <row r="715" spans="1:32">
      <c r="A715" s="40" t="str">
        <f t="shared" si="240"/>
        <v/>
      </c>
      <c r="B715" s="40" t="str">
        <f t="shared" si="226"/>
        <v/>
      </c>
      <c r="C715" s="65" t="str">
        <f t="shared" si="227"/>
        <v/>
      </c>
      <c r="D715" s="56" t="str">
        <f t="shared" si="228"/>
        <v/>
      </c>
      <c r="E715" s="56" t="str">
        <f t="shared" si="229"/>
        <v/>
      </c>
      <c r="F715" s="66" t="str">
        <f t="shared" si="230"/>
        <v/>
      </c>
      <c r="G715" s="66" t="str">
        <f t="shared" si="231"/>
        <v/>
      </c>
      <c r="H715" s="57" t="str">
        <f t="shared" si="232"/>
        <v/>
      </c>
      <c r="I715" s="57" t="str">
        <f t="shared" si="233"/>
        <v/>
      </c>
      <c r="J715" s="64" t="str">
        <f t="shared" si="234"/>
        <v/>
      </c>
      <c r="K715" s="64" t="str">
        <f t="shared" si="235"/>
        <v/>
      </c>
      <c r="L715" s="114" t="str">
        <f t="shared" si="236"/>
        <v/>
      </c>
      <c r="M715" s="114" t="str">
        <f t="shared" si="237"/>
        <v/>
      </c>
      <c r="N715" s="113" t="str">
        <f>IF(B715&lt;&gt;"",IF(INDEX(ctrlage,B715)=TRUE,Livraison!$B$15-(YEAR(INDEX(pgebdat,B715))),""),"")</f>
        <v/>
      </c>
      <c r="O715" s="107"/>
      <c r="P715" s="105"/>
      <c r="Q715" s="108"/>
      <c r="R715" s="126"/>
      <c r="S715" s="108"/>
      <c r="T715" s="108"/>
      <c r="U715" s="108"/>
      <c r="V715" s="105"/>
      <c r="W715" s="132" t="str">
        <f t="shared" si="241"/>
        <v/>
      </c>
      <c r="X715" s="26" t="str">
        <f t="shared" si="238"/>
        <v/>
      </c>
      <c r="Y715" s="26" t="str">
        <f t="shared" si="242"/>
        <v/>
      </c>
      <c r="Z715" s="26" t="str">
        <f t="shared" si="243"/>
        <v/>
      </c>
      <c r="AA715" s="26" t="str">
        <f t="shared" si="244"/>
        <v/>
      </c>
      <c r="AB715" s="26" t="str">
        <f t="shared" si="245"/>
        <v/>
      </c>
      <c r="AC715" s="26" t="str">
        <f t="shared" si="246"/>
        <v/>
      </c>
      <c r="AD715" s="26" t="str">
        <f>IF(OR(ISBLANK(U715),ISBLANK(Q715),U715="-"),"",IF(ISNA(MATCH(U715,libtwolang,0)),FALSE,IF(AND(Z715=TRUE,INDEX(codetform,MATCH(Qualification!Q715,libtform,0))&gt;=10311000,INDEX(codetform,MATCH(Qualification!Q715,libtform,0))&lt;=10319900),IF(AND(INDEX(codetwolang,MATCH(Qualification!U715,libtwolang,0))&gt;=1,INDEX(codetwolang,MATCH(Qualification!U715,libtwolang,0))&lt;=999),TRUE,FALSE),IF(AND(INDEX(codetwolang,MATCH(Qualification!U715,libtwolang,0))&gt;=10,INDEX(codetwolang,MATCH(Qualification!U715,libtwolang,0))&lt;=99),FALSE,TRUE))))</f>
        <v/>
      </c>
      <c r="AE715" s="26" t="str">
        <f t="shared" si="239"/>
        <v/>
      </c>
      <c r="AF715" s="56" t="str">
        <f t="shared" si="247"/>
        <v/>
      </c>
    </row>
    <row r="716" spans="1:32">
      <c r="A716" s="40" t="str">
        <f t="shared" si="240"/>
        <v/>
      </c>
      <c r="B716" s="40" t="str">
        <f t="shared" ref="B716:B779" si="248">IF(O716&lt;&gt;"",IF(ISNA(MATCH(O716,pid,0)),"",IF(MATCH(O716,pid,0)=0,"",MATCH(O716,pid,0))),"")</f>
        <v/>
      </c>
      <c r="C716" s="65" t="str">
        <f t="shared" ref="C716:C779" si="249">IF(B716&lt;&gt;"",IF(INDEX(pkatid,B716)&gt;0,INDEX(pkatid,B716),""),"")</f>
        <v/>
      </c>
      <c r="D716" s="56" t="str">
        <f t="shared" ref="D716:D779" si="250">IF(B716&lt;&gt;"",IF(INDEX(psex,B716)&gt;0,INDEX(psex,B716),""),"")</f>
        <v/>
      </c>
      <c r="E716" s="56" t="str">
        <f t="shared" ref="E716:E779" si="251">IF(B716&lt;&gt;"",INDEX(ctrlsex,B716),"")</f>
        <v/>
      </c>
      <c r="F716" s="66" t="str">
        <f t="shared" ref="F716:F779" si="252">IF(B716&lt;&gt;"",IF(INDEX(pgebdat,B716)&gt;0,INDEX(pgebdat,B716),""),"")</f>
        <v/>
      </c>
      <c r="G716" s="66" t="str">
        <f t="shared" ref="G716:G779" si="253">IF(B716&lt;&gt;"",INDEX(ctrlage,B716),"")</f>
        <v/>
      </c>
      <c r="H716" s="57" t="str">
        <f t="shared" ref="H716:H779" si="254">IF(B716&lt;&gt;"",IF(INDEX(pdom,B716)&gt;0,INDEX(pdom,B716),""),"")</f>
        <v/>
      </c>
      <c r="I716" s="57" t="str">
        <f t="shared" ref="I716:I779" si="255">IF(B716&lt;&gt;"",INDEX(ctrldom,B716),"")</f>
        <v/>
      </c>
      <c r="J716" s="64" t="str">
        <f t="shared" ref="J716:J779" si="256">IF(B716&lt;&gt;"",IF(INDEX(pid,B716)&gt;0,INDEX(pid,B716),""),"")</f>
        <v/>
      </c>
      <c r="K716" s="64" t="str">
        <f t="shared" ref="K716:K779" si="257">IF(B716&lt;&gt;"",CONCATENATE(J716,S716),"")</f>
        <v/>
      </c>
      <c r="L716" s="114" t="str">
        <f t="shared" ref="L716:L779" si="258">IF(B716&lt;&gt;"",IF(INDEX(pname,B716)&gt;0,INDEX(pname,B716),""),"")</f>
        <v/>
      </c>
      <c r="M716" s="114" t="str">
        <f t="shared" ref="M716:M779" si="259">IF(B716&lt;&gt;"",IF(INDEX(psurname,B716)&gt;0,INDEX(psurname,B716),""),"")</f>
        <v/>
      </c>
      <c r="N716" s="113" t="str">
        <f>IF(B716&lt;&gt;"",IF(INDEX(ctrlage,B716)=TRUE,Livraison!$B$15-(YEAR(INDEX(pgebdat,B716))),""),"")</f>
        <v/>
      </c>
      <c r="O716" s="107"/>
      <c r="P716" s="105"/>
      <c r="Q716" s="108"/>
      <c r="R716" s="126"/>
      <c r="S716" s="108"/>
      <c r="T716" s="108"/>
      <c r="U716" s="108"/>
      <c r="V716" s="105"/>
      <c r="W716" s="132" t="str">
        <f t="shared" si="241"/>
        <v/>
      </c>
      <c r="X716" s="26" t="str">
        <f t="shared" ref="X716:X779" si="260">IF(ISBLANK(O716),"",IF(OR(ISNA(MATCH(O716,pid,0)),O716="-"),FALSE,TRUE))</f>
        <v/>
      </c>
      <c r="Y716" s="26" t="str">
        <f t="shared" si="242"/>
        <v/>
      </c>
      <c r="Z716" s="26" t="str">
        <f t="shared" si="243"/>
        <v/>
      </c>
      <c r="AA716" s="26" t="str">
        <f t="shared" si="244"/>
        <v/>
      </c>
      <c r="AB716" s="26" t="str">
        <f t="shared" si="245"/>
        <v/>
      </c>
      <c r="AC716" s="26" t="str">
        <f t="shared" si="246"/>
        <v/>
      </c>
      <c r="AD716" s="26" t="str">
        <f>IF(OR(ISBLANK(U716),ISBLANK(Q716),U716="-"),"",IF(ISNA(MATCH(U716,libtwolang,0)),FALSE,IF(AND(Z716=TRUE,INDEX(codetform,MATCH(Qualification!Q716,libtform,0))&gt;=10311000,INDEX(codetform,MATCH(Qualification!Q716,libtform,0))&lt;=10319900),IF(AND(INDEX(codetwolang,MATCH(Qualification!U716,libtwolang,0))&gt;=1,INDEX(codetwolang,MATCH(Qualification!U716,libtwolang,0))&lt;=999),TRUE,FALSE),IF(AND(INDEX(codetwolang,MATCH(Qualification!U716,libtwolang,0))&gt;=10,INDEX(codetwolang,MATCH(Qualification!U716,libtwolang,0))&lt;=99),FALSE,TRUE))))</f>
        <v/>
      </c>
      <c r="AE716" s="26" t="str">
        <f t="shared" ref="AE716:AE779" si="261">IF(OR(G716&lt;&gt;TRUE,Z716&lt;&gt;TRUE),"",IF(OR(N716&gt;INDEX(valmaxalt,MATCH(Q716,libtform,0)),N716&lt;INDEX(valminalt,MATCH(Q716,libtform,0))),FALSE,TRUE))</f>
        <v/>
      </c>
      <c r="AF716" s="56" t="str">
        <f t="shared" si="247"/>
        <v/>
      </c>
    </row>
    <row r="717" spans="1:32">
      <c r="A717" s="40" t="str">
        <f t="shared" ref="A717:A780" si="262">IF(ISBLANK(O717),"",IF(COUNTA(P717:T717)&lt;5,"Incomplet",IF(OR(COUNTIF(W717:AD717,FALSE)&gt;0,COUNTIF(W717:AC717,#N/A)&gt;0),"Erreur",IF(AE717=FALSE,"Attention","OK"))))</f>
        <v/>
      </c>
      <c r="B717" s="40" t="str">
        <f t="shared" si="248"/>
        <v/>
      </c>
      <c r="C717" s="65" t="str">
        <f t="shared" si="249"/>
        <v/>
      </c>
      <c r="D717" s="56" t="str">
        <f t="shared" si="250"/>
        <v/>
      </c>
      <c r="E717" s="56" t="str">
        <f t="shared" si="251"/>
        <v/>
      </c>
      <c r="F717" s="66" t="str">
        <f t="shared" si="252"/>
        <v/>
      </c>
      <c r="G717" s="66" t="str">
        <f t="shared" si="253"/>
        <v/>
      </c>
      <c r="H717" s="57" t="str">
        <f t="shared" si="254"/>
        <v/>
      </c>
      <c r="I717" s="57" t="str">
        <f t="shared" si="255"/>
        <v/>
      </c>
      <c r="J717" s="64" t="str">
        <f t="shared" si="256"/>
        <v/>
      </c>
      <c r="K717" s="64" t="str">
        <f t="shared" si="257"/>
        <v/>
      </c>
      <c r="L717" s="114" t="str">
        <f t="shared" si="258"/>
        <v/>
      </c>
      <c r="M717" s="114" t="str">
        <f t="shared" si="259"/>
        <v/>
      </c>
      <c r="N717" s="113" t="str">
        <f>IF(B717&lt;&gt;"",IF(INDEX(ctrlage,B717)=TRUE,Livraison!$B$15-(YEAR(INDEX(pgebdat,B717))),""),"")</f>
        <v/>
      </c>
      <c r="O717" s="107"/>
      <c r="P717" s="105"/>
      <c r="Q717" s="108"/>
      <c r="R717" s="126"/>
      <c r="S717" s="108"/>
      <c r="T717" s="108"/>
      <c r="U717" s="108"/>
      <c r="V717" s="105"/>
      <c r="W717" s="132" t="str">
        <f t="shared" ref="W717:W780" si="263">IF(K717="","",NOT(COUNTIF($K$12:$K$1011,$K717)&gt;1))</f>
        <v/>
      </c>
      <c r="X717" s="26" t="str">
        <f t="shared" si="260"/>
        <v/>
      </c>
      <c r="Y717" s="26" t="str">
        <f t="shared" si="242"/>
        <v/>
      </c>
      <c r="Z717" s="26" t="str">
        <f t="shared" si="243"/>
        <v/>
      </c>
      <c r="AA717" s="26" t="str">
        <f t="shared" si="244"/>
        <v/>
      </c>
      <c r="AB717" s="26" t="str">
        <f t="shared" si="245"/>
        <v/>
      </c>
      <c r="AC717" s="26" t="str">
        <f t="shared" si="246"/>
        <v/>
      </c>
      <c r="AD717" s="26" t="str">
        <f>IF(OR(ISBLANK(U717),ISBLANK(Q717),U717="-"),"",IF(ISNA(MATCH(U717,libtwolang,0)),FALSE,IF(AND(Z717=TRUE,INDEX(codetform,MATCH(Qualification!Q717,libtform,0))&gt;=10311000,INDEX(codetform,MATCH(Qualification!Q717,libtform,0))&lt;=10319900),IF(AND(INDEX(codetwolang,MATCH(Qualification!U717,libtwolang,0))&gt;=1,INDEX(codetwolang,MATCH(Qualification!U717,libtwolang,0))&lt;=999),TRUE,FALSE),IF(AND(INDEX(codetwolang,MATCH(Qualification!U717,libtwolang,0))&gt;=10,INDEX(codetwolang,MATCH(Qualification!U717,libtwolang,0))&lt;=99),FALSE,TRUE))))</f>
        <v/>
      </c>
      <c r="AE717" s="26" t="str">
        <f t="shared" si="261"/>
        <v/>
      </c>
      <c r="AF717" s="56" t="str">
        <f t="shared" si="247"/>
        <v/>
      </c>
    </row>
    <row r="718" spans="1:32">
      <c r="A718" s="40" t="str">
        <f t="shared" si="262"/>
        <v/>
      </c>
      <c r="B718" s="40" t="str">
        <f t="shared" si="248"/>
        <v/>
      </c>
      <c r="C718" s="65" t="str">
        <f t="shared" si="249"/>
        <v/>
      </c>
      <c r="D718" s="56" t="str">
        <f t="shared" si="250"/>
        <v/>
      </c>
      <c r="E718" s="56" t="str">
        <f t="shared" si="251"/>
        <v/>
      </c>
      <c r="F718" s="66" t="str">
        <f t="shared" si="252"/>
        <v/>
      </c>
      <c r="G718" s="66" t="str">
        <f t="shared" si="253"/>
        <v/>
      </c>
      <c r="H718" s="57" t="str">
        <f t="shared" si="254"/>
        <v/>
      </c>
      <c r="I718" s="57" t="str">
        <f t="shared" si="255"/>
        <v/>
      </c>
      <c r="J718" s="64" t="str">
        <f t="shared" si="256"/>
        <v/>
      </c>
      <c r="K718" s="64" t="str">
        <f t="shared" si="257"/>
        <v/>
      </c>
      <c r="L718" s="114" t="str">
        <f t="shared" si="258"/>
        <v/>
      </c>
      <c r="M718" s="114" t="str">
        <f t="shared" si="259"/>
        <v/>
      </c>
      <c r="N718" s="113" t="str">
        <f>IF(B718&lt;&gt;"",IF(INDEX(ctrlage,B718)=TRUE,Livraison!$B$15-(YEAR(INDEX(pgebdat,B718))),""),"")</f>
        <v/>
      </c>
      <c r="O718" s="107"/>
      <c r="P718" s="105"/>
      <c r="Q718" s="108"/>
      <c r="R718" s="126"/>
      <c r="S718" s="108"/>
      <c r="T718" s="108"/>
      <c r="U718" s="108"/>
      <c r="V718" s="105"/>
      <c r="W718" s="132" t="str">
        <f t="shared" si="263"/>
        <v/>
      </c>
      <c r="X718" s="26" t="str">
        <f t="shared" si="260"/>
        <v/>
      </c>
      <c r="Y718" s="26" t="str">
        <f t="shared" si="242"/>
        <v/>
      </c>
      <c r="Z718" s="26" t="str">
        <f t="shared" si="243"/>
        <v/>
      </c>
      <c r="AA718" s="26" t="str">
        <f t="shared" si="244"/>
        <v/>
      </c>
      <c r="AB718" s="26" t="str">
        <f t="shared" si="245"/>
        <v/>
      </c>
      <c r="AC718" s="26" t="str">
        <f t="shared" si="246"/>
        <v/>
      </c>
      <c r="AD718" s="26" t="str">
        <f>IF(OR(ISBLANK(U718),ISBLANK(Q718),U718="-"),"",IF(ISNA(MATCH(U718,libtwolang,0)),FALSE,IF(AND(Z718=TRUE,INDEX(codetform,MATCH(Qualification!Q718,libtform,0))&gt;=10311000,INDEX(codetform,MATCH(Qualification!Q718,libtform,0))&lt;=10319900),IF(AND(INDEX(codetwolang,MATCH(Qualification!U718,libtwolang,0))&gt;=1,INDEX(codetwolang,MATCH(Qualification!U718,libtwolang,0))&lt;=999),TRUE,FALSE),IF(AND(INDEX(codetwolang,MATCH(Qualification!U718,libtwolang,0))&gt;=10,INDEX(codetwolang,MATCH(Qualification!U718,libtwolang,0))&lt;=99),FALSE,TRUE))))</f>
        <v/>
      </c>
      <c r="AE718" s="26" t="str">
        <f t="shared" si="261"/>
        <v/>
      </c>
      <c r="AF718" s="56" t="str">
        <f t="shared" si="247"/>
        <v/>
      </c>
    </row>
    <row r="719" spans="1:32">
      <c r="A719" s="40" t="str">
        <f t="shared" si="262"/>
        <v/>
      </c>
      <c r="B719" s="40" t="str">
        <f t="shared" si="248"/>
        <v/>
      </c>
      <c r="C719" s="65" t="str">
        <f t="shared" si="249"/>
        <v/>
      </c>
      <c r="D719" s="56" t="str">
        <f t="shared" si="250"/>
        <v/>
      </c>
      <c r="E719" s="56" t="str">
        <f t="shared" si="251"/>
        <v/>
      </c>
      <c r="F719" s="66" t="str">
        <f t="shared" si="252"/>
        <v/>
      </c>
      <c r="G719" s="66" t="str">
        <f t="shared" si="253"/>
        <v/>
      </c>
      <c r="H719" s="57" t="str">
        <f t="shared" si="254"/>
        <v/>
      </c>
      <c r="I719" s="57" t="str">
        <f t="shared" si="255"/>
        <v/>
      </c>
      <c r="J719" s="64" t="str">
        <f t="shared" si="256"/>
        <v/>
      </c>
      <c r="K719" s="64" t="str">
        <f t="shared" si="257"/>
        <v/>
      </c>
      <c r="L719" s="114" t="str">
        <f t="shared" si="258"/>
        <v/>
      </c>
      <c r="M719" s="114" t="str">
        <f t="shared" si="259"/>
        <v/>
      </c>
      <c r="N719" s="113" t="str">
        <f>IF(B719&lt;&gt;"",IF(INDEX(ctrlage,B719)=TRUE,Livraison!$B$15-(YEAR(INDEX(pgebdat,B719))),""),"")</f>
        <v/>
      </c>
      <c r="O719" s="107"/>
      <c r="P719" s="105"/>
      <c r="Q719" s="108"/>
      <c r="R719" s="126"/>
      <c r="S719" s="108"/>
      <c r="T719" s="108"/>
      <c r="U719" s="108"/>
      <c r="V719" s="105"/>
      <c r="W719" s="132" t="str">
        <f t="shared" si="263"/>
        <v/>
      </c>
      <c r="X719" s="26" t="str">
        <f t="shared" si="260"/>
        <v/>
      </c>
      <c r="Y719" s="26" t="str">
        <f t="shared" si="242"/>
        <v/>
      </c>
      <c r="Z719" s="26" t="str">
        <f t="shared" si="243"/>
        <v/>
      </c>
      <c r="AA719" s="26" t="str">
        <f t="shared" si="244"/>
        <v/>
      </c>
      <c r="AB719" s="26" t="str">
        <f t="shared" si="245"/>
        <v/>
      </c>
      <c r="AC719" s="26" t="str">
        <f t="shared" si="246"/>
        <v/>
      </c>
      <c r="AD719" s="26" t="str">
        <f>IF(OR(ISBLANK(U719),ISBLANK(Q719),U719="-"),"",IF(ISNA(MATCH(U719,libtwolang,0)),FALSE,IF(AND(Z719=TRUE,INDEX(codetform,MATCH(Qualification!Q719,libtform,0))&gt;=10311000,INDEX(codetform,MATCH(Qualification!Q719,libtform,0))&lt;=10319900),IF(AND(INDEX(codetwolang,MATCH(Qualification!U719,libtwolang,0))&gt;=1,INDEX(codetwolang,MATCH(Qualification!U719,libtwolang,0))&lt;=999),TRUE,FALSE),IF(AND(INDEX(codetwolang,MATCH(Qualification!U719,libtwolang,0))&gt;=10,INDEX(codetwolang,MATCH(Qualification!U719,libtwolang,0))&lt;=99),FALSE,TRUE))))</f>
        <v/>
      </c>
      <c r="AE719" s="26" t="str">
        <f t="shared" si="261"/>
        <v/>
      </c>
      <c r="AF719" s="56" t="str">
        <f t="shared" si="247"/>
        <v/>
      </c>
    </row>
    <row r="720" spans="1:32">
      <c r="A720" s="40" t="str">
        <f t="shared" si="262"/>
        <v/>
      </c>
      <c r="B720" s="40" t="str">
        <f t="shared" si="248"/>
        <v/>
      </c>
      <c r="C720" s="65" t="str">
        <f t="shared" si="249"/>
        <v/>
      </c>
      <c r="D720" s="56" t="str">
        <f t="shared" si="250"/>
        <v/>
      </c>
      <c r="E720" s="56" t="str">
        <f t="shared" si="251"/>
        <v/>
      </c>
      <c r="F720" s="66" t="str">
        <f t="shared" si="252"/>
        <v/>
      </c>
      <c r="G720" s="66" t="str">
        <f t="shared" si="253"/>
        <v/>
      </c>
      <c r="H720" s="57" t="str">
        <f t="shared" si="254"/>
        <v/>
      </c>
      <c r="I720" s="57" t="str">
        <f t="shared" si="255"/>
        <v/>
      </c>
      <c r="J720" s="64" t="str">
        <f t="shared" si="256"/>
        <v/>
      </c>
      <c r="K720" s="64" t="str">
        <f t="shared" si="257"/>
        <v/>
      </c>
      <c r="L720" s="114" t="str">
        <f t="shared" si="258"/>
        <v/>
      </c>
      <c r="M720" s="114" t="str">
        <f t="shared" si="259"/>
        <v/>
      </c>
      <c r="N720" s="113" t="str">
        <f>IF(B720&lt;&gt;"",IF(INDEX(ctrlage,B720)=TRUE,Livraison!$B$15-(YEAR(INDEX(pgebdat,B720))),""),"")</f>
        <v/>
      </c>
      <c r="O720" s="107"/>
      <c r="P720" s="105"/>
      <c r="Q720" s="108"/>
      <c r="R720" s="126"/>
      <c r="S720" s="108"/>
      <c r="T720" s="108"/>
      <c r="U720" s="108"/>
      <c r="V720" s="105"/>
      <c r="W720" s="132" t="str">
        <f t="shared" si="263"/>
        <v/>
      </c>
      <c r="X720" s="26" t="str">
        <f t="shared" si="260"/>
        <v/>
      </c>
      <c r="Y720" s="26" t="str">
        <f t="shared" si="242"/>
        <v/>
      </c>
      <c r="Z720" s="26" t="str">
        <f t="shared" si="243"/>
        <v/>
      </c>
      <c r="AA720" s="26" t="str">
        <f t="shared" si="244"/>
        <v/>
      </c>
      <c r="AB720" s="26" t="str">
        <f t="shared" si="245"/>
        <v/>
      </c>
      <c r="AC720" s="26" t="str">
        <f t="shared" si="246"/>
        <v/>
      </c>
      <c r="AD720" s="26" t="str">
        <f>IF(OR(ISBLANK(U720),ISBLANK(Q720),U720="-"),"",IF(ISNA(MATCH(U720,libtwolang,0)),FALSE,IF(AND(Z720=TRUE,INDEX(codetform,MATCH(Qualification!Q720,libtform,0))&gt;=10311000,INDEX(codetform,MATCH(Qualification!Q720,libtform,0))&lt;=10319900),IF(AND(INDEX(codetwolang,MATCH(Qualification!U720,libtwolang,0))&gt;=1,INDEX(codetwolang,MATCH(Qualification!U720,libtwolang,0))&lt;=999),TRUE,FALSE),IF(AND(INDEX(codetwolang,MATCH(Qualification!U720,libtwolang,0))&gt;=10,INDEX(codetwolang,MATCH(Qualification!U720,libtwolang,0))&lt;=99),FALSE,TRUE))))</f>
        <v/>
      </c>
      <c r="AE720" s="26" t="str">
        <f t="shared" si="261"/>
        <v/>
      </c>
      <c r="AF720" s="56" t="str">
        <f t="shared" si="247"/>
        <v/>
      </c>
    </row>
    <row r="721" spans="1:32">
      <c r="A721" s="40" t="str">
        <f t="shared" si="262"/>
        <v/>
      </c>
      <c r="B721" s="40" t="str">
        <f t="shared" si="248"/>
        <v/>
      </c>
      <c r="C721" s="65" t="str">
        <f t="shared" si="249"/>
        <v/>
      </c>
      <c r="D721" s="56" t="str">
        <f t="shared" si="250"/>
        <v/>
      </c>
      <c r="E721" s="56" t="str">
        <f t="shared" si="251"/>
        <v/>
      </c>
      <c r="F721" s="66" t="str">
        <f t="shared" si="252"/>
        <v/>
      </c>
      <c r="G721" s="66" t="str">
        <f t="shared" si="253"/>
        <v/>
      </c>
      <c r="H721" s="57" t="str">
        <f t="shared" si="254"/>
        <v/>
      </c>
      <c r="I721" s="57" t="str">
        <f t="shared" si="255"/>
        <v/>
      </c>
      <c r="J721" s="64" t="str">
        <f t="shared" si="256"/>
        <v/>
      </c>
      <c r="K721" s="64" t="str">
        <f t="shared" si="257"/>
        <v/>
      </c>
      <c r="L721" s="114" t="str">
        <f t="shared" si="258"/>
        <v/>
      </c>
      <c r="M721" s="114" t="str">
        <f t="shared" si="259"/>
        <v/>
      </c>
      <c r="N721" s="113" t="str">
        <f>IF(B721&lt;&gt;"",IF(INDEX(ctrlage,B721)=TRUE,Livraison!$B$15-(YEAR(INDEX(pgebdat,B721))),""),"")</f>
        <v/>
      </c>
      <c r="O721" s="107"/>
      <c r="P721" s="105"/>
      <c r="Q721" s="108"/>
      <c r="R721" s="126"/>
      <c r="S721" s="108"/>
      <c r="T721" s="108"/>
      <c r="U721" s="108"/>
      <c r="V721" s="105"/>
      <c r="W721" s="132" t="str">
        <f t="shared" si="263"/>
        <v/>
      </c>
      <c r="X721" s="26" t="str">
        <f t="shared" si="260"/>
        <v/>
      </c>
      <c r="Y721" s="26" t="str">
        <f t="shared" si="242"/>
        <v/>
      </c>
      <c r="Z721" s="26" t="str">
        <f t="shared" si="243"/>
        <v/>
      </c>
      <c r="AA721" s="26" t="str">
        <f t="shared" si="244"/>
        <v/>
      </c>
      <c r="AB721" s="26" t="str">
        <f t="shared" si="245"/>
        <v/>
      </c>
      <c r="AC721" s="26" t="str">
        <f t="shared" si="246"/>
        <v/>
      </c>
      <c r="AD721" s="26" t="str">
        <f>IF(OR(ISBLANK(U721),ISBLANK(Q721),U721="-"),"",IF(ISNA(MATCH(U721,libtwolang,0)),FALSE,IF(AND(Z721=TRUE,INDEX(codetform,MATCH(Qualification!Q721,libtform,0))&gt;=10311000,INDEX(codetform,MATCH(Qualification!Q721,libtform,0))&lt;=10319900),IF(AND(INDEX(codetwolang,MATCH(Qualification!U721,libtwolang,0))&gt;=1,INDEX(codetwolang,MATCH(Qualification!U721,libtwolang,0))&lt;=999),TRUE,FALSE),IF(AND(INDEX(codetwolang,MATCH(Qualification!U721,libtwolang,0))&gt;=10,INDEX(codetwolang,MATCH(Qualification!U721,libtwolang,0))&lt;=99),FALSE,TRUE))))</f>
        <v/>
      </c>
      <c r="AE721" s="26" t="str">
        <f t="shared" si="261"/>
        <v/>
      </c>
      <c r="AF721" s="56" t="str">
        <f t="shared" si="247"/>
        <v/>
      </c>
    </row>
    <row r="722" spans="1:32">
      <c r="A722" s="40" t="str">
        <f t="shared" si="262"/>
        <v/>
      </c>
      <c r="B722" s="40" t="str">
        <f t="shared" si="248"/>
        <v/>
      </c>
      <c r="C722" s="65" t="str">
        <f t="shared" si="249"/>
        <v/>
      </c>
      <c r="D722" s="56" t="str">
        <f t="shared" si="250"/>
        <v/>
      </c>
      <c r="E722" s="56" t="str">
        <f t="shared" si="251"/>
        <v/>
      </c>
      <c r="F722" s="66" t="str">
        <f t="shared" si="252"/>
        <v/>
      </c>
      <c r="G722" s="66" t="str">
        <f t="shared" si="253"/>
        <v/>
      </c>
      <c r="H722" s="57" t="str">
        <f t="shared" si="254"/>
        <v/>
      </c>
      <c r="I722" s="57" t="str">
        <f t="shared" si="255"/>
        <v/>
      </c>
      <c r="J722" s="64" t="str">
        <f t="shared" si="256"/>
        <v/>
      </c>
      <c r="K722" s="64" t="str">
        <f t="shared" si="257"/>
        <v/>
      </c>
      <c r="L722" s="114" t="str">
        <f t="shared" si="258"/>
        <v/>
      </c>
      <c r="M722" s="114" t="str">
        <f t="shared" si="259"/>
        <v/>
      </c>
      <c r="N722" s="113" t="str">
        <f>IF(B722&lt;&gt;"",IF(INDEX(ctrlage,B722)=TRUE,Livraison!$B$15-(YEAR(INDEX(pgebdat,B722))),""),"")</f>
        <v/>
      </c>
      <c r="O722" s="107"/>
      <c r="P722" s="105"/>
      <c r="Q722" s="108"/>
      <c r="R722" s="126"/>
      <c r="S722" s="108"/>
      <c r="T722" s="108"/>
      <c r="U722" s="108"/>
      <c r="V722" s="105"/>
      <c r="W722" s="132" t="str">
        <f t="shared" si="263"/>
        <v/>
      </c>
      <c r="X722" s="26" t="str">
        <f t="shared" si="260"/>
        <v/>
      </c>
      <c r="Y722" s="26" t="str">
        <f t="shared" si="242"/>
        <v/>
      </c>
      <c r="Z722" s="26" t="str">
        <f t="shared" si="243"/>
        <v/>
      </c>
      <c r="AA722" s="26" t="str">
        <f t="shared" si="244"/>
        <v/>
      </c>
      <c r="AB722" s="26" t="str">
        <f t="shared" si="245"/>
        <v/>
      </c>
      <c r="AC722" s="26" t="str">
        <f t="shared" si="246"/>
        <v/>
      </c>
      <c r="AD722" s="26" t="str">
        <f>IF(OR(ISBLANK(U722),ISBLANK(Q722),U722="-"),"",IF(ISNA(MATCH(U722,libtwolang,0)),FALSE,IF(AND(Z722=TRUE,INDEX(codetform,MATCH(Qualification!Q722,libtform,0))&gt;=10311000,INDEX(codetform,MATCH(Qualification!Q722,libtform,0))&lt;=10319900),IF(AND(INDEX(codetwolang,MATCH(Qualification!U722,libtwolang,0))&gt;=1,INDEX(codetwolang,MATCH(Qualification!U722,libtwolang,0))&lt;=999),TRUE,FALSE),IF(AND(INDEX(codetwolang,MATCH(Qualification!U722,libtwolang,0))&gt;=10,INDEX(codetwolang,MATCH(Qualification!U722,libtwolang,0))&lt;=99),FALSE,TRUE))))</f>
        <v/>
      </c>
      <c r="AE722" s="26" t="str">
        <f t="shared" si="261"/>
        <v/>
      </c>
      <c r="AF722" s="56" t="str">
        <f t="shared" si="247"/>
        <v/>
      </c>
    </row>
    <row r="723" spans="1:32">
      <c r="A723" s="40" t="str">
        <f t="shared" si="262"/>
        <v/>
      </c>
      <c r="B723" s="40" t="str">
        <f t="shared" si="248"/>
        <v/>
      </c>
      <c r="C723" s="65" t="str">
        <f t="shared" si="249"/>
        <v/>
      </c>
      <c r="D723" s="56" t="str">
        <f t="shared" si="250"/>
        <v/>
      </c>
      <c r="E723" s="56" t="str">
        <f t="shared" si="251"/>
        <v/>
      </c>
      <c r="F723" s="66" t="str">
        <f t="shared" si="252"/>
        <v/>
      </c>
      <c r="G723" s="66" t="str">
        <f t="shared" si="253"/>
        <v/>
      </c>
      <c r="H723" s="57" t="str">
        <f t="shared" si="254"/>
        <v/>
      </c>
      <c r="I723" s="57" t="str">
        <f t="shared" si="255"/>
        <v/>
      </c>
      <c r="J723" s="64" t="str">
        <f t="shared" si="256"/>
        <v/>
      </c>
      <c r="K723" s="64" t="str">
        <f t="shared" si="257"/>
        <v/>
      </c>
      <c r="L723" s="114" t="str">
        <f t="shared" si="258"/>
        <v/>
      </c>
      <c r="M723" s="114" t="str">
        <f t="shared" si="259"/>
        <v/>
      </c>
      <c r="N723" s="113" t="str">
        <f>IF(B723&lt;&gt;"",IF(INDEX(ctrlage,B723)=TRUE,Livraison!$B$15-(YEAR(INDEX(pgebdat,B723))),""),"")</f>
        <v/>
      </c>
      <c r="O723" s="107"/>
      <c r="P723" s="105"/>
      <c r="Q723" s="108"/>
      <c r="R723" s="126"/>
      <c r="S723" s="108"/>
      <c r="T723" s="108"/>
      <c r="U723" s="108"/>
      <c r="V723" s="105"/>
      <c r="W723" s="132" t="str">
        <f t="shared" si="263"/>
        <v/>
      </c>
      <c r="X723" s="26" t="str">
        <f t="shared" si="260"/>
        <v/>
      </c>
      <c r="Y723" s="26" t="str">
        <f t="shared" si="242"/>
        <v/>
      </c>
      <c r="Z723" s="26" t="str">
        <f t="shared" si="243"/>
        <v/>
      </c>
      <c r="AA723" s="26" t="str">
        <f t="shared" si="244"/>
        <v/>
      </c>
      <c r="AB723" s="26" t="str">
        <f t="shared" si="245"/>
        <v/>
      </c>
      <c r="AC723" s="26" t="str">
        <f t="shared" si="246"/>
        <v/>
      </c>
      <c r="AD723" s="26" t="str">
        <f>IF(OR(ISBLANK(U723),ISBLANK(Q723),U723="-"),"",IF(ISNA(MATCH(U723,libtwolang,0)),FALSE,IF(AND(Z723=TRUE,INDEX(codetform,MATCH(Qualification!Q723,libtform,0))&gt;=10311000,INDEX(codetform,MATCH(Qualification!Q723,libtform,0))&lt;=10319900),IF(AND(INDEX(codetwolang,MATCH(Qualification!U723,libtwolang,0))&gt;=1,INDEX(codetwolang,MATCH(Qualification!U723,libtwolang,0))&lt;=999),TRUE,FALSE),IF(AND(INDEX(codetwolang,MATCH(Qualification!U723,libtwolang,0))&gt;=10,INDEX(codetwolang,MATCH(Qualification!U723,libtwolang,0))&lt;=99),FALSE,TRUE))))</f>
        <v/>
      </c>
      <c r="AE723" s="26" t="str">
        <f t="shared" si="261"/>
        <v/>
      </c>
      <c r="AF723" s="56" t="str">
        <f t="shared" si="247"/>
        <v/>
      </c>
    </row>
    <row r="724" spans="1:32">
      <c r="A724" s="40" t="str">
        <f t="shared" si="262"/>
        <v/>
      </c>
      <c r="B724" s="40" t="str">
        <f t="shared" si="248"/>
        <v/>
      </c>
      <c r="C724" s="65" t="str">
        <f t="shared" si="249"/>
        <v/>
      </c>
      <c r="D724" s="56" t="str">
        <f t="shared" si="250"/>
        <v/>
      </c>
      <c r="E724" s="56" t="str">
        <f t="shared" si="251"/>
        <v/>
      </c>
      <c r="F724" s="66" t="str">
        <f t="shared" si="252"/>
        <v/>
      </c>
      <c r="G724" s="66" t="str">
        <f t="shared" si="253"/>
        <v/>
      </c>
      <c r="H724" s="57" t="str">
        <f t="shared" si="254"/>
        <v/>
      </c>
      <c r="I724" s="57" t="str">
        <f t="shared" si="255"/>
        <v/>
      </c>
      <c r="J724" s="64" t="str">
        <f t="shared" si="256"/>
        <v/>
      </c>
      <c r="K724" s="64" t="str">
        <f t="shared" si="257"/>
        <v/>
      </c>
      <c r="L724" s="114" t="str">
        <f t="shared" si="258"/>
        <v/>
      </c>
      <c r="M724" s="114" t="str">
        <f t="shared" si="259"/>
        <v/>
      </c>
      <c r="N724" s="113" t="str">
        <f>IF(B724&lt;&gt;"",IF(INDEX(ctrlage,B724)=TRUE,Livraison!$B$15-(YEAR(INDEX(pgebdat,B724))),""),"")</f>
        <v/>
      </c>
      <c r="O724" s="107"/>
      <c r="P724" s="105"/>
      <c r="Q724" s="108"/>
      <c r="R724" s="126"/>
      <c r="S724" s="108"/>
      <c r="T724" s="108"/>
      <c r="U724" s="108"/>
      <c r="V724" s="105"/>
      <c r="W724" s="132" t="str">
        <f t="shared" si="263"/>
        <v/>
      </c>
      <c r="X724" s="26" t="str">
        <f t="shared" si="260"/>
        <v/>
      </c>
      <c r="Y724" s="26" t="str">
        <f t="shared" si="242"/>
        <v/>
      </c>
      <c r="Z724" s="26" t="str">
        <f t="shared" si="243"/>
        <v/>
      </c>
      <c r="AA724" s="26" t="str">
        <f t="shared" si="244"/>
        <v/>
      </c>
      <c r="AB724" s="26" t="str">
        <f t="shared" si="245"/>
        <v/>
      </c>
      <c r="AC724" s="26" t="str">
        <f t="shared" si="246"/>
        <v/>
      </c>
      <c r="AD724" s="26" t="str">
        <f>IF(OR(ISBLANK(U724),ISBLANK(Q724),U724="-"),"",IF(ISNA(MATCH(U724,libtwolang,0)),FALSE,IF(AND(Z724=TRUE,INDEX(codetform,MATCH(Qualification!Q724,libtform,0))&gt;=10311000,INDEX(codetform,MATCH(Qualification!Q724,libtform,0))&lt;=10319900),IF(AND(INDEX(codetwolang,MATCH(Qualification!U724,libtwolang,0))&gt;=1,INDEX(codetwolang,MATCH(Qualification!U724,libtwolang,0))&lt;=999),TRUE,FALSE),IF(AND(INDEX(codetwolang,MATCH(Qualification!U724,libtwolang,0))&gt;=10,INDEX(codetwolang,MATCH(Qualification!U724,libtwolang,0))&lt;=99),FALSE,TRUE))))</f>
        <v/>
      </c>
      <c r="AE724" s="26" t="str">
        <f t="shared" si="261"/>
        <v/>
      </c>
      <c r="AF724" s="56" t="str">
        <f t="shared" si="247"/>
        <v/>
      </c>
    </row>
    <row r="725" spans="1:32">
      <c r="A725" s="40" t="str">
        <f t="shared" si="262"/>
        <v/>
      </c>
      <c r="B725" s="40" t="str">
        <f t="shared" si="248"/>
        <v/>
      </c>
      <c r="C725" s="65" t="str">
        <f t="shared" si="249"/>
        <v/>
      </c>
      <c r="D725" s="56" t="str">
        <f t="shared" si="250"/>
        <v/>
      </c>
      <c r="E725" s="56" t="str">
        <f t="shared" si="251"/>
        <v/>
      </c>
      <c r="F725" s="66" t="str">
        <f t="shared" si="252"/>
        <v/>
      </c>
      <c r="G725" s="66" t="str">
        <f t="shared" si="253"/>
        <v/>
      </c>
      <c r="H725" s="57" t="str">
        <f t="shared" si="254"/>
        <v/>
      </c>
      <c r="I725" s="57" t="str">
        <f t="shared" si="255"/>
        <v/>
      </c>
      <c r="J725" s="64" t="str">
        <f t="shared" si="256"/>
        <v/>
      </c>
      <c r="K725" s="64" t="str">
        <f t="shared" si="257"/>
        <v/>
      </c>
      <c r="L725" s="114" t="str">
        <f t="shared" si="258"/>
        <v/>
      </c>
      <c r="M725" s="114" t="str">
        <f t="shared" si="259"/>
        <v/>
      </c>
      <c r="N725" s="113" t="str">
        <f>IF(B725&lt;&gt;"",IF(INDEX(ctrlage,B725)=TRUE,Livraison!$B$15-(YEAR(INDEX(pgebdat,B725))),""),"")</f>
        <v/>
      </c>
      <c r="O725" s="107"/>
      <c r="P725" s="105"/>
      <c r="Q725" s="108"/>
      <c r="R725" s="126"/>
      <c r="S725" s="108"/>
      <c r="T725" s="108"/>
      <c r="U725" s="108"/>
      <c r="V725" s="105"/>
      <c r="W725" s="132" t="str">
        <f t="shared" si="263"/>
        <v/>
      </c>
      <c r="X725" s="26" t="str">
        <f t="shared" si="260"/>
        <v/>
      </c>
      <c r="Y725" s="26" t="str">
        <f t="shared" si="242"/>
        <v/>
      </c>
      <c r="Z725" s="26" t="str">
        <f t="shared" si="243"/>
        <v/>
      </c>
      <c r="AA725" s="26" t="str">
        <f t="shared" si="244"/>
        <v/>
      </c>
      <c r="AB725" s="26" t="str">
        <f t="shared" si="245"/>
        <v/>
      </c>
      <c r="AC725" s="26" t="str">
        <f t="shared" si="246"/>
        <v/>
      </c>
      <c r="AD725" s="26" t="str">
        <f>IF(OR(ISBLANK(U725),ISBLANK(Q725),U725="-"),"",IF(ISNA(MATCH(U725,libtwolang,0)),FALSE,IF(AND(Z725=TRUE,INDEX(codetform,MATCH(Qualification!Q725,libtform,0))&gt;=10311000,INDEX(codetform,MATCH(Qualification!Q725,libtform,0))&lt;=10319900),IF(AND(INDEX(codetwolang,MATCH(Qualification!U725,libtwolang,0))&gt;=1,INDEX(codetwolang,MATCH(Qualification!U725,libtwolang,0))&lt;=999),TRUE,FALSE),IF(AND(INDEX(codetwolang,MATCH(Qualification!U725,libtwolang,0))&gt;=10,INDEX(codetwolang,MATCH(Qualification!U725,libtwolang,0))&lt;=99),FALSE,TRUE))))</f>
        <v/>
      </c>
      <c r="AE725" s="26" t="str">
        <f t="shared" si="261"/>
        <v/>
      </c>
      <c r="AF725" s="56" t="str">
        <f t="shared" si="247"/>
        <v/>
      </c>
    </row>
    <row r="726" spans="1:32">
      <c r="A726" s="40" t="str">
        <f t="shared" si="262"/>
        <v/>
      </c>
      <c r="B726" s="40" t="str">
        <f t="shared" si="248"/>
        <v/>
      </c>
      <c r="C726" s="65" t="str">
        <f t="shared" si="249"/>
        <v/>
      </c>
      <c r="D726" s="56" t="str">
        <f t="shared" si="250"/>
        <v/>
      </c>
      <c r="E726" s="56" t="str">
        <f t="shared" si="251"/>
        <v/>
      </c>
      <c r="F726" s="66" t="str">
        <f t="shared" si="252"/>
        <v/>
      </c>
      <c r="G726" s="66" t="str">
        <f t="shared" si="253"/>
        <v/>
      </c>
      <c r="H726" s="57" t="str">
        <f t="shared" si="254"/>
        <v/>
      </c>
      <c r="I726" s="57" t="str">
        <f t="shared" si="255"/>
        <v/>
      </c>
      <c r="J726" s="64" t="str">
        <f t="shared" si="256"/>
        <v/>
      </c>
      <c r="K726" s="64" t="str">
        <f t="shared" si="257"/>
        <v/>
      </c>
      <c r="L726" s="114" t="str">
        <f t="shared" si="258"/>
        <v/>
      </c>
      <c r="M726" s="114" t="str">
        <f t="shared" si="259"/>
        <v/>
      </c>
      <c r="N726" s="113" t="str">
        <f>IF(B726&lt;&gt;"",IF(INDEX(ctrlage,B726)=TRUE,Livraison!$B$15-(YEAR(INDEX(pgebdat,B726))),""),"")</f>
        <v/>
      </c>
      <c r="O726" s="107"/>
      <c r="P726" s="105"/>
      <c r="Q726" s="108"/>
      <c r="R726" s="126"/>
      <c r="S726" s="108"/>
      <c r="T726" s="108"/>
      <c r="U726" s="108"/>
      <c r="V726" s="105"/>
      <c r="W726" s="132" t="str">
        <f t="shared" si="263"/>
        <v/>
      </c>
      <c r="X726" s="26" t="str">
        <f t="shared" si="260"/>
        <v/>
      </c>
      <c r="Y726" s="26" t="str">
        <f t="shared" si="242"/>
        <v/>
      </c>
      <c r="Z726" s="26" t="str">
        <f t="shared" si="243"/>
        <v/>
      </c>
      <c r="AA726" s="26" t="str">
        <f t="shared" si="244"/>
        <v/>
      </c>
      <c r="AB726" s="26" t="str">
        <f t="shared" si="245"/>
        <v/>
      </c>
      <c r="AC726" s="26" t="str">
        <f t="shared" si="246"/>
        <v/>
      </c>
      <c r="AD726" s="26" t="str">
        <f>IF(OR(ISBLANK(U726),ISBLANK(Q726),U726="-"),"",IF(ISNA(MATCH(U726,libtwolang,0)),FALSE,IF(AND(Z726=TRUE,INDEX(codetform,MATCH(Qualification!Q726,libtform,0))&gt;=10311000,INDEX(codetform,MATCH(Qualification!Q726,libtform,0))&lt;=10319900),IF(AND(INDEX(codetwolang,MATCH(Qualification!U726,libtwolang,0))&gt;=1,INDEX(codetwolang,MATCH(Qualification!U726,libtwolang,0))&lt;=999),TRUE,FALSE),IF(AND(INDEX(codetwolang,MATCH(Qualification!U726,libtwolang,0))&gt;=10,INDEX(codetwolang,MATCH(Qualification!U726,libtwolang,0))&lt;=99),FALSE,TRUE))))</f>
        <v/>
      </c>
      <c r="AE726" s="26" t="str">
        <f t="shared" si="261"/>
        <v/>
      </c>
      <c r="AF726" s="56" t="str">
        <f t="shared" si="247"/>
        <v/>
      </c>
    </row>
    <row r="727" spans="1:32">
      <c r="A727" s="40" t="str">
        <f t="shared" si="262"/>
        <v/>
      </c>
      <c r="B727" s="40" t="str">
        <f t="shared" si="248"/>
        <v/>
      </c>
      <c r="C727" s="65" t="str">
        <f t="shared" si="249"/>
        <v/>
      </c>
      <c r="D727" s="56" t="str">
        <f t="shared" si="250"/>
        <v/>
      </c>
      <c r="E727" s="56" t="str">
        <f t="shared" si="251"/>
        <v/>
      </c>
      <c r="F727" s="66" t="str">
        <f t="shared" si="252"/>
        <v/>
      </c>
      <c r="G727" s="66" t="str">
        <f t="shared" si="253"/>
        <v/>
      </c>
      <c r="H727" s="57" t="str">
        <f t="shared" si="254"/>
        <v/>
      </c>
      <c r="I727" s="57" t="str">
        <f t="shared" si="255"/>
        <v/>
      </c>
      <c r="J727" s="64" t="str">
        <f t="shared" si="256"/>
        <v/>
      </c>
      <c r="K727" s="64" t="str">
        <f t="shared" si="257"/>
        <v/>
      </c>
      <c r="L727" s="114" t="str">
        <f t="shared" si="258"/>
        <v/>
      </c>
      <c r="M727" s="114" t="str">
        <f t="shared" si="259"/>
        <v/>
      </c>
      <c r="N727" s="113" t="str">
        <f>IF(B727&lt;&gt;"",IF(INDEX(ctrlage,B727)=TRUE,Livraison!$B$15-(YEAR(INDEX(pgebdat,B727))),""),"")</f>
        <v/>
      </c>
      <c r="O727" s="107"/>
      <c r="P727" s="105"/>
      <c r="Q727" s="108"/>
      <c r="R727" s="126"/>
      <c r="S727" s="108"/>
      <c r="T727" s="108"/>
      <c r="U727" s="108"/>
      <c r="V727" s="105"/>
      <c r="W727" s="132" t="str">
        <f t="shared" si="263"/>
        <v/>
      </c>
      <c r="X727" s="26" t="str">
        <f t="shared" si="260"/>
        <v/>
      </c>
      <c r="Y727" s="26" t="str">
        <f t="shared" si="242"/>
        <v/>
      </c>
      <c r="Z727" s="26" t="str">
        <f t="shared" si="243"/>
        <v/>
      </c>
      <c r="AA727" s="26" t="str">
        <f t="shared" si="244"/>
        <v/>
      </c>
      <c r="AB727" s="26" t="str">
        <f t="shared" si="245"/>
        <v/>
      </c>
      <c r="AC727" s="26" t="str">
        <f t="shared" si="246"/>
        <v/>
      </c>
      <c r="AD727" s="26" t="str">
        <f>IF(OR(ISBLANK(U727),ISBLANK(Q727),U727="-"),"",IF(ISNA(MATCH(U727,libtwolang,0)),FALSE,IF(AND(Z727=TRUE,INDEX(codetform,MATCH(Qualification!Q727,libtform,0))&gt;=10311000,INDEX(codetform,MATCH(Qualification!Q727,libtform,0))&lt;=10319900),IF(AND(INDEX(codetwolang,MATCH(Qualification!U727,libtwolang,0))&gt;=1,INDEX(codetwolang,MATCH(Qualification!U727,libtwolang,0))&lt;=999),TRUE,FALSE),IF(AND(INDEX(codetwolang,MATCH(Qualification!U727,libtwolang,0))&gt;=10,INDEX(codetwolang,MATCH(Qualification!U727,libtwolang,0))&lt;=99),FALSE,TRUE))))</f>
        <v/>
      </c>
      <c r="AE727" s="26" t="str">
        <f t="shared" si="261"/>
        <v/>
      </c>
      <c r="AF727" s="56" t="str">
        <f t="shared" si="247"/>
        <v/>
      </c>
    </row>
    <row r="728" spans="1:32">
      <c r="A728" s="40" t="str">
        <f t="shared" si="262"/>
        <v/>
      </c>
      <c r="B728" s="40" t="str">
        <f t="shared" si="248"/>
        <v/>
      </c>
      <c r="C728" s="65" t="str">
        <f t="shared" si="249"/>
        <v/>
      </c>
      <c r="D728" s="56" t="str">
        <f t="shared" si="250"/>
        <v/>
      </c>
      <c r="E728" s="56" t="str">
        <f t="shared" si="251"/>
        <v/>
      </c>
      <c r="F728" s="66" t="str">
        <f t="shared" si="252"/>
        <v/>
      </c>
      <c r="G728" s="66" t="str">
        <f t="shared" si="253"/>
        <v/>
      </c>
      <c r="H728" s="57" t="str">
        <f t="shared" si="254"/>
        <v/>
      </c>
      <c r="I728" s="57" t="str">
        <f t="shared" si="255"/>
        <v/>
      </c>
      <c r="J728" s="64" t="str">
        <f t="shared" si="256"/>
        <v/>
      </c>
      <c r="K728" s="64" t="str">
        <f t="shared" si="257"/>
        <v/>
      </c>
      <c r="L728" s="114" t="str">
        <f t="shared" si="258"/>
        <v/>
      </c>
      <c r="M728" s="114" t="str">
        <f t="shared" si="259"/>
        <v/>
      </c>
      <c r="N728" s="113" t="str">
        <f>IF(B728&lt;&gt;"",IF(INDEX(ctrlage,B728)=TRUE,Livraison!$B$15-(YEAR(INDEX(pgebdat,B728))),""),"")</f>
        <v/>
      </c>
      <c r="O728" s="107"/>
      <c r="P728" s="105"/>
      <c r="Q728" s="108"/>
      <c r="R728" s="126"/>
      <c r="S728" s="108"/>
      <c r="T728" s="108"/>
      <c r="U728" s="108"/>
      <c r="V728" s="105"/>
      <c r="W728" s="132" t="str">
        <f t="shared" si="263"/>
        <v/>
      </c>
      <c r="X728" s="26" t="str">
        <f t="shared" si="260"/>
        <v/>
      </c>
      <c r="Y728" s="26" t="str">
        <f t="shared" si="242"/>
        <v/>
      </c>
      <c r="Z728" s="26" t="str">
        <f t="shared" si="243"/>
        <v/>
      </c>
      <c r="AA728" s="26" t="str">
        <f t="shared" si="244"/>
        <v/>
      </c>
      <c r="AB728" s="26" t="str">
        <f t="shared" si="245"/>
        <v/>
      </c>
      <c r="AC728" s="26" t="str">
        <f t="shared" si="246"/>
        <v/>
      </c>
      <c r="AD728" s="26" t="str">
        <f>IF(OR(ISBLANK(U728),ISBLANK(Q728),U728="-"),"",IF(ISNA(MATCH(U728,libtwolang,0)),FALSE,IF(AND(Z728=TRUE,INDEX(codetform,MATCH(Qualification!Q728,libtform,0))&gt;=10311000,INDEX(codetform,MATCH(Qualification!Q728,libtform,0))&lt;=10319900),IF(AND(INDEX(codetwolang,MATCH(Qualification!U728,libtwolang,0))&gt;=1,INDEX(codetwolang,MATCH(Qualification!U728,libtwolang,0))&lt;=999),TRUE,FALSE),IF(AND(INDEX(codetwolang,MATCH(Qualification!U728,libtwolang,0))&gt;=10,INDEX(codetwolang,MATCH(Qualification!U728,libtwolang,0))&lt;=99),FALSE,TRUE))))</f>
        <v/>
      </c>
      <c r="AE728" s="26" t="str">
        <f t="shared" si="261"/>
        <v/>
      </c>
      <c r="AF728" s="56" t="str">
        <f t="shared" si="247"/>
        <v/>
      </c>
    </row>
    <row r="729" spans="1:32">
      <c r="A729" s="40" t="str">
        <f t="shared" si="262"/>
        <v/>
      </c>
      <c r="B729" s="40" t="str">
        <f t="shared" si="248"/>
        <v/>
      </c>
      <c r="C729" s="65" t="str">
        <f t="shared" si="249"/>
        <v/>
      </c>
      <c r="D729" s="56" t="str">
        <f t="shared" si="250"/>
        <v/>
      </c>
      <c r="E729" s="56" t="str">
        <f t="shared" si="251"/>
        <v/>
      </c>
      <c r="F729" s="66" t="str">
        <f t="shared" si="252"/>
        <v/>
      </c>
      <c r="G729" s="66" t="str">
        <f t="shared" si="253"/>
        <v/>
      </c>
      <c r="H729" s="57" t="str">
        <f t="shared" si="254"/>
        <v/>
      </c>
      <c r="I729" s="57" t="str">
        <f t="shared" si="255"/>
        <v/>
      </c>
      <c r="J729" s="64" t="str">
        <f t="shared" si="256"/>
        <v/>
      </c>
      <c r="K729" s="64" t="str">
        <f t="shared" si="257"/>
        <v/>
      </c>
      <c r="L729" s="114" t="str">
        <f t="shared" si="258"/>
        <v/>
      </c>
      <c r="M729" s="114" t="str">
        <f t="shared" si="259"/>
        <v/>
      </c>
      <c r="N729" s="113" t="str">
        <f>IF(B729&lt;&gt;"",IF(INDEX(ctrlage,B729)=TRUE,Livraison!$B$15-(YEAR(INDEX(pgebdat,B729))),""),"")</f>
        <v/>
      </c>
      <c r="O729" s="107"/>
      <c r="P729" s="105"/>
      <c r="Q729" s="108"/>
      <c r="R729" s="126"/>
      <c r="S729" s="108"/>
      <c r="T729" s="108"/>
      <c r="U729" s="108"/>
      <c r="V729" s="105"/>
      <c r="W729" s="132" t="str">
        <f t="shared" si="263"/>
        <v/>
      </c>
      <c r="X729" s="26" t="str">
        <f t="shared" si="260"/>
        <v/>
      </c>
      <c r="Y729" s="26" t="str">
        <f t="shared" si="242"/>
        <v/>
      </c>
      <c r="Z729" s="26" t="str">
        <f t="shared" si="243"/>
        <v/>
      </c>
      <c r="AA729" s="26" t="str">
        <f t="shared" si="244"/>
        <v/>
      </c>
      <c r="AB729" s="26" t="str">
        <f t="shared" si="245"/>
        <v/>
      </c>
      <c r="AC729" s="26" t="str">
        <f t="shared" si="246"/>
        <v/>
      </c>
      <c r="AD729" s="26" t="str">
        <f>IF(OR(ISBLANK(U729),ISBLANK(Q729),U729="-"),"",IF(ISNA(MATCH(U729,libtwolang,0)),FALSE,IF(AND(Z729=TRUE,INDEX(codetform,MATCH(Qualification!Q729,libtform,0))&gt;=10311000,INDEX(codetform,MATCH(Qualification!Q729,libtform,0))&lt;=10319900),IF(AND(INDEX(codetwolang,MATCH(Qualification!U729,libtwolang,0))&gt;=1,INDEX(codetwolang,MATCH(Qualification!U729,libtwolang,0))&lt;=999),TRUE,FALSE),IF(AND(INDEX(codetwolang,MATCH(Qualification!U729,libtwolang,0))&gt;=10,INDEX(codetwolang,MATCH(Qualification!U729,libtwolang,0))&lt;=99),FALSE,TRUE))))</f>
        <v/>
      </c>
      <c r="AE729" s="26" t="str">
        <f t="shared" si="261"/>
        <v/>
      </c>
      <c r="AF729" s="56" t="str">
        <f t="shared" si="247"/>
        <v/>
      </c>
    </row>
    <row r="730" spans="1:32">
      <c r="A730" s="40" t="str">
        <f t="shared" si="262"/>
        <v/>
      </c>
      <c r="B730" s="40" t="str">
        <f t="shared" si="248"/>
        <v/>
      </c>
      <c r="C730" s="65" t="str">
        <f t="shared" si="249"/>
        <v/>
      </c>
      <c r="D730" s="56" t="str">
        <f t="shared" si="250"/>
        <v/>
      </c>
      <c r="E730" s="56" t="str">
        <f t="shared" si="251"/>
        <v/>
      </c>
      <c r="F730" s="66" t="str">
        <f t="shared" si="252"/>
        <v/>
      </c>
      <c r="G730" s="66" t="str">
        <f t="shared" si="253"/>
        <v/>
      </c>
      <c r="H730" s="57" t="str">
        <f t="shared" si="254"/>
        <v/>
      </c>
      <c r="I730" s="57" t="str">
        <f t="shared" si="255"/>
        <v/>
      </c>
      <c r="J730" s="64" t="str">
        <f t="shared" si="256"/>
        <v/>
      </c>
      <c r="K730" s="64" t="str">
        <f t="shared" si="257"/>
        <v/>
      </c>
      <c r="L730" s="114" t="str">
        <f t="shared" si="258"/>
        <v/>
      </c>
      <c r="M730" s="114" t="str">
        <f t="shared" si="259"/>
        <v/>
      </c>
      <c r="N730" s="113" t="str">
        <f>IF(B730&lt;&gt;"",IF(INDEX(ctrlage,B730)=TRUE,Livraison!$B$15-(YEAR(INDEX(pgebdat,B730))),""),"")</f>
        <v/>
      </c>
      <c r="O730" s="107"/>
      <c r="P730" s="105"/>
      <c r="Q730" s="108"/>
      <c r="R730" s="126"/>
      <c r="S730" s="108"/>
      <c r="T730" s="108"/>
      <c r="U730" s="108"/>
      <c r="V730" s="105"/>
      <c r="W730" s="132" t="str">
        <f t="shared" si="263"/>
        <v/>
      </c>
      <c r="X730" s="26" t="str">
        <f t="shared" si="260"/>
        <v/>
      </c>
      <c r="Y730" s="26" t="str">
        <f t="shared" si="242"/>
        <v/>
      </c>
      <c r="Z730" s="26" t="str">
        <f t="shared" si="243"/>
        <v/>
      </c>
      <c r="AA730" s="26" t="str">
        <f t="shared" si="244"/>
        <v/>
      </c>
      <c r="AB730" s="26" t="str">
        <f t="shared" si="245"/>
        <v/>
      </c>
      <c r="AC730" s="26" t="str">
        <f t="shared" si="246"/>
        <v/>
      </c>
      <c r="AD730" s="26" t="str">
        <f>IF(OR(ISBLANK(U730),ISBLANK(Q730),U730="-"),"",IF(ISNA(MATCH(U730,libtwolang,0)),FALSE,IF(AND(Z730=TRUE,INDEX(codetform,MATCH(Qualification!Q730,libtform,0))&gt;=10311000,INDEX(codetform,MATCH(Qualification!Q730,libtform,0))&lt;=10319900),IF(AND(INDEX(codetwolang,MATCH(Qualification!U730,libtwolang,0))&gt;=1,INDEX(codetwolang,MATCH(Qualification!U730,libtwolang,0))&lt;=999),TRUE,FALSE),IF(AND(INDEX(codetwolang,MATCH(Qualification!U730,libtwolang,0))&gt;=10,INDEX(codetwolang,MATCH(Qualification!U730,libtwolang,0))&lt;=99),FALSE,TRUE))))</f>
        <v/>
      </c>
      <c r="AE730" s="26" t="str">
        <f t="shared" si="261"/>
        <v/>
      </c>
      <c r="AF730" s="56" t="str">
        <f t="shared" si="247"/>
        <v/>
      </c>
    </row>
    <row r="731" spans="1:32">
      <c r="A731" s="40" t="str">
        <f t="shared" si="262"/>
        <v/>
      </c>
      <c r="B731" s="40" t="str">
        <f t="shared" si="248"/>
        <v/>
      </c>
      <c r="C731" s="65" t="str">
        <f t="shared" si="249"/>
        <v/>
      </c>
      <c r="D731" s="56" t="str">
        <f t="shared" si="250"/>
        <v/>
      </c>
      <c r="E731" s="56" t="str">
        <f t="shared" si="251"/>
        <v/>
      </c>
      <c r="F731" s="66" t="str">
        <f t="shared" si="252"/>
        <v/>
      </c>
      <c r="G731" s="66" t="str">
        <f t="shared" si="253"/>
        <v/>
      </c>
      <c r="H731" s="57" t="str">
        <f t="shared" si="254"/>
        <v/>
      </c>
      <c r="I731" s="57" t="str">
        <f t="shared" si="255"/>
        <v/>
      </c>
      <c r="J731" s="64" t="str">
        <f t="shared" si="256"/>
        <v/>
      </c>
      <c r="K731" s="64" t="str">
        <f t="shared" si="257"/>
        <v/>
      </c>
      <c r="L731" s="114" t="str">
        <f t="shared" si="258"/>
        <v/>
      </c>
      <c r="M731" s="114" t="str">
        <f t="shared" si="259"/>
        <v/>
      </c>
      <c r="N731" s="113" t="str">
        <f>IF(B731&lt;&gt;"",IF(INDEX(ctrlage,B731)=TRUE,Livraison!$B$15-(YEAR(INDEX(pgebdat,B731))),""),"")</f>
        <v/>
      </c>
      <c r="O731" s="107"/>
      <c r="P731" s="105"/>
      <c r="Q731" s="108"/>
      <c r="R731" s="126"/>
      <c r="S731" s="108"/>
      <c r="T731" s="108"/>
      <c r="U731" s="108"/>
      <c r="V731" s="105"/>
      <c r="W731" s="132" t="str">
        <f t="shared" si="263"/>
        <v/>
      </c>
      <c r="X731" s="26" t="str">
        <f t="shared" si="260"/>
        <v/>
      </c>
      <c r="Y731" s="26" t="str">
        <f t="shared" si="242"/>
        <v/>
      </c>
      <c r="Z731" s="26" t="str">
        <f t="shared" si="243"/>
        <v/>
      </c>
      <c r="AA731" s="26" t="str">
        <f t="shared" si="244"/>
        <v/>
      </c>
      <c r="AB731" s="26" t="str">
        <f t="shared" si="245"/>
        <v/>
      </c>
      <c r="AC731" s="26" t="str">
        <f t="shared" si="246"/>
        <v/>
      </c>
      <c r="AD731" s="26" t="str">
        <f>IF(OR(ISBLANK(U731),ISBLANK(Q731),U731="-"),"",IF(ISNA(MATCH(U731,libtwolang,0)),FALSE,IF(AND(Z731=TRUE,INDEX(codetform,MATCH(Qualification!Q731,libtform,0))&gt;=10311000,INDEX(codetform,MATCH(Qualification!Q731,libtform,0))&lt;=10319900),IF(AND(INDEX(codetwolang,MATCH(Qualification!U731,libtwolang,0))&gt;=1,INDEX(codetwolang,MATCH(Qualification!U731,libtwolang,0))&lt;=999),TRUE,FALSE),IF(AND(INDEX(codetwolang,MATCH(Qualification!U731,libtwolang,0))&gt;=10,INDEX(codetwolang,MATCH(Qualification!U731,libtwolang,0))&lt;=99),FALSE,TRUE))))</f>
        <v/>
      </c>
      <c r="AE731" s="26" t="str">
        <f t="shared" si="261"/>
        <v/>
      </c>
      <c r="AF731" s="56" t="str">
        <f t="shared" si="247"/>
        <v/>
      </c>
    </row>
    <row r="732" spans="1:32">
      <c r="A732" s="40" t="str">
        <f t="shared" si="262"/>
        <v/>
      </c>
      <c r="B732" s="40" t="str">
        <f t="shared" si="248"/>
        <v/>
      </c>
      <c r="C732" s="65" t="str">
        <f t="shared" si="249"/>
        <v/>
      </c>
      <c r="D732" s="56" t="str">
        <f t="shared" si="250"/>
        <v/>
      </c>
      <c r="E732" s="56" t="str">
        <f t="shared" si="251"/>
        <v/>
      </c>
      <c r="F732" s="66" t="str">
        <f t="shared" si="252"/>
        <v/>
      </c>
      <c r="G732" s="66" t="str">
        <f t="shared" si="253"/>
        <v/>
      </c>
      <c r="H732" s="57" t="str">
        <f t="shared" si="254"/>
        <v/>
      </c>
      <c r="I732" s="57" t="str">
        <f t="shared" si="255"/>
        <v/>
      </c>
      <c r="J732" s="64" t="str">
        <f t="shared" si="256"/>
        <v/>
      </c>
      <c r="K732" s="64" t="str">
        <f t="shared" si="257"/>
        <v/>
      </c>
      <c r="L732" s="114" t="str">
        <f t="shared" si="258"/>
        <v/>
      </c>
      <c r="M732" s="114" t="str">
        <f t="shared" si="259"/>
        <v/>
      </c>
      <c r="N732" s="113" t="str">
        <f>IF(B732&lt;&gt;"",IF(INDEX(ctrlage,B732)=TRUE,Livraison!$B$15-(YEAR(INDEX(pgebdat,B732))),""),"")</f>
        <v/>
      </c>
      <c r="O732" s="107"/>
      <c r="P732" s="105"/>
      <c r="Q732" s="108"/>
      <c r="R732" s="126"/>
      <c r="S732" s="108"/>
      <c r="T732" s="108"/>
      <c r="U732" s="108"/>
      <c r="V732" s="105"/>
      <c r="W732" s="132" t="str">
        <f t="shared" si="263"/>
        <v/>
      </c>
      <c r="X732" s="26" t="str">
        <f t="shared" si="260"/>
        <v/>
      </c>
      <c r="Y732" s="26" t="str">
        <f t="shared" si="242"/>
        <v/>
      </c>
      <c r="Z732" s="26" t="str">
        <f t="shared" si="243"/>
        <v/>
      </c>
      <c r="AA732" s="26" t="str">
        <f t="shared" si="244"/>
        <v/>
      </c>
      <c r="AB732" s="26" t="str">
        <f t="shared" si="245"/>
        <v/>
      </c>
      <c r="AC732" s="26" t="str">
        <f t="shared" si="246"/>
        <v/>
      </c>
      <c r="AD732" s="26" t="str">
        <f>IF(OR(ISBLANK(U732),ISBLANK(Q732),U732="-"),"",IF(ISNA(MATCH(U732,libtwolang,0)),FALSE,IF(AND(Z732=TRUE,INDEX(codetform,MATCH(Qualification!Q732,libtform,0))&gt;=10311000,INDEX(codetform,MATCH(Qualification!Q732,libtform,0))&lt;=10319900),IF(AND(INDEX(codetwolang,MATCH(Qualification!U732,libtwolang,0))&gt;=1,INDEX(codetwolang,MATCH(Qualification!U732,libtwolang,0))&lt;=999),TRUE,FALSE),IF(AND(INDEX(codetwolang,MATCH(Qualification!U732,libtwolang,0))&gt;=10,INDEX(codetwolang,MATCH(Qualification!U732,libtwolang,0))&lt;=99),FALSE,TRUE))))</f>
        <v/>
      </c>
      <c r="AE732" s="26" t="str">
        <f t="shared" si="261"/>
        <v/>
      </c>
      <c r="AF732" s="56" t="str">
        <f t="shared" si="247"/>
        <v/>
      </c>
    </row>
    <row r="733" spans="1:32">
      <c r="A733" s="40" t="str">
        <f t="shared" si="262"/>
        <v/>
      </c>
      <c r="B733" s="40" t="str">
        <f t="shared" si="248"/>
        <v/>
      </c>
      <c r="C733" s="65" t="str">
        <f t="shared" si="249"/>
        <v/>
      </c>
      <c r="D733" s="56" t="str">
        <f t="shared" si="250"/>
        <v/>
      </c>
      <c r="E733" s="56" t="str">
        <f t="shared" si="251"/>
        <v/>
      </c>
      <c r="F733" s="66" t="str">
        <f t="shared" si="252"/>
        <v/>
      </c>
      <c r="G733" s="66" t="str">
        <f t="shared" si="253"/>
        <v/>
      </c>
      <c r="H733" s="57" t="str">
        <f t="shared" si="254"/>
        <v/>
      </c>
      <c r="I733" s="57" t="str">
        <f t="shared" si="255"/>
        <v/>
      </c>
      <c r="J733" s="64" t="str">
        <f t="shared" si="256"/>
        <v/>
      </c>
      <c r="K733" s="64" t="str">
        <f t="shared" si="257"/>
        <v/>
      </c>
      <c r="L733" s="114" t="str">
        <f t="shared" si="258"/>
        <v/>
      </c>
      <c r="M733" s="114" t="str">
        <f t="shared" si="259"/>
        <v/>
      </c>
      <c r="N733" s="113" t="str">
        <f>IF(B733&lt;&gt;"",IF(INDEX(ctrlage,B733)=TRUE,Livraison!$B$15-(YEAR(INDEX(pgebdat,B733))),""),"")</f>
        <v/>
      </c>
      <c r="O733" s="107"/>
      <c r="P733" s="105"/>
      <c r="Q733" s="108"/>
      <c r="R733" s="126"/>
      <c r="S733" s="108"/>
      <c r="T733" s="108"/>
      <c r="U733" s="108"/>
      <c r="V733" s="105"/>
      <c r="W733" s="132" t="str">
        <f t="shared" si="263"/>
        <v/>
      </c>
      <c r="X733" s="26" t="str">
        <f t="shared" si="260"/>
        <v/>
      </c>
      <c r="Y733" s="26" t="str">
        <f t="shared" si="242"/>
        <v/>
      </c>
      <c r="Z733" s="26" t="str">
        <f t="shared" si="243"/>
        <v/>
      </c>
      <c r="AA733" s="26" t="str">
        <f t="shared" si="244"/>
        <v/>
      </c>
      <c r="AB733" s="26" t="str">
        <f t="shared" si="245"/>
        <v/>
      </c>
      <c r="AC733" s="26" t="str">
        <f t="shared" si="246"/>
        <v/>
      </c>
      <c r="AD733" s="26" t="str">
        <f>IF(OR(ISBLANK(U733),ISBLANK(Q733),U733="-"),"",IF(ISNA(MATCH(U733,libtwolang,0)),FALSE,IF(AND(Z733=TRUE,INDEX(codetform,MATCH(Qualification!Q733,libtform,0))&gt;=10311000,INDEX(codetform,MATCH(Qualification!Q733,libtform,0))&lt;=10319900),IF(AND(INDEX(codetwolang,MATCH(Qualification!U733,libtwolang,0))&gt;=1,INDEX(codetwolang,MATCH(Qualification!U733,libtwolang,0))&lt;=999),TRUE,FALSE),IF(AND(INDEX(codetwolang,MATCH(Qualification!U733,libtwolang,0))&gt;=10,INDEX(codetwolang,MATCH(Qualification!U733,libtwolang,0))&lt;=99),FALSE,TRUE))))</f>
        <v/>
      </c>
      <c r="AE733" s="26" t="str">
        <f t="shared" si="261"/>
        <v/>
      </c>
      <c r="AF733" s="56" t="str">
        <f t="shared" si="247"/>
        <v/>
      </c>
    </row>
    <row r="734" spans="1:32">
      <c r="A734" s="40" t="str">
        <f t="shared" si="262"/>
        <v/>
      </c>
      <c r="B734" s="40" t="str">
        <f t="shared" si="248"/>
        <v/>
      </c>
      <c r="C734" s="65" t="str">
        <f t="shared" si="249"/>
        <v/>
      </c>
      <c r="D734" s="56" t="str">
        <f t="shared" si="250"/>
        <v/>
      </c>
      <c r="E734" s="56" t="str">
        <f t="shared" si="251"/>
        <v/>
      </c>
      <c r="F734" s="66" t="str">
        <f t="shared" si="252"/>
        <v/>
      </c>
      <c r="G734" s="66" t="str">
        <f t="shared" si="253"/>
        <v/>
      </c>
      <c r="H734" s="57" t="str">
        <f t="shared" si="254"/>
        <v/>
      </c>
      <c r="I734" s="57" t="str">
        <f t="shared" si="255"/>
        <v/>
      </c>
      <c r="J734" s="64" t="str">
        <f t="shared" si="256"/>
        <v/>
      </c>
      <c r="K734" s="64" t="str">
        <f t="shared" si="257"/>
        <v/>
      </c>
      <c r="L734" s="114" t="str">
        <f t="shared" si="258"/>
        <v/>
      </c>
      <c r="M734" s="114" t="str">
        <f t="shared" si="259"/>
        <v/>
      </c>
      <c r="N734" s="113" t="str">
        <f>IF(B734&lt;&gt;"",IF(INDEX(ctrlage,B734)=TRUE,Livraison!$B$15-(YEAR(INDEX(pgebdat,B734))),""),"")</f>
        <v/>
      </c>
      <c r="O734" s="107"/>
      <c r="P734" s="105"/>
      <c r="Q734" s="108"/>
      <c r="R734" s="126"/>
      <c r="S734" s="108"/>
      <c r="T734" s="108"/>
      <c r="U734" s="108"/>
      <c r="V734" s="105"/>
      <c r="W734" s="132" t="str">
        <f t="shared" si="263"/>
        <v/>
      </c>
      <c r="X734" s="26" t="str">
        <f t="shared" si="260"/>
        <v/>
      </c>
      <c r="Y734" s="26" t="str">
        <f t="shared" si="242"/>
        <v/>
      </c>
      <c r="Z734" s="26" t="str">
        <f t="shared" si="243"/>
        <v/>
      </c>
      <c r="AA734" s="26" t="str">
        <f t="shared" si="244"/>
        <v/>
      </c>
      <c r="AB734" s="26" t="str">
        <f t="shared" si="245"/>
        <v/>
      </c>
      <c r="AC734" s="26" t="str">
        <f t="shared" si="246"/>
        <v/>
      </c>
      <c r="AD734" s="26" t="str">
        <f>IF(OR(ISBLANK(U734),ISBLANK(Q734),U734="-"),"",IF(ISNA(MATCH(U734,libtwolang,0)),FALSE,IF(AND(Z734=TRUE,INDEX(codetform,MATCH(Qualification!Q734,libtform,0))&gt;=10311000,INDEX(codetform,MATCH(Qualification!Q734,libtform,0))&lt;=10319900),IF(AND(INDEX(codetwolang,MATCH(Qualification!U734,libtwolang,0))&gt;=1,INDEX(codetwolang,MATCH(Qualification!U734,libtwolang,0))&lt;=999),TRUE,FALSE),IF(AND(INDEX(codetwolang,MATCH(Qualification!U734,libtwolang,0))&gt;=10,INDEX(codetwolang,MATCH(Qualification!U734,libtwolang,0))&lt;=99),FALSE,TRUE))))</f>
        <v/>
      </c>
      <c r="AE734" s="26" t="str">
        <f t="shared" si="261"/>
        <v/>
      </c>
      <c r="AF734" s="56" t="str">
        <f t="shared" si="247"/>
        <v/>
      </c>
    </row>
    <row r="735" spans="1:32">
      <c r="A735" s="40" t="str">
        <f t="shared" si="262"/>
        <v/>
      </c>
      <c r="B735" s="40" t="str">
        <f t="shared" si="248"/>
        <v/>
      </c>
      <c r="C735" s="65" t="str">
        <f t="shared" si="249"/>
        <v/>
      </c>
      <c r="D735" s="56" t="str">
        <f t="shared" si="250"/>
        <v/>
      </c>
      <c r="E735" s="56" t="str">
        <f t="shared" si="251"/>
        <v/>
      </c>
      <c r="F735" s="66" t="str">
        <f t="shared" si="252"/>
        <v/>
      </c>
      <c r="G735" s="66" t="str">
        <f t="shared" si="253"/>
        <v/>
      </c>
      <c r="H735" s="57" t="str">
        <f t="shared" si="254"/>
        <v/>
      </c>
      <c r="I735" s="57" t="str">
        <f t="shared" si="255"/>
        <v/>
      </c>
      <c r="J735" s="64" t="str">
        <f t="shared" si="256"/>
        <v/>
      </c>
      <c r="K735" s="64" t="str">
        <f t="shared" si="257"/>
        <v/>
      </c>
      <c r="L735" s="114" t="str">
        <f t="shared" si="258"/>
        <v/>
      </c>
      <c r="M735" s="114" t="str">
        <f t="shared" si="259"/>
        <v/>
      </c>
      <c r="N735" s="113" t="str">
        <f>IF(B735&lt;&gt;"",IF(INDEX(ctrlage,B735)=TRUE,Livraison!$B$15-(YEAR(INDEX(pgebdat,B735))),""),"")</f>
        <v/>
      </c>
      <c r="O735" s="107"/>
      <c r="P735" s="105"/>
      <c r="Q735" s="108"/>
      <c r="R735" s="126"/>
      <c r="S735" s="108"/>
      <c r="T735" s="108"/>
      <c r="U735" s="108"/>
      <c r="V735" s="105"/>
      <c r="W735" s="132" t="str">
        <f t="shared" si="263"/>
        <v/>
      </c>
      <c r="X735" s="26" t="str">
        <f t="shared" si="260"/>
        <v/>
      </c>
      <c r="Y735" s="26" t="str">
        <f t="shared" si="242"/>
        <v/>
      </c>
      <c r="Z735" s="26" t="str">
        <f t="shared" si="243"/>
        <v/>
      </c>
      <c r="AA735" s="26" t="str">
        <f t="shared" si="244"/>
        <v/>
      </c>
      <c r="AB735" s="26" t="str">
        <f t="shared" si="245"/>
        <v/>
      </c>
      <c r="AC735" s="26" t="str">
        <f t="shared" si="246"/>
        <v/>
      </c>
      <c r="AD735" s="26" t="str">
        <f>IF(OR(ISBLANK(U735),ISBLANK(Q735),U735="-"),"",IF(ISNA(MATCH(U735,libtwolang,0)),FALSE,IF(AND(Z735=TRUE,INDEX(codetform,MATCH(Qualification!Q735,libtform,0))&gt;=10311000,INDEX(codetform,MATCH(Qualification!Q735,libtform,0))&lt;=10319900),IF(AND(INDEX(codetwolang,MATCH(Qualification!U735,libtwolang,0))&gt;=1,INDEX(codetwolang,MATCH(Qualification!U735,libtwolang,0))&lt;=999),TRUE,FALSE),IF(AND(INDEX(codetwolang,MATCH(Qualification!U735,libtwolang,0))&gt;=10,INDEX(codetwolang,MATCH(Qualification!U735,libtwolang,0))&lt;=99),FALSE,TRUE))))</f>
        <v/>
      </c>
      <c r="AE735" s="26" t="str">
        <f t="shared" si="261"/>
        <v/>
      </c>
      <c r="AF735" s="56" t="str">
        <f t="shared" si="247"/>
        <v/>
      </c>
    </row>
    <row r="736" spans="1:32">
      <c r="A736" s="40" t="str">
        <f t="shared" si="262"/>
        <v/>
      </c>
      <c r="B736" s="40" t="str">
        <f t="shared" si="248"/>
        <v/>
      </c>
      <c r="C736" s="65" t="str">
        <f t="shared" si="249"/>
        <v/>
      </c>
      <c r="D736" s="56" t="str">
        <f t="shared" si="250"/>
        <v/>
      </c>
      <c r="E736" s="56" t="str">
        <f t="shared" si="251"/>
        <v/>
      </c>
      <c r="F736" s="66" t="str">
        <f t="shared" si="252"/>
        <v/>
      </c>
      <c r="G736" s="66" t="str">
        <f t="shared" si="253"/>
        <v/>
      </c>
      <c r="H736" s="57" t="str">
        <f t="shared" si="254"/>
        <v/>
      </c>
      <c r="I736" s="57" t="str">
        <f t="shared" si="255"/>
        <v/>
      </c>
      <c r="J736" s="64" t="str">
        <f t="shared" si="256"/>
        <v/>
      </c>
      <c r="K736" s="64" t="str">
        <f t="shared" si="257"/>
        <v/>
      </c>
      <c r="L736" s="114" t="str">
        <f t="shared" si="258"/>
        <v/>
      </c>
      <c r="M736" s="114" t="str">
        <f t="shared" si="259"/>
        <v/>
      </c>
      <c r="N736" s="113" t="str">
        <f>IF(B736&lt;&gt;"",IF(INDEX(ctrlage,B736)=TRUE,Livraison!$B$15-(YEAR(INDEX(pgebdat,B736))),""),"")</f>
        <v/>
      </c>
      <c r="O736" s="107"/>
      <c r="P736" s="105"/>
      <c r="Q736" s="108"/>
      <c r="R736" s="126"/>
      <c r="S736" s="108"/>
      <c r="T736" s="108"/>
      <c r="U736" s="108"/>
      <c r="V736" s="105"/>
      <c r="W736" s="132" t="str">
        <f t="shared" si="263"/>
        <v/>
      </c>
      <c r="X736" s="26" t="str">
        <f t="shared" si="260"/>
        <v/>
      </c>
      <c r="Y736" s="26" t="str">
        <f t="shared" si="242"/>
        <v/>
      </c>
      <c r="Z736" s="26" t="str">
        <f t="shared" si="243"/>
        <v/>
      </c>
      <c r="AA736" s="26" t="str">
        <f t="shared" si="244"/>
        <v/>
      </c>
      <c r="AB736" s="26" t="str">
        <f t="shared" si="245"/>
        <v/>
      </c>
      <c r="AC736" s="26" t="str">
        <f t="shared" si="246"/>
        <v/>
      </c>
      <c r="AD736" s="26" t="str">
        <f>IF(OR(ISBLANK(U736),ISBLANK(Q736),U736="-"),"",IF(ISNA(MATCH(U736,libtwolang,0)),FALSE,IF(AND(Z736=TRUE,INDEX(codetform,MATCH(Qualification!Q736,libtform,0))&gt;=10311000,INDEX(codetform,MATCH(Qualification!Q736,libtform,0))&lt;=10319900),IF(AND(INDEX(codetwolang,MATCH(Qualification!U736,libtwolang,0))&gt;=1,INDEX(codetwolang,MATCH(Qualification!U736,libtwolang,0))&lt;=999),TRUE,FALSE),IF(AND(INDEX(codetwolang,MATCH(Qualification!U736,libtwolang,0))&gt;=10,INDEX(codetwolang,MATCH(Qualification!U736,libtwolang,0))&lt;=99),FALSE,TRUE))))</f>
        <v/>
      </c>
      <c r="AE736" s="26" t="str">
        <f t="shared" si="261"/>
        <v/>
      </c>
      <c r="AF736" s="56" t="str">
        <f t="shared" si="247"/>
        <v/>
      </c>
    </row>
    <row r="737" spans="1:32">
      <c r="A737" s="40" t="str">
        <f t="shared" si="262"/>
        <v/>
      </c>
      <c r="B737" s="40" t="str">
        <f t="shared" si="248"/>
        <v/>
      </c>
      <c r="C737" s="65" t="str">
        <f t="shared" si="249"/>
        <v/>
      </c>
      <c r="D737" s="56" t="str">
        <f t="shared" si="250"/>
        <v/>
      </c>
      <c r="E737" s="56" t="str">
        <f t="shared" si="251"/>
        <v/>
      </c>
      <c r="F737" s="66" t="str">
        <f t="shared" si="252"/>
        <v/>
      </c>
      <c r="G737" s="66" t="str">
        <f t="shared" si="253"/>
        <v/>
      </c>
      <c r="H737" s="57" t="str">
        <f t="shared" si="254"/>
        <v/>
      </c>
      <c r="I737" s="57" t="str">
        <f t="shared" si="255"/>
        <v/>
      </c>
      <c r="J737" s="64" t="str">
        <f t="shared" si="256"/>
        <v/>
      </c>
      <c r="K737" s="64" t="str">
        <f t="shared" si="257"/>
        <v/>
      </c>
      <c r="L737" s="114" t="str">
        <f t="shared" si="258"/>
        <v/>
      </c>
      <c r="M737" s="114" t="str">
        <f t="shared" si="259"/>
        <v/>
      </c>
      <c r="N737" s="113" t="str">
        <f>IF(B737&lt;&gt;"",IF(INDEX(ctrlage,B737)=TRUE,Livraison!$B$15-(YEAR(INDEX(pgebdat,B737))),""),"")</f>
        <v/>
      </c>
      <c r="O737" s="107"/>
      <c r="P737" s="105"/>
      <c r="Q737" s="108"/>
      <c r="R737" s="126"/>
      <c r="S737" s="108"/>
      <c r="T737" s="108"/>
      <c r="U737" s="108"/>
      <c r="V737" s="105"/>
      <c r="W737" s="132" t="str">
        <f t="shared" si="263"/>
        <v/>
      </c>
      <c r="X737" s="26" t="str">
        <f t="shared" si="260"/>
        <v/>
      </c>
      <c r="Y737" s="26" t="str">
        <f t="shared" si="242"/>
        <v/>
      </c>
      <c r="Z737" s="26" t="str">
        <f t="shared" si="243"/>
        <v/>
      </c>
      <c r="AA737" s="26" t="str">
        <f t="shared" si="244"/>
        <v/>
      </c>
      <c r="AB737" s="26" t="str">
        <f t="shared" si="245"/>
        <v/>
      </c>
      <c r="AC737" s="26" t="str">
        <f t="shared" si="246"/>
        <v/>
      </c>
      <c r="AD737" s="26" t="str">
        <f>IF(OR(ISBLANK(U737),ISBLANK(Q737),U737="-"),"",IF(ISNA(MATCH(U737,libtwolang,0)),FALSE,IF(AND(Z737=TRUE,INDEX(codetform,MATCH(Qualification!Q737,libtform,0))&gt;=10311000,INDEX(codetform,MATCH(Qualification!Q737,libtform,0))&lt;=10319900),IF(AND(INDEX(codetwolang,MATCH(Qualification!U737,libtwolang,0))&gt;=1,INDEX(codetwolang,MATCH(Qualification!U737,libtwolang,0))&lt;=999),TRUE,FALSE),IF(AND(INDEX(codetwolang,MATCH(Qualification!U737,libtwolang,0))&gt;=10,INDEX(codetwolang,MATCH(Qualification!U737,libtwolang,0))&lt;=99),FALSE,TRUE))))</f>
        <v/>
      </c>
      <c r="AE737" s="26" t="str">
        <f t="shared" si="261"/>
        <v/>
      </c>
      <c r="AF737" s="56" t="str">
        <f t="shared" si="247"/>
        <v/>
      </c>
    </row>
    <row r="738" spans="1:32">
      <c r="A738" s="40" t="str">
        <f t="shared" si="262"/>
        <v/>
      </c>
      <c r="B738" s="40" t="str">
        <f t="shared" si="248"/>
        <v/>
      </c>
      <c r="C738" s="65" t="str">
        <f t="shared" si="249"/>
        <v/>
      </c>
      <c r="D738" s="56" t="str">
        <f t="shared" si="250"/>
        <v/>
      </c>
      <c r="E738" s="56" t="str">
        <f t="shared" si="251"/>
        <v/>
      </c>
      <c r="F738" s="66" t="str">
        <f t="shared" si="252"/>
        <v/>
      </c>
      <c r="G738" s="66" t="str">
        <f t="shared" si="253"/>
        <v/>
      </c>
      <c r="H738" s="57" t="str">
        <f t="shared" si="254"/>
        <v/>
      </c>
      <c r="I738" s="57" t="str">
        <f t="shared" si="255"/>
        <v/>
      </c>
      <c r="J738" s="64" t="str">
        <f t="shared" si="256"/>
        <v/>
      </c>
      <c r="K738" s="64" t="str">
        <f t="shared" si="257"/>
        <v/>
      </c>
      <c r="L738" s="114" t="str">
        <f t="shared" si="258"/>
        <v/>
      </c>
      <c r="M738" s="114" t="str">
        <f t="shared" si="259"/>
        <v/>
      </c>
      <c r="N738" s="113" t="str">
        <f>IF(B738&lt;&gt;"",IF(INDEX(ctrlage,B738)=TRUE,Livraison!$B$15-(YEAR(INDEX(pgebdat,B738))),""),"")</f>
        <v/>
      </c>
      <c r="O738" s="107"/>
      <c r="P738" s="105"/>
      <c r="Q738" s="108"/>
      <c r="R738" s="126"/>
      <c r="S738" s="108"/>
      <c r="T738" s="108"/>
      <c r="U738" s="108"/>
      <c r="V738" s="105"/>
      <c r="W738" s="132" t="str">
        <f t="shared" si="263"/>
        <v/>
      </c>
      <c r="X738" s="26" t="str">
        <f t="shared" si="260"/>
        <v/>
      </c>
      <c r="Y738" s="26" t="str">
        <f t="shared" si="242"/>
        <v/>
      </c>
      <c r="Z738" s="26" t="str">
        <f t="shared" si="243"/>
        <v/>
      </c>
      <c r="AA738" s="26" t="str">
        <f t="shared" si="244"/>
        <v/>
      </c>
      <c r="AB738" s="26" t="str">
        <f t="shared" si="245"/>
        <v/>
      </c>
      <c r="AC738" s="26" t="str">
        <f t="shared" si="246"/>
        <v/>
      </c>
      <c r="AD738" s="26" t="str">
        <f>IF(OR(ISBLANK(U738),ISBLANK(Q738),U738="-"),"",IF(ISNA(MATCH(U738,libtwolang,0)),FALSE,IF(AND(Z738=TRUE,INDEX(codetform,MATCH(Qualification!Q738,libtform,0))&gt;=10311000,INDEX(codetform,MATCH(Qualification!Q738,libtform,0))&lt;=10319900),IF(AND(INDEX(codetwolang,MATCH(Qualification!U738,libtwolang,0))&gt;=1,INDEX(codetwolang,MATCH(Qualification!U738,libtwolang,0))&lt;=999),TRUE,FALSE),IF(AND(INDEX(codetwolang,MATCH(Qualification!U738,libtwolang,0))&gt;=10,INDEX(codetwolang,MATCH(Qualification!U738,libtwolang,0))&lt;=99),FALSE,TRUE))))</f>
        <v/>
      </c>
      <c r="AE738" s="26" t="str">
        <f t="shared" si="261"/>
        <v/>
      </c>
      <c r="AF738" s="56" t="str">
        <f t="shared" si="247"/>
        <v/>
      </c>
    </row>
    <row r="739" spans="1:32">
      <c r="A739" s="40" t="str">
        <f t="shared" si="262"/>
        <v/>
      </c>
      <c r="B739" s="40" t="str">
        <f t="shared" si="248"/>
        <v/>
      </c>
      <c r="C739" s="65" t="str">
        <f t="shared" si="249"/>
        <v/>
      </c>
      <c r="D739" s="56" t="str">
        <f t="shared" si="250"/>
        <v/>
      </c>
      <c r="E739" s="56" t="str">
        <f t="shared" si="251"/>
        <v/>
      </c>
      <c r="F739" s="66" t="str">
        <f t="shared" si="252"/>
        <v/>
      </c>
      <c r="G739" s="66" t="str">
        <f t="shared" si="253"/>
        <v/>
      </c>
      <c r="H739" s="57" t="str">
        <f t="shared" si="254"/>
        <v/>
      </c>
      <c r="I739" s="57" t="str">
        <f t="shared" si="255"/>
        <v/>
      </c>
      <c r="J739" s="64" t="str">
        <f t="shared" si="256"/>
        <v/>
      </c>
      <c r="K739" s="64" t="str">
        <f t="shared" si="257"/>
        <v/>
      </c>
      <c r="L739" s="114" t="str">
        <f t="shared" si="258"/>
        <v/>
      </c>
      <c r="M739" s="114" t="str">
        <f t="shared" si="259"/>
        <v/>
      </c>
      <c r="N739" s="113" t="str">
        <f>IF(B739&lt;&gt;"",IF(INDEX(ctrlage,B739)=TRUE,Livraison!$B$15-(YEAR(INDEX(pgebdat,B739))),""),"")</f>
        <v/>
      </c>
      <c r="O739" s="107"/>
      <c r="P739" s="105"/>
      <c r="Q739" s="108"/>
      <c r="R739" s="126"/>
      <c r="S739" s="108"/>
      <c r="T739" s="108"/>
      <c r="U739" s="108"/>
      <c r="V739" s="105"/>
      <c r="W739" s="132" t="str">
        <f t="shared" si="263"/>
        <v/>
      </c>
      <c r="X739" s="26" t="str">
        <f t="shared" si="260"/>
        <v/>
      </c>
      <c r="Y739" s="26" t="str">
        <f t="shared" si="242"/>
        <v/>
      </c>
      <c r="Z739" s="26" t="str">
        <f t="shared" si="243"/>
        <v/>
      </c>
      <c r="AA739" s="26" t="str">
        <f t="shared" si="244"/>
        <v/>
      </c>
      <c r="AB739" s="26" t="str">
        <f t="shared" si="245"/>
        <v/>
      </c>
      <c r="AC739" s="26" t="str">
        <f t="shared" si="246"/>
        <v/>
      </c>
      <c r="AD739" s="26" t="str">
        <f>IF(OR(ISBLANK(U739),ISBLANK(Q739),U739="-"),"",IF(ISNA(MATCH(U739,libtwolang,0)),FALSE,IF(AND(Z739=TRUE,INDEX(codetform,MATCH(Qualification!Q739,libtform,0))&gt;=10311000,INDEX(codetform,MATCH(Qualification!Q739,libtform,0))&lt;=10319900),IF(AND(INDEX(codetwolang,MATCH(Qualification!U739,libtwolang,0))&gt;=1,INDEX(codetwolang,MATCH(Qualification!U739,libtwolang,0))&lt;=999),TRUE,FALSE),IF(AND(INDEX(codetwolang,MATCH(Qualification!U739,libtwolang,0))&gt;=10,INDEX(codetwolang,MATCH(Qualification!U739,libtwolang,0))&lt;=99),FALSE,TRUE))))</f>
        <v/>
      </c>
      <c r="AE739" s="26" t="str">
        <f t="shared" si="261"/>
        <v/>
      </c>
      <c r="AF739" s="56" t="str">
        <f t="shared" si="247"/>
        <v/>
      </c>
    </row>
    <row r="740" spans="1:32">
      <c r="A740" s="40" t="str">
        <f t="shared" si="262"/>
        <v/>
      </c>
      <c r="B740" s="40" t="str">
        <f t="shared" si="248"/>
        <v/>
      </c>
      <c r="C740" s="65" t="str">
        <f t="shared" si="249"/>
        <v/>
      </c>
      <c r="D740" s="56" t="str">
        <f t="shared" si="250"/>
        <v/>
      </c>
      <c r="E740" s="56" t="str">
        <f t="shared" si="251"/>
        <v/>
      </c>
      <c r="F740" s="66" t="str">
        <f t="shared" si="252"/>
        <v/>
      </c>
      <c r="G740" s="66" t="str">
        <f t="shared" si="253"/>
        <v/>
      </c>
      <c r="H740" s="57" t="str">
        <f t="shared" si="254"/>
        <v/>
      </c>
      <c r="I740" s="57" t="str">
        <f t="shared" si="255"/>
        <v/>
      </c>
      <c r="J740" s="64" t="str">
        <f t="shared" si="256"/>
        <v/>
      </c>
      <c r="K740" s="64" t="str">
        <f t="shared" si="257"/>
        <v/>
      </c>
      <c r="L740" s="114" t="str">
        <f t="shared" si="258"/>
        <v/>
      </c>
      <c r="M740" s="114" t="str">
        <f t="shared" si="259"/>
        <v/>
      </c>
      <c r="N740" s="113" t="str">
        <f>IF(B740&lt;&gt;"",IF(INDEX(ctrlage,B740)=TRUE,Livraison!$B$15-(YEAR(INDEX(pgebdat,B740))),""),"")</f>
        <v/>
      </c>
      <c r="O740" s="107"/>
      <c r="P740" s="105"/>
      <c r="Q740" s="108"/>
      <c r="R740" s="126"/>
      <c r="S740" s="108"/>
      <c r="T740" s="108"/>
      <c r="U740" s="108"/>
      <c r="V740" s="105"/>
      <c r="W740" s="132" t="str">
        <f t="shared" si="263"/>
        <v/>
      </c>
      <c r="X740" s="26" t="str">
        <f t="shared" si="260"/>
        <v/>
      </c>
      <c r="Y740" s="26" t="str">
        <f t="shared" si="242"/>
        <v/>
      </c>
      <c r="Z740" s="26" t="str">
        <f t="shared" si="243"/>
        <v/>
      </c>
      <c r="AA740" s="26" t="str">
        <f t="shared" si="244"/>
        <v/>
      </c>
      <c r="AB740" s="26" t="str">
        <f t="shared" si="245"/>
        <v/>
      </c>
      <c r="AC740" s="26" t="str">
        <f t="shared" si="246"/>
        <v/>
      </c>
      <c r="AD740" s="26" t="str">
        <f>IF(OR(ISBLANK(U740),ISBLANK(Q740),U740="-"),"",IF(ISNA(MATCH(U740,libtwolang,0)),FALSE,IF(AND(Z740=TRUE,INDEX(codetform,MATCH(Qualification!Q740,libtform,0))&gt;=10311000,INDEX(codetform,MATCH(Qualification!Q740,libtform,0))&lt;=10319900),IF(AND(INDEX(codetwolang,MATCH(Qualification!U740,libtwolang,0))&gt;=1,INDEX(codetwolang,MATCH(Qualification!U740,libtwolang,0))&lt;=999),TRUE,FALSE),IF(AND(INDEX(codetwolang,MATCH(Qualification!U740,libtwolang,0))&gt;=10,INDEX(codetwolang,MATCH(Qualification!U740,libtwolang,0))&lt;=99),FALSE,TRUE))))</f>
        <v/>
      </c>
      <c r="AE740" s="26" t="str">
        <f t="shared" si="261"/>
        <v/>
      </c>
      <c r="AF740" s="56" t="str">
        <f t="shared" si="247"/>
        <v/>
      </c>
    </row>
    <row r="741" spans="1:32">
      <c r="A741" s="40" t="str">
        <f t="shared" si="262"/>
        <v/>
      </c>
      <c r="B741" s="40" t="str">
        <f t="shared" si="248"/>
        <v/>
      </c>
      <c r="C741" s="65" t="str">
        <f t="shared" si="249"/>
        <v/>
      </c>
      <c r="D741" s="56" t="str">
        <f t="shared" si="250"/>
        <v/>
      </c>
      <c r="E741" s="56" t="str">
        <f t="shared" si="251"/>
        <v/>
      </c>
      <c r="F741" s="66" t="str">
        <f t="shared" si="252"/>
        <v/>
      </c>
      <c r="G741" s="66" t="str">
        <f t="shared" si="253"/>
        <v/>
      </c>
      <c r="H741" s="57" t="str">
        <f t="shared" si="254"/>
        <v/>
      </c>
      <c r="I741" s="57" t="str">
        <f t="shared" si="255"/>
        <v/>
      </c>
      <c r="J741" s="64" t="str">
        <f t="shared" si="256"/>
        <v/>
      </c>
      <c r="K741" s="64" t="str">
        <f t="shared" si="257"/>
        <v/>
      </c>
      <c r="L741" s="114" t="str">
        <f t="shared" si="258"/>
        <v/>
      </c>
      <c r="M741" s="114" t="str">
        <f t="shared" si="259"/>
        <v/>
      </c>
      <c r="N741" s="113" t="str">
        <f>IF(B741&lt;&gt;"",IF(INDEX(ctrlage,B741)=TRUE,Livraison!$B$15-(YEAR(INDEX(pgebdat,B741))),""),"")</f>
        <v/>
      </c>
      <c r="O741" s="107"/>
      <c r="P741" s="105"/>
      <c r="Q741" s="108"/>
      <c r="R741" s="126"/>
      <c r="S741" s="108"/>
      <c r="T741" s="108"/>
      <c r="U741" s="108"/>
      <c r="V741" s="105"/>
      <c r="W741" s="132" t="str">
        <f t="shared" si="263"/>
        <v/>
      </c>
      <c r="X741" s="26" t="str">
        <f t="shared" si="260"/>
        <v/>
      </c>
      <c r="Y741" s="26" t="str">
        <f t="shared" si="242"/>
        <v/>
      </c>
      <c r="Z741" s="26" t="str">
        <f t="shared" si="243"/>
        <v/>
      </c>
      <c r="AA741" s="26" t="str">
        <f t="shared" si="244"/>
        <v/>
      </c>
      <c r="AB741" s="26" t="str">
        <f t="shared" si="245"/>
        <v/>
      </c>
      <c r="AC741" s="26" t="str">
        <f t="shared" si="246"/>
        <v/>
      </c>
      <c r="AD741" s="26" t="str">
        <f>IF(OR(ISBLANK(U741),ISBLANK(Q741),U741="-"),"",IF(ISNA(MATCH(U741,libtwolang,0)),FALSE,IF(AND(Z741=TRUE,INDEX(codetform,MATCH(Qualification!Q741,libtform,0))&gt;=10311000,INDEX(codetform,MATCH(Qualification!Q741,libtform,0))&lt;=10319900),IF(AND(INDEX(codetwolang,MATCH(Qualification!U741,libtwolang,0))&gt;=1,INDEX(codetwolang,MATCH(Qualification!U741,libtwolang,0))&lt;=999),TRUE,FALSE),IF(AND(INDEX(codetwolang,MATCH(Qualification!U741,libtwolang,0))&gt;=10,INDEX(codetwolang,MATCH(Qualification!U741,libtwolang,0))&lt;=99),FALSE,TRUE))))</f>
        <v/>
      </c>
      <c r="AE741" s="26" t="str">
        <f t="shared" si="261"/>
        <v/>
      </c>
      <c r="AF741" s="56" t="str">
        <f t="shared" si="247"/>
        <v/>
      </c>
    </row>
    <row r="742" spans="1:32">
      <c r="A742" s="40" t="str">
        <f t="shared" si="262"/>
        <v/>
      </c>
      <c r="B742" s="40" t="str">
        <f t="shared" si="248"/>
        <v/>
      </c>
      <c r="C742" s="65" t="str">
        <f t="shared" si="249"/>
        <v/>
      </c>
      <c r="D742" s="56" t="str">
        <f t="shared" si="250"/>
        <v/>
      </c>
      <c r="E742" s="56" t="str">
        <f t="shared" si="251"/>
        <v/>
      </c>
      <c r="F742" s="66" t="str">
        <f t="shared" si="252"/>
        <v/>
      </c>
      <c r="G742" s="66" t="str">
        <f t="shared" si="253"/>
        <v/>
      </c>
      <c r="H742" s="57" t="str">
        <f t="shared" si="254"/>
        <v/>
      </c>
      <c r="I742" s="57" t="str">
        <f t="shared" si="255"/>
        <v/>
      </c>
      <c r="J742" s="64" t="str">
        <f t="shared" si="256"/>
        <v/>
      </c>
      <c r="K742" s="64" t="str">
        <f t="shared" si="257"/>
        <v/>
      </c>
      <c r="L742" s="114" t="str">
        <f t="shared" si="258"/>
        <v/>
      </c>
      <c r="M742" s="114" t="str">
        <f t="shared" si="259"/>
        <v/>
      </c>
      <c r="N742" s="113" t="str">
        <f>IF(B742&lt;&gt;"",IF(INDEX(ctrlage,B742)=TRUE,Livraison!$B$15-(YEAR(INDEX(pgebdat,B742))),""),"")</f>
        <v/>
      </c>
      <c r="O742" s="107"/>
      <c r="P742" s="105"/>
      <c r="Q742" s="108"/>
      <c r="R742" s="126"/>
      <c r="S742" s="108"/>
      <c r="T742" s="108"/>
      <c r="U742" s="108"/>
      <c r="V742" s="105"/>
      <c r="W742" s="132" t="str">
        <f t="shared" si="263"/>
        <v/>
      </c>
      <c r="X742" s="26" t="str">
        <f t="shared" si="260"/>
        <v/>
      </c>
      <c r="Y742" s="26" t="str">
        <f t="shared" si="242"/>
        <v/>
      </c>
      <c r="Z742" s="26" t="str">
        <f t="shared" si="243"/>
        <v/>
      </c>
      <c r="AA742" s="26" t="str">
        <f t="shared" si="244"/>
        <v/>
      </c>
      <c r="AB742" s="26" t="str">
        <f t="shared" si="245"/>
        <v/>
      </c>
      <c r="AC742" s="26" t="str">
        <f t="shared" si="246"/>
        <v/>
      </c>
      <c r="AD742" s="26" t="str">
        <f>IF(OR(ISBLANK(U742),ISBLANK(Q742),U742="-"),"",IF(ISNA(MATCH(U742,libtwolang,0)),FALSE,IF(AND(Z742=TRUE,INDEX(codetform,MATCH(Qualification!Q742,libtform,0))&gt;=10311000,INDEX(codetform,MATCH(Qualification!Q742,libtform,0))&lt;=10319900),IF(AND(INDEX(codetwolang,MATCH(Qualification!U742,libtwolang,0))&gt;=1,INDEX(codetwolang,MATCH(Qualification!U742,libtwolang,0))&lt;=999),TRUE,FALSE),IF(AND(INDEX(codetwolang,MATCH(Qualification!U742,libtwolang,0))&gt;=10,INDEX(codetwolang,MATCH(Qualification!U742,libtwolang,0))&lt;=99),FALSE,TRUE))))</f>
        <v/>
      </c>
      <c r="AE742" s="26" t="str">
        <f t="shared" si="261"/>
        <v/>
      </c>
      <c r="AF742" s="56" t="str">
        <f t="shared" si="247"/>
        <v/>
      </c>
    </row>
    <row r="743" spans="1:32">
      <c r="A743" s="40" t="str">
        <f t="shared" si="262"/>
        <v/>
      </c>
      <c r="B743" s="40" t="str">
        <f t="shared" si="248"/>
        <v/>
      </c>
      <c r="C743" s="65" t="str">
        <f t="shared" si="249"/>
        <v/>
      </c>
      <c r="D743" s="56" t="str">
        <f t="shared" si="250"/>
        <v/>
      </c>
      <c r="E743" s="56" t="str">
        <f t="shared" si="251"/>
        <v/>
      </c>
      <c r="F743" s="66" t="str">
        <f t="shared" si="252"/>
        <v/>
      </c>
      <c r="G743" s="66" t="str">
        <f t="shared" si="253"/>
        <v/>
      </c>
      <c r="H743" s="57" t="str">
        <f t="shared" si="254"/>
        <v/>
      </c>
      <c r="I743" s="57" t="str">
        <f t="shared" si="255"/>
        <v/>
      </c>
      <c r="J743" s="64" t="str">
        <f t="shared" si="256"/>
        <v/>
      </c>
      <c r="K743" s="64" t="str">
        <f t="shared" si="257"/>
        <v/>
      </c>
      <c r="L743" s="114" t="str">
        <f t="shared" si="258"/>
        <v/>
      </c>
      <c r="M743" s="114" t="str">
        <f t="shared" si="259"/>
        <v/>
      </c>
      <c r="N743" s="113" t="str">
        <f>IF(B743&lt;&gt;"",IF(INDEX(ctrlage,B743)=TRUE,Livraison!$B$15-(YEAR(INDEX(pgebdat,B743))),""),"")</f>
        <v/>
      </c>
      <c r="O743" s="107"/>
      <c r="P743" s="105"/>
      <c r="Q743" s="108"/>
      <c r="R743" s="126"/>
      <c r="S743" s="108"/>
      <c r="T743" s="108"/>
      <c r="U743" s="108"/>
      <c r="V743" s="105"/>
      <c r="W743" s="132" t="str">
        <f t="shared" si="263"/>
        <v/>
      </c>
      <c r="X743" s="26" t="str">
        <f t="shared" si="260"/>
        <v/>
      </c>
      <c r="Y743" s="26" t="str">
        <f t="shared" si="242"/>
        <v/>
      </c>
      <c r="Z743" s="26" t="str">
        <f t="shared" si="243"/>
        <v/>
      </c>
      <c r="AA743" s="26" t="str">
        <f t="shared" si="244"/>
        <v/>
      </c>
      <c r="AB743" s="26" t="str">
        <f t="shared" si="245"/>
        <v/>
      </c>
      <c r="AC743" s="26" t="str">
        <f t="shared" si="246"/>
        <v/>
      </c>
      <c r="AD743" s="26" t="str">
        <f>IF(OR(ISBLANK(U743),ISBLANK(Q743),U743="-"),"",IF(ISNA(MATCH(U743,libtwolang,0)),FALSE,IF(AND(Z743=TRUE,INDEX(codetform,MATCH(Qualification!Q743,libtform,0))&gt;=10311000,INDEX(codetform,MATCH(Qualification!Q743,libtform,0))&lt;=10319900),IF(AND(INDEX(codetwolang,MATCH(Qualification!U743,libtwolang,0))&gt;=1,INDEX(codetwolang,MATCH(Qualification!U743,libtwolang,0))&lt;=999),TRUE,FALSE),IF(AND(INDEX(codetwolang,MATCH(Qualification!U743,libtwolang,0))&gt;=10,INDEX(codetwolang,MATCH(Qualification!U743,libtwolang,0))&lt;=99),FALSE,TRUE))))</f>
        <v/>
      </c>
      <c r="AE743" s="26" t="str">
        <f t="shared" si="261"/>
        <v/>
      </c>
      <c r="AF743" s="56" t="str">
        <f t="shared" si="247"/>
        <v/>
      </c>
    </row>
    <row r="744" spans="1:32">
      <c r="A744" s="40" t="str">
        <f t="shared" si="262"/>
        <v/>
      </c>
      <c r="B744" s="40" t="str">
        <f t="shared" si="248"/>
        <v/>
      </c>
      <c r="C744" s="65" t="str">
        <f t="shared" si="249"/>
        <v/>
      </c>
      <c r="D744" s="56" t="str">
        <f t="shared" si="250"/>
        <v/>
      </c>
      <c r="E744" s="56" t="str">
        <f t="shared" si="251"/>
        <v/>
      </c>
      <c r="F744" s="66" t="str">
        <f t="shared" si="252"/>
        <v/>
      </c>
      <c r="G744" s="66" t="str">
        <f t="shared" si="253"/>
        <v/>
      </c>
      <c r="H744" s="57" t="str">
        <f t="shared" si="254"/>
        <v/>
      </c>
      <c r="I744" s="57" t="str">
        <f t="shared" si="255"/>
        <v/>
      </c>
      <c r="J744" s="64" t="str">
        <f t="shared" si="256"/>
        <v/>
      </c>
      <c r="K744" s="64" t="str">
        <f t="shared" si="257"/>
        <v/>
      </c>
      <c r="L744" s="114" t="str">
        <f t="shared" si="258"/>
        <v/>
      </c>
      <c r="M744" s="114" t="str">
        <f t="shared" si="259"/>
        <v/>
      </c>
      <c r="N744" s="113" t="str">
        <f>IF(B744&lt;&gt;"",IF(INDEX(ctrlage,B744)=TRUE,Livraison!$B$15-(YEAR(INDEX(pgebdat,B744))),""),"")</f>
        <v/>
      </c>
      <c r="O744" s="107"/>
      <c r="P744" s="105"/>
      <c r="Q744" s="108"/>
      <c r="R744" s="126"/>
      <c r="S744" s="108"/>
      <c r="T744" s="108"/>
      <c r="U744" s="108"/>
      <c r="V744" s="105"/>
      <c r="W744" s="132" t="str">
        <f t="shared" si="263"/>
        <v/>
      </c>
      <c r="X744" s="26" t="str">
        <f t="shared" si="260"/>
        <v/>
      </c>
      <c r="Y744" s="26" t="str">
        <f t="shared" si="242"/>
        <v/>
      </c>
      <c r="Z744" s="26" t="str">
        <f t="shared" si="243"/>
        <v/>
      </c>
      <c r="AA744" s="26" t="str">
        <f t="shared" si="244"/>
        <v/>
      </c>
      <c r="AB744" s="26" t="str">
        <f t="shared" si="245"/>
        <v/>
      </c>
      <c r="AC744" s="26" t="str">
        <f t="shared" si="246"/>
        <v/>
      </c>
      <c r="AD744" s="26" t="str">
        <f>IF(OR(ISBLANK(U744),ISBLANK(Q744),U744="-"),"",IF(ISNA(MATCH(U744,libtwolang,0)),FALSE,IF(AND(Z744=TRUE,INDEX(codetform,MATCH(Qualification!Q744,libtform,0))&gt;=10311000,INDEX(codetform,MATCH(Qualification!Q744,libtform,0))&lt;=10319900),IF(AND(INDEX(codetwolang,MATCH(Qualification!U744,libtwolang,0))&gt;=1,INDEX(codetwolang,MATCH(Qualification!U744,libtwolang,0))&lt;=999),TRUE,FALSE),IF(AND(INDEX(codetwolang,MATCH(Qualification!U744,libtwolang,0))&gt;=10,INDEX(codetwolang,MATCH(Qualification!U744,libtwolang,0))&lt;=99),FALSE,TRUE))))</f>
        <v/>
      </c>
      <c r="AE744" s="26" t="str">
        <f t="shared" si="261"/>
        <v/>
      </c>
      <c r="AF744" s="56" t="str">
        <f t="shared" si="247"/>
        <v/>
      </c>
    </row>
    <row r="745" spans="1:32">
      <c r="A745" s="40" t="str">
        <f t="shared" si="262"/>
        <v/>
      </c>
      <c r="B745" s="40" t="str">
        <f t="shared" si="248"/>
        <v/>
      </c>
      <c r="C745" s="65" t="str">
        <f t="shared" si="249"/>
        <v/>
      </c>
      <c r="D745" s="56" t="str">
        <f t="shared" si="250"/>
        <v/>
      </c>
      <c r="E745" s="56" t="str">
        <f t="shared" si="251"/>
        <v/>
      </c>
      <c r="F745" s="66" t="str">
        <f t="shared" si="252"/>
        <v/>
      </c>
      <c r="G745" s="66" t="str">
        <f t="shared" si="253"/>
        <v/>
      </c>
      <c r="H745" s="57" t="str">
        <f t="shared" si="254"/>
        <v/>
      </c>
      <c r="I745" s="57" t="str">
        <f t="shared" si="255"/>
        <v/>
      </c>
      <c r="J745" s="64" t="str">
        <f t="shared" si="256"/>
        <v/>
      </c>
      <c r="K745" s="64" t="str">
        <f t="shared" si="257"/>
        <v/>
      </c>
      <c r="L745" s="114" t="str">
        <f t="shared" si="258"/>
        <v/>
      </c>
      <c r="M745" s="114" t="str">
        <f t="shared" si="259"/>
        <v/>
      </c>
      <c r="N745" s="113" t="str">
        <f>IF(B745&lt;&gt;"",IF(INDEX(ctrlage,B745)=TRUE,Livraison!$B$15-(YEAR(INDEX(pgebdat,B745))),""),"")</f>
        <v/>
      </c>
      <c r="O745" s="107"/>
      <c r="P745" s="105"/>
      <c r="Q745" s="108"/>
      <c r="R745" s="126"/>
      <c r="S745" s="108"/>
      <c r="T745" s="108"/>
      <c r="U745" s="108"/>
      <c r="V745" s="105"/>
      <c r="W745" s="132" t="str">
        <f t="shared" si="263"/>
        <v/>
      </c>
      <c r="X745" s="26" t="str">
        <f t="shared" si="260"/>
        <v/>
      </c>
      <c r="Y745" s="26" t="str">
        <f t="shared" si="242"/>
        <v/>
      </c>
      <c r="Z745" s="26" t="str">
        <f t="shared" si="243"/>
        <v/>
      </c>
      <c r="AA745" s="26" t="str">
        <f t="shared" si="244"/>
        <v/>
      </c>
      <c r="AB745" s="26" t="str">
        <f t="shared" si="245"/>
        <v/>
      </c>
      <c r="AC745" s="26" t="str">
        <f t="shared" si="246"/>
        <v/>
      </c>
      <c r="AD745" s="26" t="str">
        <f>IF(OR(ISBLANK(U745),ISBLANK(Q745),U745="-"),"",IF(ISNA(MATCH(U745,libtwolang,0)),FALSE,IF(AND(Z745=TRUE,INDEX(codetform,MATCH(Qualification!Q745,libtform,0))&gt;=10311000,INDEX(codetform,MATCH(Qualification!Q745,libtform,0))&lt;=10319900),IF(AND(INDEX(codetwolang,MATCH(Qualification!U745,libtwolang,0))&gt;=1,INDEX(codetwolang,MATCH(Qualification!U745,libtwolang,0))&lt;=999),TRUE,FALSE),IF(AND(INDEX(codetwolang,MATCH(Qualification!U745,libtwolang,0))&gt;=10,INDEX(codetwolang,MATCH(Qualification!U745,libtwolang,0))&lt;=99),FALSE,TRUE))))</f>
        <v/>
      </c>
      <c r="AE745" s="26" t="str">
        <f t="shared" si="261"/>
        <v/>
      </c>
      <c r="AF745" s="56" t="str">
        <f t="shared" si="247"/>
        <v/>
      </c>
    </row>
    <row r="746" spans="1:32">
      <c r="A746" s="40" t="str">
        <f t="shared" si="262"/>
        <v/>
      </c>
      <c r="B746" s="40" t="str">
        <f t="shared" si="248"/>
        <v/>
      </c>
      <c r="C746" s="65" t="str">
        <f t="shared" si="249"/>
        <v/>
      </c>
      <c r="D746" s="56" t="str">
        <f t="shared" si="250"/>
        <v/>
      </c>
      <c r="E746" s="56" t="str">
        <f t="shared" si="251"/>
        <v/>
      </c>
      <c r="F746" s="66" t="str">
        <f t="shared" si="252"/>
        <v/>
      </c>
      <c r="G746" s="66" t="str">
        <f t="shared" si="253"/>
        <v/>
      </c>
      <c r="H746" s="57" t="str">
        <f t="shared" si="254"/>
        <v/>
      </c>
      <c r="I746" s="57" t="str">
        <f t="shared" si="255"/>
        <v/>
      </c>
      <c r="J746" s="64" t="str">
        <f t="shared" si="256"/>
        <v/>
      </c>
      <c r="K746" s="64" t="str">
        <f t="shared" si="257"/>
        <v/>
      </c>
      <c r="L746" s="114" t="str">
        <f t="shared" si="258"/>
        <v/>
      </c>
      <c r="M746" s="114" t="str">
        <f t="shared" si="259"/>
        <v/>
      </c>
      <c r="N746" s="113" t="str">
        <f>IF(B746&lt;&gt;"",IF(INDEX(ctrlage,B746)=TRUE,Livraison!$B$15-(YEAR(INDEX(pgebdat,B746))),""),"")</f>
        <v/>
      </c>
      <c r="O746" s="107"/>
      <c r="P746" s="105"/>
      <c r="Q746" s="108"/>
      <c r="R746" s="126"/>
      <c r="S746" s="108"/>
      <c r="T746" s="108"/>
      <c r="U746" s="108"/>
      <c r="V746" s="105"/>
      <c r="W746" s="132" t="str">
        <f t="shared" si="263"/>
        <v/>
      </c>
      <c r="X746" s="26" t="str">
        <f t="shared" si="260"/>
        <v/>
      </c>
      <c r="Y746" s="26" t="str">
        <f t="shared" si="242"/>
        <v/>
      </c>
      <c r="Z746" s="26" t="str">
        <f t="shared" si="243"/>
        <v/>
      </c>
      <c r="AA746" s="26" t="str">
        <f t="shared" si="244"/>
        <v/>
      </c>
      <c r="AB746" s="26" t="str">
        <f t="shared" si="245"/>
        <v/>
      </c>
      <c r="AC746" s="26" t="str">
        <f t="shared" si="246"/>
        <v/>
      </c>
      <c r="AD746" s="26" t="str">
        <f>IF(OR(ISBLANK(U746),ISBLANK(Q746),U746="-"),"",IF(ISNA(MATCH(U746,libtwolang,0)),FALSE,IF(AND(Z746=TRUE,INDEX(codetform,MATCH(Qualification!Q746,libtform,0))&gt;=10311000,INDEX(codetform,MATCH(Qualification!Q746,libtform,0))&lt;=10319900),IF(AND(INDEX(codetwolang,MATCH(Qualification!U746,libtwolang,0))&gt;=1,INDEX(codetwolang,MATCH(Qualification!U746,libtwolang,0))&lt;=999),TRUE,FALSE),IF(AND(INDEX(codetwolang,MATCH(Qualification!U746,libtwolang,0))&gt;=10,INDEX(codetwolang,MATCH(Qualification!U746,libtwolang,0))&lt;=99),FALSE,TRUE))))</f>
        <v/>
      </c>
      <c r="AE746" s="26" t="str">
        <f t="shared" si="261"/>
        <v/>
      </c>
      <c r="AF746" s="56" t="str">
        <f t="shared" si="247"/>
        <v/>
      </c>
    </row>
    <row r="747" spans="1:32">
      <c r="A747" s="40" t="str">
        <f t="shared" si="262"/>
        <v/>
      </c>
      <c r="B747" s="40" t="str">
        <f t="shared" si="248"/>
        <v/>
      </c>
      <c r="C747" s="65" t="str">
        <f t="shared" si="249"/>
        <v/>
      </c>
      <c r="D747" s="56" t="str">
        <f t="shared" si="250"/>
        <v/>
      </c>
      <c r="E747" s="56" t="str">
        <f t="shared" si="251"/>
        <v/>
      </c>
      <c r="F747" s="66" t="str">
        <f t="shared" si="252"/>
        <v/>
      </c>
      <c r="G747" s="66" t="str">
        <f t="shared" si="253"/>
        <v/>
      </c>
      <c r="H747" s="57" t="str">
        <f t="shared" si="254"/>
        <v/>
      </c>
      <c r="I747" s="57" t="str">
        <f t="shared" si="255"/>
        <v/>
      </c>
      <c r="J747" s="64" t="str">
        <f t="shared" si="256"/>
        <v/>
      </c>
      <c r="K747" s="64" t="str">
        <f t="shared" si="257"/>
        <v/>
      </c>
      <c r="L747" s="114" t="str">
        <f t="shared" si="258"/>
        <v/>
      </c>
      <c r="M747" s="114" t="str">
        <f t="shared" si="259"/>
        <v/>
      </c>
      <c r="N747" s="113" t="str">
        <f>IF(B747&lt;&gt;"",IF(INDEX(ctrlage,B747)=TRUE,Livraison!$B$15-(YEAR(INDEX(pgebdat,B747))),""),"")</f>
        <v/>
      </c>
      <c r="O747" s="107"/>
      <c r="P747" s="105"/>
      <c r="Q747" s="108"/>
      <c r="R747" s="126"/>
      <c r="S747" s="108"/>
      <c r="T747" s="108"/>
      <c r="U747" s="108"/>
      <c r="V747" s="105"/>
      <c r="W747" s="132" t="str">
        <f t="shared" si="263"/>
        <v/>
      </c>
      <c r="X747" s="26" t="str">
        <f t="shared" si="260"/>
        <v/>
      </c>
      <c r="Y747" s="26" t="str">
        <f t="shared" si="242"/>
        <v/>
      </c>
      <c r="Z747" s="26" t="str">
        <f t="shared" si="243"/>
        <v/>
      </c>
      <c r="AA747" s="26" t="str">
        <f t="shared" si="244"/>
        <v/>
      </c>
      <c r="AB747" s="26" t="str">
        <f t="shared" si="245"/>
        <v/>
      </c>
      <c r="AC747" s="26" t="str">
        <f t="shared" si="246"/>
        <v/>
      </c>
      <c r="AD747" s="26" t="str">
        <f>IF(OR(ISBLANK(U747),ISBLANK(Q747),U747="-"),"",IF(ISNA(MATCH(U747,libtwolang,0)),FALSE,IF(AND(Z747=TRUE,INDEX(codetform,MATCH(Qualification!Q747,libtform,0))&gt;=10311000,INDEX(codetform,MATCH(Qualification!Q747,libtform,0))&lt;=10319900),IF(AND(INDEX(codetwolang,MATCH(Qualification!U747,libtwolang,0))&gt;=1,INDEX(codetwolang,MATCH(Qualification!U747,libtwolang,0))&lt;=999),TRUE,FALSE),IF(AND(INDEX(codetwolang,MATCH(Qualification!U747,libtwolang,0))&gt;=10,INDEX(codetwolang,MATCH(Qualification!U747,libtwolang,0))&lt;=99),FALSE,TRUE))))</f>
        <v/>
      </c>
      <c r="AE747" s="26" t="str">
        <f t="shared" si="261"/>
        <v/>
      </c>
      <c r="AF747" s="56" t="str">
        <f t="shared" si="247"/>
        <v/>
      </c>
    </row>
    <row r="748" spans="1:32">
      <c r="A748" s="40" t="str">
        <f t="shared" si="262"/>
        <v/>
      </c>
      <c r="B748" s="40" t="str">
        <f t="shared" si="248"/>
        <v/>
      </c>
      <c r="C748" s="65" t="str">
        <f t="shared" si="249"/>
        <v/>
      </c>
      <c r="D748" s="56" t="str">
        <f t="shared" si="250"/>
        <v/>
      </c>
      <c r="E748" s="56" t="str">
        <f t="shared" si="251"/>
        <v/>
      </c>
      <c r="F748" s="66" t="str">
        <f t="shared" si="252"/>
        <v/>
      </c>
      <c r="G748" s="66" t="str">
        <f t="shared" si="253"/>
        <v/>
      </c>
      <c r="H748" s="57" t="str">
        <f t="shared" si="254"/>
        <v/>
      </c>
      <c r="I748" s="57" t="str">
        <f t="shared" si="255"/>
        <v/>
      </c>
      <c r="J748" s="64" t="str">
        <f t="shared" si="256"/>
        <v/>
      </c>
      <c r="K748" s="64" t="str">
        <f t="shared" si="257"/>
        <v/>
      </c>
      <c r="L748" s="114" t="str">
        <f t="shared" si="258"/>
        <v/>
      </c>
      <c r="M748" s="114" t="str">
        <f t="shared" si="259"/>
        <v/>
      </c>
      <c r="N748" s="113" t="str">
        <f>IF(B748&lt;&gt;"",IF(INDEX(ctrlage,B748)=TRUE,Livraison!$B$15-(YEAR(INDEX(pgebdat,B748))),""),"")</f>
        <v/>
      </c>
      <c r="O748" s="107"/>
      <c r="P748" s="105"/>
      <c r="Q748" s="108"/>
      <c r="R748" s="126"/>
      <c r="S748" s="108"/>
      <c r="T748" s="108"/>
      <c r="U748" s="108"/>
      <c r="V748" s="105"/>
      <c r="W748" s="132" t="str">
        <f t="shared" si="263"/>
        <v/>
      </c>
      <c r="X748" s="26" t="str">
        <f t="shared" si="260"/>
        <v/>
      </c>
      <c r="Y748" s="26" t="str">
        <f t="shared" si="242"/>
        <v/>
      </c>
      <c r="Z748" s="26" t="str">
        <f t="shared" si="243"/>
        <v/>
      </c>
      <c r="AA748" s="26" t="str">
        <f t="shared" si="244"/>
        <v/>
      </c>
      <c r="AB748" s="26" t="str">
        <f t="shared" si="245"/>
        <v/>
      </c>
      <c r="AC748" s="26" t="str">
        <f t="shared" si="246"/>
        <v/>
      </c>
      <c r="AD748" s="26" t="str">
        <f>IF(OR(ISBLANK(U748),ISBLANK(Q748),U748="-"),"",IF(ISNA(MATCH(U748,libtwolang,0)),FALSE,IF(AND(Z748=TRUE,INDEX(codetform,MATCH(Qualification!Q748,libtform,0))&gt;=10311000,INDEX(codetform,MATCH(Qualification!Q748,libtform,0))&lt;=10319900),IF(AND(INDEX(codetwolang,MATCH(Qualification!U748,libtwolang,0))&gt;=1,INDEX(codetwolang,MATCH(Qualification!U748,libtwolang,0))&lt;=999),TRUE,FALSE),IF(AND(INDEX(codetwolang,MATCH(Qualification!U748,libtwolang,0))&gt;=10,INDEX(codetwolang,MATCH(Qualification!U748,libtwolang,0))&lt;=99),FALSE,TRUE))))</f>
        <v/>
      </c>
      <c r="AE748" s="26" t="str">
        <f t="shared" si="261"/>
        <v/>
      </c>
      <c r="AF748" s="56" t="str">
        <f t="shared" si="247"/>
        <v/>
      </c>
    </row>
    <row r="749" spans="1:32">
      <c r="A749" s="40" t="str">
        <f t="shared" si="262"/>
        <v/>
      </c>
      <c r="B749" s="40" t="str">
        <f t="shared" si="248"/>
        <v/>
      </c>
      <c r="C749" s="65" t="str">
        <f t="shared" si="249"/>
        <v/>
      </c>
      <c r="D749" s="56" t="str">
        <f t="shared" si="250"/>
        <v/>
      </c>
      <c r="E749" s="56" t="str">
        <f t="shared" si="251"/>
        <v/>
      </c>
      <c r="F749" s="66" t="str">
        <f t="shared" si="252"/>
        <v/>
      </c>
      <c r="G749" s="66" t="str">
        <f t="shared" si="253"/>
        <v/>
      </c>
      <c r="H749" s="57" t="str">
        <f t="shared" si="254"/>
        <v/>
      </c>
      <c r="I749" s="57" t="str">
        <f t="shared" si="255"/>
        <v/>
      </c>
      <c r="J749" s="64" t="str">
        <f t="shared" si="256"/>
        <v/>
      </c>
      <c r="K749" s="64" t="str">
        <f t="shared" si="257"/>
        <v/>
      </c>
      <c r="L749" s="114" t="str">
        <f t="shared" si="258"/>
        <v/>
      </c>
      <c r="M749" s="114" t="str">
        <f t="shared" si="259"/>
        <v/>
      </c>
      <c r="N749" s="113" t="str">
        <f>IF(B749&lt;&gt;"",IF(INDEX(ctrlage,B749)=TRUE,Livraison!$B$15-(YEAR(INDEX(pgebdat,B749))),""),"")</f>
        <v/>
      </c>
      <c r="O749" s="107"/>
      <c r="P749" s="105"/>
      <c r="Q749" s="108"/>
      <c r="R749" s="126"/>
      <c r="S749" s="108"/>
      <c r="T749" s="108"/>
      <c r="U749" s="108"/>
      <c r="V749" s="105"/>
      <c r="W749" s="132" t="str">
        <f t="shared" si="263"/>
        <v/>
      </c>
      <c r="X749" s="26" t="str">
        <f t="shared" si="260"/>
        <v/>
      </c>
      <c r="Y749" s="26" t="str">
        <f t="shared" si="242"/>
        <v/>
      </c>
      <c r="Z749" s="26" t="str">
        <f t="shared" si="243"/>
        <v/>
      </c>
      <c r="AA749" s="26" t="str">
        <f t="shared" si="244"/>
        <v/>
      </c>
      <c r="AB749" s="26" t="str">
        <f t="shared" si="245"/>
        <v/>
      </c>
      <c r="AC749" s="26" t="str">
        <f t="shared" si="246"/>
        <v/>
      </c>
      <c r="AD749" s="26" t="str">
        <f>IF(OR(ISBLANK(U749),ISBLANK(Q749),U749="-"),"",IF(ISNA(MATCH(U749,libtwolang,0)),FALSE,IF(AND(Z749=TRUE,INDEX(codetform,MATCH(Qualification!Q749,libtform,0))&gt;=10311000,INDEX(codetform,MATCH(Qualification!Q749,libtform,0))&lt;=10319900),IF(AND(INDEX(codetwolang,MATCH(Qualification!U749,libtwolang,0))&gt;=1,INDEX(codetwolang,MATCH(Qualification!U749,libtwolang,0))&lt;=999),TRUE,FALSE),IF(AND(INDEX(codetwolang,MATCH(Qualification!U749,libtwolang,0))&gt;=10,INDEX(codetwolang,MATCH(Qualification!U749,libtwolang,0))&lt;=99),FALSE,TRUE))))</f>
        <v/>
      </c>
      <c r="AE749" s="26" t="str">
        <f t="shared" si="261"/>
        <v/>
      </c>
      <c r="AF749" s="56" t="str">
        <f t="shared" si="247"/>
        <v/>
      </c>
    </row>
    <row r="750" spans="1:32">
      <c r="A750" s="40" t="str">
        <f t="shared" si="262"/>
        <v/>
      </c>
      <c r="B750" s="40" t="str">
        <f t="shared" si="248"/>
        <v/>
      </c>
      <c r="C750" s="65" t="str">
        <f t="shared" si="249"/>
        <v/>
      </c>
      <c r="D750" s="56" t="str">
        <f t="shared" si="250"/>
        <v/>
      </c>
      <c r="E750" s="56" t="str">
        <f t="shared" si="251"/>
        <v/>
      </c>
      <c r="F750" s="66" t="str">
        <f t="shared" si="252"/>
        <v/>
      </c>
      <c r="G750" s="66" t="str">
        <f t="shared" si="253"/>
        <v/>
      </c>
      <c r="H750" s="57" t="str">
        <f t="shared" si="254"/>
        <v/>
      </c>
      <c r="I750" s="57" t="str">
        <f t="shared" si="255"/>
        <v/>
      </c>
      <c r="J750" s="64" t="str">
        <f t="shared" si="256"/>
        <v/>
      </c>
      <c r="K750" s="64" t="str">
        <f t="shared" si="257"/>
        <v/>
      </c>
      <c r="L750" s="114" t="str">
        <f t="shared" si="258"/>
        <v/>
      </c>
      <c r="M750" s="114" t="str">
        <f t="shared" si="259"/>
        <v/>
      </c>
      <c r="N750" s="113" t="str">
        <f>IF(B750&lt;&gt;"",IF(INDEX(ctrlage,B750)=TRUE,Livraison!$B$15-(YEAR(INDEX(pgebdat,B750))),""),"")</f>
        <v/>
      </c>
      <c r="O750" s="107"/>
      <c r="P750" s="105"/>
      <c r="Q750" s="108"/>
      <c r="R750" s="126"/>
      <c r="S750" s="108"/>
      <c r="T750" s="108"/>
      <c r="U750" s="108"/>
      <c r="V750" s="105"/>
      <c r="W750" s="132" t="str">
        <f t="shared" si="263"/>
        <v/>
      </c>
      <c r="X750" s="26" t="str">
        <f t="shared" si="260"/>
        <v/>
      </c>
      <c r="Y750" s="26" t="str">
        <f t="shared" si="242"/>
        <v/>
      </c>
      <c r="Z750" s="26" t="str">
        <f t="shared" si="243"/>
        <v/>
      </c>
      <c r="AA750" s="26" t="str">
        <f t="shared" si="244"/>
        <v/>
      </c>
      <c r="AB750" s="26" t="str">
        <f t="shared" si="245"/>
        <v/>
      </c>
      <c r="AC750" s="26" t="str">
        <f t="shared" si="246"/>
        <v/>
      </c>
      <c r="AD750" s="26" t="str">
        <f>IF(OR(ISBLANK(U750),ISBLANK(Q750),U750="-"),"",IF(ISNA(MATCH(U750,libtwolang,0)),FALSE,IF(AND(Z750=TRUE,INDEX(codetform,MATCH(Qualification!Q750,libtform,0))&gt;=10311000,INDEX(codetform,MATCH(Qualification!Q750,libtform,0))&lt;=10319900),IF(AND(INDEX(codetwolang,MATCH(Qualification!U750,libtwolang,0))&gt;=1,INDEX(codetwolang,MATCH(Qualification!U750,libtwolang,0))&lt;=999),TRUE,FALSE),IF(AND(INDEX(codetwolang,MATCH(Qualification!U750,libtwolang,0))&gt;=10,INDEX(codetwolang,MATCH(Qualification!U750,libtwolang,0))&lt;=99),FALSE,TRUE))))</f>
        <v/>
      </c>
      <c r="AE750" s="26" t="str">
        <f t="shared" si="261"/>
        <v/>
      </c>
      <c r="AF750" s="56" t="str">
        <f t="shared" si="247"/>
        <v/>
      </c>
    </row>
    <row r="751" spans="1:32">
      <c r="A751" s="40" t="str">
        <f t="shared" si="262"/>
        <v/>
      </c>
      <c r="B751" s="40" t="str">
        <f t="shared" si="248"/>
        <v/>
      </c>
      <c r="C751" s="65" t="str">
        <f t="shared" si="249"/>
        <v/>
      </c>
      <c r="D751" s="56" t="str">
        <f t="shared" si="250"/>
        <v/>
      </c>
      <c r="E751" s="56" t="str">
        <f t="shared" si="251"/>
        <v/>
      </c>
      <c r="F751" s="66" t="str">
        <f t="shared" si="252"/>
        <v/>
      </c>
      <c r="G751" s="66" t="str">
        <f t="shared" si="253"/>
        <v/>
      </c>
      <c r="H751" s="57" t="str">
        <f t="shared" si="254"/>
        <v/>
      </c>
      <c r="I751" s="57" t="str">
        <f t="shared" si="255"/>
        <v/>
      </c>
      <c r="J751" s="64" t="str">
        <f t="shared" si="256"/>
        <v/>
      </c>
      <c r="K751" s="64" t="str">
        <f t="shared" si="257"/>
        <v/>
      </c>
      <c r="L751" s="114" t="str">
        <f t="shared" si="258"/>
        <v/>
      </c>
      <c r="M751" s="114" t="str">
        <f t="shared" si="259"/>
        <v/>
      </c>
      <c r="N751" s="113" t="str">
        <f>IF(B751&lt;&gt;"",IF(INDEX(ctrlage,B751)=TRUE,Livraison!$B$15-(YEAR(INDEX(pgebdat,B751))),""),"")</f>
        <v/>
      </c>
      <c r="O751" s="107"/>
      <c r="P751" s="105"/>
      <c r="Q751" s="108"/>
      <c r="R751" s="126"/>
      <c r="S751" s="108"/>
      <c r="T751" s="108"/>
      <c r="U751" s="108"/>
      <c r="V751" s="105"/>
      <c r="W751" s="132" t="str">
        <f t="shared" si="263"/>
        <v/>
      </c>
      <c r="X751" s="26" t="str">
        <f t="shared" si="260"/>
        <v/>
      </c>
      <c r="Y751" s="26" t="str">
        <f t="shared" si="242"/>
        <v/>
      </c>
      <c r="Z751" s="26" t="str">
        <f t="shared" si="243"/>
        <v/>
      </c>
      <c r="AA751" s="26" t="str">
        <f t="shared" si="244"/>
        <v/>
      </c>
      <c r="AB751" s="26" t="str">
        <f t="shared" si="245"/>
        <v/>
      </c>
      <c r="AC751" s="26" t="str">
        <f t="shared" si="246"/>
        <v/>
      </c>
      <c r="AD751" s="26" t="str">
        <f>IF(OR(ISBLANK(U751),ISBLANK(Q751),U751="-"),"",IF(ISNA(MATCH(U751,libtwolang,0)),FALSE,IF(AND(Z751=TRUE,INDEX(codetform,MATCH(Qualification!Q751,libtform,0))&gt;=10311000,INDEX(codetform,MATCH(Qualification!Q751,libtform,0))&lt;=10319900),IF(AND(INDEX(codetwolang,MATCH(Qualification!U751,libtwolang,0))&gt;=1,INDEX(codetwolang,MATCH(Qualification!U751,libtwolang,0))&lt;=999),TRUE,FALSE),IF(AND(INDEX(codetwolang,MATCH(Qualification!U751,libtwolang,0))&gt;=10,INDEX(codetwolang,MATCH(Qualification!U751,libtwolang,0))&lt;=99),FALSE,TRUE))))</f>
        <v/>
      </c>
      <c r="AE751" s="26" t="str">
        <f t="shared" si="261"/>
        <v/>
      </c>
      <c r="AF751" s="56" t="str">
        <f t="shared" si="247"/>
        <v/>
      </c>
    </row>
    <row r="752" spans="1:32">
      <c r="A752" s="40" t="str">
        <f t="shared" si="262"/>
        <v/>
      </c>
      <c r="B752" s="40" t="str">
        <f t="shared" si="248"/>
        <v/>
      </c>
      <c r="C752" s="65" t="str">
        <f t="shared" si="249"/>
        <v/>
      </c>
      <c r="D752" s="56" t="str">
        <f t="shared" si="250"/>
        <v/>
      </c>
      <c r="E752" s="56" t="str">
        <f t="shared" si="251"/>
        <v/>
      </c>
      <c r="F752" s="66" t="str">
        <f t="shared" si="252"/>
        <v/>
      </c>
      <c r="G752" s="66" t="str">
        <f t="shared" si="253"/>
        <v/>
      </c>
      <c r="H752" s="57" t="str">
        <f t="shared" si="254"/>
        <v/>
      </c>
      <c r="I752" s="57" t="str">
        <f t="shared" si="255"/>
        <v/>
      </c>
      <c r="J752" s="64" t="str">
        <f t="shared" si="256"/>
        <v/>
      </c>
      <c r="K752" s="64" t="str">
        <f t="shared" si="257"/>
        <v/>
      </c>
      <c r="L752" s="114" t="str">
        <f t="shared" si="258"/>
        <v/>
      </c>
      <c r="M752" s="114" t="str">
        <f t="shared" si="259"/>
        <v/>
      </c>
      <c r="N752" s="113" t="str">
        <f>IF(B752&lt;&gt;"",IF(INDEX(ctrlage,B752)=TRUE,Livraison!$B$15-(YEAR(INDEX(pgebdat,B752))),""),"")</f>
        <v/>
      </c>
      <c r="O752" s="107"/>
      <c r="P752" s="105"/>
      <c r="Q752" s="108"/>
      <c r="R752" s="126"/>
      <c r="S752" s="108"/>
      <c r="T752" s="108"/>
      <c r="U752" s="108"/>
      <c r="V752" s="105"/>
      <c r="W752" s="132" t="str">
        <f t="shared" si="263"/>
        <v/>
      </c>
      <c r="X752" s="26" t="str">
        <f t="shared" si="260"/>
        <v/>
      </c>
      <c r="Y752" s="26" t="str">
        <f t="shared" si="242"/>
        <v/>
      </c>
      <c r="Z752" s="26" t="str">
        <f t="shared" si="243"/>
        <v/>
      </c>
      <c r="AA752" s="26" t="str">
        <f t="shared" si="244"/>
        <v/>
      </c>
      <c r="AB752" s="26" t="str">
        <f t="shared" si="245"/>
        <v/>
      </c>
      <c r="AC752" s="26" t="str">
        <f t="shared" si="246"/>
        <v/>
      </c>
      <c r="AD752" s="26" t="str">
        <f>IF(OR(ISBLANK(U752),ISBLANK(Q752),U752="-"),"",IF(ISNA(MATCH(U752,libtwolang,0)),FALSE,IF(AND(Z752=TRUE,INDEX(codetform,MATCH(Qualification!Q752,libtform,0))&gt;=10311000,INDEX(codetform,MATCH(Qualification!Q752,libtform,0))&lt;=10319900),IF(AND(INDEX(codetwolang,MATCH(Qualification!U752,libtwolang,0))&gt;=1,INDEX(codetwolang,MATCH(Qualification!U752,libtwolang,0))&lt;=999),TRUE,FALSE),IF(AND(INDEX(codetwolang,MATCH(Qualification!U752,libtwolang,0))&gt;=10,INDEX(codetwolang,MATCH(Qualification!U752,libtwolang,0))&lt;=99),FALSE,TRUE))))</f>
        <v/>
      </c>
      <c r="AE752" s="26" t="str">
        <f t="shared" si="261"/>
        <v/>
      </c>
      <c r="AF752" s="56" t="str">
        <f t="shared" si="247"/>
        <v/>
      </c>
    </row>
    <row r="753" spans="1:32">
      <c r="A753" s="40" t="str">
        <f t="shared" si="262"/>
        <v/>
      </c>
      <c r="B753" s="40" t="str">
        <f t="shared" si="248"/>
        <v/>
      </c>
      <c r="C753" s="65" t="str">
        <f t="shared" si="249"/>
        <v/>
      </c>
      <c r="D753" s="56" t="str">
        <f t="shared" si="250"/>
        <v/>
      </c>
      <c r="E753" s="56" t="str">
        <f t="shared" si="251"/>
        <v/>
      </c>
      <c r="F753" s="66" t="str">
        <f t="shared" si="252"/>
        <v/>
      </c>
      <c r="G753" s="66" t="str">
        <f t="shared" si="253"/>
        <v/>
      </c>
      <c r="H753" s="57" t="str">
        <f t="shared" si="254"/>
        <v/>
      </c>
      <c r="I753" s="57" t="str">
        <f t="shared" si="255"/>
        <v/>
      </c>
      <c r="J753" s="64" t="str">
        <f t="shared" si="256"/>
        <v/>
      </c>
      <c r="K753" s="64" t="str">
        <f t="shared" si="257"/>
        <v/>
      </c>
      <c r="L753" s="114" t="str">
        <f t="shared" si="258"/>
        <v/>
      </c>
      <c r="M753" s="114" t="str">
        <f t="shared" si="259"/>
        <v/>
      </c>
      <c r="N753" s="113" t="str">
        <f>IF(B753&lt;&gt;"",IF(INDEX(ctrlage,B753)=TRUE,Livraison!$B$15-(YEAR(INDEX(pgebdat,B753))),""),"")</f>
        <v/>
      </c>
      <c r="O753" s="107"/>
      <c r="P753" s="105"/>
      <c r="Q753" s="108"/>
      <c r="R753" s="126"/>
      <c r="S753" s="108"/>
      <c r="T753" s="108"/>
      <c r="U753" s="108"/>
      <c r="V753" s="105"/>
      <c r="W753" s="132" t="str">
        <f t="shared" si="263"/>
        <v/>
      </c>
      <c r="X753" s="26" t="str">
        <f t="shared" si="260"/>
        <v/>
      </c>
      <c r="Y753" s="26" t="str">
        <f t="shared" si="242"/>
        <v/>
      </c>
      <c r="Z753" s="26" t="str">
        <f t="shared" si="243"/>
        <v/>
      </c>
      <c r="AA753" s="26" t="str">
        <f t="shared" si="244"/>
        <v/>
      </c>
      <c r="AB753" s="26" t="str">
        <f t="shared" si="245"/>
        <v/>
      </c>
      <c r="AC753" s="26" t="str">
        <f t="shared" si="246"/>
        <v/>
      </c>
      <c r="AD753" s="26" t="str">
        <f>IF(OR(ISBLANK(U753),ISBLANK(Q753),U753="-"),"",IF(ISNA(MATCH(U753,libtwolang,0)),FALSE,IF(AND(Z753=TRUE,INDEX(codetform,MATCH(Qualification!Q753,libtform,0))&gt;=10311000,INDEX(codetform,MATCH(Qualification!Q753,libtform,0))&lt;=10319900),IF(AND(INDEX(codetwolang,MATCH(Qualification!U753,libtwolang,0))&gt;=1,INDEX(codetwolang,MATCH(Qualification!U753,libtwolang,0))&lt;=999),TRUE,FALSE),IF(AND(INDEX(codetwolang,MATCH(Qualification!U753,libtwolang,0))&gt;=10,INDEX(codetwolang,MATCH(Qualification!U753,libtwolang,0))&lt;=99),FALSE,TRUE))))</f>
        <v/>
      </c>
      <c r="AE753" s="26" t="str">
        <f t="shared" si="261"/>
        <v/>
      </c>
      <c r="AF753" s="56" t="str">
        <f t="shared" si="247"/>
        <v/>
      </c>
    </row>
    <row r="754" spans="1:32">
      <c r="A754" s="40" t="str">
        <f t="shared" si="262"/>
        <v/>
      </c>
      <c r="B754" s="40" t="str">
        <f t="shared" si="248"/>
        <v/>
      </c>
      <c r="C754" s="65" t="str">
        <f t="shared" si="249"/>
        <v/>
      </c>
      <c r="D754" s="56" t="str">
        <f t="shared" si="250"/>
        <v/>
      </c>
      <c r="E754" s="56" t="str">
        <f t="shared" si="251"/>
        <v/>
      </c>
      <c r="F754" s="66" t="str">
        <f t="shared" si="252"/>
        <v/>
      </c>
      <c r="G754" s="66" t="str">
        <f t="shared" si="253"/>
        <v/>
      </c>
      <c r="H754" s="57" t="str">
        <f t="shared" si="254"/>
        <v/>
      </c>
      <c r="I754" s="57" t="str">
        <f t="shared" si="255"/>
        <v/>
      </c>
      <c r="J754" s="64" t="str">
        <f t="shared" si="256"/>
        <v/>
      </c>
      <c r="K754" s="64" t="str">
        <f t="shared" si="257"/>
        <v/>
      </c>
      <c r="L754" s="114" t="str">
        <f t="shared" si="258"/>
        <v/>
      </c>
      <c r="M754" s="114" t="str">
        <f t="shared" si="259"/>
        <v/>
      </c>
      <c r="N754" s="113" t="str">
        <f>IF(B754&lt;&gt;"",IF(INDEX(ctrlage,B754)=TRUE,Livraison!$B$15-(YEAR(INDEX(pgebdat,B754))),""),"")</f>
        <v/>
      </c>
      <c r="O754" s="107"/>
      <c r="P754" s="105"/>
      <c r="Q754" s="108"/>
      <c r="R754" s="126"/>
      <c r="S754" s="108"/>
      <c r="T754" s="108"/>
      <c r="U754" s="108"/>
      <c r="V754" s="105"/>
      <c r="W754" s="132" t="str">
        <f t="shared" si="263"/>
        <v/>
      </c>
      <c r="X754" s="26" t="str">
        <f t="shared" si="260"/>
        <v/>
      </c>
      <c r="Y754" s="26" t="str">
        <f t="shared" si="242"/>
        <v/>
      </c>
      <c r="Z754" s="26" t="str">
        <f t="shared" si="243"/>
        <v/>
      </c>
      <c r="AA754" s="26" t="str">
        <f t="shared" si="244"/>
        <v/>
      </c>
      <c r="AB754" s="26" t="str">
        <f t="shared" si="245"/>
        <v/>
      </c>
      <c r="AC754" s="26" t="str">
        <f t="shared" si="246"/>
        <v/>
      </c>
      <c r="AD754" s="26" t="str">
        <f>IF(OR(ISBLANK(U754),ISBLANK(Q754),U754="-"),"",IF(ISNA(MATCH(U754,libtwolang,0)),FALSE,IF(AND(Z754=TRUE,INDEX(codetform,MATCH(Qualification!Q754,libtform,0))&gt;=10311000,INDEX(codetform,MATCH(Qualification!Q754,libtform,0))&lt;=10319900),IF(AND(INDEX(codetwolang,MATCH(Qualification!U754,libtwolang,0))&gt;=1,INDEX(codetwolang,MATCH(Qualification!U754,libtwolang,0))&lt;=999),TRUE,FALSE),IF(AND(INDEX(codetwolang,MATCH(Qualification!U754,libtwolang,0))&gt;=10,INDEX(codetwolang,MATCH(Qualification!U754,libtwolang,0))&lt;=99),FALSE,TRUE))))</f>
        <v/>
      </c>
      <c r="AE754" s="26" t="str">
        <f t="shared" si="261"/>
        <v/>
      </c>
      <c r="AF754" s="56" t="str">
        <f t="shared" si="247"/>
        <v/>
      </c>
    </row>
    <row r="755" spans="1:32">
      <c r="A755" s="40" t="str">
        <f t="shared" si="262"/>
        <v/>
      </c>
      <c r="B755" s="40" t="str">
        <f t="shared" si="248"/>
        <v/>
      </c>
      <c r="C755" s="65" t="str">
        <f t="shared" si="249"/>
        <v/>
      </c>
      <c r="D755" s="56" t="str">
        <f t="shared" si="250"/>
        <v/>
      </c>
      <c r="E755" s="56" t="str">
        <f t="shared" si="251"/>
        <v/>
      </c>
      <c r="F755" s="66" t="str">
        <f t="shared" si="252"/>
        <v/>
      </c>
      <c r="G755" s="66" t="str">
        <f t="shared" si="253"/>
        <v/>
      </c>
      <c r="H755" s="57" t="str">
        <f t="shared" si="254"/>
        <v/>
      </c>
      <c r="I755" s="57" t="str">
        <f t="shared" si="255"/>
        <v/>
      </c>
      <c r="J755" s="64" t="str">
        <f t="shared" si="256"/>
        <v/>
      </c>
      <c r="K755" s="64" t="str">
        <f t="shared" si="257"/>
        <v/>
      </c>
      <c r="L755" s="114" t="str">
        <f t="shared" si="258"/>
        <v/>
      </c>
      <c r="M755" s="114" t="str">
        <f t="shared" si="259"/>
        <v/>
      </c>
      <c r="N755" s="113" t="str">
        <f>IF(B755&lt;&gt;"",IF(INDEX(ctrlage,B755)=TRUE,Livraison!$B$15-(YEAR(INDEX(pgebdat,B755))),""),"")</f>
        <v/>
      </c>
      <c r="O755" s="107"/>
      <c r="P755" s="105"/>
      <c r="Q755" s="108"/>
      <c r="R755" s="126"/>
      <c r="S755" s="108"/>
      <c r="T755" s="108"/>
      <c r="U755" s="108"/>
      <c r="V755" s="105"/>
      <c r="W755" s="132" t="str">
        <f t="shared" si="263"/>
        <v/>
      </c>
      <c r="X755" s="26" t="str">
        <f t="shared" si="260"/>
        <v/>
      </c>
      <c r="Y755" s="26" t="str">
        <f t="shared" si="242"/>
        <v/>
      </c>
      <c r="Z755" s="26" t="str">
        <f t="shared" si="243"/>
        <v/>
      </c>
      <c r="AA755" s="26" t="str">
        <f t="shared" si="244"/>
        <v/>
      </c>
      <c r="AB755" s="26" t="str">
        <f t="shared" si="245"/>
        <v/>
      </c>
      <c r="AC755" s="26" t="str">
        <f t="shared" si="246"/>
        <v/>
      </c>
      <c r="AD755" s="26" t="str">
        <f>IF(OR(ISBLANK(U755),ISBLANK(Q755),U755="-"),"",IF(ISNA(MATCH(U755,libtwolang,0)),FALSE,IF(AND(Z755=TRUE,INDEX(codetform,MATCH(Qualification!Q755,libtform,0))&gt;=10311000,INDEX(codetform,MATCH(Qualification!Q755,libtform,0))&lt;=10319900),IF(AND(INDEX(codetwolang,MATCH(Qualification!U755,libtwolang,0))&gt;=1,INDEX(codetwolang,MATCH(Qualification!U755,libtwolang,0))&lt;=999),TRUE,FALSE),IF(AND(INDEX(codetwolang,MATCH(Qualification!U755,libtwolang,0))&gt;=10,INDEX(codetwolang,MATCH(Qualification!U755,libtwolang,0))&lt;=99),FALSE,TRUE))))</f>
        <v/>
      </c>
      <c r="AE755" s="26" t="str">
        <f t="shared" si="261"/>
        <v/>
      </c>
      <c r="AF755" s="56" t="str">
        <f t="shared" si="247"/>
        <v/>
      </c>
    </row>
    <row r="756" spans="1:32">
      <c r="A756" s="40" t="str">
        <f t="shared" si="262"/>
        <v/>
      </c>
      <c r="B756" s="40" t="str">
        <f t="shared" si="248"/>
        <v/>
      </c>
      <c r="C756" s="65" t="str">
        <f t="shared" si="249"/>
        <v/>
      </c>
      <c r="D756" s="56" t="str">
        <f t="shared" si="250"/>
        <v/>
      </c>
      <c r="E756" s="56" t="str">
        <f t="shared" si="251"/>
        <v/>
      </c>
      <c r="F756" s="66" t="str">
        <f t="shared" si="252"/>
        <v/>
      </c>
      <c r="G756" s="66" t="str">
        <f t="shared" si="253"/>
        <v/>
      </c>
      <c r="H756" s="57" t="str">
        <f t="shared" si="254"/>
        <v/>
      </c>
      <c r="I756" s="57" t="str">
        <f t="shared" si="255"/>
        <v/>
      </c>
      <c r="J756" s="64" t="str">
        <f t="shared" si="256"/>
        <v/>
      </c>
      <c r="K756" s="64" t="str">
        <f t="shared" si="257"/>
        <v/>
      </c>
      <c r="L756" s="114" t="str">
        <f t="shared" si="258"/>
        <v/>
      </c>
      <c r="M756" s="114" t="str">
        <f t="shared" si="259"/>
        <v/>
      </c>
      <c r="N756" s="113" t="str">
        <f>IF(B756&lt;&gt;"",IF(INDEX(ctrlage,B756)=TRUE,Livraison!$B$15-(YEAR(INDEX(pgebdat,B756))),""),"")</f>
        <v/>
      </c>
      <c r="O756" s="107"/>
      <c r="P756" s="105"/>
      <c r="Q756" s="108"/>
      <c r="R756" s="126"/>
      <c r="S756" s="108"/>
      <c r="T756" s="108"/>
      <c r="U756" s="108"/>
      <c r="V756" s="105"/>
      <c r="W756" s="132" t="str">
        <f t="shared" si="263"/>
        <v/>
      </c>
      <c r="X756" s="26" t="str">
        <f t="shared" si="260"/>
        <v/>
      </c>
      <c r="Y756" s="26" t="str">
        <f t="shared" si="242"/>
        <v/>
      </c>
      <c r="Z756" s="26" t="str">
        <f t="shared" si="243"/>
        <v/>
      </c>
      <c r="AA756" s="26" t="str">
        <f t="shared" si="244"/>
        <v/>
      </c>
      <c r="AB756" s="26" t="str">
        <f t="shared" si="245"/>
        <v/>
      </c>
      <c r="AC756" s="26" t="str">
        <f t="shared" si="246"/>
        <v/>
      </c>
      <c r="AD756" s="26" t="str">
        <f>IF(OR(ISBLANK(U756),ISBLANK(Q756),U756="-"),"",IF(ISNA(MATCH(U756,libtwolang,0)),FALSE,IF(AND(Z756=TRUE,INDEX(codetform,MATCH(Qualification!Q756,libtform,0))&gt;=10311000,INDEX(codetform,MATCH(Qualification!Q756,libtform,0))&lt;=10319900),IF(AND(INDEX(codetwolang,MATCH(Qualification!U756,libtwolang,0))&gt;=1,INDEX(codetwolang,MATCH(Qualification!U756,libtwolang,0))&lt;=999),TRUE,FALSE),IF(AND(INDEX(codetwolang,MATCH(Qualification!U756,libtwolang,0))&gt;=10,INDEX(codetwolang,MATCH(Qualification!U756,libtwolang,0))&lt;=99),FALSE,TRUE))))</f>
        <v/>
      </c>
      <c r="AE756" s="26" t="str">
        <f t="shared" si="261"/>
        <v/>
      </c>
      <c r="AF756" s="56" t="str">
        <f t="shared" si="247"/>
        <v/>
      </c>
    </row>
    <row r="757" spans="1:32">
      <c r="A757" s="40" t="str">
        <f t="shared" si="262"/>
        <v/>
      </c>
      <c r="B757" s="40" t="str">
        <f t="shared" si="248"/>
        <v/>
      </c>
      <c r="C757" s="65" t="str">
        <f t="shared" si="249"/>
        <v/>
      </c>
      <c r="D757" s="56" t="str">
        <f t="shared" si="250"/>
        <v/>
      </c>
      <c r="E757" s="56" t="str">
        <f t="shared" si="251"/>
        <v/>
      </c>
      <c r="F757" s="66" t="str">
        <f t="shared" si="252"/>
        <v/>
      </c>
      <c r="G757" s="66" t="str">
        <f t="shared" si="253"/>
        <v/>
      </c>
      <c r="H757" s="57" t="str">
        <f t="shared" si="254"/>
        <v/>
      </c>
      <c r="I757" s="57" t="str">
        <f t="shared" si="255"/>
        <v/>
      </c>
      <c r="J757" s="64" t="str">
        <f t="shared" si="256"/>
        <v/>
      </c>
      <c r="K757" s="64" t="str">
        <f t="shared" si="257"/>
        <v/>
      </c>
      <c r="L757" s="114" t="str">
        <f t="shared" si="258"/>
        <v/>
      </c>
      <c r="M757" s="114" t="str">
        <f t="shared" si="259"/>
        <v/>
      </c>
      <c r="N757" s="113" t="str">
        <f>IF(B757&lt;&gt;"",IF(INDEX(ctrlage,B757)=TRUE,Livraison!$B$15-(YEAR(INDEX(pgebdat,B757))),""),"")</f>
        <v/>
      </c>
      <c r="O757" s="107"/>
      <c r="P757" s="105"/>
      <c r="Q757" s="108"/>
      <c r="R757" s="126"/>
      <c r="S757" s="108"/>
      <c r="T757" s="108"/>
      <c r="U757" s="108"/>
      <c r="V757" s="105"/>
      <c r="W757" s="132" t="str">
        <f t="shared" si="263"/>
        <v/>
      </c>
      <c r="X757" s="26" t="str">
        <f t="shared" si="260"/>
        <v/>
      </c>
      <c r="Y757" s="26" t="str">
        <f t="shared" si="242"/>
        <v/>
      </c>
      <c r="Z757" s="26" t="str">
        <f t="shared" si="243"/>
        <v/>
      </c>
      <c r="AA757" s="26" t="str">
        <f t="shared" si="244"/>
        <v/>
      </c>
      <c r="AB757" s="26" t="str">
        <f t="shared" si="245"/>
        <v/>
      </c>
      <c r="AC757" s="26" t="str">
        <f t="shared" si="246"/>
        <v/>
      </c>
      <c r="AD757" s="26" t="str">
        <f>IF(OR(ISBLANK(U757),ISBLANK(Q757),U757="-"),"",IF(ISNA(MATCH(U757,libtwolang,0)),FALSE,IF(AND(Z757=TRUE,INDEX(codetform,MATCH(Qualification!Q757,libtform,0))&gt;=10311000,INDEX(codetform,MATCH(Qualification!Q757,libtform,0))&lt;=10319900),IF(AND(INDEX(codetwolang,MATCH(Qualification!U757,libtwolang,0))&gt;=1,INDEX(codetwolang,MATCH(Qualification!U757,libtwolang,0))&lt;=999),TRUE,FALSE),IF(AND(INDEX(codetwolang,MATCH(Qualification!U757,libtwolang,0))&gt;=10,INDEX(codetwolang,MATCH(Qualification!U757,libtwolang,0))&lt;=99),FALSE,TRUE))))</f>
        <v/>
      </c>
      <c r="AE757" s="26" t="str">
        <f t="shared" si="261"/>
        <v/>
      </c>
      <c r="AF757" s="56" t="str">
        <f t="shared" si="247"/>
        <v/>
      </c>
    </row>
    <row r="758" spans="1:32">
      <c r="A758" s="40" t="str">
        <f t="shared" si="262"/>
        <v/>
      </c>
      <c r="B758" s="40" t="str">
        <f t="shared" si="248"/>
        <v/>
      </c>
      <c r="C758" s="65" t="str">
        <f t="shared" si="249"/>
        <v/>
      </c>
      <c r="D758" s="56" t="str">
        <f t="shared" si="250"/>
        <v/>
      </c>
      <c r="E758" s="56" t="str">
        <f t="shared" si="251"/>
        <v/>
      </c>
      <c r="F758" s="66" t="str">
        <f t="shared" si="252"/>
        <v/>
      </c>
      <c r="G758" s="66" t="str">
        <f t="shared" si="253"/>
        <v/>
      </c>
      <c r="H758" s="57" t="str">
        <f t="shared" si="254"/>
        <v/>
      </c>
      <c r="I758" s="57" t="str">
        <f t="shared" si="255"/>
        <v/>
      </c>
      <c r="J758" s="64" t="str">
        <f t="shared" si="256"/>
        <v/>
      </c>
      <c r="K758" s="64" t="str">
        <f t="shared" si="257"/>
        <v/>
      </c>
      <c r="L758" s="114" t="str">
        <f t="shared" si="258"/>
        <v/>
      </c>
      <c r="M758" s="114" t="str">
        <f t="shared" si="259"/>
        <v/>
      </c>
      <c r="N758" s="113" t="str">
        <f>IF(B758&lt;&gt;"",IF(INDEX(ctrlage,B758)=TRUE,Livraison!$B$15-(YEAR(INDEX(pgebdat,B758))),""),"")</f>
        <v/>
      </c>
      <c r="O758" s="107"/>
      <c r="P758" s="105"/>
      <c r="Q758" s="108"/>
      <c r="R758" s="126"/>
      <c r="S758" s="108"/>
      <c r="T758" s="108"/>
      <c r="U758" s="108"/>
      <c r="V758" s="105"/>
      <c r="W758" s="132" t="str">
        <f t="shared" si="263"/>
        <v/>
      </c>
      <c r="X758" s="26" t="str">
        <f t="shared" si="260"/>
        <v/>
      </c>
      <c r="Y758" s="26" t="str">
        <f t="shared" si="242"/>
        <v/>
      </c>
      <c r="Z758" s="26" t="str">
        <f t="shared" si="243"/>
        <v/>
      </c>
      <c r="AA758" s="26" t="str">
        <f t="shared" si="244"/>
        <v/>
      </c>
      <c r="AB758" s="26" t="str">
        <f t="shared" si="245"/>
        <v/>
      </c>
      <c r="AC758" s="26" t="str">
        <f t="shared" si="246"/>
        <v/>
      </c>
      <c r="AD758" s="26" t="str">
        <f>IF(OR(ISBLANK(U758),ISBLANK(Q758),U758="-"),"",IF(ISNA(MATCH(U758,libtwolang,0)),FALSE,IF(AND(Z758=TRUE,INDEX(codetform,MATCH(Qualification!Q758,libtform,0))&gt;=10311000,INDEX(codetform,MATCH(Qualification!Q758,libtform,0))&lt;=10319900),IF(AND(INDEX(codetwolang,MATCH(Qualification!U758,libtwolang,0))&gt;=1,INDEX(codetwolang,MATCH(Qualification!U758,libtwolang,0))&lt;=999),TRUE,FALSE),IF(AND(INDEX(codetwolang,MATCH(Qualification!U758,libtwolang,0))&gt;=10,INDEX(codetwolang,MATCH(Qualification!U758,libtwolang,0))&lt;=99),FALSE,TRUE))))</f>
        <v/>
      </c>
      <c r="AE758" s="26" t="str">
        <f t="shared" si="261"/>
        <v/>
      </c>
      <c r="AF758" s="56" t="str">
        <f t="shared" si="247"/>
        <v/>
      </c>
    </row>
    <row r="759" spans="1:32">
      <c r="A759" s="40" t="str">
        <f t="shared" si="262"/>
        <v/>
      </c>
      <c r="B759" s="40" t="str">
        <f t="shared" si="248"/>
        <v/>
      </c>
      <c r="C759" s="65" t="str">
        <f t="shared" si="249"/>
        <v/>
      </c>
      <c r="D759" s="56" t="str">
        <f t="shared" si="250"/>
        <v/>
      </c>
      <c r="E759" s="56" t="str">
        <f t="shared" si="251"/>
        <v/>
      </c>
      <c r="F759" s="66" t="str">
        <f t="shared" si="252"/>
        <v/>
      </c>
      <c r="G759" s="66" t="str">
        <f t="shared" si="253"/>
        <v/>
      </c>
      <c r="H759" s="57" t="str">
        <f t="shared" si="254"/>
        <v/>
      </c>
      <c r="I759" s="57" t="str">
        <f t="shared" si="255"/>
        <v/>
      </c>
      <c r="J759" s="64" t="str">
        <f t="shared" si="256"/>
        <v/>
      </c>
      <c r="K759" s="64" t="str">
        <f t="shared" si="257"/>
        <v/>
      </c>
      <c r="L759" s="114" t="str">
        <f t="shared" si="258"/>
        <v/>
      </c>
      <c r="M759" s="114" t="str">
        <f t="shared" si="259"/>
        <v/>
      </c>
      <c r="N759" s="113" t="str">
        <f>IF(B759&lt;&gt;"",IF(INDEX(ctrlage,B759)=TRUE,Livraison!$B$15-(YEAR(INDEX(pgebdat,B759))),""),"")</f>
        <v/>
      </c>
      <c r="O759" s="107"/>
      <c r="P759" s="105"/>
      <c r="Q759" s="108"/>
      <c r="R759" s="126"/>
      <c r="S759" s="108"/>
      <c r="T759" s="108"/>
      <c r="U759" s="108"/>
      <c r="V759" s="105"/>
      <c r="W759" s="132" t="str">
        <f t="shared" si="263"/>
        <v/>
      </c>
      <c r="X759" s="26" t="str">
        <f t="shared" si="260"/>
        <v/>
      </c>
      <c r="Y759" s="26" t="str">
        <f t="shared" si="242"/>
        <v/>
      </c>
      <c r="Z759" s="26" t="str">
        <f t="shared" si="243"/>
        <v/>
      </c>
      <c r="AA759" s="26" t="str">
        <f t="shared" si="244"/>
        <v/>
      </c>
      <c r="AB759" s="26" t="str">
        <f t="shared" si="245"/>
        <v/>
      </c>
      <c r="AC759" s="26" t="str">
        <f t="shared" si="246"/>
        <v/>
      </c>
      <c r="AD759" s="26" t="str">
        <f>IF(OR(ISBLANK(U759),ISBLANK(Q759),U759="-"),"",IF(ISNA(MATCH(U759,libtwolang,0)),FALSE,IF(AND(Z759=TRUE,INDEX(codetform,MATCH(Qualification!Q759,libtform,0))&gt;=10311000,INDEX(codetform,MATCH(Qualification!Q759,libtform,0))&lt;=10319900),IF(AND(INDEX(codetwolang,MATCH(Qualification!U759,libtwolang,0))&gt;=1,INDEX(codetwolang,MATCH(Qualification!U759,libtwolang,0))&lt;=999),TRUE,FALSE),IF(AND(INDEX(codetwolang,MATCH(Qualification!U759,libtwolang,0))&gt;=10,INDEX(codetwolang,MATCH(Qualification!U759,libtwolang,0))&lt;=99),FALSE,TRUE))))</f>
        <v/>
      </c>
      <c r="AE759" s="26" t="str">
        <f t="shared" si="261"/>
        <v/>
      </c>
      <c r="AF759" s="56" t="str">
        <f t="shared" si="247"/>
        <v/>
      </c>
    </row>
    <row r="760" spans="1:32">
      <c r="A760" s="40" t="str">
        <f t="shared" si="262"/>
        <v/>
      </c>
      <c r="B760" s="40" t="str">
        <f t="shared" si="248"/>
        <v/>
      </c>
      <c r="C760" s="65" t="str">
        <f t="shared" si="249"/>
        <v/>
      </c>
      <c r="D760" s="56" t="str">
        <f t="shared" si="250"/>
        <v/>
      </c>
      <c r="E760" s="56" t="str">
        <f t="shared" si="251"/>
        <v/>
      </c>
      <c r="F760" s="66" t="str">
        <f t="shared" si="252"/>
        <v/>
      </c>
      <c r="G760" s="66" t="str">
        <f t="shared" si="253"/>
        <v/>
      </c>
      <c r="H760" s="57" t="str">
        <f t="shared" si="254"/>
        <v/>
      </c>
      <c r="I760" s="57" t="str">
        <f t="shared" si="255"/>
        <v/>
      </c>
      <c r="J760" s="64" t="str">
        <f t="shared" si="256"/>
        <v/>
      </c>
      <c r="K760" s="64" t="str">
        <f t="shared" si="257"/>
        <v/>
      </c>
      <c r="L760" s="114" t="str">
        <f t="shared" si="258"/>
        <v/>
      </c>
      <c r="M760" s="114" t="str">
        <f t="shared" si="259"/>
        <v/>
      </c>
      <c r="N760" s="113" t="str">
        <f>IF(B760&lt;&gt;"",IF(INDEX(ctrlage,B760)=TRUE,Livraison!$B$15-(YEAR(INDEX(pgebdat,B760))),""),"")</f>
        <v/>
      </c>
      <c r="O760" s="107"/>
      <c r="P760" s="105"/>
      <c r="Q760" s="108"/>
      <c r="R760" s="126"/>
      <c r="S760" s="108"/>
      <c r="T760" s="108"/>
      <c r="U760" s="108"/>
      <c r="V760" s="105"/>
      <c r="W760" s="132" t="str">
        <f t="shared" si="263"/>
        <v/>
      </c>
      <c r="X760" s="26" t="str">
        <f t="shared" si="260"/>
        <v/>
      </c>
      <c r="Y760" s="26" t="str">
        <f t="shared" ref="Y760:Y811" si="264">IF(ISBLANK(P760),"",IF(OR(ISNA(MATCH(P760,libinst,0)),P760="-"),FALSE,TRUE))</f>
        <v/>
      </c>
      <c r="Z760" s="26" t="str">
        <f t="shared" ref="Z760:Z811" si="265">IF(ISBLANK(Q760),"",IF(OR(ISNA(MATCH(Q760,libtform,0)),Q760="-"),FALSE,TRUE))</f>
        <v/>
      </c>
      <c r="AA760" s="26" t="str">
        <f t="shared" ref="AA760:AA811" si="266">IF(ISBLANK(R760),"",IF(AND(R760 &gt; DATE(1925,1,1),R760 &lt; DATE(2100,1,1)),TRUE,FALSE))</f>
        <v/>
      </c>
      <c r="AB760" s="26" t="str">
        <f t="shared" ref="AB760:AB811" si="267">IF(ISBLANK(S760),"",IF(AND(S760 &gt;=1,S760 &lt;=9),TRUE,FALSE))</f>
        <v/>
      </c>
      <c r="AC760" s="26" t="str">
        <f t="shared" ref="AC760:AC811" si="268">IF(ISBLANK(T760),"",IF(OR(ISNA(MATCH(T760,libresult,0)),T760="-"),FALSE,TRUE))</f>
        <v/>
      </c>
      <c r="AD760" s="26" t="str">
        <f>IF(OR(ISBLANK(U760),ISBLANK(Q760),U760="-"),"",IF(ISNA(MATCH(U760,libtwolang,0)),FALSE,IF(AND(Z760=TRUE,INDEX(codetform,MATCH(Qualification!Q760,libtform,0))&gt;=10311000,INDEX(codetform,MATCH(Qualification!Q760,libtform,0))&lt;=10319900),IF(AND(INDEX(codetwolang,MATCH(Qualification!U760,libtwolang,0))&gt;=1,INDEX(codetwolang,MATCH(Qualification!U760,libtwolang,0))&lt;=999),TRUE,FALSE),IF(AND(INDEX(codetwolang,MATCH(Qualification!U760,libtwolang,0))&gt;=10,INDEX(codetwolang,MATCH(Qualification!U760,libtwolang,0))&lt;=99),FALSE,TRUE))))</f>
        <v/>
      </c>
      <c r="AE760" s="26" t="str">
        <f t="shared" si="261"/>
        <v/>
      </c>
      <c r="AF760" s="56" t="str">
        <f t="shared" ref="AF760:AF811" si="269">IF(A760="","",1)</f>
        <v/>
      </c>
    </row>
    <row r="761" spans="1:32">
      <c r="A761" s="40" t="str">
        <f t="shared" si="262"/>
        <v/>
      </c>
      <c r="B761" s="40" t="str">
        <f t="shared" si="248"/>
        <v/>
      </c>
      <c r="C761" s="65" t="str">
        <f t="shared" si="249"/>
        <v/>
      </c>
      <c r="D761" s="56" t="str">
        <f t="shared" si="250"/>
        <v/>
      </c>
      <c r="E761" s="56" t="str">
        <f t="shared" si="251"/>
        <v/>
      </c>
      <c r="F761" s="66" t="str">
        <f t="shared" si="252"/>
        <v/>
      </c>
      <c r="G761" s="66" t="str">
        <f t="shared" si="253"/>
        <v/>
      </c>
      <c r="H761" s="57" t="str">
        <f t="shared" si="254"/>
        <v/>
      </c>
      <c r="I761" s="57" t="str">
        <f t="shared" si="255"/>
        <v/>
      </c>
      <c r="J761" s="64" t="str">
        <f t="shared" si="256"/>
        <v/>
      </c>
      <c r="K761" s="64" t="str">
        <f t="shared" si="257"/>
        <v/>
      </c>
      <c r="L761" s="114" t="str">
        <f t="shared" si="258"/>
        <v/>
      </c>
      <c r="M761" s="114" t="str">
        <f t="shared" si="259"/>
        <v/>
      </c>
      <c r="N761" s="113" t="str">
        <f>IF(B761&lt;&gt;"",IF(INDEX(ctrlage,B761)=TRUE,Livraison!$B$15-(YEAR(INDEX(pgebdat,B761))),""),"")</f>
        <v/>
      </c>
      <c r="O761" s="107"/>
      <c r="P761" s="105"/>
      <c r="Q761" s="108"/>
      <c r="R761" s="126"/>
      <c r="S761" s="108"/>
      <c r="T761" s="108"/>
      <c r="U761" s="108"/>
      <c r="V761" s="105"/>
      <c r="W761" s="132" t="str">
        <f t="shared" si="263"/>
        <v/>
      </c>
      <c r="X761" s="26" t="str">
        <f t="shared" si="260"/>
        <v/>
      </c>
      <c r="Y761" s="26" t="str">
        <f t="shared" si="264"/>
        <v/>
      </c>
      <c r="Z761" s="26" t="str">
        <f t="shared" si="265"/>
        <v/>
      </c>
      <c r="AA761" s="26" t="str">
        <f t="shared" si="266"/>
        <v/>
      </c>
      <c r="AB761" s="26" t="str">
        <f t="shared" si="267"/>
        <v/>
      </c>
      <c r="AC761" s="26" t="str">
        <f t="shared" si="268"/>
        <v/>
      </c>
      <c r="AD761" s="26" t="str">
        <f>IF(OR(ISBLANK(U761),ISBLANK(Q761),U761="-"),"",IF(ISNA(MATCH(U761,libtwolang,0)),FALSE,IF(AND(Z761=TRUE,INDEX(codetform,MATCH(Qualification!Q761,libtform,0))&gt;=10311000,INDEX(codetform,MATCH(Qualification!Q761,libtform,0))&lt;=10319900),IF(AND(INDEX(codetwolang,MATCH(Qualification!U761,libtwolang,0))&gt;=1,INDEX(codetwolang,MATCH(Qualification!U761,libtwolang,0))&lt;=999),TRUE,FALSE),IF(AND(INDEX(codetwolang,MATCH(Qualification!U761,libtwolang,0))&gt;=10,INDEX(codetwolang,MATCH(Qualification!U761,libtwolang,0))&lt;=99),FALSE,TRUE))))</f>
        <v/>
      </c>
      <c r="AE761" s="26" t="str">
        <f t="shared" si="261"/>
        <v/>
      </c>
      <c r="AF761" s="56" t="str">
        <f t="shared" si="269"/>
        <v/>
      </c>
    </row>
    <row r="762" spans="1:32">
      <c r="A762" s="40" t="str">
        <f t="shared" si="262"/>
        <v/>
      </c>
      <c r="B762" s="40" t="str">
        <f t="shared" si="248"/>
        <v/>
      </c>
      <c r="C762" s="65" t="str">
        <f t="shared" si="249"/>
        <v/>
      </c>
      <c r="D762" s="56" t="str">
        <f t="shared" si="250"/>
        <v/>
      </c>
      <c r="E762" s="56" t="str">
        <f t="shared" si="251"/>
        <v/>
      </c>
      <c r="F762" s="66" t="str">
        <f t="shared" si="252"/>
        <v/>
      </c>
      <c r="G762" s="66" t="str">
        <f t="shared" si="253"/>
        <v/>
      </c>
      <c r="H762" s="57" t="str">
        <f t="shared" si="254"/>
        <v/>
      </c>
      <c r="I762" s="57" t="str">
        <f t="shared" si="255"/>
        <v/>
      </c>
      <c r="J762" s="64" t="str">
        <f t="shared" si="256"/>
        <v/>
      </c>
      <c r="K762" s="64" t="str">
        <f t="shared" si="257"/>
        <v/>
      </c>
      <c r="L762" s="114" t="str">
        <f t="shared" si="258"/>
        <v/>
      </c>
      <c r="M762" s="114" t="str">
        <f t="shared" si="259"/>
        <v/>
      </c>
      <c r="N762" s="113" t="str">
        <f>IF(B762&lt;&gt;"",IF(INDEX(ctrlage,B762)=TRUE,Livraison!$B$15-(YEAR(INDEX(pgebdat,B762))),""),"")</f>
        <v/>
      </c>
      <c r="O762" s="107"/>
      <c r="P762" s="105"/>
      <c r="Q762" s="108"/>
      <c r="R762" s="126"/>
      <c r="S762" s="108"/>
      <c r="T762" s="108"/>
      <c r="U762" s="108"/>
      <c r="V762" s="105"/>
      <c r="W762" s="132" t="str">
        <f t="shared" si="263"/>
        <v/>
      </c>
      <c r="X762" s="26" t="str">
        <f t="shared" si="260"/>
        <v/>
      </c>
      <c r="Y762" s="26" t="str">
        <f t="shared" si="264"/>
        <v/>
      </c>
      <c r="Z762" s="26" t="str">
        <f t="shared" si="265"/>
        <v/>
      </c>
      <c r="AA762" s="26" t="str">
        <f t="shared" si="266"/>
        <v/>
      </c>
      <c r="AB762" s="26" t="str">
        <f t="shared" si="267"/>
        <v/>
      </c>
      <c r="AC762" s="26" t="str">
        <f t="shared" si="268"/>
        <v/>
      </c>
      <c r="AD762" s="26" t="str">
        <f>IF(OR(ISBLANK(U762),ISBLANK(Q762),U762="-"),"",IF(ISNA(MATCH(U762,libtwolang,0)),FALSE,IF(AND(Z762=TRUE,INDEX(codetform,MATCH(Qualification!Q762,libtform,0))&gt;=10311000,INDEX(codetform,MATCH(Qualification!Q762,libtform,0))&lt;=10319900),IF(AND(INDEX(codetwolang,MATCH(Qualification!U762,libtwolang,0))&gt;=1,INDEX(codetwolang,MATCH(Qualification!U762,libtwolang,0))&lt;=999),TRUE,FALSE),IF(AND(INDEX(codetwolang,MATCH(Qualification!U762,libtwolang,0))&gt;=10,INDEX(codetwolang,MATCH(Qualification!U762,libtwolang,0))&lt;=99),FALSE,TRUE))))</f>
        <v/>
      </c>
      <c r="AE762" s="26" t="str">
        <f t="shared" si="261"/>
        <v/>
      </c>
      <c r="AF762" s="56" t="str">
        <f t="shared" si="269"/>
        <v/>
      </c>
    </row>
    <row r="763" spans="1:32">
      <c r="A763" s="40" t="str">
        <f t="shared" si="262"/>
        <v/>
      </c>
      <c r="B763" s="40" t="str">
        <f t="shared" si="248"/>
        <v/>
      </c>
      <c r="C763" s="65" t="str">
        <f t="shared" si="249"/>
        <v/>
      </c>
      <c r="D763" s="56" t="str">
        <f t="shared" si="250"/>
        <v/>
      </c>
      <c r="E763" s="56" t="str">
        <f t="shared" si="251"/>
        <v/>
      </c>
      <c r="F763" s="66" t="str">
        <f t="shared" si="252"/>
        <v/>
      </c>
      <c r="G763" s="66" t="str">
        <f t="shared" si="253"/>
        <v/>
      </c>
      <c r="H763" s="57" t="str">
        <f t="shared" si="254"/>
        <v/>
      </c>
      <c r="I763" s="57" t="str">
        <f t="shared" si="255"/>
        <v/>
      </c>
      <c r="J763" s="64" t="str">
        <f t="shared" si="256"/>
        <v/>
      </c>
      <c r="K763" s="64" t="str">
        <f t="shared" si="257"/>
        <v/>
      </c>
      <c r="L763" s="114" t="str">
        <f t="shared" si="258"/>
        <v/>
      </c>
      <c r="M763" s="114" t="str">
        <f t="shared" si="259"/>
        <v/>
      </c>
      <c r="N763" s="113" t="str">
        <f>IF(B763&lt;&gt;"",IF(INDEX(ctrlage,B763)=TRUE,Livraison!$B$15-(YEAR(INDEX(pgebdat,B763))),""),"")</f>
        <v/>
      </c>
      <c r="O763" s="107"/>
      <c r="P763" s="105"/>
      <c r="Q763" s="108"/>
      <c r="R763" s="126"/>
      <c r="S763" s="108"/>
      <c r="T763" s="108"/>
      <c r="U763" s="108"/>
      <c r="V763" s="105"/>
      <c r="W763" s="132" t="str">
        <f t="shared" si="263"/>
        <v/>
      </c>
      <c r="X763" s="26" t="str">
        <f t="shared" si="260"/>
        <v/>
      </c>
      <c r="Y763" s="26" t="str">
        <f t="shared" si="264"/>
        <v/>
      </c>
      <c r="Z763" s="26" t="str">
        <f t="shared" si="265"/>
        <v/>
      </c>
      <c r="AA763" s="26" t="str">
        <f t="shared" si="266"/>
        <v/>
      </c>
      <c r="AB763" s="26" t="str">
        <f t="shared" si="267"/>
        <v/>
      </c>
      <c r="AC763" s="26" t="str">
        <f t="shared" si="268"/>
        <v/>
      </c>
      <c r="AD763" s="26" t="str">
        <f>IF(OR(ISBLANK(U763),ISBLANK(Q763),U763="-"),"",IF(ISNA(MATCH(U763,libtwolang,0)),FALSE,IF(AND(Z763=TRUE,INDEX(codetform,MATCH(Qualification!Q763,libtform,0))&gt;=10311000,INDEX(codetform,MATCH(Qualification!Q763,libtform,0))&lt;=10319900),IF(AND(INDEX(codetwolang,MATCH(Qualification!U763,libtwolang,0))&gt;=1,INDEX(codetwolang,MATCH(Qualification!U763,libtwolang,0))&lt;=999),TRUE,FALSE),IF(AND(INDEX(codetwolang,MATCH(Qualification!U763,libtwolang,0))&gt;=10,INDEX(codetwolang,MATCH(Qualification!U763,libtwolang,0))&lt;=99),FALSE,TRUE))))</f>
        <v/>
      </c>
      <c r="AE763" s="26" t="str">
        <f t="shared" si="261"/>
        <v/>
      </c>
      <c r="AF763" s="56" t="str">
        <f t="shared" si="269"/>
        <v/>
      </c>
    </row>
    <row r="764" spans="1:32">
      <c r="A764" s="40" t="str">
        <f t="shared" si="262"/>
        <v/>
      </c>
      <c r="B764" s="40" t="str">
        <f t="shared" si="248"/>
        <v/>
      </c>
      <c r="C764" s="65" t="str">
        <f t="shared" si="249"/>
        <v/>
      </c>
      <c r="D764" s="56" t="str">
        <f t="shared" si="250"/>
        <v/>
      </c>
      <c r="E764" s="56" t="str">
        <f t="shared" si="251"/>
        <v/>
      </c>
      <c r="F764" s="66" t="str">
        <f t="shared" si="252"/>
        <v/>
      </c>
      <c r="G764" s="66" t="str">
        <f t="shared" si="253"/>
        <v/>
      </c>
      <c r="H764" s="57" t="str">
        <f t="shared" si="254"/>
        <v/>
      </c>
      <c r="I764" s="57" t="str">
        <f t="shared" si="255"/>
        <v/>
      </c>
      <c r="J764" s="64" t="str">
        <f t="shared" si="256"/>
        <v/>
      </c>
      <c r="K764" s="64" t="str">
        <f t="shared" si="257"/>
        <v/>
      </c>
      <c r="L764" s="114" t="str">
        <f t="shared" si="258"/>
        <v/>
      </c>
      <c r="M764" s="114" t="str">
        <f t="shared" si="259"/>
        <v/>
      </c>
      <c r="N764" s="113" t="str">
        <f>IF(B764&lt;&gt;"",IF(INDEX(ctrlage,B764)=TRUE,Livraison!$B$15-(YEAR(INDEX(pgebdat,B764))),""),"")</f>
        <v/>
      </c>
      <c r="O764" s="107"/>
      <c r="P764" s="105"/>
      <c r="Q764" s="108"/>
      <c r="R764" s="126"/>
      <c r="S764" s="108"/>
      <c r="T764" s="108"/>
      <c r="U764" s="108"/>
      <c r="V764" s="105"/>
      <c r="W764" s="132" t="str">
        <f t="shared" si="263"/>
        <v/>
      </c>
      <c r="X764" s="26" t="str">
        <f t="shared" si="260"/>
        <v/>
      </c>
      <c r="Y764" s="26" t="str">
        <f t="shared" si="264"/>
        <v/>
      </c>
      <c r="Z764" s="26" t="str">
        <f t="shared" si="265"/>
        <v/>
      </c>
      <c r="AA764" s="26" t="str">
        <f t="shared" si="266"/>
        <v/>
      </c>
      <c r="AB764" s="26" t="str">
        <f t="shared" si="267"/>
        <v/>
      </c>
      <c r="AC764" s="26" t="str">
        <f t="shared" si="268"/>
        <v/>
      </c>
      <c r="AD764" s="26" t="str">
        <f>IF(OR(ISBLANK(U764),ISBLANK(Q764),U764="-"),"",IF(ISNA(MATCH(U764,libtwolang,0)),FALSE,IF(AND(Z764=TRUE,INDEX(codetform,MATCH(Qualification!Q764,libtform,0))&gt;=10311000,INDEX(codetform,MATCH(Qualification!Q764,libtform,0))&lt;=10319900),IF(AND(INDEX(codetwolang,MATCH(Qualification!U764,libtwolang,0))&gt;=1,INDEX(codetwolang,MATCH(Qualification!U764,libtwolang,0))&lt;=999),TRUE,FALSE),IF(AND(INDEX(codetwolang,MATCH(Qualification!U764,libtwolang,0))&gt;=10,INDEX(codetwolang,MATCH(Qualification!U764,libtwolang,0))&lt;=99),FALSE,TRUE))))</f>
        <v/>
      </c>
      <c r="AE764" s="26" t="str">
        <f t="shared" si="261"/>
        <v/>
      </c>
      <c r="AF764" s="56" t="str">
        <f t="shared" si="269"/>
        <v/>
      </c>
    </row>
    <row r="765" spans="1:32">
      <c r="A765" s="40" t="str">
        <f t="shared" si="262"/>
        <v/>
      </c>
      <c r="B765" s="40" t="str">
        <f t="shared" si="248"/>
        <v/>
      </c>
      <c r="C765" s="65" t="str">
        <f t="shared" si="249"/>
        <v/>
      </c>
      <c r="D765" s="56" t="str">
        <f t="shared" si="250"/>
        <v/>
      </c>
      <c r="E765" s="56" t="str">
        <f t="shared" si="251"/>
        <v/>
      </c>
      <c r="F765" s="66" t="str">
        <f t="shared" si="252"/>
        <v/>
      </c>
      <c r="G765" s="66" t="str">
        <f t="shared" si="253"/>
        <v/>
      </c>
      <c r="H765" s="57" t="str">
        <f t="shared" si="254"/>
        <v/>
      </c>
      <c r="I765" s="57" t="str">
        <f t="shared" si="255"/>
        <v/>
      </c>
      <c r="J765" s="64" t="str">
        <f t="shared" si="256"/>
        <v/>
      </c>
      <c r="K765" s="64" t="str">
        <f t="shared" si="257"/>
        <v/>
      </c>
      <c r="L765" s="114" t="str">
        <f t="shared" si="258"/>
        <v/>
      </c>
      <c r="M765" s="114" t="str">
        <f t="shared" si="259"/>
        <v/>
      </c>
      <c r="N765" s="113" t="str">
        <f>IF(B765&lt;&gt;"",IF(INDEX(ctrlage,B765)=TRUE,Livraison!$B$15-(YEAR(INDEX(pgebdat,B765))),""),"")</f>
        <v/>
      </c>
      <c r="O765" s="107"/>
      <c r="P765" s="105"/>
      <c r="Q765" s="108"/>
      <c r="R765" s="126"/>
      <c r="S765" s="108"/>
      <c r="T765" s="108"/>
      <c r="U765" s="108"/>
      <c r="V765" s="105"/>
      <c r="W765" s="132" t="str">
        <f t="shared" si="263"/>
        <v/>
      </c>
      <c r="X765" s="26" t="str">
        <f t="shared" si="260"/>
        <v/>
      </c>
      <c r="Y765" s="26" t="str">
        <f t="shared" si="264"/>
        <v/>
      </c>
      <c r="Z765" s="26" t="str">
        <f t="shared" si="265"/>
        <v/>
      </c>
      <c r="AA765" s="26" t="str">
        <f t="shared" si="266"/>
        <v/>
      </c>
      <c r="AB765" s="26" t="str">
        <f t="shared" si="267"/>
        <v/>
      </c>
      <c r="AC765" s="26" t="str">
        <f t="shared" si="268"/>
        <v/>
      </c>
      <c r="AD765" s="26" t="str">
        <f>IF(OR(ISBLANK(U765),ISBLANK(Q765),U765="-"),"",IF(ISNA(MATCH(U765,libtwolang,0)),FALSE,IF(AND(Z765=TRUE,INDEX(codetform,MATCH(Qualification!Q765,libtform,0))&gt;=10311000,INDEX(codetform,MATCH(Qualification!Q765,libtform,0))&lt;=10319900),IF(AND(INDEX(codetwolang,MATCH(Qualification!U765,libtwolang,0))&gt;=1,INDEX(codetwolang,MATCH(Qualification!U765,libtwolang,0))&lt;=999),TRUE,FALSE),IF(AND(INDEX(codetwolang,MATCH(Qualification!U765,libtwolang,0))&gt;=10,INDEX(codetwolang,MATCH(Qualification!U765,libtwolang,0))&lt;=99),FALSE,TRUE))))</f>
        <v/>
      </c>
      <c r="AE765" s="26" t="str">
        <f t="shared" si="261"/>
        <v/>
      </c>
      <c r="AF765" s="56" t="str">
        <f t="shared" si="269"/>
        <v/>
      </c>
    </row>
    <row r="766" spans="1:32">
      <c r="A766" s="40" t="str">
        <f t="shared" si="262"/>
        <v/>
      </c>
      <c r="B766" s="40" t="str">
        <f t="shared" si="248"/>
        <v/>
      </c>
      <c r="C766" s="65" t="str">
        <f t="shared" si="249"/>
        <v/>
      </c>
      <c r="D766" s="56" t="str">
        <f t="shared" si="250"/>
        <v/>
      </c>
      <c r="E766" s="56" t="str">
        <f t="shared" si="251"/>
        <v/>
      </c>
      <c r="F766" s="66" t="str">
        <f t="shared" si="252"/>
        <v/>
      </c>
      <c r="G766" s="66" t="str">
        <f t="shared" si="253"/>
        <v/>
      </c>
      <c r="H766" s="57" t="str">
        <f t="shared" si="254"/>
        <v/>
      </c>
      <c r="I766" s="57" t="str">
        <f t="shared" si="255"/>
        <v/>
      </c>
      <c r="J766" s="64" t="str">
        <f t="shared" si="256"/>
        <v/>
      </c>
      <c r="K766" s="64" t="str">
        <f t="shared" si="257"/>
        <v/>
      </c>
      <c r="L766" s="114" t="str">
        <f t="shared" si="258"/>
        <v/>
      </c>
      <c r="M766" s="114" t="str">
        <f t="shared" si="259"/>
        <v/>
      </c>
      <c r="N766" s="113" t="str">
        <f>IF(B766&lt;&gt;"",IF(INDEX(ctrlage,B766)=TRUE,Livraison!$B$15-(YEAR(INDEX(pgebdat,B766))),""),"")</f>
        <v/>
      </c>
      <c r="O766" s="107"/>
      <c r="P766" s="105"/>
      <c r="Q766" s="108"/>
      <c r="R766" s="126"/>
      <c r="S766" s="108"/>
      <c r="T766" s="108"/>
      <c r="U766" s="108"/>
      <c r="V766" s="105"/>
      <c r="W766" s="132" t="str">
        <f t="shared" si="263"/>
        <v/>
      </c>
      <c r="X766" s="26" t="str">
        <f t="shared" si="260"/>
        <v/>
      </c>
      <c r="Y766" s="26" t="str">
        <f t="shared" si="264"/>
        <v/>
      </c>
      <c r="Z766" s="26" t="str">
        <f t="shared" si="265"/>
        <v/>
      </c>
      <c r="AA766" s="26" t="str">
        <f t="shared" si="266"/>
        <v/>
      </c>
      <c r="AB766" s="26" t="str">
        <f t="shared" si="267"/>
        <v/>
      </c>
      <c r="AC766" s="26" t="str">
        <f t="shared" si="268"/>
        <v/>
      </c>
      <c r="AD766" s="26" t="str">
        <f>IF(OR(ISBLANK(U766),ISBLANK(Q766),U766="-"),"",IF(ISNA(MATCH(U766,libtwolang,0)),FALSE,IF(AND(Z766=TRUE,INDEX(codetform,MATCH(Qualification!Q766,libtform,0))&gt;=10311000,INDEX(codetform,MATCH(Qualification!Q766,libtform,0))&lt;=10319900),IF(AND(INDEX(codetwolang,MATCH(Qualification!U766,libtwolang,0))&gt;=1,INDEX(codetwolang,MATCH(Qualification!U766,libtwolang,0))&lt;=999),TRUE,FALSE),IF(AND(INDEX(codetwolang,MATCH(Qualification!U766,libtwolang,0))&gt;=10,INDEX(codetwolang,MATCH(Qualification!U766,libtwolang,0))&lt;=99),FALSE,TRUE))))</f>
        <v/>
      </c>
      <c r="AE766" s="26" t="str">
        <f t="shared" si="261"/>
        <v/>
      </c>
      <c r="AF766" s="56" t="str">
        <f t="shared" si="269"/>
        <v/>
      </c>
    </row>
    <row r="767" spans="1:32">
      <c r="A767" s="40" t="str">
        <f t="shared" si="262"/>
        <v/>
      </c>
      <c r="B767" s="40" t="str">
        <f t="shared" si="248"/>
        <v/>
      </c>
      <c r="C767" s="65" t="str">
        <f t="shared" si="249"/>
        <v/>
      </c>
      <c r="D767" s="56" t="str">
        <f t="shared" si="250"/>
        <v/>
      </c>
      <c r="E767" s="56" t="str">
        <f t="shared" si="251"/>
        <v/>
      </c>
      <c r="F767" s="66" t="str">
        <f t="shared" si="252"/>
        <v/>
      </c>
      <c r="G767" s="66" t="str">
        <f t="shared" si="253"/>
        <v/>
      </c>
      <c r="H767" s="57" t="str">
        <f t="shared" si="254"/>
        <v/>
      </c>
      <c r="I767" s="57" t="str">
        <f t="shared" si="255"/>
        <v/>
      </c>
      <c r="J767" s="64" t="str">
        <f t="shared" si="256"/>
        <v/>
      </c>
      <c r="K767" s="64" t="str">
        <f t="shared" si="257"/>
        <v/>
      </c>
      <c r="L767" s="114" t="str">
        <f t="shared" si="258"/>
        <v/>
      </c>
      <c r="M767" s="114" t="str">
        <f t="shared" si="259"/>
        <v/>
      </c>
      <c r="N767" s="113" t="str">
        <f>IF(B767&lt;&gt;"",IF(INDEX(ctrlage,B767)=TRUE,Livraison!$B$15-(YEAR(INDEX(pgebdat,B767))),""),"")</f>
        <v/>
      </c>
      <c r="O767" s="107"/>
      <c r="P767" s="105"/>
      <c r="Q767" s="108"/>
      <c r="R767" s="126"/>
      <c r="S767" s="108"/>
      <c r="T767" s="108"/>
      <c r="U767" s="108"/>
      <c r="V767" s="105"/>
      <c r="W767" s="132" t="str">
        <f t="shared" si="263"/>
        <v/>
      </c>
      <c r="X767" s="26" t="str">
        <f t="shared" si="260"/>
        <v/>
      </c>
      <c r="Y767" s="26" t="str">
        <f t="shared" si="264"/>
        <v/>
      </c>
      <c r="Z767" s="26" t="str">
        <f t="shared" si="265"/>
        <v/>
      </c>
      <c r="AA767" s="26" t="str">
        <f t="shared" si="266"/>
        <v/>
      </c>
      <c r="AB767" s="26" t="str">
        <f t="shared" si="267"/>
        <v/>
      </c>
      <c r="AC767" s="26" t="str">
        <f t="shared" si="268"/>
        <v/>
      </c>
      <c r="AD767" s="26" t="str">
        <f>IF(OR(ISBLANK(U767),ISBLANK(Q767),U767="-"),"",IF(ISNA(MATCH(U767,libtwolang,0)),FALSE,IF(AND(Z767=TRUE,INDEX(codetform,MATCH(Qualification!Q767,libtform,0))&gt;=10311000,INDEX(codetform,MATCH(Qualification!Q767,libtform,0))&lt;=10319900),IF(AND(INDEX(codetwolang,MATCH(Qualification!U767,libtwolang,0))&gt;=1,INDEX(codetwolang,MATCH(Qualification!U767,libtwolang,0))&lt;=999),TRUE,FALSE),IF(AND(INDEX(codetwolang,MATCH(Qualification!U767,libtwolang,0))&gt;=10,INDEX(codetwolang,MATCH(Qualification!U767,libtwolang,0))&lt;=99),FALSE,TRUE))))</f>
        <v/>
      </c>
      <c r="AE767" s="26" t="str">
        <f t="shared" si="261"/>
        <v/>
      </c>
      <c r="AF767" s="56" t="str">
        <f t="shared" si="269"/>
        <v/>
      </c>
    </row>
    <row r="768" spans="1:32">
      <c r="A768" s="40" t="str">
        <f t="shared" si="262"/>
        <v/>
      </c>
      <c r="B768" s="40" t="str">
        <f t="shared" si="248"/>
        <v/>
      </c>
      <c r="C768" s="65" t="str">
        <f t="shared" si="249"/>
        <v/>
      </c>
      <c r="D768" s="56" t="str">
        <f t="shared" si="250"/>
        <v/>
      </c>
      <c r="E768" s="56" t="str">
        <f t="shared" si="251"/>
        <v/>
      </c>
      <c r="F768" s="66" t="str">
        <f t="shared" si="252"/>
        <v/>
      </c>
      <c r="G768" s="66" t="str">
        <f t="shared" si="253"/>
        <v/>
      </c>
      <c r="H768" s="57" t="str">
        <f t="shared" si="254"/>
        <v/>
      </c>
      <c r="I768" s="57" t="str">
        <f t="shared" si="255"/>
        <v/>
      </c>
      <c r="J768" s="64" t="str">
        <f t="shared" si="256"/>
        <v/>
      </c>
      <c r="K768" s="64" t="str">
        <f t="shared" si="257"/>
        <v/>
      </c>
      <c r="L768" s="114" t="str">
        <f t="shared" si="258"/>
        <v/>
      </c>
      <c r="M768" s="114" t="str">
        <f t="shared" si="259"/>
        <v/>
      </c>
      <c r="N768" s="113" t="str">
        <f>IF(B768&lt;&gt;"",IF(INDEX(ctrlage,B768)=TRUE,Livraison!$B$15-(YEAR(INDEX(pgebdat,B768))),""),"")</f>
        <v/>
      </c>
      <c r="O768" s="107"/>
      <c r="P768" s="105"/>
      <c r="Q768" s="108"/>
      <c r="R768" s="126"/>
      <c r="S768" s="108"/>
      <c r="T768" s="108"/>
      <c r="U768" s="108"/>
      <c r="V768" s="105"/>
      <c r="W768" s="132" t="str">
        <f t="shared" si="263"/>
        <v/>
      </c>
      <c r="X768" s="26" t="str">
        <f t="shared" si="260"/>
        <v/>
      </c>
      <c r="Y768" s="26" t="str">
        <f t="shared" si="264"/>
        <v/>
      </c>
      <c r="Z768" s="26" t="str">
        <f t="shared" si="265"/>
        <v/>
      </c>
      <c r="AA768" s="26" t="str">
        <f t="shared" si="266"/>
        <v/>
      </c>
      <c r="AB768" s="26" t="str">
        <f t="shared" si="267"/>
        <v/>
      </c>
      <c r="AC768" s="26" t="str">
        <f t="shared" si="268"/>
        <v/>
      </c>
      <c r="AD768" s="26" t="str">
        <f>IF(OR(ISBLANK(U768),ISBLANK(Q768),U768="-"),"",IF(ISNA(MATCH(U768,libtwolang,0)),FALSE,IF(AND(Z768=TRUE,INDEX(codetform,MATCH(Qualification!Q768,libtform,0))&gt;=10311000,INDEX(codetform,MATCH(Qualification!Q768,libtform,0))&lt;=10319900),IF(AND(INDEX(codetwolang,MATCH(Qualification!U768,libtwolang,0))&gt;=1,INDEX(codetwolang,MATCH(Qualification!U768,libtwolang,0))&lt;=999),TRUE,FALSE),IF(AND(INDEX(codetwolang,MATCH(Qualification!U768,libtwolang,0))&gt;=10,INDEX(codetwolang,MATCH(Qualification!U768,libtwolang,0))&lt;=99),FALSE,TRUE))))</f>
        <v/>
      </c>
      <c r="AE768" s="26" t="str">
        <f t="shared" si="261"/>
        <v/>
      </c>
      <c r="AF768" s="56" t="str">
        <f t="shared" si="269"/>
        <v/>
      </c>
    </row>
    <row r="769" spans="1:32">
      <c r="A769" s="40" t="str">
        <f t="shared" si="262"/>
        <v/>
      </c>
      <c r="B769" s="40" t="str">
        <f t="shared" si="248"/>
        <v/>
      </c>
      <c r="C769" s="65" t="str">
        <f t="shared" si="249"/>
        <v/>
      </c>
      <c r="D769" s="56" t="str">
        <f t="shared" si="250"/>
        <v/>
      </c>
      <c r="E769" s="56" t="str">
        <f t="shared" si="251"/>
        <v/>
      </c>
      <c r="F769" s="66" t="str">
        <f t="shared" si="252"/>
        <v/>
      </c>
      <c r="G769" s="66" t="str">
        <f t="shared" si="253"/>
        <v/>
      </c>
      <c r="H769" s="57" t="str">
        <f t="shared" si="254"/>
        <v/>
      </c>
      <c r="I769" s="57" t="str">
        <f t="shared" si="255"/>
        <v/>
      </c>
      <c r="J769" s="64" t="str">
        <f t="shared" si="256"/>
        <v/>
      </c>
      <c r="K769" s="64" t="str">
        <f t="shared" si="257"/>
        <v/>
      </c>
      <c r="L769" s="114" t="str">
        <f t="shared" si="258"/>
        <v/>
      </c>
      <c r="M769" s="114" t="str">
        <f t="shared" si="259"/>
        <v/>
      </c>
      <c r="N769" s="113" t="str">
        <f>IF(B769&lt;&gt;"",IF(INDEX(ctrlage,B769)=TRUE,Livraison!$B$15-(YEAR(INDEX(pgebdat,B769))),""),"")</f>
        <v/>
      </c>
      <c r="O769" s="107"/>
      <c r="P769" s="105"/>
      <c r="Q769" s="108"/>
      <c r="R769" s="126"/>
      <c r="S769" s="108"/>
      <c r="T769" s="108"/>
      <c r="U769" s="108"/>
      <c r="V769" s="105"/>
      <c r="W769" s="132" t="str">
        <f t="shared" si="263"/>
        <v/>
      </c>
      <c r="X769" s="26" t="str">
        <f t="shared" si="260"/>
        <v/>
      </c>
      <c r="Y769" s="26" t="str">
        <f t="shared" si="264"/>
        <v/>
      </c>
      <c r="Z769" s="26" t="str">
        <f t="shared" si="265"/>
        <v/>
      </c>
      <c r="AA769" s="26" t="str">
        <f t="shared" si="266"/>
        <v/>
      </c>
      <c r="AB769" s="26" t="str">
        <f t="shared" si="267"/>
        <v/>
      </c>
      <c r="AC769" s="26" t="str">
        <f t="shared" si="268"/>
        <v/>
      </c>
      <c r="AD769" s="26" t="str">
        <f>IF(OR(ISBLANK(U769),ISBLANK(Q769),U769="-"),"",IF(ISNA(MATCH(U769,libtwolang,0)),FALSE,IF(AND(Z769=TRUE,INDEX(codetform,MATCH(Qualification!Q769,libtform,0))&gt;=10311000,INDEX(codetform,MATCH(Qualification!Q769,libtform,0))&lt;=10319900),IF(AND(INDEX(codetwolang,MATCH(Qualification!U769,libtwolang,0))&gt;=1,INDEX(codetwolang,MATCH(Qualification!U769,libtwolang,0))&lt;=999),TRUE,FALSE),IF(AND(INDEX(codetwolang,MATCH(Qualification!U769,libtwolang,0))&gt;=10,INDEX(codetwolang,MATCH(Qualification!U769,libtwolang,0))&lt;=99),FALSE,TRUE))))</f>
        <v/>
      </c>
      <c r="AE769" s="26" t="str">
        <f t="shared" si="261"/>
        <v/>
      </c>
      <c r="AF769" s="56" t="str">
        <f t="shared" si="269"/>
        <v/>
      </c>
    </row>
    <row r="770" spans="1:32">
      <c r="A770" s="40" t="str">
        <f t="shared" si="262"/>
        <v/>
      </c>
      <c r="B770" s="40" t="str">
        <f t="shared" si="248"/>
        <v/>
      </c>
      <c r="C770" s="65" t="str">
        <f t="shared" si="249"/>
        <v/>
      </c>
      <c r="D770" s="56" t="str">
        <f t="shared" si="250"/>
        <v/>
      </c>
      <c r="E770" s="56" t="str">
        <f t="shared" si="251"/>
        <v/>
      </c>
      <c r="F770" s="66" t="str">
        <f t="shared" si="252"/>
        <v/>
      </c>
      <c r="G770" s="66" t="str">
        <f t="shared" si="253"/>
        <v/>
      </c>
      <c r="H770" s="57" t="str">
        <f t="shared" si="254"/>
        <v/>
      </c>
      <c r="I770" s="57" t="str">
        <f t="shared" si="255"/>
        <v/>
      </c>
      <c r="J770" s="64" t="str">
        <f t="shared" si="256"/>
        <v/>
      </c>
      <c r="K770" s="64" t="str">
        <f t="shared" si="257"/>
        <v/>
      </c>
      <c r="L770" s="114" t="str">
        <f t="shared" si="258"/>
        <v/>
      </c>
      <c r="M770" s="114" t="str">
        <f t="shared" si="259"/>
        <v/>
      </c>
      <c r="N770" s="113" t="str">
        <f>IF(B770&lt;&gt;"",IF(INDEX(ctrlage,B770)=TRUE,Livraison!$B$15-(YEAR(INDEX(pgebdat,B770))),""),"")</f>
        <v/>
      </c>
      <c r="O770" s="107"/>
      <c r="P770" s="105"/>
      <c r="Q770" s="108"/>
      <c r="R770" s="126"/>
      <c r="S770" s="108"/>
      <c r="T770" s="108"/>
      <c r="U770" s="108"/>
      <c r="V770" s="105"/>
      <c r="W770" s="132" t="str">
        <f t="shared" si="263"/>
        <v/>
      </c>
      <c r="X770" s="26" t="str">
        <f t="shared" si="260"/>
        <v/>
      </c>
      <c r="Y770" s="26" t="str">
        <f t="shared" si="264"/>
        <v/>
      </c>
      <c r="Z770" s="26" t="str">
        <f t="shared" si="265"/>
        <v/>
      </c>
      <c r="AA770" s="26" t="str">
        <f t="shared" si="266"/>
        <v/>
      </c>
      <c r="AB770" s="26" t="str">
        <f t="shared" si="267"/>
        <v/>
      </c>
      <c r="AC770" s="26" t="str">
        <f t="shared" si="268"/>
        <v/>
      </c>
      <c r="AD770" s="26" t="str">
        <f>IF(OR(ISBLANK(U770),ISBLANK(Q770),U770="-"),"",IF(ISNA(MATCH(U770,libtwolang,0)),FALSE,IF(AND(Z770=TRUE,INDEX(codetform,MATCH(Qualification!Q770,libtform,0))&gt;=10311000,INDEX(codetform,MATCH(Qualification!Q770,libtform,0))&lt;=10319900),IF(AND(INDEX(codetwolang,MATCH(Qualification!U770,libtwolang,0))&gt;=1,INDEX(codetwolang,MATCH(Qualification!U770,libtwolang,0))&lt;=999),TRUE,FALSE),IF(AND(INDEX(codetwolang,MATCH(Qualification!U770,libtwolang,0))&gt;=10,INDEX(codetwolang,MATCH(Qualification!U770,libtwolang,0))&lt;=99),FALSE,TRUE))))</f>
        <v/>
      </c>
      <c r="AE770" s="26" t="str">
        <f t="shared" si="261"/>
        <v/>
      </c>
      <c r="AF770" s="56" t="str">
        <f t="shared" si="269"/>
        <v/>
      </c>
    </row>
    <row r="771" spans="1:32">
      <c r="A771" s="40" t="str">
        <f t="shared" si="262"/>
        <v/>
      </c>
      <c r="B771" s="40" t="str">
        <f t="shared" si="248"/>
        <v/>
      </c>
      <c r="C771" s="65" t="str">
        <f t="shared" si="249"/>
        <v/>
      </c>
      <c r="D771" s="56" t="str">
        <f t="shared" si="250"/>
        <v/>
      </c>
      <c r="E771" s="56" t="str">
        <f t="shared" si="251"/>
        <v/>
      </c>
      <c r="F771" s="66" t="str">
        <f t="shared" si="252"/>
        <v/>
      </c>
      <c r="G771" s="66" t="str">
        <f t="shared" si="253"/>
        <v/>
      </c>
      <c r="H771" s="57" t="str">
        <f t="shared" si="254"/>
        <v/>
      </c>
      <c r="I771" s="57" t="str">
        <f t="shared" si="255"/>
        <v/>
      </c>
      <c r="J771" s="64" t="str">
        <f t="shared" si="256"/>
        <v/>
      </c>
      <c r="K771" s="64" t="str">
        <f t="shared" si="257"/>
        <v/>
      </c>
      <c r="L771" s="114" t="str">
        <f t="shared" si="258"/>
        <v/>
      </c>
      <c r="M771" s="114" t="str">
        <f t="shared" si="259"/>
        <v/>
      </c>
      <c r="N771" s="113" t="str">
        <f>IF(B771&lt;&gt;"",IF(INDEX(ctrlage,B771)=TRUE,Livraison!$B$15-(YEAR(INDEX(pgebdat,B771))),""),"")</f>
        <v/>
      </c>
      <c r="O771" s="107"/>
      <c r="P771" s="105"/>
      <c r="Q771" s="108"/>
      <c r="R771" s="126"/>
      <c r="S771" s="108"/>
      <c r="T771" s="108"/>
      <c r="U771" s="108"/>
      <c r="V771" s="105"/>
      <c r="W771" s="132" t="str">
        <f t="shared" si="263"/>
        <v/>
      </c>
      <c r="X771" s="26" t="str">
        <f t="shared" si="260"/>
        <v/>
      </c>
      <c r="Y771" s="26" t="str">
        <f t="shared" si="264"/>
        <v/>
      </c>
      <c r="Z771" s="26" t="str">
        <f t="shared" si="265"/>
        <v/>
      </c>
      <c r="AA771" s="26" t="str">
        <f t="shared" si="266"/>
        <v/>
      </c>
      <c r="AB771" s="26" t="str">
        <f t="shared" si="267"/>
        <v/>
      </c>
      <c r="AC771" s="26" t="str">
        <f t="shared" si="268"/>
        <v/>
      </c>
      <c r="AD771" s="26" t="str">
        <f>IF(OR(ISBLANK(U771),ISBLANK(Q771),U771="-"),"",IF(ISNA(MATCH(U771,libtwolang,0)),FALSE,IF(AND(Z771=TRUE,INDEX(codetform,MATCH(Qualification!Q771,libtform,0))&gt;=10311000,INDEX(codetform,MATCH(Qualification!Q771,libtform,0))&lt;=10319900),IF(AND(INDEX(codetwolang,MATCH(Qualification!U771,libtwolang,0))&gt;=1,INDEX(codetwolang,MATCH(Qualification!U771,libtwolang,0))&lt;=999),TRUE,FALSE),IF(AND(INDEX(codetwolang,MATCH(Qualification!U771,libtwolang,0))&gt;=10,INDEX(codetwolang,MATCH(Qualification!U771,libtwolang,0))&lt;=99),FALSE,TRUE))))</f>
        <v/>
      </c>
      <c r="AE771" s="26" t="str">
        <f t="shared" si="261"/>
        <v/>
      </c>
      <c r="AF771" s="56" t="str">
        <f t="shared" si="269"/>
        <v/>
      </c>
    </row>
    <row r="772" spans="1:32">
      <c r="A772" s="40" t="str">
        <f t="shared" si="262"/>
        <v/>
      </c>
      <c r="B772" s="40" t="str">
        <f t="shared" si="248"/>
        <v/>
      </c>
      <c r="C772" s="65" t="str">
        <f t="shared" si="249"/>
        <v/>
      </c>
      <c r="D772" s="56" t="str">
        <f t="shared" si="250"/>
        <v/>
      </c>
      <c r="E772" s="56" t="str">
        <f t="shared" si="251"/>
        <v/>
      </c>
      <c r="F772" s="66" t="str">
        <f t="shared" si="252"/>
        <v/>
      </c>
      <c r="G772" s="66" t="str">
        <f t="shared" si="253"/>
        <v/>
      </c>
      <c r="H772" s="57" t="str">
        <f t="shared" si="254"/>
        <v/>
      </c>
      <c r="I772" s="57" t="str">
        <f t="shared" si="255"/>
        <v/>
      </c>
      <c r="J772" s="64" t="str">
        <f t="shared" si="256"/>
        <v/>
      </c>
      <c r="K772" s="64" t="str">
        <f t="shared" si="257"/>
        <v/>
      </c>
      <c r="L772" s="114" t="str">
        <f t="shared" si="258"/>
        <v/>
      </c>
      <c r="M772" s="114" t="str">
        <f t="shared" si="259"/>
        <v/>
      </c>
      <c r="N772" s="113" t="str">
        <f>IF(B772&lt;&gt;"",IF(INDEX(ctrlage,B772)=TRUE,Livraison!$B$15-(YEAR(INDEX(pgebdat,B772))),""),"")</f>
        <v/>
      </c>
      <c r="O772" s="107"/>
      <c r="P772" s="105"/>
      <c r="Q772" s="108"/>
      <c r="R772" s="126"/>
      <c r="S772" s="108"/>
      <c r="T772" s="108"/>
      <c r="U772" s="108"/>
      <c r="V772" s="105"/>
      <c r="W772" s="132" t="str">
        <f t="shared" si="263"/>
        <v/>
      </c>
      <c r="X772" s="26" t="str">
        <f t="shared" si="260"/>
        <v/>
      </c>
      <c r="Y772" s="26" t="str">
        <f t="shared" si="264"/>
        <v/>
      </c>
      <c r="Z772" s="26" t="str">
        <f t="shared" si="265"/>
        <v/>
      </c>
      <c r="AA772" s="26" t="str">
        <f t="shared" si="266"/>
        <v/>
      </c>
      <c r="AB772" s="26" t="str">
        <f t="shared" si="267"/>
        <v/>
      </c>
      <c r="AC772" s="26" t="str">
        <f t="shared" si="268"/>
        <v/>
      </c>
      <c r="AD772" s="26" t="str">
        <f>IF(OR(ISBLANK(U772),ISBLANK(Q772),U772="-"),"",IF(ISNA(MATCH(U772,libtwolang,0)),FALSE,IF(AND(Z772=TRUE,INDEX(codetform,MATCH(Qualification!Q772,libtform,0))&gt;=10311000,INDEX(codetform,MATCH(Qualification!Q772,libtform,0))&lt;=10319900),IF(AND(INDEX(codetwolang,MATCH(Qualification!U772,libtwolang,0))&gt;=1,INDEX(codetwolang,MATCH(Qualification!U772,libtwolang,0))&lt;=999),TRUE,FALSE),IF(AND(INDEX(codetwolang,MATCH(Qualification!U772,libtwolang,0))&gt;=10,INDEX(codetwolang,MATCH(Qualification!U772,libtwolang,0))&lt;=99),FALSE,TRUE))))</f>
        <v/>
      </c>
      <c r="AE772" s="26" t="str">
        <f t="shared" si="261"/>
        <v/>
      </c>
      <c r="AF772" s="56" t="str">
        <f t="shared" si="269"/>
        <v/>
      </c>
    </row>
    <row r="773" spans="1:32">
      <c r="A773" s="40" t="str">
        <f t="shared" si="262"/>
        <v/>
      </c>
      <c r="B773" s="40" t="str">
        <f t="shared" si="248"/>
        <v/>
      </c>
      <c r="C773" s="65" t="str">
        <f t="shared" si="249"/>
        <v/>
      </c>
      <c r="D773" s="56" t="str">
        <f t="shared" si="250"/>
        <v/>
      </c>
      <c r="E773" s="56" t="str">
        <f t="shared" si="251"/>
        <v/>
      </c>
      <c r="F773" s="66" t="str">
        <f t="shared" si="252"/>
        <v/>
      </c>
      <c r="G773" s="66" t="str">
        <f t="shared" si="253"/>
        <v/>
      </c>
      <c r="H773" s="57" t="str">
        <f t="shared" si="254"/>
        <v/>
      </c>
      <c r="I773" s="57" t="str">
        <f t="shared" si="255"/>
        <v/>
      </c>
      <c r="J773" s="64" t="str">
        <f t="shared" si="256"/>
        <v/>
      </c>
      <c r="K773" s="64" t="str">
        <f t="shared" si="257"/>
        <v/>
      </c>
      <c r="L773" s="114" t="str">
        <f t="shared" si="258"/>
        <v/>
      </c>
      <c r="M773" s="114" t="str">
        <f t="shared" si="259"/>
        <v/>
      </c>
      <c r="N773" s="113" t="str">
        <f>IF(B773&lt;&gt;"",IF(INDEX(ctrlage,B773)=TRUE,Livraison!$B$15-(YEAR(INDEX(pgebdat,B773))),""),"")</f>
        <v/>
      </c>
      <c r="O773" s="107"/>
      <c r="P773" s="105"/>
      <c r="Q773" s="108"/>
      <c r="R773" s="126"/>
      <c r="S773" s="108"/>
      <c r="T773" s="108"/>
      <c r="U773" s="108"/>
      <c r="V773" s="105"/>
      <c r="W773" s="132" t="str">
        <f t="shared" si="263"/>
        <v/>
      </c>
      <c r="X773" s="26" t="str">
        <f t="shared" si="260"/>
        <v/>
      </c>
      <c r="Y773" s="26" t="str">
        <f t="shared" si="264"/>
        <v/>
      </c>
      <c r="Z773" s="26" t="str">
        <f t="shared" si="265"/>
        <v/>
      </c>
      <c r="AA773" s="26" t="str">
        <f t="shared" si="266"/>
        <v/>
      </c>
      <c r="AB773" s="26" t="str">
        <f t="shared" si="267"/>
        <v/>
      </c>
      <c r="AC773" s="26" t="str">
        <f t="shared" si="268"/>
        <v/>
      </c>
      <c r="AD773" s="26" t="str">
        <f>IF(OR(ISBLANK(U773),ISBLANK(Q773),U773="-"),"",IF(ISNA(MATCH(U773,libtwolang,0)),FALSE,IF(AND(Z773=TRUE,INDEX(codetform,MATCH(Qualification!Q773,libtform,0))&gt;=10311000,INDEX(codetform,MATCH(Qualification!Q773,libtform,0))&lt;=10319900),IF(AND(INDEX(codetwolang,MATCH(Qualification!U773,libtwolang,0))&gt;=1,INDEX(codetwolang,MATCH(Qualification!U773,libtwolang,0))&lt;=999),TRUE,FALSE),IF(AND(INDEX(codetwolang,MATCH(Qualification!U773,libtwolang,0))&gt;=10,INDEX(codetwolang,MATCH(Qualification!U773,libtwolang,0))&lt;=99),FALSE,TRUE))))</f>
        <v/>
      </c>
      <c r="AE773" s="26" t="str">
        <f t="shared" si="261"/>
        <v/>
      </c>
      <c r="AF773" s="56" t="str">
        <f t="shared" si="269"/>
        <v/>
      </c>
    </row>
    <row r="774" spans="1:32">
      <c r="A774" s="40" t="str">
        <f t="shared" si="262"/>
        <v/>
      </c>
      <c r="B774" s="40" t="str">
        <f t="shared" si="248"/>
        <v/>
      </c>
      <c r="C774" s="65" t="str">
        <f t="shared" si="249"/>
        <v/>
      </c>
      <c r="D774" s="56" t="str">
        <f t="shared" si="250"/>
        <v/>
      </c>
      <c r="E774" s="56" t="str">
        <f t="shared" si="251"/>
        <v/>
      </c>
      <c r="F774" s="66" t="str">
        <f t="shared" si="252"/>
        <v/>
      </c>
      <c r="G774" s="66" t="str">
        <f t="shared" si="253"/>
        <v/>
      </c>
      <c r="H774" s="57" t="str">
        <f t="shared" si="254"/>
        <v/>
      </c>
      <c r="I774" s="57" t="str">
        <f t="shared" si="255"/>
        <v/>
      </c>
      <c r="J774" s="64" t="str">
        <f t="shared" si="256"/>
        <v/>
      </c>
      <c r="K774" s="64" t="str">
        <f t="shared" si="257"/>
        <v/>
      </c>
      <c r="L774" s="114" t="str">
        <f t="shared" si="258"/>
        <v/>
      </c>
      <c r="M774" s="114" t="str">
        <f t="shared" si="259"/>
        <v/>
      </c>
      <c r="N774" s="113" t="str">
        <f>IF(B774&lt;&gt;"",IF(INDEX(ctrlage,B774)=TRUE,Livraison!$B$15-(YEAR(INDEX(pgebdat,B774))),""),"")</f>
        <v/>
      </c>
      <c r="O774" s="107"/>
      <c r="P774" s="105"/>
      <c r="Q774" s="108"/>
      <c r="R774" s="126"/>
      <c r="S774" s="108"/>
      <c r="T774" s="108"/>
      <c r="U774" s="108"/>
      <c r="V774" s="105"/>
      <c r="W774" s="132" t="str">
        <f t="shared" si="263"/>
        <v/>
      </c>
      <c r="X774" s="26" t="str">
        <f t="shared" si="260"/>
        <v/>
      </c>
      <c r="Y774" s="26" t="str">
        <f t="shared" si="264"/>
        <v/>
      </c>
      <c r="Z774" s="26" t="str">
        <f t="shared" si="265"/>
        <v/>
      </c>
      <c r="AA774" s="26" t="str">
        <f t="shared" si="266"/>
        <v/>
      </c>
      <c r="AB774" s="26" t="str">
        <f t="shared" si="267"/>
        <v/>
      </c>
      <c r="AC774" s="26" t="str">
        <f t="shared" si="268"/>
        <v/>
      </c>
      <c r="AD774" s="26" t="str">
        <f>IF(OR(ISBLANK(U774),ISBLANK(Q774),U774="-"),"",IF(ISNA(MATCH(U774,libtwolang,0)),FALSE,IF(AND(Z774=TRUE,INDEX(codetform,MATCH(Qualification!Q774,libtform,0))&gt;=10311000,INDEX(codetform,MATCH(Qualification!Q774,libtform,0))&lt;=10319900),IF(AND(INDEX(codetwolang,MATCH(Qualification!U774,libtwolang,0))&gt;=1,INDEX(codetwolang,MATCH(Qualification!U774,libtwolang,0))&lt;=999),TRUE,FALSE),IF(AND(INDEX(codetwolang,MATCH(Qualification!U774,libtwolang,0))&gt;=10,INDEX(codetwolang,MATCH(Qualification!U774,libtwolang,0))&lt;=99),FALSE,TRUE))))</f>
        <v/>
      </c>
      <c r="AE774" s="26" t="str">
        <f t="shared" si="261"/>
        <v/>
      </c>
      <c r="AF774" s="56" t="str">
        <f t="shared" si="269"/>
        <v/>
      </c>
    </row>
    <row r="775" spans="1:32">
      <c r="A775" s="40" t="str">
        <f t="shared" si="262"/>
        <v/>
      </c>
      <c r="B775" s="40" t="str">
        <f t="shared" si="248"/>
        <v/>
      </c>
      <c r="C775" s="65" t="str">
        <f t="shared" si="249"/>
        <v/>
      </c>
      <c r="D775" s="56" t="str">
        <f t="shared" si="250"/>
        <v/>
      </c>
      <c r="E775" s="56" t="str">
        <f t="shared" si="251"/>
        <v/>
      </c>
      <c r="F775" s="66" t="str">
        <f t="shared" si="252"/>
        <v/>
      </c>
      <c r="G775" s="66" t="str">
        <f t="shared" si="253"/>
        <v/>
      </c>
      <c r="H775" s="57" t="str">
        <f t="shared" si="254"/>
        <v/>
      </c>
      <c r="I775" s="57" t="str">
        <f t="shared" si="255"/>
        <v/>
      </c>
      <c r="J775" s="64" t="str">
        <f t="shared" si="256"/>
        <v/>
      </c>
      <c r="K775" s="64" t="str">
        <f t="shared" si="257"/>
        <v/>
      </c>
      <c r="L775" s="114" t="str">
        <f t="shared" si="258"/>
        <v/>
      </c>
      <c r="M775" s="114" t="str">
        <f t="shared" si="259"/>
        <v/>
      </c>
      <c r="N775" s="113" t="str">
        <f>IF(B775&lt;&gt;"",IF(INDEX(ctrlage,B775)=TRUE,Livraison!$B$15-(YEAR(INDEX(pgebdat,B775))),""),"")</f>
        <v/>
      </c>
      <c r="O775" s="107"/>
      <c r="P775" s="105"/>
      <c r="Q775" s="108"/>
      <c r="R775" s="126"/>
      <c r="S775" s="108"/>
      <c r="T775" s="108"/>
      <c r="U775" s="108"/>
      <c r="V775" s="105"/>
      <c r="W775" s="132" t="str">
        <f t="shared" si="263"/>
        <v/>
      </c>
      <c r="X775" s="26" t="str">
        <f t="shared" si="260"/>
        <v/>
      </c>
      <c r="Y775" s="26" t="str">
        <f t="shared" si="264"/>
        <v/>
      </c>
      <c r="Z775" s="26" t="str">
        <f t="shared" si="265"/>
        <v/>
      </c>
      <c r="AA775" s="26" t="str">
        <f t="shared" si="266"/>
        <v/>
      </c>
      <c r="AB775" s="26" t="str">
        <f t="shared" si="267"/>
        <v/>
      </c>
      <c r="AC775" s="26" t="str">
        <f t="shared" si="268"/>
        <v/>
      </c>
      <c r="AD775" s="26" t="str">
        <f>IF(OR(ISBLANK(U775),ISBLANK(Q775),U775="-"),"",IF(ISNA(MATCH(U775,libtwolang,0)),FALSE,IF(AND(Z775=TRUE,INDEX(codetform,MATCH(Qualification!Q775,libtform,0))&gt;=10311000,INDEX(codetform,MATCH(Qualification!Q775,libtform,0))&lt;=10319900),IF(AND(INDEX(codetwolang,MATCH(Qualification!U775,libtwolang,0))&gt;=1,INDEX(codetwolang,MATCH(Qualification!U775,libtwolang,0))&lt;=999),TRUE,FALSE),IF(AND(INDEX(codetwolang,MATCH(Qualification!U775,libtwolang,0))&gt;=10,INDEX(codetwolang,MATCH(Qualification!U775,libtwolang,0))&lt;=99),FALSE,TRUE))))</f>
        <v/>
      </c>
      <c r="AE775" s="26" t="str">
        <f t="shared" si="261"/>
        <v/>
      </c>
      <c r="AF775" s="56" t="str">
        <f t="shared" si="269"/>
        <v/>
      </c>
    </row>
    <row r="776" spans="1:32">
      <c r="A776" s="40" t="str">
        <f t="shared" si="262"/>
        <v/>
      </c>
      <c r="B776" s="40" t="str">
        <f t="shared" si="248"/>
        <v/>
      </c>
      <c r="C776" s="65" t="str">
        <f t="shared" si="249"/>
        <v/>
      </c>
      <c r="D776" s="56" t="str">
        <f t="shared" si="250"/>
        <v/>
      </c>
      <c r="E776" s="56" t="str">
        <f t="shared" si="251"/>
        <v/>
      </c>
      <c r="F776" s="66" t="str">
        <f t="shared" si="252"/>
        <v/>
      </c>
      <c r="G776" s="66" t="str">
        <f t="shared" si="253"/>
        <v/>
      </c>
      <c r="H776" s="57" t="str">
        <f t="shared" si="254"/>
        <v/>
      </c>
      <c r="I776" s="57" t="str">
        <f t="shared" si="255"/>
        <v/>
      </c>
      <c r="J776" s="64" t="str">
        <f t="shared" si="256"/>
        <v/>
      </c>
      <c r="K776" s="64" t="str">
        <f t="shared" si="257"/>
        <v/>
      </c>
      <c r="L776" s="114" t="str">
        <f t="shared" si="258"/>
        <v/>
      </c>
      <c r="M776" s="114" t="str">
        <f t="shared" si="259"/>
        <v/>
      </c>
      <c r="N776" s="113" t="str">
        <f>IF(B776&lt;&gt;"",IF(INDEX(ctrlage,B776)=TRUE,Livraison!$B$15-(YEAR(INDEX(pgebdat,B776))),""),"")</f>
        <v/>
      </c>
      <c r="O776" s="107"/>
      <c r="P776" s="105"/>
      <c r="Q776" s="108"/>
      <c r="R776" s="126"/>
      <c r="S776" s="108"/>
      <c r="T776" s="108"/>
      <c r="U776" s="108"/>
      <c r="V776" s="105"/>
      <c r="W776" s="132" t="str">
        <f t="shared" si="263"/>
        <v/>
      </c>
      <c r="X776" s="26" t="str">
        <f t="shared" si="260"/>
        <v/>
      </c>
      <c r="Y776" s="26" t="str">
        <f t="shared" si="264"/>
        <v/>
      </c>
      <c r="Z776" s="26" t="str">
        <f t="shared" si="265"/>
        <v/>
      </c>
      <c r="AA776" s="26" t="str">
        <f t="shared" si="266"/>
        <v/>
      </c>
      <c r="AB776" s="26" t="str">
        <f t="shared" si="267"/>
        <v/>
      </c>
      <c r="AC776" s="26" t="str">
        <f t="shared" si="268"/>
        <v/>
      </c>
      <c r="AD776" s="26" t="str">
        <f>IF(OR(ISBLANK(U776),ISBLANK(Q776),U776="-"),"",IF(ISNA(MATCH(U776,libtwolang,0)),FALSE,IF(AND(Z776=TRUE,INDEX(codetform,MATCH(Qualification!Q776,libtform,0))&gt;=10311000,INDEX(codetform,MATCH(Qualification!Q776,libtform,0))&lt;=10319900),IF(AND(INDEX(codetwolang,MATCH(Qualification!U776,libtwolang,0))&gt;=1,INDEX(codetwolang,MATCH(Qualification!U776,libtwolang,0))&lt;=999),TRUE,FALSE),IF(AND(INDEX(codetwolang,MATCH(Qualification!U776,libtwolang,0))&gt;=10,INDEX(codetwolang,MATCH(Qualification!U776,libtwolang,0))&lt;=99),FALSE,TRUE))))</f>
        <v/>
      </c>
      <c r="AE776" s="26" t="str">
        <f t="shared" si="261"/>
        <v/>
      </c>
      <c r="AF776" s="56" t="str">
        <f t="shared" si="269"/>
        <v/>
      </c>
    </row>
    <row r="777" spans="1:32">
      <c r="A777" s="40" t="str">
        <f t="shared" si="262"/>
        <v/>
      </c>
      <c r="B777" s="40" t="str">
        <f t="shared" si="248"/>
        <v/>
      </c>
      <c r="C777" s="65" t="str">
        <f t="shared" si="249"/>
        <v/>
      </c>
      <c r="D777" s="56" t="str">
        <f t="shared" si="250"/>
        <v/>
      </c>
      <c r="E777" s="56" t="str">
        <f t="shared" si="251"/>
        <v/>
      </c>
      <c r="F777" s="66" t="str">
        <f t="shared" si="252"/>
        <v/>
      </c>
      <c r="G777" s="66" t="str">
        <f t="shared" si="253"/>
        <v/>
      </c>
      <c r="H777" s="57" t="str">
        <f t="shared" si="254"/>
        <v/>
      </c>
      <c r="I777" s="57" t="str">
        <f t="shared" si="255"/>
        <v/>
      </c>
      <c r="J777" s="64" t="str">
        <f t="shared" si="256"/>
        <v/>
      </c>
      <c r="K777" s="64" t="str">
        <f t="shared" si="257"/>
        <v/>
      </c>
      <c r="L777" s="114" t="str">
        <f t="shared" si="258"/>
        <v/>
      </c>
      <c r="M777" s="114" t="str">
        <f t="shared" si="259"/>
        <v/>
      </c>
      <c r="N777" s="113" t="str">
        <f>IF(B777&lt;&gt;"",IF(INDEX(ctrlage,B777)=TRUE,Livraison!$B$15-(YEAR(INDEX(pgebdat,B777))),""),"")</f>
        <v/>
      </c>
      <c r="O777" s="107"/>
      <c r="P777" s="105"/>
      <c r="Q777" s="108"/>
      <c r="R777" s="126"/>
      <c r="S777" s="108"/>
      <c r="T777" s="108"/>
      <c r="U777" s="108"/>
      <c r="V777" s="105"/>
      <c r="W777" s="132" t="str">
        <f t="shared" si="263"/>
        <v/>
      </c>
      <c r="X777" s="26" t="str">
        <f t="shared" si="260"/>
        <v/>
      </c>
      <c r="Y777" s="26" t="str">
        <f t="shared" si="264"/>
        <v/>
      </c>
      <c r="Z777" s="26" t="str">
        <f t="shared" si="265"/>
        <v/>
      </c>
      <c r="AA777" s="26" t="str">
        <f t="shared" si="266"/>
        <v/>
      </c>
      <c r="AB777" s="26" t="str">
        <f t="shared" si="267"/>
        <v/>
      </c>
      <c r="AC777" s="26" t="str">
        <f t="shared" si="268"/>
        <v/>
      </c>
      <c r="AD777" s="26" t="str">
        <f>IF(OR(ISBLANK(U777),ISBLANK(Q777),U777="-"),"",IF(ISNA(MATCH(U777,libtwolang,0)),FALSE,IF(AND(Z777=TRUE,INDEX(codetform,MATCH(Qualification!Q777,libtform,0))&gt;=10311000,INDEX(codetform,MATCH(Qualification!Q777,libtform,0))&lt;=10319900),IF(AND(INDEX(codetwolang,MATCH(Qualification!U777,libtwolang,0))&gt;=1,INDEX(codetwolang,MATCH(Qualification!U777,libtwolang,0))&lt;=999),TRUE,FALSE),IF(AND(INDEX(codetwolang,MATCH(Qualification!U777,libtwolang,0))&gt;=10,INDEX(codetwolang,MATCH(Qualification!U777,libtwolang,0))&lt;=99),FALSE,TRUE))))</f>
        <v/>
      </c>
      <c r="AE777" s="26" t="str">
        <f t="shared" si="261"/>
        <v/>
      </c>
      <c r="AF777" s="56" t="str">
        <f t="shared" si="269"/>
        <v/>
      </c>
    </row>
    <row r="778" spans="1:32">
      <c r="A778" s="40" t="str">
        <f t="shared" si="262"/>
        <v/>
      </c>
      <c r="B778" s="40" t="str">
        <f t="shared" si="248"/>
        <v/>
      </c>
      <c r="C778" s="65" t="str">
        <f t="shared" si="249"/>
        <v/>
      </c>
      <c r="D778" s="56" t="str">
        <f t="shared" si="250"/>
        <v/>
      </c>
      <c r="E778" s="56" t="str">
        <f t="shared" si="251"/>
        <v/>
      </c>
      <c r="F778" s="66" t="str">
        <f t="shared" si="252"/>
        <v/>
      </c>
      <c r="G778" s="66" t="str">
        <f t="shared" si="253"/>
        <v/>
      </c>
      <c r="H778" s="57" t="str">
        <f t="shared" si="254"/>
        <v/>
      </c>
      <c r="I778" s="57" t="str">
        <f t="shared" si="255"/>
        <v/>
      </c>
      <c r="J778" s="64" t="str">
        <f t="shared" si="256"/>
        <v/>
      </c>
      <c r="K778" s="64" t="str">
        <f t="shared" si="257"/>
        <v/>
      </c>
      <c r="L778" s="114" t="str">
        <f t="shared" si="258"/>
        <v/>
      </c>
      <c r="M778" s="114" t="str">
        <f t="shared" si="259"/>
        <v/>
      </c>
      <c r="N778" s="113" t="str">
        <f>IF(B778&lt;&gt;"",IF(INDEX(ctrlage,B778)=TRUE,Livraison!$B$15-(YEAR(INDEX(pgebdat,B778))),""),"")</f>
        <v/>
      </c>
      <c r="O778" s="107"/>
      <c r="P778" s="105"/>
      <c r="Q778" s="108"/>
      <c r="R778" s="126"/>
      <c r="S778" s="108"/>
      <c r="T778" s="108"/>
      <c r="U778" s="108"/>
      <c r="V778" s="105"/>
      <c r="W778" s="132" t="str">
        <f t="shared" si="263"/>
        <v/>
      </c>
      <c r="X778" s="26" t="str">
        <f t="shared" si="260"/>
        <v/>
      </c>
      <c r="Y778" s="26" t="str">
        <f t="shared" si="264"/>
        <v/>
      </c>
      <c r="Z778" s="26" t="str">
        <f t="shared" si="265"/>
        <v/>
      </c>
      <c r="AA778" s="26" t="str">
        <f t="shared" si="266"/>
        <v/>
      </c>
      <c r="AB778" s="26" t="str">
        <f t="shared" si="267"/>
        <v/>
      </c>
      <c r="AC778" s="26" t="str">
        <f t="shared" si="268"/>
        <v/>
      </c>
      <c r="AD778" s="26" t="str">
        <f>IF(OR(ISBLANK(U778),ISBLANK(Q778),U778="-"),"",IF(ISNA(MATCH(U778,libtwolang,0)),FALSE,IF(AND(Z778=TRUE,INDEX(codetform,MATCH(Qualification!Q778,libtform,0))&gt;=10311000,INDEX(codetform,MATCH(Qualification!Q778,libtform,0))&lt;=10319900),IF(AND(INDEX(codetwolang,MATCH(Qualification!U778,libtwolang,0))&gt;=1,INDEX(codetwolang,MATCH(Qualification!U778,libtwolang,0))&lt;=999),TRUE,FALSE),IF(AND(INDEX(codetwolang,MATCH(Qualification!U778,libtwolang,0))&gt;=10,INDEX(codetwolang,MATCH(Qualification!U778,libtwolang,0))&lt;=99),FALSE,TRUE))))</f>
        <v/>
      </c>
      <c r="AE778" s="26" t="str">
        <f t="shared" si="261"/>
        <v/>
      </c>
      <c r="AF778" s="56" t="str">
        <f t="shared" si="269"/>
        <v/>
      </c>
    </row>
    <row r="779" spans="1:32">
      <c r="A779" s="40" t="str">
        <f t="shared" si="262"/>
        <v/>
      </c>
      <c r="B779" s="40" t="str">
        <f t="shared" si="248"/>
        <v/>
      </c>
      <c r="C779" s="65" t="str">
        <f t="shared" si="249"/>
        <v/>
      </c>
      <c r="D779" s="56" t="str">
        <f t="shared" si="250"/>
        <v/>
      </c>
      <c r="E779" s="56" t="str">
        <f t="shared" si="251"/>
        <v/>
      </c>
      <c r="F779" s="66" t="str">
        <f t="shared" si="252"/>
        <v/>
      </c>
      <c r="G779" s="66" t="str">
        <f t="shared" si="253"/>
        <v/>
      </c>
      <c r="H779" s="57" t="str">
        <f t="shared" si="254"/>
        <v/>
      </c>
      <c r="I779" s="57" t="str">
        <f t="shared" si="255"/>
        <v/>
      </c>
      <c r="J779" s="64" t="str">
        <f t="shared" si="256"/>
        <v/>
      </c>
      <c r="K779" s="64" t="str">
        <f t="shared" si="257"/>
        <v/>
      </c>
      <c r="L779" s="114" t="str">
        <f t="shared" si="258"/>
        <v/>
      </c>
      <c r="M779" s="114" t="str">
        <f t="shared" si="259"/>
        <v/>
      </c>
      <c r="N779" s="113" t="str">
        <f>IF(B779&lt;&gt;"",IF(INDEX(ctrlage,B779)=TRUE,Livraison!$B$15-(YEAR(INDEX(pgebdat,B779))),""),"")</f>
        <v/>
      </c>
      <c r="O779" s="107"/>
      <c r="P779" s="105"/>
      <c r="Q779" s="108"/>
      <c r="R779" s="126"/>
      <c r="S779" s="108"/>
      <c r="T779" s="108"/>
      <c r="U779" s="108"/>
      <c r="V779" s="105"/>
      <c r="W779" s="132" t="str">
        <f t="shared" si="263"/>
        <v/>
      </c>
      <c r="X779" s="26" t="str">
        <f t="shared" si="260"/>
        <v/>
      </c>
      <c r="Y779" s="26" t="str">
        <f t="shared" si="264"/>
        <v/>
      </c>
      <c r="Z779" s="26" t="str">
        <f t="shared" si="265"/>
        <v/>
      </c>
      <c r="AA779" s="26" t="str">
        <f t="shared" si="266"/>
        <v/>
      </c>
      <c r="AB779" s="26" t="str">
        <f t="shared" si="267"/>
        <v/>
      </c>
      <c r="AC779" s="26" t="str">
        <f t="shared" si="268"/>
        <v/>
      </c>
      <c r="AD779" s="26" t="str">
        <f>IF(OR(ISBLANK(U779),ISBLANK(Q779),U779="-"),"",IF(ISNA(MATCH(U779,libtwolang,0)),FALSE,IF(AND(Z779=TRUE,INDEX(codetform,MATCH(Qualification!Q779,libtform,0))&gt;=10311000,INDEX(codetform,MATCH(Qualification!Q779,libtform,0))&lt;=10319900),IF(AND(INDEX(codetwolang,MATCH(Qualification!U779,libtwolang,0))&gt;=1,INDEX(codetwolang,MATCH(Qualification!U779,libtwolang,0))&lt;=999),TRUE,FALSE),IF(AND(INDEX(codetwolang,MATCH(Qualification!U779,libtwolang,0))&gt;=10,INDEX(codetwolang,MATCH(Qualification!U779,libtwolang,0))&lt;=99),FALSE,TRUE))))</f>
        <v/>
      </c>
      <c r="AE779" s="26" t="str">
        <f t="shared" si="261"/>
        <v/>
      </c>
      <c r="AF779" s="56" t="str">
        <f t="shared" si="269"/>
        <v/>
      </c>
    </row>
    <row r="780" spans="1:32">
      <c r="A780" s="40" t="str">
        <f t="shared" si="262"/>
        <v/>
      </c>
      <c r="B780" s="40" t="str">
        <f t="shared" ref="B780:B843" si="270">IF(O780&lt;&gt;"",IF(ISNA(MATCH(O780,pid,0)),"",IF(MATCH(O780,pid,0)=0,"",MATCH(O780,pid,0))),"")</f>
        <v/>
      </c>
      <c r="C780" s="65" t="str">
        <f t="shared" ref="C780:C843" si="271">IF(B780&lt;&gt;"",IF(INDEX(pkatid,B780)&gt;0,INDEX(pkatid,B780),""),"")</f>
        <v/>
      </c>
      <c r="D780" s="56" t="str">
        <f t="shared" ref="D780:D843" si="272">IF(B780&lt;&gt;"",IF(INDEX(psex,B780)&gt;0,INDEX(psex,B780),""),"")</f>
        <v/>
      </c>
      <c r="E780" s="56" t="str">
        <f t="shared" ref="E780:E843" si="273">IF(B780&lt;&gt;"",INDEX(ctrlsex,B780),"")</f>
        <v/>
      </c>
      <c r="F780" s="66" t="str">
        <f t="shared" ref="F780:F843" si="274">IF(B780&lt;&gt;"",IF(INDEX(pgebdat,B780)&gt;0,INDEX(pgebdat,B780),""),"")</f>
        <v/>
      </c>
      <c r="G780" s="66" t="str">
        <f t="shared" ref="G780:G843" si="275">IF(B780&lt;&gt;"",INDEX(ctrlage,B780),"")</f>
        <v/>
      </c>
      <c r="H780" s="57" t="str">
        <f t="shared" ref="H780:H843" si="276">IF(B780&lt;&gt;"",IF(INDEX(pdom,B780)&gt;0,INDEX(pdom,B780),""),"")</f>
        <v/>
      </c>
      <c r="I780" s="57" t="str">
        <f t="shared" ref="I780:I843" si="277">IF(B780&lt;&gt;"",INDEX(ctrldom,B780),"")</f>
        <v/>
      </c>
      <c r="J780" s="64" t="str">
        <f t="shared" ref="J780:J843" si="278">IF(B780&lt;&gt;"",IF(INDEX(pid,B780)&gt;0,INDEX(pid,B780),""),"")</f>
        <v/>
      </c>
      <c r="K780" s="64" t="str">
        <f t="shared" ref="K780:K843" si="279">IF(B780&lt;&gt;"",CONCATENATE(J780,S780),"")</f>
        <v/>
      </c>
      <c r="L780" s="114" t="str">
        <f t="shared" ref="L780:L843" si="280">IF(B780&lt;&gt;"",IF(INDEX(pname,B780)&gt;0,INDEX(pname,B780),""),"")</f>
        <v/>
      </c>
      <c r="M780" s="114" t="str">
        <f t="shared" ref="M780:M843" si="281">IF(B780&lt;&gt;"",IF(INDEX(psurname,B780)&gt;0,INDEX(psurname,B780),""),"")</f>
        <v/>
      </c>
      <c r="N780" s="113" t="str">
        <f>IF(B780&lt;&gt;"",IF(INDEX(ctrlage,B780)=TRUE,Livraison!$B$15-(YEAR(INDEX(pgebdat,B780))),""),"")</f>
        <v/>
      </c>
      <c r="O780" s="107"/>
      <c r="P780" s="105"/>
      <c r="Q780" s="108"/>
      <c r="R780" s="126"/>
      <c r="S780" s="108"/>
      <c r="T780" s="108"/>
      <c r="U780" s="108"/>
      <c r="V780" s="105"/>
      <c r="W780" s="132" t="str">
        <f t="shared" si="263"/>
        <v/>
      </c>
      <c r="X780" s="26" t="str">
        <f t="shared" ref="X780:X843" si="282">IF(ISBLANK(O780),"",IF(OR(ISNA(MATCH(O780,pid,0)),O780="-"),FALSE,TRUE))</f>
        <v/>
      </c>
      <c r="Y780" s="26" t="str">
        <f t="shared" si="264"/>
        <v/>
      </c>
      <c r="Z780" s="26" t="str">
        <f t="shared" si="265"/>
        <v/>
      </c>
      <c r="AA780" s="26" t="str">
        <f t="shared" si="266"/>
        <v/>
      </c>
      <c r="AB780" s="26" t="str">
        <f t="shared" si="267"/>
        <v/>
      </c>
      <c r="AC780" s="26" t="str">
        <f t="shared" si="268"/>
        <v/>
      </c>
      <c r="AD780" s="26" t="str">
        <f>IF(OR(ISBLANK(U780),ISBLANK(Q780),U780="-"),"",IF(ISNA(MATCH(U780,libtwolang,0)),FALSE,IF(AND(Z780=TRUE,INDEX(codetform,MATCH(Qualification!Q780,libtform,0))&gt;=10311000,INDEX(codetform,MATCH(Qualification!Q780,libtform,0))&lt;=10319900),IF(AND(INDEX(codetwolang,MATCH(Qualification!U780,libtwolang,0))&gt;=1,INDEX(codetwolang,MATCH(Qualification!U780,libtwolang,0))&lt;=999),TRUE,FALSE),IF(AND(INDEX(codetwolang,MATCH(Qualification!U780,libtwolang,0))&gt;=10,INDEX(codetwolang,MATCH(Qualification!U780,libtwolang,0))&lt;=99),FALSE,TRUE))))</f>
        <v/>
      </c>
      <c r="AE780" s="26" t="str">
        <f t="shared" ref="AE780:AE843" si="283">IF(OR(G780&lt;&gt;TRUE,Z780&lt;&gt;TRUE),"",IF(OR(N780&gt;INDEX(valmaxalt,MATCH(Q780,libtform,0)),N780&lt;INDEX(valminalt,MATCH(Q780,libtform,0))),FALSE,TRUE))</f>
        <v/>
      </c>
      <c r="AF780" s="56" t="str">
        <f t="shared" si="269"/>
        <v/>
      </c>
    </row>
    <row r="781" spans="1:32">
      <c r="A781" s="40" t="str">
        <f t="shared" ref="A781:A844" si="284">IF(ISBLANK(O781),"",IF(COUNTA(P781:T781)&lt;5,"Incomplet",IF(OR(COUNTIF(W781:AD781,FALSE)&gt;0,COUNTIF(W781:AC781,#N/A)&gt;0),"Erreur",IF(AE781=FALSE,"Attention","OK"))))</f>
        <v/>
      </c>
      <c r="B781" s="40" t="str">
        <f t="shared" si="270"/>
        <v/>
      </c>
      <c r="C781" s="65" t="str">
        <f t="shared" si="271"/>
        <v/>
      </c>
      <c r="D781" s="56" t="str">
        <f t="shared" si="272"/>
        <v/>
      </c>
      <c r="E781" s="56" t="str">
        <f t="shared" si="273"/>
        <v/>
      </c>
      <c r="F781" s="66" t="str">
        <f t="shared" si="274"/>
        <v/>
      </c>
      <c r="G781" s="66" t="str">
        <f t="shared" si="275"/>
        <v/>
      </c>
      <c r="H781" s="57" t="str">
        <f t="shared" si="276"/>
        <v/>
      </c>
      <c r="I781" s="57" t="str">
        <f t="shared" si="277"/>
        <v/>
      </c>
      <c r="J781" s="64" t="str">
        <f t="shared" si="278"/>
        <v/>
      </c>
      <c r="K781" s="64" t="str">
        <f t="shared" si="279"/>
        <v/>
      </c>
      <c r="L781" s="114" t="str">
        <f t="shared" si="280"/>
        <v/>
      </c>
      <c r="M781" s="114" t="str">
        <f t="shared" si="281"/>
        <v/>
      </c>
      <c r="N781" s="113" t="str">
        <f>IF(B781&lt;&gt;"",IF(INDEX(ctrlage,B781)=TRUE,Livraison!$B$15-(YEAR(INDEX(pgebdat,B781))),""),"")</f>
        <v/>
      </c>
      <c r="O781" s="107"/>
      <c r="P781" s="105"/>
      <c r="Q781" s="108"/>
      <c r="R781" s="126"/>
      <c r="S781" s="108"/>
      <c r="T781" s="108"/>
      <c r="U781" s="108"/>
      <c r="V781" s="105"/>
      <c r="W781" s="132" t="str">
        <f t="shared" ref="W781:W844" si="285">IF(K781="","",NOT(COUNTIF($K$12:$K$1011,$K781)&gt;1))</f>
        <v/>
      </c>
      <c r="X781" s="26" t="str">
        <f t="shared" si="282"/>
        <v/>
      </c>
      <c r="Y781" s="26" t="str">
        <f t="shared" si="264"/>
        <v/>
      </c>
      <c r="Z781" s="26" t="str">
        <f t="shared" si="265"/>
        <v/>
      </c>
      <c r="AA781" s="26" t="str">
        <f t="shared" si="266"/>
        <v/>
      </c>
      <c r="AB781" s="26" t="str">
        <f t="shared" si="267"/>
        <v/>
      </c>
      <c r="AC781" s="26" t="str">
        <f t="shared" si="268"/>
        <v/>
      </c>
      <c r="AD781" s="26" t="str">
        <f>IF(OR(ISBLANK(U781),ISBLANK(Q781),U781="-"),"",IF(ISNA(MATCH(U781,libtwolang,0)),FALSE,IF(AND(Z781=TRUE,INDEX(codetform,MATCH(Qualification!Q781,libtform,0))&gt;=10311000,INDEX(codetform,MATCH(Qualification!Q781,libtform,0))&lt;=10319900),IF(AND(INDEX(codetwolang,MATCH(Qualification!U781,libtwolang,0))&gt;=1,INDEX(codetwolang,MATCH(Qualification!U781,libtwolang,0))&lt;=999),TRUE,FALSE),IF(AND(INDEX(codetwolang,MATCH(Qualification!U781,libtwolang,0))&gt;=10,INDEX(codetwolang,MATCH(Qualification!U781,libtwolang,0))&lt;=99),FALSE,TRUE))))</f>
        <v/>
      </c>
      <c r="AE781" s="26" t="str">
        <f t="shared" si="283"/>
        <v/>
      </c>
      <c r="AF781" s="56" t="str">
        <f t="shared" si="269"/>
        <v/>
      </c>
    </row>
    <row r="782" spans="1:32">
      <c r="A782" s="40" t="str">
        <f t="shared" si="284"/>
        <v/>
      </c>
      <c r="B782" s="40" t="str">
        <f t="shared" si="270"/>
        <v/>
      </c>
      <c r="C782" s="65" t="str">
        <f t="shared" si="271"/>
        <v/>
      </c>
      <c r="D782" s="56" t="str">
        <f t="shared" si="272"/>
        <v/>
      </c>
      <c r="E782" s="56" t="str">
        <f t="shared" si="273"/>
        <v/>
      </c>
      <c r="F782" s="66" t="str">
        <f t="shared" si="274"/>
        <v/>
      </c>
      <c r="G782" s="66" t="str">
        <f t="shared" si="275"/>
        <v/>
      </c>
      <c r="H782" s="57" t="str">
        <f t="shared" si="276"/>
        <v/>
      </c>
      <c r="I782" s="57" t="str">
        <f t="shared" si="277"/>
        <v/>
      </c>
      <c r="J782" s="64" t="str">
        <f t="shared" si="278"/>
        <v/>
      </c>
      <c r="K782" s="64" t="str">
        <f t="shared" si="279"/>
        <v/>
      </c>
      <c r="L782" s="114" t="str">
        <f t="shared" si="280"/>
        <v/>
      </c>
      <c r="M782" s="114" t="str">
        <f t="shared" si="281"/>
        <v/>
      </c>
      <c r="N782" s="113" t="str">
        <f>IF(B782&lt;&gt;"",IF(INDEX(ctrlage,B782)=TRUE,Livraison!$B$15-(YEAR(INDEX(pgebdat,B782))),""),"")</f>
        <v/>
      </c>
      <c r="O782" s="107"/>
      <c r="P782" s="105"/>
      <c r="Q782" s="108"/>
      <c r="R782" s="126"/>
      <c r="S782" s="108"/>
      <c r="T782" s="108"/>
      <c r="U782" s="108"/>
      <c r="V782" s="105"/>
      <c r="W782" s="132" t="str">
        <f t="shared" si="285"/>
        <v/>
      </c>
      <c r="X782" s="26" t="str">
        <f t="shared" si="282"/>
        <v/>
      </c>
      <c r="Y782" s="26" t="str">
        <f t="shared" si="264"/>
        <v/>
      </c>
      <c r="Z782" s="26" t="str">
        <f t="shared" si="265"/>
        <v/>
      </c>
      <c r="AA782" s="26" t="str">
        <f t="shared" si="266"/>
        <v/>
      </c>
      <c r="AB782" s="26" t="str">
        <f t="shared" si="267"/>
        <v/>
      </c>
      <c r="AC782" s="26" t="str">
        <f t="shared" si="268"/>
        <v/>
      </c>
      <c r="AD782" s="26" t="str">
        <f>IF(OR(ISBLANK(U782),ISBLANK(Q782),U782="-"),"",IF(ISNA(MATCH(U782,libtwolang,0)),FALSE,IF(AND(Z782=TRUE,INDEX(codetform,MATCH(Qualification!Q782,libtform,0))&gt;=10311000,INDEX(codetform,MATCH(Qualification!Q782,libtform,0))&lt;=10319900),IF(AND(INDEX(codetwolang,MATCH(Qualification!U782,libtwolang,0))&gt;=1,INDEX(codetwolang,MATCH(Qualification!U782,libtwolang,0))&lt;=999),TRUE,FALSE),IF(AND(INDEX(codetwolang,MATCH(Qualification!U782,libtwolang,0))&gt;=10,INDEX(codetwolang,MATCH(Qualification!U782,libtwolang,0))&lt;=99),FALSE,TRUE))))</f>
        <v/>
      </c>
      <c r="AE782" s="26" t="str">
        <f t="shared" si="283"/>
        <v/>
      </c>
      <c r="AF782" s="56" t="str">
        <f t="shared" si="269"/>
        <v/>
      </c>
    </row>
    <row r="783" spans="1:32">
      <c r="A783" s="40" t="str">
        <f t="shared" si="284"/>
        <v/>
      </c>
      <c r="B783" s="40" t="str">
        <f t="shared" si="270"/>
        <v/>
      </c>
      <c r="C783" s="65" t="str">
        <f t="shared" si="271"/>
        <v/>
      </c>
      <c r="D783" s="56" t="str">
        <f t="shared" si="272"/>
        <v/>
      </c>
      <c r="E783" s="56" t="str">
        <f t="shared" si="273"/>
        <v/>
      </c>
      <c r="F783" s="66" t="str">
        <f t="shared" si="274"/>
        <v/>
      </c>
      <c r="G783" s="66" t="str">
        <f t="shared" si="275"/>
        <v/>
      </c>
      <c r="H783" s="57" t="str">
        <f t="shared" si="276"/>
        <v/>
      </c>
      <c r="I783" s="57" t="str">
        <f t="shared" si="277"/>
        <v/>
      </c>
      <c r="J783" s="64" t="str">
        <f t="shared" si="278"/>
        <v/>
      </c>
      <c r="K783" s="64" t="str">
        <f t="shared" si="279"/>
        <v/>
      </c>
      <c r="L783" s="114" t="str">
        <f t="shared" si="280"/>
        <v/>
      </c>
      <c r="M783" s="114" t="str">
        <f t="shared" si="281"/>
        <v/>
      </c>
      <c r="N783" s="113" t="str">
        <f>IF(B783&lt;&gt;"",IF(INDEX(ctrlage,B783)=TRUE,Livraison!$B$15-(YEAR(INDEX(pgebdat,B783))),""),"")</f>
        <v/>
      </c>
      <c r="O783" s="107"/>
      <c r="P783" s="105"/>
      <c r="Q783" s="108"/>
      <c r="R783" s="126"/>
      <c r="S783" s="108"/>
      <c r="T783" s="108"/>
      <c r="U783" s="108"/>
      <c r="V783" s="105"/>
      <c r="W783" s="132" t="str">
        <f t="shared" si="285"/>
        <v/>
      </c>
      <c r="X783" s="26" t="str">
        <f t="shared" si="282"/>
        <v/>
      </c>
      <c r="Y783" s="26" t="str">
        <f t="shared" si="264"/>
        <v/>
      </c>
      <c r="Z783" s="26" t="str">
        <f t="shared" si="265"/>
        <v/>
      </c>
      <c r="AA783" s="26" t="str">
        <f t="shared" si="266"/>
        <v/>
      </c>
      <c r="AB783" s="26" t="str">
        <f t="shared" si="267"/>
        <v/>
      </c>
      <c r="AC783" s="26" t="str">
        <f t="shared" si="268"/>
        <v/>
      </c>
      <c r="AD783" s="26" t="str">
        <f>IF(OR(ISBLANK(U783),ISBLANK(Q783),U783="-"),"",IF(ISNA(MATCH(U783,libtwolang,0)),FALSE,IF(AND(Z783=TRUE,INDEX(codetform,MATCH(Qualification!Q783,libtform,0))&gt;=10311000,INDEX(codetform,MATCH(Qualification!Q783,libtform,0))&lt;=10319900),IF(AND(INDEX(codetwolang,MATCH(Qualification!U783,libtwolang,0))&gt;=1,INDEX(codetwolang,MATCH(Qualification!U783,libtwolang,0))&lt;=999),TRUE,FALSE),IF(AND(INDEX(codetwolang,MATCH(Qualification!U783,libtwolang,0))&gt;=10,INDEX(codetwolang,MATCH(Qualification!U783,libtwolang,0))&lt;=99),FALSE,TRUE))))</f>
        <v/>
      </c>
      <c r="AE783" s="26" t="str">
        <f t="shared" si="283"/>
        <v/>
      </c>
      <c r="AF783" s="56" t="str">
        <f t="shared" si="269"/>
        <v/>
      </c>
    </row>
    <row r="784" spans="1:32">
      <c r="A784" s="40" t="str">
        <f t="shared" si="284"/>
        <v/>
      </c>
      <c r="B784" s="40" t="str">
        <f t="shared" si="270"/>
        <v/>
      </c>
      <c r="C784" s="65" t="str">
        <f t="shared" si="271"/>
        <v/>
      </c>
      <c r="D784" s="56" t="str">
        <f t="shared" si="272"/>
        <v/>
      </c>
      <c r="E784" s="56" t="str">
        <f t="shared" si="273"/>
        <v/>
      </c>
      <c r="F784" s="66" t="str">
        <f t="shared" si="274"/>
        <v/>
      </c>
      <c r="G784" s="66" t="str">
        <f t="shared" si="275"/>
        <v/>
      </c>
      <c r="H784" s="57" t="str">
        <f t="shared" si="276"/>
        <v/>
      </c>
      <c r="I784" s="57" t="str">
        <f t="shared" si="277"/>
        <v/>
      </c>
      <c r="J784" s="64" t="str">
        <f t="shared" si="278"/>
        <v/>
      </c>
      <c r="K784" s="64" t="str">
        <f t="shared" si="279"/>
        <v/>
      </c>
      <c r="L784" s="114" t="str">
        <f t="shared" si="280"/>
        <v/>
      </c>
      <c r="M784" s="114" t="str">
        <f t="shared" si="281"/>
        <v/>
      </c>
      <c r="N784" s="113" t="str">
        <f>IF(B784&lt;&gt;"",IF(INDEX(ctrlage,B784)=TRUE,Livraison!$B$15-(YEAR(INDEX(pgebdat,B784))),""),"")</f>
        <v/>
      </c>
      <c r="O784" s="107"/>
      <c r="P784" s="105"/>
      <c r="Q784" s="108"/>
      <c r="R784" s="126"/>
      <c r="S784" s="108"/>
      <c r="T784" s="108"/>
      <c r="U784" s="108"/>
      <c r="V784" s="105"/>
      <c r="W784" s="132" t="str">
        <f t="shared" si="285"/>
        <v/>
      </c>
      <c r="X784" s="26" t="str">
        <f t="shared" si="282"/>
        <v/>
      </c>
      <c r="Y784" s="26" t="str">
        <f t="shared" si="264"/>
        <v/>
      </c>
      <c r="Z784" s="26" t="str">
        <f t="shared" si="265"/>
        <v/>
      </c>
      <c r="AA784" s="26" t="str">
        <f t="shared" si="266"/>
        <v/>
      </c>
      <c r="AB784" s="26" t="str">
        <f t="shared" si="267"/>
        <v/>
      </c>
      <c r="AC784" s="26" t="str">
        <f t="shared" si="268"/>
        <v/>
      </c>
      <c r="AD784" s="26" t="str">
        <f>IF(OR(ISBLANK(U784),ISBLANK(Q784),U784="-"),"",IF(ISNA(MATCH(U784,libtwolang,0)),FALSE,IF(AND(Z784=TRUE,INDEX(codetform,MATCH(Qualification!Q784,libtform,0))&gt;=10311000,INDEX(codetform,MATCH(Qualification!Q784,libtform,0))&lt;=10319900),IF(AND(INDEX(codetwolang,MATCH(Qualification!U784,libtwolang,0))&gt;=1,INDEX(codetwolang,MATCH(Qualification!U784,libtwolang,0))&lt;=999),TRUE,FALSE),IF(AND(INDEX(codetwolang,MATCH(Qualification!U784,libtwolang,0))&gt;=10,INDEX(codetwolang,MATCH(Qualification!U784,libtwolang,0))&lt;=99),FALSE,TRUE))))</f>
        <v/>
      </c>
      <c r="AE784" s="26" t="str">
        <f t="shared" si="283"/>
        <v/>
      </c>
      <c r="AF784" s="56" t="str">
        <f t="shared" si="269"/>
        <v/>
      </c>
    </row>
    <row r="785" spans="1:32">
      <c r="A785" s="40" t="str">
        <f t="shared" si="284"/>
        <v/>
      </c>
      <c r="B785" s="40" t="str">
        <f t="shared" si="270"/>
        <v/>
      </c>
      <c r="C785" s="65" t="str">
        <f t="shared" si="271"/>
        <v/>
      </c>
      <c r="D785" s="56" t="str">
        <f t="shared" si="272"/>
        <v/>
      </c>
      <c r="E785" s="56" t="str">
        <f t="shared" si="273"/>
        <v/>
      </c>
      <c r="F785" s="66" t="str">
        <f t="shared" si="274"/>
        <v/>
      </c>
      <c r="G785" s="66" t="str">
        <f t="shared" si="275"/>
        <v/>
      </c>
      <c r="H785" s="57" t="str">
        <f t="shared" si="276"/>
        <v/>
      </c>
      <c r="I785" s="57" t="str">
        <f t="shared" si="277"/>
        <v/>
      </c>
      <c r="J785" s="64" t="str">
        <f t="shared" si="278"/>
        <v/>
      </c>
      <c r="K785" s="64" t="str">
        <f t="shared" si="279"/>
        <v/>
      </c>
      <c r="L785" s="114" t="str">
        <f t="shared" si="280"/>
        <v/>
      </c>
      <c r="M785" s="114" t="str">
        <f t="shared" si="281"/>
        <v/>
      </c>
      <c r="N785" s="113" t="str">
        <f>IF(B785&lt;&gt;"",IF(INDEX(ctrlage,B785)=TRUE,Livraison!$B$15-(YEAR(INDEX(pgebdat,B785))),""),"")</f>
        <v/>
      </c>
      <c r="O785" s="107"/>
      <c r="P785" s="105"/>
      <c r="Q785" s="108"/>
      <c r="R785" s="126"/>
      <c r="S785" s="108"/>
      <c r="T785" s="108"/>
      <c r="U785" s="108"/>
      <c r="V785" s="105"/>
      <c r="W785" s="132" t="str">
        <f t="shared" si="285"/>
        <v/>
      </c>
      <c r="X785" s="26" t="str">
        <f t="shared" si="282"/>
        <v/>
      </c>
      <c r="Y785" s="26" t="str">
        <f t="shared" si="264"/>
        <v/>
      </c>
      <c r="Z785" s="26" t="str">
        <f t="shared" si="265"/>
        <v/>
      </c>
      <c r="AA785" s="26" t="str">
        <f t="shared" si="266"/>
        <v/>
      </c>
      <c r="AB785" s="26" t="str">
        <f t="shared" si="267"/>
        <v/>
      </c>
      <c r="AC785" s="26" t="str">
        <f t="shared" si="268"/>
        <v/>
      </c>
      <c r="AD785" s="26" t="str">
        <f>IF(OR(ISBLANK(U785),ISBLANK(Q785),U785="-"),"",IF(ISNA(MATCH(U785,libtwolang,0)),FALSE,IF(AND(Z785=TRUE,INDEX(codetform,MATCH(Qualification!Q785,libtform,0))&gt;=10311000,INDEX(codetform,MATCH(Qualification!Q785,libtform,0))&lt;=10319900),IF(AND(INDEX(codetwolang,MATCH(Qualification!U785,libtwolang,0))&gt;=1,INDEX(codetwolang,MATCH(Qualification!U785,libtwolang,0))&lt;=999),TRUE,FALSE),IF(AND(INDEX(codetwolang,MATCH(Qualification!U785,libtwolang,0))&gt;=10,INDEX(codetwolang,MATCH(Qualification!U785,libtwolang,0))&lt;=99),FALSE,TRUE))))</f>
        <v/>
      </c>
      <c r="AE785" s="26" t="str">
        <f t="shared" si="283"/>
        <v/>
      </c>
      <c r="AF785" s="56" t="str">
        <f t="shared" si="269"/>
        <v/>
      </c>
    </row>
    <row r="786" spans="1:32">
      <c r="A786" s="40" t="str">
        <f t="shared" si="284"/>
        <v/>
      </c>
      <c r="B786" s="40" t="str">
        <f t="shared" si="270"/>
        <v/>
      </c>
      <c r="C786" s="65" t="str">
        <f t="shared" si="271"/>
        <v/>
      </c>
      <c r="D786" s="56" t="str">
        <f t="shared" si="272"/>
        <v/>
      </c>
      <c r="E786" s="56" t="str">
        <f t="shared" si="273"/>
        <v/>
      </c>
      <c r="F786" s="66" t="str">
        <f t="shared" si="274"/>
        <v/>
      </c>
      <c r="G786" s="66" t="str">
        <f t="shared" si="275"/>
        <v/>
      </c>
      <c r="H786" s="57" t="str">
        <f t="shared" si="276"/>
        <v/>
      </c>
      <c r="I786" s="57" t="str">
        <f t="shared" si="277"/>
        <v/>
      </c>
      <c r="J786" s="64" t="str">
        <f t="shared" si="278"/>
        <v/>
      </c>
      <c r="K786" s="64" t="str">
        <f t="shared" si="279"/>
        <v/>
      </c>
      <c r="L786" s="114" t="str">
        <f t="shared" si="280"/>
        <v/>
      </c>
      <c r="M786" s="114" t="str">
        <f t="shared" si="281"/>
        <v/>
      </c>
      <c r="N786" s="113" t="str">
        <f>IF(B786&lt;&gt;"",IF(INDEX(ctrlage,B786)=TRUE,Livraison!$B$15-(YEAR(INDEX(pgebdat,B786))),""),"")</f>
        <v/>
      </c>
      <c r="O786" s="107"/>
      <c r="P786" s="105"/>
      <c r="Q786" s="108"/>
      <c r="R786" s="126"/>
      <c r="S786" s="108"/>
      <c r="T786" s="108"/>
      <c r="U786" s="108"/>
      <c r="V786" s="105"/>
      <c r="W786" s="132" t="str">
        <f t="shared" si="285"/>
        <v/>
      </c>
      <c r="X786" s="26" t="str">
        <f t="shared" si="282"/>
        <v/>
      </c>
      <c r="Y786" s="26" t="str">
        <f t="shared" si="264"/>
        <v/>
      </c>
      <c r="Z786" s="26" t="str">
        <f t="shared" si="265"/>
        <v/>
      </c>
      <c r="AA786" s="26" t="str">
        <f t="shared" si="266"/>
        <v/>
      </c>
      <c r="AB786" s="26" t="str">
        <f t="shared" si="267"/>
        <v/>
      </c>
      <c r="AC786" s="26" t="str">
        <f t="shared" si="268"/>
        <v/>
      </c>
      <c r="AD786" s="26" t="str">
        <f>IF(OR(ISBLANK(U786),ISBLANK(Q786),U786="-"),"",IF(ISNA(MATCH(U786,libtwolang,0)),FALSE,IF(AND(Z786=TRUE,INDEX(codetform,MATCH(Qualification!Q786,libtform,0))&gt;=10311000,INDEX(codetform,MATCH(Qualification!Q786,libtform,0))&lt;=10319900),IF(AND(INDEX(codetwolang,MATCH(Qualification!U786,libtwolang,0))&gt;=1,INDEX(codetwolang,MATCH(Qualification!U786,libtwolang,0))&lt;=999),TRUE,FALSE),IF(AND(INDEX(codetwolang,MATCH(Qualification!U786,libtwolang,0))&gt;=10,INDEX(codetwolang,MATCH(Qualification!U786,libtwolang,0))&lt;=99),FALSE,TRUE))))</f>
        <v/>
      </c>
      <c r="AE786" s="26" t="str">
        <f t="shared" si="283"/>
        <v/>
      </c>
      <c r="AF786" s="56" t="str">
        <f t="shared" si="269"/>
        <v/>
      </c>
    </row>
    <row r="787" spans="1:32">
      <c r="A787" s="40" t="str">
        <f t="shared" si="284"/>
        <v/>
      </c>
      <c r="B787" s="40" t="str">
        <f t="shared" si="270"/>
        <v/>
      </c>
      <c r="C787" s="65" t="str">
        <f t="shared" si="271"/>
        <v/>
      </c>
      <c r="D787" s="56" t="str">
        <f t="shared" si="272"/>
        <v/>
      </c>
      <c r="E787" s="56" t="str">
        <f t="shared" si="273"/>
        <v/>
      </c>
      <c r="F787" s="66" t="str">
        <f t="shared" si="274"/>
        <v/>
      </c>
      <c r="G787" s="66" t="str">
        <f t="shared" si="275"/>
        <v/>
      </c>
      <c r="H787" s="57" t="str">
        <f t="shared" si="276"/>
        <v/>
      </c>
      <c r="I787" s="57" t="str">
        <f t="shared" si="277"/>
        <v/>
      </c>
      <c r="J787" s="64" t="str">
        <f t="shared" si="278"/>
        <v/>
      </c>
      <c r="K787" s="64" t="str">
        <f t="shared" si="279"/>
        <v/>
      </c>
      <c r="L787" s="114" t="str">
        <f t="shared" si="280"/>
        <v/>
      </c>
      <c r="M787" s="114" t="str">
        <f t="shared" si="281"/>
        <v/>
      </c>
      <c r="N787" s="113" t="str">
        <f>IF(B787&lt;&gt;"",IF(INDEX(ctrlage,B787)=TRUE,Livraison!$B$15-(YEAR(INDEX(pgebdat,B787))),""),"")</f>
        <v/>
      </c>
      <c r="O787" s="107"/>
      <c r="P787" s="105"/>
      <c r="Q787" s="108"/>
      <c r="R787" s="126"/>
      <c r="S787" s="108"/>
      <c r="T787" s="108"/>
      <c r="U787" s="108"/>
      <c r="V787" s="105"/>
      <c r="W787" s="132" t="str">
        <f t="shared" si="285"/>
        <v/>
      </c>
      <c r="X787" s="26" t="str">
        <f t="shared" si="282"/>
        <v/>
      </c>
      <c r="Y787" s="26" t="str">
        <f t="shared" si="264"/>
        <v/>
      </c>
      <c r="Z787" s="26" t="str">
        <f t="shared" si="265"/>
        <v/>
      </c>
      <c r="AA787" s="26" t="str">
        <f t="shared" si="266"/>
        <v/>
      </c>
      <c r="AB787" s="26" t="str">
        <f t="shared" si="267"/>
        <v/>
      </c>
      <c r="AC787" s="26" t="str">
        <f t="shared" si="268"/>
        <v/>
      </c>
      <c r="AD787" s="26" t="str">
        <f>IF(OR(ISBLANK(U787),ISBLANK(Q787),U787="-"),"",IF(ISNA(MATCH(U787,libtwolang,0)),FALSE,IF(AND(Z787=TRUE,INDEX(codetform,MATCH(Qualification!Q787,libtform,0))&gt;=10311000,INDEX(codetform,MATCH(Qualification!Q787,libtform,0))&lt;=10319900),IF(AND(INDEX(codetwolang,MATCH(Qualification!U787,libtwolang,0))&gt;=1,INDEX(codetwolang,MATCH(Qualification!U787,libtwolang,0))&lt;=999),TRUE,FALSE),IF(AND(INDEX(codetwolang,MATCH(Qualification!U787,libtwolang,0))&gt;=10,INDEX(codetwolang,MATCH(Qualification!U787,libtwolang,0))&lt;=99),FALSE,TRUE))))</f>
        <v/>
      </c>
      <c r="AE787" s="26" t="str">
        <f t="shared" si="283"/>
        <v/>
      </c>
      <c r="AF787" s="56" t="str">
        <f t="shared" si="269"/>
        <v/>
      </c>
    </row>
    <row r="788" spans="1:32">
      <c r="A788" s="40" t="str">
        <f t="shared" si="284"/>
        <v/>
      </c>
      <c r="B788" s="40" t="str">
        <f t="shared" si="270"/>
        <v/>
      </c>
      <c r="C788" s="65" t="str">
        <f t="shared" si="271"/>
        <v/>
      </c>
      <c r="D788" s="56" t="str">
        <f t="shared" si="272"/>
        <v/>
      </c>
      <c r="E788" s="56" t="str">
        <f t="shared" si="273"/>
        <v/>
      </c>
      <c r="F788" s="66" t="str">
        <f t="shared" si="274"/>
        <v/>
      </c>
      <c r="G788" s="66" t="str">
        <f t="shared" si="275"/>
        <v/>
      </c>
      <c r="H788" s="57" t="str">
        <f t="shared" si="276"/>
        <v/>
      </c>
      <c r="I788" s="57" t="str">
        <f t="shared" si="277"/>
        <v/>
      </c>
      <c r="J788" s="64" t="str">
        <f t="shared" si="278"/>
        <v/>
      </c>
      <c r="K788" s="64" t="str">
        <f t="shared" si="279"/>
        <v/>
      </c>
      <c r="L788" s="114" t="str">
        <f t="shared" si="280"/>
        <v/>
      </c>
      <c r="M788" s="114" t="str">
        <f t="shared" si="281"/>
        <v/>
      </c>
      <c r="N788" s="113" t="str">
        <f>IF(B788&lt;&gt;"",IF(INDEX(ctrlage,B788)=TRUE,Livraison!$B$15-(YEAR(INDEX(pgebdat,B788))),""),"")</f>
        <v/>
      </c>
      <c r="O788" s="107"/>
      <c r="P788" s="105"/>
      <c r="Q788" s="108"/>
      <c r="R788" s="126"/>
      <c r="S788" s="108"/>
      <c r="T788" s="108"/>
      <c r="U788" s="108"/>
      <c r="V788" s="105"/>
      <c r="W788" s="132" t="str">
        <f t="shared" si="285"/>
        <v/>
      </c>
      <c r="X788" s="26" t="str">
        <f t="shared" si="282"/>
        <v/>
      </c>
      <c r="Y788" s="26" t="str">
        <f t="shared" si="264"/>
        <v/>
      </c>
      <c r="Z788" s="26" t="str">
        <f t="shared" si="265"/>
        <v/>
      </c>
      <c r="AA788" s="26" t="str">
        <f t="shared" si="266"/>
        <v/>
      </c>
      <c r="AB788" s="26" t="str">
        <f t="shared" si="267"/>
        <v/>
      </c>
      <c r="AC788" s="26" t="str">
        <f t="shared" si="268"/>
        <v/>
      </c>
      <c r="AD788" s="26" t="str">
        <f>IF(OR(ISBLANK(U788),ISBLANK(Q788),U788="-"),"",IF(ISNA(MATCH(U788,libtwolang,0)),FALSE,IF(AND(Z788=TRUE,INDEX(codetform,MATCH(Qualification!Q788,libtform,0))&gt;=10311000,INDEX(codetform,MATCH(Qualification!Q788,libtform,0))&lt;=10319900),IF(AND(INDEX(codetwolang,MATCH(Qualification!U788,libtwolang,0))&gt;=1,INDEX(codetwolang,MATCH(Qualification!U788,libtwolang,0))&lt;=999),TRUE,FALSE),IF(AND(INDEX(codetwolang,MATCH(Qualification!U788,libtwolang,0))&gt;=10,INDEX(codetwolang,MATCH(Qualification!U788,libtwolang,0))&lt;=99),FALSE,TRUE))))</f>
        <v/>
      </c>
      <c r="AE788" s="26" t="str">
        <f t="shared" si="283"/>
        <v/>
      </c>
      <c r="AF788" s="56" t="str">
        <f t="shared" si="269"/>
        <v/>
      </c>
    </row>
    <row r="789" spans="1:32">
      <c r="A789" s="40" t="str">
        <f t="shared" si="284"/>
        <v/>
      </c>
      <c r="B789" s="40" t="str">
        <f t="shared" si="270"/>
        <v/>
      </c>
      <c r="C789" s="65" t="str">
        <f t="shared" si="271"/>
        <v/>
      </c>
      <c r="D789" s="56" t="str">
        <f t="shared" si="272"/>
        <v/>
      </c>
      <c r="E789" s="56" t="str">
        <f t="shared" si="273"/>
        <v/>
      </c>
      <c r="F789" s="66" t="str">
        <f t="shared" si="274"/>
        <v/>
      </c>
      <c r="G789" s="66" t="str">
        <f t="shared" si="275"/>
        <v/>
      </c>
      <c r="H789" s="57" t="str">
        <f t="shared" si="276"/>
        <v/>
      </c>
      <c r="I789" s="57" t="str">
        <f t="shared" si="277"/>
        <v/>
      </c>
      <c r="J789" s="64" t="str">
        <f t="shared" si="278"/>
        <v/>
      </c>
      <c r="K789" s="64" t="str">
        <f t="shared" si="279"/>
        <v/>
      </c>
      <c r="L789" s="114" t="str">
        <f t="shared" si="280"/>
        <v/>
      </c>
      <c r="M789" s="114" t="str">
        <f t="shared" si="281"/>
        <v/>
      </c>
      <c r="N789" s="113" t="str">
        <f>IF(B789&lt;&gt;"",IF(INDEX(ctrlage,B789)=TRUE,Livraison!$B$15-(YEAR(INDEX(pgebdat,B789))),""),"")</f>
        <v/>
      </c>
      <c r="O789" s="107"/>
      <c r="P789" s="105"/>
      <c r="Q789" s="108"/>
      <c r="R789" s="126"/>
      <c r="S789" s="108"/>
      <c r="T789" s="108"/>
      <c r="U789" s="108"/>
      <c r="V789" s="105"/>
      <c r="W789" s="132" t="str">
        <f t="shared" si="285"/>
        <v/>
      </c>
      <c r="X789" s="26" t="str">
        <f t="shared" si="282"/>
        <v/>
      </c>
      <c r="Y789" s="26" t="str">
        <f t="shared" si="264"/>
        <v/>
      </c>
      <c r="Z789" s="26" t="str">
        <f t="shared" si="265"/>
        <v/>
      </c>
      <c r="AA789" s="26" t="str">
        <f t="shared" si="266"/>
        <v/>
      </c>
      <c r="AB789" s="26" t="str">
        <f t="shared" si="267"/>
        <v/>
      </c>
      <c r="AC789" s="26" t="str">
        <f t="shared" si="268"/>
        <v/>
      </c>
      <c r="AD789" s="26" t="str">
        <f>IF(OR(ISBLANK(U789),ISBLANK(Q789),U789="-"),"",IF(ISNA(MATCH(U789,libtwolang,0)),FALSE,IF(AND(Z789=TRUE,INDEX(codetform,MATCH(Qualification!Q789,libtform,0))&gt;=10311000,INDEX(codetform,MATCH(Qualification!Q789,libtform,0))&lt;=10319900),IF(AND(INDEX(codetwolang,MATCH(Qualification!U789,libtwolang,0))&gt;=1,INDEX(codetwolang,MATCH(Qualification!U789,libtwolang,0))&lt;=999),TRUE,FALSE),IF(AND(INDEX(codetwolang,MATCH(Qualification!U789,libtwolang,0))&gt;=10,INDEX(codetwolang,MATCH(Qualification!U789,libtwolang,0))&lt;=99),FALSE,TRUE))))</f>
        <v/>
      </c>
      <c r="AE789" s="26" t="str">
        <f t="shared" si="283"/>
        <v/>
      </c>
      <c r="AF789" s="56" t="str">
        <f t="shared" si="269"/>
        <v/>
      </c>
    </row>
    <row r="790" spans="1:32">
      <c r="A790" s="40" t="str">
        <f t="shared" si="284"/>
        <v/>
      </c>
      <c r="B790" s="40" t="str">
        <f t="shared" si="270"/>
        <v/>
      </c>
      <c r="C790" s="65" t="str">
        <f t="shared" si="271"/>
        <v/>
      </c>
      <c r="D790" s="56" t="str">
        <f t="shared" si="272"/>
        <v/>
      </c>
      <c r="E790" s="56" t="str">
        <f t="shared" si="273"/>
        <v/>
      </c>
      <c r="F790" s="66" t="str">
        <f t="shared" si="274"/>
        <v/>
      </c>
      <c r="G790" s="66" t="str">
        <f t="shared" si="275"/>
        <v/>
      </c>
      <c r="H790" s="57" t="str">
        <f t="shared" si="276"/>
        <v/>
      </c>
      <c r="I790" s="57" t="str">
        <f t="shared" si="277"/>
        <v/>
      </c>
      <c r="J790" s="64" t="str">
        <f t="shared" si="278"/>
        <v/>
      </c>
      <c r="K790" s="64" t="str">
        <f t="shared" si="279"/>
        <v/>
      </c>
      <c r="L790" s="114" t="str">
        <f t="shared" si="280"/>
        <v/>
      </c>
      <c r="M790" s="114" t="str">
        <f t="shared" si="281"/>
        <v/>
      </c>
      <c r="N790" s="113" t="str">
        <f>IF(B790&lt;&gt;"",IF(INDEX(ctrlage,B790)=TRUE,Livraison!$B$15-(YEAR(INDEX(pgebdat,B790))),""),"")</f>
        <v/>
      </c>
      <c r="O790" s="107"/>
      <c r="P790" s="105"/>
      <c r="Q790" s="108"/>
      <c r="R790" s="126"/>
      <c r="S790" s="108"/>
      <c r="T790" s="108"/>
      <c r="U790" s="108"/>
      <c r="V790" s="105"/>
      <c r="W790" s="132" t="str">
        <f t="shared" si="285"/>
        <v/>
      </c>
      <c r="X790" s="26" t="str">
        <f t="shared" si="282"/>
        <v/>
      </c>
      <c r="Y790" s="26" t="str">
        <f t="shared" si="264"/>
        <v/>
      </c>
      <c r="Z790" s="26" t="str">
        <f t="shared" si="265"/>
        <v/>
      </c>
      <c r="AA790" s="26" t="str">
        <f t="shared" si="266"/>
        <v/>
      </c>
      <c r="AB790" s="26" t="str">
        <f t="shared" si="267"/>
        <v/>
      </c>
      <c r="AC790" s="26" t="str">
        <f t="shared" si="268"/>
        <v/>
      </c>
      <c r="AD790" s="26" t="str">
        <f>IF(OR(ISBLANK(U790),ISBLANK(Q790),U790="-"),"",IF(ISNA(MATCH(U790,libtwolang,0)),FALSE,IF(AND(Z790=TRUE,INDEX(codetform,MATCH(Qualification!Q790,libtform,0))&gt;=10311000,INDEX(codetform,MATCH(Qualification!Q790,libtform,0))&lt;=10319900),IF(AND(INDEX(codetwolang,MATCH(Qualification!U790,libtwolang,0))&gt;=1,INDEX(codetwolang,MATCH(Qualification!U790,libtwolang,0))&lt;=999),TRUE,FALSE),IF(AND(INDEX(codetwolang,MATCH(Qualification!U790,libtwolang,0))&gt;=10,INDEX(codetwolang,MATCH(Qualification!U790,libtwolang,0))&lt;=99),FALSE,TRUE))))</f>
        <v/>
      </c>
      <c r="AE790" s="26" t="str">
        <f t="shared" si="283"/>
        <v/>
      </c>
      <c r="AF790" s="56" t="str">
        <f t="shared" si="269"/>
        <v/>
      </c>
    </row>
    <row r="791" spans="1:32">
      <c r="A791" s="40" t="str">
        <f t="shared" si="284"/>
        <v/>
      </c>
      <c r="B791" s="40" t="str">
        <f t="shared" si="270"/>
        <v/>
      </c>
      <c r="C791" s="65" t="str">
        <f t="shared" si="271"/>
        <v/>
      </c>
      <c r="D791" s="56" t="str">
        <f t="shared" si="272"/>
        <v/>
      </c>
      <c r="E791" s="56" t="str">
        <f t="shared" si="273"/>
        <v/>
      </c>
      <c r="F791" s="66" t="str">
        <f t="shared" si="274"/>
        <v/>
      </c>
      <c r="G791" s="66" t="str">
        <f t="shared" si="275"/>
        <v/>
      </c>
      <c r="H791" s="57" t="str">
        <f t="shared" si="276"/>
        <v/>
      </c>
      <c r="I791" s="57" t="str">
        <f t="shared" si="277"/>
        <v/>
      </c>
      <c r="J791" s="64" t="str">
        <f t="shared" si="278"/>
        <v/>
      </c>
      <c r="K791" s="64" t="str">
        <f t="shared" si="279"/>
        <v/>
      </c>
      <c r="L791" s="114" t="str">
        <f t="shared" si="280"/>
        <v/>
      </c>
      <c r="M791" s="114" t="str">
        <f t="shared" si="281"/>
        <v/>
      </c>
      <c r="N791" s="113" t="str">
        <f>IF(B791&lt;&gt;"",IF(INDEX(ctrlage,B791)=TRUE,Livraison!$B$15-(YEAR(INDEX(pgebdat,B791))),""),"")</f>
        <v/>
      </c>
      <c r="O791" s="107"/>
      <c r="P791" s="105"/>
      <c r="Q791" s="108"/>
      <c r="R791" s="126"/>
      <c r="S791" s="108"/>
      <c r="T791" s="108"/>
      <c r="U791" s="108"/>
      <c r="V791" s="105"/>
      <c r="W791" s="132" t="str">
        <f t="shared" si="285"/>
        <v/>
      </c>
      <c r="X791" s="26" t="str">
        <f t="shared" si="282"/>
        <v/>
      </c>
      <c r="Y791" s="26" t="str">
        <f t="shared" si="264"/>
        <v/>
      </c>
      <c r="Z791" s="26" t="str">
        <f t="shared" si="265"/>
        <v/>
      </c>
      <c r="AA791" s="26" t="str">
        <f t="shared" si="266"/>
        <v/>
      </c>
      <c r="AB791" s="26" t="str">
        <f t="shared" si="267"/>
        <v/>
      </c>
      <c r="AC791" s="26" t="str">
        <f t="shared" si="268"/>
        <v/>
      </c>
      <c r="AD791" s="26" t="str">
        <f>IF(OR(ISBLANK(U791),ISBLANK(Q791),U791="-"),"",IF(ISNA(MATCH(U791,libtwolang,0)),FALSE,IF(AND(Z791=TRUE,INDEX(codetform,MATCH(Qualification!Q791,libtform,0))&gt;=10311000,INDEX(codetform,MATCH(Qualification!Q791,libtform,0))&lt;=10319900),IF(AND(INDEX(codetwolang,MATCH(Qualification!U791,libtwolang,0))&gt;=1,INDEX(codetwolang,MATCH(Qualification!U791,libtwolang,0))&lt;=999),TRUE,FALSE),IF(AND(INDEX(codetwolang,MATCH(Qualification!U791,libtwolang,0))&gt;=10,INDEX(codetwolang,MATCH(Qualification!U791,libtwolang,0))&lt;=99),FALSE,TRUE))))</f>
        <v/>
      </c>
      <c r="AE791" s="26" t="str">
        <f t="shared" si="283"/>
        <v/>
      </c>
      <c r="AF791" s="56" t="str">
        <f t="shared" si="269"/>
        <v/>
      </c>
    </row>
    <row r="792" spans="1:32">
      <c r="A792" s="40" t="str">
        <f t="shared" si="284"/>
        <v/>
      </c>
      <c r="B792" s="40" t="str">
        <f t="shared" si="270"/>
        <v/>
      </c>
      <c r="C792" s="65" t="str">
        <f t="shared" si="271"/>
        <v/>
      </c>
      <c r="D792" s="56" t="str">
        <f t="shared" si="272"/>
        <v/>
      </c>
      <c r="E792" s="56" t="str">
        <f t="shared" si="273"/>
        <v/>
      </c>
      <c r="F792" s="66" t="str">
        <f t="shared" si="274"/>
        <v/>
      </c>
      <c r="G792" s="66" t="str">
        <f t="shared" si="275"/>
        <v/>
      </c>
      <c r="H792" s="57" t="str">
        <f t="shared" si="276"/>
        <v/>
      </c>
      <c r="I792" s="57" t="str">
        <f t="shared" si="277"/>
        <v/>
      </c>
      <c r="J792" s="64" t="str">
        <f t="shared" si="278"/>
        <v/>
      </c>
      <c r="K792" s="64" t="str">
        <f t="shared" si="279"/>
        <v/>
      </c>
      <c r="L792" s="114" t="str">
        <f t="shared" si="280"/>
        <v/>
      </c>
      <c r="M792" s="114" t="str">
        <f t="shared" si="281"/>
        <v/>
      </c>
      <c r="N792" s="113" t="str">
        <f>IF(B792&lt;&gt;"",IF(INDEX(ctrlage,B792)=TRUE,Livraison!$B$15-(YEAR(INDEX(pgebdat,B792))),""),"")</f>
        <v/>
      </c>
      <c r="O792" s="107"/>
      <c r="P792" s="105"/>
      <c r="Q792" s="108"/>
      <c r="R792" s="126"/>
      <c r="S792" s="108"/>
      <c r="T792" s="108"/>
      <c r="U792" s="108"/>
      <c r="V792" s="105"/>
      <c r="W792" s="132" t="str">
        <f t="shared" si="285"/>
        <v/>
      </c>
      <c r="X792" s="26" t="str">
        <f t="shared" si="282"/>
        <v/>
      </c>
      <c r="Y792" s="26" t="str">
        <f t="shared" si="264"/>
        <v/>
      </c>
      <c r="Z792" s="26" t="str">
        <f t="shared" si="265"/>
        <v/>
      </c>
      <c r="AA792" s="26" t="str">
        <f t="shared" si="266"/>
        <v/>
      </c>
      <c r="AB792" s="26" t="str">
        <f t="shared" si="267"/>
        <v/>
      </c>
      <c r="AC792" s="26" t="str">
        <f t="shared" si="268"/>
        <v/>
      </c>
      <c r="AD792" s="26" t="str">
        <f>IF(OR(ISBLANK(U792),ISBLANK(Q792),U792="-"),"",IF(ISNA(MATCH(U792,libtwolang,0)),FALSE,IF(AND(Z792=TRUE,INDEX(codetform,MATCH(Qualification!Q792,libtform,0))&gt;=10311000,INDEX(codetform,MATCH(Qualification!Q792,libtform,0))&lt;=10319900),IF(AND(INDEX(codetwolang,MATCH(Qualification!U792,libtwolang,0))&gt;=1,INDEX(codetwolang,MATCH(Qualification!U792,libtwolang,0))&lt;=999),TRUE,FALSE),IF(AND(INDEX(codetwolang,MATCH(Qualification!U792,libtwolang,0))&gt;=10,INDEX(codetwolang,MATCH(Qualification!U792,libtwolang,0))&lt;=99),FALSE,TRUE))))</f>
        <v/>
      </c>
      <c r="AE792" s="26" t="str">
        <f t="shared" si="283"/>
        <v/>
      </c>
      <c r="AF792" s="56" t="str">
        <f t="shared" si="269"/>
        <v/>
      </c>
    </row>
    <row r="793" spans="1:32">
      <c r="A793" s="40" t="str">
        <f t="shared" si="284"/>
        <v/>
      </c>
      <c r="B793" s="40" t="str">
        <f t="shared" si="270"/>
        <v/>
      </c>
      <c r="C793" s="65" t="str">
        <f t="shared" si="271"/>
        <v/>
      </c>
      <c r="D793" s="56" t="str">
        <f t="shared" si="272"/>
        <v/>
      </c>
      <c r="E793" s="56" t="str">
        <f t="shared" si="273"/>
        <v/>
      </c>
      <c r="F793" s="66" t="str">
        <f t="shared" si="274"/>
        <v/>
      </c>
      <c r="G793" s="66" t="str">
        <f t="shared" si="275"/>
        <v/>
      </c>
      <c r="H793" s="57" t="str">
        <f t="shared" si="276"/>
        <v/>
      </c>
      <c r="I793" s="57" t="str">
        <f t="shared" si="277"/>
        <v/>
      </c>
      <c r="J793" s="64" t="str">
        <f t="shared" si="278"/>
        <v/>
      </c>
      <c r="K793" s="64" t="str">
        <f t="shared" si="279"/>
        <v/>
      </c>
      <c r="L793" s="114" t="str">
        <f t="shared" si="280"/>
        <v/>
      </c>
      <c r="M793" s="114" t="str">
        <f t="shared" si="281"/>
        <v/>
      </c>
      <c r="N793" s="113" t="str">
        <f>IF(B793&lt;&gt;"",IF(INDEX(ctrlage,B793)=TRUE,Livraison!$B$15-(YEAR(INDEX(pgebdat,B793))),""),"")</f>
        <v/>
      </c>
      <c r="O793" s="107"/>
      <c r="P793" s="105"/>
      <c r="Q793" s="108"/>
      <c r="R793" s="126"/>
      <c r="S793" s="108"/>
      <c r="T793" s="108"/>
      <c r="U793" s="108"/>
      <c r="V793" s="105"/>
      <c r="W793" s="132" t="str">
        <f t="shared" si="285"/>
        <v/>
      </c>
      <c r="X793" s="26" t="str">
        <f t="shared" si="282"/>
        <v/>
      </c>
      <c r="Y793" s="26" t="str">
        <f t="shared" si="264"/>
        <v/>
      </c>
      <c r="Z793" s="26" t="str">
        <f t="shared" si="265"/>
        <v/>
      </c>
      <c r="AA793" s="26" t="str">
        <f t="shared" si="266"/>
        <v/>
      </c>
      <c r="AB793" s="26" t="str">
        <f t="shared" si="267"/>
        <v/>
      </c>
      <c r="AC793" s="26" t="str">
        <f t="shared" si="268"/>
        <v/>
      </c>
      <c r="AD793" s="26" t="str">
        <f>IF(OR(ISBLANK(U793),ISBLANK(Q793),U793="-"),"",IF(ISNA(MATCH(U793,libtwolang,0)),FALSE,IF(AND(Z793=TRUE,INDEX(codetform,MATCH(Qualification!Q793,libtform,0))&gt;=10311000,INDEX(codetform,MATCH(Qualification!Q793,libtform,0))&lt;=10319900),IF(AND(INDEX(codetwolang,MATCH(Qualification!U793,libtwolang,0))&gt;=1,INDEX(codetwolang,MATCH(Qualification!U793,libtwolang,0))&lt;=999),TRUE,FALSE),IF(AND(INDEX(codetwolang,MATCH(Qualification!U793,libtwolang,0))&gt;=10,INDEX(codetwolang,MATCH(Qualification!U793,libtwolang,0))&lt;=99),FALSE,TRUE))))</f>
        <v/>
      </c>
      <c r="AE793" s="26" t="str">
        <f t="shared" si="283"/>
        <v/>
      </c>
      <c r="AF793" s="56" t="str">
        <f t="shared" si="269"/>
        <v/>
      </c>
    </row>
    <row r="794" spans="1:32">
      <c r="A794" s="40" t="str">
        <f t="shared" si="284"/>
        <v/>
      </c>
      <c r="B794" s="40" t="str">
        <f t="shared" si="270"/>
        <v/>
      </c>
      <c r="C794" s="65" t="str">
        <f t="shared" si="271"/>
        <v/>
      </c>
      <c r="D794" s="56" t="str">
        <f t="shared" si="272"/>
        <v/>
      </c>
      <c r="E794" s="56" t="str">
        <f t="shared" si="273"/>
        <v/>
      </c>
      <c r="F794" s="66" t="str">
        <f t="shared" si="274"/>
        <v/>
      </c>
      <c r="G794" s="66" t="str">
        <f t="shared" si="275"/>
        <v/>
      </c>
      <c r="H794" s="57" t="str">
        <f t="shared" si="276"/>
        <v/>
      </c>
      <c r="I794" s="57" t="str">
        <f t="shared" si="277"/>
        <v/>
      </c>
      <c r="J794" s="64" t="str">
        <f t="shared" si="278"/>
        <v/>
      </c>
      <c r="K794" s="64" t="str">
        <f t="shared" si="279"/>
        <v/>
      </c>
      <c r="L794" s="114" t="str">
        <f t="shared" si="280"/>
        <v/>
      </c>
      <c r="M794" s="114" t="str">
        <f t="shared" si="281"/>
        <v/>
      </c>
      <c r="N794" s="113" t="str">
        <f>IF(B794&lt;&gt;"",IF(INDEX(ctrlage,B794)=TRUE,Livraison!$B$15-(YEAR(INDEX(pgebdat,B794))),""),"")</f>
        <v/>
      </c>
      <c r="O794" s="107"/>
      <c r="P794" s="105"/>
      <c r="Q794" s="108"/>
      <c r="R794" s="126"/>
      <c r="S794" s="108"/>
      <c r="T794" s="108"/>
      <c r="U794" s="108"/>
      <c r="V794" s="105"/>
      <c r="W794" s="132" t="str">
        <f t="shared" si="285"/>
        <v/>
      </c>
      <c r="X794" s="26" t="str">
        <f t="shared" si="282"/>
        <v/>
      </c>
      <c r="Y794" s="26" t="str">
        <f t="shared" si="264"/>
        <v/>
      </c>
      <c r="Z794" s="26" t="str">
        <f t="shared" si="265"/>
        <v/>
      </c>
      <c r="AA794" s="26" t="str">
        <f t="shared" si="266"/>
        <v/>
      </c>
      <c r="AB794" s="26" t="str">
        <f t="shared" si="267"/>
        <v/>
      </c>
      <c r="AC794" s="26" t="str">
        <f t="shared" si="268"/>
        <v/>
      </c>
      <c r="AD794" s="26" t="str">
        <f>IF(OR(ISBLANK(U794),ISBLANK(Q794),U794="-"),"",IF(ISNA(MATCH(U794,libtwolang,0)),FALSE,IF(AND(Z794=TRUE,INDEX(codetform,MATCH(Qualification!Q794,libtform,0))&gt;=10311000,INDEX(codetform,MATCH(Qualification!Q794,libtform,0))&lt;=10319900),IF(AND(INDEX(codetwolang,MATCH(Qualification!U794,libtwolang,0))&gt;=1,INDEX(codetwolang,MATCH(Qualification!U794,libtwolang,0))&lt;=999),TRUE,FALSE),IF(AND(INDEX(codetwolang,MATCH(Qualification!U794,libtwolang,0))&gt;=10,INDEX(codetwolang,MATCH(Qualification!U794,libtwolang,0))&lt;=99),FALSE,TRUE))))</f>
        <v/>
      </c>
      <c r="AE794" s="26" t="str">
        <f t="shared" si="283"/>
        <v/>
      </c>
      <c r="AF794" s="56" t="str">
        <f t="shared" si="269"/>
        <v/>
      </c>
    </row>
    <row r="795" spans="1:32">
      <c r="A795" s="40" t="str">
        <f t="shared" si="284"/>
        <v/>
      </c>
      <c r="B795" s="40" t="str">
        <f t="shared" si="270"/>
        <v/>
      </c>
      <c r="C795" s="65" t="str">
        <f t="shared" si="271"/>
        <v/>
      </c>
      <c r="D795" s="56" t="str">
        <f t="shared" si="272"/>
        <v/>
      </c>
      <c r="E795" s="56" t="str">
        <f t="shared" si="273"/>
        <v/>
      </c>
      <c r="F795" s="66" t="str">
        <f t="shared" si="274"/>
        <v/>
      </c>
      <c r="G795" s="66" t="str">
        <f t="shared" si="275"/>
        <v/>
      </c>
      <c r="H795" s="57" t="str">
        <f t="shared" si="276"/>
        <v/>
      </c>
      <c r="I795" s="57" t="str">
        <f t="shared" si="277"/>
        <v/>
      </c>
      <c r="J795" s="64" t="str">
        <f t="shared" si="278"/>
        <v/>
      </c>
      <c r="K795" s="64" t="str">
        <f t="shared" si="279"/>
        <v/>
      </c>
      <c r="L795" s="114" t="str">
        <f t="shared" si="280"/>
        <v/>
      </c>
      <c r="M795" s="114" t="str">
        <f t="shared" si="281"/>
        <v/>
      </c>
      <c r="N795" s="113" t="str">
        <f>IF(B795&lt;&gt;"",IF(INDEX(ctrlage,B795)=TRUE,Livraison!$B$15-(YEAR(INDEX(pgebdat,B795))),""),"")</f>
        <v/>
      </c>
      <c r="O795" s="107"/>
      <c r="P795" s="105"/>
      <c r="Q795" s="108"/>
      <c r="R795" s="126"/>
      <c r="S795" s="108"/>
      <c r="T795" s="108"/>
      <c r="U795" s="108"/>
      <c r="V795" s="105"/>
      <c r="W795" s="132" t="str">
        <f t="shared" si="285"/>
        <v/>
      </c>
      <c r="X795" s="26" t="str">
        <f t="shared" si="282"/>
        <v/>
      </c>
      <c r="Y795" s="26" t="str">
        <f t="shared" si="264"/>
        <v/>
      </c>
      <c r="Z795" s="26" t="str">
        <f t="shared" si="265"/>
        <v/>
      </c>
      <c r="AA795" s="26" t="str">
        <f t="shared" si="266"/>
        <v/>
      </c>
      <c r="AB795" s="26" t="str">
        <f t="shared" si="267"/>
        <v/>
      </c>
      <c r="AC795" s="26" t="str">
        <f t="shared" si="268"/>
        <v/>
      </c>
      <c r="AD795" s="26" t="str">
        <f>IF(OR(ISBLANK(U795),ISBLANK(Q795),U795="-"),"",IF(ISNA(MATCH(U795,libtwolang,0)),FALSE,IF(AND(Z795=TRUE,INDEX(codetform,MATCH(Qualification!Q795,libtform,0))&gt;=10311000,INDEX(codetform,MATCH(Qualification!Q795,libtform,0))&lt;=10319900),IF(AND(INDEX(codetwolang,MATCH(Qualification!U795,libtwolang,0))&gt;=1,INDEX(codetwolang,MATCH(Qualification!U795,libtwolang,0))&lt;=999),TRUE,FALSE),IF(AND(INDEX(codetwolang,MATCH(Qualification!U795,libtwolang,0))&gt;=10,INDEX(codetwolang,MATCH(Qualification!U795,libtwolang,0))&lt;=99),FALSE,TRUE))))</f>
        <v/>
      </c>
      <c r="AE795" s="26" t="str">
        <f t="shared" si="283"/>
        <v/>
      </c>
      <c r="AF795" s="56" t="str">
        <f t="shared" si="269"/>
        <v/>
      </c>
    </row>
    <row r="796" spans="1:32">
      <c r="A796" s="40" t="str">
        <f t="shared" si="284"/>
        <v/>
      </c>
      <c r="B796" s="40" t="str">
        <f t="shared" si="270"/>
        <v/>
      </c>
      <c r="C796" s="65" t="str">
        <f t="shared" si="271"/>
        <v/>
      </c>
      <c r="D796" s="56" t="str">
        <f t="shared" si="272"/>
        <v/>
      </c>
      <c r="E796" s="56" t="str">
        <f t="shared" si="273"/>
        <v/>
      </c>
      <c r="F796" s="66" t="str">
        <f t="shared" si="274"/>
        <v/>
      </c>
      <c r="G796" s="66" t="str">
        <f t="shared" si="275"/>
        <v/>
      </c>
      <c r="H796" s="57" t="str">
        <f t="shared" si="276"/>
        <v/>
      </c>
      <c r="I796" s="57" t="str">
        <f t="shared" si="277"/>
        <v/>
      </c>
      <c r="J796" s="64" t="str">
        <f t="shared" si="278"/>
        <v/>
      </c>
      <c r="K796" s="64" t="str">
        <f t="shared" si="279"/>
        <v/>
      </c>
      <c r="L796" s="114" t="str">
        <f t="shared" si="280"/>
        <v/>
      </c>
      <c r="M796" s="114" t="str">
        <f t="shared" si="281"/>
        <v/>
      </c>
      <c r="N796" s="113" t="str">
        <f>IF(B796&lt;&gt;"",IF(INDEX(ctrlage,B796)=TRUE,Livraison!$B$15-(YEAR(INDEX(pgebdat,B796))),""),"")</f>
        <v/>
      </c>
      <c r="O796" s="107"/>
      <c r="P796" s="105"/>
      <c r="Q796" s="108"/>
      <c r="R796" s="126"/>
      <c r="S796" s="108"/>
      <c r="T796" s="108"/>
      <c r="U796" s="108"/>
      <c r="V796" s="105"/>
      <c r="W796" s="132" t="str">
        <f t="shared" si="285"/>
        <v/>
      </c>
      <c r="X796" s="26" t="str">
        <f t="shared" si="282"/>
        <v/>
      </c>
      <c r="Y796" s="26" t="str">
        <f t="shared" si="264"/>
        <v/>
      </c>
      <c r="Z796" s="26" t="str">
        <f t="shared" si="265"/>
        <v/>
      </c>
      <c r="AA796" s="26" t="str">
        <f t="shared" si="266"/>
        <v/>
      </c>
      <c r="AB796" s="26" t="str">
        <f t="shared" si="267"/>
        <v/>
      </c>
      <c r="AC796" s="26" t="str">
        <f t="shared" si="268"/>
        <v/>
      </c>
      <c r="AD796" s="26" t="str">
        <f>IF(OR(ISBLANK(U796),ISBLANK(Q796),U796="-"),"",IF(ISNA(MATCH(U796,libtwolang,0)),FALSE,IF(AND(Z796=TRUE,INDEX(codetform,MATCH(Qualification!Q796,libtform,0))&gt;=10311000,INDEX(codetform,MATCH(Qualification!Q796,libtform,0))&lt;=10319900),IF(AND(INDEX(codetwolang,MATCH(Qualification!U796,libtwolang,0))&gt;=1,INDEX(codetwolang,MATCH(Qualification!U796,libtwolang,0))&lt;=999),TRUE,FALSE),IF(AND(INDEX(codetwolang,MATCH(Qualification!U796,libtwolang,0))&gt;=10,INDEX(codetwolang,MATCH(Qualification!U796,libtwolang,0))&lt;=99),FALSE,TRUE))))</f>
        <v/>
      </c>
      <c r="AE796" s="26" t="str">
        <f t="shared" si="283"/>
        <v/>
      </c>
      <c r="AF796" s="56" t="str">
        <f t="shared" si="269"/>
        <v/>
      </c>
    </row>
    <row r="797" spans="1:32">
      <c r="A797" s="40" t="str">
        <f t="shared" si="284"/>
        <v/>
      </c>
      <c r="B797" s="40" t="str">
        <f t="shared" si="270"/>
        <v/>
      </c>
      <c r="C797" s="65" t="str">
        <f t="shared" si="271"/>
        <v/>
      </c>
      <c r="D797" s="56" t="str">
        <f t="shared" si="272"/>
        <v/>
      </c>
      <c r="E797" s="56" t="str">
        <f t="shared" si="273"/>
        <v/>
      </c>
      <c r="F797" s="66" t="str">
        <f t="shared" si="274"/>
        <v/>
      </c>
      <c r="G797" s="66" t="str">
        <f t="shared" si="275"/>
        <v/>
      </c>
      <c r="H797" s="57" t="str">
        <f t="shared" si="276"/>
        <v/>
      </c>
      <c r="I797" s="57" t="str">
        <f t="shared" si="277"/>
        <v/>
      </c>
      <c r="J797" s="64" t="str">
        <f t="shared" si="278"/>
        <v/>
      </c>
      <c r="K797" s="64" t="str">
        <f t="shared" si="279"/>
        <v/>
      </c>
      <c r="L797" s="114" t="str">
        <f t="shared" si="280"/>
        <v/>
      </c>
      <c r="M797" s="114" t="str">
        <f t="shared" si="281"/>
        <v/>
      </c>
      <c r="N797" s="113" t="str">
        <f>IF(B797&lt;&gt;"",IF(INDEX(ctrlage,B797)=TRUE,Livraison!$B$15-(YEAR(INDEX(pgebdat,B797))),""),"")</f>
        <v/>
      </c>
      <c r="O797" s="107"/>
      <c r="P797" s="105"/>
      <c r="Q797" s="108"/>
      <c r="R797" s="126"/>
      <c r="S797" s="108"/>
      <c r="T797" s="108"/>
      <c r="U797" s="108"/>
      <c r="V797" s="105"/>
      <c r="W797" s="132" t="str">
        <f t="shared" si="285"/>
        <v/>
      </c>
      <c r="X797" s="26" t="str">
        <f t="shared" si="282"/>
        <v/>
      </c>
      <c r="Y797" s="26" t="str">
        <f t="shared" si="264"/>
        <v/>
      </c>
      <c r="Z797" s="26" t="str">
        <f t="shared" si="265"/>
        <v/>
      </c>
      <c r="AA797" s="26" t="str">
        <f t="shared" si="266"/>
        <v/>
      </c>
      <c r="AB797" s="26" t="str">
        <f t="shared" si="267"/>
        <v/>
      </c>
      <c r="AC797" s="26" t="str">
        <f t="shared" si="268"/>
        <v/>
      </c>
      <c r="AD797" s="26" t="str">
        <f>IF(OR(ISBLANK(U797),ISBLANK(Q797),U797="-"),"",IF(ISNA(MATCH(U797,libtwolang,0)),FALSE,IF(AND(Z797=TRUE,INDEX(codetform,MATCH(Qualification!Q797,libtform,0))&gt;=10311000,INDEX(codetform,MATCH(Qualification!Q797,libtform,0))&lt;=10319900),IF(AND(INDEX(codetwolang,MATCH(Qualification!U797,libtwolang,0))&gt;=1,INDEX(codetwolang,MATCH(Qualification!U797,libtwolang,0))&lt;=999),TRUE,FALSE),IF(AND(INDEX(codetwolang,MATCH(Qualification!U797,libtwolang,0))&gt;=10,INDEX(codetwolang,MATCH(Qualification!U797,libtwolang,0))&lt;=99),FALSE,TRUE))))</f>
        <v/>
      </c>
      <c r="AE797" s="26" t="str">
        <f t="shared" si="283"/>
        <v/>
      </c>
      <c r="AF797" s="56" t="str">
        <f t="shared" si="269"/>
        <v/>
      </c>
    </row>
    <row r="798" spans="1:32">
      <c r="A798" s="40" t="str">
        <f t="shared" si="284"/>
        <v/>
      </c>
      <c r="B798" s="40" t="str">
        <f t="shared" si="270"/>
        <v/>
      </c>
      <c r="C798" s="65" t="str">
        <f t="shared" si="271"/>
        <v/>
      </c>
      <c r="D798" s="56" t="str">
        <f t="shared" si="272"/>
        <v/>
      </c>
      <c r="E798" s="56" t="str">
        <f t="shared" si="273"/>
        <v/>
      </c>
      <c r="F798" s="66" t="str">
        <f t="shared" si="274"/>
        <v/>
      </c>
      <c r="G798" s="66" t="str">
        <f t="shared" si="275"/>
        <v/>
      </c>
      <c r="H798" s="57" t="str">
        <f t="shared" si="276"/>
        <v/>
      </c>
      <c r="I798" s="57" t="str">
        <f t="shared" si="277"/>
        <v/>
      </c>
      <c r="J798" s="64" t="str">
        <f t="shared" si="278"/>
        <v/>
      </c>
      <c r="K798" s="64" t="str">
        <f t="shared" si="279"/>
        <v/>
      </c>
      <c r="L798" s="114" t="str">
        <f t="shared" si="280"/>
        <v/>
      </c>
      <c r="M798" s="114" t="str">
        <f t="shared" si="281"/>
        <v/>
      </c>
      <c r="N798" s="113" t="str">
        <f>IF(B798&lt;&gt;"",IF(INDEX(ctrlage,B798)=TRUE,Livraison!$B$15-(YEAR(INDEX(pgebdat,B798))),""),"")</f>
        <v/>
      </c>
      <c r="O798" s="107"/>
      <c r="P798" s="105"/>
      <c r="Q798" s="108"/>
      <c r="R798" s="126"/>
      <c r="S798" s="108"/>
      <c r="T798" s="108"/>
      <c r="U798" s="108"/>
      <c r="V798" s="105"/>
      <c r="W798" s="132" t="str">
        <f t="shared" si="285"/>
        <v/>
      </c>
      <c r="X798" s="26" t="str">
        <f t="shared" si="282"/>
        <v/>
      </c>
      <c r="Y798" s="26" t="str">
        <f t="shared" si="264"/>
        <v/>
      </c>
      <c r="Z798" s="26" t="str">
        <f t="shared" si="265"/>
        <v/>
      </c>
      <c r="AA798" s="26" t="str">
        <f t="shared" si="266"/>
        <v/>
      </c>
      <c r="AB798" s="26" t="str">
        <f t="shared" si="267"/>
        <v/>
      </c>
      <c r="AC798" s="26" t="str">
        <f t="shared" si="268"/>
        <v/>
      </c>
      <c r="AD798" s="26" t="str">
        <f>IF(OR(ISBLANK(U798),ISBLANK(Q798),U798="-"),"",IF(ISNA(MATCH(U798,libtwolang,0)),FALSE,IF(AND(Z798=TRUE,INDEX(codetform,MATCH(Qualification!Q798,libtform,0))&gt;=10311000,INDEX(codetform,MATCH(Qualification!Q798,libtform,0))&lt;=10319900),IF(AND(INDEX(codetwolang,MATCH(Qualification!U798,libtwolang,0))&gt;=1,INDEX(codetwolang,MATCH(Qualification!U798,libtwolang,0))&lt;=999),TRUE,FALSE),IF(AND(INDEX(codetwolang,MATCH(Qualification!U798,libtwolang,0))&gt;=10,INDEX(codetwolang,MATCH(Qualification!U798,libtwolang,0))&lt;=99),FALSE,TRUE))))</f>
        <v/>
      </c>
      <c r="AE798" s="26" t="str">
        <f t="shared" si="283"/>
        <v/>
      </c>
      <c r="AF798" s="56" t="str">
        <f t="shared" si="269"/>
        <v/>
      </c>
    </row>
    <row r="799" spans="1:32">
      <c r="A799" s="40" t="str">
        <f t="shared" si="284"/>
        <v/>
      </c>
      <c r="B799" s="40" t="str">
        <f t="shared" si="270"/>
        <v/>
      </c>
      <c r="C799" s="65" t="str">
        <f t="shared" si="271"/>
        <v/>
      </c>
      <c r="D799" s="56" t="str">
        <f t="shared" si="272"/>
        <v/>
      </c>
      <c r="E799" s="56" t="str">
        <f t="shared" si="273"/>
        <v/>
      </c>
      <c r="F799" s="66" t="str">
        <f t="shared" si="274"/>
        <v/>
      </c>
      <c r="G799" s="66" t="str">
        <f t="shared" si="275"/>
        <v/>
      </c>
      <c r="H799" s="57" t="str">
        <f t="shared" si="276"/>
        <v/>
      </c>
      <c r="I799" s="57" t="str">
        <f t="shared" si="277"/>
        <v/>
      </c>
      <c r="J799" s="64" t="str">
        <f t="shared" si="278"/>
        <v/>
      </c>
      <c r="K799" s="64" t="str">
        <f t="shared" si="279"/>
        <v/>
      </c>
      <c r="L799" s="114" t="str">
        <f t="shared" si="280"/>
        <v/>
      </c>
      <c r="M799" s="114" t="str">
        <f t="shared" si="281"/>
        <v/>
      </c>
      <c r="N799" s="113" t="str">
        <f>IF(B799&lt;&gt;"",IF(INDEX(ctrlage,B799)=TRUE,Livraison!$B$15-(YEAR(INDEX(pgebdat,B799))),""),"")</f>
        <v/>
      </c>
      <c r="O799" s="107"/>
      <c r="P799" s="105"/>
      <c r="Q799" s="108"/>
      <c r="R799" s="126"/>
      <c r="S799" s="108"/>
      <c r="T799" s="108"/>
      <c r="U799" s="108"/>
      <c r="V799" s="105"/>
      <c r="W799" s="132" t="str">
        <f t="shared" si="285"/>
        <v/>
      </c>
      <c r="X799" s="26" t="str">
        <f t="shared" si="282"/>
        <v/>
      </c>
      <c r="Y799" s="26" t="str">
        <f t="shared" si="264"/>
        <v/>
      </c>
      <c r="Z799" s="26" t="str">
        <f t="shared" si="265"/>
        <v/>
      </c>
      <c r="AA799" s="26" t="str">
        <f t="shared" si="266"/>
        <v/>
      </c>
      <c r="AB799" s="26" t="str">
        <f t="shared" si="267"/>
        <v/>
      </c>
      <c r="AC799" s="26" t="str">
        <f t="shared" si="268"/>
        <v/>
      </c>
      <c r="AD799" s="26" t="str">
        <f>IF(OR(ISBLANK(U799),ISBLANK(Q799),U799="-"),"",IF(ISNA(MATCH(U799,libtwolang,0)),FALSE,IF(AND(Z799=TRUE,INDEX(codetform,MATCH(Qualification!Q799,libtform,0))&gt;=10311000,INDEX(codetform,MATCH(Qualification!Q799,libtform,0))&lt;=10319900),IF(AND(INDEX(codetwolang,MATCH(Qualification!U799,libtwolang,0))&gt;=1,INDEX(codetwolang,MATCH(Qualification!U799,libtwolang,0))&lt;=999),TRUE,FALSE),IF(AND(INDEX(codetwolang,MATCH(Qualification!U799,libtwolang,0))&gt;=10,INDEX(codetwolang,MATCH(Qualification!U799,libtwolang,0))&lt;=99),FALSE,TRUE))))</f>
        <v/>
      </c>
      <c r="AE799" s="26" t="str">
        <f t="shared" si="283"/>
        <v/>
      </c>
      <c r="AF799" s="56" t="str">
        <f t="shared" si="269"/>
        <v/>
      </c>
    </row>
    <row r="800" spans="1:32">
      <c r="A800" s="40" t="str">
        <f t="shared" si="284"/>
        <v/>
      </c>
      <c r="B800" s="40" t="str">
        <f t="shared" si="270"/>
        <v/>
      </c>
      <c r="C800" s="65" t="str">
        <f t="shared" si="271"/>
        <v/>
      </c>
      <c r="D800" s="56" t="str">
        <f t="shared" si="272"/>
        <v/>
      </c>
      <c r="E800" s="56" t="str">
        <f t="shared" si="273"/>
        <v/>
      </c>
      <c r="F800" s="66" t="str">
        <f t="shared" si="274"/>
        <v/>
      </c>
      <c r="G800" s="66" t="str">
        <f t="shared" si="275"/>
        <v/>
      </c>
      <c r="H800" s="57" t="str">
        <f t="shared" si="276"/>
        <v/>
      </c>
      <c r="I800" s="57" t="str">
        <f t="shared" si="277"/>
        <v/>
      </c>
      <c r="J800" s="64" t="str">
        <f t="shared" si="278"/>
        <v/>
      </c>
      <c r="K800" s="64" t="str">
        <f t="shared" si="279"/>
        <v/>
      </c>
      <c r="L800" s="114" t="str">
        <f t="shared" si="280"/>
        <v/>
      </c>
      <c r="M800" s="114" t="str">
        <f t="shared" si="281"/>
        <v/>
      </c>
      <c r="N800" s="113" t="str">
        <f>IF(B800&lt;&gt;"",IF(INDEX(ctrlage,B800)=TRUE,Livraison!$B$15-(YEAR(INDEX(pgebdat,B800))),""),"")</f>
        <v/>
      </c>
      <c r="O800" s="107"/>
      <c r="P800" s="105"/>
      <c r="Q800" s="108"/>
      <c r="R800" s="126"/>
      <c r="S800" s="108"/>
      <c r="T800" s="108"/>
      <c r="U800" s="108"/>
      <c r="V800" s="105"/>
      <c r="W800" s="132" t="str">
        <f t="shared" si="285"/>
        <v/>
      </c>
      <c r="X800" s="26" t="str">
        <f t="shared" si="282"/>
        <v/>
      </c>
      <c r="Y800" s="26" t="str">
        <f t="shared" si="264"/>
        <v/>
      </c>
      <c r="Z800" s="26" t="str">
        <f t="shared" si="265"/>
        <v/>
      </c>
      <c r="AA800" s="26" t="str">
        <f t="shared" si="266"/>
        <v/>
      </c>
      <c r="AB800" s="26" t="str">
        <f t="shared" si="267"/>
        <v/>
      </c>
      <c r="AC800" s="26" t="str">
        <f t="shared" si="268"/>
        <v/>
      </c>
      <c r="AD800" s="26" t="str">
        <f>IF(OR(ISBLANK(U800),ISBLANK(Q800),U800="-"),"",IF(ISNA(MATCH(U800,libtwolang,0)),FALSE,IF(AND(Z800=TRUE,INDEX(codetform,MATCH(Qualification!Q800,libtform,0))&gt;=10311000,INDEX(codetform,MATCH(Qualification!Q800,libtform,0))&lt;=10319900),IF(AND(INDEX(codetwolang,MATCH(Qualification!U800,libtwolang,0))&gt;=1,INDEX(codetwolang,MATCH(Qualification!U800,libtwolang,0))&lt;=999),TRUE,FALSE),IF(AND(INDEX(codetwolang,MATCH(Qualification!U800,libtwolang,0))&gt;=10,INDEX(codetwolang,MATCH(Qualification!U800,libtwolang,0))&lt;=99),FALSE,TRUE))))</f>
        <v/>
      </c>
      <c r="AE800" s="26" t="str">
        <f t="shared" si="283"/>
        <v/>
      </c>
      <c r="AF800" s="56" t="str">
        <f t="shared" si="269"/>
        <v/>
      </c>
    </row>
    <row r="801" spans="1:32">
      <c r="A801" s="40" t="str">
        <f t="shared" si="284"/>
        <v/>
      </c>
      <c r="B801" s="40" t="str">
        <f t="shared" si="270"/>
        <v/>
      </c>
      <c r="C801" s="65" t="str">
        <f t="shared" si="271"/>
        <v/>
      </c>
      <c r="D801" s="56" t="str">
        <f t="shared" si="272"/>
        <v/>
      </c>
      <c r="E801" s="56" t="str">
        <f t="shared" si="273"/>
        <v/>
      </c>
      <c r="F801" s="66" t="str">
        <f t="shared" si="274"/>
        <v/>
      </c>
      <c r="G801" s="66" t="str">
        <f t="shared" si="275"/>
        <v/>
      </c>
      <c r="H801" s="57" t="str">
        <f t="shared" si="276"/>
        <v/>
      </c>
      <c r="I801" s="57" t="str">
        <f t="shared" si="277"/>
        <v/>
      </c>
      <c r="J801" s="64" t="str">
        <f t="shared" si="278"/>
        <v/>
      </c>
      <c r="K801" s="64" t="str">
        <f t="shared" si="279"/>
        <v/>
      </c>
      <c r="L801" s="114" t="str">
        <f t="shared" si="280"/>
        <v/>
      </c>
      <c r="M801" s="114" t="str">
        <f t="shared" si="281"/>
        <v/>
      </c>
      <c r="N801" s="113" t="str">
        <f>IF(B801&lt;&gt;"",IF(INDEX(ctrlage,B801)=TRUE,Livraison!$B$15-(YEAR(INDEX(pgebdat,B801))),""),"")</f>
        <v/>
      </c>
      <c r="O801" s="107"/>
      <c r="P801" s="105"/>
      <c r="Q801" s="108"/>
      <c r="R801" s="126"/>
      <c r="S801" s="108"/>
      <c r="T801" s="108"/>
      <c r="U801" s="108"/>
      <c r="V801" s="105"/>
      <c r="W801" s="132" t="str">
        <f t="shared" si="285"/>
        <v/>
      </c>
      <c r="X801" s="26" t="str">
        <f t="shared" si="282"/>
        <v/>
      </c>
      <c r="Y801" s="26" t="str">
        <f t="shared" si="264"/>
        <v/>
      </c>
      <c r="Z801" s="26" t="str">
        <f t="shared" si="265"/>
        <v/>
      </c>
      <c r="AA801" s="26" t="str">
        <f t="shared" si="266"/>
        <v/>
      </c>
      <c r="AB801" s="26" t="str">
        <f t="shared" si="267"/>
        <v/>
      </c>
      <c r="AC801" s="26" t="str">
        <f t="shared" si="268"/>
        <v/>
      </c>
      <c r="AD801" s="26" t="str">
        <f>IF(OR(ISBLANK(U801),ISBLANK(Q801),U801="-"),"",IF(ISNA(MATCH(U801,libtwolang,0)),FALSE,IF(AND(Z801=TRUE,INDEX(codetform,MATCH(Qualification!Q801,libtform,0))&gt;=10311000,INDEX(codetform,MATCH(Qualification!Q801,libtform,0))&lt;=10319900),IF(AND(INDEX(codetwolang,MATCH(Qualification!U801,libtwolang,0))&gt;=1,INDEX(codetwolang,MATCH(Qualification!U801,libtwolang,0))&lt;=999),TRUE,FALSE),IF(AND(INDEX(codetwolang,MATCH(Qualification!U801,libtwolang,0))&gt;=10,INDEX(codetwolang,MATCH(Qualification!U801,libtwolang,0))&lt;=99),FALSE,TRUE))))</f>
        <v/>
      </c>
      <c r="AE801" s="26" t="str">
        <f t="shared" si="283"/>
        <v/>
      </c>
      <c r="AF801" s="56" t="str">
        <f t="shared" si="269"/>
        <v/>
      </c>
    </row>
    <row r="802" spans="1:32">
      <c r="A802" s="40" t="str">
        <f t="shared" si="284"/>
        <v/>
      </c>
      <c r="B802" s="40" t="str">
        <f t="shared" si="270"/>
        <v/>
      </c>
      <c r="C802" s="65" t="str">
        <f t="shared" si="271"/>
        <v/>
      </c>
      <c r="D802" s="56" t="str">
        <f t="shared" si="272"/>
        <v/>
      </c>
      <c r="E802" s="56" t="str">
        <f t="shared" si="273"/>
        <v/>
      </c>
      <c r="F802" s="66" t="str">
        <f t="shared" si="274"/>
        <v/>
      </c>
      <c r="G802" s="66" t="str">
        <f t="shared" si="275"/>
        <v/>
      </c>
      <c r="H802" s="57" t="str">
        <f t="shared" si="276"/>
        <v/>
      </c>
      <c r="I802" s="57" t="str">
        <f t="shared" si="277"/>
        <v/>
      </c>
      <c r="J802" s="64" t="str">
        <f t="shared" si="278"/>
        <v/>
      </c>
      <c r="K802" s="64" t="str">
        <f t="shared" si="279"/>
        <v/>
      </c>
      <c r="L802" s="114" t="str">
        <f t="shared" si="280"/>
        <v/>
      </c>
      <c r="M802" s="114" t="str">
        <f t="shared" si="281"/>
        <v/>
      </c>
      <c r="N802" s="113" t="str">
        <f>IF(B802&lt;&gt;"",IF(INDEX(ctrlage,B802)=TRUE,Livraison!$B$15-(YEAR(INDEX(pgebdat,B802))),""),"")</f>
        <v/>
      </c>
      <c r="O802" s="107"/>
      <c r="P802" s="105"/>
      <c r="Q802" s="108"/>
      <c r="R802" s="126"/>
      <c r="S802" s="108"/>
      <c r="T802" s="108"/>
      <c r="U802" s="108"/>
      <c r="V802" s="105"/>
      <c r="W802" s="132" t="str">
        <f t="shared" si="285"/>
        <v/>
      </c>
      <c r="X802" s="26" t="str">
        <f t="shared" si="282"/>
        <v/>
      </c>
      <c r="Y802" s="26" t="str">
        <f t="shared" si="264"/>
        <v/>
      </c>
      <c r="Z802" s="26" t="str">
        <f t="shared" si="265"/>
        <v/>
      </c>
      <c r="AA802" s="26" t="str">
        <f t="shared" si="266"/>
        <v/>
      </c>
      <c r="AB802" s="26" t="str">
        <f t="shared" si="267"/>
        <v/>
      </c>
      <c r="AC802" s="26" t="str">
        <f t="shared" si="268"/>
        <v/>
      </c>
      <c r="AD802" s="26" t="str">
        <f>IF(OR(ISBLANK(U802),ISBLANK(Q802),U802="-"),"",IF(ISNA(MATCH(U802,libtwolang,0)),FALSE,IF(AND(Z802=TRUE,INDEX(codetform,MATCH(Qualification!Q802,libtform,0))&gt;=10311000,INDEX(codetform,MATCH(Qualification!Q802,libtform,0))&lt;=10319900),IF(AND(INDEX(codetwolang,MATCH(Qualification!U802,libtwolang,0))&gt;=1,INDEX(codetwolang,MATCH(Qualification!U802,libtwolang,0))&lt;=999),TRUE,FALSE),IF(AND(INDEX(codetwolang,MATCH(Qualification!U802,libtwolang,0))&gt;=10,INDEX(codetwolang,MATCH(Qualification!U802,libtwolang,0))&lt;=99),FALSE,TRUE))))</f>
        <v/>
      </c>
      <c r="AE802" s="26" t="str">
        <f t="shared" si="283"/>
        <v/>
      </c>
      <c r="AF802" s="56" t="str">
        <f t="shared" si="269"/>
        <v/>
      </c>
    </row>
    <row r="803" spans="1:32">
      <c r="A803" s="40" t="str">
        <f t="shared" si="284"/>
        <v/>
      </c>
      <c r="B803" s="40" t="str">
        <f t="shared" si="270"/>
        <v/>
      </c>
      <c r="C803" s="65" t="str">
        <f t="shared" si="271"/>
        <v/>
      </c>
      <c r="D803" s="56" t="str">
        <f t="shared" si="272"/>
        <v/>
      </c>
      <c r="E803" s="56" t="str">
        <f t="shared" si="273"/>
        <v/>
      </c>
      <c r="F803" s="66" t="str">
        <f t="shared" si="274"/>
        <v/>
      </c>
      <c r="G803" s="66" t="str">
        <f t="shared" si="275"/>
        <v/>
      </c>
      <c r="H803" s="57" t="str">
        <f t="shared" si="276"/>
        <v/>
      </c>
      <c r="I803" s="57" t="str">
        <f t="shared" si="277"/>
        <v/>
      </c>
      <c r="J803" s="64" t="str">
        <f t="shared" si="278"/>
        <v/>
      </c>
      <c r="K803" s="64" t="str">
        <f t="shared" si="279"/>
        <v/>
      </c>
      <c r="L803" s="114" t="str">
        <f t="shared" si="280"/>
        <v/>
      </c>
      <c r="M803" s="114" t="str">
        <f t="shared" si="281"/>
        <v/>
      </c>
      <c r="N803" s="113" t="str">
        <f>IF(B803&lt;&gt;"",IF(INDEX(ctrlage,B803)=TRUE,Livraison!$B$15-(YEAR(INDEX(pgebdat,B803))),""),"")</f>
        <v/>
      </c>
      <c r="O803" s="107"/>
      <c r="P803" s="105"/>
      <c r="Q803" s="108"/>
      <c r="R803" s="126"/>
      <c r="S803" s="108"/>
      <c r="T803" s="108"/>
      <c r="U803" s="108"/>
      <c r="V803" s="105"/>
      <c r="W803" s="132" t="str">
        <f t="shared" si="285"/>
        <v/>
      </c>
      <c r="X803" s="26" t="str">
        <f t="shared" si="282"/>
        <v/>
      </c>
      <c r="Y803" s="26" t="str">
        <f t="shared" si="264"/>
        <v/>
      </c>
      <c r="Z803" s="26" t="str">
        <f t="shared" si="265"/>
        <v/>
      </c>
      <c r="AA803" s="26" t="str">
        <f t="shared" si="266"/>
        <v/>
      </c>
      <c r="AB803" s="26" t="str">
        <f t="shared" si="267"/>
        <v/>
      </c>
      <c r="AC803" s="26" t="str">
        <f t="shared" si="268"/>
        <v/>
      </c>
      <c r="AD803" s="26" t="str">
        <f>IF(OR(ISBLANK(U803),ISBLANK(Q803),U803="-"),"",IF(ISNA(MATCH(U803,libtwolang,0)),FALSE,IF(AND(Z803=TRUE,INDEX(codetform,MATCH(Qualification!Q803,libtform,0))&gt;=10311000,INDEX(codetform,MATCH(Qualification!Q803,libtform,0))&lt;=10319900),IF(AND(INDEX(codetwolang,MATCH(Qualification!U803,libtwolang,0))&gt;=1,INDEX(codetwolang,MATCH(Qualification!U803,libtwolang,0))&lt;=999),TRUE,FALSE),IF(AND(INDEX(codetwolang,MATCH(Qualification!U803,libtwolang,0))&gt;=10,INDEX(codetwolang,MATCH(Qualification!U803,libtwolang,0))&lt;=99),FALSE,TRUE))))</f>
        <v/>
      </c>
      <c r="AE803" s="26" t="str">
        <f t="shared" si="283"/>
        <v/>
      </c>
      <c r="AF803" s="56" t="str">
        <f t="shared" si="269"/>
        <v/>
      </c>
    </row>
    <row r="804" spans="1:32">
      <c r="A804" s="40" t="str">
        <f t="shared" si="284"/>
        <v/>
      </c>
      <c r="B804" s="40" t="str">
        <f t="shared" si="270"/>
        <v/>
      </c>
      <c r="C804" s="65" t="str">
        <f t="shared" si="271"/>
        <v/>
      </c>
      <c r="D804" s="56" t="str">
        <f t="shared" si="272"/>
        <v/>
      </c>
      <c r="E804" s="56" t="str">
        <f t="shared" si="273"/>
        <v/>
      </c>
      <c r="F804" s="66" t="str">
        <f t="shared" si="274"/>
        <v/>
      </c>
      <c r="G804" s="66" t="str">
        <f t="shared" si="275"/>
        <v/>
      </c>
      <c r="H804" s="57" t="str">
        <f t="shared" si="276"/>
        <v/>
      </c>
      <c r="I804" s="57" t="str">
        <f t="shared" si="277"/>
        <v/>
      </c>
      <c r="J804" s="64" t="str">
        <f t="shared" si="278"/>
        <v/>
      </c>
      <c r="K804" s="64" t="str">
        <f t="shared" si="279"/>
        <v/>
      </c>
      <c r="L804" s="114" t="str">
        <f t="shared" si="280"/>
        <v/>
      </c>
      <c r="M804" s="114" t="str">
        <f t="shared" si="281"/>
        <v/>
      </c>
      <c r="N804" s="113" t="str">
        <f>IF(B804&lt;&gt;"",IF(INDEX(ctrlage,B804)=TRUE,Livraison!$B$15-(YEAR(INDEX(pgebdat,B804))),""),"")</f>
        <v/>
      </c>
      <c r="O804" s="107"/>
      <c r="P804" s="105"/>
      <c r="Q804" s="108"/>
      <c r="R804" s="126"/>
      <c r="S804" s="108"/>
      <c r="T804" s="108"/>
      <c r="U804" s="108"/>
      <c r="V804" s="105"/>
      <c r="W804" s="132" t="str">
        <f t="shared" si="285"/>
        <v/>
      </c>
      <c r="X804" s="26" t="str">
        <f t="shared" si="282"/>
        <v/>
      </c>
      <c r="Y804" s="26" t="str">
        <f t="shared" si="264"/>
        <v/>
      </c>
      <c r="Z804" s="26" t="str">
        <f t="shared" si="265"/>
        <v/>
      </c>
      <c r="AA804" s="26" t="str">
        <f t="shared" si="266"/>
        <v/>
      </c>
      <c r="AB804" s="26" t="str">
        <f t="shared" si="267"/>
        <v/>
      </c>
      <c r="AC804" s="26" t="str">
        <f t="shared" si="268"/>
        <v/>
      </c>
      <c r="AD804" s="26" t="str">
        <f>IF(OR(ISBLANK(U804),ISBLANK(Q804),U804="-"),"",IF(ISNA(MATCH(U804,libtwolang,0)),FALSE,IF(AND(Z804=TRUE,INDEX(codetform,MATCH(Qualification!Q804,libtform,0))&gt;=10311000,INDEX(codetform,MATCH(Qualification!Q804,libtform,0))&lt;=10319900),IF(AND(INDEX(codetwolang,MATCH(Qualification!U804,libtwolang,0))&gt;=1,INDEX(codetwolang,MATCH(Qualification!U804,libtwolang,0))&lt;=999),TRUE,FALSE),IF(AND(INDEX(codetwolang,MATCH(Qualification!U804,libtwolang,0))&gt;=10,INDEX(codetwolang,MATCH(Qualification!U804,libtwolang,0))&lt;=99),FALSE,TRUE))))</f>
        <v/>
      </c>
      <c r="AE804" s="26" t="str">
        <f t="shared" si="283"/>
        <v/>
      </c>
      <c r="AF804" s="56" t="str">
        <f t="shared" si="269"/>
        <v/>
      </c>
    </row>
    <row r="805" spans="1:32">
      <c r="A805" s="40" t="str">
        <f t="shared" si="284"/>
        <v/>
      </c>
      <c r="B805" s="40" t="str">
        <f t="shared" si="270"/>
        <v/>
      </c>
      <c r="C805" s="65" t="str">
        <f t="shared" si="271"/>
        <v/>
      </c>
      <c r="D805" s="56" t="str">
        <f t="shared" si="272"/>
        <v/>
      </c>
      <c r="E805" s="56" t="str">
        <f t="shared" si="273"/>
        <v/>
      </c>
      <c r="F805" s="66" t="str">
        <f t="shared" si="274"/>
        <v/>
      </c>
      <c r="G805" s="66" t="str">
        <f t="shared" si="275"/>
        <v/>
      </c>
      <c r="H805" s="57" t="str">
        <f t="shared" si="276"/>
        <v/>
      </c>
      <c r="I805" s="57" t="str">
        <f t="shared" si="277"/>
        <v/>
      </c>
      <c r="J805" s="64" t="str">
        <f t="shared" si="278"/>
        <v/>
      </c>
      <c r="K805" s="64" t="str">
        <f t="shared" si="279"/>
        <v/>
      </c>
      <c r="L805" s="114" t="str">
        <f t="shared" si="280"/>
        <v/>
      </c>
      <c r="M805" s="114" t="str">
        <f t="shared" si="281"/>
        <v/>
      </c>
      <c r="N805" s="113" t="str">
        <f>IF(B805&lt;&gt;"",IF(INDEX(ctrlage,B805)=TRUE,Livraison!$B$15-(YEAR(INDEX(pgebdat,B805))),""),"")</f>
        <v/>
      </c>
      <c r="O805" s="107"/>
      <c r="P805" s="105"/>
      <c r="Q805" s="108"/>
      <c r="R805" s="126"/>
      <c r="S805" s="108"/>
      <c r="T805" s="108"/>
      <c r="U805" s="108"/>
      <c r="V805" s="105"/>
      <c r="W805" s="132" t="str">
        <f t="shared" si="285"/>
        <v/>
      </c>
      <c r="X805" s="26" t="str">
        <f t="shared" si="282"/>
        <v/>
      </c>
      <c r="Y805" s="26" t="str">
        <f t="shared" si="264"/>
        <v/>
      </c>
      <c r="Z805" s="26" t="str">
        <f t="shared" si="265"/>
        <v/>
      </c>
      <c r="AA805" s="26" t="str">
        <f t="shared" si="266"/>
        <v/>
      </c>
      <c r="AB805" s="26" t="str">
        <f t="shared" si="267"/>
        <v/>
      </c>
      <c r="AC805" s="26" t="str">
        <f t="shared" si="268"/>
        <v/>
      </c>
      <c r="AD805" s="26" t="str">
        <f>IF(OR(ISBLANK(U805),ISBLANK(Q805),U805="-"),"",IF(ISNA(MATCH(U805,libtwolang,0)),FALSE,IF(AND(Z805=TRUE,INDEX(codetform,MATCH(Qualification!Q805,libtform,0))&gt;=10311000,INDEX(codetform,MATCH(Qualification!Q805,libtform,0))&lt;=10319900),IF(AND(INDEX(codetwolang,MATCH(Qualification!U805,libtwolang,0))&gt;=1,INDEX(codetwolang,MATCH(Qualification!U805,libtwolang,0))&lt;=999),TRUE,FALSE),IF(AND(INDEX(codetwolang,MATCH(Qualification!U805,libtwolang,0))&gt;=10,INDEX(codetwolang,MATCH(Qualification!U805,libtwolang,0))&lt;=99),FALSE,TRUE))))</f>
        <v/>
      </c>
      <c r="AE805" s="26" t="str">
        <f t="shared" si="283"/>
        <v/>
      </c>
      <c r="AF805" s="56" t="str">
        <f t="shared" si="269"/>
        <v/>
      </c>
    </row>
    <row r="806" spans="1:32">
      <c r="A806" s="40" t="str">
        <f t="shared" si="284"/>
        <v/>
      </c>
      <c r="B806" s="40" t="str">
        <f t="shared" si="270"/>
        <v/>
      </c>
      <c r="C806" s="65" t="str">
        <f t="shared" si="271"/>
        <v/>
      </c>
      <c r="D806" s="56" t="str">
        <f t="shared" si="272"/>
        <v/>
      </c>
      <c r="E806" s="56" t="str">
        <f t="shared" si="273"/>
        <v/>
      </c>
      <c r="F806" s="66" t="str">
        <f t="shared" si="274"/>
        <v/>
      </c>
      <c r="G806" s="66" t="str">
        <f t="shared" si="275"/>
        <v/>
      </c>
      <c r="H806" s="57" t="str">
        <f t="shared" si="276"/>
        <v/>
      </c>
      <c r="I806" s="57" t="str">
        <f t="shared" si="277"/>
        <v/>
      </c>
      <c r="J806" s="64" t="str">
        <f t="shared" si="278"/>
        <v/>
      </c>
      <c r="K806" s="64" t="str">
        <f t="shared" si="279"/>
        <v/>
      </c>
      <c r="L806" s="114" t="str">
        <f t="shared" si="280"/>
        <v/>
      </c>
      <c r="M806" s="114" t="str">
        <f t="shared" si="281"/>
        <v/>
      </c>
      <c r="N806" s="113" t="str">
        <f>IF(B806&lt;&gt;"",IF(INDEX(ctrlage,B806)=TRUE,Livraison!$B$15-(YEAR(INDEX(pgebdat,B806))),""),"")</f>
        <v/>
      </c>
      <c r="O806" s="107"/>
      <c r="P806" s="105"/>
      <c r="Q806" s="108"/>
      <c r="R806" s="126"/>
      <c r="S806" s="108"/>
      <c r="T806" s="108"/>
      <c r="U806" s="108"/>
      <c r="V806" s="105"/>
      <c r="W806" s="132" t="str">
        <f t="shared" si="285"/>
        <v/>
      </c>
      <c r="X806" s="26" t="str">
        <f t="shared" si="282"/>
        <v/>
      </c>
      <c r="Y806" s="26" t="str">
        <f t="shared" si="264"/>
        <v/>
      </c>
      <c r="Z806" s="26" t="str">
        <f t="shared" si="265"/>
        <v/>
      </c>
      <c r="AA806" s="26" t="str">
        <f t="shared" si="266"/>
        <v/>
      </c>
      <c r="AB806" s="26" t="str">
        <f t="shared" si="267"/>
        <v/>
      </c>
      <c r="AC806" s="26" t="str">
        <f t="shared" si="268"/>
        <v/>
      </c>
      <c r="AD806" s="26" t="str">
        <f>IF(OR(ISBLANK(U806),ISBLANK(Q806),U806="-"),"",IF(ISNA(MATCH(U806,libtwolang,0)),FALSE,IF(AND(Z806=TRUE,INDEX(codetform,MATCH(Qualification!Q806,libtform,0))&gt;=10311000,INDEX(codetform,MATCH(Qualification!Q806,libtform,0))&lt;=10319900),IF(AND(INDEX(codetwolang,MATCH(Qualification!U806,libtwolang,0))&gt;=1,INDEX(codetwolang,MATCH(Qualification!U806,libtwolang,0))&lt;=999),TRUE,FALSE),IF(AND(INDEX(codetwolang,MATCH(Qualification!U806,libtwolang,0))&gt;=10,INDEX(codetwolang,MATCH(Qualification!U806,libtwolang,0))&lt;=99),FALSE,TRUE))))</f>
        <v/>
      </c>
      <c r="AE806" s="26" t="str">
        <f t="shared" si="283"/>
        <v/>
      </c>
      <c r="AF806" s="56" t="str">
        <f t="shared" si="269"/>
        <v/>
      </c>
    </row>
    <row r="807" spans="1:32">
      <c r="A807" s="40" t="str">
        <f t="shared" si="284"/>
        <v/>
      </c>
      <c r="B807" s="40" t="str">
        <f t="shared" si="270"/>
        <v/>
      </c>
      <c r="C807" s="65" t="str">
        <f t="shared" si="271"/>
        <v/>
      </c>
      <c r="D807" s="56" t="str">
        <f t="shared" si="272"/>
        <v/>
      </c>
      <c r="E807" s="56" t="str">
        <f t="shared" si="273"/>
        <v/>
      </c>
      <c r="F807" s="66" t="str">
        <f t="shared" si="274"/>
        <v/>
      </c>
      <c r="G807" s="66" t="str">
        <f t="shared" si="275"/>
        <v/>
      </c>
      <c r="H807" s="57" t="str">
        <f t="shared" si="276"/>
        <v/>
      </c>
      <c r="I807" s="57" t="str">
        <f t="shared" si="277"/>
        <v/>
      </c>
      <c r="J807" s="64" t="str">
        <f t="shared" si="278"/>
        <v/>
      </c>
      <c r="K807" s="64" t="str">
        <f t="shared" si="279"/>
        <v/>
      </c>
      <c r="L807" s="114" t="str">
        <f t="shared" si="280"/>
        <v/>
      </c>
      <c r="M807" s="114" t="str">
        <f t="shared" si="281"/>
        <v/>
      </c>
      <c r="N807" s="113" t="str">
        <f>IF(B807&lt;&gt;"",IF(INDEX(ctrlage,B807)=TRUE,Livraison!$B$15-(YEAR(INDEX(pgebdat,B807))),""),"")</f>
        <v/>
      </c>
      <c r="O807" s="107"/>
      <c r="P807" s="105"/>
      <c r="Q807" s="108"/>
      <c r="R807" s="126"/>
      <c r="S807" s="108"/>
      <c r="T807" s="108"/>
      <c r="U807" s="108"/>
      <c r="V807" s="105"/>
      <c r="W807" s="132" t="str">
        <f t="shared" si="285"/>
        <v/>
      </c>
      <c r="X807" s="26" t="str">
        <f t="shared" si="282"/>
        <v/>
      </c>
      <c r="Y807" s="26" t="str">
        <f t="shared" si="264"/>
        <v/>
      </c>
      <c r="Z807" s="26" t="str">
        <f t="shared" si="265"/>
        <v/>
      </c>
      <c r="AA807" s="26" t="str">
        <f t="shared" si="266"/>
        <v/>
      </c>
      <c r="AB807" s="26" t="str">
        <f t="shared" si="267"/>
        <v/>
      </c>
      <c r="AC807" s="26" t="str">
        <f t="shared" si="268"/>
        <v/>
      </c>
      <c r="AD807" s="26" t="str">
        <f>IF(OR(ISBLANK(U807),ISBLANK(Q807),U807="-"),"",IF(ISNA(MATCH(U807,libtwolang,0)),FALSE,IF(AND(Z807=TRUE,INDEX(codetform,MATCH(Qualification!Q807,libtform,0))&gt;=10311000,INDEX(codetform,MATCH(Qualification!Q807,libtform,0))&lt;=10319900),IF(AND(INDEX(codetwolang,MATCH(Qualification!U807,libtwolang,0))&gt;=1,INDEX(codetwolang,MATCH(Qualification!U807,libtwolang,0))&lt;=999),TRUE,FALSE),IF(AND(INDEX(codetwolang,MATCH(Qualification!U807,libtwolang,0))&gt;=10,INDEX(codetwolang,MATCH(Qualification!U807,libtwolang,0))&lt;=99),FALSE,TRUE))))</f>
        <v/>
      </c>
      <c r="AE807" s="26" t="str">
        <f t="shared" si="283"/>
        <v/>
      </c>
      <c r="AF807" s="56" t="str">
        <f t="shared" si="269"/>
        <v/>
      </c>
    </row>
    <row r="808" spans="1:32">
      <c r="A808" s="40" t="str">
        <f t="shared" si="284"/>
        <v/>
      </c>
      <c r="B808" s="40" t="str">
        <f t="shared" si="270"/>
        <v/>
      </c>
      <c r="C808" s="65" t="str">
        <f t="shared" si="271"/>
        <v/>
      </c>
      <c r="D808" s="56" t="str">
        <f t="shared" si="272"/>
        <v/>
      </c>
      <c r="E808" s="56" t="str">
        <f t="shared" si="273"/>
        <v/>
      </c>
      <c r="F808" s="66" t="str">
        <f t="shared" si="274"/>
        <v/>
      </c>
      <c r="G808" s="66" t="str">
        <f t="shared" si="275"/>
        <v/>
      </c>
      <c r="H808" s="57" t="str">
        <f t="shared" si="276"/>
        <v/>
      </c>
      <c r="I808" s="57" t="str">
        <f t="shared" si="277"/>
        <v/>
      </c>
      <c r="J808" s="64" t="str">
        <f t="shared" si="278"/>
        <v/>
      </c>
      <c r="K808" s="64" t="str">
        <f t="shared" si="279"/>
        <v/>
      </c>
      <c r="L808" s="114" t="str">
        <f t="shared" si="280"/>
        <v/>
      </c>
      <c r="M808" s="114" t="str">
        <f t="shared" si="281"/>
        <v/>
      </c>
      <c r="N808" s="113" t="str">
        <f>IF(B808&lt;&gt;"",IF(INDEX(ctrlage,B808)=TRUE,Livraison!$B$15-(YEAR(INDEX(pgebdat,B808))),""),"")</f>
        <v/>
      </c>
      <c r="O808" s="107"/>
      <c r="P808" s="105"/>
      <c r="Q808" s="108"/>
      <c r="R808" s="126"/>
      <c r="S808" s="108"/>
      <c r="T808" s="108"/>
      <c r="U808" s="108"/>
      <c r="V808" s="105"/>
      <c r="W808" s="132" t="str">
        <f t="shared" si="285"/>
        <v/>
      </c>
      <c r="X808" s="26" t="str">
        <f t="shared" si="282"/>
        <v/>
      </c>
      <c r="Y808" s="26" t="str">
        <f t="shared" si="264"/>
        <v/>
      </c>
      <c r="Z808" s="26" t="str">
        <f t="shared" si="265"/>
        <v/>
      </c>
      <c r="AA808" s="26" t="str">
        <f t="shared" si="266"/>
        <v/>
      </c>
      <c r="AB808" s="26" t="str">
        <f t="shared" si="267"/>
        <v/>
      </c>
      <c r="AC808" s="26" t="str">
        <f t="shared" si="268"/>
        <v/>
      </c>
      <c r="AD808" s="26" t="str">
        <f>IF(OR(ISBLANK(U808),ISBLANK(Q808),U808="-"),"",IF(ISNA(MATCH(U808,libtwolang,0)),FALSE,IF(AND(Z808=TRUE,INDEX(codetform,MATCH(Qualification!Q808,libtform,0))&gt;=10311000,INDEX(codetform,MATCH(Qualification!Q808,libtform,0))&lt;=10319900),IF(AND(INDEX(codetwolang,MATCH(Qualification!U808,libtwolang,0))&gt;=1,INDEX(codetwolang,MATCH(Qualification!U808,libtwolang,0))&lt;=999),TRUE,FALSE),IF(AND(INDEX(codetwolang,MATCH(Qualification!U808,libtwolang,0))&gt;=10,INDEX(codetwolang,MATCH(Qualification!U808,libtwolang,0))&lt;=99),FALSE,TRUE))))</f>
        <v/>
      </c>
      <c r="AE808" s="26" t="str">
        <f t="shared" si="283"/>
        <v/>
      </c>
      <c r="AF808" s="56" t="str">
        <f t="shared" si="269"/>
        <v/>
      </c>
    </row>
    <row r="809" spans="1:32">
      <c r="A809" s="40" t="str">
        <f t="shared" si="284"/>
        <v/>
      </c>
      <c r="B809" s="40" t="str">
        <f t="shared" si="270"/>
        <v/>
      </c>
      <c r="C809" s="65" t="str">
        <f t="shared" si="271"/>
        <v/>
      </c>
      <c r="D809" s="56" t="str">
        <f t="shared" si="272"/>
        <v/>
      </c>
      <c r="E809" s="56" t="str">
        <f t="shared" si="273"/>
        <v/>
      </c>
      <c r="F809" s="66" t="str">
        <f t="shared" si="274"/>
        <v/>
      </c>
      <c r="G809" s="66" t="str">
        <f t="shared" si="275"/>
        <v/>
      </c>
      <c r="H809" s="57" t="str">
        <f t="shared" si="276"/>
        <v/>
      </c>
      <c r="I809" s="57" t="str">
        <f t="shared" si="277"/>
        <v/>
      </c>
      <c r="J809" s="64" t="str">
        <f t="shared" si="278"/>
        <v/>
      </c>
      <c r="K809" s="64" t="str">
        <f t="shared" si="279"/>
        <v/>
      </c>
      <c r="L809" s="114" t="str">
        <f t="shared" si="280"/>
        <v/>
      </c>
      <c r="M809" s="114" t="str">
        <f t="shared" si="281"/>
        <v/>
      </c>
      <c r="N809" s="113" t="str">
        <f>IF(B809&lt;&gt;"",IF(INDEX(ctrlage,B809)=TRUE,Livraison!$B$15-(YEAR(INDEX(pgebdat,B809))),""),"")</f>
        <v/>
      </c>
      <c r="O809" s="107"/>
      <c r="P809" s="105"/>
      <c r="Q809" s="108"/>
      <c r="R809" s="126"/>
      <c r="S809" s="108"/>
      <c r="T809" s="108"/>
      <c r="U809" s="108"/>
      <c r="V809" s="105"/>
      <c r="W809" s="132" t="str">
        <f t="shared" si="285"/>
        <v/>
      </c>
      <c r="X809" s="26" t="str">
        <f t="shared" si="282"/>
        <v/>
      </c>
      <c r="Y809" s="26" t="str">
        <f t="shared" si="264"/>
        <v/>
      </c>
      <c r="Z809" s="26" t="str">
        <f t="shared" si="265"/>
        <v/>
      </c>
      <c r="AA809" s="26" t="str">
        <f t="shared" si="266"/>
        <v/>
      </c>
      <c r="AB809" s="26" t="str">
        <f t="shared" si="267"/>
        <v/>
      </c>
      <c r="AC809" s="26" t="str">
        <f t="shared" si="268"/>
        <v/>
      </c>
      <c r="AD809" s="26" t="str">
        <f>IF(OR(ISBLANK(U809),ISBLANK(Q809),U809="-"),"",IF(ISNA(MATCH(U809,libtwolang,0)),FALSE,IF(AND(Z809=TRUE,INDEX(codetform,MATCH(Qualification!Q809,libtform,0))&gt;=10311000,INDEX(codetform,MATCH(Qualification!Q809,libtform,0))&lt;=10319900),IF(AND(INDEX(codetwolang,MATCH(Qualification!U809,libtwolang,0))&gt;=1,INDEX(codetwolang,MATCH(Qualification!U809,libtwolang,0))&lt;=999),TRUE,FALSE),IF(AND(INDEX(codetwolang,MATCH(Qualification!U809,libtwolang,0))&gt;=10,INDEX(codetwolang,MATCH(Qualification!U809,libtwolang,0))&lt;=99),FALSE,TRUE))))</f>
        <v/>
      </c>
      <c r="AE809" s="26" t="str">
        <f t="shared" si="283"/>
        <v/>
      </c>
      <c r="AF809" s="56" t="str">
        <f t="shared" si="269"/>
        <v/>
      </c>
    </row>
    <row r="810" spans="1:32">
      <c r="A810" s="40" t="str">
        <f t="shared" si="284"/>
        <v/>
      </c>
      <c r="B810" s="40" t="str">
        <f t="shared" si="270"/>
        <v/>
      </c>
      <c r="C810" s="65" t="str">
        <f t="shared" si="271"/>
        <v/>
      </c>
      <c r="D810" s="56" t="str">
        <f t="shared" si="272"/>
        <v/>
      </c>
      <c r="E810" s="56" t="str">
        <f t="shared" si="273"/>
        <v/>
      </c>
      <c r="F810" s="66" t="str">
        <f t="shared" si="274"/>
        <v/>
      </c>
      <c r="G810" s="66" t="str">
        <f t="shared" si="275"/>
        <v/>
      </c>
      <c r="H810" s="57" t="str">
        <f t="shared" si="276"/>
        <v/>
      </c>
      <c r="I810" s="57" t="str">
        <f t="shared" si="277"/>
        <v/>
      </c>
      <c r="J810" s="64" t="str">
        <f t="shared" si="278"/>
        <v/>
      </c>
      <c r="K810" s="64" t="str">
        <f t="shared" si="279"/>
        <v/>
      </c>
      <c r="L810" s="114" t="str">
        <f t="shared" si="280"/>
        <v/>
      </c>
      <c r="M810" s="114" t="str">
        <f t="shared" si="281"/>
        <v/>
      </c>
      <c r="N810" s="113" t="str">
        <f>IF(B810&lt;&gt;"",IF(INDEX(ctrlage,B810)=TRUE,Livraison!$B$15-(YEAR(INDEX(pgebdat,B810))),""),"")</f>
        <v/>
      </c>
      <c r="O810" s="107"/>
      <c r="P810" s="105"/>
      <c r="Q810" s="108"/>
      <c r="R810" s="126"/>
      <c r="S810" s="108"/>
      <c r="T810" s="108"/>
      <c r="U810" s="108"/>
      <c r="V810" s="105"/>
      <c r="W810" s="132" t="str">
        <f t="shared" si="285"/>
        <v/>
      </c>
      <c r="X810" s="26" t="str">
        <f t="shared" si="282"/>
        <v/>
      </c>
      <c r="Y810" s="26" t="str">
        <f t="shared" si="264"/>
        <v/>
      </c>
      <c r="Z810" s="26" t="str">
        <f t="shared" si="265"/>
        <v/>
      </c>
      <c r="AA810" s="26" t="str">
        <f t="shared" si="266"/>
        <v/>
      </c>
      <c r="AB810" s="26" t="str">
        <f t="shared" si="267"/>
        <v/>
      </c>
      <c r="AC810" s="26" t="str">
        <f t="shared" si="268"/>
        <v/>
      </c>
      <c r="AD810" s="26" t="str">
        <f>IF(OR(ISBLANK(U810),ISBLANK(Q810),U810="-"),"",IF(ISNA(MATCH(U810,libtwolang,0)),FALSE,IF(AND(Z810=TRUE,INDEX(codetform,MATCH(Qualification!Q810,libtform,0))&gt;=10311000,INDEX(codetform,MATCH(Qualification!Q810,libtform,0))&lt;=10319900),IF(AND(INDEX(codetwolang,MATCH(Qualification!U810,libtwolang,0))&gt;=1,INDEX(codetwolang,MATCH(Qualification!U810,libtwolang,0))&lt;=999),TRUE,FALSE),IF(AND(INDEX(codetwolang,MATCH(Qualification!U810,libtwolang,0))&gt;=10,INDEX(codetwolang,MATCH(Qualification!U810,libtwolang,0))&lt;=99),FALSE,TRUE))))</f>
        <v/>
      </c>
      <c r="AE810" s="26" t="str">
        <f t="shared" si="283"/>
        <v/>
      </c>
      <c r="AF810" s="56" t="str">
        <f t="shared" si="269"/>
        <v/>
      </c>
    </row>
    <row r="811" spans="1:32">
      <c r="A811" s="40" t="str">
        <f t="shared" si="284"/>
        <v/>
      </c>
      <c r="B811" s="40" t="str">
        <f t="shared" si="270"/>
        <v/>
      </c>
      <c r="C811" s="65" t="str">
        <f t="shared" si="271"/>
        <v/>
      </c>
      <c r="D811" s="56" t="str">
        <f t="shared" si="272"/>
        <v/>
      </c>
      <c r="E811" s="56" t="str">
        <f t="shared" si="273"/>
        <v/>
      </c>
      <c r="F811" s="66" t="str">
        <f t="shared" si="274"/>
        <v/>
      </c>
      <c r="G811" s="66" t="str">
        <f t="shared" si="275"/>
        <v/>
      </c>
      <c r="H811" s="57" t="str">
        <f t="shared" si="276"/>
        <v/>
      </c>
      <c r="I811" s="57" t="str">
        <f t="shared" si="277"/>
        <v/>
      </c>
      <c r="J811" s="64" t="str">
        <f t="shared" si="278"/>
        <v/>
      </c>
      <c r="K811" s="64" t="str">
        <f t="shared" si="279"/>
        <v/>
      </c>
      <c r="L811" s="114" t="str">
        <f t="shared" si="280"/>
        <v/>
      </c>
      <c r="M811" s="114" t="str">
        <f t="shared" si="281"/>
        <v/>
      </c>
      <c r="N811" s="113" t="str">
        <f>IF(B811&lt;&gt;"",IF(INDEX(ctrlage,B811)=TRUE,Livraison!$B$15-(YEAR(INDEX(pgebdat,B811))),""),"")</f>
        <v/>
      </c>
      <c r="O811" s="107"/>
      <c r="P811" s="105"/>
      <c r="Q811" s="108"/>
      <c r="R811" s="126"/>
      <c r="S811" s="108"/>
      <c r="T811" s="108"/>
      <c r="U811" s="108"/>
      <c r="V811" s="105"/>
      <c r="W811" s="132" t="str">
        <f t="shared" si="285"/>
        <v/>
      </c>
      <c r="X811" s="26" t="str">
        <f t="shared" si="282"/>
        <v/>
      </c>
      <c r="Y811" s="26" t="str">
        <f t="shared" si="264"/>
        <v/>
      </c>
      <c r="Z811" s="26" t="str">
        <f t="shared" si="265"/>
        <v/>
      </c>
      <c r="AA811" s="26" t="str">
        <f t="shared" si="266"/>
        <v/>
      </c>
      <c r="AB811" s="26" t="str">
        <f t="shared" si="267"/>
        <v/>
      </c>
      <c r="AC811" s="26" t="str">
        <f t="shared" si="268"/>
        <v/>
      </c>
      <c r="AD811" s="26" t="str">
        <f>IF(OR(ISBLANK(U811),ISBLANK(Q811),U811="-"),"",IF(ISNA(MATCH(U811,libtwolang,0)),FALSE,IF(AND(Z811=TRUE,INDEX(codetform,MATCH(Qualification!Q811,libtform,0))&gt;=10311000,INDEX(codetform,MATCH(Qualification!Q811,libtform,0))&lt;=10319900),IF(AND(INDEX(codetwolang,MATCH(Qualification!U811,libtwolang,0))&gt;=1,INDEX(codetwolang,MATCH(Qualification!U811,libtwolang,0))&lt;=999),TRUE,FALSE),IF(AND(INDEX(codetwolang,MATCH(Qualification!U811,libtwolang,0))&gt;=10,INDEX(codetwolang,MATCH(Qualification!U811,libtwolang,0))&lt;=99),FALSE,TRUE))))</f>
        <v/>
      </c>
      <c r="AE811" s="26" t="str">
        <f t="shared" si="283"/>
        <v/>
      </c>
      <c r="AF811" s="56" t="str">
        <f t="shared" si="269"/>
        <v/>
      </c>
    </row>
    <row r="812" spans="1:32">
      <c r="A812" s="40" t="str">
        <f t="shared" si="284"/>
        <v/>
      </c>
      <c r="B812" s="40" t="str">
        <f t="shared" si="270"/>
        <v/>
      </c>
      <c r="C812" s="65" t="str">
        <f t="shared" si="271"/>
        <v/>
      </c>
      <c r="D812" s="56" t="str">
        <f t="shared" si="272"/>
        <v/>
      </c>
      <c r="E812" s="56" t="str">
        <f t="shared" si="273"/>
        <v/>
      </c>
      <c r="F812" s="66" t="str">
        <f t="shared" si="274"/>
        <v/>
      </c>
      <c r="G812" s="66" t="str">
        <f t="shared" si="275"/>
        <v/>
      </c>
      <c r="H812" s="57" t="str">
        <f t="shared" si="276"/>
        <v/>
      </c>
      <c r="I812" s="57" t="str">
        <f t="shared" si="277"/>
        <v/>
      </c>
      <c r="J812" s="64" t="str">
        <f t="shared" si="278"/>
        <v/>
      </c>
      <c r="K812" s="64" t="str">
        <f t="shared" si="279"/>
        <v/>
      </c>
      <c r="L812" s="114" t="str">
        <f t="shared" si="280"/>
        <v/>
      </c>
      <c r="M812" s="114" t="str">
        <f t="shared" si="281"/>
        <v/>
      </c>
      <c r="N812" s="113" t="str">
        <f>IF(B812&lt;&gt;"",IF(INDEX(ctrlage,B812)=TRUE,Livraison!$B$15-(YEAR(INDEX(pgebdat,B812))),""),"")</f>
        <v/>
      </c>
      <c r="O812" s="107"/>
      <c r="P812" s="105"/>
      <c r="Q812" s="108"/>
      <c r="R812" s="126"/>
      <c r="S812" s="108"/>
      <c r="T812" s="108"/>
      <c r="U812" s="108"/>
      <c r="V812" s="105"/>
      <c r="W812" s="132" t="str">
        <f t="shared" si="285"/>
        <v/>
      </c>
      <c r="X812" s="26" t="str">
        <f t="shared" si="282"/>
        <v/>
      </c>
      <c r="Y812" s="26" t="str">
        <f t="shared" ref="Y812:Y875" si="286">IF(ISBLANK(P812),"",IF(OR(ISNA(MATCH(P812,libinst,0)),P812="-"),FALSE,TRUE))</f>
        <v/>
      </c>
      <c r="Z812" s="26" t="str">
        <f t="shared" ref="Z812:Z875" si="287">IF(ISBLANK(Q812),"",IF(OR(ISNA(MATCH(Q812,libtform,0)),Q812="-"),FALSE,TRUE))</f>
        <v/>
      </c>
      <c r="AA812" s="26" t="str">
        <f t="shared" ref="AA812:AA875" si="288">IF(ISBLANK(R812),"",IF(AND(R812 &gt; DATE(1925,1,1),R812 &lt; DATE(2100,1,1)),TRUE,FALSE))</f>
        <v/>
      </c>
      <c r="AB812" s="26" t="str">
        <f t="shared" ref="AB812:AB875" si="289">IF(ISBLANK(S812),"",IF(AND(S812 &gt;=1,S812 &lt;=9),TRUE,FALSE))</f>
        <v/>
      </c>
      <c r="AC812" s="26" t="str">
        <f t="shared" ref="AC812:AC875" si="290">IF(ISBLANK(T812),"",IF(OR(ISNA(MATCH(T812,libresult,0)),T812="-"),FALSE,TRUE))</f>
        <v/>
      </c>
      <c r="AD812" s="26" t="str">
        <f>IF(OR(ISBLANK(U812),ISBLANK(Q812),U812="-"),"",IF(ISNA(MATCH(U812,libtwolang,0)),FALSE,IF(AND(Z812=TRUE,INDEX(codetform,MATCH(Qualification!Q812,libtform,0))&gt;=10311000,INDEX(codetform,MATCH(Qualification!Q812,libtform,0))&lt;=10319900),IF(AND(INDEX(codetwolang,MATCH(Qualification!U812,libtwolang,0))&gt;=1,INDEX(codetwolang,MATCH(Qualification!U812,libtwolang,0))&lt;=999),TRUE,FALSE),IF(AND(INDEX(codetwolang,MATCH(Qualification!U812,libtwolang,0))&gt;=10,INDEX(codetwolang,MATCH(Qualification!U812,libtwolang,0))&lt;=99),FALSE,TRUE))))</f>
        <v/>
      </c>
      <c r="AE812" s="26" t="str">
        <f t="shared" si="283"/>
        <v/>
      </c>
      <c r="AF812" s="56" t="str">
        <f t="shared" ref="AF812:AF875" si="291">IF(A812="","",1)</f>
        <v/>
      </c>
    </row>
    <row r="813" spans="1:32">
      <c r="A813" s="40" t="str">
        <f t="shared" si="284"/>
        <v/>
      </c>
      <c r="B813" s="40" t="str">
        <f t="shared" si="270"/>
        <v/>
      </c>
      <c r="C813" s="65" t="str">
        <f t="shared" si="271"/>
        <v/>
      </c>
      <c r="D813" s="56" t="str">
        <f t="shared" si="272"/>
        <v/>
      </c>
      <c r="E813" s="56" t="str">
        <f t="shared" si="273"/>
        <v/>
      </c>
      <c r="F813" s="66" t="str">
        <f t="shared" si="274"/>
        <v/>
      </c>
      <c r="G813" s="66" t="str">
        <f t="shared" si="275"/>
        <v/>
      </c>
      <c r="H813" s="57" t="str">
        <f t="shared" si="276"/>
        <v/>
      </c>
      <c r="I813" s="57" t="str">
        <f t="shared" si="277"/>
        <v/>
      </c>
      <c r="J813" s="64" t="str">
        <f t="shared" si="278"/>
        <v/>
      </c>
      <c r="K813" s="64" t="str">
        <f t="shared" si="279"/>
        <v/>
      </c>
      <c r="L813" s="114" t="str">
        <f t="shared" si="280"/>
        <v/>
      </c>
      <c r="M813" s="114" t="str">
        <f t="shared" si="281"/>
        <v/>
      </c>
      <c r="N813" s="113" t="str">
        <f>IF(B813&lt;&gt;"",IF(INDEX(ctrlage,B813)=TRUE,Livraison!$B$15-(YEAR(INDEX(pgebdat,B813))),""),"")</f>
        <v/>
      </c>
      <c r="O813" s="107"/>
      <c r="P813" s="105"/>
      <c r="Q813" s="108"/>
      <c r="R813" s="126"/>
      <c r="S813" s="108"/>
      <c r="T813" s="108"/>
      <c r="U813" s="108"/>
      <c r="V813" s="105"/>
      <c r="W813" s="132" t="str">
        <f t="shared" si="285"/>
        <v/>
      </c>
      <c r="X813" s="26" t="str">
        <f t="shared" si="282"/>
        <v/>
      </c>
      <c r="Y813" s="26" t="str">
        <f t="shared" si="286"/>
        <v/>
      </c>
      <c r="Z813" s="26" t="str">
        <f t="shared" si="287"/>
        <v/>
      </c>
      <c r="AA813" s="26" t="str">
        <f t="shared" si="288"/>
        <v/>
      </c>
      <c r="AB813" s="26" t="str">
        <f t="shared" si="289"/>
        <v/>
      </c>
      <c r="AC813" s="26" t="str">
        <f t="shared" si="290"/>
        <v/>
      </c>
      <c r="AD813" s="26" t="str">
        <f>IF(OR(ISBLANK(U813),ISBLANK(Q813),U813="-"),"",IF(ISNA(MATCH(U813,libtwolang,0)),FALSE,IF(AND(Z813=TRUE,INDEX(codetform,MATCH(Qualification!Q813,libtform,0))&gt;=10311000,INDEX(codetform,MATCH(Qualification!Q813,libtform,0))&lt;=10319900),IF(AND(INDEX(codetwolang,MATCH(Qualification!U813,libtwolang,0))&gt;=1,INDEX(codetwolang,MATCH(Qualification!U813,libtwolang,0))&lt;=999),TRUE,FALSE),IF(AND(INDEX(codetwolang,MATCH(Qualification!U813,libtwolang,0))&gt;=10,INDEX(codetwolang,MATCH(Qualification!U813,libtwolang,0))&lt;=99),FALSE,TRUE))))</f>
        <v/>
      </c>
      <c r="AE813" s="26" t="str">
        <f t="shared" si="283"/>
        <v/>
      </c>
      <c r="AF813" s="56" t="str">
        <f t="shared" si="291"/>
        <v/>
      </c>
    </row>
    <row r="814" spans="1:32">
      <c r="A814" s="40" t="str">
        <f t="shared" si="284"/>
        <v/>
      </c>
      <c r="B814" s="40" t="str">
        <f t="shared" si="270"/>
        <v/>
      </c>
      <c r="C814" s="65" t="str">
        <f t="shared" si="271"/>
        <v/>
      </c>
      <c r="D814" s="56" t="str">
        <f t="shared" si="272"/>
        <v/>
      </c>
      <c r="E814" s="56" t="str">
        <f t="shared" si="273"/>
        <v/>
      </c>
      <c r="F814" s="66" t="str">
        <f t="shared" si="274"/>
        <v/>
      </c>
      <c r="G814" s="66" t="str">
        <f t="shared" si="275"/>
        <v/>
      </c>
      <c r="H814" s="57" t="str">
        <f t="shared" si="276"/>
        <v/>
      </c>
      <c r="I814" s="57" t="str">
        <f t="shared" si="277"/>
        <v/>
      </c>
      <c r="J814" s="64" t="str">
        <f t="shared" si="278"/>
        <v/>
      </c>
      <c r="K814" s="64" t="str">
        <f t="shared" si="279"/>
        <v/>
      </c>
      <c r="L814" s="114" t="str">
        <f t="shared" si="280"/>
        <v/>
      </c>
      <c r="M814" s="114" t="str">
        <f t="shared" si="281"/>
        <v/>
      </c>
      <c r="N814" s="113" t="str">
        <f>IF(B814&lt;&gt;"",IF(INDEX(ctrlage,B814)=TRUE,Livraison!$B$15-(YEAR(INDEX(pgebdat,B814))),""),"")</f>
        <v/>
      </c>
      <c r="O814" s="107"/>
      <c r="P814" s="105"/>
      <c r="Q814" s="108"/>
      <c r="R814" s="126"/>
      <c r="S814" s="108"/>
      <c r="T814" s="108"/>
      <c r="U814" s="108"/>
      <c r="V814" s="105"/>
      <c r="W814" s="132" t="str">
        <f t="shared" si="285"/>
        <v/>
      </c>
      <c r="X814" s="26" t="str">
        <f t="shared" si="282"/>
        <v/>
      </c>
      <c r="Y814" s="26" t="str">
        <f t="shared" si="286"/>
        <v/>
      </c>
      <c r="Z814" s="26" t="str">
        <f t="shared" si="287"/>
        <v/>
      </c>
      <c r="AA814" s="26" t="str">
        <f t="shared" si="288"/>
        <v/>
      </c>
      <c r="AB814" s="26" t="str">
        <f t="shared" si="289"/>
        <v/>
      </c>
      <c r="AC814" s="26" t="str">
        <f t="shared" si="290"/>
        <v/>
      </c>
      <c r="AD814" s="26" t="str">
        <f>IF(OR(ISBLANK(U814),ISBLANK(Q814),U814="-"),"",IF(ISNA(MATCH(U814,libtwolang,0)),FALSE,IF(AND(Z814=TRUE,INDEX(codetform,MATCH(Qualification!Q814,libtform,0))&gt;=10311000,INDEX(codetform,MATCH(Qualification!Q814,libtform,0))&lt;=10319900),IF(AND(INDEX(codetwolang,MATCH(Qualification!U814,libtwolang,0))&gt;=1,INDEX(codetwolang,MATCH(Qualification!U814,libtwolang,0))&lt;=999),TRUE,FALSE),IF(AND(INDEX(codetwolang,MATCH(Qualification!U814,libtwolang,0))&gt;=10,INDEX(codetwolang,MATCH(Qualification!U814,libtwolang,0))&lt;=99),FALSE,TRUE))))</f>
        <v/>
      </c>
      <c r="AE814" s="26" t="str">
        <f t="shared" si="283"/>
        <v/>
      </c>
      <c r="AF814" s="56" t="str">
        <f t="shared" si="291"/>
        <v/>
      </c>
    </row>
    <row r="815" spans="1:32">
      <c r="A815" s="40" t="str">
        <f t="shared" si="284"/>
        <v/>
      </c>
      <c r="B815" s="40" t="str">
        <f t="shared" si="270"/>
        <v/>
      </c>
      <c r="C815" s="65" t="str">
        <f t="shared" si="271"/>
        <v/>
      </c>
      <c r="D815" s="56" t="str">
        <f t="shared" si="272"/>
        <v/>
      </c>
      <c r="E815" s="56" t="str">
        <f t="shared" si="273"/>
        <v/>
      </c>
      <c r="F815" s="66" t="str">
        <f t="shared" si="274"/>
        <v/>
      </c>
      <c r="G815" s="66" t="str">
        <f t="shared" si="275"/>
        <v/>
      </c>
      <c r="H815" s="57" t="str">
        <f t="shared" si="276"/>
        <v/>
      </c>
      <c r="I815" s="57" t="str">
        <f t="shared" si="277"/>
        <v/>
      </c>
      <c r="J815" s="64" t="str">
        <f t="shared" si="278"/>
        <v/>
      </c>
      <c r="K815" s="64" t="str">
        <f t="shared" si="279"/>
        <v/>
      </c>
      <c r="L815" s="114" t="str">
        <f t="shared" si="280"/>
        <v/>
      </c>
      <c r="M815" s="114" t="str">
        <f t="shared" si="281"/>
        <v/>
      </c>
      <c r="N815" s="113" t="str">
        <f>IF(B815&lt;&gt;"",IF(INDEX(ctrlage,B815)=TRUE,Livraison!$B$15-(YEAR(INDEX(pgebdat,B815))),""),"")</f>
        <v/>
      </c>
      <c r="O815" s="107"/>
      <c r="P815" s="105"/>
      <c r="Q815" s="108"/>
      <c r="R815" s="126"/>
      <c r="S815" s="108"/>
      <c r="T815" s="108"/>
      <c r="U815" s="108"/>
      <c r="V815" s="105"/>
      <c r="W815" s="132" t="str">
        <f t="shared" si="285"/>
        <v/>
      </c>
      <c r="X815" s="26" t="str">
        <f t="shared" si="282"/>
        <v/>
      </c>
      <c r="Y815" s="26" t="str">
        <f t="shared" si="286"/>
        <v/>
      </c>
      <c r="Z815" s="26" t="str">
        <f t="shared" si="287"/>
        <v/>
      </c>
      <c r="AA815" s="26" t="str">
        <f t="shared" si="288"/>
        <v/>
      </c>
      <c r="AB815" s="26" t="str">
        <f t="shared" si="289"/>
        <v/>
      </c>
      <c r="AC815" s="26" t="str">
        <f t="shared" si="290"/>
        <v/>
      </c>
      <c r="AD815" s="26" t="str">
        <f>IF(OR(ISBLANK(U815),ISBLANK(Q815),U815="-"),"",IF(ISNA(MATCH(U815,libtwolang,0)),FALSE,IF(AND(Z815=TRUE,INDEX(codetform,MATCH(Qualification!Q815,libtform,0))&gt;=10311000,INDEX(codetform,MATCH(Qualification!Q815,libtform,0))&lt;=10319900),IF(AND(INDEX(codetwolang,MATCH(Qualification!U815,libtwolang,0))&gt;=1,INDEX(codetwolang,MATCH(Qualification!U815,libtwolang,0))&lt;=999),TRUE,FALSE),IF(AND(INDEX(codetwolang,MATCH(Qualification!U815,libtwolang,0))&gt;=10,INDEX(codetwolang,MATCH(Qualification!U815,libtwolang,0))&lt;=99),FALSE,TRUE))))</f>
        <v/>
      </c>
      <c r="AE815" s="26" t="str">
        <f t="shared" si="283"/>
        <v/>
      </c>
      <c r="AF815" s="56" t="str">
        <f t="shared" si="291"/>
        <v/>
      </c>
    </row>
    <row r="816" spans="1:32">
      <c r="A816" s="40" t="str">
        <f t="shared" si="284"/>
        <v/>
      </c>
      <c r="B816" s="40" t="str">
        <f t="shared" si="270"/>
        <v/>
      </c>
      <c r="C816" s="65" t="str">
        <f t="shared" si="271"/>
        <v/>
      </c>
      <c r="D816" s="56" t="str">
        <f t="shared" si="272"/>
        <v/>
      </c>
      <c r="E816" s="56" t="str">
        <f t="shared" si="273"/>
        <v/>
      </c>
      <c r="F816" s="66" t="str">
        <f t="shared" si="274"/>
        <v/>
      </c>
      <c r="G816" s="66" t="str">
        <f t="shared" si="275"/>
        <v/>
      </c>
      <c r="H816" s="57" t="str">
        <f t="shared" si="276"/>
        <v/>
      </c>
      <c r="I816" s="57" t="str">
        <f t="shared" si="277"/>
        <v/>
      </c>
      <c r="J816" s="64" t="str">
        <f t="shared" si="278"/>
        <v/>
      </c>
      <c r="K816" s="64" t="str">
        <f t="shared" si="279"/>
        <v/>
      </c>
      <c r="L816" s="114" t="str">
        <f t="shared" si="280"/>
        <v/>
      </c>
      <c r="M816" s="114" t="str">
        <f t="shared" si="281"/>
        <v/>
      </c>
      <c r="N816" s="113" t="str">
        <f>IF(B816&lt;&gt;"",IF(INDEX(ctrlage,B816)=TRUE,Livraison!$B$15-(YEAR(INDEX(pgebdat,B816))),""),"")</f>
        <v/>
      </c>
      <c r="O816" s="107"/>
      <c r="P816" s="105"/>
      <c r="Q816" s="108"/>
      <c r="R816" s="126"/>
      <c r="S816" s="108"/>
      <c r="T816" s="108"/>
      <c r="U816" s="108"/>
      <c r="V816" s="105"/>
      <c r="W816" s="132" t="str">
        <f t="shared" si="285"/>
        <v/>
      </c>
      <c r="X816" s="26" t="str">
        <f t="shared" si="282"/>
        <v/>
      </c>
      <c r="Y816" s="26" t="str">
        <f t="shared" si="286"/>
        <v/>
      </c>
      <c r="Z816" s="26" t="str">
        <f t="shared" si="287"/>
        <v/>
      </c>
      <c r="AA816" s="26" t="str">
        <f t="shared" si="288"/>
        <v/>
      </c>
      <c r="AB816" s="26" t="str">
        <f t="shared" si="289"/>
        <v/>
      </c>
      <c r="AC816" s="26" t="str">
        <f t="shared" si="290"/>
        <v/>
      </c>
      <c r="AD816" s="26" t="str">
        <f>IF(OR(ISBLANK(U816),ISBLANK(Q816),U816="-"),"",IF(ISNA(MATCH(U816,libtwolang,0)),FALSE,IF(AND(Z816=TRUE,INDEX(codetform,MATCH(Qualification!Q816,libtform,0))&gt;=10311000,INDEX(codetform,MATCH(Qualification!Q816,libtform,0))&lt;=10319900),IF(AND(INDEX(codetwolang,MATCH(Qualification!U816,libtwolang,0))&gt;=1,INDEX(codetwolang,MATCH(Qualification!U816,libtwolang,0))&lt;=999),TRUE,FALSE),IF(AND(INDEX(codetwolang,MATCH(Qualification!U816,libtwolang,0))&gt;=10,INDEX(codetwolang,MATCH(Qualification!U816,libtwolang,0))&lt;=99),FALSE,TRUE))))</f>
        <v/>
      </c>
      <c r="AE816" s="26" t="str">
        <f t="shared" si="283"/>
        <v/>
      </c>
      <c r="AF816" s="56" t="str">
        <f t="shared" si="291"/>
        <v/>
      </c>
    </row>
    <row r="817" spans="1:32">
      <c r="A817" s="40" t="str">
        <f t="shared" si="284"/>
        <v/>
      </c>
      <c r="B817" s="40" t="str">
        <f t="shared" si="270"/>
        <v/>
      </c>
      <c r="C817" s="65" t="str">
        <f t="shared" si="271"/>
        <v/>
      </c>
      <c r="D817" s="56" t="str">
        <f t="shared" si="272"/>
        <v/>
      </c>
      <c r="E817" s="56" t="str">
        <f t="shared" si="273"/>
        <v/>
      </c>
      <c r="F817" s="66" t="str">
        <f t="shared" si="274"/>
        <v/>
      </c>
      <c r="G817" s="66" t="str">
        <f t="shared" si="275"/>
        <v/>
      </c>
      <c r="H817" s="57" t="str">
        <f t="shared" si="276"/>
        <v/>
      </c>
      <c r="I817" s="57" t="str">
        <f t="shared" si="277"/>
        <v/>
      </c>
      <c r="J817" s="64" t="str">
        <f t="shared" si="278"/>
        <v/>
      </c>
      <c r="K817" s="64" t="str">
        <f t="shared" si="279"/>
        <v/>
      </c>
      <c r="L817" s="114" t="str">
        <f t="shared" si="280"/>
        <v/>
      </c>
      <c r="M817" s="114" t="str">
        <f t="shared" si="281"/>
        <v/>
      </c>
      <c r="N817" s="113" t="str">
        <f>IF(B817&lt;&gt;"",IF(INDEX(ctrlage,B817)=TRUE,Livraison!$B$15-(YEAR(INDEX(pgebdat,B817))),""),"")</f>
        <v/>
      </c>
      <c r="O817" s="107"/>
      <c r="P817" s="105"/>
      <c r="Q817" s="108"/>
      <c r="R817" s="126"/>
      <c r="S817" s="108"/>
      <c r="T817" s="108"/>
      <c r="U817" s="108"/>
      <c r="V817" s="105"/>
      <c r="W817" s="132" t="str">
        <f t="shared" si="285"/>
        <v/>
      </c>
      <c r="X817" s="26" t="str">
        <f t="shared" si="282"/>
        <v/>
      </c>
      <c r="Y817" s="26" t="str">
        <f t="shared" si="286"/>
        <v/>
      </c>
      <c r="Z817" s="26" t="str">
        <f t="shared" si="287"/>
        <v/>
      </c>
      <c r="AA817" s="26" t="str">
        <f t="shared" si="288"/>
        <v/>
      </c>
      <c r="AB817" s="26" t="str">
        <f t="shared" si="289"/>
        <v/>
      </c>
      <c r="AC817" s="26" t="str">
        <f t="shared" si="290"/>
        <v/>
      </c>
      <c r="AD817" s="26" t="str">
        <f>IF(OR(ISBLANK(U817),ISBLANK(Q817),U817="-"),"",IF(ISNA(MATCH(U817,libtwolang,0)),FALSE,IF(AND(Z817=TRUE,INDEX(codetform,MATCH(Qualification!Q817,libtform,0))&gt;=10311000,INDEX(codetform,MATCH(Qualification!Q817,libtform,0))&lt;=10319900),IF(AND(INDEX(codetwolang,MATCH(Qualification!U817,libtwolang,0))&gt;=1,INDEX(codetwolang,MATCH(Qualification!U817,libtwolang,0))&lt;=999),TRUE,FALSE),IF(AND(INDEX(codetwolang,MATCH(Qualification!U817,libtwolang,0))&gt;=10,INDEX(codetwolang,MATCH(Qualification!U817,libtwolang,0))&lt;=99),FALSE,TRUE))))</f>
        <v/>
      </c>
      <c r="AE817" s="26" t="str">
        <f t="shared" si="283"/>
        <v/>
      </c>
      <c r="AF817" s="56" t="str">
        <f t="shared" si="291"/>
        <v/>
      </c>
    </row>
    <row r="818" spans="1:32">
      <c r="A818" s="40" t="str">
        <f t="shared" si="284"/>
        <v/>
      </c>
      <c r="B818" s="40" t="str">
        <f t="shared" si="270"/>
        <v/>
      </c>
      <c r="C818" s="65" t="str">
        <f t="shared" si="271"/>
        <v/>
      </c>
      <c r="D818" s="56" t="str">
        <f t="shared" si="272"/>
        <v/>
      </c>
      <c r="E818" s="56" t="str">
        <f t="shared" si="273"/>
        <v/>
      </c>
      <c r="F818" s="66" t="str">
        <f t="shared" si="274"/>
        <v/>
      </c>
      <c r="G818" s="66" t="str">
        <f t="shared" si="275"/>
        <v/>
      </c>
      <c r="H818" s="57" t="str">
        <f t="shared" si="276"/>
        <v/>
      </c>
      <c r="I818" s="57" t="str">
        <f t="shared" si="277"/>
        <v/>
      </c>
      <c r="J818" s="64" t="str">
        <f t="shared" si="278"/>
        <v/>
      </c>
      <c r="K818" s="64" t="str">
        <f t="shared" si="279"/>
        <v/>
      </c>
      <c r="L818" s="114" t="str">
        <f t="shared" si="280"/>
        <v/>
      </c>
      <c r="M818" s="114" t="str">
        <f t="shared" si="281"/>
        <v/>
      </c>
      <c r="N818" s="113" t="str">
        <f>IF(B818&lt;&gt;"",IF(INDEX(ctrlage,B818)=TRUE,Livraison!$B$15-(YEAR(INDEX(pgebdat,B818))),""),"")</f>
        <v/>
      </c>
      <c r="O818" s="107"/>
      <c r="P818" s="105"/>
      <c r="Q818" s="108"/>
      <c r="R818" s="126"/>
      <c r="S818" s="108"/>
      <c r="T818" s="108"/>
      <c r="U818" s="108"/>
      <c r="V818" s="105"/>
      <c r="W818" s="132" t="str">
        <f t="shared" si="285"/>
        <v/>
      </c>
      <c r="X818" s="26" t="str">
        <f t="shared" si="282"/>
        <v/>
      </c>
      <c r="Y818" s="26" t="str">
        <f t="shared" si="286"/>
        <v/>
      </c>
      <c r="Z818" s="26" t="str">
        <f t="shared" si="287"/>
        <v/>
      </c>
      <c r="AA818" s="26" t="str">
        <f t="shared" si="288"/>
        <v/>
      </c>
      <c r="AB818" s="26" t="str">
        <f t="shared" si="289"/>
        <v/>
      </c>
      <c r="AC818" s="26" t="str">
        <f t="shared" si="290"/>
        <v/>
      </c>
      <c r="AD818" s="26" t="str">
        <f>IF(OR(ISBLANK(U818),ISBLANK(Q818),U818="-"),"",IF(ISNA(MATCH(U818,libtwolang,0)),FALSE,IF(AND(Z818=TRUE,INDEX(codetform,MATCH(Qualification!Q818,libtform,0))&gt;=10311000,INDEX(codetform,MATCH(Qualification!Q818,libtform,0))&lt;=10319900),IF(AND(INDEX(codetwolang,MATCH(Qualification!U818,libtwolang,0))&gt;=1,INDEX(codetwolang,MATCH(Qualification!U818,libtwolang,0))&lt;=999),TRUE,FALSE),IF(AND(INDEX(codetwolang,MATCH(Qualification!U818,libtwolang,0))&gt;=10,INDEX(codetwolang,MATCH(Qualification!U818,libtwolang,0))&lt;=99),FALSE,TRUE))))</f>
        <v/>
      </c>
      <c r="AE818" s="26" t="str">
        <f t="shared" si="283"/>
        <v/>
      </c>
      <c r="AF818" s="56" t="str">
        <f t="shared" si="291"/>
        <v/>
      </c>
    </row>
    <row r="819" spans="1:32">
      <c r="A819" s="40" t="str">
        <f t="shared" si="284"/>
        <v/>
      </c>
      <c r="B819" s="40" t="str">
        <f t="shared" si="270"/>
        <v/>
      </c>
      <c r="C819" s="65" t="str">
        <f t="shared" si="271"/>
        <v/>
      </c>
      <c r="D819" s="56" t="str">
        <f t="shared" si="272"/>
        <v/>
      </c>
      <c r="E819" s="56" t="str">
        <f t="shared" si="273"/>
        <v/>
      </c>
      <c r="F819" s="66" t="str">
        <f t="shared" si="274"/>
        <v/>
      </c>
      <c r="G819" s="66" t="str">
        <f t="shared" si="275"/>
        <v/>
      </c>
      <c r="H819" s="57" t="str">
        <f t="shared" si="276"/>
        <v/>
      </c>
      <c r="I819" s="57" t="str">
        <f t="shared" si="277"/>
        <v/>
      </c>
      <c r="J819" s="64" t="str">
        <f t="shared" si="278"/>
        <v/>
      </c>
      <c r="K819" s="64" t="str">
        <f t="shared" si="279"/>
        <v/>
      </c>
      <c r="L819" s="114" t="str">
        <f t="shared" si="280"/>
        <v/>
      </c>
      <c r="M819" s="114" t="str">
        <f t="shared" si="281"/>
        <v/>
      </c>
      <c r="N819" s="113" t="str">
        <f>IF(B819&lt;&gt;"",IF(INDEX(ctrlage,B819)=TRUE,Livraison!$B$15-(YEAR(INDEX(pgebdat,B819))),""),"")</f>
        <v/>
      </c>
      <c r="O819" s="107"/>
      <c r="P819" s="105"/>
      <c r="Q819" s="108"/>
      <c r="R819" s="126"/>
      <c r="S819" s="108"/>
      <c r="T819" s="108"/>
      <c r="U819" s="108"/>
      <c r="V819" s="105"/>
      <c r="W819" s="132" t="str">
        <f t="shared" si="285"/>
        <v/>
      </c>
      <c r="X819" s="26" t="str">
        <f t="shared" si="282"/>
        <v/>
      </c>
      <c r="Y819" s="26" t="str">
        <f t="shared" si="286"/>
        <v/>
      </c>
      <c r="Z819" s="26" t="str">
        <f t="shared" si="287"/>
        <v/>
      </c>
      <c r="AA819" s="26" t="str">
        <f t="shared" si="288"/>
        <v/>
      </c>
      <c r="AB819" s="26" t="str">
        <f t="shared" si="289"/>
        <v/>
      </c>
      <c r="AC819" s="26" t="str">
        <f t="shared" si="290"/>
        <v/>
      </c>
      <c r="AD819" s="26" t="str">
        <f>IF(OR(ISBLANK(U819),ISBLANK(Q819),U819="-"),"",IF(ISNA(MATCH(U819,libtwolang,0)),FALSE,IF(AND(Z819=TRUE,INDEX(codetform,MATCH(Qualification!Q819,libtform,0))&gt;=10311000,INDEX(codetform,MATCH(Qualification!Q819,libtform,0))&lt;=10319900),IF(AND(INDEX(codetwolang,MATCH(Qualification!U819,libtwolang,0))&gt;=1,INDEX(codetwolang,MATCH(Qualification!U819,libtwolang,0))&lt;=999),TRUE,FALSE),IF(AND(INDEX(codetwolang,MATCH(Qualification!U819,libtwolang,0))&gt;=10,INDEX(codetwolang,MATCH(Qualification!U819,libtwolang,0))&lt;=99),FALSE,TRUE))))</f>
        <v/>
      </c>
      <c r="AE819" s="26" t="str">
        <f t="shared" si="283"/>
        <v/>
      </c>
      <c r="AF819" s="56" t="str">
        <f t="shared" si="291"/>
        <v/>
      </c>
    </row>
    <row r="820" spans="1:32">
      <c r="A820" s="40" t="str">
        <f t="shared" si="284"/>
        <v/>
      </c>
      <c r="B820" s="40" t="str">
        <f t="shared" si="270"/>
        <v/>
      </c>
      <c r="C820" s="65" t="str">
        <f t="shared" si="271"/>
        <v/>
      </c>
      <c r="D820" s="56" t="str">
        <f t="shared" si="272"/>
        <v/>
      </c>
      <c r="E820" s="56" t="str">
        <f t="shared" si="273"/>
        <v/>
      </c>
      <c r="F820" s="66" t="str">
        <f t="shared" si="274"/>
        <v/>
      </c>
      <c r="G820" s="66" t="str">
        <f t="shared" si="275"/>
        <v/>
      </c>
      <c r="H820" s="57" t="str">
        <f t="shared" si="276"/>
        <v/>
      </c>
      <c r="I820" s="57" t="str">
        <f t="shared" si="277"/>
        <v/>
      </c>
      <c r="J820" s="64" t="str">
        <f t="shared" si="278"/>
        <v/>
      </c>
      <c r="K820" s="64" t="str">
        <f t="shared" si="279"/>
        <v/>
      </c>
      <c r="L820" s="114" t="str">
        <f t="shared" si="280"/>
        <v/>
      </c>
      <c r="M820" s="114" t="str">
        <f t="shared" si="281"/>
        <v/>
      </c>
      <c r="N820" s="113" t="str">
        <f>IF(B820&lt;&gt;"",IF(INDEX(ctrlage,B820)=TRUE,Livraison!$B$15-(YEAR(INDEX(pgebdat,B820))),""),"")</f>
        <v/>
      </c>
      <c r="O820" s="107"/>
      <c r="P820" s="105"/>
      <c r="Q820" s="108"/>
      <c r="R820" s="126"/>
      <c r="S820" s="108"/>
      <c r="T820" s="108"/>
      <c r="U820" s="108"/>
      <c r="V820" s="105"/>
      <c r="W820" s="132" t="str">
        <f t="shared" si="285"/>
        <v/>
      </c>
      <c r="X820" s="26" t="str">
        <f t="shared" si="282"/>
        <v/>
      </c>
      <c r="Y820" s="26" t="str">
        <f t="shared" si="286"/>
        <v/>
      </c>
      <c r="Z820" s="26" t="str">
        <f t="shared" si="287"/>
        <v/>
      </c>
      <c r="AA820" s="26" t="str">
        <f t="shared" si="288"/>
        <v/>
      </c>
      <c r="AB820" s="26" t="str">
        <f t="shared" si="289"/>
        <v/>
      </c>
      <c r="AC820" s="26" t="str">
        <f t="shared" si="290"/>
        <v/>
      </c>
      <c r="AD820" s="26" t="str">
        <f>IF(OR(ISBLANK(U820),ISBLANK(Q820),U820="-"),"",IF(ISNA(MATCH(U820,libtwolang,0)),FALSE,IF(AND(Z820=TRUE,INDEX(codetform,MATCH(Qualification!Q820,libtform,0))&gt;=10311000,INDEX(codetform,MATCH(Qualification!Q820,libtform,0))&lt;=10319900),IF(AND(INDEX(codetwolang,MATCH(Qualification!U820,libtwolang,0))&gt;=1,INDEX(codetwolang,MATCH(Qualification!U820,libtwolang,0))&lt;=999),TRUE,FALSE),IF(AND(INDEX(codetwolang,MATCH(Qualification!U820,libtwolang,0))&gt;=10,INDEX(codetwolang,MATCH(Qualification!U820,libtwolang,0))&lt;=99),FALSE,TRUE))))</f>
        <v/>
      </c>
      <c r="AE820" s="26" t="str">
        <f t="shared" si="283"/>
        <v/>
      </c>
      <c r="AF820" s="56" t="str">
        <f t="shared" si="291"/>
        <v/>
      </c>
    </row>
    <row r="821" spans="1:32">
      <c r="A821" s="40" t="str">
        <f t="shared" si="284"/>
        <v/>
      </c>
      <c r="B821" s="40" t="str">
        <f t="shared" si="270"/>
        <v/>
      </c>
      <c r="C821" s="65" t="str">
        <f t="shared" si="271"/>
        <v/>
      </c>
      <c r="D821" s="56" t="str">
        <f t="shared" si="272"/>
        <v/>
      </c>
      <c r="E821" s="56" t="str">
        <f t="shared" si="273"/>
        <v/>
      </c>
      <c r="F821" s="66" t="str">
        <f t="shared" si="274"/>
        <v/>
      </c>
      <c r="G821" s="66" t="str">
        <f t="shared" si="275"/>
        <v/>
      </c>
      <c r="H821" s="57" t="str">
        <f t="shared" si="276"/>
        <v/>
      </c>
      <c r="I821" s="57" t="str">
        <f t="shared" si="277"/>
        <v/>
      </c>
      <c r="J821" s="64" t="str">
        <f t="shared" si="278"/>
        <v/>
      </c>
      <c r="K821" s="64" t="str">
        <f t="shared" si="279"/>
        <v/>
      </c>
      <c r="L821" s="114" t="str">
        <f t="shared" si="280"/>
        <v/>
      </c>
      <c r="M821" s="114" t="str">
        <f t="shared" si="281"/>
        <v/>
      </c>
      <c r="N821" s="113" t="str">
        <f>IF(B821&lt;&gt;"",IF(INDEX(ctrlage,B821)=TRUE,Livraison!$B$15-(YEAR(INDEX(pgebdat,B821))),""),"")</f>
        <v/>
      </c>
      <c r="O821" s="107"/>
      <c r="P821" s="105"/>
      <c r="Q821" s="108"/>
      <c r="R821" s="126"/>
      <c r="S821" s="108"/>
      <c r="T821" s="108"/>
      <c r="U821" s="108"/>
      <c r="V821" s="105"/>
      <c r="W821" s="132" t="str">
        <f t="shared" si="285"/>
        <v/>
      </c>
      <c r="X821" s="26" t="str">
        <f t="shared" si="282"/>
        <v/>
      </c>
      <c r="Y821" s="26" t="str">
        <f t="shared" si="286"/>
        <v/>
      </c>
      <c r="Z821" s="26" t="str">
        <f t="shared" si="287"/>
        <v/>
      </c>
      <c r="AA821" s="26" t="str">
        <f t="shared" si="288"/>
        <v/>
      </c>
      <c r="AB821" s="26" t="str">
        <f t="shared" si="289"/>
        <v/>
      </c>
      <c r="AC821" s="26" t="str">
        <f t="shared" si="290"/>
        <v/>
      </c>
      <c r="AD821" s="26" t="str">
        <f>IF(OR(ISBLANK(U821),ISBLANK(Q821),U821="-"),"",IF(ISNA(MATCH(U821,libtwolang,0)),FALSE,IF(AND(Z821=TRUE,INDEX(codetform,MATCH(Qualification!Q821,libtform,0))&gt;=10311000,INDEX(codetform,MATCH(Qualification!Q821,libtform,0))&lt;=10319900),IF(AND(INDEX(codetwolang,MATCH(Qualification!U821,libtwolang,0))&gt;=1,INDEX(codetwolang,MATCH(Qualification!U821,libtwolang,0))&lt;=999),TRUE,FALSE),IF(AND(INDEX(codetwolang,MATCH(Qualification!U821,libtwolang,0))&gt;=10,INDEX(codetwolang,MATCH(Qualification!U821,libtwolang,0))&lt;=99),FALSE,TRUE))))</f>
        <v/>
      </c>
      <c r="AE821" s="26" t="str">
        <f t="shared" si="283"/>
        <v/>
      </c>
      <c r="AF821" s="56" t="str">
        <f t="shared" si="291"/>
        <v/>
      </c>
    </row>
    <row r="822" spans="1:32">
      <c r="A822" s="40" t="str">
        <f t="shared" si="284"/>
        <v/>
      </c>
      <c r="B822" s="40" t="str">
        <f t="shared" si="270"/>
        <v/>
      </c>
      <c r="C822" s="65" t="str">
        <f t="shared" si="271"/>
        <v/>
      </c>
      <c r="D822" s="56" t="str">
        <f t="shared" si="272"/>
        <v/>
      </c>
      <c r="E822" s="56" t="str">
        <f t="shared" si="273"/>
        <v/>
      </c>
      <c r="F822" s="66" t="str">
        <f t="shared" si="274"/>
        <v/>
      </c>
      <c r="G822" s="66" t="str">
        <f t="shared" si="275"/>
        <v/>
      </c>
      <c r="H822" s="57" t="str">
        <f t="shared" si="276"/>
        <v/>
      </c>
      <c r="I822" s="57" t="str">
        <f t="shared" si="277"/>
        <v/>
      </c>
      <c r="J822" s="64" t="str">
        <f t="shared" si="278"/>
        <v/>
      </c>
      <c r="K822" s="64" t="str">
        <f t="shared" si="279"/>
        <v/>
      </c>
      <c r="L822" s="114" t="str">
        <f t="shared" si="280"/>
        <v/>
      </c>
      <c r="M822" s="114" t="str">
        <f t="shared" si="281"/>
        <v/>
      </c>
      <c r="N822" s="113" t="str">
        <f>IF(B822&lt;&gt;"",IF(INDEX(ctrlage,B822)=TRUE,Livraison!$B$15-(YEAR(INDEX(pgebdat,B822))),""),"")</f>
        <v/>
      </c>
      <c r="O822" s="107"/>
      <c r="P822" s="105"/>
      <c r="Q822" s="108"/>
      <c r="R822" s="126"/>
      <c r="S822" s="108"/>
      <c r="T822" s="108"/>
      <c r="U822" s="108"/>
      <c r="V822" s="105"/>
      <c r="W822" s="132" t="str">
        <f t="shared" si="285"/>
        <v/>
      </c>
      <c r="X822" s="26" t="str">
        <f t="shared" si="282"/>
        <v/>
      </c>
      <c r="Y822" s="26" t="str">
        <f t="shared" si="286"/>
        <v/>
      </c>
      <c r="Z822" s="26" t="str">
        <f t="shared" si="287"/>
        <v/>
      </c>
      <c r="AA822" s="26" t="str">
        <f t="shared" si="288"/>
        <v/>
      </c>
      <c r="AB822" s="26" t="str">
        <f t="shared" si="289"/>
        <v/>
      </c>
      <c r="AC822" s="26" t="str">
        <f t="shared" si="290"/>
        <v/>
      </c>
      <c r="AD822" s="26" t="str">
        <f>IF(OR(ISBLANK(U822),ISBLANK(Q822),U822="-"),"",IF(ISNA(MATCH(U822,libtwolang,0)),FALSE,IF(AND(Z822=TRUE,INDEX(codetform,MATCH(Qualification!Q822,libtform,0))&gt;=10311000,INDEX(codetform,MATCH(Qualification!Q822,libtform,0))&lt;=10319900),IF(AND(INDEX(codetwolang,MATCH(Qualification!U822,libtwolang,0))&gt;=1,INDEX(codetwolang,MATCH(Qualification!U822,libtwolang,0))&lt;=999),TRUE,FALSE),IF(AND(INDEX(codetwolang,MATCH(Qualification!U822,libtwolang,0))&gt;=10,INDEX(codetwolang,MATCH(Qualification!U822,libtwolang,0))&lt;=99),FALSE,TRUE))))</f>
        <v/>
      </c>
      <c r="AE822" s="26" t="str">
        <f t="shared" si="283"/>
        <v/>
      </c>
      <c r="AF822" s="56" t="str">
        <f t="shared" si="291"/>
        <v/>
      </c>
    </row>
    <row r="823" spans="1:32">
      <c r="A823" s="40" t="str">
        <f t="shared" si="284"/>
        <v/>
      </c>
      <c r="B823" s="40" t="str">
        <f t="shared" si="270"/>
        <v/>
      </c>
      <c r="C823" s="65" t="str">
        <f t="shared" si="271"/>
        <v/>
      </c>
      <c r="D823" s="56" t="str">
        <f t="shared" si="272"/>
        <v/>
      </c>
      <c r="E823" s="56" t="str">
        <f t="shared" si="273"/>
        <v/>
      </c>
      <c r="F823" s="66" t="str">
        <f t="shared" si="274"/>
        <v/>
      </c>
      <c r="G823" s="66" t="str">
        <f t="shared" si="275"/>
        <v/>
      </c>
      <c r="H823" s="57" t="str">
        <f t="shared" si="276"/>
        <v/>
      </c>
      <c r="I823" s="57" t="str">
        <f t="shared" si="277"/>
        <v/>
      </c>
      <c r="J823" s="64" t="str">
        <f t="shared" si="278"/>
        <v/>
      </c>
      <c r="K823" s="64" t="str">
        <f t="shared" si="279"/>
        <v/>
      </c>
      <c r="L823" s="114" t="str">
        <f t="shared" si="280"/>
        <v/>
      </c>
      <c r="M823" s="114" t="str">
        <f t="shared" si="281"/>
        <v/>
      </c>
      <c r="N823" s="113" t="str">
        <f>IF(B823&lt;&gt;"",IF(INDEX(ctrlage,B823)=TRUE,Livraison!$B$15-(YEAR(INDEX(pgebdat,B823))),""),"")</f>
        <v/>
      </c>
      <c r="O823" s="107"/>
      <c r="P823" s="105"/>
      <c r="Q823" s="108"/>
      <c r="R823" s="126"/>
      <c r="S823" s="108"/>
      <c r="T823" s="108"/>
      <c r="U823" s="108"/>
      <c r="V823" s="105"/>
      <c r="W823" s="132" t="str">
        <f t="shared" si="285"/>
        <v/>
      </c>
      <c r="X823" s="26" t="str">
        <f t="shared" si="282"/>
        <v/>
      </c>
      <c r="Y823" s="26" t="str">
        <f t="shared" si="286"/>
        <v/>
      </c>
      <c r="Z823" s="26" t="str">
        <f t="shared" si="287"/>
        <v/>
      </c>
      <c r="AA823" s="26" t="str">
        <f t="shared" si="288"/>
        <v/>
      </c>
      <c r="AB823" s="26" t="str">
        <f t="shared" si="289"/>
        <v/>
      </c>
      <c r="AC823" s="26" t="str">
        <f t="shared" si="290"/>
        <v/>
      </c>
      <c r="AD823" s="26" t="str">
        <f>IF(OR(ISBLANK(U823),ISBLANK(Q823),U823="-"),"",IF(ISNA(MATCH(U823,libtwolang,0)),FALSE,IF(AND(Z823=TRUE,INDEX(codetform,MATCH(Qualification!Q823,libtform,0))&gt;=10311000,INDEX(codetform,MATCH(Qualification!Q823,libtform,0))&lt;=10319900),IF(AND(INDEX(codetwolang,MATCH(Qualification!U823,libtwolang,0))&gt;=1,INDEX(codetwolang,MATCH(Qualification!U823,libtwolang,0))&lt;=999),TRUE,FALSE),IF(AND(INDEX(codetwolang,MATCH(Qualification!U823,libtwolang,0))&gt;=10,INDEX(codetwolang,MATCH(Qualification!U823,libtwolang,0))&lt;=99),FALSE,TRUE))))</f>
        <v/>
      </c>
      <c r="AE823" s="26" t="str">
        <f t="shared" si="283"/>
        <v/>
      </c>
      <c r="AF823" s="56" t="str">
        <f t="shared" si="291"/>
        <v/>
      </c>
    </row>
    <row r="824" spans="1:32">
      <c r="A824" s="40" t="str">
        <f t="shared" si="284"/>
        <v/>
      </c>
      <c r="B824" s="40" t="str">
        <f t="shared" si="270"/>
        <v/>
      </c>
      <c r="C824" s="65" t="str">
        <f t="shared" si="271"/>
        <v/>
      </c>
      <c r="D824" s="56" t="str">
        <f t="shared" si="272"/>
        <v/>
      </c>
      <c r="E824" s="56" t="str">
        <f t="shared" si="273"/>
        <v/>
      </c>
      <c r="F824" s="66" t="str">
        <f t="shared" si="274"/>
        <v/>
      </c>
      <c r="G824" s="66" t="str">
        <f t="shared" si="275"/>
        <v/>
      </c>
      <c r="H824" s="57" t="str">
        <f t="shared" si="276"/>
        <v/>
      </c>
      <c r="I824" s="57" t="str">
        <f t="shared" si="277"/>
        <v/>
      </c>
      <c r="J824" s="64" t="str">
        <f t="shared" si="278"/>
        <v/>
      </c>
      <c r="K824" s="64" t="str">
        <f t="shared" si="279"/>
        <v/>
      </c>
      <c r="L824" s="114" t="str">
        <f t="shared" si="280"/>
        <v/>
      </c>
      <c r="M824" s="114" t="str">
        <f t="shared" si="281"/>
        <v/>
      </c>
      <c r="N824" s="113" t="str">
        <f>IF(B824&lt;&gt;"",IF(INDEX(ctrlage,B824)=TRUE,Livraison!$B$15-(YEAR(INDEX(pgebdat,B824))),""),"")</f>
        <v/>
      </c>
      <c r="O824" s="107"/>
      <c r="P824" s="105"/>
      <c r="Q824" s="108"/>
      <c r="R824" s="126"/>
      <c r="S824" s="108"/>
      <c r="T824" s="108"/>
      <c r="U824" s="108"/>
      <c r="V824" s="105"/>
      <c r="W824" s="132" t="str">
        <f t="shared" si="285"/>
        <v/>
      </c>
      <c r="X824" s="26" t="str">
        <f t="shared" si="282"/>
        <v/>
      </c>
      <c r="Y824" s="26" t="str">
        <f t="shared" si="286"/>
        <v/>
      </c>
      <c r="Z824" s="26" t="str">
        <f t="shared" si="287"/>
        <v/>
      </c>
      <c r="AA824" s="26" t="str">
        <f t="shared" si="288"/>
        <v/>
      </c>
      <c r="AB824" s="26" t="str">
        <f t="shared" si="289"/>
        <v/>
      </c>
      <c r="AC824" s="26" t="str">
        <f t="shared" si="290"/>
        <v/>
      </c>
      <c r="AD824" s="26" t="str">
        <f>IF(OR(ISBLANK(U824),ISBLANK(Q824),U824="-"),"",IF(ISNA(MATCH(U824,libtwolang,0)),FALSE,IF(AND(Z824=TRUE,INDEX(codetform,MATCH(Qualification!Q824,libtform,0))&gt;=10311000,INDEX(codetform,MATCH(Qualification!Q824,libtform,0))&lt;=10319900),IF(AND(INDEX(codetwolang,MATCH(Qualification!U824,libtwolang,0))&gt;=1,INDEX(codetwolang,MATCH(Qualification!U824,libtwolang,0))&lt;=999),TRUE,FALSE),IF(AND(INDEX(codetwolang,MATCH(Qualification!U824,libtwolang,0))&gt;=10,INDEX(codetwolang,MATCH(Qualification!U824,libtwolang,0))&lt;=99),FALSE,TRUE))))</f>
        <v/>
      </c>
      <c r="AE824" s="26" t="str">
        <f t="shared" si="283"/>
        <v/>
      </c>
      <c r="AF824" s="56" t="str">
        <f t="shared" si="291"/>
        <v/>
      </c>
    </row>
    <row r="825" spans="1:32">
      <c r="A825" s="40" t="str">
        <f t="shared" si="284"/>
        <v/>
      </c>
      <c r="B825" s="40" t="str">
        <f t="shared" si="270"/>
        <v/>
      </c>
      <c r="C825" s="65" t="str">
        <f t="shared" si="271"/>
        <v/>
      </c>
      <c r="D825" s="56" t="str">
        <f t="shared" si="272"/>
        <v/>
      </c>
      <c r="E825" s="56" t="str">
        <f t="shared" si="273"/>
        <v/>
      </c>
      <c r="F825" s="66" t="str">
        <f t="shared" si="274"/>
        <v/>
      </c>
      <c r="G825" s="66" t="str">
        <f t="shared" si="275"/>
        <v/>
      </c>
      <c r="H825" s="57" t="str">
        <f t="shared" si="276"/>
        <v/>
      </c>
      <c r="I825" s="57" t="str">
        <f t="shared" si="277"/>
        <v/>
      </c>
      <c r="J825" s="64" t="str">
        <f t="shared" si="278"/>
        <v/>
      </c>
      <c r="K825" s="64" t="str">
        <f t="shared" si="279"/>
        <v/>
      </c>
      <c r="L825" s="114" t="str">
        <f t="shared" si="280"/>
        <v/>
      </c>
      <c r="M825" s="114" t="str">
        <f t="shared" si="281"/>
        <v/>
      </c>
      <c r="N825" s="113" t="str">
        <f>IF(B825&lt;&gt;"",IF(INDEX(ctrlage,B825)=TRUE,Livraison!$B$15-(YEAR(INDEX(pgebdat,B825))),""),"")</f>
        <v/>
      </c>
      <c r="O825" s="107"/>
      <c r="P825" s="105"/>
      <c r="Q825" s="108"/>
      <c r="R825" s="126"/>
      <c r="S825" s="108"/>
      <c r="T825" s="108"/>
      <c r="U825" s="108"/>
      <c r="V825" s="105"/>
      <c r="W825" s="132" t="str">
        <f t="shared" si="285"/>
        <v/>
      </c>
      <c r="X825" s="26" t="str">
        <f t="shared" si="282"/>
        <v/>
      </c>
      <c r="Y825" s="26" t="str">
        <f t="shared" si="286"/>
        <v/>
      </c>
      <c r="Z825" s="26" t="str">
        <f t="shared" si="287"/>
        <v/>
      </c>
      <c r="AA825" s="26" t="str">
        <f t="shared" si="288"/>
        <v/>
      </c>
      <c r="AB825" s="26" t="str">
        <f t="shared" si="289"/>
        <v/>
      </c>
      <c r="AC825" s="26" t="str">
        <f t="shared" si="290"/>
        <v/>
      </c>
      <c r="AD825" s="26" t="str">
        <f>IF(OR(ISBLANK(U825),ISBLANK(Q825),U825="-"),"",IF(ISNA(MATCH(U825,libtwolang,0)),FALSE,IF(AND(Z825=TRUE,INDEX(codetform,MATCH(Qualification!Q825,libtform,0))&gt;=10311000,INDEX(codetform,MATCH(Qualification!Q825,libtform,0))&lt;=10319900),IF(AND(INDEX(codetwolang,MATCH(Qualification!U825,libtwolang,0))&gt;=1,INDEX(codetwolang,MATCH(Qualification!U825,libtwolang,0))&lt;=999),TRUE,FALSE),IF(AND(INDEX(codetwolang,MATCH(Qualification!U825,libtwolang,0))&gt;=10,INDEX(codetwolang,MATCH(Qualification!U825,libtwolang,0))&lt;=99),FALSE,TRUE))))</f>
        <v/>
      </c>
      <c r="AE825" s="26" t="str">
        <f t="shared" si="283"/>
        <v/>
      </c>
      <c r="AF825" s="56" t="str">
        <f t="shared" si="291"/>
        <v/>
      </c>
    </row>
    <row r="826" spans="1:32">
      <c r="A826" s="40" t="str">
        <f t="shared" si="284"/>
        <v/>
      </c>
      <c r="B826" s="40" t="str">
        <f t="shared" si="270"/>
        <v/>
      </c>
      <c r="C826" s="65" t="str">
        <f t="shared" si="271"/>
        <v/>
      </c>
      <c r="D826" s="56" t="str">
        <f t="shared" si="272"/>
        <v/>
      </c>
      <c r="E826" s="56" t="str">
        <f t="shared" si="273"/>
        <v/>
      </c>
      <c r="F826" s="66" t="str">
        <f t="shared" si="274"/>
        <v/>
      </c>
      <c r="G826" s="66" t="str">
        <f t="shared" si="275"/>
        <v/>
      </c>
      <c r="H826" s="57" t="str">
        <f t="shared" si="276"/>
        <v/>
      </c>
      <c r="I826" s="57" t="str">
        <f t="shared" si="277"/>
        <v/>
      </c>
      <c r="J826" s="64" t="str">
        <f t="shared" si="278"/>
        <v/>
      </c>
      <c r="K826" s="64" t="str">
        <f t="shared" si="279"/>
        <v/>
      </c>
      <c r="L826" s="114" t="str">
        <f t="shared" si="280"/>
        <v/>
      </c>
      <c r="M826" s="114" t="str">
        <f t="shared" si="281"/>
        <v/>
      </c>
      <c r="N826" s="113" t="str">
        <f>IF(B826&lt;&gt;"",IF(INDEX(ctrlage,B826)=TRUE,Livraison!$B$15-(YEAR(INDEX(pgebdat,B826))),""),"")</f>
        <v/>
      </c>
      <c r="O826" s="107"/>
      <c r="P826" s="105"/>
      <c r="Q826" s="108"/>
      <c r="R826" s="126"/>
      <c r="S826" s="108"/>
      <c r="T826" s="108"/>
      <c r="U826" s="108"/>
      <c r="V826" s="105"/>
      <c r="W826" s="132" t="str">
        <f t="shared" si="285"/>
        <v/>
      </c>
      <c r="X826" s="26" t="str">
        <f t="shared" si="282"/>
        <v/>
      </c>
      <c r="Y826" s="26" t="str">
        <f t="shared" si="286"/>
        <v/>
      </c>
      <c r="Z826" s="26" t="str">
        <f t="shared" si="287"/>
        <v/>
      </c>
      <c r="AA826" s="26" t="str">
        <f t="shared" si="288"/>
        <v/>
      </c>
      <c r="AB826" s="26" t="str">
        <f t="shared" si="289"/>
        <v/>
      </c>
      <c r="AC826" s="26" t="str">
        <f t="shared" si="290"/>
        <v/>
      </c>
      <c r="AD826" s="26" t="str">
        <f>IF(OR(ISBLANK(U826),ISBLANK(Q826),U826="-"),"",IF(ISNA(MATCH(U826,libtwolang,0)),FALSE,IF(AND(Z826=TRUE,INDEX(codetform,MATCH(Qualification!Q826,libtform,0))&gt;=10311000,INDEX(codetform,MATCH(Qualification!Q826,libtform,0))&lt;=10319900),IF(AND(INDEX(codetwolang,MATCH(Qualification!U826,libtwolang,0))&gt;=1,INDEX(codetwolang,MATCH(Qualification!U826,libtwolang,0))&lt;=999),TRUE,FALSE),IF(AND(INDEX(codetwolang,MATCH(Qualification!U826,libtwolang,0))&gt;=10,INDEX(codetwolang,MATCH(Qualification!U826,libtwolang,0))&lt;=99),FALSE,TRUE))))</f>
        <v/>
      </c>
      <c r="AE826" s="26" t="str">
        <f t="shared" si="283"/>
        <v/>
      </c>
      <c r="AF826" s="56" t="str">
        <f t="shared" si="291"/>
        <v/>
      </c>
    </row>
    <row r="827" spans="1:32">
      <c r="A827" s="40" t="str">
        <f t="shared" si="284"/>
        <v/>
      </c>
      <c r="B827" s="40" t="str">
        <f t="shared" si="270"/>
        <v/>
      </c>
      <c r="C827" s="65" t="str">
        <f t="shared" si="271"/>
        <v/>
      </c>
      <c r="D827" s="56" t="str">
        <f t="shared" si="272"/>
        <v/>
      </c>
      <c r="E827" s="56" t="str">
        <f t="shared" si="273"/>
        <v/>
      </c>
      <c r="F827" s="66" t="str">
        <f t="shared" si="274"/>
        <v/>
      </c>
      <c r="G827" s="66" t="str">
        <f t="shared" si="275"/>
        <v/>
      </c>
      <c r="H827" s="57" t="str">
        <f t="shared" si="276"/>
        <v/>
      </c>
      <c r="I827" s="57" t="str">
        <f t="shared" si="277"/>
        <v/>
      </c>
      <c r="J827" s="64" t="str">
        <f t="shared" si="278"/>
        <v/>
      </c>
      <c r="K827" s="64" t="str">
        <f t="shared" si="279"/>
        <v/>
      </c>
      <c r="L827" s="114" t="str">
        <f t="shared" si="280"/>
        <v/>
      </c>
      <c r="M827" s="114" t="str">
        <f t="shared" si="281"/>
        <v/>
      </c>
      <c r="N827" s="113" t="str">
        <f>IF(B827&lt;&gt;"",IF(INDEX(ctrlage,B827)=TRUE,Livraison!$B$15-(YEAR(INDEX(pgebdat,B827))),""),"")</f>
        <v/>
      </c>
      <c r="O827" s="107"/>
      <c r="P827" s="105"/>
      <c r="Q827" s="108"/>
      <c r="R827" s="126"/>
      <c r="S827" s="108"/>
      <c r="T827" s="108"/>
      <c r="U827" s="108"/>
      <c r="V827" s="105"/>
      <c r="W827" s="132" t="str">
        <f t="shared" si="285"/>
        <v/>
      </c>
      <c r="X827" s="26" t="str">
        <f t="shared" si="282"/>
        <v/>
      </c>
      <c r="Y827" s="26" t="str">
        <f t="shared" si="286"/>
        <v/>
      </c>
      <c r="Z827" s="26" t="str">
        <f t="shared" si="287"/>
        <v/>
      </c>
      <c r="AA827" s="26" t="str">
        <f t="shared" si="288"/>
        <v/>
      </c>
      <c r="AB827" s="26" t="str">
        <f t="shared" si="289"/>
        <v/>
      </c>
      <c r="AC827" s="26" t="str">
        <f t="shared" si="290"/>
        <v/>
      </c>
      <c r="AD827" s="26" t="str">
        <f>IF(OR(ISBLANK(U827),ISBLANK(Q827),U827="-"),"",IF(ISNA(MATCH(U827,libtwolang,0)),FALSE,IF(AND(Z827=TRUE,INDEX(codetform,MATCH(Qualification!Q827,libtform,0))&gt;=10311000,INDEX(codetform,MATCH(Qualification!Q827,libtform,0))&lt;=10319900),IF(AND(INDEX(codetwolang,MATCH(Qualification!U827,libtwolang,0))&gt;=1,INDEX(codetwolang,MATCH(Qualification!U827,libtwolang,0))&lt;=999),TRUE,FALSE),IF(AND(INDEX(codetwolang,MATCH(Qualification!U827,libtwolang,0))&gt;=10,INDEX(codetwolang,MATCH(Qualification!U827,libtwolang,0))&lt;=99),FALSE,TRUE))))</f>
        <v/>
      </c>
      <c r="AE827" s="26" t="str">
        <f t="shared" si="283"/>
        <v/>
      </c>
      <c r="AF827" s="56" t="str">
        <f t="shared" si="291"/>
        <v/>
      </c>
    </row>
    <row r="828" spans="1:32">
      <c r="A828" s="40" t="str">
        <f t="shared" si="284"/>
        <v/>
      </c>
      <c r="B828" s="40" t="str">
        <f t="shared" si="270"/>
        <v/>
      </c>
      <c r="C828" s="65" t="str">
        <f t="shared" si="271"/>
        <v/>
      </c>
      <c r="D828" s="56" t="str">
        <f t="shared" si="272"/>
        <v/>
      </c>
      <c r="E828" s="56" t="str">
        <f t="shared" si="273"/>
        <v/>
      </c>
      <c r="F828" s="66" t="str">
        <f t="shared" si="274"/>
        <v/>
      </c>
      <c r="G828" s="66" t="str">
        <f t="shared" si="275"/>
        <v/>
      </c>
      <c r="H828" s="57" t="str">
        <f t="shared" si="276"/>
        <v/>
      </c>
      <c r="I828" s="57" t="str">
        <f t="shared" si="277"/>
        <v/>
      </c>
      <c r="J828" s="64" t="str">
        <f t="shared" si="278"/>
        <v/>
      </c>
      <c r="K828" s="64" t="str">
        <f t="shared" si="279"/>
        <v/>
      </c>
      <c r="L828" s="114" t="str">
        <f t="shared" si="280"/>
        <v/>
      </c>
      <c r="M828" s="114" t="str">
        <f t="shared" si="281"/>
        <v/>
      </c>
      <c r="N828" s="113" t="str">
        <f>IF(B828&lt;&gt;"",IF(INDEX(ctrlage,B828)=TRUE,Livraison!$B$15-(YEAR(INDEX(pgebdat,B828))),""),"")</f>
        <v/>
      </c>
      <c r="O828" s="107"/>
      <c r="P828" s="105"/>
      <c r="Q828" s="108"/>
      <c r="R828" s="126"/>
      <c r="S828" s="108"/>
      <c r="T828" s="108"/>
      <c r="U828" s="108"/>
      <c r="V828" s="105"/>
      <c r="W828" s="132" t="str">
        <f t="shared" si="285"/>
        <v/>
      </c>
      <c r="X828" s="26" t="str">
        <f t="shared" si="282"/>
        <v/>
      </c>
      <c r="Y828" s="26" t="str">
        <f t="shared" si="286"/>
        <v/>
      </c>
      <c r="Z828" s="26" t="str">
        <f t="shared" si="287"/>
        <v/>
      </c>
      <c r="AA828" s="26" t="str">
        <f t="shared" si="288"/>
        <v/>
      </c>
      <c r="AB828" s="26" t="str">
        <f t="shared" si="289"/>
        <v/>
      </c>
      <c r="AC828" s="26" t="str">
        <f t="shared" si="290"/>
        <v/>
      </c>
      <c r="AD828" s="26" t="str">
        <f>IF(OR(ISBLANK(U828),ISBLANK(Q828),U828="-"),"",IF(ISNA(MATCH(U828,libtwolang,0)),FALSE,IF(AND(Z828=TRUE,INDEX(codetform,MATCH(Qualification!Q828,libtform,0))&gt;=10311000,INDEX(codetform,MATCH(Qualification!Q828,libtform,0))&lt;=10319900),IF(AND(INDEX(codetwolang,MATCH(Qualification!U828,libtwolang,0))&gt;=1,INDEX(codetwolang,MATCH(Qualification!U828,libtwolang,0))&lt;=999),TRUE,FALSE),IF(AND(INDEX(codetwolang,MATCH(Qualification!U828,libtwolang,0))&gt;=10,INDEX(codetwolang,MATCH(Qualification!U828,libtwolang,0))&lt;=99),FALSE,TRUE))))</f>
        <v/>
      </c>
      <c r="AE828" s="26" t="str">
        <f t="shared" si="283"/>
        <v/>
      </c>
      <c r="AF828" s="56" t="str">
        <f t="shared" si="291"/>
        <v/>
      </c>
    </row>
    <row r="829" spans="1:32">
      <c r="A829" s="40" t="str">
        <f t="shared" si="284"/>
        <v/>
      </c>
      <c r="B829" s="40" t="str">
        <f t="shared" si="270"/>
        <v/>
      </c>
      <c r="C829" s="65" t="str">
        <f t="shared" si="271"/>
        <v/>
      </c>
      <c r="D829" s="56" t="str">
        <f t="shared" si="272"/>
        <v/>
      </c>
      <c r="E829" s="56" t="str">
        <f t="shared" si="273"/>
        <v/>
      </c>
      <c r="F829" s="66" t="str">
        <f t="shared" si="274"/>
        <v/>
      </c>
      <c r="G829" s="66" t="str">
        <f t="shared" si="275"/>
        <v/>
      </c>
      <c r="H829" s="57" t="str">
        <f t="shared" si="276"/>
        <v/>
      </c>
      <c r="I829" s="57" t="str">
        <f t="shared" si="277"/>
        <v/>
      </c>
      <c r="J829" s="64" t="str">
        <f t="shared" si="278"/>
        <v/>
      </c>
      <c r="K829" s="64" t="str">
        <f t="shared" si="279"/>
        <v/>
      </c>
      <c r="L829" s="114" t="str">
        <f t="shared" si="280"/>
        <v/>
      </c>
      <c r="M829" s="114" t="str">
        <f t="shared" si="281"/>
        <v/>
      </c>
      <c r="N829" s="113" t="str">
        <f>IF(B829&lt;&gt;"",IF(INDEX(ctrlage,B829)=TRUE,Livraison!$B$15-(YEAR(INDEX(pgebdat,B829))),""),"")</f>
        <v/>
      </c>
      <c r="O829" s="107"/>
      <c r="P829" s="105"/>
      <c r="Q829" s="108"/>
      <c r="R829" s="126"/>
      <c r="S829" s="108"/>
      <c r="T829" s="108"/>
      <c r="U829" s="108"/>
      <c r="V829" s="105"/>
      <c r="W829" s="132" t="str">
        <f t="shared" si="285"/>
        <v/>
      </c>
      <c r="X829" s="26" t="str">
        <f t="shared" si="282"/>
        <v/>
      </c>
      <c r="Y829" s="26" t="str">
        <f t="shared" si="286"/>
        <v/>
      </c>
      <c r="Z829" s="26" t="str">
        <f t="shared" si="287"/>
        <v/>
      </c>
      <c r="AA829" s="26" t="str">
        <f t="shared" si="288"/>
        <v/>
      </c>
      <c r="AB829" s="26" t="str">
        <f t="shared" si="289"/>
        <v/>
      </c>
      <c r="AC829" s="26" t="str">
        <f t="shared" si="290"/>
        <v/>
      </c>
      <c r="AD829" s="26" t="str">
        <f>IF(OR(ISBLANK(U829),ISBLANK(Q829),U829="-"),"",IF(ISNA(MATCH(U829,libtwolang,0)),FALSE,IF(AND(Z829=TRUE,INDEX(codetform,MATCH(Qualification!Q829,libtform,0))&gt;=10311000,INDEX(codetform,MATCH(Qualification!Q829,libtform,0))&lt;=10319900),IF(AND(INDEX(codetwolang,MATCH(Qualification!U829,libtwolang,0))&gt;=1,INDEX(codetwolang,MATCH(Qualification!U829,libtwolang,0))&lt;=999),TRUE,FALSE),IF(AND(INDEX(codetwolang,MATCH(Qualification!U829,libtwolang,0))&gt;=10,INDEX(codetwolang,MATCH(Qualification!U829,libtwolang,0))&lt;=99),FALSE,TRUE))))</f>
        <v/>
      </c>
      <c r="AE829" s="26" t="str">
        <f t="shared" si="283"/>
        <v/>
      </c>
      <c r="AF829" s="56" t="str">
        <f t="shared" si="291"/>
        <v/>
      </c>
    </row>
    <row r="830" spans="1:32">
      <c r="A830" s="40" t="str">
        <f t="shared" si="284"/>
        <v/>
      </c>
      <c r="B830" s="40" t="str">
        <f t="shared" si="270"/>
        <v/>
      </c>
      <c r="C830" s="65" t="str">
        <f t="shared" si="271"/>
        <v/>
      </c>
      <c r="D830" s="56" t="str">
        <f t="shared" si="272"/>
        <v/>
      </c>
      <c r="E830" s="56" t="str">
        <f t="shared" si="273"/>
        <v/>
      </c>
      <c r="F830" s="66" t="str">
        <f t="shared" si="274"/>
        <v/>
      </c>
      <c r="G830" s="66" t="str">
        <f t="shared" si="275"/>
        <v/>
      </c>
      <c r="H830" s="57" t="str">
        <f t="shared" si="276"/>
        <v/>
      </c>
      <c r="I830" s="57" t="str">
        <f t="shared" si="277"/>
        <v/>
      </c>
      <c r="J830" s="64" t="str">
        <f t="shared" si="278"/>
        <v/>
      </c>
      <c r="K830" s="64" t="str">
        <f t="shared" si="279"/>
        <v/>
      </c>
      <c r="L830" s="114" t="str">
        <f t="shared" si="280"/>
        <v/>
      </c>
      <c r="M830" s="114" t="str">
        <f t="shared" si="281"/>
        <v/>
      </c>
      <c r="N830" s="113" t="str">
        <f>IF(B830&lt;&gt;"",IF(INDEX(ctrlage,B830)=TRUE,Livraison!$B$15-(YEAR(INDEX(pgebdat,B830))),""),"")</f>
        <v/>
      </c>
      <c r="O830" s="107"/>
      <c r="P830" s="105"/>
      <c r="Q830" s="108"/>
      <c r="R830" s="126"/>
      <c r="S830" s="108"/>
      <c r="T830" s="108"/>
      <c r="U830" s="108"/>
      <c r="V830" s="105"/>
      <c r="W830" s="132" t="str">
        <f t="shared" si="285"/>
        <v/>
      </c>
      <c r="X830" s="26" t="str">
        <f t="shared" si="282"/>
        <v/>
      </c>
      <c r="Y830" s="26" t="str">
        <f t="shared" si="286"/>
        <v/>
      </c>
      <c r="Z830" s="26" t="str">
        <f t="shared" si="287"/>
        <v/>
      </c>
      <c r="AA830" s="26" t="str">
        <f t="shared" si="288"/>
        <v/>
      </c>
      <c r="AB830" s="26" t="str">
        <f t="shared" si="289"/>
        <v/>
      </c>
      <c r="AC830" s="26" t="str">
        <f t="shared" si="290"/>
        <v/>
      </c>
      <c r="AD830" s="26" t="str">
        <f>IF(OR(ISBLANK(U830),ISBLANK(Q830),U830="-"),"",IF(ISNA(MATCH(U830,libtwolang,0)),FALSE,IF(AND(Z830=TRUE,INDEX(codetform,MATCH(Qualification!Q830,libtform,0))&gt;=10311000,INDEX(codetform,MATCH(Qualification!Q830,libtform,0))&lt;=10319900),IF(AND(INDEX(codetwolang,MATCH(Qualification!U830,libtwolang,0))&gt;=1,INDEX(codetwolang,MATCH(Qualification!U830,libtwolang,0))&lt;=999),TRUE,FALSE),IF(AND(INDEX(codetwolang,MATCH(Qualification!U830,libtwolang,0))&gt;=10,INDEX(codetwolang,MATCH(Qualification!U830,libtwolang,0))&lt;=99),FALSE,TRUE))))</f>
        <v/>
      </c>
      <c r="AE830" s="26" t="str">
        <f t="shared" si="283"/>
        <v/>
      </c>
      <c r="AF830" s="56" t="str">
        <f t="shared" si="291"/>
        <v/>
      </c>
    </row>
    <row r="831" spans="1:32">
      <c r="A831" s="40" t="str">
        <f t="shared" si="284"/>
        <v/>
      </c>
      <c r="B831" s="40" t="str">
        <f t="shared" si="270"/>
        <v/>
      </c>
      <c r="C831" s="65" t="str">
        <f t="shared" si="271"/>
        <v/>
      </c>
      <c r="D831" s="56" t="str">
        <f t="shared" si="272"/>
        <v/>
      </c>
      <c r="E831" s="56" t="str">
        <f t="shared" si="273"/>
        <v/>
      </c>
      <c r="F831" s="66" t="str">
        <f t="shared" si="274"/>
        <v/>
      </c>
      <c r="G831" s="66" t="str">
        <f t="shared" si="275"/>
        <v/>
      </c>
      <c r="H831" s="57" t="str">
        <f t="shared" si="276"/>
        <v/>
      </c>
      <c r="I831" s="57" t="str">
        <f t="shared" si="277"/>
        <v/>
      </c>
      <c r="J831" s="64" t="str">
        <f t="shared" si="278"/>
        <v/>
      </c>
      <c r="K831" s="64" t="str">
        <f t="shared" si="279"/>
        <v/>
      </c>
      <c r="L831" s="114" t="str">
        <f t="shared" si="280"/>
        <v/>
      </c>
      <c r="M831" s="114" t="str">
        <f t="shared" si="281"/>
        <v/>
      </c>
      <c r="N831" s="113" t="str">
        <f>IF(B831&lt;&gt;"",IF(INDEX(ctrlage,B831)=TRUE,Livraison!$B$15-(YEAR(INDEX(pgebdat,B831))),""),"")</f>
        <v/>
      </c>
      <c r="O831" s="107"/>
      <c r="P831" s="105"/>
      <c r="Q831" s="108"/>
      <c r="R831" s="126"/>
      <c r="S831" s="108"/>
      <c r="T831" s="108"/>
      <c r="U831" s="108"/>
      <c r="V831" s="105"/>
      <c r="W831" s="132" t="str">
        <f t="shared" si="285"/>
        <v/>
      </c>
      <c r="X831" s="26" t="str">
        <f t="shared" si="282"/>
        <v/>
      </c>
      <c r="Y831" s="26" t="str">
        <f t="shared" si="286"/>
        <v/>
      </c>
      <c r="Z831" s="26" t="str">
        <f t="shared" si="287"/>
        <v/>
      </c>
      <c r="AA831" s="26" t="str">
        <f t="shared" si="288"/>
        <v/>
      </c>
      <c r="AB831" s="26" t="str">
        <f t="shared" si="289"/>
        <v/>
      </c>
      <c r="AC831" s="26" t="str">
        <f t="shared" si="290"/>
        <v/>
      </c>
      <c r="AD831" s="26" t="str">
        <f>IF(OR(ISBLANK(U831),ISBLANK(Q831),U831="-"),"",IF(ISNA(MATCH(U831,libtwolang,0)),FALSE,IF(AND(Z831=TRUE,INDEX(codetform,MATCH(Qualification!Q831,libtform,0))&gt;=10311000,INDEX(codetform,MATCH(Qualification!Q831,libtform,0))&lt;=10319900),IF(AND(INDEX(codetwolang,MATCH(Qualification!U831,libtwolang,0))&gt;=1,INDEX(codetwolang,MATCH(Qualification!U831,libtwolang,0))&lt;=999),TRUE,FALSE),IF(AND(INDEX(codetwolang,MATCH(Qualification!U831,libtwolang,0))&gt;=10,INDEX(codetwolang,MATCH(Qualification!U831,libtwolang,0))&lt;=99),FALSE,TRUE))))</f>
        <v/>
      </c>
      <c r="AE831" s="26" t="str">
        <f t="shared" si="283"/>
        <v/>
      </c>
      <c r="AF831" s="56" t="str">
        <f t="shared" si="291"/>
        <v/>
      </c>
    </row>
    <row r="832" spans="1:32">
      <c r="A832" s="40" t="str">
        <f t="shared" si="284"/>
        <v/>
      </c>
      <c r="B832" s="40" t="str">
        <f t="shared" si="270"/>
        <v/>
      </c>
      <c r="C832" s="65" t="str">
        <f t="shared" si="271"/>
        <v/>
      </c>
      <c r="D832" s="56" t="str">
        <f t="shared" si="272"/>
        <v/>
      </c>
      <c r="E832" s="56" t="str">
        <f t="shared" si="273"/>
        <v/>
      </c>
      <c r="F832" s="66" t="str">
        <f t="shared" si="274"/>
        <v/>
      </c>
      <c r="G832" s="66" t="str">
        <f t="shared" si="275"/>
        <v/>
      </c>
      <c r="H832" s="57" t="str">
        <f t="shared" si="276"/>
        <v/>
      </c>
      <c r="I832" s="57" t="str">
        <f t="shared" si="277"/>
        <v/>
      </c>
      <c r="J832" s="64" t="str">
        <f t="shared" si="278"/>
        <v/>
      </c>
      <c r="K832" s="64" t="str">
        <f t="shared" si="279"/>
        <v/>
      </c>
      <c r="L832" s="114" t="str">
        <f t="shared" si="280"/>
        <v/>
      </c>
      <c r="M832" s="114" t="str">
        <f t="shared" si="281"/>
        <v/>
      </c>
      <c r="N832" s="113" t="str">
        <f>IF(B832&lt;&gt;"",IF(INDEX(ctrlage,B832)=TRUE,Livraison!$B$15-(YEAR(INDEX(pgebdat,B832))),""),"")</f>
        <v/>
      </c>
      <c r="O832" s="107"/>
      <c r="P832" s="105"/>
      <c r="Q832" s="108"/>
      <c r="R832" s="126"/>
      <c r="S832" s="108"/>
      <c r="T832" s="108"/>
      <c r="U832" s="108"/>
      <c r="V832" s="105"/>
      <c r="W832" s="132" t="str">
        <f t="shared" si="285"/>
        <v/>
      </c>
      <c r="X832" s="26" t="str">
        <f t="shared" si="282"/>
        <v/>
      </c>
      <c r="Y832" s="26" t="str">
        <f t="shared" si="286"/>
        <v/>
      </c>
      <c r="Z832" s="26" t="str">
        <f t="shared" si="287"/>
        <v/>
      </c>
      <c r="AA832" s="26" t="str">
        <f t="shared" si="288"/>
        <v/>
      </c>
      <c r="AB832" s="26" t="str">
        <f t="shared" si="289"/>
        <v/>
      </c>
      <c r="AC832" s="26" t="str">
        <f t="shared" si="290"/>
        <v/>
      </c>
      <c r="AD832" s="26" t="str">
        <f>IF(OR(ISBLANK(U832),ISBLANK(Q832),U832="-"),"",IF(ISNA(MATCH(U832,libtwolang,0)),FALSE,IF(AND(Z832=TRUE,INDEX(codetform,MATCH(Qualification!Q832,libtform,0))&gt;=10311000,INDEX(codetform,MATCH(Qualification!Q832,libtform,0))&lt;=10319900),IF(AND(INDEX(codetwolang,MATCH(Qualification!U832,libtwolang,0))&gt;=1,INDEX(codetwolang,MATCH(Qualification!U832,libtwolang,0))&lt;=999),TRUE,FALSE),IF(AND(INDEX(codetwolang,MATCH(Qualification!U832,libtwolang,0))&gt;=10,INDEX(codetwolang,MATCH(Qualification!U832,libtwolang,0))&lt;=99),FALSE,TRUE))))</f>
        <v/>
      </c>
      <c r="AE832" s="26" t="str">
        <f t="shared" si="283"/>
        <v/>
      </c>
      <c r="AF832" s="56" t="str">
        <f t="shared" si="291"/>
        <v/>
      </c>
    </row>
    <row r="833" spans="1:32">
      <c r="A833" s="40" t="str">
        <f t="shared" si="284"/>
        <v/>
      </c>
      <c r="B833" s="40" t="str">
        <f t="shared" si="270"/>
        <v/>
      </c>
      <c r="C833" s="65" t="str">
        <f t="shared" si="271"/>
        <v/>
      </c>
      <c r="D833" s="56" t="str">
        <f t="shared" si="272"/>
        <v/>
      </c>
      <c r="E833" s="56" t="str">
        <f t="shared" si="273"/>
        <v/>
      </c>
      <c r="F833" s="66" t="str">
        <f t="shared" si="274"/>
        <v/>
      </c>
      <c r="G833" s="66" t="str">
        <f t="shared" si="275"/>
        <v/>
      </c>
      <c r="H833" s="57" t="str">
        <f t="shared" si="276"/>
        <v/>
      </c>
      <c r="I833" s="57" t="str">
        <f t="shared" si="277"/>
        <v/>
      </c>
      <c r="J833" s="64" t="str">
        <f t="shared" si="278"/>
        <v/>
      </c>
      <c r="K833" s="64" t="str">
        <f t="shared" si="279"/>
        <v/>
      </c>
      <c r="L833" s="114" t="str">
        <f t="shared" si="280"/>
        <v/>
      </c>
      <c r="M833" s="114" t="str">
        <f t="shared" si="281"/>
        <v/>
      </c>
      <c r="N833" s="113" t="str">
        <f>IF(B833&lt;&gt;"",IF(INDEX(ctrlage,B833)=TRUE,Livraison!$B$15-(YEAR(INDEX(pgebdat,B833))),""),"")</f>
        <v/>
      </c>
      <c r="O833" s="107"/>
      <c r="P833" s="105"/>
      <c r="Q833" s="108"/>
      <c r="R833" s="126"/>
      <c r="S833" s="108"/>
      <c r="T833" s="108"/>
      <c r="U833" s="108"/>
      <c r="V833" s="105"/>
      <c r="W833" s="132" t="str">
        <f t="shared" si="285"/>
        <v/>
      </c>
      <c r="X833" s="26" t="str">
        <f t="shared" si="282"/>
        <v/>
      </c>
      <c r="Y833" s="26" t="str">
        <f t="shared" si="286"/>
        <v/>
      </c>
      <c r="Z833" s="26" t="str">
        <f t="shared" si="287"/>
        <v/>
      </c>
      <c r="AA833" s="26" t="str">
        <f t="shared" si="288"/>
        <v/>
      </c>
      <c r="AB833" s="26" t="str">
        <f t="shared" si="289"/>
        <v/>
      </c>
      <c r="AC833" s="26" t="str">
        <f t="shared" si="290"/>
        <v/>
      </c>
      <c r="AD833" s="26" t="str">
        <f>IF(OR(ISBLANK(U833),ISBLANK(Q833),U833="-"),"",IF(ISNA(MATCH(U833,libtwolang,0)),FALSE,IF(AND(Z833=TRUE,INDEX(codetform,MATCH(Qualification!Q833,libtform,0))&gt;=10311000,INDEX(codetform,MATCH(Qualification!Q833,libtform,0))&lt;=10319900),IF(AND(INDEX(codetwolang,MATCH(Qualification!U833,libtwolang,0))&gt;=1,INDEX(codetwolang,MATCH(Qualification!U833,libtwolang,0))&lt;=999),TRUE,FALSE),IF(AND(INDEX(codetwolang,MATCH(Qualification!U833,libtwolang,0))&gt;=10,INDEX(codetwolang,MATCH(Qualification!U833,libtwolang,0))&lt;=99),FALSE,TRUE))))</f>
        <v/>
      </c>
      <c r="AE833" s="26" t="str">
        <f t="shared" si="283"/>
        <v/>
      </c>
      <c r="AF833" s="56" t="str">
        <f t="shared" si="291"/>
        <v/>
      </c>
    </row>
    <row r="834" spans="1:32">
      <c r="A834" s="40" t="str">
        <f t="shared" si="284"/>
        <v/>
      </c>
      <c r="B834" s="40" t="str">
        <f t="shared" si="270"/>
        <v/>
      </c>
      <c r="C834" s="65" t="str">
        <f t="shared" si="271"/>
        <v/>
      </c>
      <c r="D834" s="56" t="str">
        <f t="shared" si="272"/>
        <v/>
      </c>
      <c r="E834" s="56" t="str">
        <f t="shared" si="273"/>
        <v/>
      </c>
      <c r="F834" s="66" t="str">
        <f t="shared" si="274"/>
        <v/>
      </c>
      <c r="G834" s="66" t="str">
        <f t="shared" si="275"/>
        <v/>
      </c>
      <c r="H834" s="57" t="str">
        <f t="shared" si="276"/>
        <v/>
      </c>
      <c r="I834" s="57" t="str">
        <f t="shared" si="277"/>
        <v/>
      </c>
      <c r="J834" s="64" t="str">
        <f t="shared" si="278"/>
        <v/>
      </c>
      <c r="K834" s="64" t="str">
        <f t="shared" si="279"/>
        <v/>
      </c>
      <c r="L834" s="114" t="str">
        <f t="shared" si="280"/>
        <v/>
      </c>
      <c r="M834" s="114" t="str">
        <f t="shared" si="281"/>
        <v/>
      </c>
      <c r="N834" s="113" t="str">
        <f>IF(B834&lt;&gt;"",IF(INDEX(ctrlage,B834)=TRUE,Livraison!$B$15-(YEAR(INDEX(pgebdat,B834))),""),"")</f>
        <v/>
      </c>
      <c r="O834" s="107"/>
      <c r="P834" s="105"/>
      <c r="Q834" s="108"/>
      <c r="R834" s="126"/>
      <c r="S834" s="108"/>
      <c r="T834" s="108"/>
      <c r="U834" s="108"/>
      <c r="V834" s="105"/>
      <c r="W834" s="132" t="str">
        <f t="shared" si="285"/>
        <v/>
      </c>
      <c r="X834" s="26" t="str">
        <f t="shared" si="282"/>
        <v/>
      </c>
      <c r="Y834" s="26" t="str">
        <f t="shared" si="286"/>
        <v/>
      </c>
      <c r="Z834" s="26" t="str">
        <f t="shared" si="287"/>
        <v/>
      </c>
      <c r="AA834" s="26" t="str">
        <f t="shared" si="288"/>
        <v/>
      </c>
      <c r="AB834" s="26" t="str">
        <f t="shared" si="289"/>
        <v/>
      </c>
      <c r="AC834" s="26" t="str">
        <f t="shared" si="290"/>
        <v/>
      </c>
      <c r="AD834" s="26" t="str">
        <f>IF(OR(ISBLANK(U834),ISBLANK(Q834),U834="-"),"",IF(ISNA(MATCH(U834,libtwolang,0)),FALSE,IF(AND(Z834=TRUE,INDEX(codetform,MATCH(Qualification!Q834,libtform,0))&gt;=10311000,INDEX(codetform,MATCH(Qualification!Q834,libtform,0))&lt;=10319900),IF(AND(INDEX(codetwolang,MATCH(Qualification!U834,libtwolang,0))&gt;=1,INDEX(codetwolang,MATCH(Qualification!U834,libtwolang,0))&lt;=999),TRUE,FALSE),IF(AND(INDEX(codetwolang,MATCH(Qualification!U834,libtwolang,0))&gt;=10,INDEX(codetwolang,MATCH(Qualification!U834,libtwolang,0))&lt;=99),FALSE,TRUE))))</f>
        <v/>
      </c>
      <c r="AE834" s="26" t="str">
        <f t="shared" si="283"/>
        <v/>
      </c>
      <c r="AF834" s="56" t="str">
        <f t="shared" si="291"/>
        <v/>
      </c>
    </row>
    <row r="835" spans="1:32">
      <c r="A835" s="40" t="str">
        <f t="shared" si="284"/>
        <v/>
      </c>
      <c r="B835" s="40" t="str">
        <f t="shared" si="270"/>
        <v/>
      </c>
      <c r="C835" s="65" t="str">
        <f t="shared" si="271"/>
        <v/>
      </c>
      <c r="D835" s="56" t="str">
        <f t="shared" si="272"/>
        <v/>
      </c>
      <c r="E835" s="56" t="str">
        <f t="shared" si="273"/>
        <v/>
      </c>
      <c r="F835" s="66" t="str">
        <f t="shared" si="274"/>
        <v/>
      </c>
      <c r="G835" s="66" t="str">
        <f t="shared" si="275"/>
        <v/>
      </c>
      <c r="H835" s="57" t="str">
        <f t="shared" si="276"/>
        <v/>
      </c>
      <c r="I835" s="57" t="str">
        <f t="shared" si="277"/>
        <v/>
      </c>
      <c r="J835" s="64" t="str">
        <f t="shared" si="278"/>
        <v/>
      </c>
      <c r="K835" s="64" t="str">
        <f t="shared" si="279"/>
        <v/>
      </c>
      <c r="L835" s="114" t="str">
        <f t="shared" si="280"/>
        <v/>
      </c>
      <c r="M835" s="114" t="str">
        <f t="shared" si="281"/>
        <v/>
      </c>
      <c r="N835" s="113" t="str">
        <f>IF(B835&lt;&gt;"",IF(INDEX(ctrlage,B835)=TRUE,Livraison!$B$15-(YEAR(INDEX(pgebdat,B835))),""),"")</f>
        <v/>
      </c>
      <c r="O835" s="107"/>
      <c r="P835" s="105"/>
      <c r="Q835" s="108"/>
      <c r="R835" s="126"/>
      <c r="S835" s="108"/>
      <c r="T835" s="108"/>
      <c r="U835" s="108"/>
      <c r="V835" s="105"/>
      <c r="W835" s="132" t="str">
        <f t="shared" si="285"/>
        <v/>
      </c>
      <c r="X835" s="26" t="str">
        <f t="shared" si="282"/>
        <v/>
      </c>
      <c r="Y835" s="26" t="str">
        <f t="shared" si="286"/>
        <v/>
      </c>
      <c r="Z835" s="26" t="str">
        <f t="shared" si="287"/>
        <v/>
      </c>
      <c r="AA835" s="26" t="str">
        <f t="shared" si="288"/>
        <v/>
      </c>
      <c r="AB835" s="26" t="str">
        <f t="shared" si="289"/>
        <v/>
      </c>
      <c r="AC835" s="26" t="str">
        <f t="shared" si="290"/>
        <v/>
      </c>
      <c r="AD835" s="26" t="str">
        <f>IF(OR(ISBLANK(U835),ISBLANK(Q835),U835="-"),"",IF(ISNA(MATCH(U835,libtwolang,0)),FALSE,IF(AND(Z835=TRUE,INDEX(codetform,MATCH(Qualification!Q835,libtform,0))&gt;=10311000,INDEX(codetform,MATCH(Qualification!Q835,libtform,0))&lt;=10319900),IF(AND(INDEX(codetwolang,MATCH(Qualification!U835,libtwolang,0))&gt;=1,INDEX(codetwolang,MATCH(Qualification!U835,libtwolang,0))&lt;=999),TRUE,FALSE),IF(AND(INDEX(codetwolang,MATCH(Qualification!U835,libtwolang,0))&gt;=10,INDEX(codetwolang,MATCH(Qualification!U835,libtwolang,0))&lt;=99),FALSE,TRUE))))</f>
        <v/>
      </c>
      <c r="AE835" s="26" t="str">
        <f t="shared" si="283"/>
        <v/>
      </c>
      <c r="AF835" s="56" t="str">
        <f t="shared" si="291"/>
        <v/>
      </c>
    </row>
    <row r="836" spans="1:32">
      <c r="A836" s="40" t="str">
        <f t="shared" si="284"/>
        <v/>
      </c>
      <c r="B836" s="40" t="str">
        <f t="shared" si="270"/>
        <v/>
      </c>
      <c r="C836" s="65" t="str">
        <f t="shared" si="271"/>
        <v/>
      </c>
      <c r="D836" s="56" t="str">
        <f t="shared" si="272"/>
        <v/>
      </c>
      <c r="E836" s="56" t="str">
        <f t="shared" si="273"/>
        <v/>
      </c>
      <c r="F836" s="66" t="str">
        <f t="shared" si="274"/>
        <v/>
      </c>
      <c r="G836" s="66" t="str">
        <f t="shared" si="275"/>
        <v/>
      </c>
      <c r="H836" s="57" t="str">
        <f t="shared" si="276"/>
        <v/>
      </c>
      <c r="I836" s="57" t="str">
        <f t="shared" si="277"/>
        <v/>
      </c>
      <c r="J836" s="64" t="str">
        <f t="shared" si="278"/>
        <v/>
      </c>
      <c r="K836" s="64" t="str">
        <f t="shared" si="279"/>
        <v/>
      </c>
      <c r="L836" s="114" t="str">
        <f t="shared" si="280"/>
        <v/>
      </c>
      <c r="M836" s="114" t="str">
        <f t="shared" si="281"/>
        <v/>
      </c>
      <c r="N836" s="113" t="str">
        <f>IF(B836&lt;&gt;"",IF(INDEX(ctrlage,B836)=TRUE,Livraison!$B$15-(YEAR(INDEX(pgebdat,B836))),""),"")</f>
        <v/>
      </c>
      <c r="O836" s="107"/>
      <c r="P836" s="105"/>
      <c r="Q836" s="108"/>
      <c r="R836" s="126"/>
      <c r="S836" s="108"/>
      <c r="T836" s="108"/>
      <c r="U836" s="108"/>
      <c r="V836" s="105"/>
      <c r="W836" s="132" t="str">
        <f t="shared" si="285"/>
        <v/>
      </c>
      <c r="X836" s="26" t="str">
        <f t="shared" si="282"/>
        <v/>
      </c>
      <c r="Y836" s="26" t="str">
        <f t="shared" si="286"/>
        <v/>
      </c>
      <c r="Z836" s="26" t="str">
        <f t="shared" si="287"/>
        <v/>
      </c>
      <c r="AA836" s="26" t="str">
        <f t="shared" si="288"/>
        <v/>
      </c>
      <c r="AB836" s="26" t="str">
        <f t="shared" si="289"/>
        <v/>
      </c>
      <c r="AC836" s="26" t="str">
        <f t="shared" si="290"/>
        <v/>
      </c>
      <c r="AD836" s="26" t="str">
        <f>IF(OR(ISBLANK(U836),ISBLANK(Q836),U836="-"),"",IF(ISNA(MATCH(U836,libtwolang,0)),FALSE,IF(AND(Z836=TRUE,INDEX(codetform,MATCH(Qualification!Q836,libtform,0))&gt;=10311000,INDEX(codetform,MATCH(Qualification!Q836,libtform,0))&lt;=10319900),IF(AND(INDEX(codetwolang,MATCH(Qualification!U836,libtwolang,0))&gt;=1,INDEX(codetwolang,MATCH(Qualification!U836,libtwolang,0))&lt;=999),TRUE,FALSE),IF(AND(INDEX(codetwolang,MATCH(Qualification!U836,libtwolang,0))&gt;=10,INDEX(codetwolang,MATCH(Qualification!U836,libtwolang,0))&lt;=99),FALSE,TRUE))))</f>
        <v/>
      </c>
      <c r="AE836" s="26" t="str">
        <f t="shared" si="283"/>
        <v/>
      </c>
      <c r="AF836" s="56" t="str">
        <f t="shared" si="291"/>
        <v/>
      </c>
    </row>
    <row r="837" spans="1:32">
      <c r="A837" s="40" t="str">
        <f t="shared" si="284"/>
        <v/>
      </c>
      <c r="B837" s="40" t="str">
        <f t="shared" si="270"/>
        <v/>
      </c>
      <c r="C837" s="65" t="str">
        <f t="shared" si="271"/>
        <v/>
      </c>
      <c r="D837" s="56" t="str">
        <f t="shared" si="272"/>
        <v/>
      </c>
      <c r="E837" s="56" t="str">
        <f t="shared" si="273"/>
        <v/>
      </c>
      <c r="F837" s="66" t="str">
        <f t="shared" si="274"/>
        <v/>
      </c>
      <c r="G837" s="66" t="str">
        <f t="shared" si="275"/>
        <v/>
      </c>
      <c r="H837" s="57" t="str">
        <f t="shared" si="276"/>
        <v/>
      </c>
      <c r="I837" s="57" t="str">
        <f t="shared" si="277"/>
        <v/>
      </c>
      <c r="J837" s="64" t="str">
        <f t="shared" si="278"/>
        <v/>
      </c>
      <c r="K837" s="64" t="str">
        <f t="shared" si="279"/>
        <v/>
      </c>
      <c r="L837" s="114" t="str">
        <f t="shared" si="280"/>
        <v/>
      </c>
      <c r="M837" s="114" t="str">
        <f t="shared" si="281"/>
        <v/>
      </c>
      <c r="N837" s="113" t="str">
        <f>IF(B837&lt;&gt;"",IF(INDEX(ctrlage,B837)=TRUE,Livraison!$B$15-(YEAR(INDEX(pgebdat,B837))),""),"")</f>
        <v/>
      </c>
      <c r="O837" s="107"/>
      <c r="P837" s="105"/>
      <c r="Q837" s="108"/>
      <c r="R837" s="126"/>
      <c r="S837" s="108"/>
      <c r="T837" s="108"/>
      <c r="U837" s="108"/>
      <c r="V837" s="105"/>
      <c r="W837" s="132" t="str">
        <f t="shared" si="285"/>
        <v/>
      </c>
      <c r="X837" s="26" t="str">
        <f t="shared" si="282"/>
        <v/>
      </c>
      <c r="Y837" s="26" t="str">
        <f t="shared" si="286"/>
        <v/>
      </c>
      <c r="Z837" s="26" t="str">
        <f t="shared" si="287"/>
        <v/>
      </c>
      <c r="AA837" s="26" t="str">
        <f t="shared" si="288"/>
        <v/>
      </c>
      <c r="AB837" s="26" t="str">
        <f t="shared" si="289"/>
        <v/>
      </c>
      <c r="AC837" s="26" t="str">
        <f t="shared" si="290"/>
        <v/>
      </c>
      <c r="AD837" s="26" t="str">
        <f>IF(OR(ISBLANK(U837),ISBLANK(Q837),U837="-"),"",IF(ISNA(MATCH(U837,libtwolang,0)),FALSE,IF(AND(Z837=TRUE,INDEX(codetform,MATCH(Qualification!Q837,libtform,0))&gt;=10311000,INDEX(codetform,MATCH(Qualification!Q837,libtform,0))&lt;=10319900),IF(AND(INDEX(codetwolang,MATCH(Qualification!U837,libtwolang,0))&gt;=1,INDEX(codetwolang,MATCH(Qualification!U837,libtwolang,0))&lt;=999),TRUE,FALSE),IF(AND(INDEX(codetwolang,MATCH(Qualification!U837,libtwolang,0))&gt;=10,INDEX(codetwolang,MATCH(Qualification!U837,libtwolang,0))&lt;=99),FALSE,TRUE))))</f>
        <v/>
      </c>
      <c r="AE837" s="26" t="str">
        <f t="shared" si="283"/>
        <v/>
      </c>
      <c r="AF837" s="56" t="str">
        <f t="shared" si="291"/>
        <v/>
      </c>
    </row>
    <row r="838" spans="1:32">
      <c r="A838" s="40" t="str">
        <f t="shared" si="284"/>
        <v/>
      </c>
      <c r="B838" s="40" t="str">
        <f t="shared" si="270"/>
        <v/>
      </c>
      <c r="C838" s="65" t="str">
        <f t="shared" si="271"/>
        <v/>
      </c>
      <c r="D838" s="56" t="str">
        <f t="shared" si="272"/>
        <v/>
      </c>
      <c r="E838" s="56" t="str">
        <f t="shared" si="273"/>
        <v/>
      </c>
      <c r="F838" s="66" t="str">
        <f t="shared" si="274"/>
        <v/>
      </c>
      <c r="G838" s="66" t="str">
        <f t="shared" si="275"/>
        <v/>
      </c>
      <c r="H838" s="57" t="str">
        <f t="shared" si="276"/>
        <v/>
      </c>
      <c r="I838" s="57" t="str">
        <f t="shared" si="277"/>
        <v/>
      </c>
      <c r="J838" s="64" t="str">
        <f t="shared" si="278"/>
        <v/>
      </c>
      <c r="K838" s="64" t="str">
        <f t="shared" si="279"/>
        <v/>
      </c>
      <c r="L838" s="114" t="str">
        <f t="shared" si="280"/>
        <v/>
      </c>
      <c r="M838" s="114" t="str">
        <f t="shared" si="281"/>
        <v/>
      </c>
      <c r="N838" s="113" t="str">
        <f>IF(B838&lt;&gt;"",IF(INDEX(ctrlage,B838)=TRUE,Livraison!$B$15-(YEAR(INDEX(pgebdat,B838))),""),"")</f>
        <v/>
      </c>
      <c r="O838" s="107"/>
      <c r="P838" s="105"/>
      <c r="Q838" s="108"/>
      <c r="R838" s="126"/>
      <c r="S838" s="108"/>
      <c r="T838" s="108"/>
      <c r="U838" s="108"/>
      <c r="V838" s="105"/>
      <c r="W838" s="132" t="str">
        <f t="shared" si="285"/>
        <v/>
      </c>
      <c r="X838" s="26" t="str">
        <f t="shared" si="282"/>
        <v/>
      </c>
      <c r="Y838" s="26" t="str">
        <f t="shared" si="286"/>
        <v/>
      </c>
      <c r="Z838" s="26" t="str">
        <f t="shared" si="287"/>
        <v/>
      </c>
      <c r="AA838" s="26" t="str">
        <f t="shared" si="288"/>
        <v/>
      </c>
      <c r="AB838" s="26" t="str">
        <f t="shared" si="289"/>
        <v/>
      </c>
      <c r="AC838" s="26" t="str">
        <f t="shared" si="290"/>
        <v/>
      </c>
      <c r="AD838" s="26" t="str">
        <f>IF(OR(ISBLANK(U838),ISBLANK(Q838),U838="-"),"",IF(ISNA(MATCH(U838,libtwolang,0)),FALSE,IF(AND(Z838=TRUE,INDEX(codetform,MATCH(Qualification!Q838,libtform,0))&gt;=10311000,INDEX(codetform,MATCH(Qualification!Q838,libtform,0))&lt;=10319900),IF(AND(INDEX(codetwolang,MATCH(Qualification!U838,libtwolang,0))&gt;=1,INDEX(codetwolang,MATCH(Qualification!U838,libtwolang,0))&lt;=999),TRUE,FALSE),IF(AND(INDEX(codetwolang,MATCH(Qualification!U838,libtwolang,0))&gt;=10,INDEX(codetwolang,MATCH(Qualification!U838,libtwolang,0))&lt;=99),FALSE,TRUE))))</f>
        <v/>
      </c>
      <c r="AE838" s="26" t="str">
        <f t="shared" si="283"/>
        <v/>
      </c>
      <c r="AF838" s="56" t="str">
        <f t="shared" si="291"/>
        <v/>
      </c>
    </row>
    <row r="839" spans="1:32">
      <c r="A839" s="40" t="str">
        <f t="shared" si="284"/>
        <v/>
      </c>
      <c r="B839" s="40" t="str">
        <f t="shared" si="270"/>
        <v/>
      </c>
      <c r="C839" s="65" t="str">
        <f t="shared" si="271"/>
        <v/>
      </c>
      <c r="D839" s="56" t="str">
        <f t="shared" si="272"/>
        <v/>
      </c>
      <c r="E839" s="56" t="str">
        <f t="shared" si="273"/>
        <v/>
      </c>
      <c r="F839" s="66" t="str">
        <f t="shared" si="274"/>
        <v/>
      </c>
      <c r="G839" s="66" t="str">
        <f t="shared" si="275"/>
        <v/>
      </c>
      <c r="H839" s="57" t="str">
        <f t="shared" si="276"/>
        <v/>
      </c>
      <c r="I839" s="57" t="str">
        <f t="shared" si="277"/>
        <v/>
      </c>
      <c r="J839" s="64" t="str">
        <f t="shared" si="278"/>
        <v/>
      </c>
      <c r="K839" s="64" t="str">
        <f t="shared" si="279"/>
        <v/>
      </c>
      <c r="L839" s="114" t="str">
        <f t="shared" si="280"/>
        <v/>
      </c>
      <c r="M839" s="114" t="str">
        <f t="shared" si="281"/>
        <v/>
      </c>
      <c r="N839" s="113" t="str">
        <f>IF(B839&lt;&gt;"",IF(INDEX(ctrlage,B839)=TRUE,Livraison!$B$15-(YEAR(INDEX(pgebdat,B839))),""),"")</f>
        <v/>
      </c>
      <c r="O839" s="107"/>
      <c r="P839" s="105"/>
      <c r="Q839" s="108"/>
      <c r="R839" s="126"/>
      <c r="S839" s="108"/>
      <c r="T839" s="108"/>
      <c r="U839" s="108"/>
      <c r="V839" s="105"/>
      <c r="W839" s="132" t="str">
        <f t="shared" si="285"/>
        <v/>
      </c>
      <c r="X839" s="26" t="str">
        <f t="shared" si="282"/>
        <v/>
      </c>
      <c r="Y839" s="26" t="str">
        <f t="shared" si="286"/>
        <v/>
      </c>
      <c r="Z839" s="26" t="str">
        <f t="shared" si="287"/>
        <v/>
      </c>
      <c r="AA839" s="26" t="str">
        <f t="shared" si="288"/>
        <v/>
      </c>
      <c r="AB839" s="26" t="str">
        <f t="shared" si="289"/>
        <v/>
      </c>
      <c r="AC839" s="26" t="str">
        <f t="shared" si="290"/>
        <v/>
      </c>
      <c r="AD839" s="26" t="str">
        <f>IF(OR(ISBLANK(U839),ISBLANK(Q839),U839="-"),"",IF(ISNA(MATCH(U839,libtwolang,0)),FALSE,IF(AND(Z839=TRUE,INDEX(codetform,MATCH(Qualification!Q839,libtform,0))&gt;=10311000,INDEX(codetform,MATCH(Qualification!Q839,libtform,0))&lt;=10319900),IF(AND(INDEX(codetwolang,MATCH(Qualification!U839,libtwolang,0))&gt;=1,INDEX(codetwolang,MATCH(Qualification!U839,libtwolang,0))&lt;=999),TRUE,FALSE),IF(AND(INDEX(codetwolang,MATCH(Qualification!U839,libtwolang,0))&gt;=10,INDEX(codetwolang,MATCH(Qualification!U839,libtwolang,0))&lt;=99),FALSE,TRUE))))</f>
        <v/>
      </c>
      <c r="AE839" s="26" t="str">
        <f t="shared" si="283"/>
        <v/>
      </c>
      <c r="AF839" s="56" t="str">
        <f t="shared" si="291"/>
        <v/>
      </c>
    </row>
    <row r="840" spans="1:32">
      <c r="A840" s="40" t="str">
        <f t="shared" si="284"/>
        <v/>
      </c>
      <c r="B840" s="40" t="str">
        <f t="shared" si="270"/>
        <v/>
      </c>
      <c r="C840" s="65" t="str">
        <f t="shared" si="271"/>
        <v/>
      </c>
      <c r="D840" s="56" t="str">
        <f t="shared" si="272"/>
        <v/>
      </c>
      <c r="E840" s="56" t="str">
        <f t="shared" si="273"/>
        <v/>
      </c>
      <c r="F840" s="66" t="str">
        <f t="shared" si="274"/>
        <v/>
      </c>
      <c r="G840" s="66" t="str">
        <f t="shared" si="275"/>
        <v/>
      </c>
      <c r="H840" s="57" t="str">
        <f t="shared" si="276"/>
        <v/>
      </c>
      <c r="I840" s="57" t="str">
        <f t="shared" si="277"/>
        <v/>
      </c>
      <c r="J840" s="64" t="str">
        <f t="shared" si="278"/>
        <v/>
      </c>
      <c r="K840" s="64" t="str">
        <f t="shared" si="279"/>
        <v/>
      </c>
      <c r="L840" s="114" t="str">
        <f t="shared" si="280"/>
        <v/>
      </c>
      <c r="M840" s="114" t="str">
        <f t="shared" si="281"/>
        <v/>
      </c>
      <c r="N840" s="113" t="str">
        <f>IF(B840&lt;&gt;"",IF(INDEX(ctrlage,B840)=TRUE,Livraison!$B$15-(YEAR(INDEX(pgebdat,B840))),""),"")</f>
        <v/>
      </c>
      <c r="O840" s="107"/>
      <c r="P840" s="105"/>
      <c r="Q840" s="108"/>
      <c r="R840" s="126"/>
      <c r="S840" s="108"/>
      <c r="T840" s="108"/>
      <c r="U840" s="108"/>
      <c r="V840" s="105"/>
      <c r="W840" s="132" t="str">
        <f t="shared" si="285"/>
        <v/>
      </c>
      <c r="X840" s="26" t="str">
        <f t="shared" si="282"/>
        <v/>
      </c>
      <c r="Y840" s="26" t="str">
        <f t="shared" si="286"/>
        <v/>
      </c>
      <c r="Z840" s="26" t="str">
        <f t="shared" si="287"/>
        <v/>
      </c>
      <c r="AA840" s="26" t="str">
        <f t="shared" si="288"/>
        <v/>
      </c>
      <c r="AB840" s="26" t="str">
        <f t="shared" si="289"/>
        <v/>
      </c>
      <c r="AC840" s="26" t="str">
        <f t="shared" si="290"/>
        <v/>
      </c>
      <c r="AD840" s="26" t="str">
        <f>IF(OR(ISBLANK(U840),ISBLANK(Q840),U840="-"),"",IF(ISNA(MATCH(U840,libtwolang,0)),FALSE,IF(AND(Z840=TRUE,INDEX(codetform,MATCH(Qualification!Q840,libtform,0))&gt;=10311000,INDEX(codetform,MATCH(Qualification!Q840,libtform,0))&lt;=10319900),IF(AND(INDEX(codetwolang,MATCH(Qualification!U840,libtwolang,0))&gt;=1,INDEX(codetwolang,MATCH(Qualification!U840,libtwolang,0))&lt;=999),TRUE,FALSE),IF(AND(INDEX(codetwolang,MATCH(Qualification!U840,libtwolang,0))&gt;=10,INDEX(codetwolang,MATCH(Qualification!U840,libtwolang,0))&lt;=99),FALSE,TRUE))))</f>
        <v/>
      </c>
      <c r="AE840" s="26" t="str">
        <f t="shared" si="283"/>
        <v/>
      </c>
      <c r="AF840" s="56" t="str">
        <f t="shared" si="291"/>
        <v/>
      </c>
    </row>
    <row r="841" spans="1:32">
      <c r="A841" s="40" t="str">
        <f t="shared" si="284"/>
        <v/>
      </c>
      <c r="B841" s="40" t="str">
        <f t="shared" si="270"/>
        <v/>
      </c>
      <c r="C841" s="65" t="str">
        <f t="shared" si="271"/>
        <v/>
      </c>
      <c r="D841" s="56" t="str">
        <f t="shared" si="272"/>
        <v/>
      </c>
      <c r="E841" s="56" t="str">
        <f t="shared" si="273"/>
        <v/>
      </c>
      <c r="F841" s="66" t="str">
        <f t="shared" si="274"/>
        <v/>
      </c>
      <c r="G841" s="66" t="str">
        <f t="shared" si="275"/>
        <v/>
      </c>
      <c r="H841" s="57" t="str">
        <f t="shared" si="276"/>
        <v/>
      </c>
      <c r="I841" s="57" t="str">
        <f t="shared" si="277"/>
        <v/>
      </c>
      <c r="J841" s="64" t="str">
        <f t="shared" si="278"/>
        <v/>
      </c>
      <c r="K841" s="64" t="str">
        <f t="shared" si="279"/>
        <v/>
      </c>
      <c r="L841" s="114" t="str">
        <f t="shared" si="280"/>
        <v/>
      </c>
      <c r="M841" s="114" t="str">
        <f t="shared" si="281"/>
        <v/>
      </c>
      <c r="N841" s="113" t="str">
        <f>IF(B841&lt;&gt;"",IF(INDEX(ctrlage,B841)=TRUE,Livraison!$B$15-(YEAR(INDEX(pgebdat,B841))),""),"")</f>
        <v/>
      </c>
      <c r="O841" s="107"/>
      <c r="P841" s="105"/>
      <c r="Q841" s="108"/>
      <c r="R841" s="126"/>
      <c r="S841" s="108"/>
      <c r="T841" s="108"/>
      <c r="U841" s="108"/>
      <c r="V841" s="105"/>
      <c r="W841" s="132" t="str">
        <f t="shared" si="285"/>
        <v/>
      </c>
      <c r="X841" s="26" t="str">
        <f t="shared" si="282"/>
        <v/>
      </c>
      <c r="Y841" s="26" t="str">
        <f t="shared" si="286"/>
        <v/>
      </c>
      <c r="Z841" s="26" t="str">
        <f t="shared" si="287"/>
        <v/>
      </c>
      <c r="AA841" s="26" t="str">
        <f t="shared" si="288"/>
        <v/>
      </c>
      <c r="AB841" s="26" t="str">
        <f t="shared" si="289"/>
        <v/>
      </c>
      <c r="AC841" s="26" t="str">
        <f t="shared" si="290"/>
        <v/>
      </c>
      <c r="AD841" s="26" t="str">
        <f>IF(OR(ISBLANK(U841),ISBLANK(Q841),U841="-"),"",IF(ISNA(MATCH(U841,libtwolang,0)),FALSE,IF(AND(Z841=TRUE,INDEX(codetform,MATCH(Qualification!Q841,libtform,0))&gt;=10311000,INDEX(codetform,MATCH(Qualification!Q841,libtform,0))&lt;=10319900),IF(AND(INDEX(codetwolang,MATCH(Qualification!U841,libtwolang,0))&gt;=1,INDEX(codetwolang,MATCH(Qualification!U841,libtwolang,0))&lt;=999),TRUE,FALSE),IF(AND(INDEX(codetwolang,MATCH(Qualification!U841,libtwolang,0))&gt;=10,INDEX(codetwolang,MATCH(Qualification!U841,libtwolang,0))&lt;=99),FALSE,TRUE))))</f>
        <v/>
      </c>
      <c r="AE841" s="26" t="str">
        <f t="shared" si="283"/>
        <v/>
      </c>
      <c r="AF841" s="56" t="str">
        <f t="shared" si="291"/>
        <v/>
      </c>
    </row>
    <row r="842" spans="1:32">
      <c r="A842" s="40" t="str">
        <f t="shared" si="284"/>
        <v/>
      </c>
      <c r="B842" s="40" t="str">
        <f t="shared" si="270"/>
        <v/>
      </c>
      <c r="C842" s="65" t="str">
        <f t="shared" si="271"/>
        <v/>
      </c>
      <c r="D842" s="56" t="str">
        <f t="shared" si="272"/>
        <v/>
      </c>
      <c r="E842" s="56" t="str">
        <f t="shared" si="273"/>
        <v/>
      </c>
      <c r="F842" s="66" t="str">
        <f t="shared" si="274"/>
        <v/>
      </c>
      <c r="G842" s="66" t="str">
        <f t="shared" si="275"/>
        <v/>
      </c>
      <c r="H842" s="57" t="str">
        <f t="shared" si="276"/>
        <v/>
      </c>
      <c r="I842" s="57" t="str">
        <f t="shared" si="277"/>
        <v/>
      </c>
      <c r="J842" s="64" t="str">
        <f t="shared" si="278"/>
        <v/>
      </c>
      <c r="K842" s="64" t="str">
        <f t="shared" si="279"/>
        <v/>
      </c>
      <c r="L842" s="114" t="str">
        <f t="shared" si="280"/>
        <v/>
      </c>
      <c r="M842" s="114" t="str">
        <f t="shared" si="281"/>
        <v/>
      </c>
      <c r="N842" s="113" t="str">
        <f>IF(B842&lt;&gt;"",IF(INDEX(ctrlage,B842)=TRUE,Livraison!$B$15-(YEAR(INDEX(pgebdat,B842))),""),"")</f>
        <v/>
      </c>
      <c r="O842" s="107"/>
      <c r="P842" s="105"/>
      <c r="Q842" s="108"/>
      <c r="R842" s="126"/>
      <c r="S842" s="108"/>
      <c r="T842" s="108"/>
      <c r="U842" s="108"/>
      <c r="V842" s="105"/>
      <c r="W842" s="132" t="str">
        <f t="shared" si="285"/>
        <v/>
      </c>
      <c r="X842" s="26" t="str">
        <f t="shared" si="282"/>
        <v/>
      </c>
      <c r="Y842" s="26" t="str">
        <f t="shared" si="286"/>
        <v/>
      </c>
      <c r="Z842" s="26" t="str">
        <f t="shared" si="287"/>
        <v/>
      </c>
      <c r="AA842" s="26" t="str">
        <f t="shared" si="288"/>
        <v/>
      </c>
      <c r="AB842" s="26" t="str">
        <f t="shared" si="289"/>
        <v/>
      </c>
      <c r="AC842" s="26" t="str">
        <f t="shared" si="290"/>
        <v/>
      </c>
      <c r="AD842" s="26" t="str">
        <f>IF(OR(ISBLANK(U842),ISBLANK(Q842),U842="-"),"",IF(ISNA(MATCH(U842,libtwolang,0)),FALSE,IF(AND(Z842=TRUE,INDEX(codetform,MATCH(Qualification!Q842,libtform,0))&gt;=10311000,INDEX(codetform,MATCH(Qualification!Q842,libtform,0))&lt;=10319900),IF(AND(INDEX(codetwolang,MATCH(Qualification!U842,libtwolang,0))&gt;=1,INDEX(codetwolang,MATCH(Qualification!U842,libtwolang,0))&lt;=999),TRUE,FALSE),IF(AND(INDEX(codetwolang,MATCH(Qualification!U842,libtwolang,0))&gt;=10,INDEX(codetwolang,MATCH(Qualification!U842,libtwolang,0))&lt;=99),FALSE,TRUE))))</f>
        <v/>
      </c>
      <c r="AE842" s="26" t="str">
        <f t="shared" si="283"/>
        <v/>
      </c>
      <c r="AF842" s="56" t="str">
        <f t="shared" si="291"/>
        <v/>
      </c>
    </row>
    <row r="843" spans="1:32">
      <c r="A843" s="40" t="str">
        <f t="shared" si="284"/>
        <v/>
      </c>
      <c r="B843" s="40" t="str">
        <f t="shared" si="270"/>
        <v/>
      </c>
      <c r="C843" s="65" t="str">
        <f t="shared" si="271"/>
        <v/>
      </c>
      <c r="D843" s="56" t="str">
        <f t="shared" si="272"/>
        <v/>
      </c>
      <c r="E843" s="56" t="str">
        <f t="shared" si="273"/>
        <v/>
      </c>
      <c r="F843" s="66" t="str">
        <f t="shared" si="274"/>
        <v/>
      </c>
      <c r="G843" s="66" t="str">
        <f t="shared" si="275"/>
        <v/>
      </c>
      <c r="H843" s="57" t="str">
        <f t="shared" si="276"/>
        <v/>
      </c>
      <c r="I843" s="57" t="str">
        <f t="shared" si="277"/>
        <v/>
      </c>
      <c r="J843" s="64" t="str">
        <f t="shared" si="278"/>
        <v/>
      </c>
      <c r="K843" s="64" t="str">
        <f t="shared" si="279"/>
        <v/>
      </c>
      <c r="L843" s="114" t="str">
        <f t="shared" si="280"/>
        <v/>
      </c>
      <c r="M843" s="114" t="str">
        <f t="shared" si="281"/>
        <v/>
      </c>
      <c r="N843" s="113" t="str">
        <f>IF(B843&lt;&gt;"",IF(INDEX(ctrlage,B843)=TRUE,Livraison!$B$15-(YEAR(INDEX(pgebdat,B843))),""),"")</f>
        <v/>
      </c>
      <c r="O843" s="107"/>
      <c r="P843" s="105"/>
      <c r="Q843" s="108"/>
      <c r="R843" s="126"/>
      <c r="S843" s="108"/>
      <c r="T843" s="108"/>
      <c r="U843" s="108"/>
      <c r="V843" s="105"/>
      <c r="W843" s="132" t="str">
        <f t="shared" si="285"/>
        <v/>
      </c>
      <c r="X843" s="26" t="str">
        <f t="shared" si="282"/>
        <v/>
      </c>
      <c r="Y843" s="26" t="str">
        <f t="shared" si="286"/>
        <v/>
      </c>
      <c r="Z843" s="26" t="str">
        <f t="shared" si="287"/>
        <v/>
      </c>
      <c r="AA843" s="26" t="str">
        <f t="shared" si="288"/>
        <v/>
      </c>
      <c r="AB843" s="26" t="str">
        <f t="shared" si="289"/>
        <v/>
      </c>
      <c r="AC843" s="26" t="str">
        <f t="shared" si="290"/>
        <v/>
      </c>
      <c r="AD843" s="26" t="str">
        <f>IF(OR(ISBLANK(U843),ISBLANK(Q843),U843="-"),"",IF(ISNA(MATCH(U843,libtwolang,0)),FALSE,IF(AND(Z843=TRUE,INDEX(codetform,MATCH(Qualification!Q843,libtform,0))&gt;=10311000,INDEX(codetform,MATCH(Qualification!Q843,libtform,0))&lt;=10319900),IF(AND(INDEX(codetwolang,MATCH(Qualification!U843,libtwolang,0))&gt;=1,INDEX(codetwolang,MATCH(Qualification!U843,libtwolang,0))&lt;=999),TRUE,FALSE),IF(AND(INDEX(codetwolang,MATCH(Qualification!U843,libtwolang,0))&gt;=10,INDEX(codetwolang,MATCH(Qualification!U843,libtwolang,0))&lt;=99),FALSE,TRUE))))</f>
        <v/>
      </c>
      <c r="AE843" s="26" t="str">
        <f t="shared" si="283"/>
        <v/>
      </c>
      <c r="AF843" s="56" t="str">
        <f t="shared" si="291"/>
        <v/>
      </c>
    </row>
    <row r="844" spans="1:32">
      <c r="A844" s="40" t="str">
        <f t="shared" si="284"/>
        <v/>
      </c>
      <c r="B844" s="40" t="str">
        <f t="shared" ref="B844:B907" si="292">IF(O844&lt;&gt;"",IF(ISNA(MATCH(O844,pid,0)),"",IF(MATCH(O844,pid,0)=0,"",MATCH(O844,pid,0))),"")</f>
        <v/>
      </c>
      <c r="C844" s="65" t="str">
        <f t="shared" ref="C844:C907" si="293">IF(B844&lt;&gt;"",IF(INDEX(pkatid,B844)&gt;0,INDEX(pkatid,B844),""),"")</f>
        <v/>
      </c>
      <c r="D844" s="56" t="str">
        <f t="shared" ref="D844:D907" si="294">IF(B844&lt;&gt;"",IF(INDEX(psex,B844)&gt;0,INDEX(psex,B844),""),"")</f>
        <v/>
      </c>
      <c r="E844" s="56" t="str">
        <f t="shared" ref="E844:E907" si="295">IF(B844&lt;&gt;"",INDEX(ctrlsex,B844),"")</f>
        <v/>
      </c>
      <c r="F844" s="66" t="str">
        <f t="shared" ref="F844:F907" si="296">IF(B844&lt;&gt;"",IF(INDEX(pgebdat,B844)&gt;0,INDEX(pgebdat,B844),""),"")</f>
        <v/>
      </c>
      <c r="G844" s="66" t="str">
        <f t="shared" ref="G844:G907" si="297">IF(B844&lt;&gt;"",INDEX(ctrlage,B844),"")</f>
        <v/>
      </c>
      <c r="H844" s="57" t="str">
        <f t="shared" ref="H844:H907" si="298">IF(B844&lt;&gt;"",IF(INDEX(pdom,B844)&gt;0,INDEX(pdom,B844),""),"")</f>
        <v/>
      </c>
      <c r="I844" s="57" t="str">
        <f t="shared" ref="I844:I907" si="299">IF(B844&lt;&gt;"",INDEX(ctrldom,B844),"")</f>
        <v/>
      </c>
      <c r="J844" s="64" t="str">
        <f t="shared" ref="J844:J907" si="300">IF(B844&lt;&gt;"",IF(INDEX(pid,B844)&gt;0,INDEX(pid,B844),""),"")</f>
        <v/>
      </c>
      <c r="K844" s="64" t="str">
        <f t="shared" ref="K844:K907" si="301">IF(B844&lt;&gt;"",CONCATENATE(J844,S844),"")</f>
        <v/>
      </c>
      <c r="L844" s="114" t="str">
        <f t="shared" ref="L844:L907" si="302">IF(B844&lt;&gt;"",IF(INDEX(pname,B844)&gt;0,INDEX(pname,B844),""),"")</f>
        <v/>
      </c>
      <c r="M844" s="114" t="str">
        <f t="shared" ref="M844:M907" si="303">IF(B844&lt;&gt;"",IF(INDEX(psurname,B844)&gt;0,INDEX(psurname,B844),""),"")</f>
        <v/>
      </c>
      <c r="N844" s="113" t="str">
        <f>IF(B844&lt;&gt;"",IF(INDEX(ctrlage,B844)=TRUE,Livraison!$B$15-(YEAR(INDEX(pgebdat,B844))),""),"")</f>
        <v/>
      </c>
      <c r="O844" s="107"/>
      <c r="P844" s="105"/>
      <c r="Q844" s="108"/>
      <c r="R844" s="126"/>
      <c r="S844" s="108"/>
      <c r="T844" s="108"/>
      <c r="U844" s="108"/>
      <c r="V844" s="105"/>
      <c r="W844" s="132" t="str">
        <f t="shared" si="285"/>
        <v/>
      </c>
      <c r="X844" s="26" t="str">
        <f t="shared" ref="X844:X907" si="304">IF(ISBLANK(O844),"",IF(OR(ISNA(MATCH(O844,pid,0)),O844="-"),FALSE,TRUE))</f>
        <v/>
      </c>
      <c r="Y844" s="26" t="str">
        <f t="shared" si="286"/>
        <v/>
      </c>
      <c r="Z844" s="26" t="str">
        <f t="shared" si="287"/>
        <v/>
      </c>
      <c r="AA844" s="26" t="str">
        <f t="shared" si="288"/>
        <v/>
      </c>
      <c r="AB844" s="26" t="str">
        <f t="shared" si="289"/>
        <v/>
      </c>
      <c r="AC844" s="26" t="str">
        <f t="shared" si="290"/>
        <v/>
      </c>
      <c r="AD844" s="26" t="str">
        <f>IF(OR(ISBLANK(U844),ISBLANK(Q844),U844="-"),"",IF(ISNA(MATCH(U844,libtwolang,0)),FALSE,IF(AND(Z844=TRUE,INDEX(codetform,MATCH(Qualification!Q844,libtform,0))&gt;=10311000,INDEX(codetform,MATCH(Qualification!Q844,libtform,0))&lt;=10319900),IF(AND(INDEX(codetwolang,MATCH(Qualification!U844,libtwolang,0))&gt;=1,INDEX(codetwolang,MATCH(Qualification!U844,libtwolang,0))&lt;=999),TRUE,FALSE),IF(AND(INDEX(codetwolang,MATCH(Qualification!U844,libtwolang,0))&gt;=10,INDEX(codetwolang,MATCH(Qualification!U844,libtwolang,0))&lt;=99),FALSE,TRUE))))</f>
        <v/>
      </c>
      <c r="AE844" s="26" t="str">
        <f t="shared" ref="AE844:AE907" si="305">IF(OR(G844&lt;&gt;TRUE,Z844&lt;&gt;TRUE),"",IF(OR(N844&gt;INDEX(valmaxalt,MATCH(Q844,libtform,0)),N844&lt;INDEX(valminalt,MATCH(Q844,libtform,0))),FALSE,TRUE))</f>
        <v/>
      </c>
      <c r="AF844" s="56" t="str">
        <f t="shared" si="291"/>
        <v/>
      </c>
    </row>
    <row r="845" spans="1:32">
      <c r="A845" s="40" t="str">
        <f t="shared" ref="A845:A908" si="306">IF(ISBLANK(O845),"",IF(COUNTA(P845:T845)&lt;5,"Incomplet",IF(OR(COUNTIF(W845:AD845,FALSE)&gt;0,COUNTIF(W845:AC845,#N/A)&gt;0),"Erreur",IF(AE845=FALSE,"Attention","OK"))))</f>
        <v/>
      </c>
      <c r="B845" s="40" t="str">
        <f t="shared" si="292"/>
        <v/>
      </c>
      <c r="C845" s="65" t="str">
        <f t="shared" si="293"/>
        <v/>
      </c>
      <c r="D845" s="56" t="str">
        <f t="shared" si="294"/>
        <v/>
      </c>
      <c r="E845" s="56" t="str">
        <f t="shared" si="295"/>
        <v/>
      </c>
      <c r="F845" s="66" t="str">
        <f t="shared" si="296"/>
        <v/>
      </c>
      <c r="G845" s="66" t="str">
        <f t="shared" si="297"/>
        <v/>
      </c>
      <c r="H845" s="57" t="str">
        <f t="shared" si="298"/>
        <v/>
      </c>
      <c r="I845" s="57" t="str">
        <f t="shared" si="299"/>
        <v/>
      </c>
      <c r="J845" s="64" t="str">
        <f t="shared" si="300"/>
        <v/>
      </c>
      <c r="K845" s="64" t="str">
        <f t="shared" si="301"/>
        <v/>
      </c>
      <c r="L845" s="114" t="str">
        <f t="shared" si="302"/>
        <v/>
      </c>
      <c r="M845" s="114" t="str">
        <f t="shared" si="303"/>
        <v/>
      </c>
      <c r="N845" s="113" t="str">
        <f>IF(B845&lt;&gt;"",IF(INDEX(ctrlage,B845)=TRUE,Livraison!$B$15-(YEAR(INDEX(pgebdat,B845))),""),"")</f>
        <v/>
      </c>
      <c r="O845" s="107"/>
      <c r="P845" s="105"/>
      <c r="Q845" s="108"/>
      <c r="R845" s="126"/>
      <c r="S845" s="108"/>
      <c r="T845" s="108"/>
      <c r="U845" s="108"/>
      <c r="V845" s="105"/>
      <c r="W845" s="132" t="str">
        <f t="shared" ref="W845:W908" si="307">IF(K845="","",NOT(COUNTIF($K$12:$K$1011,$K845)&gt;1))</f>
        <v/>
      </c>
      <c r="X845" s="26" t="str">
        <f t="shared" si="304"/>
        <v/>
      </c>
      <c r="Y845" s="26" t="str">
        <f t="shared" si="286"/>
        <v/>
      </c>
      <c r="Z845" s="26" t="str">
        <f t="shared" si="287"/>
        <v/>
      </c>
      <c r="AA845" s="26" t="str">
        <f t="shared" si="288"/>
        <v/>
      </c>
      <c r="AB845" s="26" t="str">
        <f t="shared" si="289"/>
        <v/>
      </c>
      <c r="AC845" s="26" t="str">
        <f t="shared" si="290"/>
        <v/>
      </c>
      <c r="AD845" s="26" t="str">
        <f>IF(OR(ISBLANK(U845),ISBLANK(Q845),U845="-"),"",IF(ISNA(MATCH(U845,libtwolang,0)),FALSE,IF(AND(Z845=TRUE,INDEX(codetform,MATCH(Qualification!Q845,libtform,0))&gt;=10311000,INDEX(codetform,MATCH(Qualification!Q845,libtform,0))&lt;=10319900),IF(AND(INDEX(codetwolang,MATCH(Qualification!U845,libtwolang,0))&gt;=1,INDEX(codetwolang,MATCH(Qualification!U845,libtwolang,0))&lt;=999),TRUE,FALSE),IF(AND(INDEX(codetwolang,MATCH(Qualification!U845,libtwolang,0))&gt;=10,INDEX(codetwolang,MATCH(Qualification!U845,libtwolang,0))&lt;=99),FALSE,TRUE))))</f>
        <v/>
      </c>
      <c r="AE845" s="26" t="str">
        <f t="shared" si="305"/>
        <v/>
      </c>
      <c r="AF845" s="56" t="str">
        <f t="shared" si="291"/>
        <v/>
      </c>
    </row>
    <row r="846" spans="1:32">
      <c r="A846" s="40" t="str">
        <f t="shared" si="306"/>
        <v/>
      </c>
      <c r="B846" s="40" t="str">
        <f t="shared" si="292"/>
        <v/>
      </c>
      <c r="C846" s="65" t="str">
        <f t="shared" si="293"/>
        <v/>
      </c>
      <c r="D846" s="56" t="str">
        <f t="shared" si="294"/>
        <v/>
      </c>
      <c r="E846" s="56" t="str">
        <f t="shared" si="295"/>
        <v/>
      </c>
      <c r="F846" s="66" t="str">
        <f t="shared" si="296"/>
        <v/>
      </c>
      <c r="G846" s="66" t="str">
        <f t="shared" si="297"/>
        <v/>
      </c>
      <c r="H846" s="57" t="str">
        <f t="shared" si="298"/>
        <v/>
      </c>
      <c r="I846" s="57" t="str">
        <f t="shared" si="299"/>
        <v/>
      </c>
      <c r="J846" s="64" t="str">
        <f t="shared" si="300"/>
        <v/>
      </c>
      <c r="K846" s="64" t="str">
        <f t="shared" si="301"/>
        <v/>
      </c>
      <c r="L846" s="114" t="str">
        <f t="shared" si="302"/>
        <v/>
      </c>
      <c r="M846" s="114" t="str">
        <f t="shared" si="303"/>
        <v/>
      </c>
      <c r="N846" s="113" t="str">
        <f>IF(B846&lt;&gt;"",IF(INDEX(ctrlage,B846)=TRUE,Livraison!$B$15-(YEAR(INDEX(pgebdat,B846))),""),"")</f>
        <v/>
      </c>
      <c r="O846" s="107"/>
      <c r="P846" s="105"/>
      <c r="Q846" s="108"/>
      <c r="R846" s="126"/>
      <c r="S846" s="108"/>
      <c r="T846" s="108"/>
      <c r="U846" s="108"/>
      <c r="V846" s="105"/>
      <c r="W846" s="132" t="str">
        <f t="shared" si="307"/>
        <v/>
      </c>
      <c r="X846" s="26" t="str">
        <f t="shared" si="304"/>
        <v/>
      </c>
      <c r="Y846" s="26" t="str">
        <f t="shared" si="286"/>
        <v/>
      </c>
      <c r="Z846" s="26" t="str">
        <f t="shared" si="287"/>
        <v/>
      </c>
      <c r="AA846" s="26" t="str">
        <f t="shared" si="288"/>
        <v/>
      </c>
      <c r="AB846" s="26" t="str">
        <f t="shared" si="289"/>
        <v/>
      </c>
      <c r="AC846" s="26" t="str">
        <f t="shared" si="290"/>
        <v/>
      </c>
      <c r="AD846" s="26" t="str">
        <f>IF(OR(ISBLANK(U846),ISBLANK(Q846),U846="-"),"",IF(ISNA(MATCH(U846,libtwolang,0)),FALSE,IF(AND(Z846=TRUE,INDEX(codetform,MATCH(Qualification!Q846,libtform,0))&gt;=10311000,INDEX(codetform,MATCH(Qualification!Q846,libtform,0))&lt;=10319900),IF(AND(INDEX(codetwolang,MATCH(Qualification!U846,libtwolang,0))&gt;=1,INDEX(codetwolang,MATCH(Qualification!U846,libtwolang,0))&lt;=999),TRUE,FALSE),IF(AND(INDEX(codetwolang,MATCH(Qualification!U846,libtwolang,0))&gt;=10,INDEX(codetwolang,MATCH(Qualification!U846,libtwolang,0))&lt;=99),FALSE,TRUE))))</f>
        <v/>
      </c>
      <c r="AE846" s="26" t="str">
        <f t="shared" si="305"/>
        <v/>
      </c>
      <c r="AF846" s="56" t="str">
        <f t="shared" si="291"/>
        <v/>
      </c>
    </row>
    <row r="847" spans="1:32">
      <c r="A847" s="40" t="str">
        <f t="shared" si="306"/>
        <v/>
      </c>
      <c r="B847" s="40" t="str">
        <f t="shared" si="292"/>
        <v/>
      </c>
      <c r="C847" s="65" t="str">
        <f t="shared" si="293"/>
        <v/>
      </c>
      <c r="D847" s="56" t="str">
        <f t="shared" si="294"/>
        <v/>
      </c>
      <c r="E847" s="56" t="str">
        <f t="shared" si="295"/>
        <v/>
      </c>
      <c r="F847" s="66" t="str">
        <f t="shared" si="296"/>
        <v/>
      </c>
      <c r="G847" s="66" t="str">
        <f t="shared" si="297"/>
        <v/>
      </c>
      <c r="H847" s="57" t="str">
        <f t="shared" si="298"/>
        <v/>
      </c>
      <c r="I847" s="57" t="str">
        <f t="shared" si="299"/>
        <v/>
      </c>
      <c r="J847" s="64" t="str">
        <f t="shared" si="300"/>
        <v/>
      </c>
      <c r="K847" s="64" t="str">
        <f t="shared" si="301"/>
        <v/>
      </c>
      <c r="L847" s="114" t="str">
        <f t="shared" si="302"/>
        <v/>
      </c>
      <c r="M847" s="114" t="str">
        <f t="shared" si="303"/>
        <v/>
      </c>
      <c r="N847" s="113" t="str">
        <f>IF(B847&lt;&gt;"",IF(INDEX(ctrlage,B847)=TRUE,Livraison!$B$15-(YEAR(INDEX(pgebdat,B847))),""),"")</f>
        <v/>
      </c>
      <c r="O847" s="107"/>
      <c r="P847" s="105"/>
      <c r="Q847" s="108"/>
      <c r="R847" s="126"/>
      <c r="S847" s="108"/>
      <c r="T847" s="108"/>
      <c r="U847" s="108"/>
      <c r="V847" s="105"/>
      <c r="W847" s="132" t="str">
        <f t="shared" si="307"/>
        <v/>
      </c>
      <c r="X847" s="26" t="str">
        <f t="shared" si="304"/>
        <v/>
      </c>
      <c r="Y847" s="26" t="str">
        <f t="shared" si="286"/>
        <v/>
      </c>
      <c r="Z847" s="26" t="str">
        <f t="shared" si="287"/>
        <v/>
      </c>
      <c r="AA847" s="26" t="str">
        <f t="shared" si="288"/>
        <v/>
      </c>
      <c r="AB847" s="26" t="str">
        <f t="shared" si="289"/>
        <v/>
      </c>
      <c r="AC847" s="26" t="str">
        <f t="shared" si="290"/>
        <v/>
      </c>
      <c r="AD847" s="26" t="str">
        <f>IF(OR(ISBLANK(U847),ISBLANK(Q847),U847="-"),"",IF(ISNA(MATCH(U847,libtwolang,0)),FALSE,IF(AND(Z847=TRUE,INDEX(codetform,MATCH(Qualification!Q847,libtform,0))&gt;=10311000,INDEX(codetform,MATCH(Qualification!Q847,libtform,0))&lt;=10319900),IF(AND(INDEX(codetwolang,MATCH(Qualification!U847,libtwolang,0))&gt;=1,INDEX(codetwolang,MATCH(Qualification!U847,libtwolang,0))&lt;=999),TRUE,FALSE),IF(AND(INDEX(codetwolang,MATCH(Qualification!U847,libtwolang,0))&gt;=10,INDEX(codetwolang,MATCH(Qualification!U847,libtwolang,0))&lt;=99),FALSE,TRUE))))</f>
        <v/>
      </c>
      <c r="AE847" s="26" t="str">
        <f t="shared" si="305"/>
        <v/>
      </c>
      <c r="AF847" s="56" t="str">
        <f t="shared" si="291"/>
        <v/>
      </c>
    </row>
    <row r="848" spans="1:32">
      <c r="A848" s="40" t="str">
        <f t="shared" si="306"/>
        <v/>
      </c>
      <c r="B848" s="40" t="str">
        <f t="shared" si="292"/>
        <v/>
      </c>
      <c r="C848" s="65" t="str">
        <f t="shared" si="293"/>
        <v/>
      </c>
      <c r="D848" s="56" t="str">
        <f t="shared" si="294"/>
        <v/>
      </c>
      <c r="E848" s="56" t="str">
        <f t="shared" si="295"/>
        <v/>
      </c>
      <c r="F848" s="66" t="str">
        <f t="shared" si="296"/>
        <v/>
      </c>
      <c r="G848" s="66" t="str">
        <f t="shared" si="297"/>
        <v/>
      </c>
      <c r="H848" s="57" t="str">
        <f t="shared" si="298"/>
        <v/>
      </c>
      <c r="I848" s="57" t="str">
        <f t="shared" si="299"/>
        <v/>
      </c>
      <c r="J848" s="64" t="str">
        <f t="shared" si="300"/>
        <v/>
      </c>
      <c r="K848" s="64" t="str">
        <f t="shared" si="301"/>
        <v/>
      </c>
      <c r="L848" s="114" t="str">
        <f t="shared" si="302"/>
        <v/>
      </c>
      <c r="M848" s="114" t="str">
        <f t="shared" si="303"/>
        <v/>
      </c>
      <c r="N848" s="113" t="str">
        <f>IF(B848&lt;&gt;"",IF(INDEX(ctrlage,B848)=TRUE,Livraison!$B$15-(YEAR(INDEX(pgebdat,B848))),""),"")</f>
        <v/>
      </c>
      <c r="O848" s="107"/>
      <c r="P848" s="105"/>
      <c r="Q848" s="108"/>
      <c r="R848" s="126"/>
      <c r="S848" s="108"/>
      <c r="T848" s="108"/>
      <c r="U848" s="108"/>
      <c r="V848" s="105"/>
      <c r="W848" s="132" t="str">
        <f t="shared" si="307"/>
        <v/>
      </c>
      <c r="X848" s="26" t="str">
        <f t="shared" si="304"/>
        <v/>
      </c>
      <c r="Y848" s="26" t="str">
        <f t="shared" si="286"/>
        <v/>
      </c>
      <c r="Z848" s="26" t="str">
        <f t="shared" si="287"/>
        <v/>
      </c>
      <c r="AA848" s="26" t="str">
        <f t="shared" si="288"/>
        <v/>
      </c>
      <c r="AB848" s="26" t="str">
        <f t="shared" si="289"/>
        <v/>
      </c>
      <c r="AC848" s="26" t="str">
        <f t="shared" si="290"/>
        <v/>
      </c>
      <c r="AD848" s="26" t="str">
        <f>IF(OR(ISBLANK(U848),ISBLANK(Q848),U848="-"),"",IF(ISNA(MATCH(U848,libtwolang,0)),FALSE,IF(AND(Z848=TRUE,INDEX(codetform,MATCH(Qualification!Q848,libtform,0))&gt;=10311000,INDEX(codetform,MATCH(Qualification!Q848,libtform,0))&lt;=10319900),IF(AND(INDEX(codetwolang,MATCH(Qualification!U848,libtwolang,0))&gt;=1,INDEX(codetwolang,MATCH(Qualification!U848,libtwolang,0))&lt;=999),TRUE,FALSE),IF(AND(INDEX(codetwolang,MATCH(Qualification!U848,libtwolang,0))&gt;=10,INDEX(codetwolang,MATCH(Qualification!U848,libtwolang,0))&lt;=99),FALSE,TRUE))))</f>
        <v/>
      </c>
      <c r="AE848" s="26" t="str">
        <f t="shared" si="305"/>
        <v/>
      </c>
      <c r="AF848" s="56" t="str">
        <f t="shared" si="291"/>
        <v/>
      </c>
    </row>
    <row r="849" spans="1:32">
      <c r="A849" s="40" t="str">
        <f t="shared" si="306"/>
        <v/>
      </c>
      <c r="B849" s="40" t="str">
        <f t="shared" si="292"/>
        <v/>
      </c>
      <c r="C849" s="65" t="str">
        <f t="shared" si="293"/>
        <v/>
      </c>
      <c r="D849" s="56" t="str">
        <f t="shared" si="294"/>
        <v/>
      </c>
      <c r="E849" s="56" t="str">
        <f t="shared" si="295"/>
        <v/>
      </c>
      <c r="F849" s="66" t="str">
        <f t="shared" si="296"/>
        <v/>
      </c>
      <c r="G849" s="66" t="str">
        <f t="shared" si="297"/>
        <v/>
      </c>
      <c r="H849" s="57" t="str">
        <f t="shared" si="298"/>
        <v/>
      </c>
      <c r="I849" s="57" t="str">
        <f t="shared" si="299"/>
        <v/>
      </c>
      <c r="J849" s="64" t="str">
        <f t="shared" si="300"/>
        <v/>
      </c>
      <c r="K849" s="64" t="str">
        <f t="shared" si="301"/>
        <v/>
      </c>
      <c r="L849" s="114" t="str">
        <f t="shared" si="302"/>
        <v/>
      </c>
      <c r="M849" s="114" t="str">
        <f t="shared" si="303"/>
        <v/>
      </c>
      <c r="N849" s="113" t="str">
        <f>IF(B849&lt;&gt;"",IF(INDEX(ctrlage,B849)=TRUE,Livraison!$B$15-(YEAR(INDEX(pgebdat,B849))),""),"")</f>
        <v/>
      </c>
      <c r="O849" s="107"/>
      <c r="P849" s="105"/>
      <c r="Q849" s="108"/>
      <c r="R849" s="126"/>
      <c r="S849" s="108"/>
      <c r="T849" s="108"/>
      <c r="U849" s="108"/>
      <c r="V849" s="105"/>
      <c r="W849" s="132" t="str">
        <f t="shared" si="307"/>
        <v/>
      </c>
      <c r="X849" s="26" t="str">
        <f t="shared" si="304"/>
        <v/>
      </c>
      <c r="Y849" s="26" t="str">
        <f t="shared" si="286"/>
        <v/>
      </c>
      <c r="Z849" s="26" t="str">
        <f t="shared" si="287"/>
        <v/>
      </c>
      <c r="AA849" s="26" t="str">
        <f t="shared" si="288"/>
        <v/>
      </c>
      <c r="AB849" s="26" t="str">
        <f t="shared" si="289"/>
        <v/>
      </c>
      <c r="AC849" s="26" t="str">
        <f t="shared" si="290"/>
        <v/>
      </c>
      <c r="AD849" s="26" t="str">
        <f>IF(OR(ISBLANK(U849),ISBLANK(Q849),U849="-"),"",IF(ISNA(MATCH(U849,libtwolang,0)),FALSE,IF(AND(Z849=TRUE,INDEX(codetform,MATCH(Qualification!Q849,libtform,0))&gt;=10311000,INDEX(codetform,MATCH(Qualification!Q849,libtform,0))&lt;=10319900),IF(AND(INDEX(codetwolang,MATCH(Qualification!U849,libtwolang,0))&gt;=1,INDEX(codetwolang,MATCH(Qualification!U849,libtwolang,0))&lt;=999),TRUE,FALSE),IF(AND(INDEX(codetwolang,MATCH(Qualification!U849,libtwolang,0))&gt;=10,INDEX(codetwolang,MATCH(Qualification!U849,libtwolang,0))&lt;=99),FALSE,TRUE))))</f>
        <v/>
      </c>
      <c r="AE849" s="26" t="str">
        <f t="shared" si="305"/>
        <v/>
      </c>
      <c r="AF849" s="56" t="str">
        <f t="shared" si="291"/>
        <v/>
      </c>
    </row>
    <row r="850" spans="1:32">
      <c r="A850" s="40" t="str">
        <f t="shared" si="306"/>
        <v/>
      </c>
      <c r="B850" s="40" t="str">
        <f t="shared" si="292"/>
        <v/>
      </c>
      <c r="C850" s="65" t="str">
        <f t="shared" si="293"/>
        <v/>
      </c>
      <c r="D850" s="56" t="str">
        <f t="shared" si="294"/>
        <v/>
      </c>
      <c r="E850" s="56" t="str">
        <f t="shared" si="295"/>
        <v/>
      </c>
      <c r="F850" s="66" t="str">
        <f t="shared" si="296"/>
        <v/>
      </c>
      <c r="G850" s="66" t="str">
        <f t="shared" si="297"/>
        <v/>
      </c>
      <c r="H850" s="57" t="str">
        <f t="shared" si="298"/>
        <v/>
      </c>
      <c r="I850" s="57" t="str">
        <f t="shared" si="299"/>
        <v/>
      </c>
      <c r="J850" s="64" t="str">
        <f t="shared" si="300"/>
        <v/>
      </c>
      <c r="K850" s="64" t="str">
        <f t="shared" si="301"/>
        <v/>
      </c>
      <c r="L850" s="114" t="str">
        <f t="shared" si="302"/>
        <v/>
      </c>
      <c r="M850" s="114" t="str">
        <f t="shared" si="303"/>
        <v/>
      </c>
      <c r="N850" s="113" t="str">
        <f>IF(B850&lt;&gt;"",IF(INDEX(ctrlage,B850)=TRUE,Livraison!$B$15-(YEAR(INDEX(pgebdat,B850))),""),"")</f>
        <v/>
      </c>
      <c r="O850" s="107"/>
      <c r="P850" s="105"/>
      <c r="Q850" s="108"/>
      <c r="R850" s="126"/>
      <c r="S850" s="108"/>
      <c r="T850" s="108"/>
      <c r="U850" s="108"/>
      <c r="V850" s="105"/>
      <c r="W850" s="132" t="str">
        <f t="shared" si="307"/>
        <v/>
      </c>
      <c r="X850" s="26" t="str">
        <f t="shared" si="304"/>
        <v/>
      </c>
      <c r="Y850" s="26" t="str">
        <f t="shared" si="286"/>
        <v/>
      </c>
      <c r="Z850" s="26" t="str">
        <f t="shared" si="287"/>
        <v/>
      </c>
      <c r="AA850" s="26" t="str">
        <f t="shared" si="288"/>
        <v/>
      </c>
      <c r="AB850" s="26" t="str">
        <f t="shared" si="289"/>
        <v/>
      </c>
      <c r="AC850" s="26" t="str">
        <f t="shared" si="290"/>
        <v/>
      </c>
      <c r="AD850" s="26" t="str">
        <f>IF(OR(ISBLANK(U850),ISBLANK(Q850),U850="-"),"",IF(ISNA(MATCH(U850,libtwolang,0)),FALSE,IF(AND(Z850=TRUE,INDEX(codetform,MATCH(Qualification!Q850,libtform,0))&gt;=10311000,INDEX(codetform,MATCH(Qualification!Q850,libtform,0))&lt;=10319900),IF(AND(INDEX(codetwolang,MATCH(Qualification!U850,libtwolang,0))&gt;=1,INDEX(codetwolang,MATCH(Qualification!U850,libtwolang,0))&lt;=999),TRUE,FALSE),IF(AND(INDEX(codetwolang,MATCH(Qualification!U850,libtwolang,0))&gt;=10,INDEX(codetwolang,MATCH(Qualification!U850,libtwolang,0))&lt;=99),FALSE,TRUE))))</f>
        <v/>
      </c>
      <c r="AE850" s="26" t="str">
        <f t="shared" si="305"/>
        <v/>
      </c>
      <c r="AF850" s="56" t="str">
        <f t="shared" si="291"/>
        <v/>
      </c>
    </row>
    <row r="851" spans="1:32">
      <c r="A851" s="40" t="str">
        <f t="shared" si="306"/>
        <v/>
      </c>
      <c r="B851" s="40" t="str">
        <f t="shared" si="292"/>
        <v/>
      </c>
      <c r="C851" s="65" t="str">
        <f t="shared" si="293"/>
        <v/>
      </c>
      <c r="D851" s="56" t="str">
        <f t="shared" si="294"/>
        <v/>
      </c>
      <c r="E851" s="56" t="str">
        <f t="shared" si="295"/>
        <v/>
      </c>
      <c r="F851" s="66" t="str">
        <f t="shared" si="296"/>
        <v/>
      </c>
      <c r="G851" s="66" t="str">
        <f t="shared" si="297"/>
        <v/>
      </c>
      <c r="H851" s="57" t="str">
        <f t="shared" si="298"/>
        <v/>
      </c>
      <c r="I851" s="57" t="str">
        <f t="shared" si="299"/>
        <v/>
      </c>
      <c r="J851" s="64" t="str">
        <f t="shared" si="300"/>
        <v/>
      </c>
      <c r="K851" s="64" t="str">
        <f t="shared" si="301"/>
        <v/>
      </c>
      <c r="L851" s="114" t="str">
        <f t="shared" si="302"/>
        <v/>
      </c>
      <c r="M851" s="114" t="str">
        <f t="shared" si="303"/>
        <v/>
      </c>
      <c r="N851" s="113" t="str">
        <f>IF(B851&lt;&gt;"",IF(INDEX(ctrlage,B851)=TRUE,Livraison!$B$15-(YEAR(INDEX(pgebdat,B851))),""),"")</f>
        <v/>
      </c>
      <c r="O851" s="107"/>
      <c r="P851" s="105"/>
      <c r="Q851" s="108"/>
      <c r="R851" s="126"/>
      <c r="S851" s="108"/>
      <c r="T851" s="108"/>
      <c r="U851" s="108"/>
      <c r="V851" s="105"/>
      <c r="W851" s="132" t="str">
        <f t="shared" si="307"/>
        <v/>
      </c>
      <c r="X851" s="26" t="str">
        <f t="shared" si="304"/>
        <v/>
      </c>
      <c r="Y851" s="26" t="str">
        <f t="shared" si="286"/>
        <v/>
      </c>
      <c r="Z851" s="26" t="str">
        <f t="shared" si="287"/>
        <v/>
      </c>
      <c r="AA851" s="26" t="str">
        <f t="shared" si="288"/>
        <v/>
      </c>
      <c r="AB851" s="26" t="str">
        <f t="shared" si="289"/>
        <v/>
      </c>
      <c r="AC851" s="26" t="str">
        <f t="shared" si="290"/>
        <v/>
      </c>
      <c r="AD851" s="26" t="str">
        <f>IF(OR(ISBLANK(U851),ISBLANK(Q851),U851="-"),"",IF(ISNA(MATCH(U851,libtwolang,0)),FALSE,IF(AND(Z851=TRUE,INDEX(codetform,MATCH(Qualification!Q851,libtform,0))&gt;=10311000,INDEX(codetform,MATCH(Qualification!Q851,libtform,0))&lt;=10319900),IF(AND(INDEX(codetwolang,MATCH(Qualification!U851,libtwolang,0))&gt;=1,INDEX(codetwolang,MATCH(Qualification!U851,libtwolang,0))&lt;=999),TRUE,FALSE),IF(AND(INDEX(codetwolang,MATCH(Qualification!U851,libtwolang,0))&gt;=10,INDEX(codetwolang,MATCH(Qualification!U851,libtwolang,0))&lt;=99),FALSE,TRUE))))</f>
        <v/>
      </c>
      <c r="AE851" s="26" t="str">
        <f t="shared" si="305"/>
        <v/>
      </c>
      <c r="AF851" s="56" t="str">
        <f t="shared" si="291"/>
        <v/>
      </c>
    </row>
    <row r="852" spans="1:32">
      <c r="A852" s="40" t="str">
        <f t="shared" si="306"/>
        <v/>
      </c>
      <c r="B852" s="40" t="str">
        <f t="shared" si="292"/>
        <v/>
      </c>
      <c r="C852" s="65" t="str">
        <f t="shared" si="293"/>
        <v/>
      </c>
      <c r="D852" s="56" t="str">
        <f t="shared" si="294"/>
        <v/>
      </c>
      <c r="E852" s="56" t="str">
        <f t="shared" si="295"/>
        <v/>
      </c>
      <c r="F852" s="66" t="str">
        <f t="shared" si="296"/>
        <v/>
      </c>
      <c r="G852" s="66" t="str">
        <f t="shared" si="297"/>
        <v/>
      </c>
      <c r="H852" s="57" t="str">
        <f t="shared" si="298"/>
        <v/>
      </c>
      <c r="I852" s="57" t="str">
        <f t="shared" si="299"/>
        <v/>
      </c>
      <c r="J852" s="64" t="str">
        <f t="shared" si="300"/>
        <v/>
      </c>
      <c r="K852" s="64" t="str">
        <f t="shared" si="301"/>
        <v/>
      </c>
      <c r="L852" s="114" t="str">
        <f t="shared" si="302"/>
        <v/>
      </c>
      <c r="M852" s="114" t="str">
        <f t="shared" si="303"/>
        <v/>
      </c>
      <c r="N852" s="113" t="str">
        <f>IF(B852&lt;&gt;"",IF(INDEX(ctrlage,B852)=TRUE,Livraison!$B$15-(YEAR(INDEX(pgebdat,B852))),""),"")</f>
        <v/>
      </c>
      <c r="O852" s="107"/>
      <c r="P852" s="105"/>
      <c r="Q852" s="108"/>
      <c r="R852" s="126"/>
      <c r="S852" s="108"/>
      <c r="T852" s="108"/>
      <c r="U852" s="108"/>
      <c r="V852" s="105"/>
      <c r="W852" s="132" t="str">
        <f t="shared" si="307"/>
        <v/>
      </c>
      <c r="X852" s="26" t="str">
        <f t="shared" si="304"/>
        <v/>
      </c>
      <c r="Y852" s="26" t="str">
        <f t="shared" si="286"/>
        <v/>
      </c>
      <c r="Z852" s="26" t="str">
        <f t="shared" si="287"/>
        <v/>
      </c>
      <c r="AA852" s="26" t="str">
        <f t="shared" si="288"/>
        <v/>
      </c>
      <c r="AB852" s="26" t="str">
        <f t="shared" si="289"/>
        <v/>
      </c>
      <c r="AC852" s="26" t="str">
        <f t="shared" si="290"/>
        <v/>
      </c>
      <c r="AD852" s="26" t="str">
        <f>IF(OR(ISBLANK(U852),ISBLANK(Q852),U852="-"),"",IF(ISNA(MATCH(U852,libtwolang,0)),FALSE,IF(AND(Z852=TRUE,INDEX(codetform,MATCH(Qualification!Q852,libtform,0))&gt;=10311000,INDEX(codetform,MATCH(Qualification!Q852,libtform,0))&lt;=10319900),IF(AND(INDEX(codetwolang,MATCH(Qualification!U852,libtwolang,0))&gt;=1,INDEX(codetwolang,MATCH(Qualification!U852,libtwolang,0))&lt;=999),TRUE,FALSE),IF(AND(INDEX(codetwolang,MATCH(Qualification!U852,libtwolang,0))&gt;=10,INDEX(codetwolang,MATCH(Qualification!U852,libtwolang,0))&lt;=99),FALSE,TRUE))))</f>
        <v/>
      </c>
      <c r="AE852" s="26" t="str">
        <f t="shared" si="305"/>
        <v/>
      </c>
      <c r="AF852" s="56" t="str">
        <f t="shared" si="291"/>
        <v/>
      </c>
    </row>
    <row r="853" spans="1:32">
      <c r="A853" s="40" t="str">
        <f t="shared" si="306"/>
        <v/>
      </c>
      <c r="B853" s="40" t="str">
        <f t="shared" si="292"/>
        <v/>
      </c>
      <c r="C853" s="65" t="str">
        <f t="shared" si="293"/>
        <v/>
      </c>
      <c r="D853" s="56" t="str">
        <f t="shared" si="294"/>
        <v/>
      </c>
      <c r="E853" s="56" t="str">
        <f t="shared" si="295"/>
        <v/>
      </c>
      <c r="F853" s="66" t="str">
        <f t="shared" si="296"/>
        <v/>
      </c>
      <c r="G853" s="66" t="str">
        <f t="shared" si="297"/>
        <v/>
      </c>
      <c r="H853" s="57" t="str">
        <f t="shared" si="298"/>
        <v/>
      </c>
      <c r="I853" s="57" t="str">
        <f t="shared" si="299"/>
        <v/>
      </c>
      <c r="J853" s="64" t="str">
        <f t="shared" si="300"/>
        <v/>
      </c>
      <c r="K853" s="64" t="str">
        <f t="shared" si="301"/>
        <v/>
      </c>
      <c r="L853" s="114" t="str">
        <f t="shared" si="302"/>
        <v/>
      </c>
      <c r="M853" s="114" t="str">
        <f t="shared" si="303"/>
        <v/>
      </c>
      <c r="N853" s="113" t="str">
        <f>IF(B853&lt;&gt;"",IF(INDEX(ctrlage,B853)=TRUE,Livraison!$B$15-(YEAR(INDEX(pgebdat,B853))),""),"")</f>
        <v/>
      </c>
      <c r="O853" s="107"/>
      <c r="P853" s="105"/>
      <c r="Q853" s="108"/>
      <c r="R853" s="126"/>
      <c r="S853" s="108"/>
      <c r="T853" s="108"/>
      <c r="U853" s="108"/>
      <c r="V853" s="105"/>
      <c r="W853" s="132" t="str">
        <f t="shared" si="307"/>
        <v/>
      </c>
      <c r="X853" s="26" t="str">
        <f t="shared" si="304"/>
        <v/>
      </c>
      <c r="Y853" s="26" t="str">
        <f t="shared" si="286"/>
        <v/>
      </c>
      <c r="Z853" s="26" t="str">
        <f t="shared" si="287"/>
        <v/>
      </c>
      <c r="AA853" s="26" t="str">
        <f t="shared" si="288"/>
        <v/>
      </c>
      <c r="AB853" s="26" t="str">
        <f t="shared" si="289"/>
        <v/>
      </c>
      <c r="AC853" s="26" t="str">
        <f t="shared" si="290"/>
        <v/>
      </c>
      <c r="AD853" s="26" t="str">
        <f>IF(OR(ISBLANK(U853),ISBLANK(Q853),U853="-"),"",IF(ISNA(MATCH(U853,libtwolang,0)),FALSE,IF(AND(Z853=TRUE,INDEX(codetform,MATCH(Qualification!Q853,libtform,0))&gt;=10311000,INDEX(codetform,MATCH(Qualification!Q853,libtform,0))&lt;=10319900),IF(AND(INDEX(codetwolang,MATCH(Qualification!U853,libtwolang,0))&gt;=1,INDEX(codetwolang,MATCH(Qualification!U853,libtwolang,0))&lt;=999),TRUE,FALSE),IF(AND(INDEX(codetwolang,MATCH(Qualification!U853,libtwolang,0))&gt;=10,INDEX(codetwolang,MATCH(Qualification!U853,libtwolang,0))&lt;=99),FALSE,TRUE))))</f>
        <v/>
      </c>
      <c r="AE853" s="26" t="str">
        <f t="shared" si="305"/>
        <v/>
      </c>
      <c r="AF853" s="56" t="str">
        <f t="shared" si="291"/>
        <v/>
      </c>
    </row>
    <row r="854" spans="1:32">
      <c r="A854" s="40" t="str">
        <f t="shared" si="306"/>
        <v/>
      </c>
      <c r="B854" s="40" t="str">
        <f t="shared" si="292"/>
        <v/>
      </c>
      <c r="C854" s="65" t="str">
        <f t="shared" si="293"/>
        <v/>
      </c>
      <c r="D854" s="56" t="str">
        <f t="shared" si="294"/>
        <v/>
      </c>
      <c r="E854" s="56" t="str">
        <f t="shared" si="295"/>
        <v/>
      </c>
      <c r="F854" s="66" t="str">
        <f t="shared" si="296"/>
        <v/>
      </c>
      <c r="G854" s="66" t="str">
        <f t="shared" si="297"/>
        <v/>
      </c>
      <c r="H854" s="57" t="str">
        <f t="shared" si="298"/>
        <v/>
      </c>
      <c r="I854" s="57" t="str">
        <f t="shared" si="299"/>
        <v/>
      </c>
      <c r="J854" s="64" t="str">
        <f t="shared" si="300"/>
        <v/>
      </c>
      <c r="K854" s="64" t="str">
        <f t="shared" si="301"/>
        <v/>
      </c>
      <c r="L854" s="114" t="str">
        <f t="shared" si="302"/>
        <v/>
      </c>
      <c r="M854" s="114" t="str">
        <f t="shared" si="303"/>
        <v/>
      </c>
      <c r="N854" s="113" t="str">
        <f>IF(B854&lt;&gt;"",IF(INDEX(ctrlage,B854)=TRUE,Livraison!$B$15-(YEAR(INDEX(pgebdat,B854))),""),"")</f>
        <v/>
      </c>
      <c r="O854" s="107"/>
      <c r="P854" s="105"/>
      <c r="Q854" s="108"/>
      <c r="R854" s="126"/>
      <c r="S854" s="108"/>
      <c r="T854" s="108"/>
      <c r="U854" s="108"/>
      <c r="V854" s="105"/>
      <c r="W854" s="132" t="str">
        <f t="shared" si="307"/>
        <v/>
      </c>
      <c r="X854" s="26" t="str">
        <f t="shared" si="304"/>
        <v/>
      </c>
      <c r="Y854" s="26" t="str">
        <f t="shared" si="286"/>
        <v/>
      </c>
      <c r="Z854" s="26" t="str">
        <f t="shared" si="287"/>
        <v/>
      </c>
      <c r="AA854" s="26" t="str">
        <f t="shared" si="288"/>
        <v/>
      </c>
      <c r="AB854" s="26" t="str">
        <f t="shared" si="289"/>
        <v/>
      </c>
      <c r="AC854" s="26" t="str">
        <f t="shared" si="290"/>
        <v/>
      </c>
      <c r="AD854" s="26" t="str">
        <f>IF(OR(ISBLANK(U854),ISBLANK(Q854),U854="-"),"",IF(ISNA(MATCH(U854,libtwolang,0)),FALSE,IF(AND(Z854=TRUE,INDEX(codetform,MATCH(Qualification!Q854,libtform,0))&gt;=10311000,INDEX(codetform,MATCH(Qualification!Q854,libtform,0))&lt;=10319900),IF(AND(INDEX(codetwolang,MATCH(Qualification!U854,libtwolang,0))&gt;=1,INDEX(codetwolang,MATCH(Qualification!U854,libtwolang,0))&lt;=999),TRUE,FALSE),IF(AND(INDEX(codetwolang,MATCH(Qualification!U854,libtwolang,0))&gt;=10,INDEX(codetwolang,MATCH(Qualification!U854,libtwolang,0))&lt;=99),FALSE,TRUE))))</f>
        <v/>
      </c>
      <c r="AE854" s="26" t="str">
        <f t="shared" si="305"/>
        <v/>
      </c>
      <c r="AF854" s="56" t="str">
        <f t="shared" si="291"/>
        <v/>
      </c>
    </row>
    <row r="855" spans="1:32">
      <c r="A855" s="40" t="str">
        <f t="shared" si="306"/>
        <v/>
      </c>
      <c r="B855" s="40" t="str">
        <f t="shared" si="292"/>
        <v/>
      </c>
      <c r="C855" s="65" t="str">
        <f t="shared" si="293"/>
        <v/>
      </c>
      <c r="D855" s="56" t="str">
        <f t="shared" si="294"/>
        <v/>
      </c>
      <c r="E855" s="56" t="str">
        <f t="shared" si="295"/>
        <v/>
      </c>
      <c r="F855" s="66" t="str">
        <f t="shared" si="296"/>
        <v/>
      </c>
      <c r="G855" s="66" t="str">
        <f t="shared" si="297"/>
        <v/>
      </c>
      <c r="H855" s="57" t="str">
        <f t="shared" si="298"/>
        <v/>
      </c>
      <c r="I855" s="57" t="str">
        <f t="shared" si="299"/>
        <v/>
      </c>
      <c r="J855" s="64" t="str">
        <f t="shared" si="300"/>
        <v/>
      </c>
      <c r="K855" s="64" t="str">
        <f t="shared" si="301"/>
        <v/>
      </c>
      <c r="L855" s="114" t="str">
        <f t="shared" si="302"/>
        <v/>
      </c>
      <c r="M855" s="114" t="str">
        <f t="shared" si="303"/>
        <v/>
      </c>
      <c r="N855" s="113" t="str">
        <f>IF(B855&lt;&gt;"",IF(INDEX(ctrlage,B855)=TRUE,Livraison!$B$15-(YEAR(INDEX(pgebdat,B855))),""),"")</f>
        <v/>
      </c>
      <c r="O855" s="107"/>
      <c r="P855" s="105"/>
      <c r="Q855" s="108"/>
      <c r="R855" s="126"/>
      <c r="S855" s="108"/>
      <c r="T855" s="108"/>
      <c r="U855" s="108"/>
      <c r="V855" s="105"/>
      <c r="W855" s="132" t="str">
        <f t="shared" si="307"/>
        <v/>
      </c>
      <c r="X855" s="26" t="str">
        <f t="shared" si="304"/>
        <v/>
      </c>
      <c r="Y855" s="26" t="str">
        <f t="shared" si="286"/>
        <v/>
      </c>
      <c r="Z855" s="26" t="str">
        <f t="shared" si="287"/>
        <v/>
      </c>
      <c r="AA855" s="26" t="str">
        <f t="shared" si="288"/>
        <v/>
      </c>
      <c r="AB855" s="26" t="str">
        <f t="shared" si="289"/>
        <v/>
      </c>
      <c r="AC855" s="26" t="str">
        <f t="shared" si="290"/>
        <v/>
      </c>
      <c r="AD855" s="26" t="str">
        <f>IF(OR(ISBLANK(U855),ISBLANK(Q855),U855="-"),"",IF(ISNA(MATCH(U855,libtwolang,0)),FALSE,IF(AND(Z855=TRUE,INDEX(codetform,MATCH(Qualification!Q855,libtform,0))&gt;=10311000,INDEX(codetform,MATCH(Qualification!Q855,libtform,0))&lt;=10319900),IF(AND(INDEX(codetwolang,MATCH(Qualification!U855,libtwolang,0))&gt;=1,INDEX(codetwolang,MATCH(Qualification!U855,libtwolang,0))&lt;=999),TRUE,FALSE),IF(AND(INDEX(codetwolang,MATCH(Qualification!U855,libtwolang,0))&gt;=10,INDEX(codetwolang,MATCH(Qualification!U855,libtwolang,0))&lt;=99),FALSE,TRUE))))</f>
        <v/>
      </c>
      <c r="AE855" s="26" t="str">
        <f t="shared" si="305"/>
        <v/>
      </c>
      <c r="AF855" s="56" t="str">
        <f t="shared" si="291"/>
        <v/>
      </c>
    </row>
    <row r="856" spans="1:32">
      <c r="A856" s="40" t="str">
        <f t="shared" si="306"/>
        <v/>
      </c>
      <c r="B856" s="40" t="str">
        <f t="shared" si="292"/>
        <v/>
      </c>
      <c r="C856" s="65" t="str">
        <f t="shared" si="293"/>
        <v/>
      </c>
      <c r="D856" s="56" t="str">
        <f t="shared" si="294"/>
        <v/>
      </c>
      <c r="E856" s="56" t="str">
        <f t="shared" si="295"/>
        <v/>
      </c>
      <c r="F856" s="66" t="str">
        <f t="shared" si="296"/>
        <v/>
      </c>
      <c r="G856" s="66" t="str">
        <f t="shared" si="297"/>
        <v/>
      </c>
      <c r="H856" s="57" t="str">
        <f t="shared" si="298"/>
        <v/>
      </c>
      <c r="I856" s="57" t="str">
        <f t="shared" si="299"/>
        <v/>
      </c>
      <c r="J856" s="64" t="str">
        <f t="shared" si="300"/>
        <v/>
      </c>
      <c r="K856" s="64" t="str">
        <f t="shared" si="301"/>
        <v/>
      </c>
      <c r="L856" s="114" t="str">
        <f t="shared" si="302"/>
        <v/>
      </c>
      <c r="M856" s="114" t="str">
        <f t="shared" si="303"/>
        <v/>
      </c>
      <c r="N856" s="113" t="str">
        <f>IF(B856&lt;&gt;"",IF(INDEX(ctrlage,B856)=TRUE,Livraison!$B$15-(YEAR(INDEX(pgebdat,B856))),""),"")</f>
        <v/>
      </c>
      <c r="O856" s="107"/>
      <c r="P856" s="105"/>
      <c r="Q856" s="108"/>
      <c r="R856" s="126"/>
      <c r="S856" s="108"/>
      <c r="T856" s="108"/>
      <c r="U856" s="108"/>
      <c r="V856" s="105"/>
      <c r="W856" s="132" t="str">
        <f t="shared" si="307"/>
        <v/>
      </c>
      <c r="X856" s="26" t="str">
        <f t="shared" si="304"/>
        <v/>
      </c>
      <c r="Y856" s="26" t="str">
        <f t="shared" si="286"/>
        <v/>
      </c>
      <c r="Z856" s="26" t="str">
        <f t="shared" si="287"/>
        <v/>
      </c>
      <c r="AA856" s="26" t="str">
        <f t="shared" si="288"/>
        <v/>
      </c>
      <c r="AB856" s="26" t="str">
        <f t="shared" si="289"/>
        <v/>
      </c>
      <c r="AC856" s="26" t="str">
        <f t="shared" si="290"/>
        <v/>
      </c>
      <c r="AD856" s="26" t="str">
        <f>IF(OR(ISBLANK(U856),ISBLANK(Q856),U856="-"),"",IF(ISNA(MATCH(U856,libtwolang,0)),FALSE,IF(AND(Z856=TRUE,INDEX(codetform,MATCH(Qualification!Q856,libtform,0))&gt;=10311000,INDEX(codetform,MATCH(Qualification!Q856,libtform,0))&lt;=10319900),IF(AND(INDEX(codetwolang,MATCH(Qualification!U856,libtwolang,0))&gt;=1,INDEX(codetwolang,MATCH(Qualification!U856,libtwolang,0))&lt;=999),TRUE,FALSE),IF(AND(INDEX(codetwolang,MATCH(Qualification!U856,libtwolang,0))&gt;=10,INDEX(codetwolang,MATCH(Qualification!U856,libtwolang,0))&lt;=99),FALSE,TRUE))))</f>
        <v/>
      </c>
      <c r="AE856" s="26" t="str">
        <f t="shared" si="305"/>
        <v/>
      </c>
      <c r="AF856" s="56" t="str">
        <f t="shared" si="291"/>
        <v/>
      </c>
    </row>
    <row r="857" spans="1:32">
      <c r="A857" s="40" t="str">
        <f t="shared" si="306"/>
        <v/>
      </c>
      <c r="B857" s="40" t="str">
        <f t="shared" si="292"/>
        <v/>
      </c>
      <c r="C857" s="65" t="str">
        <f t="shared" si="293"/>
        <v/>
      </c>
      <c r="D857" s="56" t="str">
        <f t="shared" si="294"/>
        <v/>
      </c>
      <c r="E857" s="56" t="str">
        <f t="shared" si="295"/>
        <v/>
      </c>
      <c r="F857" s="66" t="str">
        <f t="shared" si="296"/>
        <v/>
      </c>
      <c r="G857" s="66" t="str">
        <f t="shared" si="297"/>
        <v/>
      </c>
      <c r="H857" s="57" t="str">
        <f t="shared" si="298"/>
        <v/>
      </c>
      <c r="I857" s="57" t="str">
        <f t="shared" si="299"/>
        <v/>
      </c>
      <c r="J857" s="64" t="str">
        <f t="shared" si="300"/>
        <v/>
      </c>
      <c r="K857" s="64" t="str">
        <f t="shared" si="301"/>
        <v/>
      </c>
      <c r="L857" s="114" t="str">
        <f t="shared" si="302"/>
        <v/>
      </c>
      <c r="M857" s="114" t="str">
        <f t="shared" si="303"/>
        <v/>
      </c>
      <c r="N857" s="113" t="str">
        <f>IF(B857&lt;&gt;"",IF(INDEX(ctrlage,B857)=TRUE,Livraison!$B$15-(YEAR(INDEX(pgebdat,B857))),""),"")</f>
        <v/>
      </c>
      <c r="O857" s="107"/>
      <c r="P857" s="105"/>
      <c r="Q857" s="108"/>
      <c r="R857" s="126"/>
      <c r="S857" s="108"/>
      <c r="T857" s="108"/>
      <c r="U857" s="108"/>
      <c r="V857" s="105"/>
      <c r="W857" s="132" t="str">
        <f t="shared" si="307"/>
        <v/>
      </c>
      <c r="X857" s="26" t="str">
        <f t="shared" si="304"/>
        <v/>
      </c>
      <c r="Y857" s="26" t="str">
        <f t="shared" si="286"/>
        <v/>
      </c>
      <c r="Z857" s="26" t="str">
        <f t="shared" si="287"/>
        <v/>
      </c>
      <c r="AA857" s="26" t="str">
        <f t="shared" si="288"/>
        <v/>
      </c>
      <c r="AB857" s="26" t="str">
        <f t="shared" si="289"/>
        <v/>
      </c>
      <c r="AC857" s="26" t="str">
        <f t="shared" si="290"/>
        <v/>
      </c>
      <c r="AD857" s="26" t="str">
        <f>IF(OR(ISBLANK(U857),ISBLANK(Q857),U857="-"),"",IF(ISNA(MATCH(U857,libtwolang,0)),FALSE,IF(AND(Z857=TRUE,INDEX(codetform,MATCH(Qualification!Q857,libtform,0))&gt;=10311000,INDEX(codetform,MATCH(Qualification!Q857,libtform,0))&lt;=10319900),IF(AND(INDEX(codetwolang,MATCH(Qualification!U857,libtwolang,0))&gt;=1,INDEX(codetwolang,MATCH(Qualification!U857,libtwolang,0))&lt;=999),TRUE,FALSE),IF(AND(INDEX(codetwolang,MATCH(Qualification!U857,libtwolang,0))&gt;=10,INDEX(codetwolang,MATCH(Qualification!U857,libtwolang,0))&lt;=99),FALSE,TRUE))))</f>
        <v/>
      </c>
      <c r="AE857" s="26" t="str">
        <f t="shared" si="305"/>
        <v/>
      </c>
      <c r="AF857" s="56" t="str">
        <f t="shared" si="291"/>
        <v/>
      </c>
    </row>
    <row r="858" spans="1:32">
      <c r="A858" s="40" t="str">
        <f t="shared" si="306"/>
        <v/>
      </c>
      <c r="B858" s="40" t="str">
        <f t="shared" si="292"/>
        <v/>
      </c>
      <c r="C858" s="65" t="str">
        <f t="shared" si="293"/>
        <v/>
      </c>
      <c r="D858" s="56" t="str">
        <f t="shared" si="294"/>
        <v/>
      </c>
      <c r="E858" s="56" t="str">
        <f t="shared" si="295"/>
        <v/>
      </c>
      <c r="F858" s="66" t="str">
        <f t="shared" si="296"/>
        <v/>
      </c>
      <c r="G858" s="66" t="str">
        <f t="shared" si="297"/>
        <v/>
      </c>
      <c r="H858" s="57" t="str">
        <f t="shared" si="298"/>
        <v/>
      </c>
      <c r="I858" s="57" t="str">
        <f t="shared" si="299"/>
        <v/>
      </c>
      <c r="J858" s="64" t="str">
        <f t="shared" si="300"/>
        <v/>
      </c>
      <c r="K858" s="64" t="str">
        <f t="shared" si="301"/>
        <v/>
      </c>
      <c r="L858" s="114" t="str">
        <f t="shared" si="302"/>
        <v/>
      </c>
      <c r="M858" s="114" t="str">
        <f t="shared" si="303"/>
        <v/>
      </c>
      <c r="N858" s="113" t="str">
        <f>IF(B858&lt;&gt;"",IF(INDEX(ctrlage,B858)=TRUE,Livraison!$B$15-(YEAR(INDEX(pgebdat,B858))),""),"")</f>
        <v/>
      </c>
      <c r="O858" s="107"/>
      <c r="P858" s="105"/>
      <c r="Q858" s="108"/>
      <c r="R858" s="126"/>
      <c r="S858" s="108"/>
      <c r="T858" s="108"/>
      <c r="U858" s="108"/>
      <c r="V858" s="105"/>
      <c r="W858" s="132" t="str">
        <f t="shared" si="307"/>
        <v/>
      </c>
      <c r="X858" s="26" t="str">
        <f t="shared" si="304"/>
        <v/>
      </c>
      <c r="Y858" s="26" t="str">
        <f t="shared" si="286"/>
        <v/>
      </c>
      <c r="Z858" s="26" t="str">
        <f t="shared" si="287"/>
        <v/>
      </c>
      <c r="AA858" s="26" t="str">
        <f t="shared" si="288"/>
        <v/>
      </c>
      <c r="AB858" s="26" t="str">
        <f t="shared" si="289"/>
        <v/>
      </c>
      <c r="AC858" s="26" t="str">
        <f t="shared" si="290"/>
        <v/>
      </c>
      <c r="AD858" s="26" t="str">
        <f>IF(OR(ISBLANK(U858),ISBLANK(Q858),U858="-"),"",IF(ISNA(MATCH(U858,libtwolang,0)),FALSE,IF(AND(Z858=TRUE,INDEX(codetform,MATCH(Qualification!Q858,libtform,0))&gt;=10311000,INDEX(codetform,MATCH(Qualification!Q858,libtform,0))&lt;=10319900),IF(AND(INDEX(codetwolang,MATCH(Qualification!U858,libtwolang,0))&gt;=1,INDEX(codetwolang,MATCH(Qualification!U858,libtwolang,0))&lt;=999),TRUE,FALSE),IF(AND(INDEX(codetwolang,MATCH(Qualification!U858,libtwolang,0))&gt;=10,INDEX(codetwolang,MATCH(Qualification!U858,libtwolang,0))&lt;=99),FALSE,TRUE))))</f>
        <v/>
      </c>
      <c r="AE858" s="26" t="str">
        <f t="shared" si="305"/>
        <v/>
      </c>
      <c r="AF858" s="56" t="str">
        <f t="shared" si="291"/>
        <v/>
      </c>
    </row>
    <row r="859" spans="1:32">
      <c r="A859" s="40" t="str">
        <f t="shared" si="306"/>
        <v/>
      </c>
      <c r="B859" s="40" t="str">
        <f t="shared" si="292"/>
        <v/>
      </c>
      <c r="C859" s="65" t="str">
        <f t="shared" si="293"/>
        <v/>
      </c>
      <c r="D859" s="56" t="str">
        <f t="shared" si="294"/>
        <v/>
      </c>
      <c r="E859" s="56" t="str">
        <f t="shared" si="295"/>
        <v/>
      </c>
      <c r="F859" s="66" t="str">
        <f t="shared" si="296"/>
        <v/>
      </c>
      <c r="G859" s="66" t="str">
        <f t="shared" si="297"/>
        <v/>
      </c>
      <c r="H859" s="57" t="str">
        <f t="shared" si="298"/>
        <v/>
      </c>
      <c r="I859" s="57" t="str">
        <f t="shared" si="299"/>
        <v/>
      </c>
      <c r="J859" s="64" t="str">
        <f t="shared" si="300"/>
        <v/>
      </c>
      <c r="K859" s="64" t="str">
        <f t="shared" si="301"/>
        <v/>
      </c>
      <c r="L859" s="114" t="str">
        <f t="shared" si="302"/>
        <v/>
      </c>
      <c r="M859" s="114" t="str">
        <f t="shared" si="303"/>
        <v/>
      </c>
      <c r="N859" s="113" t="str">
        <f>IF(B859&lt;&gt;"",IF(INDEX(ctrlage,B859)=TRUE,Livraison!$B$15-(YEAR(INDEX(pgebdat,B859))),""),"")</f>
        <v/>
      </c>
      <c r="O859" s="107"/>
      <c r="P859" s="105"/>
      <c r="Q859" s="108"/>
      <c r="R859" s="126"/>
      <c r="S859" s="108"/>
      <c r="T859" s="108"/>
      <c r="U859" s="108"/>
      <c r="V859" s="105"/>
      <c r="W859" s="132" t="str">
        <f t="shared" si="307"/>
        <v/>
      </c>
      <c r="X859" s="26" t="str">
        <f t="shared" si="304"/>
        <v/>
      </c>
      <c r="Y859" s="26" t="str">
        <f t="shared" si="286"/>
        <v/>
      </c>
      <c r="Z859" s="26" t="str">
        <f t="shared" si="287"/>
        <v/>
      </c>
      <c r="AA859" s="26" t="str">
        <f t="shared" si="288"/>
        <v/>
      </c>
      <c r="AB859" s="26" t="str">
        <f t="shared" si="289"/>
        <v/>
      </c>
      <c r="AC859" s="26" t="str">
        <f t="shared" si="290"/>
        <v/>
      </c>
      <c r="AD859" s="26" t="str">
        <f>IF(OR(ISBLANK(U859),ISBLANK(Q859),U859="-"),"",IF(ISNA(MATCH(U859,libtwolang,0)),FALSE,IF(AND(Z859=TRUE,INDEX(codetform,MATCH(Qualification!Q859,libtform,0))&gt;=10311000,INDEX(codetform,MATCH(Qualification!Q859,libtform,0))&lt;=10319900),IF(AND(INDEX(codetwolang,MATCH(Qualification!U859,libtwolang,0))&gt;=1,INDEX(codetwolang,MATCH(Qualification!U859,libtwolang,0))&lt;=999),TRUE,FALSE),IF(AND(INDEX(codetwolang,MATCH(Qualification!U859,libtwolang,0))&gt;=10,INDEX(codetwolang,MATCH(Qualification!U859,libtwolang,0))&lt;=99),FALSE,TRUE))))</f>
        <v/>
      </c>
      <c r="AE859" s="26" t="str">
        <f t="shared" si="305"/>
        <v/>
      </c>
      <c r="AF859" s="56" t="str">
        <f t="shared" si="291"/>
        <v/>
      </c>
    </row>
    <row r="860" spans="1:32">
      <c r="A860" s="40" t="str">
        <f t="shared" si="306"/>
        <v/>
      </c>
      <c r="B860" s="40" t="str">
        <f t="shared" si="292"/>
        <v/>
      </c>
      <c r="C860" s="65" t="str">
        <f t="shared" si="293"/>
        <v/>
      </c>
      <c r="D860" s="56" t="str">
        <f t="shared" si="294"/>
        <v/>
      </c>
      <c r="E860" s="56" t="str">
        <f t="shared" si="295"/>
        <v/>
      </c>
      <c r="F860" s="66" t="str">
        <f t="shared" si="296"/>
        <v/>
      </c>
      <c r="G860" s="66" t="str">
        <f t="shared" si="297"/>
        <v/>
      </c>
      <c r="H860" s="57" t="str">
        <f t="shared" si="298"/>
        <v/>
      </c>
      <c r="I860" s="57" t="str">
        <f t="shared" si="299"/>
        <v/>
      </c>
      <c r="J860" s="64" t="str">
        <f t="shared" si="300"/>
        <v/>
      </c>
      <c r="K860" s="64" t="str">
        <f t="shared" si="301"/>
        <v/>
      </c>
      <c r="L860" s="114" t="str">
        <f t="shared" si="302"/>
        <v/>
      </c>
      <c r="M860" s="114" t="str">
        <f t="shared" si="303"/>
        <v/>
      </c>
      <c r="N860" s="113" t="str">
        <f>IF(B860&lt;&gt;"",IF(INDEX(ctrlage,B860)=TRUE,Livraison!$B$15-(YEAR(INDEX(pgebdat,B860))),""),"")</f>
        <v/>
      </c>
      <c r="O860" s="107"/>
      <c r="P860" s="105"/>
      <c r="Q860" s="108"/>
      <c r="R860" s="126"/>
      <c r="S860" s="108"/>
      <c r="T860" s="108"/>
      <c r="U860" s="108"/>
      <c r="V860" s="105"/>
      <c r="W860" s="132" t="str">
        <f t="shared" si="307"/>
        <v/>
      </c>
      <c r="X860" s="26" t="str">
        <f t="shared" si="304"/>
        <v/>
      </c>
      <c r="Y860" s="26" t="str">
        <f t="shared" si="286"/>
        <v/>
      </c>
      <c r="Z860" s="26" t="str">
        <f t="shared" si="287"/>
        <v/>
      </c>
      <c r="AA860" s="26" t="str">
        <f t="shared" si="288"/>
        <v/>
      </c>
      <c r="AB860" s="26" t="str">
        <f t="shared" si="289"/>
        <v/>
      </c>
      <c r="AC860" s="26" t="str">
        <f t="shared" si="290"/>
        <v/>
      </c>
      <c r="AD860" s="26" t="str">
        <f>IF(OR(ISBLANK(U860),ISBLANK(Q860),U860="-"),"",IF(ISNA(MATCH(U860,libtwolang,0)),FALSE,IF(AND(Z860=TRUE,INDEX(codetform,MATCH(Qualification!Q860,libtform,0))&gt;=10311000,INDEX(codetform,MATCH(Qualification!Q860,libtform,0))&lt;=10319900),IF(AND(INDEX(codetwolang,MATCH(Qualification!U860,libtwolang,0))&gt;=1,INDEX(codetwolang,MATCH(Qualification!U860,libtwolang,0))&lt;=999),TRUE,FALSE),IF(AND(INDEX(codetwolang,MATCH(Qualification!U860,libtwolang,0))&gt;=10,INDEX(codetwolang,MATCH(Qualification!U860,libtwolang,0))&lt;=99),FALSE,TRUE))))</f>
        <v/>
      </c>
      <c r="AE860" s="26" t="str">
        <f t="shared" si="305"/>
        <v/>
      </c>
      <c r="AF860" s="56" t="str">
        <f t="shared" si="291"/>
        <v/>
      </c>
    </row>
    <row r="861" spans="1:32">
      <c r="A861" s="40" t="str">
        <f t="shared" si="306"/>
        <v/>
      </c>
      <c r="B861" s="40" t="str">
        <f t="shared" si="292"/>
        <v/>
      </c>
      <c r="C861" s="65" t="str">
        <f t="shared" si="293"/>
        <v/>
      </c>
      <c r="D861" s="56" t="str">
        <f t="shared" si="294"/>
        <v/>
      </c>
      <c r="E861" s="56" t="str">
        <f t="shared" si="295"/>
        <v/>
      </c>
      <c r="F861" s="66" t="str">
        <f t="shared" si="296"/>
        <v/>
      </c>
      <c r="G861" s="66" t="str">
        <f t="shared" si="297"/>
        <v/>
      </c>
      <c r="H861" s="57" t="str">
        <f t="shared" si="298"/>
        <v/>
      </c>
      <c r="I861" s="57" t="str">
        <f t="shared" si="299"/>
        <v/>
      </c>
      <c r="J861" s="64" t="str">
        <f t="shared" si="300"/>
        <v/>
      </c>
      <c r="K861" s="64" t="str">
        <f t="shared" si="301"/>
        <v/>
      </c>
      <c r="L861" s="114" t="str">
        <f t="shared" si="302"/>
        <v/>
      </c>
      <c r="M861" s="114" t="str">
        <f t="shared" si="303"/>
        <v/>
      </c>
      <c r="N861" s="113" t="str">
        <f>IF(B861&lt;&gt;"",IF(INDEX(ctrlage,B861)=TRUE,Livraison!$B$15-(YEAR(INDEX(pgebdat,B861))),""),"")</f>
        <v/>
      </c>
      <c r="O861" s="107"/>
      <c r="P861" s="105"/>
      <c r="Q861" s="108"/>
      <c r="R861" s="126"/>
      <c r="S861" s="108"/>
      <c r="T861" s="108"/>
      <c r="U861" s="108"/>
      <c r="V861" s="105"/>
      <c r="W861" s="132" t="str">
        <f t="shared" si="307"/>
        <v/>
      </c>
      <c r="X861" s="26" t="str">
        <f t="shared" si="304"/>
        <v/>
      </c>
      <c r="Y861" s="26" t="str">
        <f t="shared" si="286"/>
        <v/>
      </c>
      <c r="Z861" s="26" t="str">
        <f t="shared" si="287"/>
        <v/>
      </c>
      <c r="AA861" s="26" t="str">
        <f t="shared" si="288"/>
        <v/>
      </c>
      <c r="AB861" s="26" t="str">
        <f t="shared" si="289"/>
        <v/>
      </c>
      <c r="AC861" s="26" t="str">
        <f t="shared" si="290"/>
        <v/>
      </c>
      <c r="AD861" s="26" t="str">
        <f>IF(OR(ISBLANK(U861),ISBLANK(Q861),U861="-"),"",IF(ISNA(MATCH(U861,libtwolang,0)),FALSE,IF(AND(Z861=TRUE,INDEX(codetform,MATCH(Qualification!Q861,libtform,0))&gt;=10311000,INDEX(codetform,MATCH(Qualification!Q861,libtform,0))&lt;=10319900),IF(AND(INDEX(codetwolang,MATCH(Qualification!U861,libtwolang,0))&gt;=1,INDEX(codetwolang,MATCH(Qualification!U861,libtwolang,0))&lt;=999),TRUE,FALSE),IF(AND(INDEX(codetwolang,MATCH(Qualification!U861,libtwolang,0))&gt;=10,INDEX(codetwolang,MATCH(Qualification!U861,libtwolang,0))&lt;=99),FALSE,TRUE))))</f>
        <v/>
      </c>
      <c r="AE861" s="26" t="str">
        <f t="shared" si="305"/>
        <v/>
      </c>
      <c r="AF861" s="56" t="str">
        <f t="shared" si="291"/>
        <v/>
      </c>
    </row>
    <row r="862" spans="1:32">
      <c r="A862" s="40" t="str">
        <f t="shared" si="306"/>
        <v/>
      </c>
      <c r="B862" s="40" t="str">
        <f t="shared" si="292"/>
        <v/>
      </c>
      <c r="C862" s="65" t="str">
        <f t="shared" si="293"/>
        <v/>
      </c>
      <c r="D862" s="56" t="str">
        <f t="shared" si="294"/>
        <v/>
      </c>
      <c r="E862" s="56" t="str">
        <f t="shared" si="295"/>
        <v/>
      </c>
      <c r="F862" s="66" t="str">
        <f t="shared" si="296"/>
        <v/>
      </c>
      <c r="G862" s="66" t="str">
        <f t="shared" si="297"/>
        <v/>
      </c>
      <c r="H862" s="57" t="str">
        <f t="shared" si="298"/>
        <v/>
      </c>
      <c r="I862" s="57" t="str">
        <f t="shared" si="299"/>
        <v/>
      </c>
      <c r="J862" s="64" t="str">
        <f t="shared" si="300"/>
        <v/>
      </c>
      <c r="K862" s="64" t="str">
        <f t="shared" si="301"/>
        <v/>
      </c>
      <c r="L862" s="114" t="str">
        <f t="shared" si="302"/>
        <v/>
      </c>
      <c r="M862" s="114" t="str">
        <f t="shared" si="303"/>
        <v/>
      </c>
      <c r="N862" s="113" t="str">
        <f>IF(B862&lt;&gt;"",IF(INDEX(ctrlage,B862)=TRUE,Livraison!$B$15-(YEAR(INDEX(pgebdat,B862))),""),"")</f>
        <v/>
      </c>
      <c r="O862" s="107"/>
      <c r="P862" s="105"/>
      <c r="Q862" s="108"/>
      <c r="R862" s="126"/>
      <c r="S862" s="108"/>
      <c r="T862" s="108"/>
      <c r="U862" s="108"/>
      <c r="V862" s="105"/>
      <c r="W862" s="132" t="str">
        <f t="shared" si="307"/>
        <v/>
      </c>
      <c r="X862" s="26" t="str">
        <f t="shared" si="304"/>
        <v/>
      </c>
      <c r="Y862" s="26" t="str">
        <f t="shared" si="286"/>
        <v/>
      </c>
      <c r="Z862" s="26" t="str">
        <f t="shared" si="287"/>
        <v/>
      </c>
      <c r="AA862" s="26" t="str">
        <f t="shared" si="288"/>
        <v/>
      </c>
      <c r="AB862" s="26" t="str">
        <f t="shared" si="289"/>
        <v/>
      </c>
      <c r="AC862" s="26" t="str">
        <f t="shared" si="290"/>
        <v/>
      </c>
      <c r="AD862" s="26" t="str">
        <f>IF(OR(ISBLANK(U862),ISBLANK(Q862),U862="-"),"",IF(ISNA(MATCH(U862,libtwolang,0)),FALSE,IF(AND(Z862=TRUE,INDEX(codetform,MATCH(Qualification!Q862,libtform,0))&gt;=10311000,INDEX(codetform,MATCH(Qualification!Q862,libtform,0))&lt;=10319900),IF(AND(INDEX(codetwolang,MATCH(Qualification!U862,libtwolang,0))&gt;=1,INDEX(codetwolang,MATCH(Qualification!U862,libtwolang,0))&lt;=999),TRUE,FALSE),IF(AND(INDEX(codetwolang,MATCH(Qualification!U862,libtwolang,0))&gt;=10,INDEX(codetwolang,MATCH(Qualification!U862,libtwolang,0))&lt;=99),FALSE,TRUE))))</f>
        <v/>
      </c>
      <c r="AE862" s="26" t="str">
        <f t="shared" si="305"/>
        <v/>
      </c>
      <c r="AF862" s="56" t="str">
        <f t="shared" si="291"/>
        <v/>
      </c>
    </row>
    <row r="863" spans="1:32">
      <c r="A863" s="40" t="str">
        <f t="shared" si="306"/>
        <v/>
      </c>
      <c r="B863" s="40" t="str">
        <f t="shared" si="292"/>
        <v/>
      </c>
      <c r="C863" s="65" t="str">
        <f t="shared" si="293"/>
        <v/>
      </c>
      <c r="D863" s="56" t="str">
        <f t="shared" si="294"/>
        <v/>
      </c>
      <c r="E863" s="56" t="str">
        <f t="shared" si="295"/>
        <v/>
      </c>
      <c r="F863" s="66" t="str">
        <f t="shared" si="296"/>
        <v/>
      </c>
      <c r="G863" s="66" t="str">
        <f t="shared" si="297"/>
        <v/>
      </c>
      <c r="H863" s="57" t="str">
        <f t="shared" si="298"/>
        <v/>
      </c>
      <c r="I863" s="57" t="str">
        <f t="shared" si="299"/>
        <v/>
      </c>
      <c r="J863" s="64" t="str">
        <f t="shared" si="300"/>
        <v/>
      </c>
      <c r="K863" s="64" t="str">
        <f t="shared" si="301"/>
        <v/>
      </c>
      <c r="L863" s="114" t="str">
        <f t="shared" si="302"/>
        <v/>
      </c>
      <c r="M863" s="114" t="str">
        <f t="shared" si="303"/>
        <v/>
      </c>
      <c r="N863" s="113" t="str">
        <f>IF(B863&lt;&gt;"",IF(INDEX(ctrlage,B863)=TRUE,Livraison!$B$15-(YEAR(INDEX(pgebdat,B863))),""),"")</f>
        <v/>
      </c>
      <c r="O863" s="107"/>
      <c r="P863" s="105"/>
      <c r="Q863" s="108"/>
      <c r="R863" s="126"/>
      <c r="S863" s="108"/>
      <c r="T863" s="108"/>
      <c r="U863" s="108"/>
      <c r="V863" s="105"/>
      <c r="W863" s="132" t="str">
        <f t="shared" si="307"/>
        <v/>
      </c>
      <c r="X863" s="26" t="str">
        <f t="shared" si="304"/>
        <v/>
      </c>
      <c r="Y863" s="26" t="str">
        <f t="shared" si="286"/>
        <v/>
      </c>
      <c r="Z863" s="26" t="str">
        <f t="shared" si="287"/>
        <v/>
      </c>
      <c r="AA863" s="26" t="str">
        <f t="shared" si="288"/>
        <v/>
      </c>
      <c r="AB863" s="26" t="str">
        <f t="shared" si="289"/>
        <v/>
      </c>
      <c r="AC863" s="26" t="str">
        <f t="shared" si="290"/>
        <v/>
      </c>
      <c r="AD863" s="26" t="str">
        <f>IF(OR(ISBLANK(U863),ISBLANK(Q863),U863="-"),"",IF(ISNA(MATCH(U863,libtwolang,0)),FALSE,IF(AND(Z863=TRUE,INDEX(codetform,MATCH(Qualification!Q863,libtform,0))&gt;=10311000,INDEX(codetform,MATCH(Qualification!Q863,libtform,0))&lt;=10319900),IF(AND(INDEX(codetwolang,MATCH(Qualification!U863,libtwolang,0))&gt;=1,INDEX(codetwolang,MATCH(Qualification!U863,libtwolang,0))&lt;=999),TRUE,FALSE),IF(AND(INDEX(codetwolang,MATCH(Qualification!U863,libtwolang,0))&gt;=10,INDEX(codetwolang,MATCH(Qualification!U863,libtwolang,0))&lt;=99),FALSE,TRUE))))</f>
        <v/>
      </c>
      <c r="AE863" s="26" t="str">
        <f t="shared" si="305"/>
        <v/>
      </c>
      <c r="AF863" s="56" t="str">
        <f t="shared" si="291"/>
        <v/>
      </c>
    </row>
    <row r="864" spans="1:32">
      <c r="A864" s="40" t="str">
        <f t="shared" si="306"/>
        <v/>
      </c>
      <c r="B864" s="40" t="str">
        <f t="shared" si="292"/>
        <v/>
      </c>
      <c r="C864" s="65" t="str">
        <f t="shared" si="293"/>
        <v/>
      </c>
      <c r="D864" s="56" t="str">
        <f t="shared" si="294"/>
        <v/>
      </c>
      <c r="E864" s="56" t="str">
        <f t="shared" si="295"/>
        <v/>
      </c>
      <c r="F864" s="66" t="str">
        <f t="shared" si="296"/>
        <v/>
      </c>
      <c r="G864" s="66" t="str">
        <f t="shared" si="297"/>
        <v/>
      </c>
      <c r="H864" s="57" t="str">
        <f t="shared" si="298"/>
        <v/>
      </c>
      <c r="I864" s="57" t="str">
        <f t="shared" si="299"/>
        <v/>
      </c>
      <c r="J864" s="64" t="str">
        <f t="shared" si="300"/>
        <v/>
      </c>
      <c r="K864" s="64" t="str">
        <f t="shared" si="301"/>
        <v/>
      </c>
      <c r="L864" s="114" t="str">
        <f t="shared" si="302"/>
        <v/>
      </c>
      <c r="M864" s="114" t="str">
        <f t="shared" si="303"/>
        <v/>
      </c>
      <c r="N864" s="113" t="str">
        <f>IF(B864&lt;&gt;"",IF(INDEX(ctrlage,B864)=TRUE,Livraison!$B$15-(YEAR(INDEX(pgebdat,B864))),""),"")</f>
        <v/>
      </c>
      <c r="O864" s="107"/>
      <c r="P864" s="105"/>
      <c r="Q864" s="108"/>
      <c r="R864" s="126"/>
      <c r="S864" s="108"/>
      <c r="T864" s="108"/>
      <c r="U864" s="108"/>
      <c r="V864" s="105"/>
      <c r="W864" s="132" t="str">
        <f t="shared" si="307"/>
        <v/>
      </c>
      <c r="X864" s="26" t="str">
        <f t="shared" si="304"/>
        <v/>
      </c>
      <c r="Y864" s="26" t="str">
        <f t="shared" si="286"/>
        <v/>
      </c>
      <c r="Z864" s="26" t="str">
        <f t="shared" si="287"/>
        <v/>
      </c>
      <c r="AA864" s="26" t="str">
        <f t="shared" si="288"/>
        <v/>
      </c>
      <c r="AB864" s="26" t="str">
        <f t="shared" si="289"/>
        <v/>
      </c>
      <c r="AC864" s="26" t="str">
        <f t="shared" si="290"/>
        <v/>
      </c>
      <c r="AD864" s="26" t="str">
        <f>IF(OR(ISBLANK(U864),ISBLANK(Q864),U864="-"),"",IF(ISNA(MATCH(U864,libtwolang,0)),FALSE,IF(AND(Z864=TRUE,INDEX(codetform,MATCH(Qualification!Q864,libtform,0))&gt;=10311000,INDEX(codetform,MATCH(Qualification!Q864,libtform,0))&lt;=10319900),IF(AND(INDEX(codetwolang,MATCH(Qualification!U864,libtwolang,0))&gt;=1,INDEX(codetwolang,MATCH(Qualification!U864,libtwolang,0))&lt;=999),TRUE,FALSE),IF(AND(INDEX(codetwolang,MATCH(Qualification!U864,libtwolang,0))&gt;=10,INDEX(codetwolang,MATCH(Qualification!U864,libtwolang,0))&lt;=99),FALSE,TRUE))))</f>
        <v/>
      </c>
      <c r="AE864" s="26" t="str">
        <f t="shared" si="305"/>
        <v/>
      </c>
      <c r="AF864" s="56" t="str">
        <f t="shared" si="291"/>
        <v/>
      </c>
    </row>
    <row r="865" spans="1:32">
      <c r="A865" s="40" t="str">
        <f t="shared" si="306"/>
        <v/>
      </c>
      <c r="B865" s="40" t="str">
        <f t="shared" si="292"/>
        <v/>
      </c>
      <c r="C865" s="65" t="str">
        <f t="shared" si="293"/>
        <v/>
      </c>
      <c r="D865" s="56" t="str">
        <f t="shared" si="294"/>
        <v/>
      </c>
      <c r="E865" s="56" t="str">
        <f t="shared" si="295"/>
        <v/>
      </c>
      <c r="F865" s="66" t="str">
        <f t="shared" si="296"/>
        <v/>
      </c>
      <c r="G865" s="66" t="str">
        <f t="shared" si="297"/>
        <v/>
      </c>
      <c r="H865" s="57" t="str">
        <f t="shared" si="298"/>
        <v/>
      </c>
      <c r="I865" s="57" t="str">
        <f t="shared" si="299"/>
        <v/>
      </c>
      <c r="J865" s="64" t="str">
        <f t="shared" si="300"/>
        <v/>
      </c>
      <c r="K865" s="64" t="str">
        <f t="shared" si="301"/>
        <v/>
      </c>
      <c r="L865" s="114" t="str">
        <f t="shared" si="302"/>
        <v/>
      </c>
      <c r="M865" s="114" t="str">
        <f t="shared" si="303"/>
        <v/>
      </c>
      <c r="N865" s="113" t="str">
        <f>IF(B865&lt;&gt;"",IF(INDEX(ctrlage,B865)=TRUE,Livraison!$B$15-(YEAR(INDEX(pgebdat,B865))),""),"")</f>
        <v/>
      </c>
      <c r="O865" s="107"/>
      <c r="P865" s="105"/>
      <c r="Q865" s="108"/>
      <c r="R865" s="126"/>
      <c r="S865" s="108"/>
      <c r="T865" s="108"/>
      <c r="U865" s="108"/>
      <c r="V865" s="105"/>
      <c r="W865" s="132" t="str">
        <f t="shared" si="307"/>
        <v/>
      </c>
      <c r="X865" s="26" t="str">
        <f t="shared" si="304"/>
        <v/>
      </c>
      <c r="Y865" s="26" t="str">
        <f t="shared" si="286"/>
        <v/>
      </c>
      <c r="Z865" s="26" t="str">
        <f t="shared" si="287"/>
        <v/>
      </c>
      <c r="AA865" s="26" t="str">
        <f t="shared" si="288"/>
        <v/>
      </c>
      <c r="AB865" s="26" t="str">
        <f t="shared" si="289"/>
        <v/>
      </c>
      <c r="AC865" s="26" t="str">
        <f t="shared" si="290"/>
        <v/>
      </c>
      <c r="AD865" s="26" t="str">
        <f>IF(OR(ISBLANK(U865),ISBLANK(Q865),U865="-"),"",IF(ISNA(MATCH(U865,libtwolang,0)),FALSE,IF(AND(Z865=TRUE,INDEX(codetform,MATCH(Qualification!Q865,libtform,0))&gt;=10311000,INDEX(codetform,MATCH(Qualification!Q865,libtform,0))&lt;=10319900),IF(AND(INDEX(codetwolang,MATCH(Qualification!U865,libtwolang,0))&gt;=1,INDEX(codetwolang,MATCH(Qualification!U865,libtwolang,0))&lt;=999),TRUE,FALSE),IF(AND(INDEX(codetwolang,MATCH(Qualification!U865,libtwolang,0))&gt;=10,INDEX(codetwolang,MATCH(Qualification!U865,libtwolang,0))&lt;=99),FALSE,TRUE))))</f>
        <v/>
      </c>
      <c r="AE865" s="26" t="str">
        <f t="shared" si="305"/>
        <v/>
      </c>
      <c r="AF865" s="56" t="str">
        <f t="shared" si="291"/>
        <v/>
      </c>
    </row>
    <row r="866" spans="1:32">
      <c r="A866" s="40" t="str">
        <f t="shared" si="306"/>
        <v/>
      </c>
      <c r="B866" s="40" t="str">
        <f t="shared" si="292"/>
        <v/>
      </c>
      <c r="C866" s="65" t="str">
        <f t="shared" si="293"/>
        <v/>
      </c>
      <c r="D866" s="56" t="str">
        <f t="shared" si="294"/>
        <v/>
      </c>
      <c r="E866" s="56" t="str">
        <f t="shared" si="295"/>
        <v/>
      </c>
      <c r="F866" s="66" t="str">
        <f t="shared" si="296"/>
        <v/>
      </c>
      <c r="G866" s="66" t="str">
        <f t="shared" si="297"/>
        <v/>
      </c>
      <c r="H866" s="57" t="str">
        <f t="shared" si="298"/>
        <v/>
      </c>
      <c r="I866" s="57" t="str">
        <f t="shared" si="299"/>
        <v/>
      </c>
      <c r="J866" s="64" t="str">
        <f t="shared" si="300"/>
        <v/>
      </c>
      <c r="K866" s="64" t="str">
        <f t="shared" si="301"/>
        <v/>
      </c>
      <c r="L866" s="114" t="str">
        <f t="shared" si="302"/>
        <v/>
      </c>
      <c r="M866" s="114" t="str">
        <f t="shared" si="303"/>
        <v/>
      </c>
      <c r="N866" s="113" t="str">
        <f>IF(B866&lt;&gt;"",IF(INDEX(ctrlage,B866)=TRUE,Livraison!$B$15-(YEAR(INDEX(pgebdat,B866))),""),"")</f>
        <v/>
      </c>
      <c r="O866" s="107"/>
      <c r="P866" s="105"/>
      <c r="Q866" s="108"/>
      <c r="R866" s="126"/>
      <c r="S866" s="108"/>
      <c r="T866" s="108"/>
      <c r="U866" s="108"/>
      <c r="V866" s="105"/>
      <c r="W866" s="132" t="str">
        <f t="shared" si="307"/>
        <v/>
      </c>
      <c r="X866" s="26" t="str">
        <f t="shared" si="304"/>
        <v/>
      </c>
      <c r="Y866" s="26" t="str">
        <f t="shared" si="286"/>
        <v/>
      </c>
      <c r="Z866" s="26" t="str">
        <f t="shared" si="287"/>
        <v/>
      </c>
      <c r="AA866" s="26" t="str">
        <f t="shared" si="288"/>
        <v/>
      </c>
      <c r="AB866" s="26" t="str">
        <f t="shared" si="289"/>
        <v/>
      </c>
      <c r="AC866" s="26" t="str">
        <f t="shared" si="290"/>
        <v/>
      </c>
      <c r="AD866" s="26" t="str">
        <f>IF(OR(ISBLANK(U866),ISBLANK(Q866),U866="-"),"",IF(ISNA(MATCH(U866,libtwolang,0)),FALSE,IF(AND(Z866=TRUE,INDEX(codetform,MATCH(Qualification!Q866,libtform,0))&gt;=10311000,INDEX(codetform,MATCH(Qualification!Q866,libtform,0))&lt;=10319900),IF(AND(INDEX(codetwolang,MATCH(Qualification!U866,libtwolang,0))&gt;=1,INDEX(codetwolang,MATCH(Qualification!U866,libtwolang,0))&lt;=999),TRUE,FALSE),IF(AND(INDEX(codetwolang,MATCH(Qualification!U866,libtwolang,0))&gt;=10,INDEX(codetwolang,MATCH(Qualification!U866,libtwolang,0))&lt;=99),FALSE,TRUE))))</f>
        <v/>
      </c>
      <c r="AE866" s="26" t="str">
        <f t="shared" si="305"/>
        <v/>
      </c>
      <c r="AF866" s="56" t="str">
        <f t="shared" si="291"/>
        <v/>
      </c>
    </row>
    <row r="867" spans="1:32">
      <c r="A867" s="40" t="str">
        <f t="shared" si="306"/>
        <v/>
      </c>
      <c r="B867" s="40" t="str">
        <f t="shared" si="292"/>
        <v/>
      </c>
      <c r="C867" s="65" t="str">
        <f t="shared" si="293"/>
        <v/>
      </c>
      <c r="D867" s="56" t="str">
        <f t="shared" si="294"/>
        <v/>
      </c>
      <c r="E867" s="56" t="str">
        <f t="shared" si="295"/>
        <v/>
      </c>
      <c r="F867" s="66" t="str">
        <f t="shared" si="296"/>
        <v/>
      </c>
      <c r="G867" s="66" t="str">
        <f t="shared" si="297"/>
        <v/>
      </c>
      <c r="H867" s="57" t="str">
        <f t="shared" si="298"/>
        <v/>
      </c>
      <c r="I867" s="57" t="str">
        <f t="shared" si="299"/>
        <v/>
      </c>
      <c r="J867" s="64" t="str">
        <f t="shared" si="300"/>
        <v/>
      </c>
      <c r="K867" s="64" t="str">
        <f t="shared" si="301"/>
        <v/>
      </c>
      <c r="L867" s="114" t="str">
        <f t="shared" si="302"/>
        <v/>
      </c>
      <c r="M867" s="114" t="str">
        <f t="shared" si="303"/>
        <v/>
      </c>
      <c r="N867" s="113" t="str">
        <f>IF(B867&lt;&gt;"",IF(INDEX(ctrlage,B867)=TRUE,Livraison!$B$15-(YEAR(INDEX(pgebdat,B867))),""),"")</f>
        <v/>
      </c>
      <c r="O867" s="107"/>
      <c r="P867" s="105"/>
      <c r="Q867" s="108"/>
      <c r="R867" s="126"/>
      <c r="S867" s="108"/>
      <c r="T867" s="108"/>
      <c r="U867" s="108"/>
      <c r="V867" s="105"/>
      <c r="W867" s="132" t="str">
        <f t="shared" si="307"/>
        <v/>
      </c>
      <c r="X867" s="26" t="str">
        <f t="shared" si="304"/>
        <v/>
      </c>
      <c r="Y867" s="26" t="str">
        <f t="shared" si="286"/>
        <v/>
      </c>
      <c r="Z867" s="26" t="str">
        <f t="shared" si="287"/>
        <v/>
      </c>
      <c r="AA867" s="26" t="str">
        <f t="shared" si="288"/>
        <v/>
      </c>
      <c r="AB867" s="26" t="str">
        <f t="shared" si="289"/>
        <v/>
      </c>
      <c r="AC867" s="26" t="str">
        <f t="shared" si="290"/>
        <v/>
      </c>
      <c r="AD867" s="26" t="str">
        <f>IF(OR(ISBLANK(U867),ISBLANK(Q867),U867="-"),"",IF(ISNA(MATCH(U867,libtwolang,0)),FALSE,IF(AND(Z867=TRUE,INDEX(codetform,MATCH(Qualification!Q867,libtform,0))&gt;=10311000,INDEX(codetform,MATCH(Qualification!Q867,libtform,0))&lt;=10319900),IF(AND(INDEX(codetwolang,MATCH(Qualification!U867,libtwolang,0))&gt;=1,INDEX(codetwolang,MATCH(Qualification!U867,libtwolang,0))&lt;=999),TRUE,FALSE),IF(AND(INDEX(codetwolang,MATCH(Qualification!U867,libtwolang,0))&gt;=10,INDEX(codetwolang,MATCH(Qualification!U867,libtwolang,0))&lt;=99),FALSE,TRUE))))</f>
        <v/>
      </c>
      <c r="AE867" s="26" t="str">
        <f t="shared" si="305"/>
        <v/>
      </c>
      <c r="AF867" s="56" t="str">
        <f t="shared" si="291"/>
        <v/>
      </c>
    </row>
    <row r="868" spans="1:32">
      <c r="A868" s="40" t="str">
        <f t="shared" si="306"/>
        <v/>
      </c>
      <c r="B868" s="40" t="str">
        <f t="shared" si="292"/>
        <v/>
      </c>
      <c r="C868" s="65" t="str">
        <f t="shared" si="293"/>
        <v/>
      </c>
      <c r="D868" s="56" t="str">
        <f t="shared" si="294"/>
        <v/>
      </c>
      <c r="E868" s="56" t="str">
        <f t="shared" si="295"/>
        <v/>
      </c>
      <c r="F868" s="66" t="str">
        <f t="shared" si="296"/>
        <v/>
      </c>
      <c r="G868" s="66" t="str">
        <f t="shared" si="297"/>
        <v/>
      </c>
      <c r="H868" s="57" t="str">
        <f t="shared" si="298"/>
        <v/>
      </c>
      <c r="I868" s="57" t="str">
        <f t="shared" si="299"/>
        <v/>
      </c>
      <c r="J868" s="64" t="str">
        <f t="shared" si="300"/>
        <v/>
      </c>
      <c r="K868" s="64" t="str">
        <f t="shared" si="301"/>
        <v/>
      </c>
      <c r="L868" s="114" t="str">
        <f t="shared" si="302"/>
        <v/>
      </c>
      <c r="M868" s="114" t="str">
        <f t="shared" si="303"/>
        <v/>
      </c>
      <c r="N868" s="113" t="str">
        <f>IF(B868&lt;&gt;"",IF(INDEX(ctrlage,B868)=TRUE,Livraison!$B$15-(YEAR(INDEX(pgebdat,B868))),""),"")</f>
        <v/>
      </c>
      <c r="O868" s="107"/>
      <c r="P868" s="105"/>
      <c r="Q868" s="108"/>
      <c r="R868" s="126"/>
      <c r="S868" s="108"/>
      <c r="T868" s="108"/>
      <c r="U868" s="108"/>
      <c r="V868" s="105"/>
      <c r="W868" s="132" t="str">
        <f t="shared" si="307"/>
        <v/>
      </c>
      <c r="X868" s="26" t="str">
        <f t="shared" si="304"/>
        <v/>
      </c>
      <c r="Y868" s="26" t="str">
        <f t="shared" si="286"/>
        <v/>
      </c>
      <c r="Z868" s="26" t="str">
        <f t="shared" si="287"/>
        <v/>
      </c>
      <c r="AA868" s="26" t="str">
        <f t="shared" si="288"/>
        <v/>
      </c>
      <c r="AB868" s="26" t="str">
        <f t="shared" si="289"/>
        <v/>
      </c>
      <c r="AC868" s="26" t="str">
        <f t="shared" si="290"/>
        <v/>
      </c>
      <c r="AD868" s="26" t="str">
        <f>IF(OR(ISBLANK(U868),ISBLANK(Q868),U868="-"),"",IF(ISNA(MATCH(U868,libtwolang,0)),FALSE,IF(AND(Z868=TRUE,INDEX(codetform,MATCH(Qualification!Q868,libtform,0))&gt;=10311000,INDEX(codetform,MATCH(Qualification!Q868,libtform,0))&lt;=10319900),IF(AND(INDEX(codetwolang,MATCH(Qualification!U868,libtwolang,0))&gt;=1,INDEX(codetwolang,MATCH(Qualification!U868,libtwolang,0))&lt;=999),TRUE,FALSE),IF(AND(INDEX(codetwolang,MATCH(Qualification!U868,libtwolang,0))&gt;=10,INDEX(codetwolang,MATCH(Qualification!U868,libtwolang,0))&lt;=99),FALSE,TRUE))))</f>
        <v/>
      </c>
      <c r="AE868" s="26" t="str">
        <f t="shared" si="305"/>
        <v/>
      </c>
      <c r="AF868" s="56" t="str">
        <f t="shared" si="291"/>
        <v/>
      </c>
    </row>
    <row r="869" spans="1:32">
      <c r="A869" s="40" t="str">
        <f t="shared" si="306"/>
        <v/>
      </c>
      <c r="B869" s="40" t="str">
        <f t="shared" si="292"/>
        <v/>
      </c>
      <c r="C869" s="65" t="str">
        <f t="shared" si="293"/>
        <v/>
      </c>
      <c r="D869" s="56" t="str">
        <f t="shared" si="294"/>
        <v/>
      </c>
      <c r="E869" s="56" t="str">
        <f t="shared" si="295"/>
        <v/>
      </c>
      <c r="F869" s="66" t="str">
        <f t="shared" si="296"/>
        <v/>
      </c>
      <c r="G869" s="66" t="str">
        <f t="shared" si="297"/>
        <v/>
      </c>
      <c r="H869" s="57" t="str">
        <f t="shared" si="298"/>
        <v/>
      </c>
      <c r="I869" s="57" t="str">
        <f t="shared" si="299"/>
        <v/>
      </c>
      <c r="J869" s="64" t="str">
        <f t="shared" si="300"/>
        <v/>
      </c>
      <c r="K869" s="64" t="str">
        <f t="shared" si="301"/>
        <v/>
      </c>
      <c r="L869" s="114" t="str">
        <f t="shared" si="302"/>
        <v/>
      </c>
      <c r="M869" s="114" t="str">
        <f t="shared" si="303"/>
        <v/>
      </c>
      <c r="N869" s="113" t="str">
        <f>IF(B869&lt;&gt;"",IF(INDEX(ctrlage,B869)=TRUE,Livraison!$B$15-(YEAR(INDEX(pgebdat,B869))),""),"")</f>
        <v/>
      </c>
      <c r="O869" s="107"/>
      <c r="P869" s="105"/>
      <c r="Q869" s="108"/>
      <c r="R869" s="126"/>
      <c r="S869" s="108"/>
      <c r="T869" s="108"/>
      <c r="U869" s="108"/>
      <c r="V869" s="105"/>
      <c r="W869" s="132" t="str">
        <f t="shared" si="307"/>
        <v/>
      </c>
      <c r="X869" s="26" t="str">
        <f t="shared" si="304"/>
        <v/>
      </c>
      <c r="Y869" s="26" t="str">
        <f t="shared" si="286"/>
        <v/>
      </c>
      <c r="Z869" s="26" t="str">
        <f t="shared" si="287"/>
        <v/>
      </c>
      <c r="AA869" s="26" t="str">
        <f t="shared" si="288"/>
        <v/>
      </c>
      <c r="AB869" s="26" t="str">
        <f t="shared" si="289"/>
        <v/>
      </c>
      <c r="AC869" s="26" t="str">
        <f t="shared" si="290"/>
        <v/>
      </c>
      <c r="AD869" s="26" t="str">
        <f>IF(OR(ISBLANK(U869),ISBLANK(Q869),U869="-"),"",IF(ISNA(MATCH(U869,libtwolang,0)),FALSE,IF(AND(Z869=TRUE,INDEX(codetform,MATCH(Qualification!Q869,libtform,0))&gt;=10311000,INDEX(codetform,MATCH(Qualification!Q869,libtform,0))&lt;=10319900),IF(AND(INDEX(codetwolang,MATCH(Qualification!U869,libtwolang,0))&gt;=1,INDEX(codetwolang,MATCH(Qualification!U869,libtwolang,0))&lt;=999),TRUE,FALSE),IF(AND(INDEX(codetwolang,MATCH(Qualification!U869,libtwolang,0))&gt;=10,INDEX(codetwolang,MATCH(Qualification!U869,libtwolang,0))&lt;=99),FALSE,TRUE))))</f>
        <v/>
      </c>
      <c r="AE869" s="26" t="str">
        <f t="shared" si="305"/>
        <v/>
      </c>
      <c r="AF869" s="56" t="str">
        <f t="shared" si="291"/>
        <v/>
      </c>
    </row>
    <row r="870" spans="1:32">
      <c r="A870" s="40" t="str">
        <f t="shared" si="306"/>
        <v/>
      </c>
      <c r="B870" s="40" t="str">
        <f t="shared" si="292"/>
        <v/>
      </c>
      <c r="C870" s="65" t="str">
        <f t="shared" si="293"/>
        <v/>
      </c>
      <c r="D870" s="56" t="str">
        <f t="shared" si="294"/>
        <v/>
      </c>
      <c r="E870" s="56" t="str">
        <f t="shared" si="295"/>
        <v/>
      </c>
      <c r="F870" s="66" t="str">
        <f t="shared" si="296"/>
        <v/>
      </c>
      <c r="G870" s="66" t="str">
        <f t="shared" si="297"/>
        <v/>
      </c>
      <c r="H870" s="57" t="str">
        <f t="shared" si="298"/>
        <v/>
      </c>
      <c r="I870" s="57" t="str">
        <f t="shared" si="299"/>
        <v/>
      </c>
      <c r="J870" s="64" t="str">
        <f t="shared" si="300"/>
        <v/>
      </c>
      <c r="K870" s="64" t="str">
        <f t="shared" si="301"/>
        <v/>
      </c>
      <c r="L870" s="114" t="str">
        <f t="shared" si="302"/>
        <v/>
      </c>
      <c r="M870" s="114" t="str">
        <f t="shared" si="303"/>
        <v/>
      </c>
      <c r="N870" s="113" t="str">
        <f>IF(B870&lt;&gt;"",IF(INDEX(ctrlage,B870)=TRUE,Livraison!$B$15-(YEAR(INDEX(pgebdat,B870))),""),"")</f>
        <v/>
      </c>
      <c r="O870" s="107"/>
      <c r="P870" s="105"/>
      <c r="Q870" s="108"/>
      <c r="R870" s="126"/>
      <c r="S870" s="108"/>
      <c r="T870" s="108"/>
      <c r="U870" s="108"/>
      <c r="V870" s="105"/>
      <c r="W870" s="132" t="str">
        <f t="shared" si="307"/>
        <v/>
      </c>
      <c r="X870" s="26" t="str">
        <f t="shared" si="304"/>
        <v/>
      </c>
      <c r="Y870" s="26" t="str">
        <f t="shared" si="286"/>
        <v/>
      </c>
      <c r="Z870" s="26" t="str">
        <f t="shared" si="287"/>
        <v/>
      </c>
      <c r="AA870" s="26" t="str">
        <f t="shared" si="288"/>
        <v/>
      </c>
      <c r="AB870" s="26" t="str">
        <f t="shared" si="289"/>
        <v/>
      </c>
      <c r="AC870" s="26" t="str">
        <f t="shared" si="290"/>
        <v/>
      </c>
      <c r="AD870" s="26" t="str">
        <f>IF(OR(ISBLANK(U870),ISBLANK(Q870),U870="-"),"",IF(ISNA(MATCH(U870,libtwolang,0)),FALSE,IF(AND(Z870=TRUE,INDEX(codetform,MATCH(Qualification!Q870,libtform,0))&gt;=10311000,INDEX(codetform,MATCH(Qualification!Q870,libtform,0))&lt;=10319900),IF(AND(INDEX(codetwolang,MATCH(Qualification!U870,libtwolang,0))&gt;=1,INDEX(codetwolang,MATCH(Qualification!U870,libtwolang,0))&lt;=999),TRUE,FALSE),IF(AND(INDEX(codetwolang,MATCH(Qualification!U870,libtwolang,0))&gt;=10,INDEX(codetwolang,MATCH(Qualification!U870,libtwolang,0))&lt;=99),FALSE,TRUE))))</f>
        <v/>
      </c>
      <c r="AE870" s="26" t="str">
        <f t="shared" si="305"/>
        <v/>
      </c>
      <c r="AF870" s="56" t="str">
        <f t="shared" si="291"/>
        <v/>
      </c>
    </row>
    <row r="871" spans="1:32">
      <c r="A871" s="40" t="str">
        <f t="shared" si="306"/>
        <v/>
      </c>
      <c r="B871" s="40" t="str">
        <f t="shared" si="292"/>
        <v/>
      </c>
      <c r="C871" s="65" t="str">
        <f t="shared" si="293"/>
        <v/>
      </c>
      <c r="D871" s="56" t="str">
        <f t="shared" si="294"/>
        <v/>
      </c>
      <c r="E871" s="56" t="str">
        <f t="shared" si="295"/>
        <v/>
      </c>
      <c r="F871" s="66" t="str">
        <f t="shared" si="296"/>
        <v/>
      </c>
      <c r="G871" s="66" t="str">
        <f t="shared" si="297"/>
        <v/>
      </c>
      <c r="H871" s="57" t="str">
        <f t="shared" si="298"/>
        <v/>
      </c>
      <c r="I871" s="57" t="str">
        <f t="shared" si="299"/>
        <v/>
      </c>
      <c r="J871" s="64" t="str">
        <f t="shared" si="300"/>
        <v/>
      </c>
      <c r="K871" s="64" t="str">
        <f t="shared" si="301"/>
        <v/>
      </c>
      <c r="L871" s="114" t="str">
        <f t="shared" si="302"/>
        <v/>
      </c>
      <c r="M871" s="114" t="str">
        <f t="shared" si="303"/>
        <v/>
      </c>
      <c r="N871" s="113" t="str">
        <f>IF(B871&lt;&gt;"",IF(INDEX(ctrlage,B871)=TRUE,Livraison!$B$15-(YEAR(INDEX(pgebdat,B871))),""),"")</f>
        <v/>
      </c>
      <c r="O871" s="107"/>
      <c r="P871" s="105"/>
      <c r="Q871" s="108"/>
      <c r="R871" s="126"/>
      <c r="S871" s="108"/>
      <c r="T871" s="108"/>
      <c r="U871" s="108"/>
      <c r="V871" s="105"/>
      <c r="W871" s="132" t="str">
        <f t="shared" si="307"/>
        <v/>
      </c>
      <c r="X871" s="26" t="str">
        <f t="shared" si="304"/>
        <v/>
      </c>
      <c r="Y871" s="26" t="str">
        <f t="shared" si="286"/>
        <v/>
      </c>
      <c r="Z871" s="26" t="str">
        <f t="shared" si="287"/>
        <v/>
      </c>
      <c r="AA871" s="26" t="str">
        <f t="shared" si="288"/>
        <v/>
      </c>
      <c r="AB871" s="26" t="str">
        <f t="shared" si="289"/>
        <v/>
      </c>
      <c r="AC871" s="26" t="str">
        <f t="shared" si="290"/>
        <v/>
      </c>
      <c r="AD871" s="26" t="str">
        <f>IF(OR(ISBLANK(U871),ISBLANK(Q871),U871="-"),"",IF(ISNA(MATCH(U871,libtwolang,0)),FALSE,IF(AND(Z871=TRUE,INDEX(codetform,MATCH(Qualification!Q871,libtform,0))&gt;=10311000,INDEX(codetform,MATCH(Qualification!Q871,libtform,0))&lt;=10319900),IF(AND(INDEX(codetwolang,MATCH(Qualification!U871,libtwolang,0))&gt;=1,INDEX(codetwolang,MATCH(Qualification!U871,libtwolang,0))&lt;=999),TRUE,FALSE),IF(AND(INDEX(codetwolang,MATCH(Qualification!U871,libtwolang,0))&gt;=10,INDEX(codetwolang,MATCH(Qualification!U871,libtwolang,0))&lt;=99),FALSE,TRUE))))</f>
        <v/>
      </c>
      <c r="AE871" s="26" t="str">
        <f t="shared" si="305"/>
        <v/>
      </c>
      <c r="AF871" s="56" t="str">
        <f t="shared" si="291"/>
        <v/>
      </c>
    </row>
    <row r="872" spans="1:32">
      <c r="A872" s="40" t="str">
        <f t="shared" si="306"/>
        <v/>
      </c>
      <c r="B872" s="40" t="str">
        <f t="shared" si="292"/>
        <v/>
      </c>
      <c r="C872" s="65" t="str">
        <f t="shared" si="293"/>
        <v/>
      </c>
      <c r="D872" s="56" t="str">
        <f t="shared" si="294"/>
        <v/>
      </c>
      <c r="E872" s="56" t="str">
        <f t="shared" si="295"/>
        <v/>
      </c>
      <c r="F872" s="66" t="str">
        <f t="shared" si="296"/>
        <v/>
      </c>
      <c r="G872" s="66" t="str">
        <f t="shared" si="297"/>
        <v/>
      </c>
      <c r="H872" s="57" t="str">
        <f t="shared" si="298"/>
        <v/>
      </c>
      <c r="I872" s="57" t="str">
        <f t="shared" si="299"/>
        <v/>
      </c>
      <c r="J872" s="64" t="str">
        <f t="shared" si="300"/>
        <v/>
      </c>
      <c r="K872" s="64" t="str">
        <f t="shared" si="301"/>
        <v/>
      </c>
      <c r="L872" s="114" t="str">
        <f t="shared" si="302"/>
        <v/>
      </c>
      <c r="M872" s="114" t="str">
        <f t="shared" si="303"/>
        <v/>
      </c>
      <c r="N872" s="113" t="str">
        <f>IF(B872&lt;&gt;"",IF(INDEX(ctrlage,B872)=TRUE,Livraison!$B$15-(YEAR(INDEX(pgebdat,B872))),""),"")</f>
        <v/>
      </c>
      <c r="O872" s="107"/>
      <c r="P872" s="105"/>
      <c r="Q872" s="108"/>
      <c r="R872" s="126"/>
      <c r="S872" s="108"/>
      <c r="T872" s="108"/>
      <c r="U872" s="108"/>
      <c r="V872" s="105"/>
      <c r="W872" s="132" t="str">
        <f t="shared" si="307"/>
        <v/>
      </c>
      <c r="X872" s="26" t="str">
        <f t="shared" si="304"/>
        <v/>
      </c>
      <c r="Y872" s="26" t="str">
        <f t="shared" si="286"/>
        <v/>
      </c>
      <c r="Z872" s="26" t="str">
        <f t="shared" si="287"/>
        <v/>
      </c>
      <c r="AA872" s="26" t="str">
        <f t="shared" si="288"/>
        <v/>
      </c>
      <c r="AB872" s="26" t="str">
        <f t="shared" si="289"/>
        <v/>
      </c>
      <c r="AC872" s="26" t="str">
        <f t="shared" si="290"/>
        <v/>
      </c>
      <c r="AD872" s="26" t="str">
        <f>IF(OR(ISBLANK(U872),ISBLANK(Q872),U872="-"),"",IF(ISNA(MATCH(U872,libtwolang,0)),FALSE,IF(AND(Z872=TRUE,INDEX(codetform,MATCH(Qualification!Q872,libtform,0))&gt;=10311000,INDEX(codetform,MATCH(Qualification!Q872,libtform,0))&lt;=10319900),IF(AND(INDEX(codetwolang,MATCH(Qualification!U872,libtwolang,0))&gt;=1,INDEX(codetwolang,MATCH(Qualification!U872,libtwolang,0))&lt;=999),TRUE,FALSE),IF(AND(INDEX(codetwolang,MATCH(Qualification!U872,libtwolang,0))&gt;=10,INDEX(codetwolang,MATCH(Qualification!U872,libtwolang,0))&lt;=99),FALSE,TRUE))))</f>
        <v/>
      </c>
      <c r="AE872" s="26" t="str">
        <f t="shared" si="305"/>
        <v/>
      </c>
      <c r="AF872" s="56" t="str">
        <f t="shared" si="291"/>
        <v/>
      </c>
    </row>
    <row r="873" spans="1:32">
      <c r="A873" s="40" t="str">
        <f t="shared" si="306"/>
        <v/>
      </c>
      <c r="B873" s="40" t="str">
        <f t="shared" si="292"/>
        <v/>
      </c>
      <c r="C873" s="65" t="str">
        <f t="shared" si="293"/>
        <v/>
      </c>
      <c r="D873" s="56" t="str">
        <f t="shared" si="294"/>
        <v/>
      </c>
      <c r="E873" s="56" t="str">
        <f t="shared" si="295"/>
        <v/>
      </c>
      <c r="F873" s="66" t="str">
        <f t="shared" si="296"/>
        <v/>
      </c>
      <c r="G873" s="66" t="str">
        <f t="shared" si="297"/>
        <v/>
      </c>
      <c r="H873" s="57" t="str">
        <f t="shared" si="298"/>
        <v/>
      </c>
      <c r="I873" s="57" t="str">
        <f t="shared" si="299"/>
        <v/>
      </c>
      <c r="J873" s="64" t="str">
        <f t="shared" si="300"/>
        <v/>
      </c>
      <c r="K873" s="64" t="str">
        <f t="shared" si="301"/>
        <v/>
      </c>
      <c r="L873" s="114" t="str">
        <f t="shared" si="302"/>
        <v/>
      </c>
      <c r="M873" s="114" t="str">
        <f t="shared" si="303"/>
        <v/>
      </c>
      <c r="N873" s="113" t="str">
        <f>IF(B873&lt;&gt;"",IF(INDEX(ctrlage,B873)=TRUE,Livraison!$B$15-(YEAR(INDEX(pgebdat,B873))),""),"")</f>
        <v/>
      </c>
      <c r="O873" s="107"/>
      <c r="P873" s="105"/>
      <c r="Q873" s="108"/>
      <c r="R873" s="126"/>
      <c r="S873" s="108"/>
      <c r="T873" s="108"/>
      <c r="U873" s="108"/>
      <c r="V873" s="105"/>
      <c r="W873" s="132" t="str">
        <f t="shared" si="307"/>
        <v/>
      </c>
      <c r="X873" s="26" t="str">
        <f t="shared" si="304"/>
        <v/>
      </c>
      <c r="Y873" s="26" t="str">
        <f t="shared" si="286"/>
        <v/>
      </c>
      <c r="Z873" s="26" t="str">
        <f t="shared" si="287"/>
        <v/>
      </c>
      <c r="AA873" s="26" t="str">
        <f t="shared" si="288"/>
        <v/>
      </c>
      <c r="AB873" s="26" t="str">
        <f t="shared" si="289"/>
        <v/>
      </c>
      <c r="AC873" s="26" t="str">
        <f t="shared" si="290"/>
        <v/>
      </c>
      <c r="AD873" s="26" t="str">
        <f>IF(OR(ISBLANK(U873),ISBLANK(Q873),U873="-"),"",IF(ISNA(MATCH(U873,libtwolang,0)),FALSE,IF(AND(Z873=TRUE,INDEX(codetform,MATCH(Qualification!Q873,libtform,0))&gt;=10311000,INDEX(codetform,MATCH(Qualification!Q873,libtform,0))&lt;=10319900),IF(AND(INDEX(codetwolang,MATCH(Qualification!U873,libtwolang,0))&gt;=1,INDEX(codetwolang,MATCH(Qualification!U873,libtwolang,0))&lt;=999),TRUE,FALSE),IF(AND(INDEX(codetwolang,MATCH(Qualification!U873,libtwolang,0))&gt;=10,INDEX(codetwolang,MATCH(Qualification!U873,libtwolang,0))&lt;=99),FALSE,TRUE))))</f>
        <v/>
      </c>
      <c r="AE873" s="26" t="str">
        <f t="shared" si="305"/>
        <v/>
      </c>
      <c r="AF873" s="56" t="str">
        <f t="shared" si="291"/>
        <v/>
      </c>
    </row>
    <row r="874" spans="1:32">
      <c r="A874" s="40" t="str">
        <f t="shared" si="306"/>
        <v/>
      </c>
      <c r="B874" s="40" t="str">
        <f t="shared" si="292"/>
        <v/>
      </c>
      <c r="C874" s="65" t="str">
        <f t="shared" si="293"/>
        <v/>
      </c>
      <c r="D874" s="56" t="str">
        <f t="shared" si="294"/>
        <v/>
      </c>
      <c r="E874" s="56" t="str">
        <f t="shared" si="295"/>
        <v/>
      </c>
      <c r="F874" s="66" t="str">
        <f t="shared" si="296"/>
        <v/>
      </c>
      <c r="G874" s="66" t="str">
        <f t="shared" si="297"/>
        <v/>
      </c>
      <c r="H874" s="57" t="str">
        <f t="shared" si="298"/>
        <v/>
      </c>
      <c r="I874" s="57" t="str">
        <f t="shared" si="299"/>
        <v/>
      </c>
      <c r="J874" s="64" t="str">
        <f t="shared" si="300"/>
        <v/>
      </c>
      <c r="K874" s="64" t="str">
        <f t="shared" si="301"/>
        <v/>
      </c>
      <c r="L874" s="114" t="str">
        <f t="shared" si="302"/>
        <v/>
      </c>
      <c r="M874" s="114" t="str">
        <f t="shared" si="303"/>
        <v/>
      </c>
      <c r="N874" s="113" t="str">
        <f>IF(B874&lt;&gt;"",IF(INDEX(ctrlage,B874)=TRUE,Livraison!$B$15-(YEAR(INDEX(pgebdat,B874))),""),"")</f>
        <v/>
      </c>
      <c r="O874" s="107"/>
      <c r="P874" s="105"/>
      <c r="Q874" s="108"/>
      <c r="R874" s="126"/>
      <c r="S874" s="108"/>
      <c r="T874" s="108"/>
      <c r="U874" s="108"/>
      <c r="V874" s="105"/>
      <c r="W874" s="132" t="str">
        <f t="shared" si="307"/>
        <v/>
      </c>
      <c r="X874" s="26" t="str">
        <f t="shared" si="304"/>
        <v/>
      </c>
      <c r="Y874" s="26" t="str">
        <f t="shared" si="286"/>
        <v/>
      </c>
      <c r="Z874" s="26" t="str">
        <f t="shared" si="287"/>
        <v/>
      </c>
      <c r="AA874" s="26" t="str">
        <f t="shared" si="288"/>
        <v/>
      </c>
      <c r="AB874" s="26" t="str">
        <f t="shared" si="289"/>
        <v/>
      </c>
      <c r="AC874" s="26" t="str">
        <f t="shared" si="290"/>
        <v/>
      </c>
      <c r="AD874" s="26" t="str">
        <f>IF(OR(ISBLANK(U874),ISBLANK(Q874),U874="-"),"",IF(ISNA(MATCH(U874,libtwolang,0)),FALSE,IF(AND(Z874=TRUE,INDEX(codetform,MATCH(Qualification!Q874,libtform,0))&gt;=10311000,INDEX(codetform,MATCH(Qualification!Q874,libtform,0))&lt;=10319900),IF(AND(INDEX(codetwolang,MATCH(Qualification!U874,libtwolang,0))&gt;=1,INDEX(codetwolang,MATCH(Qualification!U874,libtwolang,0))&lt;=999),TRUE,FALSE),IF(AND(INDEX(codetwolang,MATCH(Qualification!U874,libtwolang,0))&gt;=10,INDEX(codetwolang,MATCH(Qualification!U874,libtwolang,0))&lt;=99),FALSE,TRUE))))</f>
        <v/>
      </c>
      <c r="AE874" s="26" t="str">
        <f t="shared" si="305"/>
        <v/>
      </c>
      <c r="AF874" s="56" t="str">
        <f t="shared" si="291"/>
        <v/>
      </c>
    </row>
    <row r="875" spans="1:32">
      <c r="A875" s="40" t="str">
        <f t="shared" si="306"/>
        <v/>
      </c>
      <c r="B875" s="40" t="str">
        <f t="shared" si="292"/>
        <v/>
      </c>
      <c r="C875" s="65" t="str">
        <f t="shared" si="293"/>
        <v/>
      </c>
      <c r="D875" s="56" t="str">
        <f t="shared" si="294"/>
        <v/>
      </c>
      <c r="E875" s="56" t="str">
        <f t="shared" si="295"/>
        <v/>
      </c>
      <c r="F875" s="66" t="str">
        <f t="shared" si="296"/>
        <v/>
      </c>
      <c r="G875" s="66" t="str">
        <f t="shared" si="297"/>
        <v/>
      </c>
      <c r="H875" s="57" t="str">
        <f t="shared" si="298"/>
        <v/>
      </c>
      <c r="I875" s="57" t="str">
        <f t="shared" si="299"/>
        <v/>
      </c>
      <c r="J875" s="64" t="str">
        <f t="shared" si="300"/>
        <v/>
      </c>
      <c r="K875" s="64" t="str">
        <f t="shared" si="301"/>
        <v/>
      </c>
      <c r="L875" s="114" t="str">
        <f t="shared" si="302"/>
        <v/>
      </c>
      <c r="M875" s="114" t="str">
        <f t="shared" si="303"/>
        <v/>
      </c>
      <c r="N875" s="113" t="str">
        <f>IF(B875&lt;&gt;"",IF(INDEX(ctrlage,B875)=TRUE,Livraison!$B$15-(YEAR(INDEX(pgebdat,B875))),""),"")</f>
        <v/>
      </c>
      <c r="O875" s="107"/>
      <c r="P875" s="105"/>
      <c r="Q875" s="108"/>
      <c r="R875" s="126"/>
      <c r="S875" s="108"/>
      <c r="T875" s="108"/>
      <c r="U875" s="108"/>
      <c r="V875" s="105"/>
      <c r="W875" s="132" t="str">
        <f t="shared" si="307"/>
        <v/>
      </c>
      <c r="X875" s="26" t="str">
        <f t="shared" si="304"/>
        <v/>
      </c>
      <c r="Y875" s="26" t="str">
        <f t="shared" si="286"/>
        <v/>
      </c>
      <c r="Z875" s="26" t="str">
        <f t="shared" si="287"/>
        <v/>
      </c>
      <c r="AA875" s="26" t="str">
        <f t="shared" si="288"/>
        <v/>
      </c>
      <c r="AB875" s="26" t="str">
        <f t="shared" si="289"/>
        <v/>
      </c>
      <c r="AC875" s="26" t="str">
        <f t="shared" si="290"/>
        <v/>
      </c>
      <c r="AD875" s="26" t="str">
        <f>IF(OR(ISBLANK(U875),ISBLANK(Q875),U875="-"),"",IF(ISNA(MATCH(U875,libtwolang,0)),FALSE,IF(AND(Z875=TRUE,INDEX(codetform,MATCH(Qualification!Q875,libtform,0))&gt;=10311000,INDEX(codetform,MATCH(Qualification!Q875,libtform,0))&lt;=10319900),IF(AND(INDEX(codetwolang,MATCH(Qualification!U875,libtwolang,0))&gt;=1,INDEX(codetwolang,MATCH(Qualification!U875,libtwolang,0))&lt;=999),TRUE,FALSE),IF(AND(INDEX(codetwolang,MATCH(Qualification!U875,libtwolang,0))&gt;=10,INDEX(codetwolang,MATCH(Qualification!U875,libtwolang,0))&lt;=99),FALSE,TRUE))))</f>
        <v/>
      </c>
      <c r="AE875" s="26" t="str">
        <f t="shared" si="305"/>
        <v/>
      </c>
      <c r="AF875" s="56" t="str">
        <f t="shared" si="291"/>
        <v/>
      </c>
    </row>
    <row r="876" spans="1:32">
      <c r="A876" s="40" t="str">
        <f t="shared" si="306"/>
        <v/>
      </c>
      <c r="B876" s="40" t="str">
        <f t="shared" si="292"/>
        <v/>
      </c>
      <c r="C876" s="65" t="str">
        <f t="shared" si="293"/>
        <v/>
      </c>
      <c r="D876" s="56" t="str">
        <f t="shared" si="294"/>
        <v/>
      </c>
      <c r="E876" s="56" t="str">
        <f t="shared" si="295"/>
        <v/>
      </c>
      <c r="F876" s="66" t="str">
        <f t="shared" si="296"/>
        <v/>
      </c>
      <c r="G876" s="66" t="str">
        <f t="shared" si="297"/>
        <v/>
      </c>
      <c r="H876" s="57" t="str">
        <f t="shared" si="298"/>
        <v/>
      </c>
      <c r="I876" s="57" t="str">
        <f t="shared" si="299"/>
        <v/>
      </c>
      <c r="J876" s="64" t="str">
        <f t="shared" si="300"/>
        <v/>
      </c>
      <c r="K876" s="64" t="str">
        <f t="shared" si="301"/>
        <v/>
      </c>
      <c r="L876" s="114" t="str">
        <f t="shared" si="302"/>
        <v/>
      </c>
      <c r="M876" s="114" t="str">
        <f t="shared" si="303"/>
        <v/>
      </c>
      <c r="N876" s="113" t="str">
        <f>IF(B876&lt;&gt;"",IF(INDEX(ctrlage,B876)=TRUE,Livraison!$B$15-(YEAR(INDEX(pgebdat,B876))),""),"")</f>
        <v/>
      </c>
      <c r="O876" s="107"/>
      <c r="P876" s="105"/>
      <c r="Q876" s="108"/>
      <c r="R876" s="126"/>
      <c r="S876" s="108"/>
      <c r="T876" s="108"/>
      <c r="U876" s="108"/>
      <c r="V876" s="105"/>
      <c r="W876" s="132" t="str">
        <f t="shared" si="307"/>
        <v/>
      </c>
      <c r="X876" s="26" t="str">
        <f t="shared" si="304"/>
        <v/>
      </c>
      <c r="Y876" s="26" t="str">
        <f t="shared" ref="Y876:Y939" si="308">IF(ISBLANK(P876),"",IF(OR(ISNA(MATCH(P876,libinst,0)),P876="-"),FALSE,TRUE))</f>
        <v/>
      </c>
      <c r="Z876" s="26" t="str">
        <f t="shared" ref="Z876:Z939" si="309">IF(ISBLANK(Q876),"",IF(OR(ISNA(MATCH(Q876,libtform,0)),Q876="-"),FALSE,TRUE))</f>
        <v/>
      </c>
      <c r="AA876" s="26" t="str">
        <f t="shared" ref="AA876:AA939" si="310">IF(ISBLANK(R876),"",IF(AND(R876 &gt; DATE(1925,1,1),R876 &lt; DATE(2100,1,1)),TRUE,FALSE))</f>
        <v/>
      </c>
      <c r="AB876" s="26" t="str">
        <f t="shared" ref="AB876:AB939" si="311">IF(ISBLANK(S876),"",IF(AND(S876 &gt;=1,S876 &lt;=9),TRUE,FALSE))</f>
        <v/>
      </c>
      <c r="AC876" s="26" t="str">
        <f t="shared" ref="AC876:AC939" si="312">IF(ISBLANK(T876),"",IF(OR(ISNA(MATCH(T876,libresult,0)),T876="-"),FALSE,TRUE))</f>
        <v/>
      </c>
      <c r="AD876" s="26" t="str">
        <f>IF(OR(ISBLANK(U876),ISBLANK(Q876),U876="-"),"",IF(ISNA(MATCH(U876,libtwolang,0)),FALSE,IF(AND(Z876=TRUE,INDEX(codetform,MATCH(Qualification!Q876,libtform,0))&gt;=10311000,INDEX(codetform,MATCH(Qualification!Q876,libtform,0))&lt;=10319900),IF(AND(INDEX(codetwolang,MATCH(Qualification!U876,libtwolang,0))&gt;=1,INDEX(codetwolang,MATCH(Qualification!U876,libtwolang,0))&lt;=999),TRUE,FALSE),IF(AND(INDEX(codetwolang,MATCH(Qualification!U876,libtwolang,0))&gt;=10,INDEX(codetwolang,MATCH(Qualification!U876,libtwolang,0))&lt;=99),FALSE,TRUE))))</f>
        <v/>
      </c>
      <c r="AE876" s="26" t="str">
        <f t="shared" si="305"/>
        <v/>
      </c>
      <c r="AF876" s="56" t="str">
        <f t="shared" ref="AF876:AF939" si="313">IF(A876="","",1)</f>
        <v/>
      </c>
    </row>
    <row r="877" spans="1:32">
      <c r="A877" s="40" t="str">
        <f t="shared" si="306"/>
        <v/>
      </c>
      <c r="B877" s="40" t="str">
        <f t="shared" si="292"/>
        <v/>
      </c>
      <c r="C877" s="65" t="str">
        <f t="shared" si="293"/>
        <v/>
      </c>
      <c r="D877" s="56" t="str">
        <f t="shared" si="294"/>
        <v/>
      </c>
      <c r="E877" s="56" t="str">
        <f t="shared" si="295"/>
        <v/>
      </c>
      <c r="F877" s="66" t="str">
        <f t="shared" si="296"/>
        <v/>
      </c>
      <c r="G877" s="66" t="str">
        <f t="shared" si="297"/>
        <v/>
      </c>
      <c r="H877" s="57" t="str">
        <f t="shared" si="298"/>
        <v/>
      </c>
      <c r="I877" s="57" t="str">
        <f t="shared" si="299"/>
        <v/>
      </c>
      <c r="J877" s="64" t="str">
        <f t="shared" si="300"/>
        <v/>
      </c>
      <c r="K877" s="64" t="str">
        <f t="shared" si="301"/>
        <v/>
      </c>
      <c r="L877" s="114" t="str">
        <f t="shared" si="302"/>
        <v/>
      </c>
      <c r="M877" s="114" t="str">
        <f t="shared" si="303"/>
        <v/>
      </c>
      <c r="N877" s="113" t="str">
        <f>IF(B877&lt;&gt;"",IF(INDEX(ctrlage,B877)=TRUE,Livraison!$B$15-(YEAR(INDEX(pgebdat,B877))),""),"")</f>
        <v/>
      </c>
      <c r="O877" s="107"/>
      <c r="P877" s="105"/>
      <c r="Q877" s="108"/>
      <c r="R877" s="126"/>
      <c r="S877" s="108"/>
      <c r="T877" s="108"/>
      <c r="U877" s="108"/>
      <c r="V877" s="105"/>
      <c r="W877" s="132" t="str">
        <f t="shared" si="307"/>
        <v/>
      </c>
      <c r="X877" s="26" t="str">
        <f t="shared" si="304"/>
        <v/>
      </c>
      <c r="Y877" s="26" t="str">
        <f t="shared" si="308"/>
        <v/>
      </c>
      <c r="Z877" s="26" t="str">
        <f t="shared" si="309"/>
        <v/>
      </c>
      <c r="AA877" s="26" t="str">
        <f t="shared" si="310"/>
        <v/>
      </c>
      <c r="AB877" s="26" t="str">
        <f t="shared" si="311"/>
        <v/>
      </c>
      <c r="AC877" s="26" t="str">
        <f t="shared" si="312"/>
        <v/>
      </c>
      <c r="AD877" s="26" t="str">
        <f>IF(OR(ISBLANK(U877),ISBLANK(Q877),U877="-"),"",IF(ISNA(MATCH(U877,libtwolang,0)),FALSE,IF(AND(Z877=TRUE,INDEX(codetform,MATCH(Qualification!Q877,libtform,0))&gt;=10311000,INDEX(codetform,MATCH(Qualification!Q877,libtform,0))&lt;=10319900),IF(AND(INDEX(codetwolang,MATCH(Qualification!U877,libtwolang,0))&gt;=1,INDEX(codetwolang,MATCH(Qualification!U877,libtwolang,0))&lt;=999),TRUE,FALSE),IF(AND(INDEX(codetwolang,MATCH(Qualification!U877,libtwolang,0))&gt;=10,INDEX(codetwolang,MATCH(Qualification!U877,libtwolang,0))&lt;=99),FALSE,TRUE))))</f>
        <v/>
      </c>
      <c r="AE877" s="26" t="str">
        <f t="shared" si="305"/>
        <v/>
      </c>
      <c r="AF877" s="56" t="str">
        <f t="shared" si="313"/>
        <v/>
      </c>
    </row>
    <row r="878" spans="1:32">
      <c r="A878" s="40" t="str">
        <f t="shared" si="306"/>
        <v/>
      </c>
      <c r="B878" s="40" t="str">
        <f t="shared" si="292"/>
        <v/>
      </c>
      <c r="C878" s="65" t="str">
        <f t="shared" si="293"/>
        <v/>
      </c>
      <c r="D878" s="56" t="str">
        <f t="shared" si="294"/>
        <v/>
      </c>
      <c r="E878" s="56" t="str">
        <f t="shared" si="295"/>
        <v/>
      </c>
      <c r="F878" s="66" t="str">
        <f t="shared" si="296"/>
        <v/>
      </c>
      <c r="G878" s="66" t="str">
        <f t="shared" si="297"/>
        <v/>
      </c>
      <c r="H878" s="57" t="str">
        <f t="shared" si="298"/>
        <v/>
      </c>
      <c r="I878" s="57" t="str">
        <f t="shared" si="299"/>
        <v/>
      </c>
      <c r="J878" s="64" t="str">
        <f t="shared" si="300"/>
        <v/>
      </c>
      <c r="K878" s="64" t="str">
        <f t="shared" si="301"/>
        <v/>
      </c>
      <c r="L878" s="114" t="str">
        <f t="shared" si="302"/>
        <v/>
      </c>
      <c r="M878" s="114" t="str">
        <f t="shared" si="303"/>
        <v/>
      </c>
      <c r="N878" s="113" t="str">
        <f>IF(B878&lt;&gt;"",IF(INDEX(ctrlage,B878)=TRUE,Livraison!$B$15-(YEAR(INDEX(pgebdat,B878))),""),"")</f>
        <v/>
      </c>
      <c r="O878" s="107"/>
      <c r="P878" s="105"/>
      <c r="Q878" s="108"/>
      <c r="R878" s="126"/>
      <c r="S878" s="108"/>
      <c r="T878" s="108"/>
      <c r="U878" s="108"/>
      <c r="V878" s="105"/>
      <c r="W878" s="132" t="str">
        <f t="shared" si="307"/>
        <v/>
      </c>
      <c r="X878" s="26" t="str">
        <f t="shared" si="304"/>
        <v/>
      </c>
      <c r="Y878" s="26" t="str">
        <f t="shared" si="308"/>
        <v/>
      </c>
      <c r="Z878" s="26" t="str">
        <f t="shared" si="309"/>
        <v/>
      </c>
      <c r="AA878" s="26" t="str">
        <f t="shared" si="310"/>
        <v/>
      </c>
      <c r="AB878" s="26" t="str">
        <f t="shared" si="311"/>
        <v/>
      </c>
      <c r="AC878" s="26" t="str">
        <f t="shared" si="312"/>
        <v/>
      </c>
      <c r="AD878" s="26" t="str">
        <f>IF(OR(ISBLANK(U878),ISBLANK(Q878),U878="-"),"",IF(ISNA(MATCH(U878,libtwolang,0)),FALSE,IF(AND(Z878=TRUE,INDEX(codetform,MATCH(Qualification!Q878,libtform,0))&gt;=10311000,INDEX(codetform,MATCH(Qualification!Q878,libtform,0))&lt;=10319900),IF(AND(INDEX(codetwolang,MATCH(Qualification!U878,libtwolang,0))&gt;=1,INDEX(codetwolang,MATCH(Qualification!U878,libtwolang,0))&lt;=999),TRUE,FALSE),IF(AND(INDEX(codetwolang,MATCH(Qualification!U878,libtwolang,0))&gt;=10,INDEX(codetwolang,MATCH(Qualification!U878,libtwolang,0))&lt;=99),FALSE,TRUE))))</f>
        <v/>
      </c>
      <c r="AE878" s="26" t="str">
        <f t="shared" si="305"/>
        <v/>
      </c>
      <c r="AF878" s="56" t="str">
        <f t="shared" si="313"/>
        <v/>
      </c>
    </row>
    <row r="879" spans="1:32">
      <c r="A879" s="40" t="str">
        <f t="shared" si="306"/>
        <v/>
      </c>
      <c r="B879" s="40" t="str">
        <f t="shared" si="292"/>
        <v/>
      </c>
      <c r="C879" s="65" t="str">
        <f t="shared" si="293"/>
        <v/>
      </c>
      <c r="D879" s="56" t="str">
        <f t="shared" si="294"/>
        <v/>
      </c>
      <c r="E879" s="56" t="str">
        <f t="shared" si="295"/>
        <v/>
      </c>
      <c r="F879" s="66" t="str">
        <f t="shared" si="296"/>
        <v/>
      </c>
      <c r="G879" s="66" t="str">
        <f t="shared" si="297"/>
        <v/>
      </c>
      <c r="H879" s="57" t="str">
        <f t="shared" si="298"/>
        <v/>
      </c>
      <c r="I879" s="57" t="str">
        <f t="shared" si="299"/>
        <v/>
      </c>
      <c r="J879" s="64" t="str">
        <f t="shared" si="300"/>
        <v/>
      </c>
      <c r="K879" s="64" t="str">
        <f t="shared" si="301"/>
        <v/>
      </c>
      <c r="L879" s="114" t="str">
        <f t="shared" si="302"/>
        <v/>
      </c>
      <c r="M879" s="114" t="str">
        <f t="shared" si="303"/>
        <v/>
      </c>
      <c r="N879" s="113" t="str">
        <f>IF(B879&lt;&gt;"",IF(INDEX(ctrlage,B879)=TRUE,Livraison!$B$15-(YEAR(INDEX(pgebdat,B879))),""),"")</f>
        <v/>
      </c>
      <c r="O879" s="107"/>
      <c r="P879" s="105"/>
      <c r="Q879" s="108"/>
      <c r="R879" s="126"/>
      <c r="S879" s="108"/>
      <c r="T879" s="108"/>
      <c r="U879" s="108"/>
      <c r="V879" s="105"/>
      <c r="W879" s="132" t="str">
        <f t="shared" si="307"/>
        <v/>
      </c>
      <c r="X879" s="26" t="str">
        <f t="shared" si="304"/>
        <v/>
      </c>
      <c r="Y879" s="26" t="str">
        <f t="shared" si="308"/>
        <v/>
      </c>
      <c r="Z879" s="26" t="str">
        <f t="shared" si="309"/>
        <v/>
      </c>
      <c r="AA879" s="26" t="str">
        <f t="shared" si="310"/>
        <v/>
      </c>
      <c r="AB879" s="26" t="str">
        <f t="shared" si="311"/>
        <v/>
      </c>
      <c r="AC879" s="26" t="str">
        <f t="shared" si="312"/>
        <v/>
      </c>
      <c r="AD879" s="26" t="str">
        <f>IF(OR(ISBLANK(U879),ISBLANK(Q879),U879="-"),"",IF(ISNA(MATCH(U879,libtwolang,0)),FALSE,IF(AND(Z879=TRUE,INDEX(codetform,MATCH(Qualification!Q879,libtform,0))&gt;=10311000,INDEX(codetform,MATCH(Qualification!Q879,libtform,0))&lt;=10319900),IF(AND(INDEX(codetwolang,MATCH(Qualification!U879,libtwolang,0))&gt;=1,INDEX(codetwolang,MATCH(Qualification!U879,libtwolang,0))&lt;=999),TRUE,FALSE),IF(AND(INDEX(codetwolang,MATCH(Qualification!U879,libtwolang,0))&gt;=10,INDEX(codetwolang,MATCH(Qualification!U879,libtwolang,0))&lt;=99),FALSE,TRUE))))</f>
        <v/>
      </c>
      <c r="AE879" s="26" t="str">
        <f t="shared" si="305"/>
        <v/>
      </c>
      <c r="AF879" s="56" t="str">
        <f t="shared" si="313"/>
        <v/>
      </c>
    </row>
    <row r="880" spans="1:32">
      <c r="A880" s="40" t="str">
        <f t="shared" si="306"/>
        <v/>
      </c>
      <c r="B880" s="40" t="str">
        <f t="shared" si="292"/>
        <v/>
      </c>
      <c r="C880" s="65" t="str">
        <f t="shared" si="293"/>
        <v/>
      </c>
      <c r="D880" s="56" t="str">
        <f t="shared" si="294"/>
        <v/>
      </c>
      <c r="E880" s="56" t="str">
        <f t="shared" si="295"/>
        <v/>
      </c>
      <c r="F880" s="66" t="str">
        <f t="shared" si="296"/>
        <v/>
      </c>
      <c r="G880" s="66" t="str">
        <f t="shared" si="297"/>
        <v/>
      </c>
      <c r="H880" s="57" t="str">
        <f t="shared" si="298"/>
        <v/>
      </c>
      <c r="I880" s="57" t="str">
        <f t="shared" si="299"/>
        <v/>
      </c>
      <c r="J880" s="64" t="str">
        <f t="shared" si="300"/>
        <v/>
      </c>
      <c r="K880" s="64" t="str">
        <f t="shared" si="301"/>
        <v/>
      </c>
      <c r="L880" s="114" t="str">
        <f t="shared" si="302"/>
        <v/>
      </c>
      <c r="M880" s="114" t="str">
        <f t="shared" si="303"/>
        <v/>
      </c>
      <c r="N880" s="113" t="str">
        <f>IF(B880&lt;&gt;"",IF(INDEX(ctrlage,B880)=TRUE,Livraison!$B$15-(YEAR(INDEX(pgebdat,B880))),""),"")</f>
        <v/>
      </c>
      <c r="O880" s="107"/>
      <c r="P880" s="105"/>
      <c r="Q880" s="108"/>
      <c r="R880" s="126"/>
      <c r="S880" s="108"/>
      <c r="T880" s="108"/>
      <c r="U880" s="108"/>
      <c r="V880" s="105"/>
      <c r="W880" s="132" t="str">
        <f t="shared" si="307"/>
        <v/>
      </c>
      <c r="X880" s="26" t="str">
        <f t="shared" si="304"/>
        <v/>
      </c>
      <c r="Y880" s="26" t="str">
        <f t="shared" si="308"/>
        <v/>
      </c>
      <c r="Z880" s="26" t="str">
        <f t="shared" si="309"/>
        <v/>
      </c>
      <c r="AA880" s="26" t="str">
        <f t="shared" si="310"/>
        <v/>
      </c>
      <c r="AB880" s="26" t="str">
        <f t="shared" si="311"/>
        <v/>
      </c>
      <c r="AC880" s="26" t="str">
        <f t="shared" si="312"/>
        <v/>
      </c>
      <c r="AD880" s="26" t="str">
        <f>IF(OR(ISBLANK(U880),ISBLANK(Q880),U880="-"),"",IF(ISNA(MATCH(U880,libtwolang,0)),FALSE,IF(AND(Z880=TRUE,INDEX(codetform,MATCH(Qualification!Q880,libtform,0))&gt;=10311000,INDEX(codetform,MATCH(Qualification!Q880,libtform,0))&lt;=10319900),IF(AND(INDEX(codetwolang,MATCH(Qualification!U880,libtwolang,0))&gt;=1,INDEX(codetwolang,MATCH(Qualification!U880,libtwolang,0))&lt;=999),TRUE,FALSE),IF(AND(INDEX(codetwolang,MATCH(Qualification!U880,libtwolang,0))&gt;=10,INDEX(codetwolang,MATCH(Qualification!U880,libtwolang,0))&lt;=99),FALSE,TRUE))))</f>
        <v/>
      </c>
      <c r="AE880" s="26" t="str">
        <f t="shared" si="305"/>
        <v/>
      </c>
      <c r="AF880" s="56" t="str">
        <f t="shared" si="313"/>
        <v/>
      </c>
    </row>
    <row r="881" spans="1:32">
      <c r="A881" s="40" t="str">
        <f t="shared" si="306"/>
        <v/>
      </c>
      <c r="B881" s="40" t="str">
        <f t="shared" si="292"/>
        <v/>
      </c>
      <c r="C881" s="65" t="str">
        <f t="shared" si="293"/>
        <v/>
      </c>
      <c r="D881" s="56" t="str">
        <f t="shared" si="294"/>
        <v/>
      </c>
      <c r="E881" s="56" t="str">
        <f t="shared" si="295"/>
        <v/>
      </c>
      <c r="F881" s="66" t="str">
        <f t="shared" si="296"/>
        <v/>
      </c>
      <c r="G881" s="66" t="str">
        <f t="shared" si="297"/>
        <v/>
      </c>
      <c r="H881" s="57" t="str">
        <f t="shared" si="298"/>
        <v/>
      </c>
      <c r="I881" s="57" t="str">
        <f t="shared" si="299"/>
        <v/>
      </c>
      <c r="J881" s="64" t="str">
        <f t="shared" si="300"/>
        <v/>
      </c>
      <c r="K881" s="64" t="str">
        <f t="shared" si="301"/>
        <v/>
      </c>
      <c r="L881" s="114" t="str">
        <f t="shared" si="302"/>
        <v/>
      </c>
      <c r="M881" s="114" t="str">
        <f t="shared" si="303"/>
        <v/>
      </c>
      <c r="N881" s="113" t="str">
        <f>IF(B881&lt;&gt;"",IF(INDEX(ctrlage,B881)=TRUE,Livraison!$B$15-(YEAR(INDEX(pgebdat,B881))),""),"")</f>
        <v/>
      </c>
      <c r="O881" s="107"/>
      <c r="P881" s="105"/>
      <c r="Q881" s="108"/>
      <c r="R881" s="126"/>
      <c r="S881" s="108"/>
      <c r="T881" s="108"/>
      <c r="U881" s="108"/>
      <c r="V881" s="105"/>
      <c r="W881" s="132" t="str">
        <f t="shared" si="307"/>
        <v/>
      </c>
      <c r="X881" s="26" t="str">
        <f t="shared" si="304"/>
        <v/>
      </c>
      <c r="Y881" s="26" t="str">
        <f t="shared" si="308"/>
        <v/>
      </c>
      <c r="Z881" s="26" t="str">
        <f t="shared" si="309"/>
        <v/>
      </c>
      <c r="AA881" s="26" t="str">
        <f t="shared" si="310"/>
        <v/>
      </c>
      <c r="AB881" s="26" t="str">
        <f t="shared" si="311"/>
        <v/>
      </c>
      <c r="AC881" s="26" t="str">
        <f t="shared" si="312"/>
        <v/>
      </c>
      <c r="AD881" s="26" t="str">
        <f>IF(OR(ISBLANK(U881),ISBLANK(Q881),U881="-"),"",IF(ISNA(MATCH(U881,libtwolang,0)),FALSE,IF(AND(Z881=TRUE,INDEX(codetform,MATCH(Qualification!Q881,libtform,0))&gt;=10311000,INDEX(codetform,MATCH(Qualification!Q881,libtform,0))&lt;=10319900),IF(AND(INDEX(codetwolang,MATCH(Qualification!U881,libtwolang,0))&gt;=1,INDEX(codetwolang,MATCH(Qualification!U881,libtwolang,0))&lt;=999),TRUE,FALSE),IF(AND(INDEX(codetwolang,MATCH(Qualification!U881,libtwolang,0))&gt;=10,INDEX(codetwolang,MATCH(Qualification!U881,libtwolang,0))&lt;=99),FALSE,TRUE))))</f>
        <v/>
      </c>
      <c r="AE881" s="26" t="str">
        <f t="shared" si="305"/>
        <v/>
      </c>
      <c r="AF881" s="56" t="str">
        <f t="shared" si="313"/>
        <v/>
      </c>
    </row>
    <row r="882" spans="1:32">
      <c r="A882" s="40" t="str">
        <f t="shared" si="306"/>
        <v/>
      </c>
      <c r="B882" s="40" t="str">
        <f t="shared" si="292"/>
        <v/>
      </c>
      <c r="C882" s="65" t="str">
        <f t="shared" si="293"/>
        <v/>
      </c>
      <c r="D882" s="56" t="str">
        <f t="shared" si="294"/>
        <v/>
      </c>
      <c r="E882" s="56" t="str">
        <f t="shared" si="295"/>
        <v/>
      </c>
      <c r="F882" s="66" t="str">
        <f t="shared" si="296"/>
        <v/>
      </c>
      <c r="G882" s="66" t="str">
        <f t="shared" si="297"/>
        <v/>
      </c>
      <c r="H882" s="57" t="str">
        <f t="shared" si="298"/>
        <v/>
      </c>
      <c r="I882" s="57" t="str">
        <f t="shared" si="299"/>
        <v/>
      </c>
      <c r="J882" s="64" t="str">
        <f t="shared" si="300"/>
        <v/>
      </c>
      <c r="K882" s="64" t="str">
        <f t="shared" si="301"/>
        <v/>
      </c>
      <c r="L882" s="114" t="str">
        <f t="shared" si="302"/>
        <v/>
      </c>
      <c r="M882" s="114" t="str">
        <f t="shared" si="303"/>
        <v/>
      </c>
      <c r="N882" s="113" t="str">
        <f>IF(B882&lt;&gt;"",IF(INDEX(ctrlage,B882)=TRUE,Livraison!$B$15-(YEAR(INDEX(pgebdat,B882))),""),"")</f>
        <v/>
      </c>
      <c r="O882" s="107"/>
      <c r="P882" s="105"/>
      <c r="Q882" s="108"/>
      <c r="R882" s="126"/>
      <c r="S882" s="108"/>
      <c r="T882" s="108"/>
      <c r="U882" s="108"/>
      <c r="V882" s="105"/>
      <c r="W882" s="132" t="str">
        <f t="shared" si="307"/>
        <v/>
      </c>
      <c r="X882" s="26" t="str">
        <f t="shared" si="304"/>
        <v/>
      </c>
      <c r="Y882" s="26" t="str">
        <f t="shared" si="308"/>
        <v/>
      </c>
      <c r="Z882" s="26" t="str">
        <f t="shared" si="309"/>
        <v/>
      </c>
      <c r="AA882" s="26" t="str">
        <f t="shared" si="310"/>
        <v/>
      </c>
      <c r="AB882" s="26" t="str">
        <f t="shared" si="311"/>
        <v/>
      </c>
      <c r="AC882" s="26" t="str">
        <f t="shared" si="312"/>
        <v/>
      </c>
      <c r="AD882" s="26" t="str">
        <f>IF(OR(ISBLANK(U882),ISBLANK(Q882),U882="-"),"",IF(ISNA(MATCH(U882,libtwolang,0)),FALSE,IF(AND(Z882=TRUE,INDEX(codetform,MATCH(Qualification!Q882,libtform,0))&gt;=10311000,INDEX(codetform,MATCH(Qualification!Q882,libtform,0))&lt;=10319900),IF(AND(INDEX(codetwolang,MATCH(Qualification!U882,libtwolang,0))&gt;=1,INDEX(codetwolang,MATCH(Qualification!U882,libtwolang,0))&lt;=999),TRUE,FALSE),IF(AND(INDEX(codetwolang,MATCH(Qualification!U882,libtwolang,0))&gt;=10,INDEX(codetwolang,MATCH(Qualification!U882,libtwolang,0))&lt;=99),FALSE,TRUE))))</f>
        <v/>
      </c>
      <c r="AE882" s="26" t="str">
        <f t="shared" si="305"/>
        <v/>
      </c>
      <c r="AF882" s="56" t="str">
        <f t="shared" si="313"/>
        <v/>
      </c>
    </row>
    <row r="883" spans="1:32">
      <c r="A883" s="40" t="str">
        <f t="shared" si="306"/>
        <v/>
      </c>
      <c r="B883" s="40" t="str">
        <f t="shared" si="292"/>
        <v/>
      </c>
      <c r="C883" s="65" t="str">
        <f t="shared" si="293"/>
        <v/>
      </c>
      <c r="D883" s="56" t="str">
        <f t="shared" si="294"/>
        <v/>
      </c>
      <c r="E883" s="56" t="str">
        <f t="shared" si="295"/>
        <v/>
      </c>
      <c r="F883" s="66" t="str">
        <f t="shared" si="296"/>
        <v/>
      </c>
      <c r="G883" s="66" t="str">
        <f t="shared" si="297"/>
        <v/>
      </c>
      <c r="H883" s="57" t="str">
        <f t="shared" si="298"/>
        <v/>
      </c>
      <c r="I883" s="57" t="str">
        <f t="shared" si="299"/>
        <v/>
      </c>
      <c r="J883" s="64" t="str">
        <f t="shared" si="300"/>
        <v/>
      </c>
      <c r="K883" s="64" t="str">
        <f t="shared" si="301"/>
        <v/>
      </c>
      <c r="L883" s="114" t="str">
        <f t="shared" si="302"/>
        <v/>
      </c>
      <c r="M883" s="114" t="str">
        <f t="shared" si="303"/>
        <v/>
      </c>
      <c r="N883" s="113" t="str">
        <f>IF(B883&lt;&gt;"",IF(INDEX(ctrlage,B883)=TRUE,Livraison!$B$15-(YEAR(INDEX(pgebdat,B883))),""),"")</f>
        <v/>
      </c>
      <c r="O883" s="107"/>
      <c r="P883" s="105"/>
      <c r="Q883" s="108"/>
      <c r="R883" s="126"/>
      <c r="S883" s="108"/>
      <c r="T883" s="108"/>
      <c r="U883" s="108"/>
      <c r="V883" s="105"/>
      <c r="W883" s="132" t="str">
        <f t="shared" si="307"/>
        <v/>
      </c>
      <c r="X883" s="26" t="str">
        <f t="shared" si="304"/>
        <v/>
      </c>
      <c r="Y883" s="26" t="str">
        <f t="shared" si="308"/>
        <v/>
      </c>
      <c r="Z883" s="26" t="str">
        <f t="shared" si="309"/>
        <v/>
      </c>
      <c r="AA883" s="26" t="str">
        <f t="shared" si="310"/>
        <v/>
      </c>
      <c r="AB883" s="26" t="str">
        <f t="shared" si="311"/>
        <v/>
      </c>
      <c r="AC883" s="26" t="str">
        <f t="shared" si="312"/>
        <v/>
      </c>
      <c r="AD883" s="26" t="str">
        <f>IF(OR(ISBLANK(U883),ISBLANK(Q883),U883="-"),"",IF(ISNA(MATCH(U883,libtwolang,0)),FALSE,IF(AND(Z883=TRUE,INDEX(codetform,MATCH(Qualification!Q883,libtform,0))&gt;=10311000,INDEX(codetform,MATCH(Qualification!Q883,libtform,0))&lt;=10319900),IF(AND(INDEX(codetwolang,MATCH(Qualification!U883,libtwolang,0))&gt;=1,INDEX(codetwolang,MATCH(Qualification!U883,libtwolang,0))&lt;=999),TRUE,FALSE),IF(AND(INDEX(codetwolang,MATCH(Qualification!U883,libtwolang,0))&gt;=10,INDEX(codetwolang,MATCH(Qualification!U883,libtwolang,0))&lt;=99),FALSE,TRUE))))</f>
        <v/>
      </c>
      <c r="AE883" s="26" t="str">
        <f t="shared" si="305"/>
        <v/>
      </c>
      <c r="AF883" s="56" t="str">
        <f t="shared" si="313"/>
        <v/>
      </c>
    </row>
    <row r="884" spans="1:32">
      <c r="A884" s="40" t="str">
        <f t="shared" si="306"/>
        <v/>
      </c>
      <c r="B884" s="40" t="str">
        <f t="shared" si="292"/>
        <v/>
      </c>
      <c r="C884" s="65" t="str">
        <f t="shared" si="293"/>
        <v/>
      </c>
      <c r="D884" s="56" t="str">
        <f t="shared" si="294"/>
        <v/>
      </c>
      <c r="E884" s="56" t="str">
        <f t="shared" si="295"/>
        <v/>
      </c>
      <c r="F884" s="66" t="str">
        <f t="shared" si="296"/>
        <v/>
      </c>
      <c r="G884" s="66" t="str">
        <f t="shared" si="297"/>
        <v/>
      </c>
      <c r="H884" s="57" t="str">
        <f t="shared" si="298"/>
        <v/>
      </c>
      <c r="I884" s="57" t="str">
        <f t="shared" si="299"/>
        <v/>
      </c>
      <c r="J884" s="64" t="str">
        <f t="shared" si="300"/>
        <v/>
      </c>
      <c r="K884" s="64" t="str">
        <f t="shared" si="301"/>
        <v/>
      </c>
      <c r="L884" s="114" t="str">
        <f t="shared" si="302"/>
        <v/>
      </c>
      <c r="M884" s="114" t="str">
        <f t="shared" si="303"/>
        <v/>
      </c>
      <c r="N884" s="113" t="str">
        <f>IF(B884&lt;&gt;"",IF(INDEX(ctrlage,B884)=TRUE,Livraison!$B$15-(YEAR(INDEX(pgebdat,B884))),""),"")</f>
        <v/>
      </c>
      <c r="O884" s="107"/>
      <c r="P884" s="105"/>
      <c r="Q884" s="108"/>
      <c r="R884" s="126"/>
      <c r="S884" s="108"/>
      <c r="T884" s="108"/>
      <c r="U884" s="108"/>
      <c r="V884" s="105"/>
      <c r="W884" s="132" t="str">
        <f t="shared" si="307"/>
        <v/>
      </c>
      <c r="X884" s="26" t="str">
        <f t="shared" si="304"/>
        <v/>
      </c>
      <c r="Y884" s="26" t="str">
        <f t="shared" si="308"/>
        <v/>
      </c>
      <c r="Z884" s="26" t="str">
        <f t="shared" si="309"/>
        <v/>
      </c>
      <c r="AA884" s="26" t="str">
        <f t="shared" si="310"/>
        <v/>
      </c>
      <c r="AB884" s="26" t="str">
        <f t="shared" si="311"/>
        <v/>
      </c>
      <c r="AC884" s="26" t="str">
        <f t="shared" si="312"/>
        <v/>
      </c>
      <c r="AD884" s="26" t="str">
        <f>IF(OR(ISBLANK(U884),ISBLANK(Q884),U884="-"),"",IF(ISNA(MATCH(U884,libtwolang,0)),FALSE,IF(AND(Z884=TRUE,INDEX(codetform,MATCH(Qualification!Q884,libtform,0))&gt;=10311000,INDEX(codetform,MATCH(Qualification!Q884,libtform,0))&lt;=10319900),IF(AND(INDEX(codetwolang,MATCH(Qualification!U884,libtwolang,0))&gt;=1,INDEX(codetwolang,MATCH(Qualification!U884,libtwolang,0))&lt;=999),TRUE,FALSE),IF(AND(INDEX(codetwolang,MATCH(Qualification!U884,libtwolang,0))&gt;=10,INDEX(codetwolang,MATCH(Qualification!U884,libtwolang,0))&lt;=99),FALSE,TRUE))))</f>
        <v/>
      </c>
      <c r="AE884" s="26" t="str">
        <f t="shared" si="305"/>
        <v/>
      </c>
      <c r="AF884" s="56" t="str">
        <f t="shared" si="313"/>
        <v/>
      </c>
    </row>
    <row r="885" spans="1:32">
      <c r="A885" s="40" t="str">
        <f t="shared" si="306"/>
        <v/>
      </c>
      <c r="B885" s="40" t="str">
        <f t="shared" si="292"/>
        <v/>
      </c>
      <c r="C885" s="65" t="str">
        <f t="shared" si="293"/>
        <v/>
      </c>
      <c r="D885" s="56" t="str">
        <f t="shared" si="294"/>
        <v/>
      </c>
      <c r="E885" s="56" t="str">
        <f t="shared" si="295"/>
        <v/>
      </c>
      <c r="F885" s="66" t="str">
        <f t="shared" si="296"/>
        <v/>
      </c>
      <c r="G885" s="66" t="str">
        <f t="shared" si="297"/>
        <v/>
      </c>
      <c r="H885" s="57" t="str">
        <f t="shared" si="298"/>
        <v/>
      </c>
      <c r="I885" s="57" t="str">
        <f t="shared" si="299"/>
        <v/>
      </c>
      <c r="J885" s="64" t="str">
        <f t="shared" si="300"/>
        <v/>
      </c>
      <c r="K885" s="64" t="str">
        <f t="shared" si="301"/>
        <v/>
      </c>
      <c r="L885" s="114" t="str">
        <f t="shared" si="302"/>
        <v/>
      </c>
      <c r="M885" s="114" t="str">
        <f t="shared" si="303"/>
        <v/>
      </c>
      <c r="N885" s="113" t="str">
        <f>IF(B885&lt;&gt;"",IF(INDEX(ctrlage,B885)=TRUE,Livraison!$B$15-(YEAR(INDEX(pgebdat,B885))),""),"")</f>
        <v/>
      </c>
      <c r="O885" s="107"/>
      <c r="P885" s="105"/>
      <c r="Q885" s="108"/>
      <c r="R885" s="126"/>
      <c r="S885" s="108"/>
      <c r="T885" s="108"/>
      <c r="U885" s="108"/>
      <c r="V885" s="105"/>
      <c r="W885" s="132" t="str">
        <f t="shared" si="307"/>
        <v/>
      </c>
      <c r="X885" s="26" t="str">
        <f t="shared" si="304"/>
        <v/>
      </c>
      <c r="Y885" s="26" t="str">
        <f t="shared" si="308"/>
        <v/>
      </c>
      <c r="Z885" s="26" t="str">
        <f t="shared" si="309"/>
        <v/>
      </c>
      <c r="AA885" s="26" t="str">
        <f t="shared" si="310"/>
        <v/>
      </c>
      <c r="AB885" s="26" t="str">
        <f t="shared" si="311"/>
        <v/>
      </c>
      <c r="AC885" s="26" t="str">
        <f t="shared" si="312"/>
        <v/>
      </c>
      <c r="AD885" s="26" t="str">
        <f>IF(OR(ISBLANK(U885),ISBLANK(Q885),U885="-"),"",IF(ISNA(MATCH(U885,libtwolang,0)),FALSE,IF(AND(Z885=TRUE,INDEX(codetform,MATCH(Qualification!Q885,libtform,0))&gt;=10311000,INDEX(codetform,MATCH(Qualification!Q885,libtform,0))&lt;=10319900),IF(AND(INDEX(codetwolang,MATCH(Qualification!U885,libtwolang,0))&gt;=1,INDEX(codetwolang,MATCH(Qualification!U885,libtwolang,0))&lt;=999),TRUE,FALSE),IF(AND(INDEX(codetwolang,MATCH(Qualification!U885,libtwolang,0))&gt;=10,INDEX(codetwolang,MATCH(Qualification!U885,libtwolang,0))&lt;=99),FALSE,TRUE))))</f>
        <v/>
      </c>
      <c r="AE885" s="26" t="str">
        <f t="shared" si="305"/>
        <v/>
      </c>
      <c r="AF885" s="56" t="str">
        <f t="shared" si="313"/>
        <v/>
      </c>
    </row>
    <row r="886" spans="1:32">
      <c r="A886" s="40" t="str">
        <f t="shared" si="306"/>
        <v/>
      </c>
      <c r="B886" s="40" t="str">
        <f t="shared" si="292"/>
        <v/>
      </c>
      <c r="C886" s="65" t="str">
        <f t="shared" si="293"/>
        <v/>
      </c>
      <c r="D886" s="56" t="str">
        <f t="shared" si="294"/>
        <v/>
      </c>
      <c r="E886" s="56" t="str">
        <f t="shared" si="295"/>
        <v/>
      </c>
      <c r="F886" s="66" t="str">
        <f t="shared" si="296"/>
        <v/>
      </c>
      <c r="G886" s="66" t="str">
        <f t="shared" si="297"/>
        <v/>
      </c>
      <c r="H886" s="57" t="str">
        <f t="shared" si="298"/>
        <v/>
      </c>
      <c r="I886" s="57" t="str">
        <f t="shared" si="299"/>
        <v/>
      </c>
      <c r="J886" s="64" t="str">
        <f t="shared" si="300"/>
        <v/>
      </c>
      <c r="K886" s="64" t="str">
        <f t="shared" si="301"/>
        <v/>
      </c>
      <c r="L886" s="114" t="str">
        <f t="shared" si="302"/>
        <v/>
      </c>
      <c r="M886" s="114" t="str">
        <f t="shared" si="303"/>
        <v/>
      </c>
      <c r="N886" s="113" t="str">
        <f>IF(B886&lt;&gt;"",IF(INDEX(ctrlage,B886)=TRUE,Livraison!$B$15-(YEAR(INDEX(pgebdat,B886))),""),"")</f>
        <v/>
      </c>
      <c r="O886" s="107"/>
      <c r="P886" s="105"/>
      <c r="Q886" s="108"/>
      <c r="R886" s="126"/>
      <c r="S886" s="108"/>
      <c r="T886" s="108"/>
      <c r="U886" s="108"/>
      <c r="V886" s="105"/>
      <c r="W886" s="132" t="str">
        <f t="shared" si="307"/>
        <v/>
      </c>
      <c r="X886" s="26" t="str">
        <f t="shared" si="304"/>
        <v/>
      </c>
      <c r="Y886" s="26" t="str">
        <f t="shared" si="308"/>
        <v/>
      </c>
      <c r="Z886" s="26" t="str">
        <f t="shared" si="309"/>
        <v/>
      </c>
      <c r="AA886" s="26" t="str">
        <f t="shared" si="310"/>
        <v/>
      </c>
      <c r="AB886" s="26" t="str">
        <f t="shared" si="311"/>
        <v/>
      </c>
      <c r="AC886" s="26" t="str">
        <f t="shared" si="312"/>
        <v/>
      </c>
      <c r="AD886" s="26" t="str">
        <f>IF(OR(ISBLANK(U886),ISBLANK(Q886),U886="-"),"",IF(ISNA(MATCH(U886,libtwolang,0)),FALSE,IF(AND(Z886=TRUE,INDEX(codetform,MATCH(Qualification!Q886,libtform,0))&gt;=10311000,INDEX(codetform,MATCH(Qualification!Q886,libtform,0))&lt;=10319900),IF(AND(INDEX(codetwolang,MATCH(Qualification!U886,libtwolang,0))&gt;=1,INDEX(codetwolang,MATCH(Qualification!U886,libtwolang,0))&lt;=999),TRUE,FALSE),IF(AND(INDEX(codetwolang,MATCH(Qualification!U886,libtwolang,0))&gt;=10,INDEX(codetwolang,MATCH(Qualification!U886,libtwolang,0))&lt;=99),FALSE,TRUE))))</f>
        <v/>
      </c>
      <c r="AE886" s="26" t="str">
        <f t="shared" si="305"/>
        <v/>
      </c>
      <c r="AF886" s="56" t="str">
        <f t="shared" si="313"/>
        <v/>
      </c>
    </row>
    <row r="887" spans="1:32">
      <c r="A887" s="40" t="str">
        <f t="shared" si="306"/>
        <v/>
      </c>
      <c r="B887" s="40" t="str">
        <f t="shared" si="292"/>
        <v/>
      </c>
      <c r="C887" s="65" t="str">
        <f t="shared" si="293"/>
        <v/>
      </c>
      <c r="D887" s="56" t="str">
        <f t="shared" si="294"/>
        <v/>
      </c>
      <c r="E887" s="56" t="str">
        <f t="shared" si="295"/>
        <v/>
      </c>
      <c r="F887" s="66" t="str">
        <f t="shared" si="296"/>
        <v/>
      </c>
      <c r="G887" s="66" t="str">
        <f t="shared" si="297"/>
        <v/>
      </c>
      <c r="H887" s="57" t="str">
        <f t="shared" si="298"/>
        <v/>
      </c>
      <c r="I887" s="57" t="str">
        <f t="shared" si="299"/>
        <v/>
      </c>
      <c r="J887" s="64" t="str">
        <f t="shared" si="300"/>
        <v/>
      </c>
      <c r="K887" s="64" t="str">
        <f t="shared" si="301"/>
        <v/>
      </c>
      <c r="L887" s="114" t="str">
        <f t="shared" si="302"/>
        <v/>
      </c>
      <c r="M887" s="114" t="str">
        <f t="shared" si="303"/>
        <v/>
      </c>
      <c r="N887" s="113" t="str">
        <f>IF(B887&lt;&gt;"",IF(INDEX(ctrlage,B887)=TRUE,Livraison!$B$15-(YEAR(INDEX(pgebdat,B887))),""),"")</f>
        <v/>
      </c>
      <c r="O887" s="107"/>
      <c r="P887" s="105"/>
      <c r="Q887" s="108"/>
      <c r="R887" s="126"/>
      <c r="S887" s="108"/>
      <c r="T887" s="108"/>
      <c r="U887" s="108"/>
      <c r="V887" s="105"/>
      <c r="W887" s="132" t="str">
        <f t="shared" si="307"/>
        <v/>
      </c>
      <c r="X887" s="26" t="str">
        <f t="shared" si="304"/>
        <v/>
      </c>
      <c r="Y887" s="26" t="str">
        <f t="shared" si="308"/>
        <v/>
      </c>
      <c r="Z887" s="26" t="str">
        <f t="shared" si="309"/>
        <v/>
      </c>
      <c r="AA887" s="26" t="str">
        <f t="shared" si="310"/>
        <v/>
      </c>
      <c r="AB887" s="26" t="str">
        <f t="shared" si="311"/>
        <v/>
      </c>
      <c r="AC887" s="26" t="str">
        <f t="shared" si="312"/>
        <v/>
      </c>
      <c r="AD887" s="26" t="str">
        <f>IF(OR(ISBLANK(U887),ISBLANK(Q887),U887="-"),"",IF(ISNA(MATCH(U887,libtwolang,0)),FALSE,IF(AND(Z887=TRUE,INDEX(codetform,MATCH(Qualification!Q887,libtform,0))&gt;=10311000,INDEX(codetform,MATCH(Qualification!Q887,libtform,0))&lt;=10319900),IF(AND(INDEX(codetwolang,MATCH(Qualification!U887,libtwolang,0))&gt;=1,INDEX(codetwolang,MATCH(Qualification!U887,libtwolang,0))&lt;=999),TRUE,FALSE),IF(AND(INDEX(codetwolang,MATCH(Qualification!U887,libtwolang,0))&gt;=10,INDEX(codetwolang,MATCH(Qualification!U887,libtwolang,0))&lt;=99),FALSE,TRUE))))</f>
        <v/>
      </c>
      <c r="AE887" s="26" t="str">
        <f t="shared" si="305"/>
        <v/>
      </c>
      <c r="AF887" s="56" t="str">
        <f t="shared" si="313"/>
        <v/>
      </c>
    </row>
    <row r="888" spans="1:32">
      <c r="A888" s="40" t="str">
        <f t="shared" si="306"/>
        <v/>
      </c>
      <c r="B888" s="40" t="str">
        <f t="shared" si="292"/>
        <v/>
      </c>
      <c r="C888" s="65" t="str">
        <f t="shared" si="293"/>
        <v/>
      </c>
      <c r="D888" s="56" t="str">
        <f t="shared" si="294"/>
        <v/>
      </c>
      <c r="E888" s="56" t="str">
        <f t="shared" si="295"/>
        <v/>
      </c>
      <c r="F888" s="66" t="str">
        <f t="shared" si="296"/>
        <v/>
      </c>
      <c r="G888" s="66" t="str">
        <f t="shared" si="297"/>
        <v/>
      </c>
      <c r="H888" s="57" t="str">
        <f t="shared" si="298"/>
        <v/>
      </c>
      <c r="I888" s="57" t="str">
        <f t="shared" si="299"/>
        <v/>
      </c>
      <c r="J888" s="64" t="str">
        <f t="shared" si="300"/>
        <v/>
      </c>
      <c r="K888" s="64" t="str">
        <f t="shared" si="301"/>
        <v/>
      </c>
      <c r="L888" s="114" t="str">
        <f t="shared" si="302"/>
        <v/>
      </c>
      <c r="M888" s="114" t="str">
        <f t="shared" si="303"/>
        <v/>
      </c>
      <c r="N888" s="113" t="str">
        <f>IF(B888&lt;&gt;"",IF(INDEX(ctrlage,B888)=TRUE,Livraison!$B$15-(YEAR(INDEX(pgebdat,B888))),""),"")</f>
        <v/>
      </c>
      <c r="O888" s="107"/>
      <c r="P888" s="105"/>
      <c r="Q888" s="108"/>
      <c r="R888" s="126"/>
      <c r="S888" s="108"/>
      <c r="T888" s="108"/>
      <c r="U888" s="108"/>
      <c r="V888" s="105"/>
      <c r="W888" s="132" t="str">
        <f t="shared" si="307"/>
        <v/>
      </c>
      <c r="X888" s="26" t="str">
        <f t="shared" si="304"/>
        <v/>
      </c>
      <c r="Y888" s="26" t="str">
        <f t="shared" si="308"/>
        <v/>
      </c>
      <c r="Z888" s="26" t="str">
        <f t="shared" si="309"/>
        <v/>
      </c>
      <c r="AA888" s="26" t="str">
        <f t="shared" si="310"/>
        <v/>
      </c>
      <c r="AB888" s="26" t="str">
        <f t="shared" si="311"/>
        <v/>
      </c>
      <c r="AC888" s="26" t="str">
        <f t="shared" si="312"/>
        <v/>
      </c>
      <c r="AD888" s="26" t="str">
        <f>IF(OR(ISBLANK(U888),ISBLANK(Q888),U888="-"),"",IF(ISNA(MATCH(U888,libtwolang,0)),FALSE,IF(AND(Z888=TRUE,INDEX(codetform,MATCH(Qualification!Q888,libtform,0))&gt;=10311000,INDEX(codetform,MATCH(Qualification!Q888,libtform,0))&lt;=10319900),IF(AND(INDEX(codetwolang,MATCH(Qualification!U888,libtwolang,0))&gt;=1,INDEX(codetwolang,MATCH(Qualification!U888,libtwolang,0))&lt;=999),TRUE,FALSE),IF(AND(INDEX(codetwolang,MATCH(Qualification!U888,libtwolang,0))&gt;=10,INDEX(codetwolang,MATCH(Qualification!U888,libtwolang,0))&lt;=99),FALSE,TRUE))))</f>
        <v/>
      </c>
      <c r="AE888" s="26" t="str">
        <f t="shared" si="305"/>
        <v/>
      </c>
      <c r="AF888" s="56" t="str">
        <f t="shared" si="313"/>
        <v/>
      </c>
    </row>
    <row r="889" spans="1:32">
      <c r="A889" s="40" t="str">
        <f t="shared" si="306"/>
        <v/>
      </c>
      <c r="B889" s="40" t="str">
        <f t="shared" si="292"/>
        <v/>
      </c>
      <c r="C889" s="65" t="str">
        <f t="shared" si="293"/>
        <v/>
      </c>
      <c r="D889" s="56" t="str">
        <f t="shared" si="294"/>
        <v/>
      </c>
      <c r="E889" s="56" t="str">
        <f t="shared" si="295"/>
        <v/>
      </c>
      <c r="F889" s="66" t="str">
        <f t="shared" si="296"/>
        <v/>
      </c>
      <c r="G889" s="66" t="str">
        <f t="shared" si="297"/>
        <v/>
      </c>
      <c r="H889" s="57" t="str">
        <f t="shared" si="298"/>
        <v/>
      </c>
      <c r="I889" s="57" t="str">
        <f t="shared" si="299"/>
        <v/>
      </c>
      <c r="J889" s="64" t="str">
        <f t="shared" si="300"/>
        <v/>
      </c>
      <c r="K889" s="64" t="str">
        <f t="shared" si="301"/>
        <v/>
      </c>
      <c r="L889" s="114" t="str">
        <f t="shared" si="302"/>
        <v/>
      </c>
      <c r="M889" s="114" t="str">
        <f t="shared" si="303"/>
        <v/>
      </c>
      <c r="N889" s="113" t="str">
        <f>IF(B889&lt;&gt;"",IF(INDEX(ctrlage,B889)=TRUE,Livraison!$B$15-(YEAR(INDEX(pgebdat,B889))),""),"")</f>
        <v/>
      </c>
      <c r="O889" s="107"/>
      <c r="P889" s="105"/>
      <c r="Q889" s="108"/>
      <c r="R889" s="126"/>
      <c r="S889" s="108"/>
      <c r="T889" s="108"/>
      <c r="U889" s="108"/>
      <c r="V889" s="105"/>
      <c r="W889" s="132" t="str">
        <f t="shared" si="307"/>
        <v/>
      </c>
      <c r="X889" s="26" t="str">
        <f t="shared" si="304"/>
        <v/>
      </c>
      <c r="Y889" s="26" t="str">
        <f t="shared" si="308"/>
        <v/>
      </c>
      <c r="Z889" s="26" t="str">
        <f t="shared" si="309"/>
        <v/>
      </c>
      <c r="AA889" s="26" t="str">
        <f t="shared" si="310"/>
        <v/>
      </c>
      <c r="AB889" s="26" t="str">
        <f t="shared" si="311"/>
        <v/>
      </c>
      <c r="AC889" s="26" t="str">
        <f t="shared" si="312"/>
        <v/>
      </c>
      <c r="AD889" s="26" t="str">
        <f>IF(OR(ISBLANK(U889),ISBLANK(Q889),U889="-"),"",IF(ISNA(MATCH(U889,libtwolang,0)),FALSE,IF(AND(Z889=TRUE,INDEX(codetform,MATCH(Qualification!Q889,libtform,0))&gt;=10311000,INDEX(codetform,MATCH(Qualification!Q889,libtform,0))&lt;=10319900),IF(AND(INDEX(codetwolang,MATCH(Qualification!U889,libtwolang,0))&gt;=1,INDEX(codetwolang,MATCH(Qualification!U889,libtwolang,0))&lt;=999),TRUE,FALSE),IF(AND(INDEX(codetwolang,MATCH(Qualification!U889,libtwolang,0))&gt;=10,INDEX(codetwolang,MATCH(Qualification!U889,libtwolang,0))&lt;=99),FALSE,TRUE))))</f>
        <v/>
      </c>
      <c r="AE889" s="26" t="str">
        <f t="shared" si="305"/>
        <v/>
      </c>
      <c r="AF889" s="56" t="str">
        <f t="shared" si="313"/>
        <v/>
      </c>
    </row>
    <row r="890" spans="1:32">
      <c r="A890" s="40" t="str">
        <f t="shared" si="306"/>
        <v/>
      </c>
      <c r="B890" s="40" t="str">
        <f t="shared" si="292"/>
        <v/>
      </c>
      <c r="C890" s="65" t="str">
        <f t="shared" si="293"/>
        <v/>
      </c>
      <c r="D890" s="56" t="str">
        <f t="shared" si="294"/>
        <v/>
      </c>
      <c r="E890" s="56" t="str">
        <f t="shared" si="295"/>
        <v/>
      </c>
      <c r="F890" s="66" t="str">
        <f t="shared" si="296"/>
        <v/>
      </c>
      <c r="G890" s="66" t="str">
        <f t="shared" si="297"/>
        <v/>
      </c>
      <c r="H890" s="57" t="str">
        <f t="shared" si="298"/>
        <v/>
      </c>
      <c r="I890" s="57" t="str">
        <f t="shared" si="299"/>
        <v/>
      </c>
      <c r="J890" s="64" t="str">
        <f t="shared" si="300"/>
        <v/>
      </c>
      <c r="K890" s="64" t="str">
        <f t="shared" si="301"/>
        <v/>
      </c>
      <c r="L890" s="114" t="str">
        <f t="shared" si="302"/>
        <v/>
      </c>
      <c r="M890" s="114" t="str">
        <f t="shared" si="303"/>
        <v/>
      </c>
      <c r="N890" s="113" t="str">
        <f>IF(B890&lt;&gt;"",IF(INDEX(ctrlage,B890)=TRUE,Livraison!$B$15-(YEAR(INDEX(pgebdat,B890))),""),"")</f>
        <v/>
      </c>
      <c r="O890" s="107"/>
      <c r="P890" s="105"/>
      <c r="Q890" s="108"/>
      <c r="R890" s="126"/>
      <c r="S890" s="108"/>
      <c r="T890" s="108"/>
      <c r="U890" s="108"/>
      <c r="V890" s="105"/>
      <c r="W890" s="132" t="str">
        <f t="shared" si="307"/>
        <v/>
      </c>
      <c r="X890" s="26" t="str">
        <f t="shared" si="304"/>
        <v/>
      </c>
      <c r="Y890" s="26" t="str">
        <f t="shared" si="308"/>
        <v/>
      </c>
      <c r="Z890" s="26" t="str">
        <f t="shared" si="309"/>
        <v/>
      </c>
      <c r="AA890" s="26" t="str">
        <f t="shared" si="310"/>
        <v/>
      </c>
      <c r="AB890" s="26" t="str">
        <f t="shared" si="311"/>
        <v/>
      </c>
      <c r="AC890" s="26" t="str">
        <f t="shared" si="312"/>
        <v/>
      </c>
      <c r="AD890" s="26" t="str">
        <f>IF(OR(ISBLANK(U890),ISBLANK(Q890),U890="-"),"",IF(ISNA(MATCH(U890,libtwolang,0)),FALSE,IF(AND(Z890=TRUE,INDEX(codetform,MATCH(Qualification!Q890,libtform,0))&gt;=10311000,INDEX(codetform,MATCH(Qualification!Q890,libtform,0))&lt;=10319900),IF(AND(INDEX(codetwolang,MATCH(Qualification!U890,libtwolang,0))&gt;=1,INDEX(codetwolang,MATCH(Qualification!U890,libtwolang,0))&lt;=999),TRUE,FALSE),IF(AND(INDEX(codetwolang,MATCH(Qualification!U890,libtwolang,0))&gt;=10,INDEX(codetwolang,MATCH(Qualification!U890,libtwolang,0))&lt;=99),FALSE,TRUE))))</f>
        <v/>
      </c>
      <c r="AE890" s="26" t="str">
        <f t="shared" si="305"/>
        <v/>
      </c>
      <c r="AF890" s="56" t="str">
        <f t="shared" si="313"/>
        <v/>
      </c>
    </row>
    <row r="891" spans="1:32">
      <c r="A891" s="40" t="str">
        <f t="shared" si="306"/>
        <v/>
      </c>
      <c r="B891" s="40" t="str">
        <f t="shared" si="292"/>
        <v/>
      </c>
      <c r="C891" s="65" t="str">
        <f t="shared" si="293"/>
        <v/>
      </c>
      <c r="D891" s="56" t="str">
        <f t="shared" si="294"/>
        <v/>
      </c>
      <c r="E891" s="56" t="str">
        <f t="shared" si="295"/>
        <v/>
      </c>
      <c r="F891" s="66" t="str">
        <f t="shared" si="296"/>
        <v/>
      </c>
      <c r="G891" s="66" t="str">
        <f t="shared" si="297"/>
        <v/>
      </c>
      <c r="H891" s="57" t="str">
        <f t="shared" si="298"/>
        <v/>
      </c>
      <c r="I891" s="57" t="str">
        <f t="shared" si="299"/>
        <v/>
      </c>
      <c r="J891" s="64" t="str">
        <f t="shared" si="300"/>
        <v/>
      </c>
      <c r="K891" s="64" t="str">
        <f t="shared" si="301"/>
        <v/>
      </c>
      <c r="L891" s="114" t="str">
        <f t="shared" si="302"/>
        <v/>
      </c>
      <c r="M891" s="114" t="str">
        <f t="shared" si="303"/>
        <v/>
      </c>
      <c r="N891" s="113" t="str">
        <f>IF(B891&lt;&gt;"",IF(INDEX(ctrlage,B891)=TRUE,Livraison!$B$15-(YEAR(INDEX(pgebdat,B891))),""),"")</f>
        <v/>
      </c>
      <c r="O891" s="107"/>
      <c r="P891" s="105"/>
      <c r="Q891" s="108"/>
      <c r="R891" s="126"/>
      <c r="S891" s="108"/>
      <c r="T891" s="108"/>
      <c r="U891" s="108"/>
      <c r="V891" s="105"/>
      <c r="W891" s="132" t="str">
        <f t="shared" si="307"/>
        <v/>
      </c>
      <c r="X891" s="26" t="str">
        <f t="shared" si="304"/>
        <v/>
      </c>
      <c r="Y891" s="26" t="str">
        <f t="shared" si="308"/>
        <v/>
      </c>
      <c r="Z891" s="26" t="str">
        <f t="shared" si="309"/>
        <v/>
      </c>
      <c r="AA891" s="26" t="str">
        <f t="shared" si="310"/>
        <v/>
      </c>
      <c r="AB891" s="26" t="str">
        <f t="shared" si="311"/>
        <v/>
      </c>
      <c r="AC891" s="26" t="str">
        <f t="shared" si="312"/>
        <v/>
      </c>
      <c r="AD891" s="26" t="str">
        <f>IF(OR(ISBLANK(U891),ISBLANK(Q891),U891="-"),"",IF(ISNA(MATCH(U891,libtwolang,0)),FALSE,IF(AND(Z891=TRUE,INDEX(codetform,MATCH(Qualification!Q891,libtform,0))&gt;=10311000,INDEX(codetform,MATCH(Qualification!Q891,libtform,0))&lt;=10319900),IF(AND(INDEX(codetwolang,MATCH(Qualification!U891,libtwolang,0))&gt;=1,INDEX(codetwolang,MATCH(Qualification!U891,libtwolang,0))&lt;=999),TRUE,FALSE),IF(AND(INDEX(codetwolang,MATCH(Qualification!U891,libtwolang,0))&gt;=10,INDEX(codetwolang,MATCH(Qualification!U891,libtwolang,0))&lt;=99),FALSE,TRUE))))</f>
        <v/>
      </c>
      <c r="AE891" s="26" t="str">
        <f t="shared" si="305"/>
        <v/>
      </c>
      <c r="AF891" s="56" t="str">
        <f t="shared" si="313"/>
        <v/>
      </c>
    </row>
    <row r="892" spans="1:32">
      <c r="A892" s="40" t="str">
        <f t="shared" si="306"/>
        <v/>
      </c>
      <c r="B892" s="40" t="str">
        <f t="shared" si="292"/>
        <v/>
      </c>
      <c r="C892" s="65" t="str">
        <f t="shared" si="293"/>
        <v/>
      </c>
      <c r="D892" s="56" t="str">
        <f t="shared" si="294"/>
        <v/>
      </c>
      <c r="E892" s="56" t="str">
        <f t="shared" si="295"/>
        <v/>
      </c>
      <c r="F892" s="66" t="str">
        <f t="shared" si="296"/>
        <v/>
      </c>
      <c r="G892" s="66" t="str">
        <f t="shared" si="297"/>
        <v/>
      </c>
      <c r="H892" s="57" t="str">
        <f t="shared" si="298"/>
        <v/>
      </c>
      <c r="I892" s="57" t="str">
        <f t="shared" si="299"/>
        <v/>
      </c>
      <c r="J892" s="64" t="str">
        <f t="shared" si="300"/>
        <v/>
      </c>
      <c r="K892" s="64" t="str">
        <f t="shared" si="301"/>
        <v/>
      </c>
      <c r="L892" s="114" t="str">
        <f t="shared" si="302"/>
        <v/>
      </c>
      <c r="M892" s="114" t="str">
        <f t="shared" si="303"/>
        <v/>
      </c>
      <c r="N892" s="113" t="str">
        <f>IF(B892&lt;&gt;"",IF(INDEX(ctrlage,B892)=TRUE,Livraison!$B$15-(YEAR(INDEX(pgebdat,B892))),""),"")</f>
        <v/>
      </c>
      <c r="O892" s="107"/>
      <c r="P892" s="105"/>
      <c r="Q892" s="108"/>
      <c r="R892" s="126"/>
      <c r="S892" s="108"/>
      <c r="T892" s="108"/>
      <c r="U892" s="108"/>
      <c r="V892" s="105"/>
      <c r="W892" s="132" t="str">
        <f t="shared" si="307"/>
        <v/>
      </c>
      <c r="X892" s="26" t="str">
        <f t="shared" si="304"/>
        <v/>
      </c>
      <c r="Y892" s="26" t="str">
        <f t="shared" si="308"/>
        <v/>
      </c>
      <c r="Z892" s="26" t="str">
        <f t="shared" si="309"/>
        <v/>
      </c>
      <c r="AA892" s="26" t="str">
        <f t="shared" si="310"/>
        <v/>
      </c>
      <c r="AB892" s="26" t="str">
        <f t="shared" si="311"/>
        <v/>
      </c>
      <c r="AC892" s="26" t="str">
        <f t="shared" si="312"/>
        <v/>
      </c>
      <c r="AD892" s="26" t="str">
        <f>IF(OR(ISBLANK(U892),ISBLANK(Q892),U892="-"),"",IF(ISNA(MATCH(U892,libtwolang,0)),FALSE,IF(AND(Z892=TRUE,INDEX(codetform,MATCH(Qualification!Q892,libtform,0))&gt;=10311000,INDEX(codetform,MATCH(Qualification!Q892,libtform,0))&lt;=10319900),IF(AND(INDEX(codetwolang,MATCH(Qualification!U892,libtwolang,0))&gt;=1,INDEX(codetwolang,MATCH(Qualification!U892,libtwolang,0))&lt;=999),TRUE,FALSE),IF(AND(INDEX(codetwolang,MATCH(Qualification!U892,libtwolang,0))&gt;=10,INDEX(codetwolang,MATCH(Qualification!U892,libtwolang,0))&lt;=99),FALSE,TRUE))))</f>
        <v/>
      </c>
      <c r="AE892" s="26" t="str">
        <f t="shared" si="305"/>
        <v/>
      </c>
      <c r="AF892" s="56" t="str">
        <f t="shared" si="313"/>
        <v/>
      </c>
    </row>
    <row r="893" spans="1:32">
      <c r="A893" s="40" t="str">
        <f t="shared" si="306"/>
        <v/>
      </c>
      <c r="B893" s="40" t="str">
        <f t="shared" si="292"/>
        <v/>
      </c>
      <c r="C893" s="65" t="str">
        <f t="shared" si="293"/>
        <v/>
      </c>
      <c r="D893" s="56" t="str">
        <f t="shared" si="294"/>
        <v/>
      </c>
      <c r="E893" s="56" t="str">
        <f t="shared" si="295"/>
        <v/>
      </c>
      <c r="F893" s="66" t="str">
        <f t="shared" si="296"/>
        <v/>
      </c>
      <c r="G893" s="66" t="str">
        <f t="shared" si="297"/>
        <v/>
      </c>
      <c r="H893" s="57" t="str">
        <f t="shared" si="298"/>
        <v/>
      </c>
      <c r="I893" s="57" t="str">
        <f t="shared" si="299"/>
        <v/>
      </c>
      <c r="J893" s="64" t="str">
        <f t="shared" si="300"/>
        <v/>
      </c>
      <c r="K893" s="64" t="str">
        <f t="shared" si="301"/>
        <v/>
      </c>
      <c r="L893" s="114" t="str">
        <f t="shared" si="302"/>
        <v/>
      </c>
      <c r="M893" s="114" t="str">
        <f t="shared" si="303"/>
        <v/>
      </c>
      <c r="N893" s="113" t="str">
        <f>IF(B893&lt;&gt;"",IF(INDEX(ctrlage,B893)=TRUE,Livraison!$B$15-(YEAR(INDEX(pgebdat,B893))),""),"")</f>
        <v/>
      </c>
      <c r="O893" s="107"/>
      <c r="P893" s="105"/>
      <c r="Q893" s="108"/>
      <c r="R893" s="126"/>
      <c r="S893" s="108"/>
      <c r="T893" s="108"/>
      <c r="U893" s="108"/>
      <c r="V893" s="105"/>
      <c r="W893" s="132" t="str">
        <f t="shared" si="307"/>
        <v/>
      </c>
      <c r="X893" s="26" t="str">
        <f t="shared" si="304"/>
        <v/>
      </c>
      <c r="Y893" s="26" t="str">
        <f t="shared" si="308"/>
        <v/>
      </c>
      <c r="Z893" s="26" t="str">
        <f t="shared" si="309"/>
        <v/>
      </c>
      <c r="AA893" s="26" t="str">
        <f t="shared" si="310"/>
        <v/>
      </c>
      <c r="AB893" s="26" t="str">
        <f t="shared" si="311"/>
        <v/>
      </c>
      <c r="AC893" s="26" t="str">
        <f t="shared" si="312"/>
        <v/>
      </c>
      <c r="AD893" s="26" t="str">
        <f>IF(OR(ISBLANK(U893),ISBLANK(Q893),U893="-"),"",IF(ISNA(MATCH(U893,libtwolang,0)),FALSE,IF(AND(Z893=TRUE,INDEX(codetform,MATCH(Qualification!Q893,libtform,0))&gt;=10311000,INDEX(codetform,MATCH(Qualification!Q893,libtform,0))&lt;=10319900),IF(AND(INDEX(codetwolang,MATCH(Qualification!U893,libtwolang,0))&gt;=1,INDEX(codetwolang,MATCH(Qualification!U893,libtwolang,0))&lt;=999),TRUE,FALSE),IF(AND(INDEX(codetwolang,MATCH(Qualification!U893,libtwolang,0))&gt;=10,INDEX(codetwolang,MATCH(Qualification!U893,libtwolang,0))&lt;=99),FALSE,TRUE))))</f>
        <v/>
      </c>
      <c r="AE893" s="26" t="str">
        <f t="shared" si="305"/>
        <v/>
      </c>
      <c r="AF893" s="56" t="str">
        <f t="shared" si="313"/>
        <v/>
      </c>
    </row>
    <row r="894" spans="1:32">
      <c r="A894" s="40" t="str">
        <f t="shared" si="306"/>
        <v/>
      </c>
      <c r="B894" s="40" t="str">
        <f t="shared" si="292"/>
        <v/>
      </c>
      <c r="C894" s="65" t="str">
        <f t="shared" si="293"/>
        <v/>
      </c>
      <c r="D894" s="56" t="str">
        <f t="shared" si="294"/>
        <v/>
      </c>
      <c r="E894" s="56" t="str">
        <f t="shared" si="295"/>
        <v/>
      </c>
      <c r="F894" s="66" t="str">
        <f t="shared" si="296"/>
        <v/>
      </c>
      <c r="G894" s="66" t="str">
        <f t="shared" si="297"/>
        <v/>
      </c>
      <c r="H894" s="57" t="str">
        <f t="shared" si="298"/>
        <v/>
      </c>
      <c r="I894" s="57" t="str">
        <f t="shared" si="299"/>
        <v/>
      </c>
      <c r="J894" s="64" t="str">
        <f t="shared" si="300"/>
        <v/>
      </c>
      <c r="K894" s="64" t="str">
        <f t="shared" si="301"/>
        <v/>
      </c>
      <c r="L894" s="114" t="str">
        <f t="shared" si="302"/>
        <v/>
      </c>
      <c r="M894" s="114" t="str">
        <f t="shared" si="303"/>
        <v/>
      </c>
      <c r="N894" s="113" t="str">
        <f>IF(B894&lt;&gt;"",IF(INDEX(ctrlage,B894)=TRUE,Livraison!$B$15-(YEAR(INDEX(pgebdat,B894))),""),"")</f>
        <v/>
      </c>
      <c r="O894" s="107"/>
      <c r="P894" s="105"/>
      <c r="Q894" s="108"/>
      <c r="R894" s="126"/>
      <c r="S894" s="108"/>
      <c r="T894" s="108"/>
      <c r="U894" s="108"/>
      <c r="V894" s="105"/>
      <c r="W894" s="132" t="str">
        <f t="shared" si="307"/>
        <v/>
      </c>
      <c r="X894" s="26" t="str">
        <f t="shared" si="304"/>
        <v/>
      </c>
      <c r="Y894" s="26" t="str">
        <f t="shared" si="308"/>
        <v/>
      </c>
      <c r="Z894" s="26" t="str">
        <f t="shared" si="309"/>
        <v/>
      </c>
      <c r="AA894" s="26" t="str">
        <f t="shared" si="310"/>
        <v/>
      </c>
      <c r="AB894" s="26" t="str">
        <f t="shared" si="311"/>
        <v/>
      </c>
      <c r="AC894" s="26" t="str">
        <f t="shared" si="312"/>
        <v/>
      </c>
      <c r="AD894" s="26" t="str">
        <f>IF(OR(ISBLANK(U894),ISBLANK(Q894),U894="-"),"",IF(ISNA(MATCH(U894,libtwolang,0)),FALSE,IF(AND(Z894=TRUE,INDEX(codetform,MATCH(Qualification!Q894,libtform,0))&gt;=10311000,INDEX(codetform,MATCH(Qualification!Q894,libtform,0))&lt;=10319900),IF(AND(INDEX(codetwolang,MATCH(Qualification!U894,libtwolang,0))&gt;=1,INDEX(codetwolang,MATCH(Qualification!U894,libtwolang,0))&lt;=999),TRUE,FALSE),IF(AND(INDEX(codetwolang,MATCH(Qualification!U894,libtwolang,0))&gt;=10,INDEX(codetwolang,MATCH(Qualification!U894,libtwolang,0))&lt;=99),FALSE,TRUE))))</f>
        <v/>
      </c>
      <c r="AE894" s="26" t="str">
        <f t="shared" si="305"/>
        <v/>
      </c>
      <c r="AF894" s="56" t="str">
        <f t="shared" si="313"/>
        <v/>
      </c>
    </row>
    <row r="895" spans="1:32">
      <c r="A895" s="40" t="str">
        <f t="shared" si="306"/>
        <v/>
      </c>
      <c r="B895" s="40" t="str">
        <f t="shared" si="292"/>
        <v/>
      </c>
      <c r="C895" s="65" t="str">
        <f t="shared" si="293"/>
        <v/>
      </c>
      <c r="D895" s="56" t="str">
        <f t="shared" si="294"/>
        <v/>
      </c>
      <c r="E895" s="56" t="str">
        <f t="shared" si="295"/>
        <v/>
      </c>
      <c r="F895" s="66" t="str">
        <f t="shared" si="296"/>
        <v/>
      </c>
      <c r="G895" s="66" t="str">
        <f t="shared" si="297"/>
        <v/>
      </c>
      <c r="H895" s="57" t="str">
        <f t="shared" si="298"/>
        <v/>
      </c>
      <c r="I895" s="57" t="str">
        <f t="shared" si="299"/>
        <v/>
      </c>
      <c r="J895" s="64" t="str">
        <f t="shared" si="300"/>
        <v/>
      </c>
      <c r="K895" s="64" t="str">
        <f t="shared" si="301"/>
        <v/>
      </c>
      <c r="L895" s="114" t="str">
        <f t="shared" si="302"/>
        <v/>
      </c>
      <c r="M895" s="114" t="str">
        <f t="shared" si="303"/>
        <v/>
      </c>
      <c r="N895" s="113" t="str">
        <f>IF(B895&lt;&gt;"",IF(INDEX(ctrlage,B895)=TRUE,Livraison!$B$15-(YEAR(INDEX(pgebdat,B895))),""),"")</f>
        <v/>
      </c>
      <c r="O895" s="107"/>
      <c r="P895" s="105"/>
      <c r="Q895" s="108"/>
      <c r="R895" s="126"/>
      <c r="S895" s="108"/>
      <c r="T895" s="108"/>
      <c r="U895" s="108"/>
      <c r="V895" s="105"/>
      <c r="W895" s="132" t="str">
        <f t="shared" si="307"/>
        <v/>
      </c>
      <c r="X895" s="26" t="str">
        <f t="shared" si="304"/>
        <v/>
      </c>
      <c r="Y895" s="26" t="str">
        <f t="shared" si="308"/>
        <v/>
      </c>
      <c r="Z895" s="26" t="str">
        <f t="shared" si="309"/>
        <v/>
      </c>
      <c r="AA895" s="26" t="str">
        <f t="shared" si="310"/>
        <v/>
      </c>
      <c r="AB895" s="26" t="str">
        <f t="shared" si="311"/>
        <v/>
      </c>
      <c r="AC895" s="26" t="str">
        <f t="shared" si="312"/>
        <v/>
      </c>
      <c r="AD895" s="26" t="str">
        <f>IF(OR(ISBLANK(U895),ISBLANK(Q895),U895="-"),"",IF(ISNA(MATCH(U895,libtwolang,0)),FALSE,IF(AND(Z895=TRUE,INDEX(codetform,MATCH(Qualification!Q895,libtform,0))&gt;=10311000,INDEX(codetform,MATCH(Qualification!Q895,libtform,0))&lt;=10319900),IF(AND(INDEX(codetwolang,MATCH(Qualification!U895,libtwolang,0))&gt;=1,INDEX(codetwolang,MATCH(Qualification!U895,libtwolang,0))&lt;=999),TRUE,FALSE),IF(AND(INDEX(codetwolang,MATCH(Qualification!U895,libtwolang,0))&gt;=10,INDEX(codetwolang,MATCH(Qualification!U895,libtwolang,0))&lt;=99),FALSE,TRUE))))</f>
        <v/>
      </c>
      <c r="AE895" s="26" t="str">
        <f t="shared" si="305"/>
        <v/>
      </c>
      <c r="AF895" s="56" t="str">
        <f t="shared" si="313"/>
        <v/>
      </c>
    </row>
    <row r="896" spans="1:32">
      <c r="A896" s="40" t="str">
        <f t="shared" si="306"/>
        <v/>
      </c>
      <c r="B896" s="40" t="str">
        <f t="shared" si="292"/>
        <v/>
      </c>
      <c r="C896" s="65" t="str">
        <f t="shared" si="293"/>
        <v/>
      </c>
      <c r="D896" s="56" t="str">
        <f t="shared" si="294"/>
        <v/>
      </c>
      <c r="E896" s="56" t="str">
        <f t="shared" si="295"/>
        <v/>
      </c>
      <c r="F896" s="66" t="str">
        <f t="shared" si="296"/>
        <v/>
      </c>
      <c r="G896" s="66" t="str">
        <f t="shared" si="297"/>
        <v/>
      </c>
      <c r="H896" s="57" t="str">
        <f t="shared" si="298"/>
        <v/>
      </c>
      <c r="I896" s="57" t="str">
        <f t="shared" si="299"/>
        <v/>
      </c>
      <c r="J896" s="64" t="str">
        <f t="shared" si="300"/>
        <v/>
      </c>
      <c r="K896" s="64" t="str">
        <f t="shared" si="301"/>
        <v/>
      </c>
      <c r="L896" s="114" t="str">
        <f t="shared" si="302"/>
        <v/>
      </c>
      <c r="M896" s="114" t="str">
        <f t="shared" si="303"/>
        <v/>
      </c>
      <c r="N896" s="113" t="str">
        <f>IF(B896&lt;&gt;"",IF(INDEX(ctrlage,B896)=TRUE,Livraison!$B$15-(YEAR(INDEX(pgebdat,B896))),""),"")</f>
        <v/>
      </c>
      <c r="O896" s="107"/>
      <c r="P896" s="105"/>
      <c r="Q896" s="108"/>
      <c r="R896" s="126"/>
      <c r="S896" s="108"/>
      <c r="T896" s="108"/>
      <c r="U896" s="108"/>
      <c r="V896" s="105"/>
      <c r="W896" s="132" t="str">
        <f t="shared" si="307"/>
        <v/>
      </c>
      <c r="X896" s="26" t="str">
        <f t="shared" si="304"/>
        <v/>
      </c>
      <c r="Y896" s="26" t="str">
        <f t="shared" si="308"/>
        <v/>
      </c>
      <c r="Z896" s="26" t="str">
        <f t="shared" si="309"/>
        <v/>
      </c>
      <c r="AA896" s="26" t="str">
        <f t="shared" si="310"/>
        <v/>
      </c>
      <c r="AB896" s="26" t="str">
        <f t="shared" si="311"/>
        <v/>
      </c>
      <c r="AC896" s="26" t="str">
        <f t="shared" si="312"/>
        <v/>
      </c>
      <c r="AD896" s="26" t="str">
        <f>IF(OR(ISBLANK(U896),ISBLANK(Q896),U896="-"),"",IF(ISNA(MATCH(U896,libtwolang,0)),FALSE,IF(AND(Z896=TRUE,INDEX(codetform,MATCH(Qualification!Q896,libtform,0))&gt;=10311000,INDEX(codetform,MATCH(Qualification!Q896,libtform,0))&lt;=10319900),IF(AND(INDEX(codetwolang,MATCH(Qualification!U896,libtwolang,0))&gt;=1,INDEX(codetwolang,MATCH(Qualification!U896,libtwolang,0))&lt;=999),TRUE,FALSE),IF(AND(INDEX(codetwolang,MATCH(Qualification!U896,libtwolang,0))&gt;=10,INDEX(codetwolang,MATCH(Qualification!U896,libtwolang,0))&lt;=99),FALSE,TRUE))))</f>
        <v/>
      </c>
      <c r="AE896" s="26" t="str">
        <f t="shared" si="305"/>
        <v/>
      </c>
      <c r="AF896" s="56" t="str">
        <f t="shared" si="313"/>
        <v/>
      </c>
    </row>
    <row r="897" spans="1:32">
      <c r="A897" s="40" t="str">
        <f t="shared" si="306"/>
        <v/>
      </c>
      <c r="B897" s="40" t="str">
        <f t="shared" si="292"/>
        <v/>
      </c>
      <c r="C897" s="65" t="str">
        <f t="shared" si="293"/>
        <v/>
      </c>
      <c r="D897" s="56" t="str">
        <f t="shared" si="294"/>
        <v/>
      </c>
      <c r="E897" s="56" t="str">
        <f t="shared" si="295"/>
        <v/>
      </c>
      <c r="F897" s="66" t="str">
        <f t="shared" si="296"/>
        <v/>
      </c>
      <c r="G897" s="66" t="str">
        <f t="shared" si="297"/>
        <v/>
      </c>
      <c r="H897" s="57" t="str">
        <f t="shared" si="298"/>
        <v/>
      </c>
      <c r="I897" s="57" t="str">
        <f t="shared" si="299"/>
        <v/>
      </c>
      <c r="J897" s="64" t="str">
        <f t="shared" si="300"/>
        <v/>
      </c>
      <c r="K897" s="64" t="str">
        <f t="shared" si="301"/>
        <v/>
      </c>
      <c r="L897" s="114" t="str">
        <f t="shared" si="302"/>
        <v/>
      </c>
      <c r="M897" s="114" t="str">
        <f t="shared" si="303"/>
        <v/>
      </c>
      <c r="N897" s="113" t="str">
        <f>IF(B897&lt;&gt;"",IF(INDEX(ctrlage,B897)=TRUE,Livraison!$B$15-(YEAR(INDEX(pgebdat,B897))),""),"")</f>
        <v/>
      </c>
      <c r="O897" s="107"/>
      <c r="P897" s="105"/>
      <c r="Q897" s="108"/>
      <c r="R897" s="126"/>
      <c r="S897" s="108"/>
      <c r="T897" s="108"/>
      <c r="U897" s="108"/>
      <c r="V897" s="105"/>
      <c r="W897" s="132" t="str">
        <f t="shared" si="307"/>
        <v/>
      </c>
      <c r="X897" s="26" t="str">
        <f t="shared" si="304"/>
        <v/>
      </c>
      <c r="Y897" s="26" t="str">
        <f t="shared" si="308"/>
        <v/>
      </c>
      <c r="Z897" s="26" t="str">
        <f t="shared" si="309"/>
        <v/>
      </c>
      <c r="AA897" s="26" t="str">
        <f t="shared" si="310"/>
        <v/>
      </c>
      <c r="AB897" s="26" t="str">
        <f t="shared" si="311"/>
        <v/>
      </c>
      <c r="AC897" s="26" t="str">
        <f t="shared" si="312"/>
        <v/>
      </c>
      <c r="AD897" s="26" t="str">
        <f>IF(OR(ISBLANK(U897),ISBLANK(Q897),U897="-"),"",IF(ISNA(MATCH(U897,libtwolang,0)),FALSE,IF(AND(Z897=TRUE,INDEX(codetform,MATCH(Qualification!Q897,libtform,0))&gt;=10311000,INDEX(codetform,MATCH(Qualification!Q897,libtform,0))&lt;=10319900),IF(AND(INDEX(codetwolang,MATCH(Qualification!U897,libtwolang,0))&gt;=1,INDEX(codetwolang,MATCH(Qualification!U897,libtwolang,0))&lt;=999),TRUE,FALSE),IF(AND(INDEX(codetwolang,MATCH(Qualification!U897,libtwolang,0))&gt;=10,INDEX(codetwolang,MATCH(Qualification!U897,libtwolang,0))&lt;=99),FALSE,TRUE))))</f>
        <v/>
      </c>
      <c r="AE897" s="26" t="str">
        <f t="shared" si="305"/>
        <v/>
      </c>
      <c r="AF897" s="56" t="str">
        <f t="shared" si="313"/>
        <v/>
      </c>
    </row>
    <row r="898" spans="1:32">
      <c r="A898" s="40" t="str">
        <f t="shared" si="306"/>
        <v/>
      </c>
      <c r="B898" s="40" t="str">
        <f t="shared" si="292"/>
        <v/>
      </c>
      <c r="C898" s="65" t="str">
        <f t="shared" si="293"/>
        <v/>
      </c>
      <c r="D898" s="56" t="str">
        <f t="shared" si="294"/>
        <v/>
      </c>
      <c r="E898" s="56" t="str">
        <f t="shared" si="295"/>
        <v/>
      </c>
      <c r="F898" s="66" t="str">
        <f t="shared" si="296"/>
        <v/>
      </c>
      <c r="G898" s="66" t="str">
        <f t="shared" si="297"/>
        <v/>
      </c>
      <c r="H898" s="57" t="str">
        <f t="shared" si="298"/>
        <v/>
      </c>
      <c r="I898" s="57" t="str">
        <f t="shared" si="299"/>
        <v/>
      </c>
      <c r="J898" s="64" t="str">
        <f t="shared" si="300"/>
        <v/>
      </c>
      <c r="K898" s="64" t="str">
        <f t="shared" si="301"/>
        <v/>
      </c>
      <c r="L898" s="114" t="str">
        <f t="shared" si="302"/>
        <v/>
      </c>
      <c r="M898" s="114" t="str">
        <f t="shared" si="303"/>
        <v/>
      </c>
      <c r="N898" s="113" t="str">
        <f>IF(B898&lt;&gt;"",IF(INDEX(ctrlage,B898)=TRUE,Livraison!$B$15-(YEAR(INDEX(pgebdat,B898))),""),"")</f>
        <v/>
      </c>
      <c r="O898" s="107"/>
      <c r="P898" s="105"/>
      <c r="Q898" s="108"/>
      <c r="R898" s="126"/>
      <c r="S898" s="108"/>
      <c r="T898" s="108"/>
      <c r="U898" s="108"/>
      <c r="V898" s="105"/>
      <c r="W898" s="132" t="str">
        <f t="shared" si="307"/>
        <v/>
      </c>
      <c r="X898" s="26" t="str">
        <f t="shared" si="304"/>
        <v/>
      </c>
      <c r="Y898" s="26" t="str">
        <f t="shared" si="308"/>
        <v/>
      </c>
      <c r="Z898" s="26" t="str">
        <f t="shared" si="309"/>
        <v/>
      </c>
      <c r="AA898" s="26" t="str">
        <f t="shared" si="310"/>
        <v/>
      </c>
      <c r="AB898" s="26" t="str">
        <f t="shared" si="311"/>
        <v/>
      </c>
      <c r="AC898" s="26" t="str">
        <f t="shared" si="312"/>
        <v/>
      </c>
      <c r="AD898" s="26" t="str">
        <f>IF(OR(ISBLANK(U898),ISBLANK(Q898),U898="-"),"",IF(ISNA(MATCH(U898,libtwolang,0)),FALSE,IF(AND(Z898=TRUE,INDEX(codetform,MATCH(Qualification!Q898,libtform,0))&gt;=10311000,INDEX(codetform,MATCH(Qualification!Q898,libtform,0))&lt;=10319900),IF(AND(INDEX(codetwolang,MATCH(Qualification!U898,libtwolang,0))&gt;=1,INDEX(codetwolang,MATCH(Qualification!U898,libtwolang,0))&lt;=999),TRUE,FALSE),IF(AND(INDEX(codetwolang,MATCH(Qualification!U898,libtwolang,0))&gt;=10,INDEX(codetwolang,MATCH(Qualification!U898,libtwolang,0))&lt;=99),FALSE,TRUE))))</f>
        <v/>
      </c>
      <c r="AE898" s="26" t="str">
        <f t="shared" si="305"/>
        <v/>
      </c>
      <c r="AF898" s="56" t="str">
        <f t="shared" si="313"/>
        <v/>
      </c>
    </row>
    <row r="899" spans="1:32">
      <c r="A899" s="40" t="str">
        <f t="shared" si="306"/>
        <v/>
      </c>
      <c r="B899" s="40" t="str">
        <f t="shared" si="292"/>
        <v/>
      </c>
      <c r="C899" s="65" t="str">
        <f t="shared" si="293"/>
        <v/>
      </c>
      <c r="D899" s="56" t="str">
        <f t="shared" si="294"/>
        <v/>
      </c>
      <c r="E899" s="56" t="str">
        <f t="shared" si="295"/>
        <v/>
      </c>
      <c r="F899" s="66" t="str">
        <f t="shared" si="296"/>
        <v/>
      </c>
      <c r="G899" s="66" t="str">
        <f t="shared" si="297"/>
        <v/>
      </c>
      <c r="H899" s="57" t="str">
        <f t="shared" si="298"/>
        <v/>
      </c>
      <c r="I899" s="57" t="str">
        <f t="shared" si="299"/>
        <v/>
      </c>
      <c r="J899" s="64" t="str">
        <f t="shared" si="300"/>
        <v/>
      </c>
      <c r="K899" s="64" t="str">
        <f t="shared" si="301"/>
        <v/>
      </c>
      <c r="L899" s="114" t="str">
        <f t="shared" si="302"/>
        <v/>
      </c>
      <c r="M899" s="114" t="str">
        <f t="shared" si="303"/>
        <v/>
      </c>
      <c r="N899" s="113" t="str">
        <f>IF(B899&lt;&gt;"",IF(INDEX(ctrlage,B899)=TRUE,Livraison!$B$15-(YEAR(INDEX(pgebdat,B899))),""),"")</f>
        <v/>
      </c>
      <c r="O899" s="107"/>
      <c r="P899" s="105"/>
      <c r="Q899" s="108"/>
      <c r="R899" s="126"/>
      <c r="S899" s="108"/>
      <c r="T899" s="108"/>
      <c r="U899" s="108"/>
      <c r="V899" s="105"/>
      <c r="W899" s="132" t="str">
        <f t="shared" si="307"/>
        <v/>
      </c>
      <c r="X899" s="26" t="str">
        <f t="shared" si="304"/>
        <v/>
      </c>
      <c r="Y899" s="26" t="str">
        <f t="shared" si="308"/>
        <v/>
      </c>
      <c r="Z899" s="26" t="str">
        <f t="shared" si="309"/>
        <v/>
      </c>
      <c r="AA899" s="26" t="str">
        <f t="shared" si="310"/>
        <v/>
      </c>
      <c r="AB899" s="26" t="str">
        <f t="shared" si="311"/>
        <v/>
      </c>
      <c r="AC899" s="26" t="str">
        <f t="shared" si="312"/>
        <v/>
      </c>
      <c r="AD899" s="26" t="str">
        <f>IF(OR(ISBLANK(U899),ISBLANK(Q899),U899="-"),"",IF(ISNA(MATCH(U899,libtwolang,0)),FALSE,IF(AND(Z899=TRUE,INDEX(codetform,MATCH(Qualification!Q899,libtform,0))&gt;=10311000,INDEX(codetform,MATCH(Qualification!Q899,libtform,0))&lt;=10319900),IF(AND(INDEX(codetwolang,MATCH(Qualification!U899,libtwolang,0))&gt;=1,INDEX(codetwolang,MATCH(Qualification!U899,libtwolang,0))&lt;=999),TRUE,FALSE),IF(AND(INDEX(codetwolang,MATCH(Qualification!U899,libtwolang,0))&gt;=10,INDEX(codetwolang,MATCH(Qualification!U899,libtwolang,0))&lt;=99),FALSE,TRUE))))</f>
        <v/>
      </c>
      <c r="AE899" s="26" t="str">
        <f t="shared" si="305"/>
        <v/>
      </c>
      <c r="AF899" s="56" t="str">
        <f t="shared" si="313"/>
        <v/>
      </c>
    </row>
    <row r="900" spans="1:32">
      <c r="A900" s="40" t="str">
        <f t="shared" si="306"/>
        <v/>
      </c>
      <c r="B900" s="40" t="str">
        <f t="shared" si="292"/>
        <v/>
      </c>
      <c r="C900" s="65" t="str">
        <f t="shared" si="293"/>
        <v/>
      </c>
      <c r="D900" s="56" t="str">
        <f t="shared" si="294"/>
        <v/>
      </c>
      <c r="E900" s="56" t="str">
        <f t="shared" si="295"/>
        <v/>
      </c>
      <c r="F900" s="66" t="str">
        <f t="shared" si="296"/>
        <v/>
      </c>
      <c r="G900" s="66" t="str">
        <f t="shared" si="297"/>
        <v/>
      </c>
      <c r="H900" s="57" t="str">
        <f t="shared" si="298"/>
        <v/>
      </c>
      <c r="I900" s="57" t="str">
        <f t="shared" si="299"/>
        <v/>
      </c>
      <c r="J900" s="64" t="str">
        <f t="shared" si="300"/>
        <v/>
      </c>
      <c r="K900" s="64" t="str">
        <f t="shared" si="301"/>
        <v/>
      </c>
      <c r="L900" s="114" t="str">
        <f t="shared" si="302"/>
        <v/>
      </c>
      <c r="M900" s="114" t="str">
        <f t="shared" si="303"/>
        <v/>
      </c>
      <c r="N900" s="113" t="str">
        <f>IF(B900&lt;&gt;"",IF(INDEX(ctrlage,B900)=TRUE,Livraison!$B$15-(YEAR(INDEX(pgebdat,B900))),""),"")</f>
        <v/>
      </c>
      <c r="O900" s="107"/>
      <c r="P900" s="105"/>
      <c r="Q900" s="108"/>
      <c r="R900" s="126"/>
      <c r="S900" s="108"/>
      <c r="T900" s="108"/>
      <c r="U900" s="108"/>
      <c r="V900" s="105"/>
      <c r="W900" s="132" t="str">
        <f t="shared" si="307"/>
        <v/>
      </c>
      <c r="X900" s="26" t="str">
        <f t="shared" si="304"/>
        <v/>
      </c>
      <c r="Y900" s="26" t="str">
        <f t="shared" si="308"/>
        <v/>
      </c>
      <c r="Z900" s="26" t="str">
        <f t="shared" si="309"/>
        <v/>
      </c>
      <c r="AA900" s="26" t="str">
        <f t="shared" si="310"/>
        <v/>
      </c>
      <c r="AB900" s="26" t="str">
        <f t="shared" si="311"/>
        <v/>
      </c>
      <c r="AC900" s="26" t="str">
        <f t="shared" si="312"/>
        <v/>
      </c>
      <c r="AD900" s="26" t="str">
        <f>IF(OR(ISBLANK(U900),ISBLANK(Q900),U900="-"),"",IF(ISNA(MATCH(U900,libtwolang,0)),FALSE,IF(AND(Z900=TRUE,INDEX(codetform,MATCH(Qualification!Q900,libtform,0))&gt;=10311000,INDEX(codetform,MATCH(Qualification!Q900,libtform,0))&lt;=10319900),IF(AND(INDEX(codetwolang,MATCH(Qualification!U900,libtwolang,0))&gt;=1,INDEX(codetwolang,MATCH(Qualification!U900,libtwolang,0))&lt;=999),TRUE,FALSE),IF(AND(INDEX(codetwolang,MATCH(Qualification!U900,libtwolang,0))&gt;=10,INDEX(codetwolang,MATCH(Qualification!U900,libtwolang,0))&lt;=99),FALSE,TRUE))))</f>
        <v/>
      </c>
      <c r="AE900" s="26" t="str">
        <f t="shared" si="305"/>
        <v/>
      </c>
      <c r="AF900" s="56" t="str">
        <f t="shared" si="313"/>
        <v/>
      </c>
    </row>
    <row r="901" spans="1:32">
      <c r="A901" s="40" t="str">
        <f t="shared" si="306"/>
        <v/>
      </c>
      <c r="B901" s="40" t="str">
        <f t="shared" si="292"/>
        <v/>
      </c>
      <c r="C901" s="65" t="str">
        <f t="shared" si="293"/>
        <v/>
      </c>
      <c r="D901" s="56" t="str">
        <f t="shared" si="294"/>
        <v/>
      </c>
      <c r="E901" s="56" t="str">
        <f t="shared" si="295"/>
        <v/>
      </c>
      <c r="F901" s="66" t="str">
        <f t="shared" si="296"/>
        <v/>
      </c>
      <c r="G901" s="66" t="str">
        <f t="shared" si="297"/>
        <v/>
      </c>
      <c r="H901" s="57" t="str">
        <f t="shared" si="298"/>
        <v/>
      </c>
      <c r="I901" s="57" t="str">
        <f t="shared" si="299"/>
        <v/>
      </c>
      <c r="J901" s="64" t="str">
        <f t="shared" si="300"/>
        <v/>
      </c>
      <c r="K901" s="64" t="str">
        <f t="shared" si="301"/>
        <v/>
      </c>
      <c r="L901" s="114" t="str">
        <f t="shared" si="302"/>
        <v/>
      </c>
      <c r="M901" s="114" t="str">
        <f t="shared" si="303"/>
        <v/>
      </c>
      <c r="N901" s="113" t="str">
        <f>IF(B901&lt;&gt;"",IF(INDEX(ctrlage,B901)=TRUE,Livraison!$B$15-(YEAR(INDEX(pgebdat,B901))),""),"")</f>
        <v/>
      </c>
      <c r="O901" s="107"/>
      <c r="P901" s="105"/>
      <c r="Q901" s="108"/>
      <c r="R901" s="126"/>
      <c r="S901" s="108"/>
      <c r="T901" s="108"/>
      <c r="U901" s="108"/>
      <c r="V901" s="105"/>
      <c r="W901" s="132" t="str">
        <f t="shared" si="307"/>
        <v/>
      </c>
      <c r="X901" s="26" t="str">
        <f t="shared" si="304"/>
        <v/>
      </c>
      <c r="Y901" s="26" t="str">
        <f t="shared" si="308"/>
        <v/>
      </c>
      <c r="Z901" s="26" t="str">
        <f t="shared" si="309"/>
        <v/>
      </c>
      <c r="AA901" s="26" t="str">
        <f t="shared" si="310"/>
        <v/>
      </c>
      <c r="AB901" s="26" t="str">
        <f t="shared" si="311"/>
        <v/>
      </c>
      <c r="AC901" s="26" t="str">
        <f t="shared" si="312"/>
        <v/>
      </c>
      <c r="AD901" s="26" t="str">
        <f>IF(OR(ISBLANK(U901),ISBLANK(Q901),U901="-"),"",IF(ISNA(MATCH(U901,libtwolang,0)),FALSE,IF(AND(Z901=TRUE,INDEX(codetform,MATCH(Qualification!Q901,libtform,0))&gt;=10311000,INDEX(codetform,MATCH(Qualification!Q901,libtform,0))&lt;=10319900),IF(AND(INDEX(codetwolang,MATCH(Qualification!U901,libtwolang,0))&gt;=1,INDEX(codetwolang,MATCH(Qualification!U901,libtwolang,0))&lt;=999),TRUE,FALSE),IF(AND(INDEX(codetwolang,MATCH(Qualification!U901,libtwolang,0))&gt;=10,INDEX(codetwolang,MATCH(Qualification!U901,libtwolang,0))&lt;=99),FALSE,TRUE))))</f>
        <v/>
      </c>
      <c r="AE901" s="26" t="str">
        <f t="shared" si="305"/>
        <v/>
      </c>
      <c r="AF901" s="56" t="str">
        <f t="shared" si="313"/>
        <v/>
      </c>
    </row>
    <row r="902" spans="1:32">
      <c r="A902" s="40" t="str">
        <f t="shared" si="306"/>
        <v/>
      </c>
      <c r="B902" s="40" t="str">
        <f t="shared" si="292"/>
        <v/>
      </c>
      <c r="C902" s="65" t="str">
        <f t="shared" si="293"/>
        <v/>
      </c>
      <c r="D902" s="56" t="str">
        <f t="shared" si="294"/>
        <v/>
      </c>
      <c r="E902" s="56" t="str">
        <f t="shared" si="295"/>
        <v/>
      </c>
      <c r="F902" s="66" t="str">
        <f t="shared" si="296"/>
        <v/>
      </c>
      <c r="G902" s="66" t="str">
        <f t="shared" si="297"/>
        <v/>
      </c>
      <c r="H902" s="57" t="str">
        <f t="shared" si="298"/>
        <v/>
      </c>
      <c r="I902" s="57" t="str">
        <f t="shared" si="299"/>
        <v/>
      </c>
      <c r="J902" s="64" t="str">
        <f t="shared" si="300"/>
        <v/>
      </c>
      <c r="K902" s="64" t="str">
        <f t="shared" si="301"/>
        <v/>
      </c>
      <c r="L902" s="114" t="str">
        <f t="shared" si="302"/>
        <v/>
      </c>
      <c r="M902" s="114" t="str">
        <f t="shared" si="303"/>
        <v/>
      </c>
      <c r="N902" s="113" t="str">
        <f>IF(B902&lt;&gt;"",IF(INDEX(ctrlage,B902)=TRUE,Livraison!$B$15-(YEAR(INDEX(pgebdat,B902))),""),"")</f>
        <v/>
      </c>
      <c r="O902" s="107"/>
      <c r="P902" s="105"/>
      <c r="Q902" s="108"/>
      <c r="R902" s="126"/>
      <c r="S902" s="108"/>
      <c r="T902" s="108"/>
      <c r="U902" s="108"/>
      <c r="V902" s="105"/>
      <c r="W902" s="132" t="str">
        <f t="shared" si="307"/>
        <v/>
      </c>
      <c r="X902" s="26" t="str">
        <f t="shared" si="304"/>
        <v/>
      </c>
      <c r="Y902" s="26" t="str">
        <f t="shared" si="308"/>
        <v/>
      </c>
      <c r="Z902" s="26" t="str">
        <f t="shared" si="309"/>
        <v/>
      </c>
      <c r="AA902" s="26" t="str">
        <f t="shared" si="310"/>
        <v/>
      </c>
      <c r="AB902" s="26" t="str">
        <f t="shared" si="311"/>
        <v/>
      </c>
      <c r="AC902" s="26" t="str">
        <f t="shared" si="312"/>
        <v/>
      </c>
      <c r="AD902" s="26" t="str">
        <f>IF(OR(ISBLANK(U902),ISBLANK(Q902),U902="-"),"",IF(ISNA(MATCH(U902,libtwolang,0)),FALSE,IF(AND(Z902=TRUE,INDEX(codetform,MATCH(Qualification!Q902,libtform,0))&gt;=10311000,INDEX(codetform,MATCH(Qualification!Q902,libtform,0))&lt;=10319900),IF(AND(INDEX(codetwolang,MATCH(Qualification!U902,libtwolang,0))&gt;=1,INDEX(codetwolang,MATCH(Qualification!U902,libtwolang,0))&lt;=999),TRUE,FALSE),IF(AND(INDEX(codetwolang,MATCH(Qualification!U902,libtwolang,0))&gt;=10,INDEX(codetwolang,MATCH(Qualification!U902,libtwolang,0))&lt;=99),FALSE,TRUE))))</f>
        <v/>
      </c>
      <c r="AE902" s="26" t="str">
        <f t="shared" si="305"/>
        <v/>
      </c>
      <c r="AF902" s="56" t="str">
        <f t="shared" si="313"/>
        <v/>
      </c>
    </row>
    <row r="903" spans="1:32">
      <c r="A903" s="40" t="str">
        <f t="shared" si="306"/>
        <v/>
      </c>
      <c r="B903" s="40" t="str">
        <f t="shared" si="292"/>
        <v/>
      </c>
      <c r="C903" s="65" t="str">
        <f t="shared" si="293"/>
        <v/>
      </c>
      <c r="D903" s="56" t="str">
        <f t="shared" si="294"/>
        <v/>
      </c>
      <c r="E903" s="56" t="str">
        <f t="shared" si="295"/>
        <v/>
      </c>
      <c r="F903" s="66" t="str">
        <f t="shared" si="296"/>
        <v/>
      </c>
      <c r="G903" s="66" t="str">
        <f t="shared" si="297"/>
        <v/>
      </c>
      <c r="H903" s="57" t="str">
        <f t="shared" si="298"/>
        <v/>
      </c>
      <c r="I903" s="57" t="str">
        <f t="shared" si="299"/>
        <v/>
      </c>
      <c r="J903" s="64" t="str">
        <f t="shared" si="300"/>
        <v/>
      </c>
      <c r="K903" s="64" t="str">
        <f t="shared" si="301"/>
        <v/>
      </c>
      <c r="L903" s="114" t="str">
        <f t="shared" si="302"/>
        <v/>
      </c>
      <c r="M903" s="114" t="str">
        <f t="shared" si="303"/>
        <v/>
      </c>
      <c r="N903" s="113" t="str">
        <f>IF(B903&lt;&gt;"",IF(INDEX(ctrlage,B903)=TRUE,Livraison!$B$15-(YEAR(INDEX(pgebdat,B903))),""),"")</f>
        <v/>
      </c>
      <c r="O903" s="107"/>
      <c r="P903" s="105"/>
      <c r="Q903" s="108"/>
      <c r="R903" s="126"/>
      <c r="S903" s="108"/>
      <c r="T903" s="108"/>
      <c r="U903" s="108"/>
      <c r="V903" s="105"/>
      <c r="W903" s="132" t="str">
        <f t="shared" si="307"/>
        <v/>
      </c>
      <c r="X903" s="26" t="str">
        <f t="shared" si="304"/>
        <v/>
      </c>
      <c r="Y903" s="26" t="str">
        <f t="shared" si="308"/>
        <v/>
      </c>
      <c r="Z903" s="26" t="str">
        <f t="shared" si="309"/>
        <v/>
      </c>
      <c r="AA903" s="26" t="str">
        <f t="shared" si="310"/>
        <v/>
      </c>
      <c r="AB903" s="26" t="str">
        <f t="shared" si="311"/>
        <v/>
      </c>
      <c r="AC903" s="26" t="str">
        <f t="shared" si="312"/>
        <v/>
      </c>
      <c r="AD903" s="26" t="str">
        <f>IF(OR(ISBLANK(U903),ISBLANK(Q903),U903="-"),"",IF(ISNA(MATCH(U903,libtwolang,0)),FALSE,IF(AND(Z903=TRUE,INDEX(codetform,MATCH(Qualification!Q903,libtform,0))&gt;=10311000,INDEX(codetform,MATCH(Qualification!Q903,libtform,0))&lt;=10319900),IF(AND(INDEX(codetwolang,MATCH(Qualification!U903,libtwolang,0))&gt;=1,INDEX(codetwolang,MATCH(Qualification!U903,libtwolang,0))&lt;=999),TRUE,FALSE),IF(AND(INDEX(codetwolang,MATCH(Qualification!U903,libtwolang,0))&gt;=10,INDEX(codetwolang,MATCH(Qualification!U903,libtwolang,0))&lt;=99),FALSE,TRUE))))</f>
        <v/>
      </c>
      <c r="AE903" s="26" t="str">
        <f t="shared" si="305"/>
        <v/>
      </c>
      <c r="AF903" s="56" t="str">
        <f t="shared" si="313"/>
        <v/>
      </c>
    </row>
    <row r="904" spans="1:32">
      <c r="A904" s="40" t="str">
        <f t="shared" si="306"/>
        <v/>
      </c>
      <c r="B904" s="40" t="str">
        <f t="shared" si="292"/>
        <v/>
      </c>
      <c r="C904" s="65" t="str">
        <f t="shared" si="293"/>
        <v/>
      </c>
      <c r="D904" s="56" t="str">
        <f t="shared" si="294"/>
        <v/>
      </c>
      <c r="E904" s="56" t="str">
        <f t="shared" si="295"/>
        <v/>
      </c>
      <c r="F904" s="66" t="str">
        <f t="shared" si="296"/>
        <v/>
      </c>
      <c r="G904" s="66" t="str">
        <f t="shared" si="297"/>
        <v/>
      </c>
      <c r="H904" s="57" t="str">
        <f t="shared" si="298"/>
        <v/>
      </c>
      <c r="I904" s="57" t="str">
        <f t="shared" si="299"/>
        <v/>
      </c>
      <c r="J904" s="64" t="str">
        <f t="shared" si="300"/>
        <v/>
      </c>
      <c r="K904" s="64" t="str">
        <f t="shared" si="301"/>
        <v/>
      </c>
      <c r="L904" s="114" t="str">
        <f t="shared" si="302"/>
        <v/>
      </c>
      <c r="M904" s="114" t="str">
        <f t="shared" si="303"/>
        <v/>
      </c>
      <c r="N904" s="113" t="str">
        <f>IF(B904&lt;&gt;"",IF(INDEX(ctrlage,B904)=TRUE,Livraison!$B$15-(YEAR(INDEX(pgebdat,B904))),""),"")</f>
        <v/>
      </c>
      <c r="O904" s="107"/>
      <c r="P904" s="105"/>
      <c r="Q904" s="108"/>
      <c r="R904" s="126"/>
      <c r="S904" s="108"/>
      <c r="T904" s="108"/>
      <c r="U904" s="108"/>
      <c r="V904" s="105"/>
      <c r="W904" s="132" t="str">
        <f t="shared" si="307"/>
        <v/>
      </c>
      <c r="X904" s="26" t="str">
        <f t="shared" si="304"/>
        <v/>
      </c>
      <c r="Y904" s="26" t="str">
        <f t="shared" si="308"/>
        <v/>
      </c>
      <c r="Z904" s="26" t="str">
        <f t="shared" si="309"/>
        <v/>
      </c>
      <c r="AA904" s="26" t="str">
        <f t="shared" si="310"/>
        <v/>
      </c>
      <c r="AB904" s="26" t="str">
        <f t="shared" si="311"/>
        <v/>
      </c>
      <c r="AC904" s="26" t="str">
        <f t="shared" si="312"/>
        <v/>
      </c>
      <c r="AD904" s="26" t="str">
        <f>IF(OR(ISBLANK(U904),ISBLANK(Q904),U904="-"),"",IF(ISNA(MATCH(U904,libtwolang,0)),FALSE,IF(AND(Z904=TRUE,INDEX(codetform,MATCH(Qualification!Q904,libtform,0))&gt;=10311000,INDEX(codetform,MATCH(Qualification!Q904,libtform,0))&lt;=10319900),IF(AND(INDEX(codetwolang,MATCH(Qualification!U904,libtwolang,0))&gt;=1,INDEX(codetwolang,MATCH(Qualification!U904,libtwolang,0))&lt;=999),TRUE,FALSE),IF(AND(INDEX(codetwolang,MATCH(Qualification!U904,libtwolang,0))&gt;=10,INDEX(codetwolang,MATCH(Qualification!U904,libtwolang,0))&lt;=99),FALSE,TRUE))))</f>
        <v/>
      </c>
      <c r="AE904" s="26" t="str">
        <f t="shared" si="305"/>
        <v/>
      </c>
      <c r="AF904" s="56" t="str">
        <f t="shared" si="313"/>
        <v/>
      </c>
    </row>
    <row r="905" spans="1:32">
      <c r="A905" s="40" t="str">
        <f t="shared" si="306"/>
        <v/>
      </c>
      <c r="B905" s="40" t="str">
        <f t="shared" si="292"/>
        <v/>
      </c>
      <c r="C905" s="65" t="str">
        <f t="shared" si="293"/>
        <v/>
      </c>
      <c r="D905" s="56" t="str">
        <f t="shared" si="294"/>
        <v/>
      </c>
      <c r="E905" s="56" t="str">
        <f t="shared" si="295"/>
        <v/>
      </c>
      <c r="F905" s="66" t="str">
        <f t="shared" si="296"/>
        <v/>
      </c>
      <c r="G905" s="66" t="str">
        <f t="shared" si="297"/>
        <v/>
      </c>
      <c r="H905" s="57" t="str">
        <f t="shared" si="298"/>
        <v/>
      </c>
      <c r="I905" s="57" t="str">
        <f t="shared" si="299"/>
        <v/>
      </c>
      <c r="J905" s="64" t="str">
        <f t="shared" si="300"/>
        <v/>
      </c>
      <c r="K905" s="64" t="str">
        <f t="shared" si="301"/>
        <v/>
      </c>
      <c r="L905" s="114" t="str">
        <f t="shared" si="302"/>
        <v/>
      </c>
      <c r="M905" s="114" t="str">
        <f t="shared" si="303"/>
        <v/>
      </c>
      <c r="N905" s="113" t="str">
        <f>IF(B905&lt;&gt;"",IF(INDEX(ctrlage,B905)=TRUE,Livraison!$B$15-(YEAR(INDEX(pgebdat,B905))),""),"")</f>
        <v/>
      </c>
      <c r="O905" s="107"/>
      <c r="P905" s="105"/>
      <c r="Q905" s="108"/>
      <c r="R905" s="126"/>
      <c r="S905" s="108"/>
      <c r="T905" s="108"/>
      <c r="U905" s="108"/>
      <c r="V905" s="105"/>
      <c r="W905" s="132" t="str">
        <f t="shared" si="307"/>
        <v/>
      </c>
      <c r="X905" s="26" t="str">
        <f t="shared" si="304"/>
        <v/>
      </c>
      <c r="Y905" s="26" t="str">
        <f t="shared" si="308"/>
        <v/>
      </c>
      <c r="Z905" s="26" t="str">
        <f t="shared" si="309"/>
        <v/>
      </c>
      <c r="AA905" s="26" t="str">
        <f t="shared" si="310"/>
        <v/>
      </c>
      <c r="AB905" s="26" t="str">
        <f t="shared" si="311"/>
        <v/>
      </c>
      <c r="AC905" s="26" t="str">
        <f t="shared" si="312"/>
        <v/>
      </c>
      <c r="AD905" s="26" t="str">
        <f>IF(OR(ISBLANK(U905),ISBLANK(Q905),U905="-"),"",IF(ISNA(MATCH(U905,libtwolang,0)),FALSE,IF(AND(Z905=TRUE,INDEX(codetform,MATCH(Qualification!Q905,libtform,0))&gt;=10311000,INDEX(codetform,MATCH(Qualification!Q905,libtform,0))&lt;=10319900),IF(AND(INDEX(codetwolang,MATCH(Qualification!U905,libtwolang,0))&gt;=1,INDEX(codetwolang,MATCH(Qualification!U905,libtwolang,0))&lt;=999),TRUE,FALSE),IF(AND(INDEX(codetwolang,MATCH(Qualification!U905,libtwolang,0))&gt;=10,INDEX(codetwolang,MATCH(Qualification!U905,libtwolang,0))&lt;=99),FALSE,TRUE))))</f>
        <v/>
      </c>
      <c r="AE905" s="26" t="str">
        <f t="shared" si="305"/>
        <v/>
      </c>
      <c r="AF905" s="56" t="str">
        <f t="shared" si="313"/>
        <v/>
      </c>
    </row>
    <row r="906" spans="1:32">
      <c r="A906" s="40" t="str">
        <f t="shared" si="306"/>
        <v/>
      </c>
      <c r="B906" s="40" t="str">
        <f t="shared" si="292"/>
        <v/>
      </c>
      <c r="C906" s="65" t="str">
        <f t="shared" si="293"/>
        <v/>
      </c>
      <c r="D906" s="56" t="str">
        <f t="shared" si="294"/>
        <v/>
      </c>
      <c r="E906" s="56" t="str">
        <f t="shared" si="295"/>
        <v/>
      </c>
      <c r="F906" s="66" t="str">
        <f t="shared" si="296"/>
        <v/>
      </c>
      <c r="G906" s="66" t="str">
        <f t="shared" si="297"/>
        <v/>
      </c>
      <c r="H906" s="57" t="str">
        <f t="shared" si="298"/>
        <v/>
      </c>
      <c r="I906" s="57" t="str">
        <f t="shared" si="299"/>
        <v/>
      </c>
      <c r="J906" s="64" t="str">
        <f t="shared" si="300"/>
        <v/>
      </c>
      <c r="K906" s="64" t="str">
        <f t="shared" si="301"/>
        <v/>
      </c>
      <c r="L906" s="114" t="str">
        <f t="shared" si="302"/>
        <v/>
      </c>
      <c r="M906" s="114" t="str">
        <f t="shared" si="303"/>
        <v/>
      </c>
      <c r="N906" s="113" t="str">
        <f>IF(B906&lt;&gt;"",IF(INDEX(ctrlage,B906)=TRUE,Livraison!$B$15-(YEAR(INDEX(pgebdat,B906))),""),"")</f>
        <v/>
      </c>
      <c r="O906" s="107"/>
      <c r="P906" s="105"/>
      <c r="Q906" s="108"/>
      <c r="R906" s="126"/>
      <c r="S906" s="108"/>
      <c r="T906" s="108"/>
      <c r="U906" s="108"/>
      <c r="V906" s="105"/>
      <c r="W906" s="132" t="str">
        <f t="shared" si="307"/>
        <v/>
      </c>
      <c r="X906" s="26" t="str">
        <f t="shared" si="304"/>
        <v/>
      </c>
      <c r="Y906" s="26" t="str">
        <f t="shared" si="308"/>
        <v/>
      </c>
      <c r="Z906" s="26" t="str">
        <f t="shared" si="309"/>
        <v/>
      </c>
      <c r="AA906" s="26" t="str">
        <f t="shared" si="310"/>
        <v/>
      </c>
      <c r="AB906" s="26" t="str">
        <f t="shared" si="311"/>
        <v/>
      </c>
      <c r="AC906" s="26" t="str">
        <f t="shared" si="312"/>
        <v/>
      </c>
      <c r="AD906" s="26" t="str">
        <f>IF(OR(ISBLANK(U906),ISBLANK(Q906),U906="-"),"",IF(ISNA(MATCH(U906,libtwolang,0)),FALSE,IF(AND(Z906=TRUE,INDEX(codetform,MATCH(Qualification!Q906,libtform,0))&gt;=10311000,INDEX(codetform,MATCH(Qualification!Q906,libtform,0))&lt;=10319900),IF(AND(INDEX(codetwolang,MATCH(Qualification!U906,libtwolang,0))&gt;=1,INDEX(codetwolang,MATCH(Qualification!U906,libtwolang,0))&lt;=999),TRUE,FALSE),IF(AND(INDEX(codetwolang,MATCH(Qualification!U906,libtwolang,0))&gt;=10,INDEX(codetwolang,MATCH(Qualification!U906,libtwolang,0))&lt;=99),FALSE,TRUE))))</f>
        <v/>
      </c>
      <c r="AE906" s="26" t="str">
        <f t="shared" si="305"/>
        <v/>
      </c>
      <c r="AF906" s="56" t="str">
        <f t="shared" si="313"/>
        <v/>
      </c>
    </row>
    <row r="907" spans="1:32">
      <c r="A907" s="40" t="str">
        <f t="shared" si="306"/>
        <v/>
      </c>
      <c r="B907" s="40" t="str">
        <f t="shared" si="292"/>
        <v/>
      </c>
      <c r="C907" s="65" t="str">
        <f t="shared" si="293"/>
        <v/>
      </c>
      <c r="D907" s="56" t="str">
        <f t="shared" si="294"/>
        <v/>
      </c>
      <c r="E907" s="56" t="str">
        <f t="shared" si="295"/>
        <v/>
      </c>
      <c r="F907" s="66" t="str">
        <f t="shared" si="296"/>
        <v/>
      </c>
      <c r="G907" s="66" t="str">
        <f t="shared" si="297"/>
        <v/>
      </c>
      <c r="H907" s="57" t="str">
        <f t="shared" si="298"/>
        <v/>
      </c>
      <c r="I907" s="57" t="str">
        <f t="shared" si="299"/>
        <v/>
      </c>
      <c r="J907" s="64" t="str">
        <f t="shared" si="300"/>
        <v/>
      </c>
      <c r="K907" s="64" t="str">
        <f t="shared" si="301"/>
        <v/>
      </c>
      <c r="L907" s="114" t="str">
        <f t="shared" si="302"/>
        <v/>
      </c>
      <c r="M907" s="114" t="str">
        <f t="shared" si="303"/>
        <v/>
      </c>
      <c r="N907" s="113" t="str">
        <f>IF(B907&lt;&gt;"",IF(INDEX(ctrlage,B907)=TRUE,Livraison!$B$15-(YEAR(INDEX(pgebdat,B907))),""),"")</f>
        <v/>
      </c>
      <c r="O907" s="107"/>
      <c r="P907" s="105"/>
      <c r="Q907" s="108"/>
      <c r="R907" s="126"/>
      <c r="S907" s="108"/>
      <c r="T907" s="108"/>
      <c r="U907" s="108"/>
      <c r="V907" s="105"/>
      <c r="W907" s="132" t="str">
        <f t="shared" si="307"/>
        <v/>
      </c>
      <c r="X907" s="26" t="str">
        <f t="shared" si="304"/>
        <v/>
      </c>
      <c r="Y907" s="26" t="str">
        <f t="shared" si="308"/>
        <v/>
      </c>
      <c r="Z907" s="26" t="str">
        <f t="shared" si="309"/>
        <v/>
      </c>
      <c r="AA907" s="26" t="str">
        <f t="shared" si="310"/>
        <v/>
      </c>
      <c r="AB907" s="26" t="str">
        <f t="shared" si="311"/>
        <v/>
      </c>
      <c r="AC907" s="26" t="str">
        <f t="shared" si="312"/>
        <v/>
      </c>
      <c r="AD907" s="26" t="str">
        <f>IF(OR(ISBLANK(U907),ISBLANK(Q907),U907="-"),"",IF(ISNA(MATCH(U907,libtwolang,0)),FALSE,IF(AND(Z907=TRUE,INDEX(codetform,MATCH(Qualification!Q907,libtform,0))&gt;=10311000,INDEX(codetform,MATCH(Qualification!Q907,libtform,0))&lt;=10319900),IF(AND(INDEX(codetwolang,MATCH(Qualification!U907,libtwolang,0))&gt;=1,INDEX(codetwolang,MATCH(Qualification!U907,libtwolang,0))&lt;=999),TRUE,FALSE),IF(AND(INDEX(codetwolang,MATCH(Qualification!U907,libtwolang,0))&gt;=10,INDEX(codetwolang,MATCH(Qualification!U907,libtwolang,0))&lt;=99),FALSE,TRUE))))</f>
        <v/>
      </c>
      <c r="AE907" s="26" t="str">
        <f t="shared" si="305"/>
        <v/>
      </c>
      <c r="AF907" s="56" t="str">
        <f t="shared" si="313"/>
        <v/>
      </c>
    </row>
    <row r="908" spans="1:32">
      <c r="A908" s="40" t="str">
        <f t="shared" si="306"/>
        <v/>
      </c>
      <c r="B908" s="40" t="str">
        <f t="shared" ref="B908:B971" si="314">IF(O908&lt;&gt;"",IF(ISNA(MATCH(O908,pid,0)),"",IF(MATCH(O908,pid,0)=0,"",MATCH(O908,pid,0))),"")</f>
        <v/>
      </c>
      <c r="C908" s="65" t="str">
        <f t="shared" ref="C908:C971" si="315">IF(B908&lt;&gt;"",IF(INDEX(pkatid,B908)&gt;0,INDEX(pkatid,B908),""),"")</f>
        <v/>
      </c>
      <c r="D908" s="56" t="str">
        <f t="shared" ref="D908:D971" si="316">IF(B908&lt;&gt;"",IF(INDEX(psex,B908)&gt;0,INDEX(psex,B908),""),"")</f>
        <v/>
      </c>
      <c r="E908" s="56" t="str">
        <f t="shared" ref="E908:E971" si="317">IF(B908&lt;&gt;"",INDEX(ctrlsex,B908),"")</f>
        <v/>
      </c>
      <c r="F908" s="66" t="str">
        <f t="shared" ref="F908:F971" si="318">IF(B908&lt;&gt;"",IF(INDEX(pgebdat,B908)&gt;0,INDEX(pgebdat,B908),""),"")</f>
        <v/>
      </c>
      <c r="G908" s="66" t="str">
        <f t="shared" ref="G908:G971" si="319">IF(B908&lt;&gt;"",INDEX(ctrlage,B908),"")</f>
        <v/>
      </c>
      <c r="H908" s="57" t="str">
        <f t="shared" ref="H908:H971" si="320">IF(B908&lt;&gt;"",IF(INDEX(pdom,B908)&gt;0,INDEX(pdom,B908),""),"")</f>
        <v/>
      </c>
      <c r="I908" s="57" t="str">
        <f t="shared" ref="I908:I971" si="321">IF(B908&lt;&gt;"",INDEX(ctrldom,B908),"")</f>
        <v/>
      </c>
      <c r="J908" s="64" t="str">
        <f t="shared" ref="J908:J971" si="322">IF(B908&lt;&gt;"",IF(INDEX(pid,B908)&gt;0,INDEX(pid,B908),""),"")</f>
        <v/>
      </c>
      <c r="K908" s="64" t="str">
        <f t="shared" ref="K908:K971" si="323">IF(B908&lt;&gt;"",CONCATENATE(J908,S908),"")</f>
        <v/>
      </c>
      <c r="L908" s="114" t="str">
        <f t="shared" ref="L908:L971" si="324">IF(B908&lt;&gt;"",IF(INDEX(pname,B908)&gt;0,INDEX(pname,B908),""),"")</f>
        <v/>
      </c>
      <c r="M908" s="114" t="str">
        <f t="shared" ref="M908:M971" si="325">IF(B908&lt;&gt;"",IF(INDEX(psurname,B908)&gt;0,INDEX(psurname,B908),""),"")</f>
        <v/>
      </c>
      <c r="N908" s="113" t="str">
        <f>IF(B908&lt;&gt;"",IF(INDEX(ctrlage,B908)=TRUE,Livraison!$B$15-(YEAR(INDEX(pgebdat,B908))),""),"")</f>
        <v/>
      </c>
      <c r="O908" s="107"/>
      <c r="P908" s="105"/>
      <c r="Q908" s="108"/>
      <c r="R908" s="126"/>
      <c r="S908" s="108"/>
      <c r="T908" s="108"/>
      <c r="U908" s="108"/>
      <c r="V908" s="105"/>
      <c r="W908" s="132" t="str">
        <f t="shared" si="307"/>
        <v/>
      </c>
      <c r="X908" s="26" t="str">
        <f t="shared" ref="X908:X971" si="326">IF(ISBLANK(O908),"",IF(OR(ISNA(MATCH(O908,pid,0)),O908="-"),FALSE,TRUE))</f>
        <v/>
      </c>
      <c r="Y908" s="26" t="str">
        <f t="shared" si="308"/>
        <v/>
      </c>
      <c r="Z908" s="26" t="str">
        <f t="shared" si="309"/>
        <v/>
      </c>
      <c r="AA908" s="26" t="str">
        <f t="shared" si="310"/>
        <v/>
      </c>
      <c r="AB908" s="26" t="str">
        <f t="shared" si="311"/>
        <v/>
      </c>
      <c r="AC908" s="26" t="str">
        <f t="shared" si="312"/>
        <v/>
      </c>
      <c r="AD908" s="26" t="str">
        <f>IF(OR(ISBLANK(U908),ISBLANK(Q908),U908="-"),"",IF(ISNA(MATCH(U908,libtwolang,0)),FALSE,IF(AND(Z908=TRUE,INDEX(codetform,MATCH(Qualification!Q908,libtform,0))&gt;=10311000,INDEX(codetform,MATCH(Qualification!Q908,libtform,0))&lt;=10319900),IF(AND(INDEX(codetwolang,MATCH(Qualification!U908,libtwolang,0))&gt;=1,INDEX(codetwolang,MATCH(Qualification!U908,libtwolang,0))&lt;=999),TRUE,FALSE),IF(AND(INDEX(codetwolang,MATCH(Qualification!U908,libtwolang,0))&gt;=10,INDEX(codetwolang,MATCH(Qualification!U908,libtwolang,0))&lt;=99),FALSE,TRUE))))</f>
        <v/>
      </c>
      <c r="AE908" s="26" t="str">
        <f t="shared" ref="AE908:AE971" si="327">IF(OR(G908&lt;&gt;TRUE,Z908&lt;&gt;TRUE),"",IF(OR(N908&gt;INDEX(valmaxalt,MATCH(Q908,libtform,0)),N908&lt;INDEX(valminalt,MATCH(Q908,libtform,0))),FALSE,TRUE))</f>
        <v/>
      </c>
      <c r="AF908" s="56" t="str">
        <f t="shared" si="313"/>
        <v/>
      </c>
    </row>
    <row r="909" spans="1:32">
      <c r="A909" s="40" t="str">
        <f t="shared" ref="A909:A972" si="328">IF(ISBLANK(O909),"",IF(COUNTA(P909:T909)&lt;5,"Incomplet",IF(OR(COUNTIF(W909:AD909,FALSE)&gt;0,COUNTIF(W909:AC909,#N/A)&gt;0),"Erreur",IF(AE909=FALSE,"Attention","OK"))))</f>
        <v/>
      </c>
      <c r="B909" s="40" t="str">
        <f t="shared" si="314"/>
        <v/>
      </c>
      <c r="C909" s="65" t="str">
        <f t="shared" si="315"/>
        <v/>
      </c>
      <c r="D909" s="56" t="str">
        <f t="shared" si="316"/>
        <v/>
      </c>
      <c r="E909" s="56" t="str">
        <f t="shared" si="317"/>
        <v/>
      </c>
      <c r="F909" s="66" t="str">
        <f t="shared" si="318"/>
        <v/>
      </c>
      <c r="G909" s="66" t="str">
        <f t="shared" si="319"/>
        <v/>
      </c>
      <c r="H909" s="57" t="str">
        <f t="shared" si="320"/>
        <v/>
      </c>
      <c r="I909" s="57" t="str">
        <f t="shared" si="321"/>
        <v/>
      </c>
      <c r="J909" s="64" t="str">
        <f t="shared" si="322"/>
        <v/>
      </c>
      <c r="K909" s="64" t="str">
        <f t="shared" si="323"/>
        <v/>
      </c>
      <c r="L909" s="114" t="str">
        <f t="shared" si="324"/>
        <v/>
      </c>
      <c r="M909" s="114" t="str">
        <f t="shared" si="325"/>
        <v/>
      </c>
      <c r="N909" s="113" t="str">
        <f>IF(B909&lt;&gt;"",IF(INDEX(ctrlage,B909)=TRUE,Livraison!$B$15-(YEAR(INDEX(pgebdat,B909))),""),"")</f>
        <v/>
      </c>
      <c r="O909" s="107"/>
      <c r="P909" s="105"/>
      <c r="Q909" s="108"/>
      <c r="R909" s="126"/>
      <c r="S909" s="108"/>
      <c r="T909" s="108"/>
      <c r="U909" s="108"/>
      <c r="V909" s="105"/>
      <c r="W909" s="132" t="str">
        <f t="shared" ref="W909:W972" si="329">IF(K909="","",NOT(COUNTIF($K$12:$K$1011,$K909)&gt;1))</f>
        <v/>
      </c>
      <c r="X909" s="26" t="str">
        <f t="shared" si="326"/>
        <v/>
      </c>
      <c r="Y909" s="26" t="str">
        <f t="shared" si="308"/>
        <v/>
      </c>
      <c r="Z909" s="26" t="str">
        <f t="shared" si="309"/>
        <v/>
      </c>
      <c r="AA909" s="26" t="str">
        <f t="shared" si="310"/>
        <v/>
      </c>
      <c r="AB909" s="26" t="str">
        <f t="shared" si="311"/>
        <v/>
      </c>
      <c r="AC909" s="26" t="str">
        <f t="shared" si="312"/>
        <v/>
      </c>
      <c r="AD909" s="26" t="str">
        <f>IF(OR(ISBLANK(U909),ISBLANK(Q909),U909="-"),"",IF(ISNA(MATCH(U909,libtwolang,0)),FALSE,IF(AND(Z909=TRUE,INDEX(codetform,MATCH(Qualification!Q909,libtform,0))&gt;=10311000,INDEX(codetform,MATCH(Qualification!Q909,libtform,0))&lt;=10319900),IF(AND(INDEX(codetwolang,MATCH(Qualification!U909,libtwolang,0))&gt;=1,INDEX(codetwolang,MATCH(Qualification!U909,libtwolang,0))&lt;=999),TRUE,FALSE),IF(AND(INDEX(codetwolang,MATCH(Qualification!U909,libtwolang,0))&gt;=10,INDEX(codetwolang,MATCH(Qualification!U909,libtwolang,0))&lt;=99),FALSE,TRUE))))</f>
        <v/>
      </c>
      <c r="AE909" s="26" t="str">
        <f t="shared" si="327"/>
        <v/>
      </c>
      <c r="AF909" s="56" t="str">
        <f t="shared" si="313"/>
        <v/>
      </c>
    </row>
    <row r="910" spans="1:32">
      <c r="A910" s="40" t="str">
        <f t="shared" si="328"/>
        <v/>
      </c>
      <c r="B910" s="40" t="str">
        <f t="shared" si="314"/>
        <v/>
      </c>
      <c r="C910" s="65" t="str">
        <f t="shared" si="315"/>
        <v/>
      </c>
      <c r="D910" s="56" t="str">
        <f t="shared" si="316"/>
        <v/>
      </c>
      <c r="E910" s="56" t="str">
        <f t="shared" si="317"/>
        <v/>
      </c>
      <c r="F910" s="66" t="str">
        <f t="shared" si="318"/>
        <v/>
      </c>
      <c r="G910" s="66" t="str">
        <f t="shared" si="319"/>
        <v/>
      </c>
      <c r="H910" s="57" t="str">
        <f t="shared" si="320"/>
        <v/>
      </c>
      <c r="I910" s="57" t="str">
        <f t="shared" si="321"/>
        <v/>
      </c>
      <c r="J910" s="64" t="str">
        <f t="shared" si="322"/>
        <v/>
      </c>
      <c r="K910" s="64" t="str">
        <f t="shared" si="323"/>
        <v/>
      </c>
      <c r="L910" s="114" t="str">
        <f t="shared" si="324"/>
        <v/>
      </c>
      <c r="M910" s="114" t="str">
        <f t="shared" si="325"/>
        <v/>
      </c>
      <c r="N910" s="113" t="str">
        <f>IF(B910&lt;&gt;"",IF(INDEX(ctrlage,B910)=TRUE,Livraison!$B$15-(YEAR(INDEX(pgebdat,B910))),""),"")</f>
        <v/>
      </c>
      <c r="O910" s="107"/>
      <c r="P910" s="105"/>
      <c r="Q910" s="108"/>
      <c r="R910" s="126"/>
      <c r="S910" s="108"/>
      <c r="T910" s="108"/>
      <c r="U910" s="108"/>
      <c r="V910" s="105"/>
      <c r="W910" s="132" t="str">
        <f t="shared" si="329"/>
        <v/>
      </c>
      <c r="X910" s="26" t="str">
        <f t="shared" si="326"/>
        <v/>
      </c>
      <c r="Y910" s="26" t="str">
        <f t="shared" si="308"/>
        <v/>
      </c>
      <c r="Z910" s="26" t="str">
        <f t="shared" si="309"/>
        <v/>
      </c>
      <c r="AA910" s="26" t="str">
        <f t="shared" si="310"/>
        <v/>
      </c>
      <c r="AB910" s="26" t="str">
        <f t="shared" si="311"/>
        <v/>
      </c>
      <c r="AC910" s="26" t="str">
        <f t="shared" si="312"/>
        <v/>
      </c>
      <c r="AD910" s="26" t="str">
        <f>IF(OR(ISBLANK(U910),ISBLANK(Q910),U910="-"),"",IF(ISNA(MATCH(U910,libtwolang,0)),FALSE,IF(AND(Z910=TRUE,INDEX(codetform,MATCH(Qualification!Q910,libtform,0))&gt;=10311000,INDEX(codetform,MATCH(Qualification!Q910,libtform,0))&lt;=10319900),IF(AND(INDEX(codetwolang,MATCH(Qualification!U910,libtwolang,0))&gt;=1,INDEX(codetwolang,MATCH(Qualification!U910,libtwolang,0))&lt;=999),TRUE,FALSE),IF(AND(INDEX(codetwolang,MATCH(Qualification!U910,libtwolang,0))&gt;=10,INDEX(codetwolang,MATCH(Qualification!U910,libtwolang,0))&lt;=99),FALSE,TRUE))))</f>
        <v/>
      </c>
      <c r="AE910" s="26" t="str">
        <f t="shared" si="327"/>
        <v/>
      </c>
      <c r="AF910" s="56" t="str">
        <f t="shared" si="313"/>
        <v/>
      </c>
    </row>
    <row r="911" spans="1:32">
      <c r="A911" s="40" t="str">
        <f t="shared" si="328"/>
        <v/>
      </c>
      <c r="B911" s="40" t="str">
        <f t="shared" si="314"/>
        <v/>
      </c>
      <c r="C911" s="65" t="str">
        <f t="shared" si="315"/>
        <v/>
      </c>
      <c r="D911" s="56" t="str">
        <f t="shared" si="316"/>
        <v/>
      </c>
      <c r="E911" s="56" t="str">
        <f t="shared" si="317"/>
        <v/>
      </c>
      <c r="F911" s="66" t="str">
        <f t="shared" si="318"/>
        <v/>
      </c>
      <c r="G911" s="66" t="str">
        <f t="shared" si="319"/>
        <v/>
      </c>
      <c r="H911" s="57" t="str">
        <f t="shared" si="320"/>
        <v/>
      </c>
      <c r="I911" s="57" t="str">
        <f t="shared" si="321"/>
        <v/>
      </c>
      <c r="J911" s="64" t="str">
        <f t="shared" si="322"/>
        <v/>
      </c>
      <c r="K911" s="64" t="str">
        <f t="shared" si="323"/>
        <v/>
      </c>
      <c r="L911" s="114" t="str">
        <f t="shared" si="324"/>
        <v/>
      </c>
      <c r="M911" s="114" t="str">
        <f t="shared" si="325"/>
        <v/>
      </c>
      <c r="N911" s="113" t="str">
        <f>IF(B911&lt;&gt;"",IF(INDEX(ctrlage,B911)=TRUE,Livraison!$B$15-(YEAR(INDEX(pgebdat,B911))),""),"")</f>
        <v/>
      </c>
      <c r="O911" s="107"/>
      <c r="P911" s="105"/>
      <c r="Q911" s="108"/>
      <c r="R911" s="126"/>
      <c r="S911" s="108"/>
      <c r="T911" s="108"/>
      <c r="U911" s="108"/>
      <c r="V911" s="105"/>
      <c r="W911" s="132" t="str">
        <f t="shared" si="329"/>
        <v/>
      </c>
      <c r="X911" s="26" t="str">
        <f t="shared" si="326"/>
        <v/>
      </c>
      <c r="Y911" s="26" t="str">
        <f t="shared" si="308"/>
        <v/>
      </c>
      <c r="Z911" s="26" t="str">
        <f t="shared" si="309"/>
        <v/>
      </c>
      <c r="AA911" s="26" t="str">
        <f t="shared" si="310"/>
        <v/>
      </c>
      <c r="AB911" s="26" t="str">
        <f t="shared" si="311"/>
        <v/>
      </c>
      <c r="AC911" s="26" t="str">
        <f t="shared" si="312"/>
        <v/>
      </c>
      <c r="AD911" s="26" t="str">
        <f>IF(OR(ISBLANK(U911),ISBLANK(Q911),U911="-"),"",IF(ISNA(MATCH(U911,libtwolang,0)),FALSE,IF(AND(Z911=TRUE,INDEX(codetform,MATCH(Qualification!Q911,libtform,0))&gt;=10311000,INDEX(codetform,MATCH(Qualification!Q911,libtform,0))&lt;=10319900),IF(AND(INDEX(codetwolang,MATCH(Qualification!U911,libtwolang,0))&gt;=1,INDEX(codetwolang,MATCH(Qualification!U911,libtwolang,0))&lt;=999),TRUE,FALSE),IF(AND(INDEX(codetwolang,MATCH(Qualification!U911,libtwolang,0))&gt;=10,INDEX(codetwolang,MATCH(Qualification!U911,libtwolang,0))&lt;=99),FALSE,TRUE))))</f>
        <v/>
      </c>
      <c r="AE911" s="26" t="str">
        <f t="shared" si="327"/>
        <v/>
      </c>
      <c r="AF911" s="56" t="str">
        <f t="shared" si="313"/>
        <v/>
      </c>
    </row>
    <row r="912" spans="1:32">
      <c r="A912" s="40" t="str">
        <f t="shared" si="328"/>
        <v/>
      </c>
      <c r="B912" s="40" t="str">
        <f t="shared" si="314"/>
        <v/>
      </c>
      <c r="C912" s="65" t="str">
        <f t="shared" si="315"/>
        <v/>
      </c>
      <c r="D912" s="56" t="str">
        <f t="shared" si="316"/>
        <v/>
      </c>
      <c r="E912" s="56" t="str">
        <f t="shared" si="317"/>
        <v/>
      </c>
      <c r="F912" s="66" t="str">
        <f t="shared" si="318"/>
        <v/>
      </c>
      <c r="G912" s="66" t="str">
        <f t="shared" si="319"/>
        <v/>
      </c>
      <c r="H912" s="57" t="str">
        <f t="shared" si="320"/>
        <v/>
      </c>
      <c r="I912" s="57" t="str">
        <f t="shared" si="321"/>
        <v/>
      </c>
      <c r="J912" s="64" t="str">
        <f t="shared" si="322"/>
        <v/>
      </c>
      <c r="K912" s="64" t="str">
        <f t="shared" si="323"/>
        <v/>
      </c>
      <c r="L912" s="114" t="str">
        <f t="shared" si="324"/>
        <v/>
      </c>
      <c r="M912" s="114" t="str">
        <f t="shared" si="325"/>
        <v/>
      </c>
      <c r="N912" s="113" t="str">
        <f>IF(B912&lt;&gt;"",IF(INDEX(ctrlage,B912)=TRUE,Livraison!$B$15-(YEAR(INDEX(pgebdat,B912))),""),"")</f>
        <v/>
      </c>
      <c r="O912" s="107"/>
      <c r="P912" s="105"/>
      <c r="Q912" s="108"/>
      <c r="R912" s="126"/>
      <c r="S912" s="108"/>
      <c r="T912" s="108"/>
      <c r="U912" s="108"/>
      <c r="V912" s="105"/>
      <c r="W912" s="132" t="str">
        <f t="shared" si="329"/>
        <v/>
      </c>
      <c r="X912" s="26" t="str">
        <f t="shared" si="326"/>
        <v/>
      </c>
      <c r="Y912" s="26" t="str">
        <f t="shared" si="308"/>
        <v/>
      </c>
      <c r="Z912" s="26" t="str">
        <f t="shared" si="309"/>
        <v/>
      </c>
      <c r="AA912" s="26" t="str">
        <f t="shared" si="310"/>
        <v/>
      </c>
      <c r="AB912" s="26" t="str">
        <f t="shared" si="311"/>
        <v/>
      </c>
      <c r="AC912" s="26" t="str">
        <f t="shared" si="312"/>
        <v/>
      </c>
      <c r="AD912" s="26" t="str">
        <f>IF(OR(ISBLANK(U912),ISBLANK(Q912),U912="-"),"",IF(ISNA(MATCH(U912,libtwolang,0)),FALSE,IF(AND(Z912=TRUE,INDEX(codetform,MATCH(Qualification!Q912,libtform,0))&gt;=10311000,INDEX(codetform,MATCH(Qualification!Q912,libtform,0))&lt;=10319900),IF(AND(INDEX(codetwolang,MATCH(Qualification!U912,libtwolang,0))&gt;=1,INDEX(codetwolang,MATCH(Qualification!U912,libtwolang,0))&lt;=999),TRUE,FALSE),IF(AND(INDEX(codetwolang,MATCH(Qualification!U912,libtwolang,0))&gt;=10,INDEX(codetwolang,MATCH(Qualification!U912,libtwolang,0))&lt;=99),FALSE,TRUE))))</f>
        <v/>
      </c>
      <c r="AE912" s="26" t="str">
        <f t="shared" si="327"/>
        <v/>
      </c>
      <c r="AF912" s="56" t="str">
        <f t="shared" si="313"/>
        <v/>
      </c>
    </row>
    <row r="913" spans="1:32">
      <c r="A913" s="40" t="str">
        <f t="shared" si="328"/>
        <v/>
      </c>
      <c r="B913" s="40" t="str">
        <f t="shared" si="314"/>
        <v/>
      </c>
      <c r="C913" s="65" t="str">
        <f t="shared" si="315"/>
        <v/>
      </c>
      <c r="D913" s="56" t="str">
        <f t="shared" si="316"/>
        <v/>
      </c>
      <c r="E913" s="56" t="str">
        <f t="shared" si="317"/>
        <v/>
      </c>
      <c r="F913" s="66" t="str">
        <f t="shared" si="318"/>
        <v/>
      </c>
      <c r="G913" s="66" t="str">
        <f t="shared" si="319"/>
        <v/>
      </c>
      <c r="H913" s="57" t="str">
        <f t="shared" si="320"/>
        <v/>
      </c>
      <c r="I913" s="57" t="str">
        <f t="shared" si="321"/>
        <v/>
      </c>
      <c r="J913" s="64" t="str">
        <f t="shared" si="322"/>
        <v/>
      </c>
      <c r="K913" s="64" t="str">
        <f t="shared" si="323"/>
        <v/>
      </c>
      <c r="L913" s="114" t="str">
        <f t="shared" si="324"/>
        <v/>
      </c>
      <c r="M913" s="114" t="str">
        <f t="shared" si="325"/>
        <v/>
      </c>
      <c r="N913" s="113" t="str">
        <f>IF(B913&lt;&gt;"",IF(INDEX(ctrlage,B913)=TRUE,Livraison!$B$15-(YEAR(INDEX(pgebdat,B913))),""),"")</f>
        <v/>
      </c>
      <c r="O913" s="107"/>
      <c r="P913" s="105"/>
      <c r="Q913" s="108"/>
      <c r="R913" s="126"/>
      <c r="S913" s="108"/>
      <c r="T913" s="108"/>
      <c r="U913" s="108"/>
      <c r="V913" s="105"/>
      <c r="W913" s="132" t="str">
        <f t="shared" si="329"/>
        <v/>
      </c>
      <c r="X913" s="26" t="str">
        <f t="shared" si="326"/>
        <v/>
      </c>
      <c r="Y913" s="26" t="str">
        <f t="shared" si="308"/>
        <v/>
      </c>
      <c r="Z913" s="26" t="str">
        <f t="shared" si="309"/>
        <v/>
      </c>
      <c r="AA913" s="26" t="str">
        <f t="shared" si="310"/>
        <v/>
      </c>
      <c r="AB913" s="26" t="str">
        <f t="shared" si="311"/>
        <v/>
      </c>
      <c r="AC913" s="26" t="str">
        <f t="shared" si="312"/>
        <v/>
      </c>
      <c r="AD913" s="26" t="str">
        <f>IF(OR(ISBLANK(U913),ISBLANK(Q913),U913="-"),"",IF(ISNA(MATCH(U913,libtwolang,0)),FALSE,IF(AND(Z913=TRUE,INDEX(codetform,MATCH(Qualification!Q913,libtform,0))&gt;=10311000,INDEX(codetform,MATCH(Qualification!Q913,libtform,0))&lt;=10319900),IF(AND(INDEX(codetwolang,MATCH(Qualification!U913,libtwolang,0))&gt;=1,INDEX(codetwolang,MATCH(Qualification!U913,libtwolang,0))&lt;=999),TRUE,FALSE),IF(AND(INDEX(codetwolang,MATCH(Qualification!U913,libtwolang,0))&gt;=10,INDEX(codetwolang,MATCH(Qualification!U913,libtwolang,0))&lt;=99),FALSE,TRUE))))</f>
        <v/>
      </c>
      <c r="AE913" s="26" t="str">
        <f t="shared" si="327"/>
        <v/>
      </c>
      <c r="AF913" s="56" t="str">
        <f t="shared" si="313"/>
        <v/>
      </c>
    </row>
    <row r="914" spans="1:32">
      <c r="A914" s="40" t="str">
        <f t="shared" si="328"/>
        <v/>
      </c>
      <c r="B914" s="40" t="str">
        <f t="shared" si="314"/>
        <v/>
      </c>
      <c r="C914" s="65" t="str">
        <f t="shared" si="315"/>
        <v/>
      </c>
      <c r="D914" s="56" t="str">
        <f t="shared" si="316"/>
        <v/>
      </c>
      <c r="E914" s="56" t="str">
        <f t="shared" si="317"/>
        <v/>
      </c>
      <c r="F914" s="66" t="str">
        <f t="shared" si="318"/>
        <v/>
      </c>
      <c r="G914" s="66" t="str">
        <f t="shared" si="319"/>
        <v/>
      </c>
      <c r="H914" s="57" t="str">
        <f t="shared" si="320"/>
        <v/>
      </c>
      <c r="I914" s="57" t="str">
        <f t="shared" si="321"/>
        <v/>
      </c>
      <c r="J914" s="64" t="str">
        <f t="shared" si="322"/>
        <v/>
      </c>
      <c r="K914" s="64" t="str">
        <f t="shared" si="323"/>
        <v/>
      </c>
      <c r="L914" s="114" t="str">
        <f t="shared" si="324"/>
        <v/>
      </c>
      <c r="M914" s="114" t="str">
        <f t="shared" si="325"/>
        <v/>
      </c>
      <c r="N914" s="113" t="str">
        <f>IF(B914&lt;&gt;"",IF(INDEX(ctrlage,B914)=TRUE,Livraison!$B$15-(YEAR(INDEX(pgebdat,B914))),""),"")</f>
        <v/>
      </c>
      <c r="O914" s="107"/>
      <c r="P914" s="105"/>
      <c r="Q914" s="108"/>
      <c r="R914" s="126"/>
      <c r="S914" s="108"/>
      <c r="T914" s="108"/>
      <c r="U914" s="108"/>
      <c r="V914" s="105"/>
      <c r="W914" s="132" t="str">
        <f t="shared" si="329"/>
        <v/>
      </c>
      <c r="X914" s="26" t="str">
        <f t="shared" si="326"/>
        <v/>
      </c>
      <c r="Y914" s="26" t="str">
        <f t="shared" si="308"/>
        <v/>
      </c>
      <c r="Z914" s="26" t="str">
        <f t="shared" si="309"/>
        <v/>
      </c>
      <c r="AA914" s="26" t="str">
        <f t="shared" si="310"/>
        <v/>
      </c>
      <c r="AB914" s="26" t="str">
        <f t="shared" si="311"/>
        <v/>
      </c>
      <c r="AC914" s="26" t="str">
        <f t="shared" si="312"/>
        <v/>
      </c>
      <c r="AD914" s="26" t="str">
        <f>IF(OR(ISBLANK(U914),ISBLANK(Q914),U914="-"),"",IF(ISNA(MATCH(U914,libtwolang,0)),FALSE,IF(AND(Z914=TRUE,INDEX(codetform,MATCH(Qualification!Q914,libtform,0))&gt;=10311000,INDEX(codetform,MATCH(Qualification!Q914,libtform,0))&lt;=10319900),IF(AND(INDEX(codetwolang,MATCH(Qualification!U914,libtwolang,0))&gt;=1,INDEX(codetwolang,MATCH(Qualification!U914,libtwolang,0))&lt;=999),TRUE,FALSE),IF(AND(INDEX(codetwolang,MATCH(Qualification!U914,libtwolang,0))&gt;=10,INDEX(codetwolang,MATCH(Qualification!U914,libtwolang,0))&lt;=99),FALSE,TRUE))))</f>
        <v/>
      </c>
      <c r="AE914" s="26" t="str">
        <f t="shared" si="327"/>
        <v/>
      </c>
      <c r="AF914" s="56" t="str">
        <f t="shared" si="313"/>
        <v/>
      </c>
    </row>
    <row r="915" spans="1:32">
      <c r="A915" s="40" t="str">
        <f t="shared" si="328"/>
        <v/>
      </c>
      <c r="B915" s="40" t="str">
        <f t="shared" si="314"/>
        <v/>
      </c>
      <c r="C915" s="65" t="str">
        <f t="shared" si="315"/>
        <v/>
      </c>
      <c r="D915" s="56" t="str">
        <f t="shared" si="316"/>
        <v/>
      </c>
      <c r="E915" s="56" t="str">
        <f t="shared" si="317"/>
        <v/>
      </c>
      <c r="F915" s="66" t="str">
        <f t="shared" si="318"/>
        <v/>
      </c>
      <c r="G915" s="66" t="str">
        <f t="shared" si="319"/>
        <v/>
      </c>
      <c r="H915" s="57" t="str">
        <f t="shared" si="320"/>
        <v/>
      </c>
      <c r="I915" s="57" t="str">
        <f t="shared" si="321"/>
        <v/>
      </c>
      <c r="J915" s="64" t="str">
        <f t="shared" si="322"/>
        <v/>
      </c>
      <c r="K915" s="64" t="str">
        <f t="shared" si="323"/>
        <v/>
      </c>
      <c r="L915" s="114" t="str">
        <f t="shared" si="324"/>
        <v/>
      </c>
      <c r="M915" s="114" t="str">
        <f t="shared" si="325"/>
        <v/>
      </c>
      <c r="N915" s="113" t="str">
        <f>IF(B915&lt;&gt;"",IF(INDEX(ctrlage,B915)=TRUE,Livraison!$B$15-(YEAR(INDEX(pgebdat,B915))),""),"")</f>
        <v/>
      </c>
      <c r="O915" s="107"/>
      <c r="P915" s="105"/>
      <c r="Q915" s="108"/>
      <c r="R915" s="126"/>
      <c r="S915" s="108"/>
      <c r="T915" s="108"/>
      <c r="U915" s="108"/>
      <c r="V915" s="105"/>
      <c r="W915" s="132" t="str">
        <f t="shared" si="329"/>
        <v/>
      </c>
      <c r="X915" s="26" t="str">
        <f t="shared" si="326"/>
        <v/>
      </c>
      <c r="Y915" s="26" t="str">
        <f t="shared" si="308"/>
        <v/>
      </c>
      <c r="Z915" s="26" t="str">
        <f t="shared" si="309"/>
        <v/>
      </c>
      <c r="AA915" s="26" t="str">
        <f t="shared" si="310"/>
        <v/>
      </c>
      <c r="AB915" s="26" t="str">
        <f t="shared" si="311"/>
        <v/>
      </c>
      <c r="AC915" s="26" t="str">
        <f t="shared" si="312"/>
        <v/>
      </c>
      <c r="AD915" s="26" t="str">
        <f>IF(OR(ISBLANK(U915),ISBLANK(Q915),U915="-"),"",IF(ISNA(MATCH(U915,libtwolang,0)),FALSE,IF(AND(Z915=TRUE,INDEX(codetform,MATCH(Qualification!Q915,libtform,0))&gt;=10311000,INDEX(codetform,MATCH(Qualification!Q915,libtform,0))&lt;=10319900),IF(AND(INDEX(codetwolang,MATCH(Qualification!U915,libtwolang,0))&gt;=1,INDEX(codetwolang,MATCH(Qualification!U915,libtwolang,0))&lt;=999),TRUE,FALSE),IF(AND(INDEX(codetwolang,MATCH(Qualification!U915,libtwolang,0))&gt;=10,INDEX(codetwolang,MATCH(Qualification!U915,libtwolang,0))&lt;=99),FALSE,TRUE))))</f>
        <v/>
      </c>
      <c r="AE915" s="26" t="str">
        <f t="shared" si="327"/>
        <v/>
      </c>
      <c r="AF915" s="56" t="str">
        <f t="shared" si="313"/>
        <v/>
      </c>
    </row>
    <row r="916" spans="1:32">
      <c r="A916" s="40" t="str">
        <f t="shared" si="328"/>
        <v/>
      </c>
      <c r="B916" s="40" t="str">
        <f t="shared" si="314"/>
        <v/>
      </c>
      <c r="C916" s="65" t="str">
        <f t="shared" si="315"/>
        <v/>
      </c>
      <c r="D916" s="56" t="str">
        <f t="shared" si="316"/>
        <v/>
      </c>
      <c r="E916" s="56" t="str">
        <f t="shared" si="317"/>
        <v/>
      </c>
      <c r="F916" s="66" t="str">
        <f t="shared" si="318"/>
        <v/>
      </c>
      <c r="G916" s="66" t="str">
        <f t="shared" si="319"/>
        <v/>
      </c>
      <c r="H916" s="57" t="str">
        <f t="shared" si="320"/>
        <v/>
      </c>
      <c r="I916" s="57" t="str">
        <f t="shared" si="321"/>
        <v/>
      </c>
      <c r="J916" s="64" t="str">
        <f t="shared" si="322"/>
        <v/>
      </c>
      <c r="K916" s="64" t="str">
        <f t="shared" si="323"/>
        <v/>
      </c>
      <c r="L916" s="114" t="str">
        <f t="shared" si="324"/>
        <v/>
      </c>
      <c r="M916" s="114" t="str">
        <f t="shared" si="325"/>
        <v/>
      </c>
      <c r="N916" s="113" t="str">
        <f>IF(B916&lt;&gt;"",IF(INDEX(ctrlage,B916)=TRUE,Livraison!$B$15-(YEAR(INDEX(pgebdat,B916))),""),"")</f>
        <v/>
      </c>
      <c r="O916" s="107"/>
      <c r="P916" s="105"/>
      <c r="Q916" s="108"/>
      <c r="R916" s="126"/>
      <c r="S916" s="108"/>
      <c r="T916" s="108"/>
      <c r="U916" s="108"/>
      <c r="V916" s="105"/>
      <c r="W916" s="132" t="str">
        <f t="shared" si="329"/>
        <v/>
      </c>
      <c r="X916" s="26" t="str">
        <f t="shared" si="326"/>
        <v/>
      </c>
      <c r="Y916" s="26" t="str">
        <f t="shared" si="308"/>
        <v/>
      </c>
      <c r="Z916" s="26" t="str">
        <f t="shared" si="309"/>
        <v/>
      </c>
      <c r="AA916" s="26" t="str">
        <f t="shared" si="310"/>
        <v/>
      </c>
      <c r="AB916" s="26" t="str">
        <f t="shared" si="311"/>
        <v/>
      </c>
      <c r="AC916" s="26" t="str">
        <f t="shared" si="312"/>
        <v/>
      </c>
      <c r="AD916" s="26" t="str">
        <f>IF(OR(ISBLANK(U916),ISBLANK(Q916),U916="-"),"",IF(ISNA(MATCH(U916,libtwolang,0)),FALSE,IF(AND(Z916=TRUE,INDEX(codetform,MATCH(Qualification!Q916,libtform,0))&gt;=10311000,INDEX(codetform,MATCH(Qualification!Q916,libtform,0))&lt;=10319900),IF(AND(INDEX(codetwolang,MATCH(Qualification!U916,libtwolang,0))&gt;=1,INDEX(codetwolang,MATCH(Qualification!U916,libtwolang,0))&lt;=999),TRUE,FALSE),IF(AND(INDEX(codetwolang,MATCH(Qualification!U916,libtwolang,0))&gt;=10,INDEX(codetwolang,MATCH(Qualification!U916,libtwolang,0))&lt;=99),FALSE,TRUE))))</f>
        <v/>
      </c>
      <c r="AE916" s="26" t="str">
        <f t="shared" si="327"/>
        <v/>
      </c>
      <c r="AF916" s="56" t="str">
        <f t="shared" si="313"/>
        <v/>
      </c>
    </row>
    <row r="917" spans="1:32">
      <c r="A917" s="40" t="str">
        <f t="shared" si="328"/>
        <v/>
      </c>
      <c r="B917" s="40" t="str">
        <f t="shared" si="314"/>
        <v/>
      </c>
      <c r="C917" s="65" t="str">
        <f t="shared" si="315"/>
        <v/>
      </c>
      <c r="D917" s="56" t="str">
        <f t="shared" si="316"/>
        <v/>
      </c>
      <c r="E917" s="56" t="str">
        <f t="shared" si="317"/>
        <v/>
      </c>
      <c r="F917" s="66" t="str">
        <f t="shared" si="318"/>
        <v/>
      </c>
      <c r="G917" s="66" t="str">
        <f t="shared" si="319"/>
        <v/>
      </c>
      <c r="H917" s="57" t="str">
        <f t="shared" si="320"/>
        <v/>
      </c>
      <c r="I917" s="57" t="str">
        <f t="shared" si="321"/>
        <v/>
      </c>
      <c r="J917" s="64" t="str">
        <f t="shared" si="322"/>
        <v/>
      </c>
      <c r="K917" s="64" t="str">
        <f t="shared" si="323"/>
        <v/>
      </c>
      <c r="L917" s="114" t="str">
        <f t="shared" si="324"/>
        <v/>
      </c>
      <c r="M917" s="114" t="str">
        <f t="shared" si="325"/>
        <v/>
      </c>
      <c r="N917" s="113" t="str">
        <f>IF(B917&lt;&gt;"",IF(INDEX(ctrlage,B917)=TRUE,Livraison!$B$15-(YEAR(INDEX(pgebdat,B917))),""),"")</f>
        <v/>
      </c>
      <c r="O917" s="107"/>
      <c r="P917" s="105"/>
      <c r="Q917" s="108"/>
      <c r="R917" s="126"/>
      <c r="S917" s="108"/>
      <c r="T917" s="108"/>
      <c r="U917" s="108"/>
      <c r="V917" s="105"/>
      <c r="W917" s="132" t="str">
        <f t="shared" si="329"/>
        <v/>
      </c>
      <c r="X917" s="26" t="str">
        <f t="shared" si="326"/>
        <v/>
      </c>
      <c r="Y917" s="26" t="str">
        <f t="shared" si="308"/>
        <v/>
      </c>
      <c r="Z917" s="26" t="str">
        <f t="shared" si="309"/>
        <v/>
      </c>
      <c r="AA917" s="26" t="str">
        <f t="shared" si="310"/>
        <v/>
      </c>
      <c r="AB917" s="26" t="str">
        <f t="shared" si="311"/>
        <v/>
      </c>
      <c r="AC917" s="26" t="str">
        <f t="shared" si="312"/>
        <v/>
      </c>
      <c r="AD917" s="26" t="str">
        <f>IF(OR(ISBLANK(U917),ISBLANK(Q917),U917="-"),"",IF(ISNA(MATCH(U917,libtwolang,0)),FALSE,IF(AND(Z917=TRUE,INDEX(codetform,MATCH(Qualification!Q917,libtform,0))&gt;=10311000,INDEX(codetform,MATCH(Qualification!Q917,libtform,0))&lt;=10319900),IF(AND(INDEX(codetwolang,MATCH(Qualification!U917,libtwolang,0))&gt;=1,INDEX(codetwolang,MATCH(Qualification!U917,libtwolang,0))&lt;=999),TRUE,FALSE),IF(AND(INDEX(codetwolang,MATCH(Qualification!U917,libtwolang,0))&gt;=10,INDEX(codetwolang,MATCH(Qualification!U917,libtwolang,0))&lt;=99),FALSE,TRUE))))</f>
        <v/>
      </c>
      <c r="AE917" s="26" t="str">
        <f t="shared" si="327"/>
        <v/>
      </c>
      <c r="AF917" s="56" t="str">
        <f t="shared" si="313"/>
        <v/>
      </c>
    </row>
    <row r="918" spans="1:32">
      <c r="A918" s="40" t="str">
        <f t="shared" si="328"/>
        <v/>
      </c>
      <c r="B918" s="40" t="str">
        <f t="shared" si="314"/>
        <v/>
      </c>
      <c r="C918" s="65" t="str">
        <f t="shared" si="315"/>
        <v/>
      </c>
      <c r="D918" s="56" t="str">
        <f t="shared" si="316"/>
        <v/>
      </c>
      <c r="E918" s="56" t="str">
        <f t="shared" si="317"/>
        <v/>
      </c>
      <c r="F918" s="66" t="str">
        <f t="shared" si="318"/>
        <v/>
      </c>
      <c r="G918" s="66" t="str">
        <f t="shared" si="319"/>
        <v/>
      </c>
      <c r="H918" s="57" t="str">
        <f t="shared" si="320"/>
        <v/>
      </c>
      <c r="I918" s="57" t="str">
        <f t="shared" si="321"/>
        <v/>
      </c>
      <c r="J918" s="64" t="str">
        <f t="shared" si="322"/>
        <v/>
      </c>
      <c r="K918" s="64" t="str">
        <f t="shared" si="323"/>
        <v/>
      </c>
      <c r="L918" s="114" t="str">
        <f t="shared" si="324"/>
        <v/>
      </c>
      <c r="M918" s="114" t="str">
        <f t="shared" si="325"/>
        <v/>
      </c>
      <c r="N918" s="113" t="str">
        <f>IF(B918&lt;&gt;"",IF(INDEX(ctrlage,B918)=TRUE,Livraison!$B$15-(YEAR(INDEX(pgebdat,B918))),""),"")</f>
        <v/>
      </c>
      <c r="O918" s="107"/>
      <c r="P918" s="105"/>
      <c r="Q918" s="108"/>
      <c r="R918" s="126"/>
      <c r="S918" s="108"/>
      <c r="T918" s="108"/>
      <c r="U918" s="108"/>
      <c r="V918" s="105"/>
      <c r="W918" s="132" t="str">
        <f t="shared" si="329"/>
        <v/>
      </c>
      <c r="X918" s="26" t="str">
        <f t="shared" si="326"/>
        <v/>
      </c>
      <c r="Y918" s="26" t="str">
        <f t="shared" si="308"/>
        <v/>
      </c>
      <c r="Z918" s="26" t="str">
        <f t="shared" si="309"/>
        <v/>
      </c>
      <c r="AA918" s="26" t="str">
        <f t="shared" si="310"/>
        <v/>
      </c>
      <c r="AB918" s="26" t="str">
        <f t="shared" si="311"/>
        <v/>
      </c>
      <c r="AC918" s="26" t="str">
        <f t="shared" si="312"/>
        <v/>
      </c>
      <c r="AD918" s="26" t="str">
        <f>IF(OR(ISBLANK(U918),ISBLANK(Q918),U918="-"),"",IF(ISNA(MATCH(U918,libtwolang,0)),FALSE,IF(AND(Z918=TRUE,INDEX(codetform,MATCH(Qualification!Q918,libtform,0))&gt;=10311000,INDEX(codetform,MATCH(Qualification!Q918,libtform,0))&lt;=10319900),IF(AND(INDEX(codetwolang,MATCH(Qualification!U918,libtwolang,0))&gt;=1,INDEX(codetwolang,MATCH(Qualification!U918,libtwolang,0))&lt;=999),TRUE,FALSE),IF(AND(INDEX(codetwolang,MATCH(Qualification!U918,libtwolang,0))&gt;=10,INDEX(codetwolang,MATCH(Qualification!U918,libtwolang,0))&lt;=99),FALSE,TRUE))))</f>
        <v/>
      </c>
      <c r="AE918" s="26" t="str">
        <f t="shared" si="327"/>
        <v/>
      </c>
      <c r="AF918" s="56" t="str">
        <f t="shared" si="313"/>
        <v/>
      </c>
    </row>
    <row r="919" spans="1:32">
      <c r="A919" s="40" t="str">
        <f t="shared" si="328"/>
        <v/>
      </c>
      <c r="B919" s="40" t="str">
        <f t="shared" si="314"/>
        <v/>
      </c>
      <c r="C919" s="65" t="str">
        <f t="shared" si="315"/>
        <v/>
      </c>
      <c r="D919" s="56" t="str">
        <f t="shared" si="316"/>
        <v/>
      </c>
      <c r="E919" s="56" t="str">
        <f t="shared" si="317"/>
        <v/>
      </c>
      <c r="F919" s="66" t="str">
        <f t="shared" si="318"/>
        <v/>
      </c>
      <c r="G919" s="66" t="str">
        <f t="shared" si="319"/>
        <v/>
      </c>
      <c r="H919" s="57" t="str">
        <f t="shared" si="320"/>
        <v/>
      </c>
      <c r="I919" s="57" t="str">
        <f t="shared" si="321"/>
        <v/>
      </c>
      <c r="J919" s="64" t="str">
        <f t="shared" si="322"/>
        <v/>
      </c>
      <c r="K919" s="64" t="str">
        <f t="shared" si="323"/>
        <v/>
      </c>
      <c r="L919" s="114" t="str">
        <f t="shared" si="324"/>
        <v/>
      </c>
      <c r="M919" s="114" t="str">
        <f t="shared" si="325"/>
        <v/>
      </c>
      <c r="N919" s="113" t="str">
        <f>IF(B919&lt;&gt;"",IF(INDEX(ctrlage,B919)=TRUE,Livraison!$B$15-(YEAR(INDEX(pgebdat,B919))),""),"")</f>
        <v/>
      </c>
      <c r="O919" s="107"/>
      <c r="P919" s="105"/>
      <c r="Q919" s="108"/>
      <c r="R919" s="126"/>
      <c r="S919" s="108"/>
      <c r="T919" s="108"/>
      <c r="U919" s="108"/>
      <c r="V919" s="105"/>
      <c r="W919" s="132" t="str">
        <f t="shared" si="329"/>
        <v/>
      </c>
      <c r="X919" s="26" t="str">
        <f t="shared" si="326"/>
        <v/>
      </c>
      <c r="Y919" s="26" t="str">
        <f t="shared" si="308"/>
        <v/>
      </c>
      <c r="Z919" s="26" t="str">
        <f t="shared" si="309"/>
        <v/>
      </c>
      <c r="AA919" s="26" t="str">
        <f t="shared" si="310"/>
        <v/>
      </c>
      <c r="AB919" s="26" t="str">
        <f t="shared" si="311"/>
        <v/>
      </c>
      <c r="AC919" s="26" t="str">
        <f t="shared" si="312"/>
        <v/>
      </c>
      <c r="AD919" s="26" t="str">
        <f>IF(OR(ISBLANK(U919),ISBLANK(Q919),U919="-"),"",IF(ISNA(MATCH(U919,libtwolang,0)),FALSE,IF(AND(Z919=TRUE,INDEX(codetform,MATCH(Qualification!Q919,libtform,0))&gt;=10311000,INDEX(codetform,MATCH(Qualification!Q919,libtform,0))&lt;=10319900),IF(AND(INDEX(codetwolang,MATCH(Qualification!U919,libtwolang,0))&gt;=1,INDEX(codetwolang,MATCH(Qualification!U919,libtwolang,0))&lt;=999),TRUE,FALSE),IF(AND(INDEX(codetwolang,MATCH(Qualification!U919,libtwolang,0))&gt;=10,INDEX(codetwolang,MATCH(Qualification!U919,libtwolang,0))&lt;=99),FALSE,TRUE))))</f>
        <v/>
      </c>
      <c r="AE919" s="26" t="str">
        <f t="shared" si="327"/>
        <v/>
      </c>
      <c r="AF919" s="56" t="str">
        <f t="shared" si="313"/>
        <v/>
      </c>
    </row>
    <row r="920" spans="1:32">
      <c r="A920" s="40" t="str">
        <f t="shared" si="328"/>
        <v/>
      </c>
      <c r="B920" s="40" t="str">
        <f t="shared" si="314"/>
        <v/>
      </c>
      <c r="C920" s="65" t="str">
        <f t="shared" si="315"/>
        <v/>
      </c>
      <c r="D920" s="56" t="str">
        <f t="shared" si="316"/>
        <v/>
      </c>
      <c r="E920" s="56" t="str">
        <f t="shared" si="317"/>
        <v/>
      </c>
      <c r="F920" s="66" t="str">
        <f t="shared" si="318"/>
        <v/>
      </c>
      <c r="G920" s="66" t="str">
        <f t="shared" si="319"/>
        <v/>
      </c>
      <c r="H920" s="57" t="str">
        <f t="shared" si="320"/>
        <v/>
      </c>
      <c r="I920" s="57" t="str">
        <f t="shared" si="321"/>
        <v/>
      </c>
      <c r="J920" s="64" t="str">
        <f t="shared" si="322"/>
        <v/>
      </c>
      <c r="K920" s="64" t="str">
        <f t="shared" si="323"/>
        <v/>
      </c>
      <c r="L920" s="114" t="str">
        <f t="shared" si="324"/>
        <v/>
      </c>
      <c r="M920" s="114" t="str">
        <f t="shared" si="325"/>
        <v/>
      </c>
      <c r="N920" s="113" t="str">
        <f>IF(B920&lt;&gt;"",IF(INDEX(ctrlage,B920)=TRUE,Livraison!$B$15-(YEAR(INDEX(pgebdat,B920))),""),"")</f>
        <v/>
      </c>
      <c r="O920" s="107"/>
      <c r="P920" s="105"/>
      <c r="Q920" s="108"/>
      <c r="R920" s="126"/>
      <c r="S920" s="108"/>
      <c r="T920" s="108"/>
      <c r="U920" s="108"/>
      <c r="V920" s="105"/>
      <c r="W920" s="132" t="str">
        <f t="shared" si="329"/>
        <v/>
      </c>
      <c r="X920" s="26" t="str">
        <f t="shared" si="326"/>
        <v/>
      </c>
      <c r="Y920" s="26" t="str">
        <f t="shared" si="308"/>
        <v/>
      </c>
      <c r="Z920" s="26" t="str">
        <f t="shared" si="309"/>
        <v/>
      </c>
      <c r="AA920" s="26" t="str">
        <f t="shared" si="310"/>
        <v/>
      </c>
      <c r="AB920" s="26" t="str">
        <f t="shared" si="311"/>
        <v/>
      </c>
      <c r="AC920" s="26" t="str">
        <f t="shared" si="312"/>
        <v/>
      </c>
      <c r="AD920" s="26" t="str">
        <f>IF(OR(ISBLANK(U920),ISBLANK(Q920),U920="-"),"",IF(ISNA(MATCH(U920,libtwolang,0)),FALSE,IF(AND(Z920=TRUE,INDEX(codetform,MATCH(Qualification!Q920,libtform,0))&gt;=10311000,INDEX(codetform,MATCH(Qualification!Q920,libtform,0))&lt;=10319900),IF(AND(INDEX(codetwolang,MATCH(Qualification!U920,libtwolang,0))&gt;=1,INDEX(codetwolang,MATCH(Qualification!U920,libtwolang,0))&lt;=999),TRUE,FALSE),IF(AND(INDEX(codetwolang,MATCH(Qualification!U920,libtwolang,0))&gt;=10,INDEX(codetwolang,MATCH(Qualification!U920,libtwolang,0))&lt;=99),FALSE,TRUE))))</f>
        <v/>
      </c>
      <c r="AE920" s="26" t="str">
        <f t="shared" si="327"/>
        <v/>
      </c>
      <c r="AF920" s="56" t="str">
        <f t="shared" si="313"/>
        <v/>
      </c>
    </row>
    <row r="921" spans="1:32">
      <c r="A921" s="40" t="str">
        <f t="shared" si="328"/>
        <v/>
      </c>
      <c r="B921" s="40" t="str">
        <f t="shared" si="314"/>
        <v/>
      </c>
      <c r="C921" s="65" t="str">
        <f t="shared" si="315"/>
        <v/>
      </c>
      <c r="D921" s="56" t="str">
        <f t="shared" si="316"/>
        <v/>
      </c>
      <c r="E921" s="56" t="str">
        <f t="shared" si="317"/>
        <v/>
      </c>
      <c r="F921" s="66" t="str">
        <f t="shared" si="318"/>
        <v/>
      </c>
      <c r="G921" s="66" t="str">
        <f t="shared" si="319"/>
        <v/>
      </c>
      <c r="H921" s="57" t="str">
        <f t="shared" si="320"/>
        <v/>
      </c>
      <c r="I921" s="57" t="str">
        <f t="shared" si="321"/>
        <v/>
      </c>
      <c r="J921" s="64" t="str">
        <f t="shared" si="322"/>
        <v/>
      </c>
      <c r="K921" s="64" t="str">
        <f t="shared" si="323"/>
        <v/>
      </c>
      <c r="L921" s="114" t="str">
        <f t="shared" si="324"/>
        <v/>
      </c>
      <c r="M921" s="114" t="str">
        <f t="shared" si="325"/>
        <v/>
      </c>
      <c r="N921" s="113" t="str">
        <f>IF(B921&lt;&gt;"",IF(INDEX(ctrlage,B921)=TRUE,Livraison!$B$15-(YEAR(INDEX(pgebdat,B921))),""),"")</f>
        <v/>
      </c>
      <c r="O921" s="107"/>
      <c r="P921" s="105"/>
      <c r="Q921" s="108"/>
      <c r="R921" s="126"/>
      <c r="S921" s="108"/>
      <c r="T921" s="108"/>
      <c r="U921" s="108"/>
      <c r="V921" s="105"/>
      <c r="W921" s="132" t="str">
        <f t="shared" si="329"/>
        <v/>
      </c>
      <c r="X921" s="26" t="str">
        <f t="shared" si="326"/>
        <v/>
      </c>
      <c r="Y921" s="26" t="str">
        <f t="shared" si="308"/>
        <v/>
      </c>
      <c r="Z921" s="26" t="str">
        <f t="shared" si="309"/>
        <v/>
      </c>
      <c r="AA921" s="26" t="str">
        <f t="shared" si="310"/>
        <v/>
      </c>
      <c r="AB921" s="26" t="str">
        <f t="shared" si="311"/>
        <v/>
      </c>
      <c r="AC921" s="26" t="str">
        <f t="shared" si="312"/>
        <v/>
      </c>
      <c r="AD921" s="26" t="str">
        <f>IF(OR(ISBLANK(U921),ISBLANK(Q921),U921="-"),"",IF(ISNA(MATCH(U921,libtwolang,0)),FALSE,IF(AND(Z921=TRUE,INDEX(codetform,MATCH(Qualification!Q921,libtform,0))&gt;=10311000,INDEX(codetform,MATCH(Qualification!Q921,libtform,0))&lt;=10319900),IF(AND(INDEX(codetwolang,MATCH(Qualification!U921,libtwolang,0))&gt;=1,INDEX(codetwolang,MATCH(Qualification!U921,libtwolang,0))&lt;=999),TRUE,FALSE),IF(AND(INDEX(codetwolang,MATCH(Qualification!U921,libtwolang,0))&gt;=10,INDEX(codetwolang,MATCH(Qualification!U921,libtwolang,0))&lt;=99),FALSE,TRUE))))</f>
        <v/>
      </c>
      <c r="AE921" s="26" t="str">
        <f t="shared" si="327"/>
        <v/>
      </c>
      <c r="AF921" s="56" t="str">
        <f t="shared" si="313"/>
        <v/>
      </c>
    </row>
    <row r="922" spans="1:32">
      <c r="A922" s="40" t="str">
        <f t="shared" si="328"/>
        <v/>
      </c>
      <c r="B922" s="40" t="str">
        <f t="shared" si="314"/>
        <v/>
      </c>
      <c r="C922" s="65" t="str">
        <f t="shared" si="315"/>
        <v/>
      </c>
      <c r="D922" s="56" t="str">
        <f t="shared" si="316"/>
        <v/>
      </c>
      <c r="E922" s="56" t="str">
        <f t="shared" si="317"/>
        <v/>
      </c>
      <c r="F922" s="66" t="str">
        <f t="shared" si="318"/>
        <v/>
      </c>
      <c r="G922" s="66" t="str">
        <f t="shared" si="319"/>
        <v/>
      </c>
      <c r="H922" s="57" t="str">
        <f t="shared" si="320"/>
        <v/>
      </c>
      <c r="I922" s="57" t="str">
        <f t="shared" si="321"/>
        <v/>
      </c>
      <c r="J922" s="64" t="str">
        <f t="shared" si="322"/>
        <v/>
      </c>
      <c r="K922" s="64" t="str">
        <f t="shared" si="323"/>
        <v/>
      </c>
      <c r="L922" s="114" t="str">
        <f t="shared" si="324"/>
        <v/>
      </c>
      <c r="M922" s="114" t="str">
        <f t="shared" si="325"/>
        <v/>
      </c>
      <c r="N922" s="113" t="str">
        <f>IF(B922&lt;&gt;"",IF(INDEX(ctrlage,B922)=TRUE,Livraison!$B$15-(YEAR(INDEX(pgebdat,B922))),""),"")</f>
        <v/>
      </c>
      <c r="O922" s="107"/>
      <c r="P922" s="105"/>
      <c r="Q922" s="108"/>
      <c r="R922" s="126"/>
      <c r="S922" s="108"/>
      <c r="T922" s="108"/>
      <c r="U922" s="108"/>
      <c r="V922" s="105"/>
      <c r="W922" s="132" t="str">
        <f t="shared" si="329"/>
        <v/>
      </c>
      <c r="X922" s="26" t="str">
        <f t="shared" si="326"/>
        <v/>
      </c>
      <c r="Y922" s="26" t="str">
        <f t="shared" si="308"/>
        <v/>
      </c>
      <c r="Z922" s="26" t="str">
        <f t="shared" si="309"/>
        <v/>
      </c>
      <c r="AA922" s="26" t="str">
        <f t="shared" si="310"/>
        <v/>
      </c>
      <c r="AB922" s="26" t="str">
        <f t="shared" si="311"/>
        <v/>
      </c>
      <c r="AC922" s="26" t="str">
        <f t="shared" si="312"/>
        <v/>
      </c>
      <c r="AD922" s="26" t="str">
        <f>IF(OR(ISBLANK(U922),ISBLANK(Q922),U922="-"),"",IF(ISNA(MATCH(U922,libtwolang,0)),FALSE,IF(AND(Z922=TRUE,INDEX(codetform,MATCH(Qualification!Q922,libtform,0))&gt;=10311000,INDEX(codetform,MATCH(Qualification!Q922,libtform,0))&lt;=10319900),IF(AND(INDEX(codetwolang,MATCH(Qualification!U922,libtwolang,0))&gt;=1,INDEX(codetwolang,MATCH(Qualification!U922,libtwolang,0))&lt;=999),TRUE,FALSE),IF(AND(INDEX(codetwolang,MATCH(Qualification!U922,libtwolang,0))&gt;=10,INDEX(codetwolang,MATCH(Qualification!U922,libtwolang,0))&lt;=99),FALSE,TRUE))))</f>
        <v/>
      </c>
      <c r="AE922" s="26" t="str">
        <f t="shared" si="327"/>
        <v/>
      </c>
      <c r="AF922" s="56" t="str">
        <f t="shared" si="313"/>
        <v/>
      </c>
    </row>
    <row r="923" spans="1:32">
      <c r="A923" s="40" t="str">
        <f t="shared" si="328"/>
        <v/>
      </c>
      <c r="B923" s="40" t="str">
        <f t="shared" si="314"/>
        <v/>
      </c>
      <c r="C923" s="65" t="str">
        <f t="shared" si="315"/>
        <v/>
      </c>
      <c r="D923" s="56" t="str">
        <f t="shared" si="316"/>
        <v/>
      </c>
      <c r="E923" s="56" t="str">
        <f t="shared" si="317"/>
        <v/>
      </c>
      <c r="F923" s="66" t="str">
        <f t="shared" si="318"/>
        <v/>
      </c>
      <c r="G923" s="66" t="str">
        <f t="shared" si="319"/>
        <v/>
      </c>
      <c r="H923" s="57" t="str">
        <f t="shared" si="320"/>
        <v/>
      </c>
      <c r="I923" s="57" t="str">
        <f t="shared" si="321"/>
        <v/>
      </c>
      <c r="J923" s="64" t="str">
        <f t="shared" si="322"/>
        <v/>
      </c>
      <c r="K923" s="64" t="str">
        <f t="shared" si="323"/>
        <v/>
      </c>
      <c r="L923" s="114" t="str">
        <f t="shared" si="324"/>
        <v/>
      </c>
      <c r="M923" s="114" t="str">
        <f t="shared" si="325"/>
        <v/>
      </c>
      <c r="N923" s="113" t="str">
        <f>IF(B923&lt;&gt;"",IF(INDEX(ctrlage,B923)=TRUE,Livraison!$B$15-(YEAR(INDEX(pgebdat,B923))),""),"")</f>
        <v/>
      </c>
      <c r="O923" s="107"/>
      <c r="P923" s="105"/>
      <c r="Q923" s="108"/>
      <c r="R923" s="126"/>
      <c r="S923" s="108"/>
      <c r="T923" s="108"/>
      <c r="U923" s="108"/>
      <c r="V923" s="105"/>
      <c r="W923" s="132" t="str">
        <f t="shared" si="329"/>
        <v/>
      </c>
      <c r="X923" s="26" t="str">
        <f t="shared" si="326"/>
        <v/>
      </c>
      <c r="Y923" s="26" t="str">
        <f t="shared" si="308"/>
        <v/>
      </c>
      <c r="Z923" s="26" t="str">
        <f t="shared" si="309"/>
        <v/>
      </c>
      <c r="AA923" s="26" t="str">
        <f t="shared" si="310"/>
        <v/>
      </c>
      <c r="AB923" s="26" t="str">
        <f t="shared" si="311"/>
        <v/>
      </c>
      <c r="AC923" s="26" t="str">
        <f t="shared" si="312"/>
        <v/>
      </c>
      <c r="AD923" s="26" t="str">
        <f>IF(OR(ISBLANK(U923),ISBLANK(Q923),U923="-"),"",IF(ISNA(MATCH(U923,libtwolang,0)),FALSE,IF(AND(Z923=TRUE,INDEX(codetform,MATCH(Qualification!Q923,libtform,0))&gt;=10311000,INDEX(codetform,MATCH(Qualification!Q923,libtform,0))&lt;=10319900),IF(AND(INDEX(codetwolang,MATCH(Qualification!U923,libtwolang,0))&gt;=1,INDEX(codetwolang,MATCH(Qualification!U923,libtwolang,0))&lt;=999),TRUE,FALSE),IF(AND(INDEX(codetwolang,MATCH(Qualification!U923,libtwolang,0))&gt;=10,INDEX(codetwolang,MATCH(Qualification!U923,libtwolang,0))&lt;=99),FALSE,TRUE))))</f>
        <v/>
      </c>
      <c r="AE923" s="26" t="str">
        <f t="shared" si="327"/>
        <v/>
      </c>
      <c r="AF923" s="56" t="str">
        <f t="shared" si="313"/>
        <v/>
      </c>
    </row>
    <row r="924" spans="1:32">
      <c r="A924" s="40" t="str">
        <f t="shared" si="328"/>
        <v/>
      </c>
      <c r="B924" s="40" t="str">
        <f t="shared" si="314"/>
        <v/>
      </c>
      <c r="C924" s="65" t="str">
        <f t="shared" si="315"/>
        <v/>
      </c>
      <c r="D924" s="56" t="str">
        <f t="shared" si="316"/>
        <v/>
      </c>
      <c r="E924" s="56" t="str">
        <f t="shared" si="317"/>
        <v/>
      </c>
      <c r="F924" s="66" t="str">
        <f t="shared" si="318"/>
        <v/>
      </c>
      <c r="G924" s="66" t="str">
        <f t="shared" si="319"/>
        <v/>
      </c>
      <c r="H924" s="57" t="str">
        <f t="shared" si="320"/>
        <v/>
      </c>
      <c r="I924" s="57" t="str">
        <f t="shared" si="321"/>
        <v/>
      </c>
      <c r="J924" s="64" t="str">
        <f t="shared" si="322"/>
        <v/>
      </c>
      <c r="K924" s="64" t="str">
        <f t="shared" si="323"/>
        <v/>
      </c>
      <c r="L924" s="114" t="str">
        <f t="shared" si="324"/>
        <v/>
      </c>
      <c r="M924" s="114" t="str">
        <f t="shared" si="325"/>
        <v/>
      </c>
      <c r="N924" s="113" t="str">
        <f>IF(B924&lt;&gt;"",IF(INDEX(ctrlage,B924)=TRUE,Livraison!$B$15-(YEAR(INDEX(pgebdat,B924))),""),"")</f>
        <v/>
      </c>
      <c r="O924" s="107"/>
      <c r="P924" s="105"/>
      <c r="Q924" s="108"/>
      <c r="R924" s="126"/>
      <c r="S924" s="108"/>
      <c r="T924" s="108"/>
      <c r="U924" s="108"/>
      <c r="V924" s="105"/>
      <c r="W924" s="132" t="str">
        <f t="shared" si="329"/>
        <v/>
      </c>
      <c r="X924" s="26" t="str">
        <f t="shared" si="326"/>
        <v/>
      </c>
      <c r="Y924" s="26" t="str">
        <f t="shared" si="308"/>
        <v/>
      </c>
      <c r="Z924" s="26" t="str">
        <f t="shared" si="309"/>
        <v/>
      </c>
      <c r="AA924" s="26" t="str">
        <f t="shared" si="310"/>
        <v/>
      </c>
      <c r="AB924" s="26" t="str">
        <f t="shared" si="311"/>
        <v/>
      </c>
      <c r="AC924" s="26" t="str">
        <f t="shared" si="312"/>
        <v/>
      </c>
      <c r="AD924" s="26" t="str">
        <f>IF(OR(ISBLANK(U924),ISBLANK(Q924),U924="-"),"",IF(ISNA(MATCH(U924,libtwolang,0)),FALSE,IF(AND(Z924=TRUE,INDEX(codetform,MATCH(Qualification!Q924,libtform,0))&gt;=10311000,INDEX(codetform,MATCH(Qualification!Q924,libtform,0))&lt;=10319900),IF(AND(INDEX(codetwolang,MATCH(Qualification!U924,libtwolang,0))&gt;=1,INDEX(codetwolang,MATCH(Qualification!U924,libtwolang,0))&lt;=999),TRUE,FALSE),IF(AND(INDEX(codetwolang,MATCH(Qualification!U924,libtwolang,0))&gt;=10,INDEX(codetwolang,MATCH(Qualification!U924,libtwolang,0))&lt;=99),FALSE,TRUE))))</f>
        <v/>
      </c>
      <c r="AE924" s="26" t="str">
        <f t="shared" si="327"/>
        <v/>
      </c>
      <c r="AF924" s="56" t="str">
        <f t="shared" si="313"/>
        <v/>
      </c>
    </row>
    <row r="925" spans="1:32">
      <c r="A925" s="40" t="str">
        <f t="shared" si="328"/>
        <v/>
      </c>
      <c r="B925" s="40" t="str">
        <f t="shared" si="314"/>
        <v/>
      </c>
      <c r="C925" s="65" t="str">
        <f t="shared" si="315"/>
        <v/>
      </c>
      <c r="D925" s="56" t="str">
        <f t="shared" si="316"/>
        <v/>
      </c>
      <c r="E925" s="56" t="str">
        <f t="shared" si="317"/>
        <v/>
      </c>
      <c r="F925" s="66" t="str">
        <f t="shared" si="318"/>
        <v/>
      </c>
      <c r="G925" s="66" t="str">
        <f t="shared" si="319"/>
        <v/>
      </c>
      <c r="H925" s="57" t="str">
        <f t="shared" si="320"/>
        <v/>
      </c>
      <c r="I925" s="57" t="str">
        <f t="shared" si="321"/>
        <v/>
      </c>
      <c r="J925" s="64" t="str">
        <f t="shared" si="322"/>
        <v/>
      </c>
      <c r="K925" s="64" t="str">
        <f t="shared" si="323"/>
        <v/>
      </c>
      <c r="L925" s="114" t="str">
        <f t="shared" si="324"/>
        <v/>
      </c>
      <c r="M925" s="114" t="str">
        <f t="shared" si="325"/>
        <v/>
      </c>
      <c r="N925" s="113" t="str">
        <f>IF(B925&lt;&gt;"",IF(INDEX(ctrlage,B925)=TRUE,Livraison!$B$15-(YEAR(INDEX(pgebdat,B925))),""),"")</f>
        <v/>
      </c>
      <c r="O925" s="107"/>
      <c r="P925" s="105"/>
      <c r="Q925" s="108"/>
      <c r="R925" s="126"/>
      <c r="S925" s="108"/>
      <c r="T925" s="108"/>
      <c r="U925" s="108"/>
      <c r="V925" s="105"/>
      <c r="W925" s="132" t="str">
        <f t="shared" si="329"/>
        <v/>
      </c>
      <c r="X925" s="26" t="str">
        <f t="shared" si="326"/>
        <v/>
      </c>
      <c r="Y925" s="26" t="str">
        <f t="shared" si="308"/>
        <v/>
      </c>
      <c r="Z925" s="26" t="str">
        <f t="shared" si="309"/>
        <v/>
      </c>
      <c r="AA925" s="26" t="str">
        <f t="shared" si="310"/>
        <v/>
      </c>
      <c r="AB925" s="26" t="str">
        <f t="shared" si="311"/>
        <v/>
      </c>
      <c r="AC925" s="26" t="str">
        <f t="shared" si="312"/>
        <v/>
      </c>
      <c r="AD925" s="26" t="str">
        <f>IF(OR(ISBLANK(U925),ISBLANK(Q925),U925="-"),"",IF(ISNA(MATCH(U925,libtwolang,0)),FALSE,IF(AND(Z925=TRUE,INDEX(codetform,MATCH(Qualification!Q925,libtform,0))&gt;=10311000,INDEX(codetform,MATCH(Qualification!Q925,libtform,0))&lt;=10319900),IF(AND(INDEX(codetwolang,MATCH(Qualification!U925,libtwolang,0))&gt;=1,INDEX(codetwolang,MATCH(Qualification!U925,libtwolang,0))&lt;=999),TRUE,FALSE),IF(AND(INDEX(codetwolang,MATCH(Qualification!U925,libtwolang,0))&gt;=10,INDEX(codetwolang,MATCH(Qualification!U925,libtwolang,0))&lt;=99),FALSE,TRUE))))</f>
        <v/>
      </c>
      <c r="AE925" s="26" t="str">
        <f t="shared" si="327"/>
        <v/>
      </c>
      <c r="AF925" s="56" t="str">
        <f t="shared" si="313"/>
        <v/>
      </c>
    </row>
    <row r="926" spans="1:32">
      <c r="A926" s="40" t="str">
        <f t="shared" si="328"/>
        <v/>
      </c>
      <c r="B926" s="40" t="str">
        <f t="shared" si="314"/>
        <v/>
      </c>
      <c r="C926" s="65" t="str">
        <f t="shared" si="315"/>
        <v/>
      </c>
      <c r="D926" s="56" t="str">
        <f t="shared" si="316"/>
        <v/>
      </c>
      <c r="E926" s="56" t="str">
        <f t="shared" si="317"/>
        <v/>
      </c>
      <c r="F926" s="66" t="str">
        <f t="shared" si="318"/>
        <v/>
      </c>
      <c r="G926" s="66" t="str">
        <f t="shared" si="319"/>
        <v/>
      </c>
      <c r="H926" s="57" t="str">
        <f t="shared" si="320"/>
        <v/>
      </c>
      <c r="I926" s="57" t="str">
        <f t="shared" si="321"/>
        <v/>
      </c>
      <c r="J926" s="64" t="str">
        <f t="shared" si="322"/>
        <v/>
      </c>
      <c r="K926" s="64" t="str">
        <f t="shared" si="323"/>
        <v/>
      </c>
      <c r="L926" s="114" t="str">
        <f t="shared" si="324"/>
        <v/>
      </c>
      <c r="M926" s="114" t="str">
        <f t="shared" si="325"/>
        <v/>
      </c>
      <c r="N926" s="113" t="str">
        <f>IF(B926&lt;&gt;"",IF(INDEX(ctrlage,B926)=TRUE,Livraison!$B$15-(YEAR(INDEX(pgebdat,B926))),""),"")</f>
        <v/>
      </c>
      <c r="O926" s="107"/>
      <c r="P926" s="105"/>
      <c r="Q926" s="108"/>
      <c r="R926" s="126"/>
      <c r="S926" s="108"/>
      <c r="T926" s="108"/>
      <c r="U926" s="108"/>
      <c r="V926" s="105"/>
      <c r="W926" s="132" t="str">
        <f t="shared" si="329"/>
        <v/>
      </c>
      <c r="X926" s="26" t="str">
        <f t="shared" si="326"/>
        <v/>
      </c>
      <c r="Y926" s="26" t="str">
        <f t="shared" si="308"/>
        <v/>
      </c>
      <c r="Z926" s="26" t="str">
        <f t="shared" si="309"/>
        <v/>
      </c>
      <c r="AA926" s="26" t="str">
        <f t="shared" si="310"/>
        <v/>
      </c>
      <c r="AB926" s="26" t="str">
        <f t="shared" si="311"/>
        <v/>
      </c>
      <c r="AC926" s="26" t="str">
        <f t="shared" si="312"/>
        <v/>
      </c>
      <c r="AD926" s="26" t="str">
        <f>IF(OR(ISBLANK(U926),ISBLANK(Q926),U926="-"),"",IF(ISNA(MATCH(U926,libtwolang,0)),FALSE,IF(AND(Z926=TRUE,INDEX(codetform,MATCH(Qualification!Q926,libtform,0))&gt;=10311000,INDEX(codetform,MATCH(Qualification!Q926,libtform,0))&lt;=10319900),IF(AND(INDEX(codetwolang,MATCH(Qualification!U926,libtwolang,0))&gt;=1,INDEX(codetwolang,MATCH(Qualification!U926,libtwolang,0))&lt;=999),TRUE,FALSE),IF(AND(INDEX(codetwolang,MATCH(Qualification!U926,libtwolang,0))&gt;=10,INDEX(codetwolang,MATCH(Qualification!U926,libtwolang,0))&lt;=99),FALSE,TRUE))))</f>
        <v/>
      </c>
      <c r="AE926" s="26" t="str">
        <f t="shared" si="327"/>
        <v/>
      </c>
      <c r="AF926" s="56" t="str">
        <f t="shared" si="313"/>
        <v/>
      </c>
    </row>
    <row r="927" spans="1:32">
      <c r="A927" s="40" t="str">
        <f t="shared" si="328"/>
        <v/>
      </c>
      <c r="B927" s="40" t="str">
        <f t="shared" si="314"/>
        <v/>
      </c>
      <c r="C927" s="65" t="str">
        <f t="shared" si="315"/>
        <v/>
      </c>
      <c r="D927" s="56" t="str">
        <f t="shared" si="316"/>
        <v/>
      </c>
      <c r="E927" s="56" t="str">
        <f t="shared" si="317"/>
        <v/>
      </c>
      <c r="F927" s="66" t="str">
        <f t="shared" si="318"/>
        <v/>
      </c>
      <c r="G927" s="66" t="str">
        <f t="shared" si="319"/>
        <v/>
      </c>
      <c r="H927" s="57" t="str">
        <f t="shared" si="320"/>
        <v/>
      </c>
      <c r="I927" s="57" t="str">
        <f t="shared" si="321"/>
        <v/>
      </c>
      <c r="J927" s="64" t="str">
        <f t="shared" si="322"/>
        <v/>
      </c>
      <c r="K927" s="64" t="str">
        <f t="shared" si="323"/>
        <v/>
      </c>
      <c r="L927" s="114" t="str">
        <f t="shared" si="324"/>
        <v/>
      </c>
      <c r="M927" s="114" t="str">
        <f t="shared" si="325"/>
        <v/>
      </c>
      <c r="N927" s="113" t="str">
        <f>IF(B927&lt;&gt;"",IF(INDEX(ctrlage,B927)=TRUE,Livraison!$B$15-(YEAR(INDEX(pgebdat,B927))),""),"")</f>
        <v/>
      </c>
      <c r="O927" s="107"/>
      <c r="P927" s="105"/>
      <c r="Q927" s="108"/>
      <c r="R927" s="126"/>
      <c r="S927" s="108"/>
      <c r="T927" s="108"/>
      <c r="U927" s="108"/>
      <c r="V927" s="105"/>
      <c r="W927" s="132" t="str">
        <f t="shared" si="329"/>
        <v/>
      </c>
      <c r="X927" s="26" t="str">
        <f t="shared" si="326"/>
        <v/>
      </c>
      <c r="Y927" s="26" t="str">
        <f t="shared" si="308"/>
        <v/>
      </c>
      <c r="Z927" s="26" t="str">
        <f t="shared" si="309"/>
        <v/>
      </c>
      <c r="AA927" s="26" t="str">
        <f t="shared" si="310"/>
        <v/>
      </c>
      <c r="AB927" s="26" t="str">
        <f t="shared" si="311"/>
        <v/>
      </c>
      <c r="AC927" s="26" t="str">
        <f t="shared" si="312"/>
        <v/>
      </c>
      <c r="AD927" s="26" t="str">
        <f>IF(OR(ISBLANK(U927),ISBLANK(Q927),U927="-"),"",IF(ISNA(MATCH(U927,libtwolang,0)),FALSE,IF(AND(Z927=TRUE,INDEX(codetform,MATCH(Qualification!Q927,libtform,0))&gt;=10311000,INDEX(codetform,MATCH(Qualification!Q927,libtform,0))&lt;=10319900),IF(AND(INDEX(codetwolang,MATCH(Qualification!U927,libtwolang,0))&gt;=1,INDEX(codetwolang,MATCH(Qualification!U927,libtwolang,0))&lt;=999),TRUE,FALSE),IF(AND(INDEX(codetwolang,MATCH(Qualification!U927,libtwolang,0))&gt;=10,INDEX(codetwolang,MATCH(Qualification!U927,libtwolang,0))&lt;=99),FALSE,TRUE))))</f>
        <v/>
      </c>
      <c r="AE927" s="26" t="str">
        <f t="shared" si="327"/>
        <v/>
      </c>
      <c r="AF927" s="56" t="str">
        <f t="shared" si="313"/>
        <v/>
      </c>
    </row>
    <row r="928" spans="1:32">
      <c r="A928" s="40" t="str">
        <f t="shared" si="328"/>
        <v/>
      </c>
      <c r="B928" s="40" t="str">
        <f t="shared" si="314"/>
        <v/>
      </c>
      <c r="C928" s="65" t="str">
        <f t="shared" si="315"/>
        <v/>
      </c>
      <c r="D928" s="56" t="str">
        <f t="shared" si="316"/>
        <v/>
      </c>
      <c r="E928" s="56" t="str">
        <f t="shared" si="317"/>
        <v/>
      </c>
      <c r="F928" s="66" t="str">
        <f t="shared" si="318"/>
        <v/>
      </c>
      <c r="G928" s="66" t="str">
        <f t="shared" si="319"/>
        <v/>
      </c>
      <c r="H928" s="57" t="str">
        <f t="shared" si="320"/>
        <v/>
      </c>
      <c r="I928" s="57" t="str">
        <f t="shared" si="321"/>
        <v/>
      </c>
      <c r="J928" s="64" t="str">
        <f t="shared" si="322"/>
        <v/>
      </c>
      <c r="K928" s="64" t="str">
        <f t="shared" si="323"/>
        <v/>
      </c>
      <c r="L928" s="114" t="str">
        <f t="shared" si="324"/>
        <v/>
      </c>
      <c r="M928" s="114" t="str">
        <f t="shared" si="325"/>
        <v/>
      </c>
      <c r="N928" s="113" t="str">
        <f>IF(B928&lt;&gt;"",IF(INDEX(ctrlage,B928)=TRUE,Livraison!$B$15-(YEAR(INDEX(pgebdat,B928))),""),"")</f>
        <v/>
      </c>
      <c r="O928" s="107"/>
      <c r="P928" s="105"/>
      <c r="Q928" s="108"/>
      <c r="R928" s="126"/>
      <c r="S928" s="108"/>
      <c r="T928" s="108"/>
      <c r="U928" s="108"/>
      <c r="V928" s="105"/>
      <c r="W928" s="132" t="str">
        <f t="shared" si="329"/>
        <v/>
      </c>
      <c r="X928" s="26" t="str">
        <f t="shared" si="326"/>
        <v/>
      </c>
      <c r="Y928" s="26" t="str">
        <f t="shared" si="308"/>
        <v/>
      </c>
      <c r="Z928" s="26" t="str">
        <f t="shared" si="309"/>
        <v/>
      </c>
      <c r="AA928" s="26" t="str">
        <f t="shared" si="310"/>
        <v/>
      </c>
      <c r="AB928" s="26" t="str">
        <f t="shared" si="311"/>
        <v/>
      </c>
      <c r="AC928" s="26" t="str">
        <f t="shared" si="312"/>
        <v/>
      </c>
      <c r="AD928" s="26" t="str">
        <f>IF(OR(ISBLANK(U928),ISBLANK(Q928),U928="-"),"",IF(ISNA(MATCH(U928,libtwolang,0)),FALSE,IF(AND(Z928=TRUE,INDEX(codetform,MATCH(Qualification!Q928,libtform,0))&gt;=10311000,INDEX(codetform,MATCH(Qualification!Q928,libtform,0))&lt;=10319900),IF(AND(INDEX(codetwolang,MATCH(Qualification!U928,libtwolang,0))&gt;=1,INDEX(codetwolang,MATCH(Qualification!U928,libtwolang,0))&lt;=999),TRUE,FALSE),IF(AND(INDEX(codetwolang,MATCH(Qualification!U928,libtwolang,0))&gt;=10,INDEX(codetwolang,MATCH(Qualification!U928,libtwolang,0))&lt;=99),FALSE,TRUE))))</f>
        <v/>
      </c>
      <c r="AE928" s="26" t="str">
        <f t="shared" si="327"/>
        <v/>
      </c>
      <c r="AF928" s="56" t="str">
        <f t="shared" si="313"/>
        <v/>
      </c>
    </row>
    <row r="929" spans="1:32">
      <c r="A929" s="40" t="str">
        <f t="shared" si="328"/>
        <v/>
      </c>
      <c r="B929" s="40" t="str">
        <f t="shared" si="314"/>
        <v/>
      </c>
      <c r="C929" s="65" t="str">
        <f t="shared" si="315"/>
        <v/>
      </c>
      <c r="D929" s="56" t="str">
        <f t="shared" si="316"/>
        <v/>
      </c>
      <c r="E929" s="56" t="str">
        <f t="shared" si="317"/>
        <v/>
      </c>
      <c r="F929" s="66" t="str">
        <f t="shared" si="318"/>
        <v/>
      </c>
      <c r="G929" s="66" t="str">
        <f t="shared" si="319"/>
        <v/>
      </c>
      <c r="H929" s="57" t="str">
        <f t="shared" si="320"/>
        <v/>
      </c>
      <c r="I929" s="57" t="str">
        <f t="shared" si="321"/>
        <v/>
      </c>
      <c r="J929" s="64" t="str">
        <f t="shared" si="322"/>
        <v/>
      </c>
      <c r="K929" s="64" t="str">
        <f t="shared" si="323"/>
        <v/>
      </c>
      <c r="L929" s="114" t="str">
        <f t="shared" si="324"/>
        <v/>
      </c>
      <c r="M929" s="114" t="str">
        <f t="shared" si="325"/>
        <v/>
      </c>
      <c r="N929" s="113" t="str">
        <f>IF(B929&lt;&gt;"",IF(INDEX(ctrlage,B929)=TRUE,Livraison!$B$15-(YEAR(INDEX(pgebdat,B929))),""),"")</f>
        <v/>
      </c>
      <c r="O929" s="107"/>
      <c r="P929" s="105"/>
      <c r="Q929" s="108"/>
      <c r="R929" s="126"/>
      <c r="S929" s="108"/>
      <c r="T929" s="108"/>
      <c r="U929" s="108"/>
      <c r="V929" s="105"/>
      <c r="W929" s="132" t="str">
        <f t="shared" si="329"/>
        <v/>
      </c>
      <c r="X929" s="26" t="str">
        <f t="shared" si="326"/>
        <v/>
      </c>
      <c r="Y929" s="26" t="str">
        <f t="shared" si="308"/>
        <v/>
      </c>
      <c r="Z929" s="26" t="str">
        <f t="shared" si="309"/>
        <v/>
      </c>
      <c r="AA929" s="26" t="str">
        <f t="shared" si="310"/>
        <v/>
      </c>
      <c r="AB929" s="26" t="str">
        <f t="shared" si="311"/>
        <v/>
      </c>
      <c r="AC929" s="26" t="str">
        <f t="shared" si="312"/>
        <v/>
      </c>
      <c r="AD929" s="26" t="str">
        <f>IF(OR(ISBLANK(U929),ISBLANK(Q929),U929="-"),"",IF(ISNA(MATCH(U929,libtwolang,0)),FALSE,IF(AND(Z929=TRUE,INDEX(codetform,MATCH(Qualification!Q929,libtform,0))&gt;=10311000,INDEX(codetform,MATCH(Qualification!Q929,libtform,0))&lt;=10319900),IF(AND(INDEX(codetwolang,MATCH(Qualification!U929,libtwolang,0))&gt;=1,INDEX(codetwolang,MATCH(Qualification!U929,libtwolang,0))&lt;=999),TRUE,FALSE),IF(AND(INDEX(codetwolang,MATCH(Qualification!U929,libtwolang,0))&gt;=10,INDEX(codetwolang,MATCH(Qualification!U929,libtwolang,0))&lt;=99),FALSE,TRUE))))</f>
        <v/>
      </c>
      <c r="AE929" s="26" t="str">
        <f t="shared" si="327"/>
        <v/>
      </c>
      <c r="AF929" s="56" t="str">
        <f t="shared" si="313"/>
        <v/>
      </c>
    </row>
    <row r="930" spans="1:32">
      <c r="A930" s="40" t="str">
        <f t="shared" si="328"/>
        <v/>
      </c>
      <c r="B930" s="40" t="str">
        <f t="shared" si="314"/>
        <v/>
      </c>
      <c r="C930" s="65" t="str">
        <f t="shared" si="315"/>
        <v/>
      </c>
      <c r="D930" s="56" t="str">
        <f t="shared" si="316"/>
        <v/>
      </c>
      <c r="E930" s="56" t="str">
        <f t="shared" si="317"/>
        <v/>
      </c>
      <c r="F930" s="66" t="str">
        <f t="shared" si="318"/>
        <v/>
      </c>
      <c r="G930" s="66" t="str">
        <f t="shared" si="319"/>
        <v/>
      </c>
      <c r="H930" s="57" t="str">
        <f t="shared" si="320"/>
        <v/>
      </c>
      <c r="I930" s="57" t="str">
        <f t="shared" si="321"/>
        <v/>
      </c>
      <c r="J930" s="64" t="str">
        <f t="shared" si="322"/>
        <v/>
      </c>
      <c r="K930" s="64" t="str">
        <f t="shared" si="323"/>
        <v/>
      </c>
      <c r="L930" s="114" t="str">
        <f t="shared" si="324"/>
        <v/>
      </c>
      <c r="M930" s="114" t="str">
        <f t="shared" si="325"/>
        <v/>
      </c>
      <c r="N930" s="113" t="str">
        <f>IF(B930&lt;&gt;"",IF(INDEX(ctrlage,B930)=TRUE,Livraison!$B$15-(YEAR(INDEX(pgebdat,B930))),""),"")</f>
        <v/>
      </c>
      <c r="O930" s="107"/>
      <c r="P930" s="105"/>
      <c r="Q930" s="108"/>
      <c r="R930" s="126"/>
      <c r="S930" s="108"/>
      <c r="T930" s="108"/>
      <c r="U930" s="108"/>
      <c r="V930" s="105"/>
      <c r="W930" s="132" t="str">
        <f t="shared" si="329"/>
        <v/>
      </c>
      <c r="X930" s="26" t="str">
        <f t="shared" si="326"/>
        <v/>
      </c>
      <c r="Y930" s="26" t="str">
        <f t="shared" si="308"/>
        <v/>
      </c>
      <c r="Z930" s="26" t="str">
        <f t="shared" si="309"/>
        <v/>
      </c>
      <c r="AA930" s="26" t="str">
        <f t="shared" si="310"/>
        <v/>
      </c>
      <c r="AB930" s="26" t="str">
        <f t="shared" si="311"/>
        <v/>
      </c>
      <c r="AC930" s="26" t="str">
        <f t="shared" si="312"/>
        <v/>
      </c>
      <c r="AD930" s="26" t="str">
        <f>IF(OR(ISBLANK(U930),ISBLANK(Q930),U930="-"),"",IF(ISNA(MATCH(U930,libtwolang,0)),FALSE,IF(AND(Z930=TRUE,INDEX(codetform,MATCH(Qualification!Q930,libtform,0))&gt;=10311000,INDEX(codetform,MATCH(Qualification!Q930,libtform,0))&lt;=10319900),IF(AND(INDEX(codetwolang,MATCH(Qualification!U930,libtwolang,0))&gt;=1,INDEX(codetwolang,MATCH(Qualification!U930,libtwolang,0))&lt;=999),TRUE,FALSE),IF(AND(INDEX(codetwolang,MATCH(Qualification!U930,libtwolang,0))&gt;=10,INDEX(codetwolang,MATCH(Qualification!U930,libtwolang,0))&lt;=99),FALSE,TRUE))))</f>
        <v/>
      </c>
      <c r="AE930" s="26" t="str">
        <f t="shared" si="327"/>
        <v/>
      </c>
      <c r="AF930" s="56" t="str">
        <f t="shared" si="313"/>
        <v/>
      </c>
    </row>
    <row r="931" spans="1:32">
      <c r="A931" s="40" t="str">
        <f t="shared" si="328"/>
        <v/>
      </c>
      <c r="B931" s="40" t="str">
        <f t="shared" si="314"/>
        <v/>
      </c>
      <c r="C931" s="65" t="str">
        <f t="shared" si="315"/>
        <v/>
      </c>
      <c r="D931" s="56" t="str">
        <f t="shared" si="316"/>
        <v/>
      </c>
      <c r="E931" s="56" t="str">
        <f t="shared" si="317"/>
        <v/>
      </c>
      <c r="F931" s="66" t="str">
        <f t="shared" si="318"/>
        <v/>
      </c>
      <c r="G931" s="66" t="str">
        <f t="shared" si="319"/>
        <v/>
      </c>
      <c r="H931" s="57" t="str">
        <f t="shared" si="320"/>
        <v/>
      </c>
      <c r="I931" s="57" t="str">
        <f t="shared" si="321"/>
        <v/>
      </c>
      <c r="J931" s="64" t="str">
        <f t="shared" si="322"/>
        <v/>
      </c>
      <c r="K931" s="64" t="str">
        <f t="shared" si="323"/>
        <v/>
      </c>
      <c r="L931" s="114" t="str">
        <f t="shared" si="324"/>
        <v/>
      </c>
      <c r="M931" s="114" t="str">
        <f t="shared" si="325"/>
        <v/>
      </c>
      <c r="N931" s="113" t="str">
        <f>IF(B931&lt;&gt;"",IF(INDEX(ctrlage,B931)=TRUE,Livraison!$B$15-(YEAR(INDEX(pgebdat,B931))),""),"")</f>
        <v/>
      </c>
      <c r="O931" s="107"/>
      <c r="P931" s="105"/>
      <c r="Q931" s="108"/>
      <c r="R931" s="126"/>
      <c r="S931" s="108"/>
      <c r="T931" s="108"/>
      <c r="U931" s="108"/>
      <c r="V931" s="105"/>
      <c r="W931" s="132" t="str">
        <f t="shared" si="329"/>
        <v/>
      </c>
      <c r="X931" s="26" t="str">
        <f t="shared" si="326"/>
        <v/>
      </c>
      <c r="Y931" s="26" t="str">
        <f t="shared" si="308"/>
        <v/>
      </c>
      <c r="Z931" s="26" t="str">
        <f t="shared" si="309"/>
        <v/>
      </c>
      <c r="AA931" s="26" t="str">
        <f t="shared" si="310"/>
        <v/>
      </c>
      <c r="AB931" s="26" t="str">
        <f t="shared" si="311"/>
        <v/>
      </c>
      <c r="AC931" s="26" t="str">
        <f t="shared" si="312"/>
        <v/>
      </c>
      <c r="AD931" s="26" t="str">
        <f>IF(OR(ISBLANK(U931),ISBLANK(Q931),U931="-"),"",IF(ISNA(MATCH(U931,libtwolang,0)),FALSE,IF(AND(Z931=TRUE,INDEX(codetform,MATCH(Qualification!Q931,libtform,0))&gt;=10311000,INDEX(codetform,MATCH(Qualification!Q931,libtform,0))&lt;=10319900),IF(AND(INDEX(codetwolang,MATCH(Qualification!U931,libtwolang,0))&gt;=1,INDEX(codetwolang,MATCH(Qualification!U931,libtwolang,0))&lt;=999),TRUE,FALSE),IF(AND(INDEX(codetwolang,MATCH(Qualification!U931,libtwolang,0))&gt;=10,INDEX(codetwolang,MATCH(Qualification!U931,libtwolang,0))&lt;=99),FALSE,TRUE))))</f>
        <v/>
      </c>
      <c r="AE931" s="26" t="str">
        <f t="shared" si="327"/>
        <v/>
      </c>
      <c r="AF931" s="56" t="str">
        <f t="shared" si="313"/>
        <v/>
      </c>
    </row>
    <row r="932" spans="1:32">
      <c r="A932" s="40" t="str">
        <f t="shared" si="328"/>
        <v/>
      </c>
      <c r="B932" s="40" t="str">
        <f t="shared" si="314"/>
        <v/>
      </c>
      <c r="C932" s="65" t="str">
        <f t="shared" si="315"/>
        <v/>
      </c>
      <c r="D932" s="56" t="str">
        <f t="shared" si="316"/>
        <v/>
      </c>
      <c r="E932" s="56" t="str">
        <f t="shared" si="317"/>
        <v/>
      </c>
      <c r="F932" s="66" t="str">
        <f t="shared" si="318"/>
        <v/>
      </c>
      <c r="G932" s="66" t="str">
        <f t="shared" si="319"/>
        <v/>
      </c>
      <c r="H932" s="57" t="str">
        <f t="shared" si="320"/>
        <v/>
      </c>
      <c r="I932" s="57" t="str">
        <f t="shared" si="321"/>
        <v/>
      </c>
      <c r="J932" s="64" t="str">
        <f t="shared" si="322"/>
        <v/>
      </c>
      <c r="K932" s="64" t="str">
        <f t="shared" si="323"/>
        <v/>
      </c>
      <c r="L932" s="114" t="str">
        <f t="shared" si="324"/>
        <v/>
      </c>
      <c r="M932" s="114" t="str">
        <f t="shared" si="325"/>
        <v/>
      </c>
      <c r="N932" s="113" t="str">
        <f>IF(B932&lt;&gt;"",IF(INDEX(ctrlage,B932)=TRUE,Livraison!$B$15-(YEAR(INDEX(pgebdat,B932))),""),"")</f>
        <v/>
      </c>
      <c r="O932" s="107"/>
      <c r="P932" s="105"/>
      <c r="Q932" s="108"/>
      <c r="R932" s="126"/>
      <c r="S932" s="108"/>
      <c r="T932" s="108"/>
      <c r="U932" s="108"/>
      <c r="V932" s="105"/>
      <c r="W932" s="132" t="str">
        <f t="shared" si="329"/>
        <v/>
      </c>
      <c r="X932" s="26" t="str">
        <f t="shared" si="326"/>
        <v/>
      </c>
      <c r="Y932" s="26" t="str">
        <f t="shared" si="308"/>
        <v/>
      </c>
      <c r="Z932" s="26" t="str">
        <f t="shared" si="309"/>
        <v/>
      </c>
      <c r="AA932" s="26" t="str">
        <f t="shared" si="310"/>
        <v/>
      </c>
      <c r="AB932" s="26" t="str">
        <f t="shared" si="311"/>
        <v/>
      </c>
      <c r="AC932" s="26" t="str">
        <f t="shared" si="312"/>
        <v/>
      </c>
      <c r="AD932" s="26" t="str">
        <f>IF(OR(ISBLANK(U932),ISBLANK(Q932),U932="-"),"",IF(ISNA(MATCH(U932,libtwolang,0)),FALSE,IF(AND(Z932=TRUE,INDEX(codetform,MATCH(Qualification!Q932,libtform,0))&gt;=10311000,INDEX(codetform,MATCH(Qualification!Q932,libtform,0))&lt;=10319900),IF(AND(INDEX(codetwolang,MATCH(Qualification!U932,libtwolang,0))&gt;=1,INDEX(codetwolang,MATCH(Qualification!U932,libtwolang,0))&lt;=999),TRUE,FALSE),IF(AND(INDEX(codetwolang,MATCH(Qualification!U932,libtwolang,0))&gt;=10,INDEX(codetwolang,MATCH(Qualification!U932,libtwolang,0))&lt;=99),FALSE,TRUE))))</f>
        <v/>
      </c>
      <c r="AE932" s="26" t="str">
        <f t="shared" si="327"/>
        <v/>
      </c>
      <c r="AF932" s="56" t="str">
        <f t="shared" si="313"/>
        <v/>
      </c>
    </row>
    <row r="933" spans="1:32">
      <c r="A933" s="40" t="str">
        <f t="shared" si="328"/>
        <v/>
      </c>
      <c r="B933" s="40" t="str">
        <f t="shared" si="314"/>
        <v/>
      </c>
      <c r="C933" s="65" t="str">
        <f t="shared" si="315"/>
        <v/>
      </c>
      <c r="D933" s="56" t="str">
        <f t="shared" si="316"/>
        <v/>
      </c>
      <c r="E933" s="56" t="str">
        <f t="shared" si="317"/>
        <v/>
      </c>
      <c r="F933" s="66" t="str">
        <f t="shared" si="318"/>
        <v/>
      </c>
      <c r="G933" s="66" t="str">
        <f t="shared" si="319"/>
        <v/>
      </c>
      <c r="H933" s="57" t="str">
        <f t="shared" si="320"/>
        <v/>
      </c>
      <c r="I933" s="57" t="str">
        <f t="shared" si="321"/>
        <v/>
      </c>
      <c r="J933" s="64" t="str">
        <f t="shared" si="322"/>
        <v/>
      </c>
      <c r="K933" s="64" t="str">
        <f t="shared" si="323"/>
        <v/>
      </c>
      <c r="L933" s="114" t="str">
        <f t="shared" si="324"/>
        <v/>
      </c>
      <c r="M933" s="114" t="str">
        <f t="shared" si="325"/>
        <v/>
      </c>
      <c r="N933" s="113" t="str">
        <f>IF(B933&lt;&gt;"",IF(INDEX(ctrlage,B933)=TRUE,Livraison!$B$15-(YEAR(INDEX(pgebdat,B933))),""),"")</f>
        <v/>
      </c>
      <c r="O933" s="107"/>
      <c r="P933" s="105"/>
      <c r="Q933" s="108"/>
      <c r="R933" s="126"/>
      <c r="S933" s="108"/>
      <c r="T933" s="108"/>
      <c r="U933" s="108"/>
      <c r="V933" s="105"/>
      <c r="W933" s="132" t="str">
        <f t="shared" si="329"/>
        <v/>
      </c>
      <c r="X933" s="26" t="str">
        <f t="shared" si="326"/>
        <v/>
      </c>
      <c r="Y933" s="26" t="str">
        <f t="shared" si="308"/>
        <v/>
      </c>
      <c r="Z933" s="26" t="str">
        <f t="shared" si="309"/>
        <v/>
      </c>
      <c r="AA933" s="26" t="str">
        <f t="shared" si="310"/>
        <v/>
      </c>
      <c r="AB933" s="26" t="str">
        <f t="shared" si="311"/>
        <v/>
      </c>
      <c r="AC933" s="26" t="str">
        <f t="shared" si="312"/>
        <v/>
      </c>
      <c r="AD933" s="26" t="str">
        <f>IF(OR(ISBLANK(U933),ISBLANK(Q933),U933="-"),"",IF(ISNA(MATCH(U933,libtwolang,0)),FALSE,IF(AND(Z933=TRUE,INDEX(codetform,MATCH(Qualification!Q933,libtform,0))&gt;=10311000,INDEX(codetform,MATCH(Qualification!Q933,libtform,0))&lt;=10319900),IF(AND(INDEX(codetwolang,MATCH(Qualification!U933,libtwolang,0))&gt;=1,INDEX(codetwolang,MATCH(Qualification!U933,libtwolang,0))&lt;=999),TRUE,FALSE),IF(AND(INDEX(codetwolang,MATCH(Qualification!U933,libtwolang,0))&gt;=10,INDEX(codetwolang,MATCH(Qualification!U933,libtwolang,0))&lt;=99),FALSE,TRUE))))</f>
        <v/>
      </c>
      <c r="AE933" s="26" t="str">
        <f t="shared" si="327"/>
        <v/>
      </c>
      <c r="AF933" s="56" t="str">
        <f t="shared" si="313"/>
        <v/>
      </c>
    </row>
    <row r="934" spans="1:32">
      <c r="A934" s="40" t="str">
        <f t="shared" si="328"/>
        <v/>
      </c>
      <c r="B934" s="40" t="str">
        <f t="shared" si="314"/>
        <v/>
      </c>
      <c r="C934" s="65" t="str">
        <f t="shared" si="315"/>
        <v/>
      </c>
      <c r="D934" s="56" t="str">
        <f t="shared" si="316"/>
        <v/>
      </c>
      <c r="E934" s="56" t="str">
        <f t="shared" si="317"/>
        <v/>
      </c>
      <c r="F934" s="66" t="str">
        <f t="shared" si="318"/>
        <v/>
      </c>
      <c r="G934" s="66" t="str">
        <f t="shared" si="319"/>
        <v/>
      </c>
      <c r="H934" s="57" t="str">
        <f t="shared" si="320"/>
        <v/>
      </c>
      <c r="I934" s="57" t="str">
        <f t="shared" si="321"/>
        <v/>
      </c>
      <c r="J934" s="64" t="str">
        <f t="shared" si="322"/>
        <v/>
      </c>
      <c r="K934" s="64" t="str">
        <f t="shared" si="323"/>
        <v/>
      </c>
      <c r="L934" s="114" t="str">
        <f t="shared" si="324"/>
        <v/>
      </c>
      <c r="M934" s="114" t="str">
        <f t="shared" si="325"/>
        <v/>
      </c>
      <c r="N934" s="113" t="str">
        <f>IF(B934&lt;&gt;"",IF(INDEX(ctrlage,B934)=TRUE,Livraison!$B$15-(YEAR(INDEX(pgebdat,B934))),""),"")</f>
        <v/>
      </c>
      <c r="O934" s="107"/>
      <c r="P934" s="105"/>
      <c r="Q934" s="108"/>
      <c r="R934" s="126"/>
      <c r="S934" s="108"/>
      <c r="T934" s="108"/>
      <c r="U934" s="108"/>
      <c r="V934" s="105"/>
      <c r="W934" s="132" t="str">
        <f t="shared" si="329"/>
        <v/>
      </c>
      <c r="X934" s="26" t="str">
        <f t="shared" si="326"/>
        <v/>
      </c>
      <c r="Y934" s="26" t="str">
        <f t="shared" si="308"/>
        <v/>
      </c>
      <c r="Z934" s="26" t="str">
        <f t="shared" si="309"/>
        <v/>
      </c>
      <c r="AA934" s="26" t="str">
        <f t="shared" si="310"/>
        <v/>
      </c>
      <c r="AB934" s="26" t="str">
        <f t="shared" si="311"/>
        <v/>
      </c>
      <c r="AC934" s="26" t="str">
        <f t="shared" si="312"/>
        <v/>
      </c>
      <c r="AD934" s="26" t="str">
        <f>IF(OR(ISBLANK(U934),ISBLANK(Q934),U934="-"),"",IF(ISNA(MATCH(U934,libtwolang,0)),FALSE,IF(AND(Z934=TRUE,INDEX(codetform,MATCH(Qualification!Q934,libtform,0))&gt;=10311000,INDEX(codetform,MATCH(Qualification!Q934,libtform,0))&lt;=10319900),IF(AND(INDEX(codetwolang,MATCH(Qualification!U934,libtwolang,0))&gt;=1,INDEX(codetwolang,MATCH(Qualification!U934,libtwolang,0))&lt;=999),TRUE,FALSE),IF(AND(INDEX(codetwolang,MATCH(Qualification!U934,libtwolang,0))&gt;=10,INDEX(codetwolang,MATCH(Qualification!U934,libtwolang,0))&lt;=99),FALSE,TRUE))))</f>
        <v/>
      </c>
      <c r="AE934" s="26" t="str">
        <f t="shared" si="327"/>
        <v/>
      </c>
      <c r="AF934" s="56" t="str">
        <f t="shared" si="313"/>
        <v/>
      </c>
    </row>
    <row r="935" spans="1:32">
      <c r="A935" s="40" t="str">
        <f t="shared" si="328"/>
        <v/>
      </c>
      <c r="B935" s="40" t="str">
        <f t="shared" si="314"/>
        <v/>
      </c>
      <c r="C935" s="65" t="str">
        <f t="shared" si="315"/>
        <v/>
      </c>
      <c r="D935" s="56" t="str">
        <f t="shared" si="316"/>
        <v/>
      </c>
      <c r="E935" s="56" t="str">
        <f t="shared" si="317"/>
        <v/>
      </c>
      <c r="F935" s="66" t="str">
        <f t="shared" si="318"/>
        <v/>
      </c>
      <c r="G935" s="66" t="str">
        <f t="shared" si="319"/>
        <v/>
      </c>
      <c r="H935" s="57" t="str">
        <f t="shared" si="320"/>
        <v/>
      </c>
      <c r="I935" s="57" t="str">
        <f t="shared" si="321"/>
        <v/>
      </c>
      <c r="J935" s="64" t="str">
        <f t="shared" si="322"/>
        <v/>
      </c>
      <c r="K935" s="64" t="str">
        <f t="shared" si="323"/>
        <v/>
      </c>
      <c r="L935" s="114" t="str">
        <f t="shared" si="324"/>
        <v/>
      </c>
      <c r="M935" s="114" t="str">
        <f t="shared" si="325"/>
        <v/>
      </c>
      <c r="N935" s="113" t="str">
        <f>IF(B935&lt;&gt;"",IF(INDEX(ctrlage,B935)=TRUE,Livraison!$B$15-(YEAR(INDEX(pgebdat,B935))),""),"")</f>
        <v/>
      </c>
      <c r="O935" s="107"/>
      <c r="P935" s="105"/>
      <c r="Q935" s="108"/>
      <c r="R935" s="126"/>
      <c r="S935" s="108"/>
      <c r="T935" s="108"/>
      <c r="U935" s="108"/>
      <c r="V935" s="105"/>
      <c r="W935" s="132" t="str">
        <f t="shared" si="329"/>
        <v/>
      </c>
      <c r="X935" s="26" t="str">
        <f t="shared" si="326"/>
        <v/>
      </c>
      <c r="Y935" s="26" t="str">
        <f t="shared" si="308"/>
        <v/>
      </c>
      <c r="Z935" s="26" t="str">
        <f t="shared" si="309"/>
        <v/>
      </c>
      <c r="AA935" s="26" t="str">
        <f t="shared" si="310"/>
        <v/>
      </c>
      <c r="AB935" s="26" t="str">
        <f t="shared" si="311"/>
        <v/>
      </c>
      <c r="AC935" s="26" t="str">
        <f t="shared" si="312"/>
        <v/>
      </c>
      <c r="AD935" s="26" t="str">
        <f>IF(OR(ISBLANK(U935),ISBLANK(Q935),U935="-"),"",IF(ISNA(MATCH(U935,libtwolang,0)),FALSE,IF(AND(Z935=TRUE,INDEX(codetform,MATCH(Qualification!Q935,libtform,0))&gt;=10311000,INDEX(codetform,MATCH(Qualification!Q935,libtform,0))&lt;=10319900),IF(AND(INDEX(codetwolang,MATCH(Qualification!U935,libtwolang,0))&gt;=1,INDEX(codetwolang,MATCH(Qualification!U935,libtwolang,0))&lt;=999),TRUE,FALSE),IF(AND(INDEX(codetwolang,MATCH(Qualification!U935,libtwolang,0))&gt;=10,INDEX(codetwolang,MATCH(Qualification!U935,libtwolang,0))&lt;=99),FALSE,TRUE))))</f>
        <v/>
      </c>
      <c r="AE935" s="26" t="str">
        <f t="shared" si="327"/>
        <v/>
      </c>
      <c r="AF935" s="56" t="str">
        <f t="shared" si="313"/>
        <v/>
      </c>
    </row>
    <row r="936" spans="1:32">
      <c r="A936" s="40" t="str">
        <f t="shared" si="328"/>
        <v/>
      </c>
      <c r="B936" s="40" t="str">
        <f t="shared" si="314"/>
        <v/>
      </c>
      <c r="C936" s="65" t="str">
        <f t="shared" si="315"/>
        <v/>
      </c>
      <c r="D936" s="56" t="str">
        <f t="shared" si="316"/>
        <v/>
      </c>
      <c r="E936" s="56" t="str">
        <f t="shared" si="317"/>
        <v/>
      </c>
      <c r="F936" s="66" t="str">
        <f t="shared" si="318"/>
        <v/>
      </c>
      <c r="G936" s="66" t="str">
        <f t="shared" si="319"/>
        <v/>
      </c>
      <c r="H936" s="57" t="str">
        <f t="shared" si="320"/>
        <v/>
      </c>
      <c r="I936" s="57" t="str">
        <f t="shared" si="321"/>
        <v/>
      </c>
      <c r="J936" s="64" t="str">
        <f t="shared" si="322"/>
        <v/>
      </c>
      <c r="K936" s="64" t="str">
        <f t="shared" si="323"/>
        <v/>
      </c>
      <c r="L936" s="114" t="str">
        <f t="shared" si="324"/>
        <v/>
      </c>
      <c r="M936" s="114" t="str">
        <f t="shared" si="325"/>
        <v/>
      </c>
      <c r="N936" s="113" t="str">
        <f>IF(B936&lt;&gt;"",IF(INDEX(ctrlage,B936)=TRUE,Livraison!$B$15-(YEAR(INDEX(pgebdat,B936))),""),"")</f>
        <v/>
      </c>
      <c r="O936" s="107"/>
      <c r="P936" s="105"/>
      <c r="Q936" s="108"/>
      <c r="R936" s="126"/>
      <c r="S936" s="108"/>
      <c r="T936" s="108"/>
      <c r="U936" s="108"/>
      <c r="V936" s="105"/>
      <c r="W936" s="132" t="str">
        <f t="shared" si="329"/>
        <v/>
      </c>
      <c r="X936" s="26" t="str">
        <f t="shared" si="326"/>
        <v/>
      </c>
      <c r="Y936" s="26" t="str">
        <f t="shared" si="308"/>
        <v/>
      </c>
      <c r="Z936" s="26" t="str">
        <f t="shared" si="309"/>
        <v/>
      </c>
      <c r="AA936" s="26" t="str">
        <f t="shared" si="310"/>
        <v/>
      </c>
      <c r="AB936" s="26" t="str">
        <f t="shared" si="311"/>
        <v/>
      </c>
      <c r="AC936" s="26" t="str">
        <f t="shared" si="312"/>
        <v/>
      </c>
      <c r="AD936" s="26" t="str">
        <f>IF(OR(ISBLANK(U936),ISBLANK(Q936),U936="-"),"",IF(ISNA(MATCH(U936,libtwolang,0)),FALSE,IF(AND(Z936=TRUE,INDEX(codetform,MATCH(Qualification!Q936,libtform,0))&gt;=10311000,INDEX(codetform,MATCH(Qualification!Q936,libtform,0))&lt;=10319900),IF(AND(INDEX(codetwolang,MATCH(Qualification!U936,libtwolang,0))&gt;=1,INDEX(codetwolang,MATCH(Qualification!U936,libtwolang,0))&lt;=999),TRUE,FALSE),IF(AND(INDEX(codetwolang,MATCH(Qualification!U936,libtwolang,0))&gt;=10,INDEX(codetwolang,MATCH(Qualification!U936,libtwolang,0))&lt;=99),FALSE,TRUE))))</f>
        <v/>
      </c>
      <c r="AE936" s="26" t="str">
        <f t="shared" si="327"/>
        <v/>
      </c>
      <c r="AF936" s="56" t="str">
        <f t="shared" si="313"/>
        <v/>
      </c>
    </row>
    <row r="937" spans="1:32">
      <c r="A937" s="40" t="str">
        <f t="shared" si="328"/>
        <v/>
      </c>
      <c r="B937" s="40" t="str">
        <f t="shared" si="314"/>
        <v/>
      </c>
      <c r="C937" s="65" t="str">
        <f t="shared" si="315"/>
        <v/>
      </c>
      <c r="D937" s="56" t="str">
        <f t="shared" si="316"/>
        <v/>
      </c>
      <c r="E937" s="56" t="str">
        <f t="shared" si="317"/>
        <v/>
      </c>
      <c r="F937" s="66" t="str">
        <f t="shared" si="318"/>
        <v/>
      </c>
      <c r="G937" s="66" t="str">
        <f t="shared" si="319"/>
        <v/>
      </c>
      <c r="H937" s="57" t="str">
        <f t="shared" si="320"/>
        <v/>
      </c>
      <c r="I937" s="57" t="str">
        <f t="shared" si="321"/>
        <v/>
      </c>
      <c r="J937" s="64" t="str">
        <f t="shared" si="322"/>
        <v/>
      </c>
      <c r="K937" s="64" t="str">
        <f t="shared" si="323"/>
        <v/>
      </c>
      <c r="L937" s="114" t="str">
        <f t="shared" si="324"/>
        <v/>
      </c>
      <c r="M937" s="114" t="str">
        <f t="shared" si="325"/>
        <v/>
      </c>
      <c r="N937" s="113" t="str">
        <f>IF(B937&lt;&gt;"",IF(INDEX(ctrlage,B937)=TRUE,Livraison!$B$15-(YEAR(INDEX(pgebdat,B937))),""),"")</f>
        <v/>
      </c>
      <c r="O937" s="107"/>
      <c r="P937" s="105"/>
      <c r="Q937" s="108"/>
      <c r="R937" s="126"/>
      <c r="S937" s="108"/>
      <c r="T937" s="108"/>
      <c r="U937" s="108"/>
      <c r="V937" s="105"/>
      <c r="W937" s="132" t="str">
        <f t="shared" si="329"/>
        <v/>
      </c>
      <c r="X937" s="26" t="str">
        <f t="shared" si="326"/>
        <v/>
      </c>
      <c r="Y937" s="26" t="str">
        <f t="shared" si="308"/>
        <v/>
      </c>
      <c r="Z937" s="26" t="str">
        <f t="shared" si="309"/>
        <v/>
      </c>
      <c r="AA937" s="26" t="str">
        <f t="shared" si="310"/>
        <v/>
      </c>
      <c r="AB937" s="26" t="str">
        <f t="shared" si="311"/>
        <v/>
      </c>
      <c r="AC937" s="26" t="str">
        <f t="shared" si="312"/>
        <v/>
      </c>
      <c r="AD937" s="26" t="str">
        <f>IF(OR(ISBLANK(U937),ISBLANK(Q937),U937="-"),"",IF(ISNA(MATCH(U937,libtwolang,0)),FALSE,IF(AND(Z937=TRUE,INDEX(codetform,MATCH(Qualification!Q937,libtform,0))&gt;=10311000,INDEX(codetform,MATCH(Qualification!Q937,libtform,0))&lt;=10319900),IF(AND(INDEX(codetwolang,MATCH(Qualification!U937,libtwolang,0))&gt;=1,INDEX(codetwolang,MATCH(Qualification!U937,libtwolang,0))&lt;=999),TRUE,FALSE),IF(AND(INDEX(codetwolang,MATCH(Qualification!U937,libtwolang,0))&gt;=10,INDEX(codetwolang,MATCH(Qualification!U937,libtwolang,0))&lt;=99),FALSE,TRUE))))</f>
        <v/>
      </c>
      <c r="AE937" s="26" t="str">
        <f t="shared" si="327"/>
        <v/>
      </c>
      <c r="AF937" s="56" t="str">
        <f t="shared" si="313"/>
        <v/>
      </c>
    </row>
    <row r="938" spans="1:32">
      <c r="A938" s="40" t="str">
        <f t="shared" si="328"/>
        <v/>
      </c>
      <c r="B938" s="40" t="str">
        <f t="shared" si="314"/>
        <v/>
      </c>
      <c r="C938" s="65" t="str">
        <f t="shared" si="315"/>
        <v/>
      </c>
      <c r="D938" s="56" t="str">
        <f t="shared" si="316"/>
        <v/>
      </c>
      <c r="E938" s="56" t="str">
        <f t="shared" si="317"/>
        <v/>
      </c>
      <c r="F938" s="66" t="str">
        <f t="shared" si="318"/>
        <v/>
      </c>
      <c r="G938" s="66" t="str">
        <f t="shared" si="319"/>
        <v/>
      </c>
      <c r="H938" s="57" t="str">
        <f t="shared" si="320"/>
        <v/>
      </c>
      <c r="I938" s="57" t="str">
        <f t="shared" si="321"/>
        <v/>
      </c>
      <c r="J938" s="64" t="str">
        <f t="shared" si="322"/>
        <v/>
      </c>
      <c r="K938" s="64" t="str">
        <f t="shared" si="323"/>
        <v/>
      </c>
      <c r="L938" s="114" t="str">
        <f t="shared" si="324"/>
        <v/>
      </c>
      <c r="M938" s="114" t="str">
        <f t="shared" si="325"/>
        <v/>
      </c>
      <c r="N938" s="113" t="str">
        <f>IF(B938&lt;&gt;"",IF(INDEX(ctrlage,B938)=TRUE,Livraison!$B$15-(YEAR(INDEX(pgebdat,B938))),""),"")</f>
        <v/>
      </c>
      <c r="O938" s="107"/>
      <c r="P938" s="105"/>
      <c r="Q938" s="108"/>
      <c r="R938" s="126"/>
      <c r="S938" s="108"/>
      <c r="T938" s="108"/>
      <c r="U938" s="108"/>
      <c r="V938" s="105"/>
      <c r="W938" s="132" t="str">
        <f t="shared" si="329"/>
        <v/>
      </c>
      <c r="X938" s="26" t="str">
        <f t="shared" si="326"/>
        <v/>
      </c>
      <c r="Y938" s="26" t="str">
        <f t="shared" si="308"/>
        <v/>
      </c>
      <c r="Z938" s="26" t="str">
        <f t="shared" si="309"/>
        <v/>
      </c>
      <c r="AA938" s="26" t="str">
        <f t="shared" si="310"/>
        <v/>
      </c>
      <c r="AB938" s="26" t="str">
        <f t="shared" si="311"/>
        <v/>
      </c>
      <c r="AC938" s="26" t="str">
        <f t="shared" si="312"/>
        <v/>
      </c>
      <c r="AD938" s="26" t="str">
        <f>IF(OR(ISBLANK(U938),ISBLANK(Q938),U938="-"),"",IF(ISNA(MATCH(U938,libtwolang,0)),FALSE,IF(AND(Z938=TRUE,INDEX(codetform,MATCH(Qualification!Q938,libtform,0))&gt;=10311000,INDEX(codetform,MATCH(Qualification!Q938,libtform,0))&lt;=10319900),IF(AND(INDEX(codetwolang,MATCH(Qualification!U938,libtwolang,0))&gt;=1,INDEX(codetwolang,MATCH(Qualification!U938,libtwolang,0))&lt;=999),TRUE,FALSE),IF(AND(INDEX(codetwolang,MATCH(Qualification!U938,libtwolang,0))&gt;=10,INDEX(codetwolang,MATCH(Qualification!U938,libtwolang,0))&lt;=99),FALSE,TRUE))))</f>
        <v/>
      </c>
      <c r="AE938" s="26" t="str">
        <f t="shared" si="327"/>
        <v/>
      </c>
      <c r="AF938" s="56" t="str">
        <f t="shared" si="313"/>
        <v/>
      </c>
    </row>
    <row r="939" spans="1:32">
      <c r="A939" s="40" t="str">
        <f t="shared" si="328"/>
        <v/>
      </c>
      <c r="B939" s="40" t="str">
        <f t="shared" si="314"/>
        <v/>
      </c>
      <c r="C939" s="65" t="str">
        <f t="shared" si="315"/>
        <v/>
      </c>
      <c r="D939" s="56" t="str">
        <f t="shared" si="316"/>
        <v/>
      </c>
      <c r="E939" s="56" t="str">
        <f t="shared" si="317"/>
        <v/>
      </c>
      <c r="F939" s="66" t="str">
        <f t="shared" si="318"/>
        <v/>
      </c>
      <c r="G939" s="66" t="str">
        <f t="shared" si="319"/>
        <v/>
      </c>
      <c r="H939" s="57" t="str">
        <f t="shared" si="320"/>
        <v/>
      </c>
      <c r="I939" s="57" t="str">
        <f t="shared" si="321"/>
        <v/>
      </c>
      <c r="J939" s="64" t="str">
        <f t="shared" si="322"/>
        <v/>
      </c>
      <c r="K939" s="64" t="str">
        <f t="shared" si="323"/>
        <v/>
      </c>
      <c r="L939" s="114" t="str">
        <f t="shared" si="324"/>
        <v/>
      </c>
      <c r="M939" s="114" t="str">
        <f t="shared" si="325"/>
        <v/>
      </c>
      <c r="N939" s="113" t="str">
        <f>IF(B939&lt;&gt;"",IF(INDEX(ctrlage,B939)=TRUE,Livraison!$B$15-(YEAR(INDEX(pgebdat,B939))),""),"")</f>
        <v/>
      </c>
      <c r="O939" s="107"/>
      <c r="P939" s="105"/>
      <c r="Q939" s="108"/>
      <c r="R939" s="126"/>
      <c r="S939" s="108"/>
      <c r="T939" s="108"/>
      <c r="U939" s="108"/>
      <c r="V939" s="105"/>
      <c r="W939" s="132" t="str">
        <f t="shared" si="329"/>
        <v/>
      </c>
      <c r="X939" s="26" t="str">
        <f t="shared" si="326"/>
        <v/>
      </c>
      <c r="Y939" s="26" t="str">
        <f t="shared" si="308"/>
        <v/>
      </c>
      <c r="Z939" s="26" t="str">
        <f t="shared" si="309"/>
        <v/>
      </c>
      <c r="AA939" s="26" t="str">
        <f t="shared" si="310"/>
        <v/>
      </c>
      <c r="AB939" s="26" t="str">
        <f t="shared" si="311"/>
        <v/>
      </c>
      <c r="AC939" s="26" t="str">
        <f t="shared" si="312"/>
        <v/>
      </c>
      <c r="AD939" s="26" t="str">
        <f>IF(OR(ISBLANK(U939),ISBLANK(Q939),U939="-"),"",IF(ISNA(MATCH(U939,libtwolang,0)),FALSE,IF(AND(Z939=TRUE,INDEX(codetform,MATCH(Qualification!Q939,libtform,0))&gt;=10311000,INDEX(codetform,MATCH(Qualification!Q939,libtform,0))&lt;=10319900),IF(AND(INDEX(codetwolang,MATCH(Qualification!U939,libtwolang,0))&gt;=1,INDEX(codetwolang,MATCH(Qualification!U939,libtwolang,0))&lt;=999),TRUE,FALSE),IF(AND(INDEX(codetwolang,MATCH(Qualification!U939,libtwolang,0))&gt;=10,INDEX(codetwolang,MATCH(Qualification!U939,libtwolang,0))&lt;=99),FALSE,TRUE))))</f>
        <v/>
      </c>
      <c r="AE939" s="26" t="str">
        <f t="shared" si="327"/>
        <v/>
      </c>
      <c r="AF939" s="56" t="str">
        <f t="shared" si="313"/>
        <v/>
      </c>
    </row>
    <row r="940" spans="1:32">
      <c r="A940" s="40" t="str">
        <f t="shared" si="328"/>
        <v/>
      </c>
      <c r="B940" s="40" t="str">
        <f t="shared" si="314"/>
        <v/>
      </c>
      <c r="C940" s="65" t="str">
        <f t="shared" si="315"/>
        <v/>
      </c>
      <c r="D940" s="56" t="str">
        <f t="shared" si="316"/>
        <v/>
      </c>
      <c r="E940" s="56" t="str">
        <f t="shared" si="317"/>
        <v/>
      </c>
      <c r="F940" s="66" t="str">
        <f t="shared" si="318"/>
        <v/>
      </c>
      <c r="G940" s="66" t="str">
        <f t="shared" si="319"/>
        <v/>
      </c>
      <c r="H940" s="57" t="str">
        <f t="shared" si="320"/>
        <v/>
      </c>
      <c r="I940" s="57" t="str">
        <f t="shared" si="321"/>
        <v/>
      </c>
      <c r="J940" s="64" t="str">
        <f t="shared" si="322"/>
        <v/>
      </c>
      <c r="K940" s="64" t="str">
        <f t="shared" si="323"/>
        <v/>
      </c>
      <c r="L940" s="114" t="str">
        <f t="shared" si="324"/>
        <v/>
      </c>
      <c r="M940" s="114" t="str">
        <f t="shared" si="325"/>
        <v/>
      </c>
      <c r="N940" s="113" t="str">
        <f>IF(B940&lt;&gt;"",IF(INDEX(ctrlage,B940)=TRUE,Livraison!$B$15-(YEAR(INDEX(pgebdat,B940))),""),"")</f>
        <v/>
      </c>
      <c r="O940" s="107"/>
      <c r="P940" s="105"/>
      <c r="Q940" s="108"/>
      <c r="R940" s="126"/>
      <c r="S940" s="108"/>
      <c r="T940" s="108"/>
      <c r="U940" s="108"/>
      <c r="V940" s="105"/>
      <c r="W940" s="132" t="str">
        <f t="shared" si="329"/>
        <v/>
      </c>
      <c r="X940" s="26" t="str">
        <f t="shared" si="326"/>
        <v/>
      </c>
      <c r="Y940" s="26" t="str">
        <f t="shared" ref="Y940:Y1003" si="330">IF(ISBLANK(P940),"",IF(OR(ISNA(MATCH(P940,libinst,0)),P940="-"),FALSE,TRUE))</f>
        <v/>
      </c>
      <c r="Z940" s="26" t="str">
        <f t="shared" ref="Z940:Z1003" si="331">IF(ISBLANK(Q940),"",IF(OR(ISNA(MATCH(Q940,libtform,0)),Q940="-"),FALSE,TRUE))</f>
        <v/>
      </c>
      <c r="AA940" s="26" t="str">
        <f t="shared" ref="AA940:AA1003" si="332">IF(ISBLANK(R940),"",IF(AND(R940 &gt; DATE(1925,1,1),R940 &lt; DATE(2100,1,1)),TRUE,FALSE))</f>
        <v/>
      </c>
      <c r="AB940" s="26" t="str">
        <f t="shared" ref="AB940:AB1003" si="333">IF(ISBLANK(S940),"",IF(AND(S940 &gt;=1,S940 &lt;=9),TRUE,FALSE))</f>
        <v/>
      </c>
      <c r="AC940" s="26" t="str">
        <f t="shared" ref="AC940:AC1003" si="334">IF(ISBLANK(T940),"",IF(OR(ISNA(MATCH(T940,libresult,0)),T940="-"),FALSE,TRUE))</f>
        <v/>
      </c>
      <c r="AD940" s="26" t="str">
        <f>IF(OR(ISBLANK(U940),ISBLANK(Q940),U940="-"),"",IF(ISNA(MATCH(U940,libtwolang,0)),FALSE,IF(AND(Z940=TRUE,INDEX(codetform,MATCH(Qualification!Q940,libtform,0))&gt;=10311000,INDEX(codetform,MATCH(Qualification!Q940,libtform,0))&lt;=10319900),IF(AND(INDEX(codetwolang,MATCH(Qualification!U940,libtwolang,0))&gt;=1,INDEX(codetwolang,MATCH(Qualification!U940,libtwolang,0))&lt;=999),TRUE,FALSE),IF(AND(INDEX(codetwolang,MATCH(Qualification!U940,libtwolang,0))&gt;=10,INDEX(codetwolang,MATCH(Qualification!U940,libtwolang,0))&lt;=99),FALSE,TRUE))))</f>
        <v/>
      </c>
      <c r="AE940" s="26" t="str">
        <f t="shared" si="327"/>
        <v/>
      </c>
      <c r="AF940" s="56" t="str">
        <f t="shared" ref="AF940:AF1003" si="335">IF(A940="","",1)</f>
        <v/>
      </c>
    </row>
    <row r="941" spans="1:32">
      <c r="A941" s="40" t="str">
        <f t="shared" si="328"/>
        <v/>
      </c>
      <c r="B941" s="40" t="str">
        <f t="shared" si="314"/>
        <v/>
      </c>
      <c r="C941" s="65" t="str">
        <f t="shared" si="315"/>
        <v/>
      </c>
      <c r="D941" s="56" t="str">
        <f t="shared" si="316"/>
        <v/>
      </c>
      <c r="E941" s="56" t="str">
        <f t="shared" si="317"/>
        <v/>
      </c>
      <c r="F941" s="66" t="str">
        <f t="shared" si="318"/>
        <v/>
      </c>
      <c r="G941" s="66" t="str">
        <f t="shared" si="319"/>
        <v/>
      </c>
      <c r="H941" s="57" t="str">
        <f t="shared" si="320"/>
        <v/>
      </c>
      <c r="I941" s="57" t="str">
        <f t="shared" si="321"/>
        <v/>
      </c>
      <c r="J941" s="64" t="str">
        <f t="shared" si="322"/>
        <v/>
      </c>
      <c r="K941" s="64" t="str">
        <f t="shared" si="323"/>
        <v/>
      </c>
      <c r="L941" s="114" t="str">
        <f t="shared" si="324"/>
        <v/>
      </c>
      <c r="M941" s="114" t="str">
        <f t="shared" si="325"/>
        <v/>
      </c>
      <c r="N941" s="113" t="str">
        <f>IF(B941&lt;&gt;"",IF(INDEX(ctrlage,B941)=TRUE,Livraison!$B$15-(YEAR(INDEX(pgebdat,B941))),""),"")</f>
        <v/>
      </c>
      <c r="O941" s="107"/>
      <c r="P941" s="105"/>
      <c r="Q941" s="108"/>
      <c r="R941" s="126"/>
      <c r="S941" s="108"/>
      <c r="T941" s="108"/>
      <c r="U941" s="108"/>
      <c r="V941" s="105"/>
      <c r="W941" s="132" t="str">
        <f t="shared" si="329"/>
        <v/>
      </c>
      <c r="X941" s="26" t="str">
        <f t="shared" si="326"/>
        <v/>
      </c>
      <c r="Y941" s="26" t="str">
        <f t="shared" si="330"/>
        <v/>
      </c>
      <c r="Z941" s="26" t="str">
        <f t="shared" si="331"/>
        <v/>
      </c>
      <c r="AA941" s="26" t="str">
        <f t="shared" si="332"/>
        <v/>
      </c>
      <c r="AB941" s="26" t="str">
        <f t="shared" si="333"/>
        <v/>
      </c>
      <c r="AC941" s="26" t="str">
        <f t="shared" si="334"/>
        <v/>
      </c>
      <c r="AD941" s="26" t="str">
        <f>IF(OR(ISBLANK(U941),ISBLANK(Q941),U941="-"),"",IF(ISNA(MATCH(U941,libtwolang,0)),FALSE,IF(AND(Z941=TRUE,INDEX(codetform,MATCH(Qualification!Q941,libtform,0))&gt;=10311000,INDEX(codetform,MATCH(Qualification!Q941,libtform,0))&lt;=10319900),IF(AND(INDEX(codetwolang,MATCH(Qualification!U941,libtwolang,0))&gt;=1,INDEX(codetwolang,MATCH(Qualification!U941,libtwolang,0))&lt;=999),TRUE,FALSE),IF(AND(INDEX(codetwolang,MATCH(Qualification!U941,libtwolang,0))&gt;=10,INDEX(codetwolang,MATCH(Qualification!U941,libtwolang,0))&lt;=99),FALSE,TRUE))))</f>
        <v/>
      </c>
      <c r="AE941" s="26" t="str">
        <f t="shared" si="327"/>
        <v/>
      </c>
      <c r="AF941" s="56" t="str">
        <f t="shared" si="335"/>
        <v/>
      </c>
    </row>
    <row r="942" spans="1:32">
      <c r="A942" s="40" t="str">
        <f t="shared" si="328"/>
        <v/>
      </c>
      <c r="B942" s="40" t="str">
        <f t="shared" si="314"/>
        <v/>
      </c>
      <c r="C942" s="65" t="str">
        <f t="shared" si="315"/>
        <v/>
      </c>
      <c r="D942" s="56" t="str">
        <f t="shared" si="316"/>
        <v/>
      </c>
      <c r="E942" s="56" t="str">
        <f t="shared" si="317"/>
        <v/>
      </c>
      <c r="F942" s="66" t="str">
        <f t="shared" si="318"/>
        <v/>
      </c>
      <c r="G942" s="66" t="str">
        <f t="shared" si="319"/>
        <v/>
      </c>
      <c r="H942" s="57" t="str">
        <f t="shared" si="320"/>
        <v/>
      </c>
      <c r="I942" s="57" t="str">
        <f t="shared" si="321"/>
        <v/>
      </c>
      <c r="J942" s="64" t="str">
        <f t="shared" si="322"/>
        <v/>
      </c>
      <c r="K942" s="64" t="str">
        <f t="shared" si="323"/>
        <v/>
      </c>
      <c r="L942" s="114" t="str">
        <f t="shared" si="324"/>
        <v/>
      </c>
      <c r="M942" s="114" t="str">
        <f t="shared" si="325"/>
        <v/>
      </c>
      <c r="N942" s="113" t="str">
        <f>IF(B942&lt;&gt;"",IF(INDEX(ctrlage,B942)=TRUE,Livraison!$B$15-(YEAR(INDEX(pgebdat,B942))),""),"")</f>
        <v/>
      </c>
      <c r="O942" s="107"/>
      <c r="P942" s="105"/>
      <c r="Q942" s="108"/>
      <c r="R942" s="126"/>
      <c r="S942" s="108"/>
      <c r="T942" s="108"/>
      <c r="U942" s="108"/>
      <c r="V942" s="105"/>
      <c r="W942" s="132" t="str">
        <f t="shared" si="329"/>
        <v/>
      </c>
      <c r="X942" s="26" t="str">
        <f t="shared" si="326"/>
        <v/>
      </c>
      <c r="Y942" s="26" t="str">
        <f t="shared" si="330"/>
        <v/>
      </c>
      <c r="Z942" s="26" t="str">
        <f t="shared" si="331"/>
        <v/>
      </c>
      <c r="AA942" s="26" t="str">
        <f t="shared" si="332"/>
        <v/>
      </c>
      <c r="AB942" s="26" t="str">
        <f t="shared" si="333"/>
        <v/>
      </c>
      <c r="AC942" s="26" t="str">
        <f t="shared" si="334"/>
        <v/>
      </c>
      <c r="AD942" s="26" t="str">
        <f>IF(OR(ISBLANK(U942),ISBLANK(Q942),U942="-"),"",IF(ISNA(MATCH(U942,libtwolang,0)),FALSE,IF(AND(Z942=TRUE,INDEX(codetform,MATCH(Qualification!Q942,libtform,0))&gt;=10311000,INDEX(codetform,MATCH(Qualification!Q942,libtform,0))&lt;=10319900),IF(AND(INDEX(codetwolang,MATCH(Qualification!U942,libtwolang,0))&gt;=1,INDEX(codetwolang,MATCH(Qualification!U942,libtwolang,0))&lt;=999),TRUE,FALSE),IF(AND(INDEX(codetwolang,MATCH(Qualification!U942,libtwolang,0))&gt;=10,INDEX(codetwolang,MATCH(Qualification!U942,libtwolang,0))&lt;=99),FALSE,TRUE))))</f>
        <v/>
      </c>
      <c r="AE942" s="26" t="str">
        <f t="shared" si="327"/>
        <v/>
      </c>
      <c r="AF942" s="56" t="str">
        <f t="shared" si="335"/>
        <v/>
      </c>
    </row>
    <row r="943" spans="1:32">
      <c r="A943" s="40" t="str">
        <f t="shared" si="328"/>
        <v/>
      </c>
      <c r="B943" s="40" t="str">
        <f t="shared" si="314"/>
        <v/>
      </c>
      <c r="C943" s="65" t="str">
        <f t="shared" si="315"/>
        <v/>
      </c>
      <c r="D943" s="56" t="str">
        <f t="shared" si="316"/>
        <v/>
      </c>
      <c r="E943" s="56" t="str">
        <f t="shared" si="317"/>
        <v/>
      </c>
      <c r="F943" s="66" t="str">
        <f t="shared" si="318"/>
        <v/>
      </c>
      <c r="G943" s="66" t="str">
        <f t="shared" si="319"/>
        <v/>
      </c>
      <c r="H943" s="57" t="str">
        <f t="shared" si="320"/>
        <v/>
      </c>
      <c r="I943" s="57" t="str">
        <f t="shared" si="321"/>
        <v/>
      </c>
      <c r="J943" s="64" t="str">
        <f t="shared" si="322"/>
        <v/>
      </c>
      <c r="K943" s="64" t="str">
        <f t="shared" si="323"/>
        <v/>
      </c>
      <c r="L943" s="114" t="str">
        <f t="shared" si="324"/>
        <v/>
      </c>
      <c r="M943" s="114" t="str">
        <f t="shared" si="325"/>
        <v/>
      </c>
      <c r="N943" s="113" t="str">
        <f>IF(B943&lt;&gt;"",IF(INDEX(ctrlage,B943)=TRUE,Livraison!$B$15-(YEAR(INDEX(pgebdat,B943))),""),"")</f>
        <v/>
      </c>
      <c r="O943" s="107"/>
      <c r="P943" s="105"/>
      <c r="Q943" s="108"/>
      <c r="R943" s="126"/>
      <c r="S943" s="108"/>
      <c r="T943" s="108"/>
      <c r="U943" s="108"/>
      <c r="V943" s="105"/>
      <c r="W943" s="132" t="str">
        <f t="shared" si="329"/>
        <v/>
      </c>
      <c r="X943" s="26" t="str">
        <f t="shared" si="326"/>
        <v/>
      </c>
      <c r="Y943" s="26" t="str">
        <f t="shared" si="330"/>
        <v/>
      </c>
      <c r="Z943" s="26" t="str">
        <f t="shared" si="331"/>
        <v/>
      </c>
      <c r="AA943" s="26" t="str">
        <f t="shared" si="332"/>
        <v/>
      </c>
      <c r="AB943" s="26" t="str">
        <f t="shared" si="333"/>
        <v/>
      </c>
      <c r="AC943" s="26" t="str">
        <f t="shared" si="334"/>
        <v/>
      </c>
      <c r="AD943" s="26" t="str">
        <f>IF(OR(ISBLANK(U943),ISBLANK(Q943),U943="-"),"",IF(ISNA(MATCH(U943,libtwolang,0)),FALSE,IF(AND(Z943=TRUE,INDEX(codetform,MATCH(Qualification!Q943,libtform,0))&gt;=10311000,INDEX(codetform,MATCH(Qualification!Q943,libtform,0))&lt;=10319900),IF(AND(INDEX(codetwolang,MATCH(Qualification!U943,libtwolang,0))&gt;=1,INDEX(codetwolang,MATCH(Qualification!U943,libtwolang,0))&lt;=999),TRUE,FALSE),IF(AND(INDEX(codetwolang,MATCH(Qualification!U943,libtwolang,0))&gt;=10,INDEX(codetwolang,MATCH(Qualification!U943,libtwolang,0))&lt;=99),FALSE,TRUE))))</f>
        <v/>
      </c>
      <c r="AE943" s="26" t="str">
        <f t="shared" si="327"/>
        <v/>
      </c>
      <c r="AF943" s="56" t="str">
        <f t="shared" si="335"/>
        <v/>
      </c>
    </row>
    <row r="944" spans="1:32">
      <c r="A944" s="40" t="str">
        <f t="shared" si="328"/>
        <v/>
      </c>
      <c r="B944" s="40" t="str">
        <f t="shared" si="314"/>
        <v/>
      </c>
      <c r="C944" s="65" t="str">
        <f t="shared" si="315"/>
        <v/>
      </c>
      <c r="D944" s="56" t="str">
        <f t="shared" si="316"/>
        <v/>
      </c>
      <c r="E944" s="56" t="str">
        <f t="shared" si="317"/>
        <v/>
      </c>
      <c r="F944" s="66" t="str">
        <f t="shared" si="318"/>
        <v/>
      </c>
      <c r="G944" s="66" t="str">
        <f t="shared" si="319"/>
        <v/>
      </c>
      <c r="H944" s="57" t="str">
        <f t="shared" si="320"/>
        <v/>
      </c>
      <c r="I944" s="57" t="str">
        <f t="shared" si="321"/>
        <v/>
      </c>
      <c r="J944" s="64" t="str">
        <f t="shared" si="322"/>
        <v/>
      </c>
      <c r="K944" s="64" t="str">
        <f t="shared" si="323"/>
        <v/>
      </c>
      <c r="L944" s="114" t="str">
        <f t="shared" si="324"/>
        <v/>
      </c>
      <c r="M944" s="114" t="str">
        <f t="shared" si="325"/>
        <v/>
      </c>
      <c r="N944" s="113" t="str">
        <f>IF(B944&lt;&gt;"",IF(INDEX(ctrlage,B944)=TRUE,Livraison!$B$15-(YEAR(INDEX(pgebdat,B944))),""),"")</f>
        <v/>
      </c>
      <c r="O944" s="107"/>
      <c r="P944" s="105"/>
      <c r="Q944" s="108"/>
      <c r="R944" s="126"/>
      <c r="S944" s="108"/>
      <c r="T944" s="108"/>
      <c r="U944" s="108"/>
      <c r="V944" s="105"/>
      <c r="W944" s="132" t="str">
        <f t="shared" si="329"/>
        <v/>
      </c>
      <c r="X944" s="26" t="str">
        <f t="shared" si="326"/>
        <v/>
      </c>
      <c r="Y944" s="26" t="str">
        <f t="shared" si="330"/>
        <v/>
      </c>
      <c r="Z944" s="26" t="str">
        <f t="shared" si="331"/>
        <v/>
      </c>
      <c r="AA944" s="26" t="str">
        <f t="shared" si="332"/>
        <v/>
      </c>
      <c r="AB944" s="26" t="str">
        <f t="shared" si="333"/>
        <v/>
      </c>
      <c r="AC944" s="26" t="str">
        <f t="shared" si="334"/>
        <v/>
      </c>
      <c r="AD944" s="26" t="str">
        <f>IF(OR(ISBLANK(U944),ISBLANK(Q944),U944="-"),"",IF(ISNA(MATCH(U944,libtwolang,0)),FALSE,IF(AND(Z944=TRUE,INDEX(codetform,MATCH(Qualification!Q944,libtform,0))&gt;=10311000,INDEX(codetform,MATCH(Qualification!Q944,libtform,0))&lt;=10319900),IF(AND(INDEX(codetwolang,MATCH(Qualification!U944,libtwolang,0))&gt;=1,INDEX(codetwolang,MATCH(Qualification!U944,libtwolang,0))&lt;=999),TRUE,FALSE),IF(AND(INDEX(codetwolang,MATCH(Qualification!U944,libtwolang,0))&gt;=10,INDEX(codetwolang,MATCH(Qualification!U944,libtwolang,0))&lt;=99),FALSE,TRUE))))</f>
        <v/>
      </c>
      <c r="AE944" s="26" t="str">
        <f t="shared" si="327"/>
        <v/>
      </c>
      <c r="AF944" s="56" t="str">
        <f t="shared" si="335"/>
        <v/>
      </c>
    </row>
    <row r="945" spans="1:32">
      <c r="A945" s="40" t="str">
        <f t="shared" si="328"/>
        <v/>
      </c>
      <c r="B945" s="40" t="str">
        <f t="shared" si="314"/>
        <v/>
      </c>
      <c r="C945" s="65" t="str">
        <f t="shared" si="315"/>
        <v/>
      </c>
      <c r="D945" s="56" t="str">
        <f t="shared" si="316"/>
        <v/>
      </c>
      <c r="E945" s="56" t="str">
        <f t="shared" si="317"/>
        <v/>
      </c>
      <c r="F945" s="66" t="str">
        <f t="shared" si="318"/>
        <v/>
      </c>
      <c r="G945" s="66" t="str">
        <f t="shared" si="319"/>
        <v/>
      </c>
      <c r="H945" s="57" t="str">
        <f t="shared" si="320"/>
        <v/>
      </c>
      <c r="I945" s="57" t="str">
        <f t="shared" si="321"/>
        <v/>
      </c>
      <c r="J945" s="64" t="str">
        <f t="shared" si="322"/>
        <v/>
      </c>
      <c r="K945" s="64" t="str">
        <f t="shared" si="323"/>
        <v/>
      </c>
      <c r="L945" s="114" t="str">
        <f t="shared" si="324"/>
        <v/>
      </c>
      <c r="M945" s="114" t="str">
        <f t="shared" si="325"/>
        <v/>
      </c>
      <c r="N945" s="113" t="str">
        <f>IF(B945&lt;&gt;"",IF(INDEX(ctrlage,B945)=TRUE,Livraison!$B$15-(YEAR(INDEX(pgebdat,B945))),""),"")</f>
        <v/>
      </c>
      <c r="O945" s="107"/>
      <c r="P945" s="105"/>
      <c r="Q945" s="108"/>
      <c r="R945" s="126"/>
      <c r="S945" s="108"/>
      <c r="T945" s="108"/>
      <c r="U945" s="108"/>
      <c r="V945" s="105"/>
      <c r="W945" s="132" t="str">
        <f t="shared" si="329"/>
        <v/>
      </c>
      <c r="X945" s="26" t="str">
        <f t="shared" si="326"/>
        <v/>
      </c>
      <c r="Y945" s="26" t="str">
        <f t="shared" si="330"/>
        <v/>
      </c>
      <c r="Z945" s="26" t="str">
        <f t="shared" si="331"/>
        <v/>
      </c>
      <c r="AA945" s="26" t="str">
        <f t="shared" si="332"/>
        <v/>
      </c>
      <c r="AB945" s="26" t="str">
        <f t="shared" si="333"/>
        <v/>
      </c>
      <c r="AC945" s="26" t="str">
        <f t="shared" si="334"/>
        <v/>
      </c>
      <c r="AD945" s="26" t="str">
        <f>IF(OR(ISBLANK(U945),ISBLANK(Q945),U945="-"),"",IF(ISNA(MATCH(U945,libtwolang,0)),FALSE,IF(AND(Z945=TRUE,INDEX(codetform,MATCH(Qualification!Q945,libtform,0))&gt;=10311000,INDEX(codetform,MATCH(Qualification!Q945,libtform,0))&lt;=10319900),IF(AND(INDEX(codetwolang,MATCH(Qualification!U945,libtwolang,0))&gt;=1,INDEX(codetwolang,MATCH(Qualification!U945,libtwolang,0))&lt;=999),TRUE,FALSE),IF(AND(INDEX(codetwolang,MATCH(Qualification!U945,libtwolang,0))&gt;=10,INDEX(codetwolang,MATCH(Qualification!U945,libtwolang,0))&lt;=99),FALSE,TRUE))))</f>
        <v/>
      </c>
      <c r="AE945" s="26" t="str">
        <f t="shared" si="327"/>
        <v/>
      </c>
      <c r="AF945" s="56" t="str">
        <f t="shared" si="335"/>
        <v/>
      </c>
    </row>
    <row r="946" spans="1:32">
      <c r="A946" s="40" t="str">
        <f t="shared" si="328"/>
        <v/>
      </c>
      <c r="B946" s="40" t="str">
        <f t="shared" si="314"/>
        <v/>
      </c>
      <c r="C946" s="65" t="str">
        <f t="shared" si="315"/>
        <v/>
      </c>
      <c r="D946" s="56" t="str">
        <f t="shared" si="316"/>
        <v/>
      </c>
      <c r="E946" s="56" t="str">
        <f t="shared" si="317"/>
        <v/>
      </c>
      <c r="F946" s="66" t="str">
        <f t="shared" si="318"/>
        <v/>
      </c>
      <c r="G946" s="66" t="str">
        <f t="shared" si="319"/>
        <v/>
      </c>
      <c r="H946" s="57" t="str">
        <f t="shared" si="320"/>
        <v/>
      </c>
      <c r="I946" s="57" t="str">
        <f t="shared" si="321"/>
        <v/>
      </c>
      <c r="J946" s="64" t="str">
        <f t="shared" si="322"/>
        <v/>
      </c>
      <c r="K946" s="64" t="str">
        <f t="shared" si="323"/>
        <v/>
      </c>
      <c r="L946" s="114" t="str">
        <f t="shared" si="324"/>
        <v/>
      </c>
      <c r="M946" s="114" t="str">
        <f t="shared" si="325"/>
        <v/>
      </c>
      <c r="N946" s="113" t="str">
        <f>IF(B946&lt;&gt;"",IF(INDEX(ctrlage,B946)=TRUE,Livraison!$B$15-(YEAR(INDEX(pgebdat,B946))),""),"")</f>
        <v/>
      </c>
      <c r="O946" s="107"/>
      <c r="P946" s="105"/>
      <c r="Q946" s="108"/>
      <c r="R946" s="126"/>
      <c r="S946" s="108"/>
      <c r="T946" s="108"/>
      <c r="U946" s="108"/>
      <c r="V946" s="105"/>
      <c r="W946" s="132" t="str">
        <f t="shared" si="329"/>
        <v/>
      </c>
      <c r="X946" s="26" t="str">
        <f t="shared" si="326"/>
        <v/>
      </c>
      <c r="Y946" s="26" t="str">
        <f t="shared" si="330"/>
        <v/>
      </c>
      <c r="Z946" s="26" t="str">
        <f t="shared" si="331"/>
        <v/>
      </c>
      <c r="AA946" s="26" t="str">
        <f t="shared" si="332"/>
        <v/>
      </c>
      <c r="AB946" s="26" t="str">
        <f t="shared" si="333"/>
        <v/>
      </c>
      <c r="AC946" s="26" t="str">
        <f t="shared" si="334"/>
        <v/>
      </c>
      <c r="AD946" s="26" t="str">
        <f>IF(OR(ISBLANK(U946),ISBLANK(Q946),U946="-"),"",IF(ISNA(MATCH(U946,libtwolang,0)),FALSE,IF(AND(Z946=TRUE,INDEX(codetform,MATCH(Qualification!Q946,libtform,0))&gt;=10311000,INDEX(codetform,MATCH(Qualification!Q946,libtform,0))&lt;=10319900),IF(AND(INDEX(codetwolang,MATCH(Qualification!U946,libtwolang,0))&gt;=1,INDEX(codetwolang,MATCH(Qualification!U946,libtwolang,0))&lt;=999),TRUE,FALSE),IF(AND(INDEX(codetwolang,MATCH(Qualification!U946,libtwolang,0))&gt;=10,INDEX(codetwolang,MATCH(Qualification!U946,libtwolang,0))&lt;=99),FALSE,TRUE))))</f>
        <v/>
      </c>
      <c r="AE946" s="26" t="str">
        <f t="shared" si="327"/>
        <v/>
      </c>
      <c r="AF946" s="56" t="str">
        <f t="shared" si="335"/>
        <v/>
      </c>
    </row>
    <row r="947" spans="1:32">
      <c r="A947" s="40" t="str">
        <f t="shared" si="328"/>
        <v/>
      </c>
      <c r="B947" s="40" t="str">
        <f t="shared" si="314"/>
        <v/>
      </c>
      <c r="C947" s="65" t="str">
        <f t="shared" si="315"/>
        <v/>
      </c>
      <c r="D947" s="56" t="str">
        <f t="shared" si="316"/>
        <v/>
      </c>
      <c r="E947" s="56" t="str">
        <f t="shared" si="317"/>
        <v/>
      </c>
      <c r="F947" s="66" t="str">
        <f t="shared" si="318"/>
        <v/>
      </c>
      <c r="G947" s="66" t="str">
        <f t="shared" si="319"/>
        <v/>
      </c>
      <c r="H947" s="57" t="str">
        <f t="shared" si="320"/>
        <v/>
      </c>
      <c r="I947" s="57" t="str">
        <f t="shared" si="321"/>
        <v/>
      </c>
      <c r="J947" s="64" t="str">
        <f t="shared" si="322"/>
        <v/>
      </c>
      <c r="K947" s="64" t="str">
        <f t="shared" si="323"/>
        <v/>
      </c>
      <c r="L947" s="114" t="str">
        <f t="shared" si="324"/>
        <v/>
      </c>
      <c r="M947" s="114" t="str">
        <f t="shared" si="325"/>
        <v/>
      </c>
      <c r="N947" s="113" t="str">
        <f>IF(B947&lt;&gt;"",IF(INDEX(ctrlage,B947)=TRUE,Livraison!$B$15-(YEAR(INDEX(pgebdat,B947))),""),"")</f>
        <v/>
      </c>
      <c r="O947" s="107"/>
      <c r="P947" s="105"/>
      <c r="Q947" s="108"/>
      <c r="R947" s="126"/>
      <c r="S947" s="108"/>
      <c r="T947" s="108"/>
      <c r="U947" s="108"/>
      <c r="V947" s="105"/>
      <c r="W947" s="132" t="str">
        <f t="shared" si="329"/>
        <v/>
      </c>
      <c r="X947" s="26" t="str">
        <f t="shared" si="326"/>
        <v/>
      </c>
      <c r="Y947" s="26" t="str">
        <f t="shared" si="330"/>
        <v/>
      </c>
      <c r="Z947" s="26" t="str">
        <f t="shared" si="331"/>
        <v/>
      </c>
      <c r="AA947" s="26" t="str">
        <f t="shared" si="332"/>
        <v/>
      </c>
      <c r="AB947" s="26" t="str">
        <f t="shared" si="333"/>
        <v/>
      </c>
      <c r="AC947" s="26" t="str">
        <f t="shared" si="334"/>
        <v/>
      </c>
      <c r="AD947" s="26" t="str">
        <f>IF(OR(ISBLANK(U947),ISBLANK(Q947),U947="-"),"",IF(ISNA(MATCH(U947,libtwolang,0)),FALSE,IF(AND(Z947=TRUE,INDEX(codetform,MATCH(Qualification!Q947,libtform,0))&gt;=10311000,INDEX(codetform,MATCH(Qualification!Q947,libtform,0))&lt;=10319900),IF(AND(INDEX(codetwolang,MATCH(Qualification!U947,libtwolang,0))&gt;=1,INDEX(codetwolang,MATCH(Qualification!U947,libtwolang,0))&lt;=999),TRUE,FALSE),IF(AND(INDEX(codetwolang,MATCH(Qualification!U947,libtwolang,0))&gt;=10,INDEX(codetwolang,MATCH(Qualification!U947,libtwolang,0))&lt;=99),FALSE,TRUE))))</f>
        <v/>
      </c>
      <c r="AE947" s="26" t="str">
        <f t="shared" si="327"/>
        <v/>
      </c>
      <c r="AF947" s="56" t="str">
        <f t="shared" si="335"/>
        <v/>
      </c>
    </row>
    <row r="948" spans="1:32">
      <c r="A948" s="40" t="str">
        <f t="shared" si="328"/>
        <v/>
      </c>
      <c r="B948" s="40" t="str">
        <f t="shared" si="314"/>
        <v/>
      </c>
      <c r="C948" s="65" t="str">
        <f t="shared" si="315"/>
        <v/>
      </c>
      <c r="D948" s="56" t="str">
        <f t="shared" si="316"/>
        <v/>
      </c>
      <c r="E948" s="56" t="str">
        <f t="shared" si="317"/>
        <v/>
      </c>
      <c r="F948" s="66" t="str">
        <f t="shared" si="318"/>
        <v/>
      </c>
      <c r="G948" s="66" t="str">
        <f t="shared" si="319"/>
        <v/>
      </c>
      <c r="H948" s="57" t="str">
        <f t="shared" si="320"/>
        <v/>
      </c>
      <c r="I948" s="57" t="str">
        <f t="shared" si="321"/>
        <v/>
      </c>
      <c r="J948" s="64" t="str">
        <f t="shared" si="322"/>
        <v/>
      </c>
      <c r="K948" s="64" t="str">
        <f t="shared" si="323"/>
        <v/>
      </c>
      <c r="L948" s="114" t="str">
        <f t="shared" si="324"/>
        <v/>
      </c>
      <c r="M948" s="114" t="str">
        <f t="shared" si="325"/>
        <v/>
      </c>
      <c r="N948" s="113" t="str">
        <f>IF(B948&lt;&gt;"",IF(INDEX(ctrlage,B948)=TRUE,Livraison!$B$15-(YEAR(INDEX(pgebdat,B948))),""),"")</f>
        <v/>
      </c>
      <c r="O948" s="107"/>
      <c r="P948" s="105"/>
      <c r="Q948" s="108"/>
      <c r="R948" s="126"/>
      <c r="S948" s="108"/>
      <c r="T948" s="108"/>
      <c r="U948" s="108"/>
      <c r="V948" s="105"/>
      <c r="W948" s="132" t="str">
        <f t="shared" si="329"/>
        <v/>
      </c>
      <c r="X948" s="26" t="str">
        <f t="shared" si="326"/>
        <v/>
      </c>
      <c r="Y948" s="26" t="str">
        <f t="shared" si="330"/>
        <v/>
      </c>
      <c r="Z948" s="26" t="str">
        <f t="shared" si="331"/>
        <v/>
      </c>
      <c r="AA948" s="26" t="str">
        <f t="shared" si="332"/>
        <v/>
      </c>
      <c r="AB948" s="26" t="str">
        <f t="shared" si="333"/>
        <v/>
      </c>
      <c r="AC948" s="26" t="str">
        <f t="shared" si="334"/>
        <v/>
      </c>
      <c r="AD948" s="26" t="str">
        <f>IF(OR(ISBLANK(U948),ISBLANK(Q948),U948="-"),"",IF(ISNA(MATCH(U948,libtwolang,0)),FALSE,IF(AND(Z948=TRUE,INDEX(codetform,MATCH(Qualification!Q948,libtform,0))&gt;=10311000,INDEX(codetform,MATCH(Qualification!Q948,libtform,0))&lt;=10319900),IF(AND(INDEX(codetwolang,MATCH(Qualification!U948,libtwolang,0))&gt;=1,INDEX(codetwolang,MATCH(Qualification!U948,libtwolang,0))&lt;=999),TRUE,FALSE),IF(AND(INDEX(codetwolang,MATCH(Qualification!U948,libtwolang,0))&gt;=10,INDEX(codetwolang,MATCH(Qualification!U948,libtwolang,0))&lt;=99),FALSE,TRUE))))</f>
        <v/>
      </c>
      <c r="AE948" s="26" t="str">
        <f t="shared" si="327"/>
        <v/>
      </c>
      <c r="AF948" s="56" t="str">
        <f t="shared" si="335"/>
        <v/>
      </c>
    </row>
    <row r="949" spans="1:32">
      <c r="A949" s="40" t="str">
        <f t="shared" si="328"/>
        <v/>
      </c>
      <c r="B949" s="40" t="str">
        <f t="shared" si="314"/>
        <v/>
      </c>
      <c r="C949" s="65" t="str">
        <f t="shared" si="315"/>
        <v/>
      </c>
      <c r="D949" s="56" t="str">
        <f t="shared" si="316"/>
        <v/>
      </c>
      <c r="E949" s="56" t="str">
        <f t="shared" si="317"/>
        <v/>
      </c>
      <c r="F949" s="66" t="str">
        <f t="shared" si="318"/>
        <v/>
      </c>
      <c r="G949" s="66" t="str">
        <f t="shared" si="319"/>
        <v/>
      </c>
      <c r="H949" s="57" t="str">
        <f t="shared" si="320"/>
        <v/>
      </c>
      <c r="I949" s="57" t="str">
        <f t="shared" si="321"/>
        <v/>
      </c>
      <c r="J949" s="64" t="str">
        <f t="shared" si="322"/>
        <v/>
      </c>
      <c r="K949" s="64" t="str">
        <f t="shared" si="323"/>
        <v/>
      </c>
      <c r="L949" s="114" t="str">
        <f t="shared" si="324"/>
        <v/>
      </c>
      <c r="M949" s="114" t="str">
        <f t="shared" si="325"/>
        <v/>
      </c>
      <c r="N949" s="113" t="str">
        <f>IF(B949&lt;&gt;"",IF(INDEX(ctrlage,B949)=TRUE,Livraison!$B$15-(YEAR(INDEX(pgebdat,B949))),""),"")</f>
        <v/>
      </c>
      <c r="O949" s="107"/>
      <c r="P949" s="105"/>
      <c r="Q949" s="108"/>
      <c r="R949" s="126"/>
      <c r="S949" s="108"/>
      <c r="T949" s="108"/>
      <c r="U949" s="108"/>
      <c r="V949" s="105"/>
      <c r="W949" s="132" t="str">
        <f t="shared" si="329"/>
        <v/>
      </c>
      <c r="X949" s="26" t="str">
        <f t="shared" si="326"/>
        <v/>
      </c>
      <c r="Y949" s="26" t="str">
        <f t="shared" si="330"/>
        <v/>
      </c>
      <c r="Z949" s="26" t="str">
        <f t="shared" si="331"/>
        <v/>
      </c>
      <c r="AA949" s="26" t="str">
        <f t="shared" si="332"/>
        <v/>
      </c>
      <c r="AB949" s="26" t="str">
        <f t="shared" si="333"/>
        <v/>
      </c>
      <c r="AC949" s="26" t="str">
        <f t="shared" si="334"/>
        <v/>
      </c>
      <c r="AD949" s="26" t="str">
        <f>IF(OR(ISBLANK(U949),ISBLANK(Q949),U949="-"),"",IF(ISNA(MATCH(U949,libtwolang,0)),FALSE,IF(AND(Z949=TRUE,INDEX(codetform,MATCH(Qualification!Q949,libtform,0))&gt;=10311000,INDEX(codetform,MATCH(Qualification!Q949,libtform,0))&lt;=10319900),IF(AND(INDEX(codetwolang,MATCH(Qualification!U949,libtwolang,0))&gt;=1,INDEX(codetwolang,MATCH(Qualification!U949,libtwolang,0))&lt;=999),TRUE,FALSE),IF(AND(INDEX(codetwolang,MATCH(Qualification!U949,libtwolang,0))&gt;=10,INDEX(codetwolang,MATCH(Qualification!U949,libtwolang,0))&lt;=99),FALSE,TRUE))))</f>
        <v/>
      </c>
      <c r="AE949" s="26" t="str">
        <f t="shared" si="327"/>
        <v/>
      </c>
      <c r="AF949" s="56" t="str">
        <f t="shared" si="335"/>
        <v/>
      </c>
    </row>
    <row r="950" spans="1:32">
      <c r="A950" s="40" t="str">
        <f t="shared" si="328"/>
        <v/>
      </c>
      <c r="B950" s="40" t="str">
        <f t="shared" si="314"/>
        <v/>
      </c>
      <c r="C950" s="65" t="str">
        <f t="shared" si="315"/>
        <v/>
      </c>
      <c r="D950" s="56" t="str">
        <f t="shared" si="316"/>
        <v/>
      </c>
      <c r="E950" s="56" t="str">
        <f t="shared" si="317"/>
        <v/>
      </c>
      <c r="F950" s="66" t="str">
        <f t="shared" si="318"/>
        <v/>
      </c>
      <c r="G950" s="66" t="str">
        <f t="shared" si="319"/>
        <v/>
      </c>
      <c r="H950" s="57" t="str">
        <f t="shared" si="320"/>
        <v/>
      </c>
      <c r="I950" s="57" t="str">
        <f t="shared" si="321"/>
        <v/>
      </c>
      <c r="J950" s="64" t="str">
        <f t="shared" si="322"/>
        <v/>
      </c>
      <c r="K950" s="64" t="str">
        <f t="shared" si="323"/>
        <v/>
      </c>
      <c r="L950" s="114" t="str">
        <f t="shared" si="324"/>
        <v/>
      </c>
      <c r="M950" s="114" t="str">
        <f t="shared" si="325"/>
        <v/>
      </c>
      <c r="N950" s="113" t="str">
        <f>IF(B950&lt;&gt;"",IF(INDEX(ctrlage,B950)=TRUE,Livraison!$B$15-(YEAR(INDEX(pgebdat,B950))),""),"")</f>
        <v/>
      </c>
      <c r="O950" s="107"/>
      <c r="P950" s="105"/>
      <c r="Q950" s="108"/>
      <c r="R950" s="126"/>
      <c r="S950" s="108"/>
      <c r="T950" s="108"/>
      <c r="U950" s="108"/>
      <c r="V950" s="105"/>
      <c r="W950" s="132" t="str">
        <f t="shared" si="329"/>
        <v/>
      </c>
      <c r="X950" s="26" t="str">
        <f t="shared" si="326"/>
        <v/>
      </c>
      <c r="Y950" s="26" t="str">
        <f t="shared" si="330"/>
        <v/>
      </c>
      <c r="Z950" s="26" t="str">
        <f t="shared" si="331"/>
        <v/>
      </c>
      <c r="AA950" s="26" t="str">
        <f t="shared" si="332"/>
        <v/>
      </c>
      <c r="AB950" s="26" t="str">
        <f t="shared" si="333"/>
        <v/>
      </c>
      <c r="AC950" s="26" t="str">
        <f t="shared" si="334"/>
        <v/>
      </c>
      <c r="AD950" s="26" t="str">
        <f>IF(OR(ISBLANK(U950),ISBLANK(Q950),U950="-"),"",IF(ISNA(MATCH(U950,libtwolang,0)),FALSE,IF(AND(Z950=TRUE,INDEX(codetform,MATCH(Qualification!Q950,libtform,0))&gt;=10311000,INDEX(codetform,MATCH(Qualification!Q950,libtform,0))&lt;=10319900),IF(AND(INDEX(codetwolang,MATCH(Qualification!U950,libtwolang,0))&gt;=1,INDEX(codetwolang,MATCH(Qualification!U950,libtwolang,0))&lt;=999),TRUE,FALSE),IF(AND(INDEX(codetwolang,MATCH(Qualification!U950,libtwolang,0))&gt;=10,INDEX(codetwolang,MATCH(Qualification!U950,libtwolang,0))&lt;=99),FALSE,TRUE))))</f>
        <v/>
      </c>
      <c r="AE950" s="26" t="str">
        <f t="shared" si="327"/>
        <v/>
      </c>
      <c r="AF950" s="56" t="str">
        <f t="shared" si="335"/>
        <v/>
      </c>
    </row>
    <row r="951" spans="1:32">
      <c r="A951" s="40" t="str">
        <f t="shared" si="328"/>
        <v/>
      </c>
      <c r="B951" s="40" t="str">
        <f t="shared" si="314"/>
        <v/>
      </c>
      <c r="C951" s="65" t="str">
        <f t="shared" si="315"/>
        <v/>
      </c>
      <c r="D951" s="56" t="str">
        <f t="shared" si="316"/>
        <v/>
      </c>
      <c r="E951" s="56" t="str">
        <f t="shared" si="317"/>
        <v/>
      </c>
      <c r="F951" s="66" t="str">
        <f t="shared" si="318"/>
        <v/>
      </c>
      <c r="G951" s="66" t="str">
        <f t="shared" si="319"/>
        <v/>
      </c>
      <c r="H951" s="57" t="str">
        <f t="shared" si="320"/>
        <v/>
      </c>
      <c r="I951" s="57" t="str">
        <f t="shared" si="321"/>
        <v/>
      </c>
      <c r="J951" s="64" t="str">
        <f t="shared" si="322"/>
        <v/>
      </c>
      <c r="K951" s="64" t="str">
        <f t="shared" si="323"/>
        <v/>
      </c>
      <c r="L951" s="114" t="str">
        <f t="shared" si="324"/>
        <v/>
      </c>
      <c r="M951" s="114" t="str">
        <f t="shared" si="325"/>
        <v/>
      </c>
      <c r="N951" s="113" t="str">
        <f>IF(B951&lt;&gt;"",IF(INDEX(ctrlage,B951)=TRUE,Livraison!$B$15-(YEAR(INDEX(pgebdat,B951))),""),"")</f>
        <v/>
      </c>
      <c r="O951" s="107"/>
      <c r="P951" s="105"/>
      <c r="Q951" s="108"/>
      <c r="R951" s="126"/>
      <c r="S951" s="108"/>
      <c r="T951" s="108"/>
      <c r="U951" s="108"/>
      <c r="V951" s="105"/>
      <c r="W951" s="132" t="str">
        <f t="shared" si="329"/>
        <v/>
      </c>
      <c r="X951" s="26" t="str">
        <f t="shared" si="326"/>
        <v/>
      </c>
      <c r="Y951" s="26" t="str">
        <f t="shared" si="330"/>
        <v/>
      </c>
      <c r="Z951" s="26" t="str">
        <f t="shared" si="331"/>
        <v/>
      </c>
      <c r="AA951" s="26" t="str">
        <f t="shared" si="332"/>
        <v/>
      </c>
      <c r="AB951" s="26" t="str">
        <f t="shared" si="333"/>
        <v/>
      </c>
      <c r="AC951" s="26" t="str">
        <f t="shared" si="334"/>
        <v/>
      </c>
      <c r="AD951" s="26" t="str">
        <f>IF(OR(ISBLANK(U951),ISBLANK(Q951),U951="-"),"",IF(ISNA(MATCH(U951,libtwolang,0)),FALSE,IF(AND(Z951=TRUE,INDEX(codetform,MATCH(Qualification!Q951,libtform,0))&gt;=10311000,INDEX(codetform,MATCH(Qualification!Q951,libtform,0))&lt;=10319900),IF(AND(INDEX(codetwolang,MATCH(Qualification!U951,libtwolang,0))&gt;=1,INDEX(codetwolang,MATCH(Qualification!U951,libtwolang,0))&lt;=999),TRUE,FALSE),IF(AND(INDEX(codetwolang,MATCH(Qualification!U951,libtwolang,0))&gt;=10,INDEX(codetwolang,MATCH(Qualification!U951,libtwolang,0))&lt;=99),FALSE,TRUE))))</f>
        <v/>
      </c>
      <c r="AE951" s="26" t="str">
        <f t="shared" si="327"/>
        <v/>
      </c>
      <c r="AF951" s="56" t="str">
        <f t="shared" si="335"/>
        <v/>
      </c>
    </row>
    <row r="952" spans="1:32">
      <c r="A952" s="40" t="str">
        <f t="shared" si="328"/>
        <v/>
      </c>
      <c r="B952" s="40" t="str">
        <f t="shared" si="314"/>
        <v/>
      </c>
      <c r="C952" s="65" t="str">
        <f t="shared" si="315"/>
        <v/>
      </c>
      <c r="D952" s="56" t="str">
        <f t="shared" si="316"/>
        <v/>
      </c>
      <c r="E952" s="56" t="str">
        <f t="shared" si="317"/>
        <v/>
      </c>
      <c r="F952" s="66" t="str">
        <f t="shared" si="318"/>
        <v/>
      </c>
      <c r="G952" s="66" t="str">
        <f t="shared" si="319"/>
        <v/>
      </c>
      <c r="H952" s="57" t="str">
        <f t="shared" si="320"/>
        <v/>
      </c>
      <c r="I952" s="57" t="str">
        <f t="shared" si="321"/>
        <v/>
      </c>
      <c r="J952" s="64" t="str">
        <f t="shared" si="322"/>
        <v/>
      </c>
      <c r="K952" s="64" t="str">
        <f t="shared" si="323"/>
        <v/>
      </c>
      <c r="L952" s="114" t="str">
        <f t="shared" si="324"/>
        <v/>
      </c>
      <c r="M952" s="114" t="str">
        <f t="shared" si="325"/>
        <v/>
      </c>
      <c r="N952" s="113" t="str">
        <f>IF(B952&lt;&gt;"",IF(INDEX(ctrlage,B952)=TRUE,Livraison!$B$15-(YEAR(INDEX(pgebdat,B952))),""),"")</f>
        <v/>
      </c>
      <c r="O952" s="107"/>
      <c r="P952" s="105"/>
      <c r="Q952" s="108"/>
      <c r="R952" s="126"/>
      <c r="S952" s="108"/>
      <c r="T952" s="108"/>
      <c r="U952" s="108"/>
      <c r="V952" s="105"/>
      <c r="W952" s="132" t="str">
        <f t="shared" si="329"/>
        <v/>
      </c>
      <c r="X952" s="26" t="str">
        <f t="shared" si="326"/>
        <v/>
      </c>
      <c r="Y952" s="26" t="str">
        <f t="shared" si="330"/>
        <v/>
      </c>
      <c r="Z952" s="26" t="str">
        <f t="shared" si="331"/>
        <v/>
      </c>
      <c r="AA952" s="26" t="str">
        <f t="shared" si="332"/>
        <v/>
      </c>
      <c r="AB952" s="26" t="str">
        <f t="shared" si="333"/>
        <v/>
      </c>
      <c r="AC952" s="26" t="str">
        <f t="shared" si="334"/>
        <v/>
      </c>
      <c r="AD952" s="26" t="str">
        <f>IF(OR(ISBLANK(U952),ISBLANK(Q952),U952="-"),"",IF(ISNA(MATCH(U952,libtwolang,0)),FALSE,IF(AND(Z952=TRUE,INDEX(codetform,MATCH(Qualification!Q952,libtform,0))&gt;=10311000,INDEX(codetform,MATCH(Qualification!Q952,libtform,0))&lt;=10319900),IF(AND(INDEX(codetwolang,MATCH(Qualification!U952,libtwolang,0))&gt;=1,INDEX(codetwolang,MATCH(Qualification!U952,libtwolang,0))&lt;=999),TRUE,FALSE),IF(AND(INDEX(codetwolang,MATCH(Qualification!U952,libtwolang,0))&gt;=10,INDEX(codetwolang,MATCH(Qualification!U952,libtwolang,0))&lt;=99),FALSE,TRUE))))</f>
        <v/>
      </c>
      <c r="AE952" s="26" t="str">
        <f t="shared" si="327"/>
        <v/>
      </c>
      <c r="AF952" s="56" t="str">
        <f t="shared" si="335"/>
        <v/>
      </c>
    </row>
    <row r="953" spans="1:32">
      <c r="A953" s="40" t="str">
        <f t="shared" si="328"/>
        <v/>
      </c>
      <c r="B953" s="40" t="str">
        <f t="shared" si="314"/>
        <v/>
      </c>
      <c r="C953" s="65" t="str">
        <f t="shared" si="315"/>
        <v/>
      </c>
      <c r="D953" s="56" t="str">
        <f t="shared" si="316"/>
        <v/>
      </c>
      <c r="E953" s="56" t="str">
        <f t="shared" si="317"/>
        <v/>
      </c>
      <c r="F953" s="66" t="str">
        <f t="shared" si="318"/>
        <v/>
      </c>
      <c r="G953" s="66" t="str">
        <f t="shared" si="319"/>
        <v/>
      </c>
      <c r="H953" s="57" t="str">
        <f t="shared" si="320"/>
        <v/>
      </c>
      <c r="I953" s="57" t="str">
        <f t="shared" si="321"/>
        <v/>
      </c>
      <c r="J953" s="64" t="str">
        <f t="shared" si="322"/>
        <v/>
      </c>
      <c r="K953" s="64" t="str">
        <f t="shared" si="323"/>
        <v/>
      </c>
      <c r="L953" s="114" t="str">
        <f t="shared" si="324"/>
        <v/>
      </c>
      <c r="M953" s="114" t="str">
        <f t="shared" si="325"/>
        <v/>
      </c>
      <c r="N953" s="113" t="str">
        <f>IF(B953&lt;&gt;"",IF(INDEX(ctrlage,B953)=TRUE,Livraison!$B$15-(YEAR(INDEX(pgebdat,B953))),""),"")</f>
        <v/>
      </c>
      <c r="O953" s="107"/>
      <c r="P953" s="105"/>
      <c r="Q953" s="108"/>
      <c r="R953" s="126"/>
      <c r="S953" s="108"/>
      <c r="T953" s="108"/>
      <c r="U953" s="108"/>
      <c r="V953" s="105"/>
      <c r="W953" s="132" t="str">
        <f t="shared" si="329"/>
        <v/>
      </c>
      <c r="X953" s="26" t="str">
        <f t="shared" si="326"/>
        <v/>
      </c>
      <c r="Y953" s="26" t="str">
        <f t="shared" si="330"/>
        <v/>
      </c>
      <c r="Z953" s="26" t="str">
        <f t="shared" si="331"/>
        <v/>
      </c>
      <c r="AA953" s="26" t="str">
        <f t="shared" si="332"/>
        <v/>
      </c>
      <c r="AB953" s="26" t="str">
        <f t="shared" si="333"/>
        <v/>
      </c>
      <c r="AC953" s="26" t="str">
        <f t="shared" si="334"/>
        <v/>
      </c>
      <c r="AD953" s="26" t="str">
        <f>IF(OR(ISBLANK(U953),ISBLANK(Q953),U953="-"),"",IF(ISNA(MATCH(U953,libtwolang,0)),FALSE,IF(AND(Z953=TRUE,INDEX(codetform,MATCH(Qualification!Q953,libtform,0))&gt;=10311000,INDEX(codetform,MATCH(Qualification!Q953,libtform,0))&lt;=10319900),IF(AND(INDEX(codetwolang,MATCH(Qualification!U953,libtwolang,0))&gt;=1,INDEX(codetwolang,MATCH(Qualification!U953,libtwolang,0))&lt;=999),TRUE,FALSE),IF(AND(INDEX(codetwolang,MATCH(Qualification!U953,libtwolang,0))&gt;=10,INDEX(codetwolang,MATCH(Qualification!U953,libtwolang,0))&lt;=99),FALSE,TRUE))))</f>
        <v/>
      </c>
      <c r="AE953" s="26" t="str">
        <f t="shared" si="327"/>
        <v/>
      </c>
      <c r="AF953" s="56" t="str">
        <f t="shared" si="335"/>
        <v/>
      </c>
    </row>
    <row r="954" spans="1:32">
      <c r="A954" s="40" t="str">
        <f t="shared" si="328"/>
        <v/>
      </c>
      <c r="B954" s="40" t="str">
        <f t="shared" si="314"/>
        <v/>
      </c>
      <c r="C954" s="65" t="str">
        <f t="shared" si="315"/>
        <v/>
      </c>
      <c r="D954" s="56" t="str">
        <f t="shared" si="316"/>
        <v/>
      </c>
      <c r="E954" s="56" t="str">
        <f t="shared" si="317"/>
        <v/>
      </c>
      <c r="F954" s="66" t="str">
        <f t="shared" si="318"/>
        <v/>
      </c>
      <c r="G954" s="66" t="str">
        <f t="shared" si="319"/>
        <v/>
      </c>
      <c r="H954" s="57" t="str">
        <f t="shared" si="320"/>
        <v/>
      </c>
      <c r="I954" s="57" t="str">
        <f t="shared" si="321"/>
        <v/>
      </c>
      <c r="J954" s="64" t="str">
        <f t="shared" si="322"/>
        <v/>
      </c>
      <c r="K954" s="64" t="str">
        <f t="shared" si="323"/>
        <v/>
      </c>
      <c r="L954" s="114" t="str">
        <f t="shared" si="324"/>
        <v/>
      </c>
      <c r="M954" s="114" t="str">
        <f t="shared" si="325"/>
        <v/>
      </c>
      <c r="N954" s="113" t="str">
        <f>IF(B954&lt;&gt;"",IF(INDEX(ctrlage,B954)=TRUE,Livraison!$B$15-(YEAR(INDEX(pgebdat,B954))),""),"")</f>
        <v/>
      </c>
      <c r="O954" s="107"/>
      <c r="P954" s="105"/>
      <c r="Q954" s="108"/>
      <c r="R954" s="126"/>
      <c r="S954" s="108"/>
      <c r="T954" s="108"/>
      <c r="U954" s="108"/>
      <c r="V954" s="105"/>
      <c r="W954" s="132" t="str">
        <f t="shared" si="329"/>
        <v/>
      </c>
      <c r="X954" s="26" t="str">
        <f t="shared" si="326"/>
        <v/>
      </c>
      <c r="Y954" s="26" t="str">
        <f t="shared" si="330"/>
        <v/>
      </c>
      <c r="Z954" s="26" t="str">
        <f t="shared" si="331"/>
        <v/>
      </c>
      <c r="AA954" s="26" t="str">
        <f t="shared" si="332"/>
        <v/>
      </c>
      <c r="AB954" s="26" t="str">
        <f t="shared" si="333"/>
        <v/>
      </c>
      <c r="AC954" s="26" t="str">
        <f t="shared" si="334"/>
        <v/>
      </c>
      <c r="AD954" s="26" t="str">
        <f>IF(OR(ISBLANK(U954),ISBLANK(Q954),U954="-"),"",IF(ISNA(MATCH(U954,libtwolang,0)),FALSE,IF(AND(Z954=TRUE,INDEX(codetform,MATCH(Qualification!Q954,libtform,0))&gt;=10311000,INDEX(codetform,MATCH(Qualification!Q954,libtform,0))&lt;=10319900),IF(AND(INDEX(codetwolang,MATCH(Qualification!U954,libtwolang,0))&gt;=1,INDEX(codetwolang,MATCH(Qualification!U954,libtwolang,0))&lt;=999),TRUE,FALSE),IF(AND(INDEX(codetwolang,MATCH(Qualification!U954,libtwolang,0))&gt;=10,INDEX(codetwolang,MATCH(Qualification!U954,libtwolang,0))&lt;=99),FALSE,TRUE))))</f>
        <v/>
      </c>
      <c r="AE954" s="26" t="str">
        <f t="shared" si="327"/>
        <v/>
      </c>
      <c r="AF954" s="56" t="str">
        <f t="shared" si="335"/>
        <v/>
      </c>
    </row>
    <row r="955" spans="1:32">
      <c r="A955" s="40" t="str">
        <f t="shared" si="328"/>
        <v/>
      </c>
      <c r="B955" s="40" t="str">
        <f t="shared" si="314"/>
        <v/>
      </c>
      <c r="C955" s="65" t="str">
        <f t="shared" si="315"/>
        <v/>
      </c>
      <c r="D955" s="56" t="str">
        <f t="shared" si="316"/>
        <v/>
      </c>
      <c r="E955" s="56" t="str">
        <f t="shared" si="317"/>
        <v/>
      </c>
      <c r="F955" s="66" t="str">
        <f t="shared" si="318"/>
        <v/>
      </c>
      <c r="G955" s="66" t="str">
        <f t="shared" si="319"/>
        <v/>
      </c>
      <c r="H955" s="57" t="str">
        <f t="shared" si="320"/>
        <v/>
      </c>
      <c r="I955" s="57" t="str">
        <f t="shared" si="321"/>
        <v/>
      </c>
      <c r="J955" s="64" t="str">
        <f t="shared" si="322"/>
        <v/>
      </c>
      <c r="K955" s="64" t="str">
        <f t="shared" si="323"/>
        <v/>
      </c>
      <c r="L955" s="114" t="str">
        <f t="shared" si="324"/>
        <v/>
      </c>
      <c r="M955" s="114" t="str">
        <f t="shared" si="325"/>
        <v/>
      </c>
      <c r="N955" s="113" t="str">
        <f>IF(B955&lt;&gt;"",IF(INDEX(ctrlage,B955)=TRUE,Livraison!$B$15-(YEAR(INDEX(pgebdat,B955))),""),"")</f>
        <v/>
      </c>
      <c r="O955" s="107"/>
      <c r="P955" s="105"/>
      <c r="Q955" s="108"/>
      <c r="R955" s="126"/>
      <c r="S955" s="108"/>
      <c r="T955" s="108"/>
      <c r="U955" s="108"/>
      <c r="V955" s="105"/>
      <c r="W955" s="132" t="str">
        <f t="shared" si="329"/>
        <v/>
      </c>
      <c r="X955" s="26" t="str">
        <f t="shared" si="326"/>
        <v/>
      </c>
      <c r="Y955" s="26" t="str">
        <f t="shared" si="330"/>
        <v/>
      </c>
      <c r="Z955" s="26" t="str">
        <f t="shared" si="331"/>
        <v/>
      </c>
      <c r="AA955" s="26" t="str">
        <f t="shared" si="332"/>
        <v/>
      </c>
      <c r="AB955" s="26" t="str">
        <f t="shared" si="333"/>
        <v/>
      </c>
      <c r="AC955" s="26" t="str">
        <f t="shared" si="334"/>
        <v/>
      </c>
      <c r="AD955" s="26" t="str">
        <f>IF(OR(ISBLANK(U955),ISBLANK(Q955),U955="-"),"",IF(ISNA(MATCH(U955,libtwolang,0)),FALSE,IF(AND(Z955=TRUE,INDEX(codetform,MATCH(Qualification!Q955,libtform,0))&gt;=10311000,INDEX(codetform,MATCH(Qualification!Q955,libtform,0))&lt;=10319900),IF(AND(INDEX(codetwolang,MATCH(Qualification!U955,libtwolang,0))&gt;=1,INDEX(codetwolang,MATCH(Qualification!U955,libtwolang,0))&lt;=999),TRUE,FALSE),IF(AND(INDEX(codetwolang,MATCH(Qualification!U955,libtwolang,0))&gt;=10,INDEX(codetwolang,MATCH(Qualification!U955,libtwolang,0))&lt;=99),FALSE,TRUE))))</f>
        <v/>
      </c>
      <c r="AE955" s="26" t="str">
        <f t="shared" si="327"/>
        <v/>
      </c>
      <c r="AF955" s="56" t="str">
        <f t="shared" si="335"/>
        <v/>
      </c>
    </row>
    <row r="956" spans="1:32">
      <c r="A956" s="40" t="str">
        <f t="shared" si="328"/>
        <v/>
      </c>
      <c r="B956" s="40" t="str">
        <f t="shared" si="314"/>
        <v/>
      </c>
      <c r="C956" s="65" t="str">
        <f t="shared" si="315"/>
        <v/>
      </c>
      <c r="D956" s="56" t="str">
        <f t="shared" si="316"/>
        <v/>
      </c>
      <c r="E956" s="56" t="str">
        <f t="shared" si="317"/>
        <v/>
      </c>
      <c r="F956" s="66" t="str">
        <f t="shared" si="318"/>
        <v/>
      </c>
      <c r="G956" s="66" t="str">
        <f t="shared" si="319"/>
        <v/>
      </c>
      <c r="H956" s="57" t="str">
        <f t="shared" si="320"/>
        <v/>
      </c>
      <c r="I956" s="57" t="str">
        <f t="shared" si="321"/>
        <v/>
      </c>
      <c r="J956" s="64" t="str">
        <f t="shared" si="322"/>
        <v/>
      </c>
      <c r="K956" s="64" t="str">
        <f t="shared" si="323"/>
        <v/>
      </c>
      <c r="L956" s="114" t="str">
        <f t="shared" si="324"/>
        <v/>
      </c>
      <c r="M956" s="114" t="str">
        <f t="shared" si="325"/>
        <v/>
      </c>
      <c r="N956" s="113" t="str">
        <f>IF(B956&lt;&gt;"",IF(INDEX(ctrlage,B956)=TRUE,Livraison!$B$15-(YEAR(INDEX(pgebdat,B956))),""),"")</f>
        <v/>
      </c>
      <c r="O956" s="107"/>
      <c r="P956" s="105"/>
      <c r="Q956" s="108"/>
      <c r="R956" s="126"/>
      <c r="S956" s="108"/>
      <c r="T956" s="108"/>
      <c r="U956" s="108"/>
      <c r="V956" s="105"/>
      <c r="W956" s="132" t="str">
        <f t="shared" si="329"/>
        <v/>
      </c>
      <c r="X956" s="26" t="str">
        <f t="shared" si="326"/>
        <v/>
      </c>
      <c r="Y956" s="26" t="str">
        <f t="shared" si="330"/>
        <v/>
      </c>
      <c r="Z956" s="26" t="str">
        <f t="shared" si="331"/>
        <v/>
      </c>
      <c r="AA956" s="26" t="str">
        <f t="shared" si="332"/>
        <v/>
      </c>
      <c r="AB956" s="26" t="str">
        <f t="shared" si="333"/>
        <v/>
      </c>
      <c r="AC956" s="26" t="str">
        <f t="shared" si="334"/>
        <v/>
      </c>
      <c r="AD956" s="26" t="str">
        <f>IF(OR(ISBLANK(U956),ISBLANK(Q956),U956="-"),"",IF(ISNA(MATCH(U956,libtwolang,0)),FALSE,IF(AND(Z956=TRUE,INDEX(codetform,MATCH(Qualification!Q956,libtform,0))&gt;=10311000,INDEX(codetform,MATCH(Qualification!Q956,libtform,0))&lt;=10319900),IF(AND(INDEX(codetwolang,MATCH(Qualification!U956,libtwolang,0))&gt;=1,INDEX(codetwolang,MATCH(Qualification!U956,libtwolang,0))&lt;=999),TRUE,FALSE),IF(AND(INDEX(codetwolang,MATCH(Qualification!U956,libtwolang,0))&gt;=10,INDEX(codetwolang,MATCH(Qualification!U956,libtwolang,0))&lt;=99),FALSE,TRUE))))</f>
        <v/>
      </c>
      <c r="AE956" s="26" t="str">
        <f t="shared" si="327"/>
        <v/>
      </c>
      <c r="AF956" s="56" t="str">
        <f t="shared" si="335"/>
        <v/>
      </c>
    </row>
    <row r="957" spans="1:32">
      <c r="A957" s="40" t="str">
        <f t="shared" si="328"/>
        <v/>
      </c>
      <c r="B957" s="40" t="str">
        <f t="shared" si="314"/>
        <v/>
      </c>
      <c r="C957" s="65" t="str">
        <f t="shared" si="315"/>
        <v/>
      </c>
      <c r="D957" s="56" t="str">
        <f t="shared" si="316"/>
        <v/>
      </c>
      <c r="E957" s="56" t="str">
        <f t="shared" si="317"/>
        <v/>
      </c>
      <c r="F957" s="66" t="str">
        <f t="shared" si="318"/>
        <v/>
      </c>
      <c r="G957" s="66" t="str">
        <f t="shared" si="319"/>
        <v/>
      </c>
      <c r="H957" s="57" t="str">
        <f t="shared" si="320"/>
        <v/>
      </c>
      <c r="I957" s="57" t="str">
        <f t="shared" si="321"/>
        <v/>
      </c>
      <c r="J957" s="64" t="str">
        <f t="shared" si="322"/>
        <v/>
      </c>
      <c r="K957" s="64" t="str">
        <f t="shared" si="323"/>
        <v/>
      </c>
      <c r="L957" s="114" t="str">
        <f t="shared" si="324"/>
        <v/>
      </c>
      <c r="M957" s="114" t="str">
        <f t="shared" si="325"/>
        <v/>
      </c>
      <c r="N957" s="113" t="str">
        <f>IF(B957&lt;&gt;"",IF(INDEX(ctrlage,B957)=TRUE,Livraison!$B$15-(YEAR(INDEX(pgebdat,B957))),""),"")</f>
        <v/>
      </c>
      <c r="O957" s="107"/>
      <c r="P957" s="105"/>
      <c r="Q957" s="108"/>
      <c r="R957" s="126"/>
      <c r="S957" s="108"/>
      <c r="T957" s="108"/>
      <c r="U957" s="108"/>
      <c r="V957" s="105"/>
      <c r="W957" s="132" t="str">
        <f t="shared" si="329"/>
        <v/>
      </c>
      <c r="X957" s="26" t="str">
        <f t="shared" si="326"/>
        <v/>
      </c>
      <c r="Y957" s="26" t="str">
        <f t="shared" si="330"/>
        <v/>
      </c>
      <c r="Z957" s="26" t="str">
        <f t="shared" si="331"/>
        <v/>
      </c>
      <c r="AA957" s="26" t="str">
        <f t="shared" si="332"/>
        <v/>
      </c>
      <c r="AB957" s="26" t="str">
        <f t="shared" si="333"/>
        <v/>
      </c>
      <c r="AC957" s="26" t="str">
        <f t="shared" si="334"/>
        <v/>
      </c>
      <c r="AD957" s="26" t="str">
        <f>IF(OR(ISBLANK(U957),ISBLANK(Q957),U957="-"),"",IF(ISNA(MATCH(U957,libtwolang,0)),FALSE,IF(AND(Z957=TRUE,INDEX(codetform,MATCH(Qualification!Q957,libtform,0))&gt;=10311000,INDEX(codetform,MATCH(Qualification!Q957,libtform,0))&lt;=10319900),IF(AND(INDEX(codetwolang,MATCH(Qualification!U957,libtwolang,0))&gt;=1,INDEX(codetwolang,MATCH(Qualification!U957,libtwolang,0))&lt;=999),TRUE,FALSE),IF(AND(INDEX(codetwolang,MATCH(Qualification!U957,libtwolang,0))&gt;=10,INDEX(codetwolang,MATCH(Qualification!U957,libtwolang,0))&lt;=99),FALSE,TRUE))))</f>
        <v/>
      </c>
      <c r="AE957" s="26" t="str">
        <f t="shared" si="327"/>
        <v/>
      </c>
      <c r="AF957" s="56" t="str">
        <f t="shared" si="335"/>
        <v/>
      </c>
    </row>
    <row r="958" spans="1:32">
      <c r="A958" s="40" t="str">
        <f t="shared" si="328"/>
        <v/>
      </c>
      <c r="B958" s="40" t="str">
        <f t="shared" si="314"/>
        <v/>
      </c>
      <c r="C958" s="65" t="str">
        <f t="shared" si="315"/>
        <v/>
      </c>
      <c r="D958" s="56" t="str">
        <f t="shared" si="316"/>
        <v/>
      </c>
      <c r="E958" s="56" t="str">
        <f t="shared" si="317"/>
        <v/>
      </c>
      <c r="F958" s="66" t="str">
        <f t="shared" si="318"/>
        <v/>
      </c>
      <c r="G958" s="66" t="str">
        <f t="shared" si="319"/>
        <v/>
      </c>
      <c r="H958" s="57" t="str">
        <f t="shared" si="320"/>
        <v/>
      </c>
      <c r="I958" s="57" t="str">
        <f t="shared" si="321"/>
        <v/>
      </c>
      <c r="J958" s="64" t="str">
        <f t="shared" si="322"/>
        <v/>
      </c>
      <c r="K958" s="64" t="str">
        <f t="shared" si="323"/>
        <v/>
      </c>
      <c r="L958" s="114" t="str">
        <f t="shared" si="324"/>
        <v/>
      </c>
      <c r="M958" s="114" t="str">
        <f t="shared" si="325"/>
        <v/>
      </c>
      <c r="N958" s="113" t="str">
        <f>IF(B958&lt;&gt;"",IF(INDEX(ctrlage,B958)=TRUE,Livraison!$B$15-(YEAR(INDEX(pgebdat,B958))),""),"")</f>
        <v/>
      </c>
      <c r="O958" s="107"/>
      <c r="P958" s="105"/>
      <c r="Q958" s="108"/>
      <c r="R958" s="126"/>
      <c r="S958" s="108"/>
      <c r="T958" s="108"/>
      <c r="U958" s="108"/>
      <c r="V958" s="105"/>
      <c r="W958" s="132" t="str">
        <f t="shared" si="329"/>
        <v/>
      </c>
      <c r="X958" s="26" t="str">
        <f t="shared" si="326"/>
        <v/>
      </c>
      <c r="Y958" s="26" t="str">
        <f t="shared" si="330"/>
        <v/>
      </c>
      <c r="Z958" s="26" t="str">
        <f t="shared" si="331"/>
        <v/>
      </c>
      <c r="AA958" s="26" t="str">
        <f t="shared" si="332"/>
        <v/>
      </c>
      <c r="AB958" s="26" t="str">
        <f t="shared" si="333"/>
        <v/>
      </c>
      <c r="AC958" s="26" t="str">
        <f t="shared" si="334"/>
        <v/>
      </c>
      <c r="AD958" s="26" t="str">
        <f>IF(OR(ISBLANK(U958),ISBLANK(Q958),U958="-"),"",IF(ISNA(MATCH(U958,libtwolang,0)),FALSE,IF(AND(Z958=TRUE,INDEX(codetform,MATCH(Qualification!Q958,libtform,0))&gt;=10311000,INDEX(codetform,MATCH(Qualification!Q958,libtform,0))&lt;=10319900),IF(AND(INDEX(codetwolang,MATCH(Qualification!U958,libtwolang,0))&gt;=1,INDEX(codetwolang,MATCH(Qualification!U958,libtwolang,0))&lt;=999),TRUE,FALSE),IF(AND(INDEX(codetwolang,MATCH(Qualification!U958,libtwolang,0))&gt;=10,INDEX(codetwolang,MATCH(Qualification!U958,libtwolang,0))&lt;=99),FALSE,TRUE))))</f>
        <v/>
      </c>
      <c r="AE958" s="26" t="str">
        <f t="shared" si="327"/>
        <v/>
      </c>
      <c r="AF958" s="56" t="str">
        <f t="shared" si="335"/>
        <v/>
      </c>
    </row>
    <row r="959" spans="1:32">
      <c r="A959" s="40" t="str">
        <f t="shared" si="328"/>
        <v/>
      </c>
      <c r="B959" s="40" t="str">
        <f t="shared" si="314"/>
        <v/>
      </c>
      <c r="C959" s="65" t="str">
        <f t="shared" si="315"/>
        <v/>
      </c>
      <c r="D959" s="56" t="str">
        <f t="shared" si="316"/>
        <v/>
      </c>
      <c r="E959" s="56" t="str">
        <f t="shared" si="317"/>
        <v/>
      </c>
      <c r="F959" s="66" t="str">
        <f t="shared" si="318"/>
        <v/>
      </c>
      <c r="G959" s="66" t="str">
        <f t="shared" si="319"/>
        <v/>
      </c>
      <c r="H959" s="57" t="str">
        <f t="shared" si="320"/>
        <v/>
      </c>
      <c r="I959" s="57" t="str">
        <f t="shared" si="321"/>
        <v/>
      </c>
      <c r="J959" s="64" t="str">
        <f t="shared" si="322"/>
        <v/>
      </c>
      <c r="K959" s="64" t="str">
        <f t="shared" si="323"/>
        <v/>
      </c>
      <c r="L959" s="114" t="str">
        <f t="shared" si="324"/>
        <v/>
      </c>
      <c r="M959" s="114" t="str">
        <f t="shared" si="325"/>
        <v/>
      </c>
      <c r="N959" s="113" t="str">
        <f>IF(B959&lt;&gt;"",IF(INDEX(ctrlage,B959)=TRUE,Livraison!$B$15-(YEAR(INDEX(pgebdat,B959))),""),"")</f>
        <v/>
      </c>
      <c r="O959" s="107"/>
      <c r="P959" s="105"/>
      <c r="Q959" s="108"/>
      <c r="R959" s="126"/>
      <c r="S959" s="108"/>
      <c r="T959" s="108"/>
      <c r="U959" s="108"/>
      <c r="V959" s="105"/>
      <c r="W959" s="132" t="str">
        <f t="shared" si="329"/>
        <v/>
      </c>
      <c r="X959" s="26" t="str">
        <f t="shared" si="326"/>
        <v/>
      </c>
      <c r="Y959" s="26" t="str">
        <f t="shared" si="330"/>
        <v/>
      </c>
      <c r="Z959" s="26" t="str">
        <f t="shared" si="331"/>
        <v/>
      </c>
      <c r="AA959" s="26" t="str">
        <f t="shared" si="332"/>
        <v/>
      </c>
      <c r="AB959" s="26" t="str">
        <f t="shared" si="333"/>
        <v/>
      </c>
      <c r="AC959" s="26" t="str">
        <f t="shared" si="334"/>
        <v/>
      </c>
      <c r="AD959" s="26" t="str">
        <f>IF(OR(ISBLANK(U959),ISBLANK(Q959),U959="-"),"",IF(ISNA(MATCH(U959,libtwolang,0)),FALSE,IF(AND(Z959=TRUE,INDEX(codetform,MATCH(Qualification!Q959,libtform,0))&gt;=10311000,INDEX(codetform,MATCH(Qualification!Q959,libtform,0))&lt;=10319900),IF(AND(INDEX(codetwolang,MATCH(Qualification!U959,libtwolang,0))&gt;=1,INDEX(codetwolang,MATCH(Qualification!U959,libtwolang,0))&lt;=999),TRUE,FALSE),IF(AND(INDEX(codetwolang,MATCH(Qualification!U959,libtwolang,0))&gt;=10,INDEX(codetwolang,MATCH(Qualification!U959,libtwolang,0))&lt;=99),FALSE,TRUE))))</f>
        <v/>
      </c>
      <c r="AE959" s="26" t="str">
        <f t="shared" si="327"/>
        <v/>
      </c>
      <c r="AF959" s="56" t="str">
        <f t="shared" si="335"/>
        <v/>
      </c>
    </row>
    <row r="960" spans="1:32">
      <c r="A960" s="40" t="str">
        <f t="shared" si="328"/>
        <v/>
      </c>
      <c r="B960" s="40" t="str">
        <f t="shared" si="314"/>
        <v/>
      </c>
      <c r="C960" s="65" t="str">
        <f t="shared" si="315"/>
        <v/>
      </c>
      <c r="D960" s="56" t="str">
        <f t="shared" si="316"/>
        <v/>
      </c>
      <c r="E960" s="56" t="str">
        <f t="shared" si="317"/>
        <v/>
      </c>
      <c r="F960" s="66" t="str">
        <f t="shared" si="318"/>
        <v/>
      </c>
      <c r="G960" s="66" t="str">
        <f t="shared" si="319"/>
        <v/>
      </c>
      <c r="H960" s="57" t="str">
        <f t="shared" si="320"/>
        <v/>
      </c>
      <c r="I960" s="57" t="str">
        <f t="shared" si="321"/>
        <v/>
      </c>
      <c r="J960" s="64" t="str">
        <f t="shared" si="322"/>
        <v/>
      </c>
      <c r="K960" s="64" t="str">
        <f t="shared" si="323"/>
        <v/>
      </c>
      <c r="L960" s="114" t="str">
        <f t="shared" si="324"/>
        <v/>
      </c>
      <c r="M960" s="114" t="str">
        <f t="shared" si="325"/>
        <v/>
      </c>
      <c r="N960" s="113" t="str">
        <f>IF(B960&lt;&gt;"",IF(INDEX(ctrlage,B960)=TRUE,Livraison!$B$15-(YEAR(INDEX(pgebdat,B960))),""),"")</f>
        <v/>
      </c>
      <c r="O960" s="107"/>
      <c r="P960" s="105"/>
      <c r="Q960" s="108"/>
      <c r="R960" s="126"/>
      <c r="S960" s="108"/>
      <c r="T960" s="108"/>
      <c r="U960" s="108"/>
      <c r="V960" s="105"/>
      <c r="W960" s="132" t="str">
        <f t="shared" si="329"/>
        <v/>
      </c>
      <c r="X960" s="26" t="str">
        <f t="shared" si="326"/>
        <v/>
      </c>
      <c r="Y960" s="26" t="str">
        <f t="shared" si="330"/>
        <v/>
      </c>
      <c r="Z960" s="26" t="str">
        <f t="shared" si="331"/>
        <v/>
      </c>
      <c r="AA960" s="26" t="str">
        <f t="shared" si="332"/>
        <v/>
      </c>
      <c r="AB960" s="26" t="str">
        <f t="shared" si="333"/>
        <v/>
      </c>
      <c r="AC960" s="26" t="str">
        <f t="shared" si="334"/>
        <v/>
      </c>
      <c r="AD960" s="26" t="str">
        <f>IF(OR(ISBLANK(U960),ISBLANK(Q960),U960="-"),"",IF(ISNA(MATCH(U960,libtwolang,0)),FALSE,IF(AND(Z960=TRUE,INDEX(codetform,MATCH(Qualification!Q960,libtform,0))&gt;=10311000,INDEX(codetform,MATCH(Qualification!Q960,libtform,0))&lt;=10319900),IF(AND(INDEX(codetwolang,MATCH(Qualification!U960,libtwolang,0))&gt;=1,INDEX(codetwolang,MATCH(Qualification!U960,libtwolang,0))&lt;=999),TRUE,FALSE),IF(AND(INDEX(codetwolang,MATCH(Qualification!U960,libtwolang,0))&gt;=10,INDEX(codetwolang,MATCH(Qualification!U960,libtwolang,0))&lt;=99),FALSE,TRUE))))</f>
        <v/>
      </c>
      <c r="AE960" s="26" t="str">
        <f t="shared" si="327"/>
        <v/>
      </c>
      <c r="AF960" s="56" t="str">
        <f t="shared" si="335"/>
        <v/>
      </c>
    </row>
    <row r="961" spans="1:32">
      <c r="A961" s="40" t="str">
        <f t="shared" si="328"/>
        <v/>
      </c>
      <c r="B961" s="40" t="str">
        <f t="shared" si="314"/>
        <v/>
      </c>
      <c r="C961" s="65" t="str">
        <f t="shared" si="315"/>
        <v/>
      </c>
      <c r="D961" s="56" t="str">
        <f t="shared" si="316"/>
        <v/>
      </c>
      <c r="E961" s="56" t="str">
        <f t="shared" si="317"/>
        <v/>
      </c>
      <c r="F961" s="66" t="str">
        <f t="shared" si="318"/>
        <v/>
      </c>
      <c r="G961" s="66" t="str">
        <f t="shared" si="319"/>
        <v/>
      </c>
      <c r="H961" s="57" t="str">
        <f t="shared" si="320"/>
        <v/>
      </c>
      <c r="I961" s="57" t="str">
        <f t="shared" si="321"/>
        <v/>
      </c>
      <c r="J961" s="64" t="str">
        <f t="shared" si="322"/>
        <v/>
      </c>
      <c r="K961" s="64" t="str">
        <f t="shared" si="323"/>
        <v/>
      </c>
      <c r="L961" s="114" t="str">
        <f t="shared" si="324"/>
        <v/>
      </c>
      <c r="M961" s="114" t="str">
        <f t="shared" si="325"/>
        <v/>
      </c>
      <c r="N961" s="113" t="str">
        <f>IF(B961&lt;&gt;"",IF(INDEX(ctrlage,B961)=TRUE,Livraison!$B$15-(YEAR(INDEX(pgebdat,B961))),""),"")</f>
        <v/>
      </c>
      <c r="O961" s="107"/>
      <c r="P961" s="105"/>
      <c r="Q961" s="108"/>
      <c r="R961" s="126"/>
      <c r="S961" s="108"/>
      <c r="T961" s="108"/>
      <c r="U961" s="108"/>
      <c r="V961" s="105"/>
      <c r="W961" s="132" t="str">
        <f t="shared" si="329"/>
        <v/>
      </c>
      <c r="X961" s="26" t="str">
        <f t="shared" si="326"/>
        <v/>
      </c>
      <c r="Y961" s="26" t="str">
        <f t="shared" si="330"/>
        <v/>
      </c>
      <c r="Z961" s="26" t="str">
        <f t="shared" si="331"/>
        <v/>
      </c>
      <c r="AA961" s="26" t="str">
        <f t="shared" si="332"/>
        <v/>
      </c>
      <c r="AB961" s="26" t="str">
        <f t="shared" si="333"/>
        <v/>
      </c>
      <c r="AC961" s="26" t="str">
        <f t="shared" si="334"/>
        <v/>
      </c>
      <c r="AD961" s="26" t="str">
        <f>IF(OR(ISBLANK(U961),ISBLANK(Q961),U961="-"),"",IF(ISNA(MATCH(U961,libtwolang,0)),FALSE,IF(AND(Z961=TRUE,INDEX(codetform,MATCH(Qualification!Q961,libtform,0))&gt;=10311000,INDEX(codetform,MATCH(Qualification!Q961,libtform,0))&lt;=10319900),IF(AND(INDEX(codetwolang,MATCH(Qualification!U961,libtwolang,0))&gt;=1,INDEX(codetwolang,MATCH(Qualification!U961,libtwolang,0))&lt;=999),TRUE,FALSE),IF(AND(INDEX(codetwolang,MATCH(Qualification!U961,libtwolang,0))&gt;=10,INDEX(codetwolang,MATCH(Qualification!U961,libtwolang,0))&lt;=99),FALSE,TRUE))))</f>
        <v/>
      </c>
      <c r="AE961" s="26" t="str">
        <f t="shared" si="327"/>
        <v/>
      </c>
      <c r="AF961" s="56" t="str">
        <f t="shared" si="335"/>
        <v/>
      </c>
    </row>
    <row r="962" spans="1:32">
      <c r="A962" s="40" t="str">
        <f t="shared" si="328"/>
        <v/>
      </c>
      <c r="B962" s="40" t="str">
        <f t="shared" si="314"/>
        <v/>
      </c>
      <c r="C962" s="65" t="str">
        <f t="shared" si="315"/>
        <v/>
      </c>
      <c r="D962" s="56" t="str">
        <f t="shared" si="316"/>
        <v/>
      </c>
      <c r="E962" s="56" t="str">
        <f t="shared" si="317"/>
        <v/>
      </c>
      <c r="F962" s="66" t="str">
        <f t="shared" si="318"/>
        <v/>
      </c>
      <c r="G962" s="66" t="str">
        <f t="shared" si="319"/>
        <v/>
      </c>
      <c r="H962" s="57" t="str">
        <f t="shared" si="320"/>
        <v/>
      </c>
      <c r="I962" s="57" t="str">
        <f t="shared" si="321"/>
        <v/>
      </c>
      <c r="J962" s="64" t="str">
        <f t="shared" si="322"/>
        <v/>
      </c>
      <c r="K962" s="64" t="str">
        <f t="shared" si="323"/>
        <v/>
      </c>
      <c r="L962" s="114" t="str">
        <f t="shared" si="324"/>
        <v/>
      </c>
      <c r="M962" s="114" t="str">
        <f t="shared" si="325"/>
        <v/>
      </c>
      <c r="N962" s="113" t="str">
        <f>IF(B962&lt;&gt;"",IF(INDEX(ctrlage,B962)=TRUE,Livraison!$B$15-(YEAR(INDEX(pgebdat,B962))),""),"")</f>
        <v/>
      </c>
      <c r="O962" s="107"/>
      <c r="P962" s="105"/>
      <c r="Q962" s="108"/>
      <c r="R962" s="126"/>
      <c r="S962" s="108"/>
      <c r="T962" s="108"/>
      <c r="U962" s="108"/>
      <c r="V962" s="105"/>
      <c r="W962" s="132" t="str">
        <f t="shared" si="329"/>
        <v/>
      </c>
      <c r="X962" s="26" t="str">
        <f t="shared" si="326"/>
        <v/>
      </c>
      <c r="Y962" s="26" t="str">
        <f t="shared" si="330"/>
        <v/>
      </c>
      <c r="Z962" s="26" t="str">
        <f t="shared" si="331"/>
        <v/>
      </c>
      <c r="AA962" s="26" t="str">
        <f t="shared" si="332"/>
        <v/>
      </c>
      <c r="AB962" s="26" t="str">
        <f t="shared" si="333"/>
        <v/>
      </c>
      <c r="AC962" s="26" t="str">
        <f t="shared" si="334"/>
        <v/>
      </c>
      <c r="AD962" s="26" t="str">
        <f>IF(OR(ISBLANK(U962),ISBLANK(Q962),U962="-"),"",IF(ISNA(MATCH(U962,libtwolang,0)),FALSE,IF(AND(Z962=TRUE,INDEX(codetform,MATCH(Qualification!Q962,libtform,0))&gt;=10311000,INDEX(codetform,MATCH(Qualification!Q962,libtform,0))&lt;=10319900),IF(AND(INDEX(codetwolang,MATCH(Qualification!U962,libtwolang,0))&gt;=1,INDEX(codetwolang,MATCH(Qualification!U962,libtwolang,0))&lt;=999),TRUE,FALSE),IF(AND(INDEX(codetwolang,MATCH(Qualification!U962,libtwolang,0))&gt;=10,INDEX(codetwolang,MATCH(Qualification!U962,libtwolang,0))&lt;=99),FALSE,TRUE))))</f>
        <v/>
      </c>
      <c r="AE962" s="26" t="str">
        <f t="shared" si="327"/>
        <v/>
      </c>
      <c r="AF962" s="56" t="str">
        <f t="shared" si="335"/>
        <v/>
      </c>
    </row>
    <row r="963" spans="1:32">
      <c r="A963" s="40" t="str">
        <f t="shared" si="328"/>
        <v/>
      </c>
      <c r="B963" s="40" t="str">
        <f t="shared" si="314"/>
        <v/>
      </c>
      <c r="C963" s="65" t="str">
        <f t="shared" si="315"/>
        <v/>
      </c>
      <c r="D963" s="56" t="str">
        <f t="shared" si="316"/>
        <v/>
      </c>
      <c r="E963" s="56" t="str">
        <f t="shared" si="317"/>
        <v/>
      </c>
      <c r="F963" s="66" t="str">
        <f t="shared" si="318"/>
        <v/>
      </c>
      <c r="G963" s="66" t="str">
        <f t="shared" si="319"/>
        <v/>
      </c>
      <c r="H963" s="57" t="str">
        <f t="shared" si="320"/>
        <v/>
      </c>
      <c r="I963" s="57" t="str">
        <f t="shared" si="321"/>
        <v/>
      </c>
      <c r="J963" s="64" t="str">
        <f t="shared" si="322"/>
        <v/>
      </c>
      <c r="K963" s="64" t="str">
        <f t="shared" si="323"/>
        <v/>
      </c>
      <c r="L963" s="114" t="str">
        <f t="shared" si="324"/>
        <v/>
      </c>
      <c r="M963" s="114" t="str">
        <f t="shared" si="325"/>
        <v/>
      </c>
      <c r="N963" s="113" t="str">
        <f>IF(B963&lt;&gt;"",IF(INDEX(ctrlage,B963)=TRUE,Livraison!$B$15-(YEAR(INDEX(pgebdat,B963))),""),"")</f>
        <v/>
      </c>
      <c r="O963" s="107"/>
      <c r="P963" s="105"/>
      <c r="Q963" s="108"/>
      <c r="R963" s="126"/>
      <c r="S963" s="108"/>
      <c r="T963" s="108"/>
      <c r="U963" s="108"/>
      <c r="V963" s="105"/>
      <c r="W963" s="132" t="str">
        <f t="shared" si="329"/>
        <v/>
      </c>
      <c r="X963" s="26" t="str">
        <f t="shared" si="326"/>
        <v/>
      </c>
      <c r="Y963" s="26" t="str">
        <f t="shared" si="330"/>
        <v/>
      </c>
      <c r="Z963" s="26" t="str">
        <f t="shared" si="331"/>
        <v/>
      </c>
      <c r="AA963" s="26" t="str">
        <f t="shared" si="332"/>
        <v/>
      </c>
      <c r="AB963" s="26" t="str">
        <f t="shared" si="333"/>
        <v/>
      </c>
      <c r="AC963" s="26" t="str">
        <f t="shared" si="334"/>
        <v/>
      </c>
      <c r="AD963" s="26" t="str">
        <f>IF(OR(ISBLANK(U963),ISBLANK(Q963),U963="-"),"",IF(ISNA(MATCH(U963,libtwolang,0)),FALSE,IF(AND(Z963=TRUE,INDEX(codetform,MATCH(Qualification!Q963,libtform,0))&gt;=10311000,INDEX(codetform,MATCH(Qualification!Q963,libtform,0))&lt;=10319900),IF(AND(INDEX(codetwolang,MATCH(Qualification!U963,libtwolang,0))&gt;=1,INDEX(codetwolang,MATCH(Qualification!U963,libtwolang,0))&lt;=999),TRUE,FALSE),IF(AND(INDEX(codetwolang,MATCH(Qualification!U963,libtwolang,0))&gt;=10,INDEX(codetwolang,MATCH(Qualification!U963,libtwolang,0))&lt;=99),FALSE,TRUE))))</f>
        <v/>
      </c>
      <c r="AE963" s="26" t="str">
        <f t="shared" si="327"/>
        <v/>
      </c>
      <c r="AF963" s="56" t="str">
        <f t="shared" si="335"/>
        <v/>
      </c>
    </row>
    <row r="964" spans="1:32">
      <c r="A964" s="40" t="str">
        <f t="shared" si="328"/>
        <v/>
      </c>
      <c r="B964" s="40" t="str">
        <f t="shared" si="314"/>
        <v/>
      </c>
      <c r="C964" s="65" t="str">
        <f t="shared" si="315"/>
        <v/>
      </c>
      <c r="D964" s="56" t="str">
        <f t="shared" si="316"/>
        <v/>
      </c>
      <c r="E964" s="56" t="str">
        <f t="shared" si="317"/>
        <v/>
      </c>
      <c r="F964" s="66" t="str">
        <f t="shared" si="318"/>
        <v/>
      </c>
      <c r="G964" s="66" t="str">
        <f t="shared" si="319"/>
        <v/>
      </c>
      <c r="H964" s="57" t="str">
        <f t="shared" si="320"/>
        <v/>
      </c>
      <c r="I964" s="57" t="str">
        <f t="shared" si="321"/>
        <v/>
      </c>
      <c r="J964" s="64" t="str">
        <f t="shared" si="322"/>
        <v/>
      </c>
      <c r="K964" s="64" t="str">
        <f t="shared" si="323"/>
        <v/>
      </c>
      <c r="L964" s="114" t="str">
        <f t="shared" si="324"/>
        <v/>
      </c>
      <c r="M964" s="114" t="str">
        <f t="shared" si="325"/>
        <v/>
      </c>
      <c r="N964" s="113" t="str">
        <f>IF(B964&lt;&gt;"",IF(INDEX(ctrlage,B964)=TRUE,Livraison!$B$15-(YEAR(INDEX(pgebdat,B964))),""),"")</f>
        <v/>
      </c>
      <c r="O964" s="107"/>
      <c r="P964" s="105"/>
      <c r="Q964" s="108"/>
      <c r="R964" s="126"/>
      <c r="S964" s="108"/>
      <c r="T964" s="108"/>
      <c r="U964" s="108"/>
      <c r="V964" s="105"/>
      <c r="W964" s="132" t="str">
        <f t="shared" si="329"/>
        <v/>
      </c>
      <c r="X964" s="26" t="str">
        <f t="shared" si="326"/>
        <v/>
      </c>
      <c r="Y964" s="26" t="str">
        <f t="shared" si="330"/>
        <v/>
      </c>
      <c r="Z964" s="26" t="str">
        <f t="shared" si="331"/>
        <v/>
      </c>
      <c r="AA964" s="26" t="str">
        <f t="shared" si="332"/>
        <v/>
      </c>
      <c r="AB964" s="26" t="str">
        <f t="shared" si="333"/>
        <v/>
      </c>
      <c r="AC964" s="26" t="str">
        <f t="shared" si="334"/>
        <v/>
      </c>
      <c r="AD964" s="26" t="str">
        <f>IF(OR(ISBLANK(U964),ISBLANK(Q964),U964="-"),"",IF(ISNA(MATCH(U964,libtwolang,0)),FALSE,IF(AND(Z964=TRUE,INDEX(codetform,MATCH(Qualification!Q964,libtform,0))&gt;=10311000,INDEX(codetform,MATCH(Qualification!Q964,libtform,0))&lt;=10319900),IF(AND(INDEX(codetwolang,MATCH(Qualification!U964,libtwolang,0))&gt;=1,INDEX(codetwolang,MATCH(Qualification!U964,libtwolang,0))&lt;=999),TRUE,FALSE),IF(AND(INDEX(codetwolang,MATCH(Qualification!U964,libtwolang,0))&gt;=10,INDEX(codetwolang,MATCH(Qualification!U964,libtwolang,0))&lt;=99),FALSE,TRUE))))</f>
        <v/>
      </c>
      <c r="AE964" s="26" t="str">
        <f t="shared" si="327"/>
        <v/>
      </c>
      <c r="AF964" s="56" t="str">
        <f t="shared" si="335"/>
        <v/>
      </c>
    </row>
    <row r="965" spans="1:32">
      <c r="A965" s="40" t="str">
        <f t="shared" si="328"/>
        <v/>
      </c>
      <c r="B965" s="40" t="str">
        <f t="shared" si="314"/>
        <v/>
      </c>
      <c r="C965" s="65" t="str">
        <f t="shared" si="315"/>
        <v/>
      </c>
      <c r="D965" s="56" t="str">
        <f t="shared" si="316"/>
        <v/>
      </c>
      <c r="E965" s="56" t="str">
        <f t="shared" si="317"/>
        <v/>
      </c>
      <c r="F965" s="66" t="str">
        <f t="shared" si="318"/>
        <v/>
      </c>
      <c r="G965" s="66" t="str">
        <f t="shared" si="319"/>
        <v/>
      </c>
      <c r="H965" s="57" t="str">
        <f t="shared" si="320"/>
        <v/>
      </c>
      <c r="I965" s="57" t="str">
        <f t="shared" si="321"/>
        <v/>
      </c>
      <c r="J965" s="64" t="str">
        <f t="shared" si="322"/>
        <v/>
      </c>
      <c r="K965" s="64" t="str">
        <f t="shared" si="323"/>
        <v/>
      </c>
      <c r="L965" s="114" t="str">
        <f t="shared" si="324"/>
        <v/>
      </c>
      <c r="M965" s="114" t="str">
        <f t="shared" si="325"/>
        <v/>
      </c>
      <c r="N965" s="113" t="str">
        <f>IF(B965&lt;&gt;"",IF(INDEX(ctrlage,B965)=TRUE,Livraison!$B$15-(YEAR(INDEX(pgebdat,B965))),""),"")</f>
        <v/>
      </c>
      <c r="O965" s="107"/>
      <c r="P965" s="105"/>
      <c r="Q965" s="108"/>
      <c r="R965" s="126"/>
      <c r="S965" s="108"/>
      <c r="T965" s="108"/>
      <c r="U965" s="108"/>
      <c r="V965" s="105"/>
      <c r="W965" s="132" t="str">
        <f t="shared" si="329"/>
        <v/>
      </c>
      <c r="X965" s="26" t="str">
        <f t="shared" si="326"/>
        <v/>
      </c>
      <c r="Y965" s="26" t="str">
        <f t="shared" si="330"/>
        <v/>
      </c>
      <c r="Z965" s="26" t="str">
        <f t="shared" si="331"/>
        <v/>
      </c>
      <c r="AA965" s="26" t="str">
        <f t="shared" si="332"/>
        <v/>
      </c>
      <c r="AB965" s="26" t="str">
        <f t="shared" si="333"/>
        <v/>
      </c>
      <c r="AC965" s="26" t="str">
        <f t="shared" si="334"/>
        <v/>
      </c>
      <c r="AD965" s="26" t="str">
        <f>IF(OR(ISBLANK(U965),ISBLANK(Q965),U965="-"),"",IF(ISNA(MATCH(U965,libtwolang,0)),FALSE,IF(AND(Z965=TRUE,INDEX(codetform,MATCH(Qualification!Q965,libtform,0))&gt;=10311000,INDEX(codetform,MATCH(Qualification!Q965,libtform,0))&lt;=10319900),IF(AND(INDEX(codetwolang,MATCH(Qualification!U965,libtwolang,0))&gt;=1,INDEX(codetwolang,MATCH(Qualification!U965,libtwolang,0))&lt;=999),TRUE,FALSE),IF(AND(INDEX(codetwolang,MATCH(Qualification!U965,libtwolang,0))&gt;=10,INDEX(codetwolang,MATCH(Qualification!U965,libtwolang,0))&lt;=99),FALSE,TRUE))))</f>
        <v/>
      </c>
      <c r="AE965" s="26" t="str">
        <f t="shared" si="327"/>
        <v/>
      </c>
      <c r="AF965" s="56" t="str">
        <f t="shared" si="335"/>
        <v/>
      </c>
    </row>
    <row r="966" spans="1:32">
      <c r="A966" s="40" t="str">
        <f t="shared" si="328"/>
        <v/>
      </c>
      <c r="B966" s="40" t="str">
        <f t="shared" si="314"/>
        <v/>
      </c>
      <c r="C966" s="65" t="str">
        <f t="shared" si="315"/>
        <v/>
      </c>
      <c r="D966" s="56" t="str">
        <f t="shared" si="316"/>
        <v/>
      </c>
      <c r="E966" s="56" t="str">
        <f t="shared" si="317"/>
        <v/>
      </c>
      <c r="F966" s="66" t="str">
        <f t="shared" si="318"/>
        <v/>
      </c>
      <c r="G966" s="66" t="str">
        <f t="shared" si="319"/>
        <v/>
      </c>
      <c r="H966" s="57" t="str">
        <f t="shared" si="320"/>
        <v/>
      </c>
      <c r="I966" s="57" t="str">
        <f t="shared" si="321"/>
        <v/>
      </c>
      <c r="J966" s="64" t="str">
        <f t="shared" si="322"/>
        <v/>
      </c>
      <c r="K966" s="64" t="str">
        <f t="shared" si="323"/>
        <v/>
      </c>
      <c r="L966" s="114" t="str">
        <f t="shared" si="324"/>
        <v/>
      </c>
      <c r="M966" s="114" t="str">
        <f t="shared" si="325"/>
        <v/>
      </c>
      <c r="N966" s="113" t="str">
        <f>IF(B966&lt;&gt;"",IF(INDEX(ctrlage,B966)=TRUE,Livraison!$B$15-(YEAR(INDEX(pgebdat,B966))),""),"")</f>
        <v/>
      </c>
      <c r="O966" s="107"/>
      <c r="P966" s="105"/>
      <c r="Q966" s="108"/>
      <c r="R966" s="126"/>
      <c r="S966" s="108"/>
      <c r="T966" s="108"/>
      <c r="U966" s="108"/>
      <c r="V966" s="105"/>
      <c r="W966" s="132" t="str">
        <f t="shared" si="329"/>
        <v/>
      </c>
      <c r="X966" s="26" t="str">
        <f t="shared" si="326"/>
        <v/>
      </c>
      <c r="Y966" s="26" t="str">
        <f t="shared" si="330"/>
        <v/>
      </c>
      <c r="Z966" s="26" t="str">
        <f t="shared" si="331"/>
        <v/>
      </c>
      <c r="AA966" s="26" t="str">
        <f t="shared" si="332"/>
        <v/>
      </c>
      <c r="AB966" s="26" t="str">
        <f t="shared" si="333"/>
        <v/>
      </c>
      <c r="AC966" s="26" t="str">
        <f t="shared" si="334"/>
        <v/>
      </c>
      <c r="AD966" s="26" t="str">
        <f>IF(OR(ISBLANK(U966),ISBLANK(Q966),U966="-"),"",IF(ISNA(MATCH(U966,libtwolang,0)),FALSE,IF(AND(Z966=TRUE,INDEX(codetform,MATCH(Qualification!Q966,libtform,0))&gt;=10311000,INDEX(codetform,MATCH(Qualification!Q966,libtform,0))&lt;=10319900),IF(AND(INDEX(codetwolang,MATCH(Qualification!U966,libtwolang,0))&gt;=1,INDEX(codetwolang,MATCH(Qualification!U966,libtwolang,0))&lt;=999),TRUE,FALSE),IF(AND(INDEX(codetwolang,MATCH(Qualification!U966,libtwolang,0))&gt;=10,INDEX(codetwolang,MATCH(Qualification!U966,libtwolang,0))&lt;=99),FALSE,TRUE))))</f>
        <v/>
      </c>
      <c r="AE966" s="26" t="str">
        <f t="shared" si="327"/>
        <v/>
      </c>
      <c r="AF966" s="56" t="str">
        <f t="shared" si="335"/>
        <v/>
      </c>
    </row>
    <row r="967" spans="1:32">
      <c r="A967" s="40" t="str">
        <f t="shared" si="328"/>
        <v/>
      </c>
      <c r="B967" s="40" t="str">
        <f t="shared" si="314"/>
        <v/>
      </c>
      <c r="C967" s="65" t="str">
        <f t="shared" si="315"/>
        <v/>
      </c>
      <c r="D967" s="56" t="str">
        <f t="shared" si="316"/>
        <v/>
      </c>
      <c r="E967" s="56" t="str">
        <f t="shared" si="317"/>
        <v/>
      </c>
      <c r="F967" s="66" t="str">
        <f t="shared" si="318"/>
        <v/>
      </c>
      <c r="G967" s="66" t="str">
        <f t="shared" si="319"/>
        <v/>
      </c>
      <c r="H967" s="57" t="str">
        <f t="shared" si="320"/>
        <v/>
      </c>
      <c r="I967" s="57" t="str">
        <f t="shared" si="321"/>
        <v/>
      </c>
      <c r="J967" s="64" t="str">
        <f t="shared" si="322"/>
        <v/>
      </c>
      <c r="K967" s="64" t="str">
        <f t="shared" si="323"/>
        <v/>
      </c>
      <c r="L967" s="114" t="str">
        <f t="shared" si="324"/>
        <v/>
      </c>
      <c r="M967" s="114" t="str">
        <f t="shared" si="325"/>
        <v/>
      </c>
      <c r="N967" s="113" t="str">
        <f>IF(B967&lt;&gt;"",IF(INDEX(ctrlage,B967)=TRUE,Livraison!$B$15-(YEAR(INDEX(pgebdat,B967))),""),"")</f>
        <v/>
      </c>
      <c r="O967" s="107"/>
      <c r="P967" s="105"/>
      <c r="Q967" s="108"/>
      <c r="R967" s="126"/>
      <c r="S967" s="108"/>
      <c r="T967" s="108"/>
      <c r="U967" s="108"/>
      <c r="V967" s="105"/>
      <c r="W967" s="132" t="str">
        <f t="shared" si="329"/>
        <v/>
      </c>
      <c r="X967" s="26" t="str">
        <f t="shared" si="326"/>
        <v/>
      </c>
      <c r="Y967" s="26" t="str">
        <f t="shared" si="330"/>
        <v/>
      </c>
      <c r="Z967" s="26" t="str">
        <f t="shared" si="331"/>
        <v/>
      </c>
      <c r="AA967" s="26" t="str">
        <f t="shared" si="332"/>
        <v/>
      </c>
      <c r="AB967" s="26" t="str">
        <f t="shared" si="333"/>
        <v/>
      </c>
      <c r="AC967" s="26" t="str">
        <f t="shared" si="334"/>
        <v/>
      </c>
      <c r="AD967" s="26" t="str">
        <f>IF(OR(ISBLANK(U967),ISBLANK(Q967),U967="-"),"",IF(ISNA(MATCH(U967,libtwolang,0)),FALSE,IF(AND(Z967=TRUE,INDEX(codetform,MATCH(Qualification!Q967,libtform,0))&gt;=10311000,INDEX(codetform,MATCH(Qualification!Q967,libtform,0))&lt;=10319900),IF(AND(INDEX(codetwolang,MATCH(Qualification!U967,libtwolang,0))&gt;=1,INDEX(codetwolang,MATCH(Qualification!U967,libtwolang,0))&lt;=999),TRUE,FALSE),IF(AND(INDEX(codetwolang,MATCH(Qualification!U967,libtwolang,0))&gt;=10,INDEX(codetwolang,MATCH(Qualification!U967,libtwolang,0))&lt;=99),FALSE,TRUE))))</f>
        <v/>
      </c>
      <c r="AE967" s="26" t="str">
        <f t="shared" si="327"/>
        <v/>
      </c>
      <c r="AF967" s="56" t="str">
        <f t="shared" si="335"/>
        <v/>
      </c>
    </row>
    <row r="968" spans="1:32">
      <c r="A968" s="40" t="str">
        <f t="shared" si="328"/>
        <v/>
      </c>
      <c r="B968" s="40" t="str">
        <f t="shared" si="314"/>
        <v/>
      </c>
      <c r="C968" s="65" t="str">
        <f t="shared" si="315"/>
        <v/>
      </c>
      <c r="D968" s="56" t="str">
        <f t="shared" si="316"/>
        <v/>
      </c>
      <c r="E968" s="56" t="str">
        <f t="shared" si="317"/>
        <v/>
      </c>
      <c r="F968" s="66" t="str">
        <f t="shared" si="318"/>
        <v/>
      </c>
      <c r="G968" s="66" t="str">
        <f t="shared" si="319"/>
        <v/>
      </c>
      <c r="H968" s="57" t="str">
        <f t="shared" si="320"/>
        <v/>
      </c>
      <c r="I968" s="57" t="str">
        <f t="shared" si="321"/>
        <v/>
      </c>
      <c r="J968" s="64" t="str">
        <f t="shared" si="322"/>
        <v/>
      </c>
      <c r="K968" s="64" t="str">
        <f t="shared" si="323"/>
        <v/>
      </c>
      <c r="L968" s="114" t="str">
        <f t="shared" si="324"/>
        <v/>
      </c>
      <c r="M968" s="114" t="str">
        <f t="shared" si="325"/>
        <v/>
      </c>
      <c r="N968" s="113" t="str">
        <f>IF(B968&lt;&gt;"",IF(INDEX(ctrlage,B968)=TRUE,Livraison!$B$15-(YEAR(INDEX(pgebdat,B968))),""),"")</f>
        <v/>
      </c>
      <c r="O968" s="107"/>
      <c r="P968" s="105"/>
      <c r="Q968" s="108"/>
      <c r="R968" s="126"/>
      <c r="S968" s="108"/>
      <c r="T968" s="108"/>
      <c r="U968" s="108"/>
      <c r="V968" s="105"/>
      <c r="W968" s="132" t="str">
        <f t="shared" si="329"/>
        <v/>
      </c>
      <c r="X968" s="26" t="str">
        <f t="shared" si="326"/>
        <v/>
      </c>
      <c r="Y968" s="26" t="str">
        <f t="shared" si="330"/>
        <v/>
      </c>
      <c r="Z968" s="26" t="str">
        <f t="shared" si="331"/>
        <v/>
      </c>
      <c r="AA968" s="26" t="str">
        <f t="shared" si="332"/>
        <v/>
      </c>
      <c r="AB968" s="26" t="str">
        <f t="shared" si="333"/>
        <v/>
      </c>
      <c r="AC968" s="26" t="str">
        <f t="shared" si="334"/>
        <v/>
      </c>
      <c r="AD968" s="26" t="str">
        <f>IF(OR(ISBLANK(U968),ISBLANK(Q968),U968="-"),"",IF(ISNA(MATCH(U968,libtwolang,0)),FALSE,IF(AND(Z968=TRUE,INDEX(codetform,MATCH(Qualification!Q968,libtform,0))&gt;=10311000,INDEX(codetform,MATCH(Qualification!Q968,libtform,0))&lt;=10319900),IF(AND(INDEX(codetwolang,MATCH(Qualification!U968,libtwolang,0))&gt;=1,INDEX(codetwolang,MATCH(Qualification!U968,libtwolang,0))&lt;=999),TRUE,FALSE),IF(AND(INDEX(codetwolang,MATCH(Qualification!U968,libtwolang,0))&gt;=10,INDEX(codetwolang,MATCH(Qualification!U968,libtwolang,0))&lt;=99),FALSE,TRUE))))</f>
        <v/>
      </c>
      <c r="AE968" s="26" t="str">
        <f t="shared" si="327"/>
        <v/>
      </c>
      <c r="AF968" s="56" t="str">
        <f t="shared" si="335"/>
        <v/>
      </c>
    </row>
    <row r="969" spans="1:32">
      <c r="A969" s="40" t="str">
        <f t="shared" si="328"/>
        <v/>
      </c>
      <c r="B969" s="40" t="str">
        <f t="shared" si="314"/>
        <v/>
      </c>
      <c r="C969" s="65" t="str">
        <f t="shared" si="315"/>
        <v/>
      </c>
      <c r="D969" s="56" t="str">
        <f t="shared" si="316"/>
        <v/>
      </c>
      <c r="E969" s="56" t="str">
        <f t="shared" si="317"/>
        <v/>
      </c>
      <c r="F969" s="66" t="str">
        <f t="shared" si="318"/>
        <v/>
      </c>
      <c r="G969" s="66" t="str">
        <f t="shared" si="319"/>
        <v/>
      </c>
      <c r="H969" s="57" t="str">
        <f t="shared" si="320"/>
        <v/>
      </c>
      <c r="I969" s="57" t="str">
        <f t="shared" si="321"/>
        <v/>
      </c>
      <c r="J969" s="64" t="str">
        <f t="shared" si="322"/>
        <v/>
      </c>
      <c r="K969" s="64" t="str">
        <f t="shared" si="323"/>
        <v/>
      </c>
      <c r="L969" s="114" t="str">
        <f t="shared" si="324"/>
        <v/>
      </c>
      <c r="M969" s="114" t="str">
        <f t="shared" si="325"/>
        <v/>
      </c>
      <c r="N969" s="113" t="str">
        <f>IF(B969&lt;&gt;"",IF(INDEX(ctrlage,B969)=TRUE,Livraison!$B$15-(YEAR(INDEX(pgebdat,B969))),""),"")</f>
        <v/>
      </c>
      <c r="O969" s="107"/>
      <c r="P969" s="105"/>
      <c r="Q969" s="108"/>
      <c r="R969" s="126"/>
      <c r="S969" s="108"/>
      <c r="T969" s="108"/>
      <c r="U969" s="108"/>
      <c r="V969" s="105"/>
      <c r="W969" s="132" t="str">
        <f t="shared" si="329"/>
        <v/>
      </c>
      <c r="X969" s="26" t="str">
        <f t="shared" si="326"/>
        <v/>
      </c>
      <c r="Y969" s="26" t="str">
        <f t="shared" si="330"/>
        <v/>
      </c>
      <c r="Z969" s="26" t="str">
        <f t="shared" si="331"/>
        <v/>
      </c>
      <c r="AA969" s="26" t="str">
        <f t="shared" si="332"/>
        <v/>
      </c>
      <c r="AB969" s="26" t="str">
        <f t="shared" si="333"/>
        <v/>
      </c>
      <c r="AC969" s="26" t="str">
        <f t="shared" si="334"/>
        <v/>
      </c>
      <c r="AD969" s="26" t="str">
        <f>IF(OR(ISBLANK(U969),ISBLANK(Q969),U969="-"),"",IF(ISNA(MATCH(U969,libtwolang,0)),FALSE,IF(AND(Z969=TRUE,INDEX(codetform,MATCH(Qualification!Q969,libtform,0))&gt;=10311000,INDEX(codetform,MATCH(Qualification!Q969,libtform,0))&lt;=10319900),IF(AND(INDEX(codetwolang,MATCH(Qualification!U969,libtwolang,0))&gt;=1,INDEX(codetwolang,MATCH(Qualification!U969,libtwolang,0))&lt;=999),TRUE,FALSE),IF(AND(INDEX(codetwolang,MATCH(Qualification!U969,libtwolang,0))&gt;=10,INDEX(codetwolang,MATCH(Qualification!U969,libtwolang,0))&lt;=99),FALSE,TRUE))))</f>
        <v/>
      </c>
      <c r="AE969" s="26" t="str">
        <f t="shared" si="327"/>
        <v/>
      </c>
      <c r="AF969" s="56" t="str">
        <f t="shared" si="335"/>
        <v/>
      </c>
    </row>
    <row r="970" spans="1:32">
      <c r="A970" s="40" t="str">
        <f t="shared" si="328"/>
        <v/>
      </c>
      <c r="B970" s="40" t="str">
        <f t="shared" si="314"/>
        <v/>
      </c>
      <c r="C970" s="65" t="str">
        <f t="shared" si="315"/>
        <v/>
      </c>
      <c r="D970" s="56" t="str">
        <f t="shared" si="316"/>
        <v/>
      </c>
      <c r="E970" s="56" t="str">
        <f t="shared" si="317"/>
        <v/>
      </c>
      <c r="F970" s="66" t="str">
        <f t="shared" si="318"/>
        <v/>
      </c>
      <c r="G970" s="66" t="str">
        <f t="shared" si="319"/>
        <v/>
      </c>
      <c r="H970" s="57" t="str">
        <f t="shared" si="320"/>
        <v/>
      </c>
      <c r="I970" s="57" t="str">
        <f t="shared" si="321"/>
        <v/>
      </c>
      <c r="J970" s="64" t="str">
        <f t="shared" si="322"/>
        <v/>
      </c>
      <c r="K970" s="64" t="str">
        <f t="shared" si="323"/>
        <v/>
      </c>
      <c r="L970" s="114" t="str">
        <f t="shared" si="324"/>
        <v/>
      </c>
      <c r="M970" s="114" t="str">
        <f t="shared" si="325"/>
        <v/>
      </c>
      <c r="N970" s="113" t="str">
        <f>IF(B970&lt;&gt;"",IF(INDEX(ctrlage,B970)=TRUE,Livraison!$B$15-(YEAR(INDEX(pgebdat,B970))),""),"")</f>
        <v/>
      </c>
      <c r="O970" s="107"/>
      <c r="P970" s="105"/>
      <c r="Q970" s="108"/>
      <c r="R970" s="126"/>
      <c r="S970" s="108"/>
      <c r="T970" s="108"/>
      <c r="U970" s="108"/>
      <c r="V970" s="105"/>
      <c r="W970" s="132" t="str">
        <f t="shared" si="329"/>
        <v/>
      </c>
      <c r="X970" s="26" t="str">
        <f t="shared" si="326"/>
        <v/>
      </c>
      <c r="Y970" s="26" t="str">
        <f t="shared" si="330"/>
        <v/>
      </c>
      <c r="Z970" s="26" t="str">
        <f t="shared" si="331"/>
        <v/>
      </c>
      <c r="AA970" s="26" t="str">
        <f t="shared" si="332"/>
        <v/>
      </c>
      <c r="AB970" s="26" t="str">
        <f t="shared" si="333"/>
        <v/>
      </c>
      <c r="AC970" s="26" t="str">
        <f t="shared" si="334"/>
        <v/>
      </c>
      <c r="AD970" s="26" t="str">
        <f>IF(OR(ISBLANK(U970),ISBLANK(Q970),U970="-"),"",IF(ISNA(MATCH(U970,libtwolang,0)),FALSE,IF(AND(Z970=TRUE,INDEX(codetform,MATCH(Qualification!Q970,libtform,0))&gt;=10311000,INDEX(codetform,MATCH(Qualification!Q970,libtform,0))&lt;=10319900),IF(AND(INDEX(codetwolang,MATCH(Qualification!U970,libtwolang,0))&gt;=1,INDEX(codetwolang,MATCH(Qualification!U970,libtwolang,0))&lt;=999),TRUE,FALSE),IF(AND(INDEX(codetwolang,MATCH(Qualification!U970,libtwolang,0))&gt;=10,INDEX(codetwolang,MATCH(Qualification!U970,libtwolang,0))&lt;=99),FALSE,TRUE))))</f>
        <v/>
      </c>
      <c r="AE970" s="26" t="str">
        <f t="shared" si="327"/>
        <v/>
      </c>
      <c r="AF970" s="56" t="str">
        <f t="shared" si="335"/>
        <v/>
      </c>
    </row>
    <row r="971" spans="1:32">
      <c r="A971" s="40" t="str">
        <f t="shared" si="328"/>
        <v/>
      </c>
      <c r="B971" s="40" t="str">
        <f t="shared" si="314"/>
        <v/>
      </c>
      <c r="C971" s="65" t="str">
        <f t="shared" si="315"/>
        <v/>
      </c>
      <c r="D971" s="56" t="str">
        <f t="shared" si="316"/>
        <v/>
      </c>
      <c r="E971" s="56" t="str">
        <f t="shared" si="317"/>
        <v/>
      </c>
      <c r="F971" s="66" t="str">
        <f t="shared" si="318"/>
        <v/>
      </c>
      <c r="G971" s="66" t="str">
        <f t="shared" si="319"/>
        <v/>
      </c>
      <c r="H971" s="57" t="str">
        <f t="shared" si="320"/>
        <v/>
      </c>
      <c r="I971" s="57" t="str">
        <f t="shared" si="321"/>
        <v/>
      </c>
      <c r="J971" s="64" t="str">
        <f t="shared" si="322"/>
        <v/>
      </c>
      <c r="K971" s="64" t="str">
        <f t="shared" si="323"/>
        <v/>
      </c>
      <c r="L971" s="114" t="str">
        <f t="shared" si="324"/>
        <v/>
      </c>
      <c r="M971" s="114" t="str">
        <f t="shared" si="325"/>
        <v/>
      </c>
      <c r="N971" s="113" t="str">
        <f>IF(B971&lt;&gt;"",IF(INDEX(ctrlage,B971)=TRUE,Livraison!$B$15-(YEAR(INDEX(pgebdat,B971))),""),"")</f>
        <v/>
      </c>
      <c r="O971" s="107"/>
      <c r="P971" s="105"/>
      <c r="Q971" s="108"/>
      <c r="R971" s="126"/>
      <c r="S971" s="108"/>
      <c r="T971" s="108"/>
      <c r="U971" s="108"/>
      <c r="V971" s="105"/>
      <c r="W971" s="132" t="str">
        <f t="shared" si="329"/>
        <v/>
      </c>
      <c r="X971" s="26" t="str">
        <f t="shared" si="326"/>
        <v/>
      </c>
      <c r="Y971" s="26" t="str">
        <f t="shared" si="330"/>
        <v/>
      </c>
      <c r="Z971" s="26" t="str">
        <f t="shared" si="331"/>
        <v/>
      </c>
      <c r="AA971" s="26" t="str">
        <f t="shared" si="332"/>
        <v/>
      </c>
      <c r="AB971" s="26" t="str">
        <f t="shared" si="333"/>
        <v/>
      </c>
      <c r="AC971" s="26" t="str">
        <f t="shared" si="334"/>
        <v/>
      </c>
      <c r="AD971" s="26" t="str">
        <f>IF(OR(ISBLANK(U971),ISBLANK(Q971),U971="-"),"",IF(ISNA(MATCH(U971,libtwolang,0)),FALSE,IF(AND(Z971=TRUE,INDEX(codetform,MATCH(Qualification!Q971,libtform,0))&gt;=10311000,INDEX(codetform,MATCH(Qualification!Q971,libtform,0))&lt;=10319900),IF(AND(INDEX(codetwolang,MATCH(Qualification!U971,libtwolang,0))&gt;=1,INDEX(codetwolang,MATCH(Qualification!U971,libtwolang,0))&lt;=999),TRUE,FALSE),IF(AND(INDEX(codetwolang,MATCH(Qualification!U971,libtwolang,0))&gt;=10,INDEX(codetwolang,MATCH(Qualification!U971,libtwolang,0))&lt;=99),FALSE,TRUE))))</f>
        <v/>
      </c>
      <c r="AE971" s="26" t="str">
        <f t="shared" si="327"/>
        <v/>
      </c>
      <c r="AF971" s="56" t="str">
        <f t="shared" si="335"/>
        <v/>
      </c>
    </row>
    <row r="972" spans="1:32">
      <c r="A972" s="40" t="str">
        <f t="shared" si="328"/>
        <v/>
      </c>
      <c r="B972" s="40" t="str">
        <f t="shared" ref="B972:B1011" si="336">IF(O972&lt;&gt;"",IF(ISNA(MATCH(O972,pid,0)),"",IF(MATCH(O972,pid,0)=0,"",MATCH(O972,pid,0))),"")</f>
        <v/>
      </c>
      <c r="C972" s="65" t="str">
        <f t="shared" ref="C972:C1011" si="337">IF(B972&lt;&gt;"",IF(INDEX(pkatid,B972)&gt;0,INDEX(pkatid,B972),""),"")</f>
        <v/>
      </c>
      <c r="D972" s="56" t="str">
        <f t="shared" ref="D972:D1011" si="338">IF(B972&lt;&gt;"",IF(INDEX(psex,B972)&gt;0,INDEX(psex,B972),""),"")</f>
        <v/>
      </c>
      <c r="E972" s="56" t="str">
        <f t="shared" ref="E972:E1011" si="339">IF(B972&lt;&gt;"",INDEX(ctrlsex,B972),"")</f>
        <v/>
      </c>
      <c r="F972" s="66" t="str">
        <f t="shared" ref="F972:F1011" si="340">IF(B972&lt;&gt;"",IF(INDEX(pgebdat,B972)&gt;0,INDEX(pgebdat,B972),""),"")</f>
        <v/>
      </c>
      <c r="G972" s="66" t="str">
        <f t="shared" ref="G972:G1011" si="341">IF(B972&lt;&gt;"",INDEX(ctrlage,B972),"")</f>
        <v/>
      </c>
      <c r="H972" s="57" t="str">
        <f t="shared" ref="H972:H1011" si="342">IF(B972&lt;&gt;"",IF(INDEX(pdom,B972)&gt;0,INDEX(pdom,B972),""),"")</f>
        <v/>
      </c>
      <c r="I972" s="57" t="str">
        <f t="shared" ref="I972:I1011" si="343">IF(B972&lt;&gt;"",INDEX(ctrldom,B972),"")</f>
        <v/>
      </c>
      <c r="J972" s="64" t="str">
        <f t="shared" ref="J972:J1011" si="344">IF(B972&lt;&gt;"",IF(INDEX(pid,B972)&gt;0,INDEX(pid,B972),""),"")</f>
        <v/>
      </c>
      <c r="K972" s="64" t="str">
        <f t="shared" ref="K972:K1011" si="345">IF(B972&lt;&gt;"",CONCATENATE(J972,S972),"")</f>
        <v/>
      </c>
      <c r="L972" s="114" t="str">
        <f t="shared" ref="L972:L1011" si="346">IF(B972&lt;&gt;"",IF(INDEX(pname,B972)&gt;0,INDEX(pname,B972),""),"")</f>
        <v/>
      </c>
      <c r="M972" s="114" t="str">
        <f t="shared" ref="M972:M1011" si="347">IF(B972&lt;&gt;"",IF(INDEX(psurname,B972)&gt;0,INDEX(psurname,B972),""),"")</f>
        <v/>
      </c>
      <c r="N972" s="113" t="str">
        <f>IF(B972&lt;&gt;"",IF(INDEX(ctrlage,B972)=TRUE,Livraison!$B$15-(YEAR(INDEX(pgebdat,B972))),""),"")</f>
        <v/>
      </c>
      <c r="O972" s="107"/>
      <c r="P972" s="105"/>
      <c r="Q972" s="108"/>
      <c r="R972" s="126"/>
      <c r="S972" s="108"/>
      <c r="T972" s="108"/>
      <c r="U972" s="108"/>
      <c r="V972" s="105"/>
      <c r="W972" s="132" t="str">
        <f t="shared" si="329"/>
        <v/>
      </c>
      <c r="X972" s="26" t="str">
        <f t="shared" ref="X972:X1011" si="348">IF(ISBLANK(O972),"",IF(OR(ISNA(MATCH(O972,pid,0)),O972="-"),FALSE,TRUE))</f>
        <v/>
      </c>
      <c r="Y972" s="26" t="str">
        <f t="shared" si="330"/>
        <v/>
      </c>
      <c r="Z972" s="26" t="str">
        <f t="shared" si="331"/>
        <v/>
      </c>
      <c r="AA972" s="26" t="str">
        <f t="shared" si="332"/>
        <v/>
      </c>
      <c r="AB972" s="26" t="str">
        <f t="shared" si="333"/>
        <v/>
      </c>
      <c r="AC972" s="26" t="str">
        <f t="shared" si="334"/>
        <v/>
      </c>
      <c r="AD972" s="26" t="str">
        <f>IF(OR(ISBLANK(U972),ISBLANK(Q972),U972="-"),"",IF(ISNA(MATCH(U972,libtwolang,0)),FALSE,IF(AND(Z972=TRUE,INDEX(codetform,MATCH(Qualification!Q972,libtform,0))&gt;=10311000,INDEX(codetform,MATCH(Qualification!Q972,libtform,0))&lt;=10319900),IF(AND(INDEX(codetwolang,MATCH(Qualification!U972,libtwolang,0))&gt;=1,INDEX(codetwolang,MATCH(Qualification!U972,libtwolang,0))&lt;=999),TRUE,FALSE),IF(AND(INDEX(codetwolang,MATCH(Qualification!U972,libtwolang,0))&gt;=10,INDEX(codetwolang,MATCH(Qualification!U972,libtwolang,0))&lt;=99),FALSE,TRUE))))</f>
        <v/>
      </c>
      <c r="AE972" s="26" t="str">
        <f t="shared" ref="AE972:AE1011" si="349">IF(OR(G972&lt;&gt;TRUE,Z972&lt;&gt;TRUE),"",IF(OR(N972&gt;INDEX(valmaxalt,MATCH(Q972,libtform,0)),N972&lt;INDEX(valminalt,MATCH(Q972,libtform,0))),FALSE,TRUE))</f>
        <v/>
      </c>
      <c r="AF972" s="56" t="str">
        <f t="shared" si="335"/>
        <v/>
      </c>
    </row>
    <row r="973" spans="1:32">
      <c r="A973" s="40" t="str">
        <f t="shared" ref="A973:A1011" si="350">IF(ISBLANK(O973),"",IF(COUNTA(P973:T973)&lt;5,"Incomplet",IF(OR(COUNTIF(W973:AD973,FALSE)&gt;0,COUNTIF(W973:AC973,#N/A)&gt;0),"Erreur",IF(AE973=FALSE,"Attention","OK"))))</f>
        <v/>
      </c>
      <c r="B973" s="40" t="str">
        <f t="shared" si="336"/>
        <v/>
      </c>
      <c r="C973" s="65" t="str">
        <f t="shared" si="337"/>
        <v/>
      </c>
      <c r="D973" s="56" t="str">
        <f t="shared" si="338"/>
        <v/>
      </c>
      <c r="E973" s="56" t="str">
        <f t="shared" si="339"/>
        <v/>
      </c>
      <c r="F973" s="66" t="str">
        <f t="shared" si="340"/>
        <v/>
      </c>
      <c r="G973" s="66" t="str">
        <f t="shared" si="341"/>
        <v/>
      </c>
      <c r="H973" s="57" t="str">
        <f t="shared" si="342"/>
        <v/>
      </c>
      <c r="I973" s="57" t="str">
        <f t="shared" si="343"/>
        <v/>
      </c>
      <c r="J973" s="64" t="str">
        <f t="shared" si="344"/>
        <v/>
      </c>
      <c r="K973" s="64" t="str">
        <f t="shared" si="345"/>
        <v/>
      </c>
      <c r="L973" s="114" t="str">
        <f t="shared" si="346"/>
        <v/>
      </c>
      <c r="M973" s="114" t="str">
        <f t="shared" si="347"/>
        <v/>
      </c>
      <c r="N973" s="113" t="str">
        <f>IF(B973&lt;&gt;"",IF(INDEX(ctrlage,B973)=TRUE,Livraison!$B$15-(YEAR(INDEX(pgebdat,B973))),""),"")</f>
        <v/>
      </c>
      <c r="O973" s="107"/>
      <c r="P973" s="105"/>
      <c r="Q973" s="108"/>
      <c r="R973" s="126"/>
      <c r="S973" s="108"/>
      <c r="T973" s="108"/>
      <c r="U973" s="108"/>
      <c r="V973" s="105"/>
      <c r="W973" s="132" t="str">
        <f t="shared" ref="W973:W1011" si="351">IF(K973="","",NOT(COUNTIF($K$12:$K$1011,$K973)&gt;1))</f>
        <v/>
      </c>
      <c r="X973" s="26" t="str">
        <f t="shared" si="348"/>
        <v/>
      </c>
      <c r="Y973" s="26" t="str">
        <f t="shared" si="330"/>
        <v/>
      </c>
      <c r="Z973" s="26" t="str">
        <f t="shared" si="331"/>
        <v/>
      </c>
      <c r="AA973" s="26" t="str">
        <f t="shared" si="332"/>
        <v/>
      </c>
      <c r="AB973" s="26" t="str">
        <f t="shared" si="333"/>
        <v/>
      </c>
      <c r="AC973" s="26" t="str">
        <f t="shared" si="334"/>
        <v/>
      </c>
      <c r="AD973" s="26" t="str">
        <f>IF(OR(ISBLANK(U973),ISBLANK(Q973),U973="-"),"",IF(ISNA(MATCH(U973,libtwolang,0)),FALSE,IF(AND(Z973=TRUE,INDEX(codetform,MATCH(Qualification!Q973,libtform,0))&gt;=10311000,INDEX(codetform,MATCH(Qualification!Q973,libtform,0))&lt;=10319900),IF(AND(INDEX(codetwolang,MATCH(Qualification!U973,libtwolang,0))&gt;=1,INDEX(codetwolang,MATCH(Qualification!U973,libtwolang,0))&lt;=999),TRUE,FALSE),IF(AND(INDEX(codetwolang,MATCH(Qualification!U973,libtwolang,0))&gt;=10,INDEX(codetwolang,MATCH(Qualification!U973,libtwolang,0))&lt;=99),FALSE,TRUE))))</f>
        <v/>
      </c>
      <c r="AE973" s="26" t="str">
        <f t="shared" si="349"/>
        <v/>
      </c>
      <c r="AF973" s="56" t="str">
        <f t="shared" si="335"/>
        <v/>
      </c>
    </row>
    <row r="974" spans="1:32">
      <c r="A974" s="40" t="str">
        <f t="shared" si="350"/>
        <v/>
      </c>
      <c r="B974" s="40" t="str">
        <f t="shared" si="336"/>
        <v/>
      </c>
      <c r="C974" s="65" t="str">
        <f t="shared" si="337"/>
        <v/>
      </c>
      <c r="D974" s="56" t="str">
        <f t="shared" si="338"/>
        <v/>
      </c>
      <c r="E974" s="56" t="str">
        <f t="shared" si="339"/>
        <v/>
      </c>
      <c r="F974" s="66" t="str">
        <f t="shared" si="340"/>
        <v/>
      </c>
      <c r="G974" s="66" t="str">
        <f t="shared" si="341"/>
        <v/>
      </c>
      <c r="H974" s="57" t="str">
        <f t="shared" si="342"/>
        <v/>
      </c>
      <c r="I974" s="57" t="str">
        <f t="shared" si="343"/>
        <v/>
      </c>
      <c r="J974" s="64" t="str">
        <f t="shared" si="344"/>
        <v/>
      </c>
      <c r="K974" s="64" t="str">
        <f t="shared" si="345"/>
        <v/>
      </c>
      <c r="L974" s="114" t="str">
        <f t="shared" si="346"/>
        <v/>
      </c>
      <c r="M974" s="114" t="str">
        <f t="shared" si="347"/>
        <v/>
      </c>
      <c r="N974" s="113" t="str">
        <f>IF(B974&lt;&gt;"",IF(INDEX(ctrlage,B974)=TRUE,Livraison!$B$15-(YEAR(INDEX(pgebdat,B974))),""),"")</f>
        <v/>
      </c>
      <c r="O974" s="107"/>
      <c r="P974" s="105"/>
      <c r="Q974" s="108"/>
      <c r="R974" s="126"/>
      <c r="S974" s="108"/>
      <c r="T974" s="108"/>
      <c r="U974" s="108"/>
      <c r="V974" s="105"/>
      <c r="W974" s="132" t="str">
        <f t="shared" si="351"/>
        <v/>
      </c>
      <c r="X974" s="26" t="str">
        <f t="shared" si="348"/>
        <v/>
      </c>
      <c r="Y974" s="26" t="str">
        <f t="shared" si="330"/>
        <v/>
      </c>
      <c r="Z974" s="26" t="str">
        <f t="shared" si="331"/>
        <v/>
      </c>
      <c r="AA974" s="26" t="str">
        <f t="shared" si="332"/>
        <v/>
      </c>
      <c r="AB974" s="26" t="str">
        <f t="shared" si="333"/>
        <v/>
      </c>
      <c r="AC974" s="26" t="str">
        <f t="shared" si="334"/>
        <v/>
      </c>
      <c r="AD974" s="26" t="str">
        <f>IF(OR(ISBLANK(U974),ISBLANK(Q974),U974="-"),"",IF(ISNA(MATCH(U974,libtwolang,0)),FALSE,IF(AND(Z974=TRUE,INDEX(codetform,MATCH(Qualification!Q974,libtform,0))&gt;=10311000,INDEX(codetform,MATCH(Qualification!Q974,libtform,0))&lt;=10319900),IF(AND(INDEX(codetwolang,MATCH(Qualification!U974,libtwolang,0))&gt;=1,INDEX(codetwolang,MATCH(Qualification!U974,libtwolang,0))&lt;=999),TRUE,FALSE),IF(AND(INDEX(codetwolang,MATCH(Qualification!U974,libtwolang,0))&gt;=10,INDEX(codetwolang,MATCH(Qualification!U974,libtwolang,0))&lt;=99),FALSE,TRUE))))</f>
        <v/>
      </c>
      <c r="AE974" s="26" t="str">
        <f t="shared" si="349"/>
        <v/>
      </c>
      <c r="AF974" s="56" t="str">
        <f t="shared" si="335"/>
        <v/>
      </c>
    </row>
    <row r="975" spans="1:32">
      <c r="A975" s="40" t="str">
        <f t="shared" si="350"/>
        <v/>
      </c>
      <c r="B975" s="40" t="str">
        <f t="shared" si="336"/>
        <v/>
      </c>
      <c r="C975" s="65" t="str">
        <f t="shared" si="337"/>
        <v/>
      </c>
      <c r="D975" s="56" t="str">
        <f t="shared" si="338"/>
        <v/>
      </c>
      <c r="E975" s="56" t="str">
        <f t="shared" si="339"/>
        <v/>
      </c>
      <c r="F975" s="66" t="str">
        <f t="shared" si="340"/>
        <v/>
      </c>
      <c r="G975" s="66" t="str">
        <f t="shared" si="341"/>
        <v/>
      </c>
      <c r="H975" s="57" t="str">
        <f t="shared" si="342"/>
        <v/>
      </c>
      <c r="I975" s="57" t="str">
        <f t="shared" si="343"/>
        <v/>
      </c>
      <c r="J975" s="64" t="str">
        <f t="shared" si="344"/>
        <v/>
      </c>
      <c r="K975" s="64" t="str">
        <f t="shared" si="345"/>
        <v/>
      </c>
      <c r="L975" s="114" t="str">
        <f t="shared" si="346"/>
        <v/>
      </c>
      <c r="M975" s="114" t="str">
        <f t="shared" si="347"/>
        <v/>
      </c>
      <c r="N975" s="113" t="str">
        <f>IF(B975&lt;&gt;"",IF(INDEX(ctrlage,B975)=TRUE,Livraison!$B$15-(YEAR(INDEX(pgebdat,B975))),""),"")</f>
        <v/>
      </c>
      <c r="O975" s="107"/>
      <c r="P975" s="105"/>
      <c r="Q975" s="108"/>
      <c r="R975" s="126"/>
      <c r="S975" s="108"/>
      <c r="T975" s="108"/>
      <c r="U975" s="108"/>
      <c r="V975" s="105"/>
      <c r="W975" s="132" t="str">
        <f t="shared" si="351"/>
        <v/>
      </c>
      <c r="X975" s="26" t="str">
        <f t="shared" si="348"/>
        <v/>
      </c>
      <c r="Y975" s="26" t="str">
        <f t="shared" si="330"/>
        <v/>
      </c>
      <c r="Z975" s="26" t="str">
        <f t="shared" si="331"/>
        <v/>
      </c>
      <c r="AA975" s="26" t="str">
        <f t="shared" si="332"/>
        <v/>
      </c>
      <c r="AB975" s="26" t="str">
        <f t="shared" si="333"/>
        <v/>
      </c>
      <c r="AC975" s="26" t="str">
        <f t="shared" si="334"/>
        <v/>
      </c>
      <c r="AD975" s="26" t="str">
        <f>IF(OR(ISBLANK(U975),ISBLANK(Q975),U975="-"),"",IF(ISNA(MATCH(U975,libtwolang,0)),FALSE,IF(AND(Z975=TRUE,INDEX(codetform,MATCH(Qualification!Q975,libtform,0))&gt;=10311000,INDEX(codetform,MATCH(Qualification!Q975,libtform,0))&lt;=10319900),IF(AND(INDEX(codetwolang,MATCH(Qualification!U975,libtwolang,0))&gt;=1,INDEX(codetwolang,MATCH(Qualification!U975,libtwolang,0))&lt;=999),TRUE,FALSE),IF(AND(INDEX(codetwolang,MATCH(Qualification!U975,libtwolang,0))&gt;=10,INDEX(codetwolang,MATCH(Qualification!U975,libtwolang,0))&lt;=99),FALSE,TRUE))))</f>
        <v/>
      </c>
      <c r="AE975" s="26" t="str">
        <f t="shared" si="349"/>
        <v/>
      </c>
      <c r="AF975" s="56" t="str">
        <f t="shared" si="335"/>
        <v/>
      </c>
    </row>
    <row r="976" spans="1:32">
      <c r="A976" s="40" t="str">
        <f t="shared" si="350"/>
        <v/>
      </c>
      <c r="B976" s="40" t="str">
        <f t="shared" si="336"/>
        <v/>
      </c>
      <c r="C976" s="65" t="str">
        <f t="shared" si="337"/>
        <v/>
      </c>
      <c r="D976" s="56" t="str">
        <f t="shared" si="338"/>
        <v/>
      </c>
      <c r="E976" s="56" t="str">
        <f t="shared" si="339"/>
        <v/>
      </c>
      <c r="F976" s="66" t="str">
        <f t="shared" si="340"/>
        <v/>
      </c>
      <c r="G976" s="66" t="str">
        <f t="shared" si="341"/>
        <v/>
      </c>
      <c r="H976" s="57" t="str">
        <f t="shared" si="342"/>
        <v/>
      </c>
      <c r="I976" s="57" t="str">
        <f t="shared" si="343"/>
        <v/>
      </c>
      <c r="J976" s="64" t="str">
        <f t="shared" si="344"/>
        <v/>
      </c>
      <c r="K976" s="64" t="str">
        <f t="shared" si="345"/>
        <v/>
      </c>
      <c r="L976" s="114" t="str">
        <f t="shared" si="346"/>
        <v/>
      </c>
      <c r="M976" s="114" t="str">
        <f t="shared" si="347"/>
        <v/>
      </c>
      <c r="N976" s="113" t="str">
        <f>IF(B976&lt;&gt;"",IF(INDEX(ctrlage,B976)=TRUE,Livraison!$B$15-(YEAR(INDEX(pgebdat,B976))),""),"")</f>
        <v/>
      </c>
      <c r="O976" s="107"/>
      <c r="P976" s="105"/>
      <c r="Q976" s="108"/>
      <c r="R976" s="126"/>
      <c r="S976" s="108"/>
      <c r="T976" s="108"/>
      <c r="U976" s="108"/>
      <c r="V976" s="105"/>
      <c r="W976" s="132" t="str">
        <f t="shared" si="351"/>
        <v/>
      </c>
      <c r="X976" s="26" t="str">
        <f t="shared" si="348"/>
        <v/>
      </c>
      <c r="Y976" s="26" t="str">
        <f t="shared" si="330"/>
        <v/>
      </c>
      <c r="Z976" s="26" t="str">
        <f t="shared" si="331"/>
        <v/>
      </c>
      <c r="AA976" s="26" t="str">
        <f t="shared" si="332"/>
        <v/>
      </c>
      <c r="AB976" s="26" t="str">
        <f t="shared" si="333"/>
        <v/>
      </c>
      <c r="AC976" s="26" t="str">
        <f t="shared" si="334"/>
        <v/>
      </c>
      <c r="AD976" s="26" t="str">
        <f>IF(OR(ISBLANK(U976),ISBLANK(Q976),U976="-"),"",IF(ISNA(MATCH(U976,libtwolang,0)),FALSE,IF(AND(Z976=TRUE,INDEX(codetform,MATCH(Qualification!Q976,libtform,0))&gt;=10311000,INDEX(codetform,MATCH(Qualification!Q976,libtform,0))&lt;=10319900),IF(AND(INDEX(codetwolang,MATCH(Qualification!U976,libtwolang,0))&gt;=1,INDEX(codetwolang,MATCH(Qualification!U976,libtwolang,0))&lt;=999),TRUE,FALSE),IF(AND(INDEX(codetwolang,MATCH(Qualification!U976,libtwolang,0))&gt;=10,INDEX(codetwolang,MATCH(Qualification!U976,libtwolang,0))&lt;=99),FALSE,TRUE))))</f>
        <v/>
      </c>
      <c r="AE976" s="26" t="str">
        <f t="shared" si="349"/>
        <v/>
      </c>
      <c r="AF976" s="56" t="str">
        <f t="shared" si="335"/>
        <v/>
      </c>
    </row>
    <row r="977" spans="1:32">
      <c r="A977" s="40" t="str">
        <f t="shared" si="350"/>
        <v/>
      </c>
      <c r="B977" s="40" t="str">
        <f t="shared" si="336"/>
        <v/>
      </c>
      <c r="C977" s="65" t="str">
        <f t="shared" si="337"/>
        <v/>
      </c>
      <c r="D977" s="56" t="str">
        <f t="shared" si="338"/>
        <v/>
      </c>
      <c r="E977" s="56" t="str">
        <f t="shared" si="339"/>
        <v/>
      </c>
      <c r="F977" s="66" t="str">
        <f t="shared" si="340"/>
        <v/>
      </c>
      <c r="G977" s="66" t="str">
        <f t="shared" si="341"/>
        <v/>
      </c>
      <c r="H977" s="57" t="str">
        <f t="shared" si="342"/>
        <v/>
      </c>
      <c r="I977" s="57" t="str">
        <f t="shared" si="343"/>
        <v/>
      </c>
      <c r="J977" s="64" t="str">
        <f t="shared" si="344"/>
        <v/>
      </c>
      <c r="K977" s="64" t="str">
        <f t="shared" si="345"/>
        <v/>
      </c>
      <c r="L977" s="114" t="str">
        <f t="shared" si="346"/>
        <v/>
      </c>
      <c r="M977" s="114" t="str">
        <f t="shared" si="347"/>
        <v/>
      </c>
      <c r="N977" s="113" t="str">
        <f>IF(B977&lt;&gt;"",IF(INDEX(ctrlage,B977)=TRUE,Livraison!$B$15-(YEAR(INDEX(pgebdat,B977))),""),"")</f>
        <v/>
      </c>
      <c r="O977" s="107"/>
      <c r="P977" s="105"/>
      <c r="Q977" s="108"/>
      <c r="R977" s="126"/>
      <c r="S977" s="108"/>
      <c r="T977" s="108"/>
      <c r="U977" s="108"/>
      <c r="V977" s="105"/>
      <c r="W977" s="132" t="str">
        <f t="shared" si="351"/>
        <v/>
      </c>
      <c r="X977" s="26" t="str">
        <f t="shared" si="348"/>
        <v/>
      </c>
      <c r="Y977" s="26" t="str">
        <f t="shared" si="330"/>
        <v/>
      </c>
      <c r="Z977" s="26" t="str">
        <f t="shared" si="331"/>
        <v/>
      </c>
      <c r="AA977" s="26" t="str">
        <f t="shared" si="332"/>
        <v/>
      </c>
      <c r="AB977" s="26" t="str">
        <f t="shared" si="333"/>
        <v/>
      </c>
      <c r="AC977" s="26" t="str">
        <f t="shared" si="334"/>
        <v/>
      </c>
      <c r="AD977" s="26" t="str">
        <f>IF(OR(ISBLANK(U977),ISBLANK(Q977),U977="-"),"",IF(ISNA(MATCH(U977,libtwolang,0)),FALSE,IF(AND(Z977=TRUE,INDEX(codetform,MATCH(Qualification!Q977,libtform,0))&gt;=10311000,INDEX(codetform,MATCH(Qualification!Q977,libtform,0))&lt;=10319900),IF(AND(INDEX(codetwolang,MATCH(Qualification!U977,libtwolang,0))&gt;=1,INDEX(codetwolang,MATCH(Qualification!U977,libtwolang,0))&lt;=999),TRUE,FALSE),IF(AND(INDEX(codetwolang,MATCH(Qualification!U977,libtwolang,0))&gt;=10,INDEX(codetwolang,MATCH(Qualification!U977,libtwolang,0))&lt;=99),FALSE,TRUE))))</f>
        <v/>
      </c>
      <c r="AE977" s="26" t="str">
        <f t="shared" si="349"/>
        <v/>
      </c>
      <c r="AF977" s="56" t="str">
        <f t="shared" si="335"/>
        <v/>
      </c>
    </row>
    <row r="978" spans="1:32">
      <c r="A978" s="40" t="str">
        <f t="shared" si="350"/>
        <v/>
      </c>
      <c r="B978" s="40" t="str">
        <f t="shared" si="336"/>
        <v/>
      </c>
      <c r="C978" s="65" t="str">
        <f t="shared" si="337"/>
        <v/>
      </c>
      <c r="D978" s="56" t="str">
        <f t="shared" si="338"/>
        <v/>
      </c>
      <c r="E978" s="56" t="str">
        <f t="shared" si="339"/>
        <v/>
      </c>
      <c r="F978" s="66" t="str">
        <f t="shared" si="340"/>
        <v/>
      </c>
      <c r="G978" s="66" t="str">
        <f t="shared" si="341"/>
        <v/>
      </c>
      <c r="H978" s="57" t="str">
        <f t="shared" si="342"/>
        <v/>
      </c>
      <c r="I978" s="57" t="str">
        <f t="shared" si="343"/>
        <v/>
      </c>
      <c r="J978" s="64" t="str">
        <f t="shared" si="344"/>
        <v/>
      </c>
      <c r="K978" s="64" t="str">
        <f t="shared" si="345"/>
        <v/>
      </c>
      <c r="L978" s="114" t="str">
        <f t="shared" si="346"/>
        <v/>
      </c>
      <c r="M978" s="114" t="str">
        <f t="shared" si="347"/>
        <v/>
      </c>
      <c r="N978" s="113" t="str">
        <f>IF(B978&lt;&gt;"",IF(INDEX(ctrlage,B978)=TRUE,Livraison!$B$15-(YEAR(INDEX(pgebdat,B978))),""),"")</f>
        <v/>
      </c>
      <c r="O978" s="107"/>
      <c r="P978" s="105"/>
      <c r="Q978" s="108"/>
      <c r="R978" s="126"/>
      <c r="S978" s="108"/>
      <c r="T978" s="108"/>
      <c r="U978" s="108"/>
      <c r="V978" s="105"/>
      <c r="W978" s="132" t="str">
        <f t="shared" si="351"/>
        <v/>
      </c>
      <c r="X978" s="26" t="str">
        <f t="shared" si="348"/>
        <v/>
      </c>
      <c r="Y978" s="26" t="str">
        <f t="shared" si="330"/>
        <v/>
      </c>
      <c r="Z978" s="26" t="str">
        <f t="shared" si="331"/>
        <v/>
      </c>
      <c r="AA978" s="26" t="str">
        <f t="shared" si="332"/>
        <v/>
      </c>
      <c r="AB978" s="26" t="str">
        <f t="shared" si="333"/>
        <v/>
      </c>
      <c r="AC978" s="26" t="str">
        <f t="shared" si="334"/>
        <v/>
      </c>
      <c r="AD978" s="26" t="str">
        <f>IF(OR(ISBLANK(U978),ISBLANK(Q978),U978="-"),"",IF(ISNA(MATCH(U978,libtwolang,0)),FALSE,IF(AND(Z978=TRUE,INDEX(codetform,MATCH(Qualification!Q978,libtform,0))&gt;=10311000,INDEX(codetform,MATCH(Qualification!Q978,libtform,0))&lt;=10319900),IF(AND(INDEX(codetwolang,MATCH(Qualification!U978,libtwolang,0))&gt;=1,INDEX(codetwolang,MATCH(Qualification!U978,libtwolang,0))&lt;=999),TRUE,FALSE),IF(AND(INDEX(codetwolang,MATCH(Qualification!U978,libtwolang,0))&gt;=10,INDEX(codetwolang,MATCH(Qualification!U978,libtwolang,0))&lt;=99),FALSE,TRUE))))</f>
        <v/>
      </c>
      <c r="AE978" s="26" t="str">
        <f t="shared" si="349"/>
        <v/>
      </c>
      <c r="AF978" s="56" t="str">
        <f t="shared" si="335"/>
        <v/>
      </c>
    </row>
    <row r="979" spans="1:32">
      <c r="A979" s="40" t="str">
        <f t="shared" si="350"/>
        <v/>
      </c>
      <c r="B979" s="40" t="str">
        <f t="shared" si="336"/>
        <v/>
      </c>
      <c r="C979" s="65" t="str">
        <f t="shared" si="337"/>
        <v/>
      </c>
      <c r="D979" s="56" t="str">
        <f t="shared" si="338"/>
        <v/>
      </c>
      <c r="E979" s="56" t="str">
        <f t="shared" si="339"/>
        <v/>
      </c>
      <c r="F979" s="66" t="str">
        <f t="shared" si="340"/>
        <v/>
      </c>
      <c r="G979" s="66" t="str">
        <f t="shared" si="341"/>
        <v/>
      </c>
      <c r="H979" s="57" t="str">
        <f t="shared" si="342"/>
        <v/>
      </c>
      <c r="I979" s="57" t="str">
        <f t="shared" si="343"/>
        <v/>
      </c>
      <c r="J979" s="64" t="str">
        <f t="shared" si="344"/>
        <v/>
      </c>
      <c r="K979" s="64" t="str">
        <f t="shared" si="345"/>
        <v/>
      </c>
      <c r="L979" s="114" t="str">
        <f t="shared" si="346"/>
        <v/>
      </c>
      <c r="M979" s="114" t="str">
        <f t="shared" si="347"/>
        <v/>
      </c>
      <c r="N979" s="113" t="str">
        <f>IF(B979&lt;&gt;"",IF(INDEX(ctrlage,B979)=TRUE,Livraison!$B$15-(YEAR(INDEX(pgebdat,B979))),""),"")</f>
        <v/>
      </c>
      <c r="O979" s="107"/>
      <c r="P979" s="105"/>
      <c r="Q979" s="108"/>
      <c r="R979" s="126"/>
      <c r="S979" s="108"/>
      <c r="T979" s="108"/>
      <c r="U979" s="108"/>
      <c r="V979" s="105"/>
      <c r="W979" s="132" t="str">
        <f t="shared" si="351"/>
        <v/>
      </c>
      <c r="X979" s="26" t="str">
        <f t="shared" si="348"/>
        <v/>
      </c>
      <c r="Y979" s="26" t="str">
        <f t="shared" si="330"/>
        <v/>
      </c>
      <c r="Z979" s="26" t="str">
        <f t="shared" si="331"/>
        <v/>
      </c>
      <c r="AA979" s="26" t="str">
        <f t="shared" si="332"/>
        <v/>
      </c>
      <c r="AB979" s="26" t="str">
        <f t="shared" si="333"/>
        <v/>
      </c>
      <c r="AC979" s="26" t="str">
        <f t="shared" si="334"/>
        <v/>
      </c>
      <c r="AD979" s="26" t="str">
        <f>IF(OR(ISBLANK(U979),ISBLANK(Q979),U979="-"),"",IF(ISNA(MATCH(U979,libtwolang,0)),FALSE,IF(AND(Z979=TRUE,INDEX(codetform,MATCH(Qualification!Q979,libtform,0))&gt;=10311000,INDEX(codetform,MATCH(Qualification!Q979,libtform,0))&lt;=10319900),IF(AND(INDEX(codetwolang,MATCH(Qualification!U979,libtwolang,0))&gt;=1,INDEX(codetwolang,MATCH(Qualification!U979,libtwolang,0))&lt;=999),TRUE,FALSE),IF(AND(INDEX(codetwolang,MATCH(Qualification!U979,libtwolang,0))&gt;=10,INDEX(codetwolang,MATCH(Qualification!U979,libtwolang,0))&lt;=99),FALSE,TRUE))))</f>
        <v/>
      </c>
      <c r="AE979" s="26" t="str">
        <f t="shared" si="349"/>
        <v/>
      </c>
      <c r="AF979" s="56" t="str">
        <f t="shared" si="335"/>
        <v/>
      </c>
    </row>
    <row r="980" spans="1:32">
      <c r="A980" s="40" t="str">
        <f t="shared" si="350"/>
        <v/>
      </c>
      <c r="B980" s="40" t="str">
        <f t="shared" si="336"/>
        <v/>
      </c>
      <c r="C980" s="65" t="str">
        <f t="shared" si="337"/>
        <v/>
      </c>
      <c r="D980" s="56" t="str">
        <f t="shared" si="338"/>
        <v/>
      </c>
      <c r="E980" s="56" t="str">
        <f t="shared" si="339"/>
        <v/>
      </c>
      <c r="F980" s="66" t="str">
        <f t="shared" si="340"/>
        <v/>
      </c>
      <c r="G980" s="66" t="str">
        <f t="shared" si="341"/>
        <v/>
      </c>
      <c r="H980" s="57" t="str">
        <f t="shared" si="342"/>
        <v/>
      </c>
      <c r="I980" s="57" t="str">
        <f t="shared" si="343"/>
        <v/>
      </c>
      <c r="J980" s="64" t="str">
        <f t="shared" si="344"/>
        <v/>
      </c>
      <c r="K980" s="64" t="str">
        <f t="shared" si="345"/>
        <v/>
      </c>
      <c r="L980" s="114" t="str">
        <f t="shared" si="346"/>
        <v/>
      </c>
      <c r="M980" s="114" t="str">
        <f t="shared" si="347"/>
        <v/>
      </c>
      <c r="N980" s="113" t="str">
        <f>IF(B980&lt;&gt;"",IF(INDEX(ctrlage,B980)=TRUE,Livraison!$B$15-(YEAR(INDEX(pgebdat,B980))),""),"")</f>
        <v/>
      </c>
      <c r="O980" s="107"/>
      <c r="P980" s="105"/>
      <c r="Q980" s="108"/>
      <c r="R980" s="126"/>
      <c r="S980" s="108"/>
      <c r="T980" s="108"/>
      <c r="U980" s="108"/>
      <c r="V980" s="105"/>
      <c r="W980" s="132" t="str">
        <f t="shared" si="351"/>
        <v/>
      </c>
      <c r="X980" s="26" t="str">
        <f t="shared" si="348"/>
        <v/>
      </c>
      <c r="Y980" s="26" t="str">
        <f t="shared" si="330"/>
        <v/>
      </c>
      <c r="Z980" s="26" t="str">
        <f t="shared" si="331"/>
        <v/>
      </c>
      <c r="AA980" s="26" t="str">
        <f t="shared" si="332"/>
        <v/>
      </c>
      <c r="AB980" s="26" t="str">
        <f t="shared" si="333"/>
        <v/>
      </c>
      <c r="AC980" s="26" t="str">
        <f t="shared" si="334"/>
        <v/>
      </c>
      <c r="AD980" s="26" t="str">
        <f>IF(OR(ISBLANK(U980),ISBLANK(Q980),U980="-"),"",IF(ISNA(MATCH(U980,libtwolang,0)),FALSE,IF(AND(Z980=TRUE,INDEX(codetform,MATCH(Qualification!Q980,libtform,0))&gt;=10311000,INDEX(codetform,MATCH(Qualification!Q980,libtform,0))&lt;=10319900),IF(AND(INDEX(codetwolang,MATCH(Qualification!U980,libtwolang,0))&gt;=1,INDEX(codetwolang,MATCH(Qualification!U980,libtwolang,0))&lt;=999),TRUE,FALSE),IF(AND(INDEX(codetwolang,MATCH(Qualification!U980,libtwolang,0))&gt;=10,INDEX(codetwolang,MATCH(Qualification!U980,libtwolang,0))&lt;=99),FALSE,TRUE))))</f>
        <v/>
      </c>
      <c r="AE980" s="26" t="str">
        <f t="shared" si="349"/>
        <v/>
      </c>
      <c r="AF980" s="56" t="str">
        <f t="shared" si="335"/>
        <v/>
      </c>
    </row>
    <row r="981" spans="1:32">
      <c r="A981" s="40" t="str">
        <f t="shared" si="350"/>
        <v/>
      </c>
      <c r="B981" s="40" t="str">
        <f t="shared" si="336"/>
        <v/>
      </c>
      <c r="C981" s="65" t="str">
        <f t="shared" si="337"/>
        <v/>
      </c>
      <c r="D981" s="56" t="str">
        <f t="shared" si="338"/>
        <v/>
      </c>
      <c r="E981" s="56" t="str">
        <f t="shared" si="339"/>
        <v/>
      </c>
      <c r="F981" s="66" t="str">
        <f t="shared" si="340"/>
        <v/>
      </c>
      <c r="G981" s="66" t="str">
        <f t="shared" si="341"/>
        <v/>
      </c>
      <c r="H981" s="57" t="str">
        <f t="shared" si="342"/>
        <v/>
      </c>
      <c r="I981" s="57" t="str">
        <f t="shared" si="343"/>
        <v/>
      </c>
      <c r="J981" s="64" t="str">
        <f t="shared" si="344"/>
        <v/>
      </c>
      <c r="K981" s="64" t="str">
        <f t="shared" si="345"/>
        <v/>
      </c>
      <c r="L981" s="114" t="str">
        <f t="shared" si="346"/>
        <v/>
      </c>
      <c r="M981" s="114" t="str">
        <f t="shared" si="347"/>
        <v/>
      </c>
      <c r="N981" s="113" t="str">
        <f>IF(B981&lt;&gt;"",IF(INDEX(ctrlage,B981)=TRUE,Livraison!$B$15-(YEAR(INDEX(pgebdat,B981))),""),"")</f>
        <v/>
      </c>
      <c r="O981" s="107"/>
      <c r="P981" s="105"/>
      <c r="Q981" s="108"/>
      <c r="R981" s="126"/>
      <c r="S981" s="108"/>
      <c r="T981" s="108"/>
      <c r="U981" s="108"/>
      <c r="V981" s="105"/>
      <c r="W981" s="132" t="str">
        <f t="shared" si="351"/>
        <v/>
      </c>
      <c r="X981" s="26" t="str">
        <f t="shared" si="348"/>
        <v/>
      </c>
      <c r="Y981" s="26" t="str">
        <f t="shared" si="330"/>
        <v/>
      </c>
      <c r="Z981" s="26" t="str">
        <f t="shared" si="331"/>
        <v/>
      </c>
      <c r="AA981" s="26" t="str">
        <f t="shared" si="332"/>
        <v/>
      </c>
      <c r="AB981" s="26" t="str">
        <f t="shared" si="333"/>
        <v/>
      </c>
      <c r="AC981" s="26" t="str">
        <f t="shared" si="334"/>
        <v/>
      </c>
      <c r="AD981" s="26" t="str">
        <f>IF(OR(ISBLANK(U981),ISBLANK(Q981),U981="-"),"",IF(ISNA(MATCH(U981,libtwolang,0)),FALSE,IF(AND(Z981=TRUE,INDEX(codetform,MATCH(Qualification!Q981,libtform,0))&gt;=10311000,INDEX(codetform,MATCH(Qualification!Q981,libtform,0))&lt;=10319900),IF(AND(INDEX(codetwolang,MATCH(Qualification!U981,libtwolang,0))&gt;=1,INDEX(codetwolang,MATCH(Qualification!U981,libtwolang,0))&lt;=999),TRUE,FALSE),IF(AND(INDEX(codetwolang,MATCH(Qualification!U981,libtwolang,0))&gt;=10,INDEX(codetwolang,MATCH(Qualification!U981,libtwolang,0))&lt;=99),FALSE,TRUE))))</f>
        <v/>
      </c>
      <c r="AE981" s="26" t="str">
        <f t="shared" si="349"/>
        <v/>
      </c>
      <c r="AF981" s="56" t="str">
        <f t="shared" si="335"/>
        <v/>
      </c>
    </row>
    <row r="982" spans="1:32">
      <c r="A982" s="40" t="str">
        <f t="shared" si="350"/>
        <v/>
      </c>
      <c r="B982" s="40" t="str">
        <f t="shared" si="336"/>
        <v/>
      </c>
      <c r="C982" s="65" t="str">
        <f t="shared" si="337"/>
        <v/>
      </c>
      <c r="D982" s="56" t="str">
        <f t="shared" si="338"/>
        <v/>
      </c>
      <c r="E982" s="56" t="str">
        <f t="shared" si="339"/>
        <v/>
      </c>
      <c r="F982" s="66" t="str">
        <f t="shared" si="340"/>
        <v/>
      </c>
      <c r="G982" s="66" t="str">
        <f t="shared" si="341"/>
        <v/>
      </c>
      <c r="H982" s="57" t="str">
        <f t="shared" si="342"/>
        <v/>
      </c>
      <c r="I982" s="57" t="str">
        <f t="shared" si="343"/>
        <v/>
      </c>
      <c r="J982" s="64" t="str">
        <f t="shared" si="344"/>
        <v/>
      </c>
      <c r="K982" s="64" t="str">
        <f t="shared" si="345"/>
        <v/>
      </c>
      <c r="L982" s="114" t="str">
        <f t="shared" si="346"/>
        <v/>
      </c>
      <c r="M982" s="114" t="str">
        <f t="shared" si="347"/>
        <v/>
      </c>
      <c r="N982" s="113" t="str">
        <f>IF(B982&lt;&gt;"",IF(INDEX(ctrlage,B982)=TRUE,Livraison!$B$15-(YEAR(INDEX(pgebdat,B982))),""),"")</f>
        <v/>
      </c>
      <c r="O982" s="107"/>
      <c r="P982" s="105"/>
      <c r="Q982" s="108"/>
      <c r="R982" s="126"/>
      <c r="S982" s="108"/>
      <c r="T982" s="108"/>
      <c r="U982" s="108"/>
      <c r="V982" s="105"/>
      <c r="W982" s="132" t="str">
        <f t="shared" si="351"/>
        <v/>
      </c>
      <c r="X982" s="26" t="str">
        <f t="shared" si="348"/>
        <v/>
      </c>
      <c r="Y982" s="26" t="str">
        <f t="shared" si="330"/>
        <v/>
      </c>
      <c r="Z982" s="26" t="str">
        <f t="shared" si="331"/>
        <v/>
      </c>
      <c r="AA982" s="26" t="str">
        <f t="shared" si="332"/>
        <v/>
      </c>
      <c r="AB982" s="26" t="str">
        <f t="shared" si="333"/>
        <v/>
      </c>
      <c r="AC982" s="26" t="str">
        <f t="shared" si="334"/>
        <v/>
      </c>
      <c r="AD982" s="26" t="str">
        <f>IF(OR(ISBLANK(U982),ISBLANK(Q982),U982="-"),"",IF(ISNA(MATCH(U982,libtwolang,0)),FALSE,IF(AND(Z982=TRUE,INDEX(codetform,MATCH(Qualification!Q982,libtform,0))&gt;=10311000,INDEX(codetform,MATCH(Qualification!Q982,libtform,0))&lt;=10319900),IF(AND(INDEX(codetwolang,MATCH(Qualification!U982,libtwolang,0))&gt;=1,INDEX(codetwolang,MATCH(Qualification!U982,libtwolang,0))&lt;=999),TRUE,FALSE),IF(AND(INDEX(codetwolang,MATCH(Qualification!U982,libtwolang,0))&gt;=10,INDEX(codetwolang,MATCH(Qualification!U982,libtwolang,0))&lt;=99),FALSE,TRUE))))</f>
        <v/>
      </c>
      <c r="AE982" s="26" t="str">
        <f t="shared" si="349"/>
        <v/>
      </c>
      <c r="AF982" s="56" t="str">
        <f t="shared" si="335"/>
        <v/>
      </c>
    </row>
    <row r="983" spans="1:32">
      <c r="A983" s="40" t="str">
        <f t="shared" si="350"/>
        <v/>
      </c>
      <c r="B983" s="40" t="str">
        <f t="shared" si="336"/>
        <v/>
      </c>
      <c r="C983" s="65" t="str">
        <f t="shared" si="337"/>
        <v/>
      </c>
      <c r="D983" s="56" t="str">
        <f t="shared" si="338"/>
        <v/>
      </c>
      <c r="E983" s="56" t="str">
        <f t="shared" si="339"/>
        <v/>
      </c>
      <c r="F983" s="66" t="str">
        <f t="shared" si="340"/>
        <v/>
      </c>
      <c r="G983" s="66" t="str">
        <f t="shared" si="341"/>
        <v/>
      </c>
      <c r="H983" s="57" t="str">
        <f t="shared" si="342"/>
        <v/>
      </c>
      <c r="I983" s="57" t="str">
        <f t="shared" si="343"/>
        <v/>
      </c>
      <c r="J983" s="64" t="str">
        <f t="shared" si="344"/>
        <v/>
      </c>
      <c r="K983" s="64" t="str">
        <f t="shared" si="345"/>
        <v/>
      </c>
      <c r="L983" s="114" t="str">
        <f t="shared" si="346"/>
        <v/>
      </c>
      <c r="M983" s="114" t="str">
        <f t="shared" si="347"/>
        <v/>
      </c>
      <c r="N983" s="113" t="str">
        <f>IF(B983&lt;&gt;"",IF(INDEX(ctrlage,B983)=TRUE,Livraison!$B$15-(YEAR(INDEX(pgebdat,B983))),""),"")</f>
        <v/>
      </c>
      <c r="O983" s="107"/>
      <c r="P983" s="105"/>
      <c r="Q983" s="108"/>
      <c r="R983" s="126"/>
      <c r="S983" s="108"/>
      <c r="T983" s="108"/>
      <c r="U983" s="108"/>
      <c r="V983" s="105"/>
      <c r="W983" s="132" t="str">
        <f t="shared" si="351"/>
        <v/>
      </c>
      <c r="X983" s="26" t="str">
        <f t="shared" si="348"/>
        <v/>
      </c>
      <c r="Y983" s="26" t="str">
        <f t="shared" si="330"/>
        <v/>
      </c>
      <c r="Z983" s="26" t="str">
        <f t="shared" si="331"/>
        <v/>
      </c>
      <c r="AA983" s="26" t="str">
        <f t="shared" si="332"/>
        <v/>
      </c>
      <c r="AB983" s="26" t="str">
        <f t="shared" si="333"/>
        <v/>
      </c>
      <c r="AC983" s="26" t="str">
        <f t="shared" si="334"/>
        <v/>
      </c>
      <c r="AD983" s="26" t="str">
        <f>IF(OR(ISBLANK(U983),ISBLANK(Q983),U983="-"),"",IF(ISNA(MATCH(U983,libtwolang,0)),FALSE,IF(AND(Z983=TRUE,INDEX(codetform,MATCH(Qualification!Q983,libtform,0))&gt;=10311000,INDEX(codetform,MATCH(Qualification!Q983,libtform,0))&lt;=10319900),IF(AND(INDEX(codetwolang,MATCH(Qualification!U983,libtwolang,0))&gt;=1,INDEX(codetwolang,MATCH(Qualification!U983,libtwolang,0))&lt;=999),TRUE,FALSE),IF(AND(INDEX(codetwolang,MATCH(Qualification!U983,libtwolang,0))&gt;=10,INDEX(codetwolang,MATCH(Qualification!U983,libtwolang,0))&lt;=99),FALSE,TRUE))))</f>
        <v/>
      </c>
      <c r="AE983" s="26" t="str">
        <f t="shared" si="349"/>
        <v/>
      </c>
      <c r="AF983" s="56" t="str">
        <f t="shared" si="335"/>
        <v/>
      </c>
    </row>
    <row r="984" spans="1:32">
      <c r="A984" s="40" t="str">
        <f t="shared" si="350"/>
        <v/>
      </c>
      <c r="B984" s="40" t="str">
        <f t="shared" si="336"/>
        <v/>
      </c>
      <c r="C984" s="65" t="str">
        <f t="shared" si="337"/>
        <v/>
      </c>
      <c r="D984" s="56" t="str">
        <f t="shared" si="338"/>
        <v/>
      </c>
      <c r="E984" s="56" t="str">
        <f t="shared" si="339"/>
        <v/>
      </c>
      <c r="F984" s="66" t="str">
        <f t="shared" si="340"/>
        <v/>
      </c>
      <c r="G984" s="66" t="str">
        <f t="shared" si="341"/>
        <v/>
      </c>
      <c r="H984" s="57" t="str">
        <f t="shared" si="342"/>
        <v/>
      </c>
      <c r="I984" s="57" t="str">
        <f t="shared" si="343"/>
        <v/>
      </c>
      <c r="J984" s="64" t="str">
        <f t="shared" si="344"/>
        <v/>
      </c>
      <c r="K984" s="64" t="str">
        <f t="shared" si="345"/>
        <v/>
      </c>
      <c r="L984" s="114" t="str">
        <f t="shared" si="346"/>
        <v/>
      </c>
      <c r="M984" s="114" t="str">
        <f t="shared" si="347"/>
        <v/>
      </c>
      <c r="N984" s="113" t="str">
        <f>IF(B984&lt;&gt;"",IF(INDEX(ctrlage,B984)=TRUE,Livraison!$B$15-(YEAR(INDEX(pgebdat,B984))),""),"")</f>
        <v/>
      </c>
      <c r="O984" s="107"/>
      <c r="P984" s="105"/>
      <c r="Q984" s="108"/>
      <c r="R984" s="126"/>
      <c r="S984" s="108"/>
      <c r="T984" s="108"/>
      <c r="U984" s="108"/>
      <c r="V984" s="105"/>
      <c r="W984" s="132" t="str">
        <f t="shared" si="351"/>
        <v/>
      </c>
      <c r="X984" s="26" t="str">
        <f t="shared" si="348"/>
        <v/>
      </c>
      <c r="Y984" s="26" t="str">
        <f t="shared" si="330"/>
        <v/>
      </c>
      <c r="Z984" s="26" t="str">
        <f t="shared" si="331"/>
        <v/>
      </c>
      <c r="AA984" s="26" t="str">
        <f t="shared" si="332"/>
        <v/>
      </c>
      <c r="AB984" s="26" t="str">
        <f t="shared" si="333"/>
        <v/>
      </c>
      <c r="AC984" s="26" t="str">
        <f t="shared" si="334"/>
        <v/>
      </c>
      <c r="AD984" s="26" t="str">
        <f>IF(OR(ISBLANK(U984),ISBLANK(Q984),U984="-"),"",IF(ISNA(MATCH(U984,libtwolang,0)),FALSE,IF(AND(Z984=TRUE,INDEX(codetform,MATCH(Qualification!Q984,libtform,0))&gt;=10311000,INDEX(codetform,MATCH(Qualification!Q984,libtform,0))&lt;=10319900),IF(AND(INDEX(codetwolang,MATCH(Qualification!U984,libtwolang,0))&gt;=1,INDEX(codetwolang,MATCH(Qualification!U984,libtwolang,0))&lt;=999),TRUE,FALSE),IF(AND(INDEX(codetwolang,MATCH(Qualification!U984,libtwolang,0))&gt;=10,INDEX(codetwolang,MATCH(Qualification!U984,libtwolang,0))&lt;=99),FALSE,TRUE))))</f>
        <v/>
      </c>
      <c r="AE984" s="26" t="str">
        <f t="shared" si="349"/>
        <v/>
      </c>
      <c r="AF984" s="56" t="str">
        <f t="shared" si="335"/>
        <v/>
      </c>
    </row>
    <row r="985" spans="1:32">
      <c r="A985" s="40" t="str">
        <f t="shared" si="350"/>
        <v/>
      </c>
      <c r="B985" s="40" t="str">
        <f t="shared" si="336"/>
        <v/>
      </c>
      <c r="C985" s="65" t="str">
        <f t="shared" si="337"/>
        <v/>
      </c>
      <c r="D985" s="56" t="str">
        <f t="shared" si="338"/>
        <v/>
      </c>
      <c r="E985" s="56" t="str">
        <f t="shared" si="339"/>
        <v/>
      </c>
      <c r="F985" s="66" t="str">
        <f t="shared" si="340"/>
        <v/>
      </c>
      <c r="G985" s="66" t="str">
        <f t="shared" si="341"/>
        <v/>
      </c>
      <c r="H985" s="57" t="str">
        <f t="shared" si="342"/>
        <v/>
      </c>
      <c r="I985" s="57" t="str">
        <f t="shared" si="343"/>
        <v/>
      </c>
      <c r="J985" s="64" t="str">
        <f t="shared" si="344"/>
        <v/>
      </c>
      <c r="K985" s="64" t="str">
        <f t="shared" si="345"/>
        <v/>
      </c>
      <c r="L985" s="114" t="str">
        <f t="shared" si="346"/>
        <v/>
      </c>
      <c r="M985" s="114" t="str">
        <f t="shared" si="347"/>
        <v/>
      </c>
      <c r="N985" s="113" t="str">
        <f>IF(B985&lt;&gt;"",IF(INDEX(ctrlage,B985)=TRUE,Livraison!$B$15-(YEAR(INDEX(pgebdat,B985))),""),"")</f>
        <v/>
      </c>
      <c r="O985" s="107"/>
      <c r="P985" s="105"/>
      <c r="Q985" s="108"/>
      <c r="R985" s="126"/>
      <c r="S985" s="108"/>
      <c r="T985" s="108"/>
      <c r="U985" s="108"/>
      <c r="V985" s="105"/>
      <c r="W985" s="132" t="str">
        <f t="shared" si="351"/>
        <v/>
      </c>
      <c r="X985" s="26" t="str">
        <f t="shared" si="348"/>
        <v/>
      </c>
      <c r="Y985" s="26" t="str">
        <f t="shared" si="330"/>
        <v/>
      </c>
      <c r="Z985" s="26" t="str">
        <f t="shared" si="331"/>
        <v/>
      </c>
      <c r="AA985" s="26" t="str">
        <f t="shared" si="332"/>
        <v/>
      </c>
      <c r="AB985" s="26" t="str">
        <f t="shared" si="333"/>
        <v/>
      </c>
      <c r="AC985" s="26" t="str">
        <f t="shared" si="334"/>
        <v/>
      </c>
      <c r="AD985" s="26" t="str">
        <f>IF(OR(ISBLANK(U985),ISBLANK(Q985),U985="-"),"",IF(ISNA(MATCH(U985,libtwolang,0)),FALSE,IF(AND(Z985=TRUE,INDEX(codetform,MATCH(Qualification!Q985,libtform,0))&gt;=10311000,INDEX(codetform,MATCH(Qualification!Q985,libtform,0))&lt;=10319900),IF(AND(INDEX(codetwolang,MATCH(Qualification!U985,libtwolang,0))&gt;=1,INDEX(codetwolang,MATCH(Qualification!U985,libtwolang,0))&lt;=999),TRUE,FALSE),IF(AND(INDEX(codetwolang,MATCH(Qualification!U985,libtwolang,0))&gt;=10,INDEX(codetwolang,MATCH(Qualification!U985,libtwolang,0))&lt;=99),FALSE,TRUE))))</f>
        <v/>
      </c>
      <c r="AE985" s="26" t="str">
        <f t="shared" si="349"/>
        <v/>
      </c>
      <c r="AF985" s="56" t="str">
        <f t="shared" si="335"/>
        <v/>
      </c>
    </row>
    <row r="986" spans="1:32">
      <c r="A986" s="40" t="str">
        <f t="shared" si="350"/>
        <v/>
      </c>
      <c r="B986" s="40" t="str">
        <f t="shared" si="336"/>
        <v/>
      </c>
      <c r="C986" s="65" t="str">
        <f t="shared" si="337"/>
        <v/>
      </c>
      <c r="D986" s="56" t="str">
        <f t="shared" si="338"/>
        <v/>
      </c>
      <c r="E986" s="56" t="str">
        <f t="shared" si="339"/>
        <v/>
      </c>
      <c r="F986" s="66" t="str">
        <f t="shared" si="340"/>
        <v/>
      </c>
      <c r="G986" s="66" t="str">
        <f t="shared" si="341"/>
        <v/>
      </c>
      <c r="H986" s="57" t="str">
        <f t="shared" si="342"/>
        <v/>
      </c>
      <c r="I986" s="57" t="str">
        <f t="shared" si="343"/>
        <v/>
      </c>
      <c r="J986" s="64" t="str">
        <f t="shared" si="344"/>
        <v/>
      </c>
      <c r="K986" s="64" t="str">
        <f t="shared" si="345"/>
        <v/>
      </c>
      <c r="L986" s="114" t="str">
        <f t="shared" si="346"/>
        <v/>
      </c>
      <c r="M986" s="114" t="str">
        <f t="shared" si="347"/>
        <v/>
      </c>
      <c r="N986" s="113" t="str">
        <f>IF(B986&lt;&gt;"",IF(INDEX(ctrlage,B986)=TRUE,Livraison!$B$15-(YEAR(INDEX(pgebdat,B986))),""),"")</f>
        <v/>
      </c>
      <c r="O986" s="107"/>
      <c r="P986" s="105"/>
      <c r="Q986" s="108"/>
      <c r="R986" s="126"/>
      <c r="S986" s="108"/>
      <c r="T986" s="108"/>
      <c r="U986" s="108"/>
      <c r="V986" s="105"/>
      <c r="W986" s="132" t="str">
        <f t="shared" si="351"/>
        <v/>
      </c>
      <c r="X986" s="26" t="str">
        <f t="shared" si="348"/>
        <v/>
      </c>
      <c r="Y986" s="26" t="str">
        <f t="shared" si="330"/>
        <v/>
      </c>
      <c r="Z986" s="26" t="str">
        <f t="shared" si="331"/>
        <v/>
      </c>
      <c r="AA986" s="26" t="str">
        <f t="shared" si="332"/>
        <v/>
      </c>
      <c r="AB986" s="26" t="str">
        <f t="shared" si="333"/>
        <v/>
      </c>
      <c r="AC986" s="26" t="str">
        <f t="shared" si="334"/>
        <v/>
      </c>
      <c r="AD986" s="26" t="str">
        <f>IF(OR(ISBLANK(U986),ISBLANK(Q986),U986="-"),"",IF(ISNA(MATCH(U986,libtwolang,0)),FALSE,IF(AND(Z986=TRUE,INDEX(codetform,MATCH(Qualification!Q986,libtform,0))&gt;=10311000,INDEX(codetform,MATCH(Qualification!Q986,libtform,0))&lt;=10319900),IF(AND(INDEX(codetwolang,MATCH(Qualification!U986,libtwolang,0))&gt;=1,INDEX(codetwolang,MATCH(Qualification!U986,libtwolang,0))&lt;=999),TRUE,FALSE),IF(AND(INDEX(codetwolang,MATCH(Qualification!U986,libtwolang,0))&gt;=10,INDEX(codetwolang,MATCH(Qualification!U986,libtwolang,0))&lt;=99),FALSE,TRUE))))</f>
        <v/>
      </c>
      <c r="AE986" s="26" t="str">
        <f t="shared" si="349"/>
        <v/>
      </c>
      <c r="AF986" s="56" t="str">
        <f t="shared" si="335"/>
        <v/>
      </c>
    </row>
    <row r="987" spans="1:32">
      <c r="A987" s="40" t="str">
        <f t="shared" si="350"/>
        <v/>
      </c>
      <c r="B987" s="40" t="str">
        <f t="shared" si="336"/>
        <v/>
      </c>
      <c r="C987" s="65" t="str">
        <f t="shared" si="337"/>
        <v/>
      </c>
      <c r="D987" s="56" t="str">
        <f t="shared" si="338"/>
        <v/>
      </c>
      <c r="E987" s="56" t="str">
        <f t="shared" si="339"/>
        <v/>
      </c>
      <c r="F987" s="66" t="str">
        <f t="shared" si="340"/>
        <v/>
      </c>
      <c r="G987" s="66" t="str">
        <f t="shared" si="341"/>
        <v/>
      </c>
      <c r="H987" s="57" t="str">
        <f t="shared" si="342"/>
        <v/>
      </c>
      <c r="I987" s="57" t="str">
        <f t="shared" si="343"/>
        <v/>
      </c>
      <c r="J987" s="64" t="str">
        <f t="shared" si="344"/>
        <v/>
      </c>
      <c r="K987" s="64" t="str">
        <f t="shared" si="345"/>
        <v/>
      </c>
      <c r="L987" s="114" t="str">
        <f t="shared" si="346"/>
        <v/>
      </c>
      <c r="M987" s="114" t="str">
        <f t="shared" si="347"/>
        <v/>
      </c>
      <c r="N987" s="113" t="str">
        <f>IF(B987&lt;&gt;"",IF(INDEX(ctrlage,B987)=TRUE,Livraison!$B$15-(YEAR(INDEX(pgebdat,B987))),""),"")</f>
        <v/>
      </c>
      <c r="O987" s="107"/>
      <c r="P987" s="105"/>
      <c r="Q987" s="108"/>
      <c r="R987" s="126"/>
      <c r="S987" s="108"/>
      <c r="T987" s="108"/>
      <c r="U987" s="108"/>
      <c r="V987" s="105"/>
      <c r="W987" s="132" t="str">
        <f t="shared" si="351"/>
        <v/>
      </c>
      <c r="X987" s="26" t="str">
        <f t="shared" si="348"/>
        <v/>
      </c>
      <c r="Y987" s="26" t="str">
        <f t="shared" si="330"/>
        <v/>
      </c>
      <c r="Z987" s="26" t="str">
        <f t="shared" si="331"/>
        <v/>
      </c>
      <c r="AA987" s="26" t="str">
        <f t="shared" si="332"/>
        <v/>
      </c>
      <c r="AB987" s="26" t="str">
        <f t="shared" si="333"/>
        <v/>
      </c>
      <c r="AC987" s="26" t="str">
        <f t="shared" si="334"/>
        <v/>
      </c>
      <c r="AD987" s="26" t="str">
        <f>IF(OR(ISBLANK(U987),ISBLANK(Q987),U987="-"),"",IF(ISNA(MATCH(U987,libtwolang,0)),FALSE,IF(AND(Z987=TRUE,INDEX(codetform,MATCH(Qualification!Q987,libtform,0))&gt;=10311000,INDEX(codetform,MATCH(Qualification!Q987,libtform,0))&lt;=10319900),IF(AND(INDEX(codetwolang,MATCH(Qualification!U987,libtwolang,0))&gt;=1,INDEX(codetwolang,MATCH(Qualification!U987,libtwolang,0))&lt;=999),TRUE,FALSE),IF(AND(INDEX(codetwolang,MATCH(Qualification!U987,libtwolang,0))&gt;=10,INDEX(codetwolang,MATCH(Qualification!U987,libtwolang,0))&lt;=99),FALSE,TRUE))))</f>
        <v/>
      </c>
      <c r="AE987" s="26" t="str">
        <f t="shared" si="349"/>
        <v/>
      </c>
      <c r="AF987" s="56" t="str">
        <f t="shared" si="335"/>
        <v/>
      </c>
    </row>
    <row r="988" spans="1:32">
      <c r="A988" s="40" t="str">
        <f t="shared" si="350"/>
        <v/>
      </c>
      <c r="B988" s="40" t="str">
        <f t="shared" si="336"/>
        <v/>
      </c>
      <c r="C988" s="65" t="str">
        <f t="shared" si="337"/>
        <v/>
      </c>
      <c r="D988" s="56" t="str">
        <f t="shared" si="338"/>
        <v/>
      </c>
      <c r="E988" s="56" t="str">
        <f t="shared" si="339"/>
        <v/>
      </c>
      <c r="F988" s="66" t="str">
        <f t="shared" si="340"/>
        <v/>
      </c>
      <c r="G988" s="66" t="str">
        <f t="shared" si="341"/>
        <v/>
      </c>
      <c r="H988" s="57" t="str">
        <f t="shared" si="342"/>
        <v/>
      </c>
      <c r="I988" s="57" t="str">
        <f t="shared" si="343"/>
        <v/>
      </c>
      <c r="J988" s="64" t="str">
        <f t="shared" si="344"/>
        <v/>
      </c>
      <c r="K988" s="64" t="str">
        <f t="shared" si="345"/>
        <v/>
      </c>
      <c r="L988" s="114" t="str">
        <f t="shared" si="346"/>
        <v/>
      </c>
      <c r="M988" s="114" t="str">
        <f t="shared" si="347"/>
        <v/>
      </c>
      <c r="N988" s="113" t="str">
        <f>IF(B988&lt;&gt;"",IF(INDEX(ctrlage,B988)=TRUE,Livraison!$B$15-(YEAR(INDEX(pgebdat,B988))),""),"")</f>
        <v/>
      </c>
      <c r="O988" s="107"/>
      <c r="P988" s="105"/>
      <c r="Q988" s="108"/>
      <c r="R988" s="126"/>
      <c r="S988" s="108"/>
      <c r="T988" s="108"/>
      <c r="U988" s="108"/>
      <c r="V988" s="105"/>
      <c r="W988" s="132" t="str">
        <f t="shared" si="351"/>
        <v/>
      </c>
      <c r="X988" s="26" t="str">
        <f t="shared" si="348"/>
        <v/>
      </c>
      <c r="Y988" s="26" t="str">
        <f t="shared" si="330"/>
        <v/>
      </c>
      <c r="Z988" s="26" t="str">
        <f t="shared" si="331"/>
        <v/>
      </c>
      <c r="AA988" s="26" t="str">
        <f t="shared" si="332"/>
        <v/>
      </c>
      <c r="AB988" s="26" t="str">
        <f t="shared" si="333"/>
        <v/>
      </c>
      <c r="AC988" s="26" t="str">
        <f t="shared" si="334"/>
        <v/>
      </c>
      <c r="AD988" s="26" t="str">
        <f>IF(OR(ISBLANK(U988),ISBLANK(Q988),U988="-"),"",IF(ISNA(MATCH(U988,libtwolang,0)),FALSE,IF(AND(Z988=TRUE,INDEX(codetform,MATCH(Qualification!Q988,libtform,0))&gt;=10311000,INDEX(codetform,MATCH(Qualification!Q988,libtform,0))&lt;=10319900),IF(AND(INDEX(codetwolang,MATCH(Qualification!U988,libtwolang,0))&gt;=1,INDEX(codetwolang,MATCH(Qualification!U988,libtwolang,0))&lt;=999),TRUE,FALSE),IF(AND(INDEX(codetwolang,MATCH(Qualification!U988,libtwolang,0))&gt;=10,INDEX(codetwolang,MATCH(Qualification!U988,libtwolang,0))&lt;=99),FALSE,TRUE))))</f>
        <v/>
      </c>
      <c r="AE988" s="26" t="str">
        <f t="shared" si="349"/>
        <v/>
      </c>
      <c r="AF988" s="56" t="str">
        <f t="shared" si="335"/>
        <v/>
      </c>
    </row>
    <row r="989" spans="1:32">
      <c r="A989" s="40" t="str">
        <f t="shared" si="350"/>
        <v/>
      </c>
      <c r="B989" s="40" t="str">
        <f t="shared" si="336"/>
        <v/>
      </c>
      <c r="C989" s="65" t="str">
        <f t="shared" si="337"/>
        <v/>
      </c>
      <c r="D989" s="56" t="str">
        <f t="shared" si="338"/>
        <v/>
      </c>
      <c r="E989" s="56" t="str">
        <f t="shared" si="339"/>
        <v/>
      </c>
      <c r="F989" s="66" t="str">
        <f t="shared" si="340"/>
        <v/>
      </c>
      <c r="G989" s="66" t="str">
        <f t="shared" si="341"/>
        <v/>
      </c>
      <c r="H989" s="57" t="str">
        <f t="shared" si="342"/>
        <v/>
      </c>
      <c r="I989" s="57" t="str">
        <f t="shared" si="343"/>
        <v/>
      </c>
      <c r="J989" s="64" t="str">
        <f t="shared" si="344"/>
        <v/>
      </c>
      <c r="K989" s="64" t="str">
        <f t="shared" si="345"/>
        <v/>
      </c>
      <c r="L989" s="114" t="str">
        <f t="shared" si="346"/>
        <v/>
      </c>
      <c r="M989" s="114" t="str">
        <f t="shared" si="347"/>
        <v/>
      </c>
      <c r="N989" s="113" t="str">
        <f>IF(B989&lt;&gt;"",IF(INDEX(ctrlage,B989)=TRUE,Livraison!$B$15-(YEAR(INDEX(pgebdat,B989))),""),"")</f>
        <v/>
      </c>
      <c r="O989" s="107"/>
      <c r="P989" s="105"/>
      <c r="Q989" s="108"/>
      <c r="R989" s="126"/>
      <c r="S989" s="108"/>
      <c r="T989" s="108"/>
      <c r="U989" s="108"/>
      <c r="V989" s="105"/>
      <c r="W989" s="132" t="str">
        <f t="shared" si="351"/>
        <v/>
      </c>
      <c r="X989" s="26" t="str">
        <f t="shared" si="348"/>
        <v/>
      </c>
      <c r="Y989" s="26" t="str">
        <f t="shared" si="330"/>
        <v/>
      </c>
      <c r="Z989" s="26" t="str">
        <f t="shared" si="331"/>
        <v/>
      </c>
      <c r="AA989" s="26" t="str">
        <f t="shared" si="332"/>
        <v/>
      </c>
      <c r="AB989" s="26" t="str">
        <f t="shared" si="333"/>
        <v/>
      </c>
      <c r="AC989" s="26" t="str">
        <f t="shared" si="334"/>
        <v/>
      </c>
      <c r="AD989" s="26" t="str">
        <f>IF(OR(ISBLANK(U989),ISBLANK(Q989),U989="-"),"",IF(ISNA(MATCH(U989,libtwolang,0)),FALSE,IF(AND(Z989=TRUE,INDEX(codetform,MATCH(Qualification!Q989,libtform,0))&gt;=10311000,INDEX(codetform,MATCH(Qualification!Q989,libtform,0))&lt;=10319900),IF(AND(INDEX(codetwolang,MATCH(Qualification!U989,libtwolang,0))&gt;=1,INDEX(codetwolang,MATCH(Qualification!U989,libtwolang,0))&lt;=999),TRUE,FALSE),IF(AND(INDEX(codetwolang,MATCH(Qualification!U989,libtwolang,0))&gt;=10,INDEX(codetwolang,MATCH(Qualification!U989,libtwolang,0))&lt;=99),FALSE,TRUE))))</f>
        <v/>
      </c>
      <c r="AE989" s="26" t="str">
        <f t="shared" si="349"/>
        <v/>
      </c>
      <c r="AF989" s="56" t="str">
        <f t="shared" si="335"/>
        <v/>
      </c>
    </row>
    <row r="990" spans="1:32">
      <c r="A990" s="40" t="str">
        <f t="shared" si="350"/>
        <v/>
      </c>
      <c r="B990" s="40" t="str">
        <f t="shared" si="336"/>
        <v/>
      </c>
      <c r="C990" s="65" t="str">
        <f t="shared" si="337"/>
        <v/>
      </c>
      <c r="D990" s="56" t="str">
        <f t="shared" si="338"/>
        <v/>
      </c>
      <c r="E990" s="56" t="str">
        <f t="shared" si="339"/>
        <v/>
      </c>
      <c r="F990" s="66" t="str">
        <f t="shared" si="340"/>
        <v/>
      </c>
      <c r="G990" s="66" t="str">
        <f t="shared" si="341"/>
        <v/>
      </c>
      <c r="H990" s="57" t="str">
        <f t="shared" si="342"/>
        <v/>
      </c>
      <c r="I990" s="57" t="str">
        <f t="shared" si="343"/>
        <v/>
      </c>
      <c r="J990" s="64" t="str">
        <f t="shared" si="344"/>
        <v/>
      </c>
      <c r="K990" s="64" t="str">
        <f t="shared" si="345"/>
        <v/>
      </c>
      <c r="L990" s="114" t="str">
        <f t="shared" si="346"/>
        <v/>
      </c>
      <c r="M990" s="114" t="str">
        <f t="shared" si="347"/>
        <v/>
      </c>
      <c r="N990" s="113" t="str">
        <f>IF(B990&lt;&gt;"",IF(INDEX(ctrlage,B990)=TRUE,Livraison!$B$15-(YEAR(INDEX(pgebdat,B990))),""),"")</f>
        <v/>
      </c>
      <c r="O990" s="107"/>
      <c r="P990" s="105"/>
      <c r="Q990" s="108"/>
      <c r="R990" s="126"/>
      <c r="S990" s="108"/>
      <c r="T990" s="108"/>
      <c r="U990" s="108"/>
      <c r="V990" s="105"/>
      <c r="W990" s="132" t="str">
        <f t="shared" si="351"/>
        <v/>
      </c>
      <c r="X990" s="26" t="str">
        <f t="shared" si="348"/>
        <v/>
      </c>
      <c r="Y990" s="26" t="str">
        <f t="shared" si="330"/>
        <v/>
      </c>
      <c r="Z990" s="26" t="str">
        <f t="shared" si="331"/>
        <v/>
      </c>
      <c r="AA990" s="26" t="str">
        <f t="shared" si="332"/>
        <v/>
      </c>
      <c r="AB990" s="26" t="str">
        <f t="shared" si="333"/>
        <v/>
      </c>
      <c r="AC990" s="26" t="str">
        <f t="shared" si="334"/>
        <v/>
      </c>
      <c r="AD990" s="26" t="str">
        <f>IF(OR(ISBLANK(U990),ISBLANK(Q990),U990="-"),"",IF(ISNA(MATCH(U990,libtwolang,0)),FALSE,IF(AND(Z990=TRUE,INDEX(codetform,MATCH(Qualification!Q990,libtform,0))&gt;=10311000,INDEX(codetform,MATCH(Qualification!Q990,libtform,0))&lt;=10319900),IF(AND(INDEX(codetwolang,MATCH(Qualification!U990,libtwolang,0))&gt;=1,INDEX(codetwolang,MATCH(Qualification!U990,libtwolang,0))&lt;=999),TRUE,FALSE),IF(AND(INDEX(codetwolang,MATCH(Qualification!U990,libtwolang,0))&gt;=10,INDEX(codetwolang,MATCH(Qualification!U990,libtwolang,0))&lt;=99),FALSE,TRUE))))</f>
        <v/>
      </c>
      <c r="AE990" s="26" t="str">
        <f t="shared" si="349"/>
        <v/>
      </c>
      <c r="AF990" s="56" t="str">
        <f t="shared" si="335"/>
        <v/>
      </c>
    </row>
    <row r="991" spans="1:32">
      <c r="A991" s="40" t="str">
        <f t="shared" si="350"/>
        <v/>
      </c>
      <c r="B991" s="40" t="str">
        <f t="shared" si="336"/>
        <v/>
      </c>
      <c r="C991" s="65" t="str">
        <f t="shared" si="337"/>
        <v/>
      </c>
      <c r="D991" s="56" t="str">
        <f t="shared" si="338"/>
        <v/>
      </c>
      <c r="E991" s="56" t="str">
        <f t="shared" si="339"/>
        <v/>
      </c>
      <c r="F991" s="66" t="str">
        <f t="shared" si="340"/>
        <v/>
      </c>
      <c r="G991" s="66" t="str">
        <f t="shared" si="341"/>
        <v/>
      </c>
      <c r="H991" s="57" t="str">
        <f t="shared" si="342"/>
        <v/>
      </c>
      <c r="I991" s="57" t="str">
        <f t="shared" si="343"/>
        <v/>
      </c>
      <c r="J991" s="64" t="str">
        <f t="shared" si="344"/>
        <v/>
      </c>
      <c r="K991" s="64" t="str">
        <f t="shared" si="345"/>
        <v/>
      </c>
      <c r="L991" s="114" t="str">
        <f t="shared" si="346"/>
        <v/>
      </c>
      <c r="M991" s="114" t="str">
        <f t="shared" si="347"/>
        <v/>
      </c>
      <c r="N991" s="113" t="str">
        <f>IF(B991&lt;&gt;"",IF(INDEX(ctrlage,B991)=TRUE,Livraison!$B$15-(YEAR(INDEX(pgebdat,B991))),""),"")</f>
        <v/>
      </c>
      <c r="O991" s="107"/>
      <c r="P991" s="105"/>
      <c r="Q991" s="108"/>
      <c r="R991" s="126"/>
      <c r="S991" s="108"/>
      <c r="T991" s="108"/>
      <c r="U991" s="108"/>
      <c r="V991" s="105"/>
      <c r="W991" s="132" t="str">
        <f t="shared" si="351"/>
        <v/>
      </c>
      <c r="X991" s="26" t="str">
        <f t="shared" si="348"/>
        <v/>
      </c>
      <c r="Y991" s="26" t="str">
        <f t="shared" si="330"/>
        <v/>
      </c>
      <c r="Z991" s="26" t="str">
        <f t="shared" si="331"/>
        <v/>
      </c>
      <c r="AA991" s="26" t="str">
        <f t="shared" si="332"/>
        <v/>
      </c>
      <c r="AB991" s="26" t="str">
        <f t="shared" si="333"/>
        <v/>
      </c>
      <c r="AC991" s="26" t="str">
        <f t="shared" si="334"/>
        <v/>
      </c>
      <c r="AD991" s="26" t="str">
        <f>IF(OR(ISBLANK(U991),ISBLANK(Q991),U991="-"),"",IF(ISNA(MATCH(U991,libtwolang,0)),FALSE,IF(AND(Z991=TRUE,INDEX(codetform,MATCH(Qualification!Q991,libtform,0))&gt;=10311000,INDEX(codetform,MATCH(Qualification!Q991,libtform,0))&lt;=10319900),IF(AND(INDEX(codetwolang,MATCH(Qualification!U991,libtwolang,0))&gt;=1,INDEX(codetwolang,MATCH(Qualification!U991,libtwolang,0))&lt;=999),TRUE,FALSE),IF(AND(INDEX(codetwolang,MATCH(Qualification!U991,libtwolang,0))&gt;=10,INDEX(codetwolang,MATCH(Qualification!U991,libtwolang,0))&lt;=99),FALSE,TRUE))))</f>
        <v/>
      </c>
      <c r="AE991" s="26" t="str">
        <f t="shared" si="349"/>
        <v/>
      </c>
      <c r="AF991" s="56" t="str">
        <f t="shared" si="335"/>
        <v/>
      </c>
    </row>
    <row r="992" spans="1:32">
      <c r="A992" s="40" t="str">
        <f t="shared" si="350"/>
        <v/>
      </c>
      <c r="B992" s="40" t="str">
        <f t="shared" si="336"/>
        <v/>
      </c>
      <c r="C992" s="65" t="str">
        <f t="shared" si="337"/>
        <v/>
      </c>
      <c r="D992" s="56" t="str">
        <f t="shared" si="338"/>
        <v/>
      </c>
      <c r="E992" s="56" t="str">
        <f t="shared" si="339"/>
        <v/>
      </c>
      <c r="F992" s="66" t="str">
        <f t="shared" si="340"/>
        <v/>
      </c>
      <c r="G992" s="66" t="str">
        <f t="shared" si="341"/>
        <v/>
      </c>
      <c r="H992" s="57" t="str">
        <f t="shared" si="342"/>
        <v/>
      </c>
      <c r="I992" s="57" t="str">
        <f t="shared" si="343"/>
        <v/>
      </c>
      <c r="J992" s="64" t="str">
        <f t="shared" si="344"/>
        <v/>
      </c>
      <c r="K992" s="64" t="str">
        <f t="shared" si="345"/>
        <v/>
      </c>
      <c r="L992" s="114" t="str">
        <f t="shared" si="346"/>
        <v/>
      </c>
      <c r="M992" s="114" t="str">
        <f t="shared" si="347"/>
        <v/>
      </c>
      <c r="N992" s="113" t="str">
        <f>IF(B992&lt;&gt;"",IF(INDEX(ctrlage,B992)=TRUE,Livraison!$B$15-(YEAR(INDEX(pgebdat,B992))),""),"")</f>
        <v/>
      </c>
      <c r="O992" s="107"/>
      <c r="P992" s="105"/>
      <c r="Q992" s="108"/>
      <c r="R992" s="126"/>
      <c r="S992" s="108"/>
      <c r="T992" s="108"/>
      <c r="U992" s="108"/>
      <c r="V992" s="105"/>
      <c r="W992" s="132" t="str">
        <f t="shared" si="351"/>
        <v/>
      </c>
      <c r="X992" s="26" t="str">
        <f t="shared" si="348"/>
        <v/>
      </c>
      <c r="Y992" s="26" t="str">
        <f t="shared" si="330"/>
        <v/>
      </c>
      <c r="Z992" s="26" t="str">
        <f t="shared" si="331"/>
        <v/>
      </c>
      <c r="AA992" s="26" t="str">
        <f t="shared" si="332"/>
        <v/>
      </c>
      <c r="AB992" s="26" t="str">
        <f t="shared" si="333"/>
        <v/>
      </c>
      <c r="AC992" s="26" t="str">
        <f t="shared" si="334"/>
        <v/>
      </c>
      <c r="AD992" s="26" t="str">
        <f>IF(OR(ISBLANK(U992),ISBLANK(Q992),U992="-"),"",IF(ISNA(MATCH(U992,libtwolang,0)),FALSE,IF(AND(Z992=TRUE,INDEX(codetform,MATCH(Qualification!Q992,libtform,0))&gt;=10311000,INDEX(codetform,MATCH(Qualification!Q992,libtform,0))&lt;=10319900),IF(AND(INDEX(codetwolang,MATCH(Qualification!U992,libtwolang,0))&gt;=1,INDEX(codetwolang,MATCH(Qualification!U992,libtwolang,0))&lt;=999),TRUE,FALSE),IF(AND(INDEX(codetwolang,MATCH(Qualification!U992,libtwolang,0))&gt;=10,INDEX(codetwolang,MATCH(Qualification!U992,libtwolang,0))&lt;=99),FALSE,TRUE))))</f>
        <v/>
      </c>
      <c r="AE992" s="26" t="str">
        <f t="shared" si="349"/>
        <v/>
      </c>
      <c r="AF992" s="56" t="str">
        <f t="shared" si="335"/>
        <v/>
      </c>
    </row>
    <row r="993" spans="1:32">
      <c r="A993" s="40" t="str">
        <f t="shared" si="350"/>
        <v/>
      </c>
      <c r="B993" s="40" t="str">
        <f t="shared" si="336"/>
        <v/>
      </c>
      <c r="C993" s="65" t="str">
        <f t="shared" si="337"/>
        <v/>
      </c>
      <c r="D993" s="56" t="str">
        <f t="shared" si="338"/>
        <v/>
      </c>
      <c r="E993" s="56" t="str">
        <f t="shared" si="339"/>
        <v/>
      </c>
      <c r="F993" s="66" t="str">
        <f t="shared" si="340"/>
        <v/>
      </c>
      <c r="G993" s="66" t="str">
        <f t="shared" si="341"/>
        <v/>
      </c>
      <c r="H993" s="57" t="str">
        <f t="shared" si="342"/>
        <v/>
      </c>
      <c r="I993" s="57" t="str">
        <f t="shared" si="343"/>
        <v/>
      </c>
      <c r="J993" s="64" t="str">
        <f t="shared" si="344"/>
        <v/>
      </c>
      <c r="K993" s="64" t="str">
        <f t="shared" si="345"/>
        <v/>
      </c>
      <c r="L993" s="114" t="str">
        <f t="shared" si="346"/>
        <v/>
      </c>
      <c r="M993" s="114" t="str">
        <f t="shared" si="347"/>
        <v/>
      </c>
      <c r="N993" s="113" t="str">
        <f>IF(B993&lt;&gt;"",IF(INDEX(ctrlage,B993)=TRUE,Livraison!$B$15-(YEAR(INDEX(pgebdat,B993))),""),"")</f>
        <v/>
      </c>
      <c r="O993" s="107"/>
      <c r="P993" s="105"/>
      <c r="Q993" s="108"/>
      <c r="R993" s="126"/>
      <c r="S993" s="108"/>
      <c r="T993" s="108"/>
      <c r="U993" s="108"/>
      <c r="V993" s="105"/>
      <c r="W993" s="132" t="str">
        <f t="shared" si="351"/>
        <v/>
      </c>
      <c r="X993" s="26" t="str">
        <f t="shared" si="348"/>
        <v/>
      </c>
      <c r="Y993" s="26" t="str">
        <f t="shared" si="330"/>
        <v/>
      </c>
      <c r="Z993" s="26" t="str">
        <f t="shared" si="331"/>
        <v/>
      </c>
      <c r="AA993" s="26" t="str">
        <f t="shared" si="332"/>
        <v/>
      </c>
      <c r="AB993" s="26" t="str">
        <f t="shared" si="333"/>
        <v/>
      </c>
      <c r="AC993" s="26" t="str">
        <f t="shared" si="334"/>
        <v/>
      </c>
      <c r="AD993" s="26" t="str">
        <f>IF(OR(ISBLANK(U993),ISBLANK(Q993),U993="-"),"",IF(ISNA(MATCH(U993,libtwolang,0)),FALSE,IF(AND(Z993=TRUE,INDEX(codetform,MATCH(Qualification!Q993,libtform,0))&gt;=10311000,INDEX(codetform,MATCH(Qualification!Q993,libtform,0))&lt;=10319900),IF(AND(INDEX(codetwolang,MATCH(Qualification!U993,libtwolang,0))&gt;=1,INDEX(codetwolang,MATCH(Qualification!U993,libtwolang,0))&lt;=999),TRUE,FALSE),IF(AND(INDEX(codetwolang,MATCH(Qualification!U993,libtwolang,0))&gt;=10,INDEX(codetwolang,MATCH(Qualification!U993,libtwolang,0))&lt;=99),FALSE,TRUE))))</f>
        <v/>
      </c>
      <c r="AE993" s="26" t="str">
        <f t="shared" si="349"/>
        <v/>
      </c>
      <c r="AF993" s="56" t="str">
        <f t="shared" si="335"/>
        <v/>
      </c>
    </row>
    <row r="994" spans="1:32">
      <c r="A994" s="40" t="str">
        <f t="shared" si="350"/>
        <v/>
      </c>
      <c r="B994" s="40" t="str">
        <f t="shared" si="336"/>
        <v/>
      </c>
      <c r="C994" s="65" t="str">
        <f t="shared" si="337"/>
        <v/>
      </c>
      <c r="D994" s="56" t="str">
        <f t="shared" si="338"/>
        <v/>
      </c>
      <c r="E994" s="56" t="str">
        <f t="shared" si="339"/>
        <v/>
      </c>
      <c r="F994" s="66" t="str">
        <f t="shared" si="340"/>
        <v/>
      </c>
      <c r="G994" s="66" t="str">
        <f t="shared" si="341"/>
        <v/>
      </c>
      <c r="H994" s="57" t="str">
        <f t="shared" si="342"/>
        <v/>
      </c>
      <c r="I994" s="57" t="str">
        <f t="shared" si="343"/>
        <v/>
      </c>
      <c r="J994" s="64" t="str">
        <f t="shared" si="344"/>
        <v/>
      </c>
      <c r="K994" s="64" t="str">
        <f t="shared" si="345"/>
        <v/>
      </c>
      <c r="L994" s="114" t="str">
        <f t="shared" si="346"/>
        <v/>
      </c>
      <c r="M994" s="114" t="str">
        <f t="shared" si="347"/>
        <v/>
      </c>
      <c r="N994" s="113" t="str">
        <f>IF(B994&lt;&gt;"",IF(INDEX(ctrlage,B994)=TRUE,Livraison!$B$15-(YEAR(INDEX(pgebdat,B994))),""),"")</f>
        <v/>
      </c>
      <c r="O994" s="107"/>
      <c r="P994" s="105"/>
      <c r="Q994" s="108"/>
      <c r="R994" s="126"/>
      <c r="S994" s="108"/>
      <c r="T994" s="108"/>
      <c r="U994" s="108"/>
      <c r="V994" s="105"/>
      <c r="W994" s="132" t="str">
        <f t="shared" si="351"/>
        <v/>
      </c>
      <c r="X994" s="26" t="str">
        <f t="shared" si="348"/>
        <v/>
      </c>
      <c r="Y994" s="26" t="str">
        <f t="shared" si="330"/>
        <v/>
      </c>
      <c r="Z994" s="26" t="str">
        <f t="shared" si="331"/>
        <v/>
      </c>
      <c r="AA994" s="26" t="str">
        <f t="shared" si="332"/>
        <v/>
      </c>
      <c r="AB994" s="26" t="str">
        <f t="shared" si="333"/>
        <v/>
      </c>
      <c r="AC994" s="26" t="str">
        <f t="shared" si="334"/>
        <v/>
      </c>
      <c r="AD994" s="26" t="str">
        <f>IF(OR(ISBLANK(U994),ISBLANK(Q994),U994="-"),"",IF(ISNA(MATCH(U994,libtwolang,0)),FALSE,IF(AND(Z994=TRUE,INDEX(codetform,MATCH(Qualification!Q994,libtform,0))&gt;=10311000,INDEX(codetform,MATCH(Qualification!Q994,libtform,0))&lt;=10319900),IF(AND(INDEX(codetwolang,MATCH(Qualification!U994,libtwolang,0))&gt;=1,INDEX(codetwolang,MATCH(Qualification!U994,libtwolang,0))&lt;=999),TRUE,FALSE),IF(AND(INDEX(codetwolang,MATCH(Qualification!U994,libtwolang,0))&gt;=10,INDEX(codetwolang,MATCH(Qualification!U994,libtwolang,0))&lt;=99),FALSE,TRUE))))</f>
        <v/>
      </c>
      <c r="AE994" s="26" t="str">
        <f t="shared" si="349"/>
        <v/>
      </c>
      <c r="AF994" s="56" t="str">
        <f t="shared" si="335"/>
        <v/>
      </c>
    </row>
    <row r="995" spans="1:32">
      <c r="A995" s="40" t="str">
        <f t="shared" si="350"/>
        <v/>
      </c>
      <c r="B995" s="40" t="str">
        <f t="shared" si="336"/>
        <v/>
      </c>
      <c r="C995" s="65" t="str">
        <f t="shared" si="337"/>
        <v/>
      </c>
      <c r="D995" s="56" t="str">
        <f t="shared" si="338"/>
        <v/>
      </c>
      <c r="E995" s="56" t="str">
        <f t="shared" si="339"/>
        <v/>
      </c>
      <c r="F995" s="66" t="str">
        <f t="shared" si="340"/>
        <v/>
      </c>
      <c r="G995" s="66" t="str">
        <f t="shared" si="341"/>
        <v/>
      </c>
      <c r="H995" s="57" t="str">
        <f t="shared" si="342"/>
        <v/>
      </c>
      <c r="I995" s="57" t="str">
        <f t="shared" si="343"/>
        <v/>
      </c>
      <c r="J995" s="64" t="str">
        <f t="shared" si="344"/>
        <v/>
      </c>
      <c r="K995" s="64" t="str">
        <f t="shared" si="345"/>
        <v/>
      </c>
      <c r="L995" s="114" t="str">
        <f t="shared" si="346"/>
        <v/>
      </c>
      <c r="M995" s="114" t="str">
        <f t="shared" si="347"/>
        <v/>
      </c>
      <c r="N995" s="113" t="str">
        <f>IF(B995&lt;&gt;"",IF(INDEX(ctrlage,B995)=TRUE,Livraison!$B$15-(YEAR(INDEX(pgebdat,B995))),""),"")</f>
        <v/>
      </c>
      <c r="O995" s="107"/>
      <c r="P995" s="105"/>
      <c r="Q995" s="108"/>
      <c r="R995" s="126"/>
      <c r="S995" s="108"/>
      <c r="T995" s="108"/>
      <c r="U995" s="108"/>
      <c r="V995" s="105"/>
      <c r="W995" s="132" t="str">
        <f t="shared" si="351"/>
        <v/>
      </c>
      <c r="X995" s="26" t="str">
        <f t="shared" si="348"/>
        <v/>
      </c>
      <c r="Y995" s="26" t="str">
        <f t="shared" si="330"/>
        <v/>
      </c>
      <c r="Z995" s="26" t="str">
        <f t="shared" si="331"/>
        <v/>
      </c>
      <c r="AA995" s="26" t="str">
        <f t="shared" si="332"/>
        <v/>
      </c>
      <c r="AB995" s="26" t="str">
        <f t="shared" si="333"/>
        <v/>
      </c>
      <c r="AC995" s="26" t="str">
        <f t="shared" si="334"/>
        <v/>
      </c>
      <c r="AD995" s="26" t="str">
        <f>IF(OR(ISBLANK(U995),ISBLANK(Q995),U995="-"),"",IF(ISNA(MATCH(U995,libtwolang,0)),FALSE,IF(AND(Z995=TRUE,INDEX(codetform,MATCH(Qualification!Q995,libtform,0))&gt;=10311000,INDEX(codetform,MATCH(Qualification!Q995,libtform,0))&lt;=10319900),IF(AND(INDEX(codetwolang,MATCH(Qualification!U995,libtwolang,0))&gt;=1,INDEX(codetwolang,MATCH(Qualification!U995,libtwolang,0))&lt;=999),TRUE,FALSE),IF(AND(INDEX(codetwolang,MATCH(Qualification!U995,libtwolang,0))&gt;=10,INDEX(codetwolang,MATCH(Qualification!U995,libtwolang,0))&lt;=99),FALSE,TRUE))))</f>
        <v/>
      </c>
      <c r="AE995" s="26" t="str">
        <f t="shared" si="349"/>
        <v/>
      </c>
      <c r="AF995" s="56" t="str">
        <f t="shared" si="335"/>
        <v/>
      </c>
    </row>
    <row r="996" spans="1:32">
      <c r="A996" s="40" t="str">
        <f t="shared" si="350"/>
        <v/>
      </c>
      <c r="B996" s="40" t="str">
        <f t="shared" si="336"/>
        <v/>
      </c>
      <c r="C996" s="65" t="str">
        <f t="shared" si="337"/>
        <v/>
      </c>
      <c r="D996" s="56" t="str">
        <f t="shared" si="338"/>
        <v/>
      </c>
      <c r="E996" s="56" t="str">
        <f t="shared" si="339"/>
        <v/>
      </c>
      <c r="F996" s="66" t="str">
        <f t="shared" si="340"/>
        <v/>
      </c>
      <c r="G996" s="66" t="str">
        <f t="shared" si="341"/>
        <v/>
      </c>
      <c r="H996" s="57" t="str">
        <f t="shared" si="342"/>
        <v/>
      </c>
      <c r="I996" s="57" t="str">
        <f t="shared" si="343"/>
        <v/>
      </c>
      <c r="J996" s="64" t="str">
        <f t="shared" si="344"/>
        <v/>
      </c>
      <c r="K996" s="64" t="str">
        <f t="shared" si="345"/>
        <v/>
      </c>
      <c r="L996" s="114" t="str">
        <f t="shared" si="346"/>
        <v/>
      </c>
      <c r="M996" s="114" t="str">
        <f t="shared" si="347"/>
        <v/>
      </c>
      <c r="N996" s="113" t="str">
        <f>IF(B996&lt;&gt;"",IF(INDEX(ctrlage,B996)=TRUE,Livraison!$B$15-(YEAR(INDEX(pgebdat,B996))),""),"")</f>
        <v/>
      </c>
      <c r="O996" s="107"/>
      <c r="P996" s="105"/>
      <c r="Q996" s="108"/>
      <c r="R996" s="126"/>
      <c r="S996" s="108"/>
      <c r="T996" s="108"/>
      <c r="U996" s="108"/>
      <c r="V996" s="105"/>
      <c r="W996" s="132" t="str">
        <f t="shared" si="351"/>
        <v/>
      </c>
      <c r="X996" s="26" t="str">
        <f t="shared" si="348"/>
        <v/>
      </c>
      <c r="Y996" s="26" t="str">
        <f t="shared" si="330"/>
        <v/>
      </c>
      <c r="Z996" s="26" t="str">
        <f t="shared" si="331"/>
        <v/>
      </c>
      <c r="AA996" s="26" t="str">
        <f t="shared" si="332"/>
        <v/>
      </c>
      <c r="AB996" s="26" t="str">
        <f t="shared" si="333"/>
        <v/>
      </c>
      <c r="AC996" s="26" t="str">
        <f t="shared" si="334"/>
        <v/>
      </c>
      <c r="AD996" s="26" t="str">
        <f>IF(OR(ISBLANK(U996),ISBLANK(Q996),U996="-"),"",IF(ISNA(MATCH(U996,libtwolang,0)),FALSE,IF(AND(Z996=TRUE,INDEX(codetform,MATCH(Qualification!Q996,libtform,0))&gt;=10311000,INDEX(codetform,MATCH(Qualification!Q996,libtform,0))&lt;=10319900),IF(AND(INDEX(codetwolang,MATCH(Qualification!U996,libtwolang,0))&gt;=1,INDEX(codetwolang,MATCH(Qualification!U996,libtwolang,0))&lt;=999),TRUE,FALSE),IF(AND(INDEX(codetwolang,MATCH(Qualification!U996,libtwolang,0))&gt;=10,INDEX(codetwolang,MATCH(Qualification!U996,libtwolang,0))&lt;=99),FALSE,TRUE))))</f>
        <v/>
      </c>
      <c r="AE996" s="26" t="str">
        <f t="shared" si="349"/>
        <v/>
      </c>
      <c r="AF996" s="56" t="str">
        <f t="shared" si="335"/>
        <v/>
      </c>
    </row>
    <row r="997" spans="1:32">
      <c r="A997" s="40" t="str">
        <f t="shared" si="350"/>
        <v/>
      </c>
      <c r="B997" s="40" t="str">
        <f t="shared" si="336"/>
        <v/>
      </c>
      <c r="C997" s="65" t="str">
        <f t="shared" si="337"/>
        <v/>
      </c>
      <c r="D997" s="56" t="str">
        <f t="shared" si="338"/>
        <v/>
      </c>
      <c r="E997" s="56" t="str">
        <f t="shared" si="339"/>
        <v/>
      </c>
      <c r="F997" s="66" t="str">
        <f t="shared" si="340"/>
        <v/>
      </c>
      <c r="G997" s="66" t="str">
        <f t="shared" si="341"/>
        <v/>
      </c>
      <c r="H997" s="57" t="str">
        <f t="shared" si="342"/>
        <v/>
      </c>
      <c r="I997" s="57" t="str">
        <f t="shared" si="343"/>
        <v/>
      </c>
      <c r="J997" s="64" t="str">
        <f t="shared" si="344"/>
        <v/>
      </c>
      <c r="K997" s="64" t="str">
        <f t="shared" si="345"/>
        <v/>
      </c>
      <c r="L997" s="114" t="str">
        <f t="shared" si="346"/>
        <v/>
      </c>
      <c r="M997" s="114" t="str">
        <f t="shared" si="347"/>
        <v/>
      </c>
      <c r="N997" s="113" t="str">
        <f>IF(B997&lt;&gt;"",IF(INDEX(ctrlage,B997)=TRUE,Livraison!$B$15-(YEAR(INDEX(pgebdat,B997))),""),"")</f>
        <v/>
      </c>
      <c r="O997" s="107"/>
      <c r="P997" s="105"/>
      <c r="Q997" s="108"/>
      <c r="R997" s="126"/>
      <c r="S997" s="108"/>
      <c r="T997" s="108"/>
      <c r="U997" s="108"/>
      <c r="V997" s="105"/>
      <c r="W997" s="132" t="str">
        <f t="shared" si="351"/>
        <v/>
      </c>
      <c r="X997" s="26" t="str">
        <f t="shared" si="348"/>
        <v/>
      </c>
      <c r="Y997" s="26" t="str">
        <f t="shared" si="330"/>
        <v/>
      </c>
      <c r="Z997" s="26" t="str">
        <f t="shared" si="331"/>
        <v/>
      </c>
      <c r="AA997" s="26" t="str">
        <f t="shared" si="332"/>
        <v/>
      </c>
      <c r="AB997" s="26" t="str">
        <f t="shared" si="333"/>
        <v/>
      </c>
      <c r="AC997" s="26" t="str">
        <f t="shared" si="334"/>
        <v/>
      </c>
      <c r="AD997" s="26" t="str">
        <f>IF(OR(ISBLANK(U997),ISBLANK(Q997),U997="-"),"",IF(ISNA(MATCH(U997,libtwolang,0)),FALSE,IF(AND(Z997=TRUE,INDEX(codetform,MATCH(Qualification!Q997,libtform,0))&gt;=10311000,INDEX(codetform,MATCH(Qualification!Q997,libtform,0))&lt;=10319900),IF(AND(INDEX(codetwolang,MATCH(Qualification!U997,libtwolang,0))&gt;=1,INDEX(codetwolang,MATCH(Qualification!U997,libtwolang,0))&lt;=999),TRUE,FALSE),IF(AND(INDEX(codetwolang,MATCH(Qualification!U997,libtwolang,0))&gt;=10,INDEX(codetwolang,MATCH(Qualification!U997,libtwolang,0))&lt;=99),FALSE,TRUE))))</f>
        <v/>
      </c>
      <c r="AE997" s="26" t="str">
        <f t="shared" si="349"/>
        <v/>
      </c>
      <c r="AF997" s="56" t="str">
        <f t="shared" si="335"/>
        <v/>
      </c>
    </row>
    <row r="998" spans="1:32">
      <c r="A998" s="40" t="str">
        <f t="shared" si="350"/>
        <v/>
      </c>
      <c r="B998" s="40" t="str">
        <f t="shared" si="336"/>
        <v/>
      </c>
      <c r="C998" s="65" t="str">
        <f t="shared" si="337"/>
        <v/>
      </c>
      <c r="D998" s="56" t="str">
        <f t="shared" si="338"/>
        <v/>
      </c>
      <c r="E998" s="56" t="str">
        <f t="shared" si="339"/>
        <v/>
      </c>
      <c r="F998" s="66" t="str">
        <f t="shared" si="340"/>
        <v/>
      </c>
      <c r="G998" s="66" t="str">
        <f t="shared" si="341"/>
        <v/>
      </c>
      <c r="H998" s="57" t="str">
        <f t="shared" si="342"/>
        <v/>
      </c>
      <c r="I998" s="57" t="str">
        <f t="shared" si="343"/>
        <v/>
      </c>
      <c r="J998" s="64" t="str">
        <f t="shared" si="344"/>
        <v/>
      </c>
      <c r="K998" s="64" t="str">
        <f t="shared" si="345"/>
        <v/>
      </c>
      <c r="L998" s="114" t="str">
        <f t="shared" si="346"/>
        <v/>
      </c>
      <c r="M998" s="114" t="str">
        <f t="shared" si="347"/>
        <v/>
      </c>
      <c r="N998" s="113" t="str">
        <f>IF(B998&lt;&gt;"",IF(INDEX(ctrlage,B998)=TRUE,Livraison!$B$15-(YEAR(INDEX(pgebdat,B998))),""),"")</f>
        <v/>
      </c>
      <c r="O998" s="107"/>
      <c r="P998" s="105"/>
      <c r="Q998" s="108"/>
      <c r="R998" s="126"/>
      <c r="S998" s="108"/>
      <c r="T998" s="108"/>
      <c r="U998" s="108"/>
      <c r="V998" s="105"/>
      <c r="W998" s="132" t="str">
        <f t="shared" si="351"/>
        <v/>
      </c>
      <c r="X998" s="26" t="str">
        <f t="shared" si="348"/>
        <v/>
      </c>
      <c r="Y998" s="26" t="str">
        <f t="shared" si="330"/>
        <v/>
      </c>
      <c r="Z998" s="26" t="str">
        <f t="shared" si="331"/>
        <v/>
      </c>
      <c r="AA998" s="26" t="str">
        <f t="shared" si="332"/>
        <v/>
      </c>
      <c r="AB998" s="26" t="str">
        <f t="shared" si="333"/>
        <v/>
      </c>
      <c r="AC998" s="26" t="str">
        <f t="shared" si="334"/>
        <v/>
      </c>
      <c r="AD998" s="26" t="str">
        <f>IF(OR(ISBLANK(U998),ISBLANK(Q998),U998="-"),"",IF(ISNA(MATCH(U998,libtwolang,0)),FALSE,IF(AND(Z998=TRUE,INDEX(codetform,MATCH(Qualification!Q998,libtform,0))&gt;=10311000,INDEX(codetform,MATCH(Qualification!Q998,libtform,0))&lt;=10319900),IF(AND(INDEX(codetwolang,MATCH(Qualification!U998,libtwolang,0))&gt;=1,INDEX(codetwolang,MATCH(Qualification!U998,libtwolang,0))&lt;=999),TRUE,FALSE),IF(AND(INDEX(codetwolang,MATCH(Qualification!U998,libtwolang,0))&gt;=10,INDEX(codetwolang,MATCH(Qualification!U998,libtwolang,0))&lt;=99),FALSE,TRUE))))</f>
        <v/>
      </c>
      <c r="AE998" s="26" t="str">
        <f t="shared" si="349"/>
        <v/>
      </c>
      <c r="AF998" s="56" t="str">
        <f t="shared" si="335"/>
        <v/>
      </c>
    </row>
    <row r="999" spans="1:32">
      <c r="A999" s="40" t="str">
        <f t="shared" si="350"/>
        <v/>
      </c>
      <c r="B999" s="40" t="str">
        <f t="shared" si="336"/>
        <v/>
      </c>
      <c r="C999" s="65" t="str">
        <f t="shared" si="337"/>
        <v/>
      </c>
      <c r="D999" s="56" t="str">
        <f t="shared" si="338"/>
        <v/>
      </c>
      <c r="E999" s="56" t="str">
        <f t="shared" si="339"/>
        <v/>
      </c>
      <c r="F999" s="66" t="str">
        <f t="shared" si="340"/>
        <v/>
      </c>
      <c r="G999" s="66" t="str">
        <f t="shared" si="341"/>
        <v/>
      </c>
      <c r="H999" s="57" t="str">
        <f t="shared" si="342"/>
        <v/>
      </c>
      <c r="I999" s="57" t="str">
        <f t="shared" si="343"/>
        <v/>
      </c>
      <c r="J999" s="64" t="str">
        <f t="shared" si="344"/>
        <v/>
      </c>
      <c r="K999" s="64" t="str">
        <f t="shared" si="345"/>
        <v/>
      </c>
      <c r="L999" s="114" t="str">
        <f t="shared" si="346"/>
        <v/>
      </c>
      <c r="M999" s="114" t="str">
        <f t="shared" si="347"/>
        <v/>
      </c>
      <c r="N999" s="113" t="str">
        <f>IF(B999&lt;&gt;"",IF(INDEX(ctrlage,B999)=TRUE,Livraison!$B$15-(YEAR(INDEX(pgebdat,B999))),""),"")</f>
        <v/>
      </c>
      <c r="O999" s="107"/>
      <c r="P999" s="105"/>
      <c r="Q999" s="108"/>
      <c r="R999" s="126"/>
      <c r="S999" s="108"/>
      <c r="T999" s="108"/>
      <c r="U999" s="108"/>
      <c r="V999" s="105"/>
      <c r="W999" s="132" t="str">
        <f t="shared" si="351"/>
        <v/>
      </c>
      <c r="X999" s="26" t="str">
        <f t="shared" si="348"/>
        <v/>
      </c>
      <c r="Y999" s="26" t="str">
        <f t="shared" si="330"/>
        <v/>
      </c>
      <c r="Z999" s="26" t="str">
        <f t="shared" si="331"/>
        <v/>
      </c>
      <c r="AA999" s="26" t="str">
        <f t="shared" si="332"/>
        <v/>
      </c>
      <c r="AB999" s="26" t="str">
        <f t="shared" si="333"/>
        <v/>
      </c>
      <c r="AC999" s="26" t="str">
        <f t="shared" si="334"/>
        <v/>
      </c>
      <c r="AD999" s="26" t="str">
        <f>IF(OR(ISBLANK(U999),ISBLANK(Q999),U999="-"),"",IF(ISNA(MATCH(U999,libtwolang,0)),FALSE,IF(AND(Z999=TRUE,INDEX(codetform,MATCH(Qualification!Q999,libtform,0))&gt;=10311000,INDEX(codetform,MATCH(Qualification!Q999,libtform,0))&lt;=10319900),IF(AND(INDEX(codetwolang,MATCH(Qualification!U999,libtwolang,0))&gt;=1,INDEX(codetwolang,MATCH(Qualification!U999,libtwolang,0))&lt;=999),TRUE,FALSE),IF(AND(INDEX(codetwolang,MATCH(Qualification!U999,libtwolang,0))&gt;=10,INDEX(codetwolang,MATCH(Qualification!U999,libtwolang,0))&lt;=99),FALSE,TRUE))))</f>
        <v/>
      </c>
      <c r="AE999" s="26" t="str">
        <f t="shared" si="349"/>
        <v/>
      </c>
      <c r="AF999" s="56" t="str">
        <f t="shared" si="335"/>
        <v/>
      </c>
    </row>
    <row r="1000" spans="1:32">
      <c r="A1000" s="40" t="str">
        <f t="shared" si="350"/>
        <v/>
      </c>
      <c r="B1000" s="40" t="str">
        <f t="shared" si="336"/>
        <v/>
      </c>
      <c r="C1000" s="65" t="str">
        <f t="shared" si="337"/>
        <v/>
      </c>
      <c r="D1000" s="56" t="str">
        <f t="shared" si="338"/>
        <v/>
      </c>
      <c r="E1000" s="56" t="str">
        <f t="shared" si="339"/>
        <v/>
      </c>
      <c r="F1000" s="66" t="str">
        <f t="shared" si="340"/>
        <v/>
      </c>
      <c r="G1000" s="66" t="str">
        <f t="shared" si="341"/>
        <v/>
      </c>
      <c r="H1000" s="57" t="str">
        <f t="shared" si="342"/>
        <v/>
      </c>
      <c r="I1000" s="57" t="str">
        <f t="shared" si="343"/>
        <v/>
      </c>
      <c r="J1000" s="64" t="str">
        <f t="shared" si="344"/>
        <v/>
      </c>
      <c r="K1000" s="64" t="str">
        <f t="shared" si="345"/>
        <v/>
      </c>
      <c r="L1000" s="114" t="str">
        <f t="shared" si="346"/>
        <v/>
      </c>
      <c r="M1000" s="114" t="str">
        <f t="shared" si="347"/>
        <v/>
      </c>
      <c r="N1000" s="113" t="str">
        <f>IF(B1000&lt;&gt;"",IF(INDEX(ctrlage,B1000)=TRUE,Livraison!$B$15-(YEAR(INDEX(pgebdat,B1000))),""),"")</f>
        <v/>
      </c>
      <c r="O1000" s="107"/>
      <c r="P1000" s="105"/>
      <c r="Q1000" s="108"/>
      <c r="R1000" s="126"/>
      <c r="S1000" s="108"/>
      <c r="T1000" s="108"/>
      <c r="U1000" s="108"/>
      <c r="V1000" s="105"/>
      <c r="W1000" s="132" t="str">
        <f t="shared" si="351"/>
        <v/>
      </c>
      <c r="X1000" s="26" t="str">
        <f t="shared" si="348"/>
        <v/>
      </c>
      <c r="Y1000" s="26" t="str">
        <f t="shared" si="330"/>
        <v/>
      </c>
      <c r="Z1000" s="26" t="str">
        <f t="shared" si="331"/>
        <v/>
      </c>
      <c r="AA1000" s="26" t="str">
        <f t="shared" si="332"/>
        <v/>
      </c>
      <c r="AB1000" s="26" t="str">
        <f t="shared" si="333"/>
        <v/>
      </c>
      <c r="AC1000" s="26" t="str">
        <f t="shared" si="334"/>
        <v/>
      </c>
      <c r="AD1000" s="26" t="str">
        <f>IF(OR(ISBLANK(U1000),ISBLANK(Q1000),U1000="-"),"",IF(ISNA(MATCH(U1000,libtwolang,0)),FALSE,IF(AND(Z1000=TRUE,INDEX(codetform,MATCH(Qualification!Q1000,libtform,0))&gt;=10311000,INDEX(codetform,MATCH(Qualification!Q1000,libtform,0))&lt;=10319900),IF(AND(INDEX(codetwolang,MATCH(Qualification!U1000,libtwolang,0))&gt;=1,INDEX(codetwolang,MATCH(Qualification!U1000,libtwolang,0))&lt;=999),TRUE,FALSE),IF(AND(INDEX(codetwolang,MATCH(Qualification!U1000,libtwolang,0))&gt;=10,INDEX(codetwolang,MATCH(Qualification!U1000,libtwolang,0))&lt;=99),FALSE,TRUE))))</f>
        <v/>
      </c>
      <c r="AE1000" s="26" t="str">
        <f t="shared" si="349"/>
        <v/>
      </c>
      <c r="AF1000" s="56" t="str">
        <f t="shared" si="335"/>
        <v/>
      </c>
    </row>
    <row r="1001" spans="1:32">
      <c r="A1001" s="40" t="str">
        <f t="shared" si="350"/>
        <v/>
      </c>
      <c r="B1001" s="40" t="str">
        <f t="shared" si="336"/>
        <v/>
      </c>
      <c r="C1001" s="65" t="str">
        <f t="shared" si="337"/>
        <v/>
      </c>
      <c r="D1001" s="56" t="str">
        <f t="shared" si="338"/>
        <v/>
      </c>
      <c r="E1001" s="56" t="str">
        <f t="shared" si="339"/>
        <v/>
      </c>
      <c r="F1001" s="66" t="str">
        <f t="shared" si="340"/>
        <v/>
      </c>
      <c r="G1001" s="66" t="str">
        <f t="shared" si="341"/>
        <v/>
      </c>
      <c r="H1001" s="57" t="str">
        <f t="shared" si="342"/>
        <v/>
      </c>
      <c r="I1001" s="57" t="str">
        <f t="shared" si="343"/>
        <v/>
      </c>
      <c r="J1001" s="64" t="str">
        <f t="shared" si="344"/>
        <v/>
      </c>
      <c r="K1001" s="64" t="str">
        <f t="shared" si="345"/>
        <v/>
      </c>
      <c r="L1001" s="114" t="str">
        <f t="shared" si="346"/>
        <v/>
      </c>
      <c r="M1001" s="114" t="str">
        <f t="shared" si="347"/>
        <v/>
      </c>
      <c r="N1001" s="113" t="str">
        <f>IF(B1001&lt;&gt;"",IF(INDEX(ctrlage,B1001)=TRUE,Livraison!$B$15-(YEAR(INDEX(pgebdat,B1001))),""),"")</f>
        <v/>
      </c>
      <c r="O1001" s="107"/>
      <c r="P1001" s="105"/>
      <c r="Q1001" s="108"/>
      <c r="R1001" s="126"/>
      <c r="S1001" s="108"/>
      <c r="T1001" s="108"/>
      <c r="U1001" s="108"/>
      <c r="V1001" s="105"/>
      <c r="W1001" s="132" t="str">
        <f t="shared" si="351"/>
        <v/>
      </c>
      <c r="X1001" s="26" t="str">
        <f t="shared" si="348"/>
        <v/>
      </c>
      <c r="Y1001" s="26" t="str">
        <f t="shared" si="330"/>
        <v/>
      </c>
      <c r="Z1001" s="26" t="str">
        <f t="shared" si="331"/>
        <v/>
      </c>
      <c r="AA1001" s="26" t="str">
        <f t="shared" si="332"/>
        <v/>
      </c>
      <c r="AB1001" s="26" t="str">
        <f t="shared" si="333"/>
        <v/>
      </c>
      <c r="AC1001" s="26" t="str">
        <f t="shared" si="334"/>
        <v/>
      </c>
      <c r="AD1001" s="26" t="str">
        <f>IF(OR(ISBLANK(U1001),ISBLANK(Q1001),U1001="-"),"",IF(ISNA(MATCH(U1001,libtwolang,0)),FALSE,IF(AND(Z1001=TRUE,INDEX(codetform,MATCH(Qualification!Q1001,libtform,0))&gt;=10311000,INDEX(codetform,MATCH(Qualification!Q1001,libtform,0))&lt;=10319900),IF(AND(INDEX(codetwolang,MATCH(Qualification!U1001,libtwolang,0))&gt;=1,INDEX(codetwolang,MATCH(Qualification!U1001,libtwolang,0))&lt;=999),TRUE,FALSE),IF(AND(INDEX(codetwolang,MATCH(Qualification!U1001,libtwolang,0))&gt;=10,INDEX(codetwolang,MATCH(Qualification!U1001,libtwolang,0))&lt;=99),FALSE,TRUE))))</f>
        <v/>
      </c>
      <c r="AE1001" s="26" t="str">
        <f t="shared" si="349"/>
        <v/>
      </c>
      <c r="AF1001" s="56" t="str">
        <f t="shared" si="335"/>
        <v/>
      </c>
    </row>
    <row r="1002" spans="1:32">
      <c r="A1002" s="40" t="str">
        <f t="shared" si="350"/>
        <v/>
      </c>
      <c r="B1002" s="40" t="str">
        <f t="shared" si="336"/>
        <v/>
      </c>
      <c r="C1002" s="65" t="str">
        <f t="shared" si="337"/>
        <v/>
      </c>
      <c r="D1002" s="56" t="str">
        <f t="shared" si="338"/>
        <v/>
      </c>
      <c r="E1002" s="56" t="str">
        <f t="shared" si="339"/>
        <v/>
      </c>
      <c r="F1002" s="66" t="str">
        <f t="shared" si="340"/>
        <v/>
      </c>
      <c r="G1002" s="66" t="str">
        <f t="shared" si="341"/>
        <v/>
      </c>
      <c r="H1002" s="57" t="str">
        <f t="shared" si="342"/>
        <v/>
      </c>
      <c r="I1002" s="57" t="str">
        <f t="shared" si="343"/>
        <v/>
      </c>
      <c r="J1002" s="64" t="str">
        <f t="shared" si="344"/>
        <v/>
      </c>
      <c r="K1002" s="64" t="str">
        <f t="shared" si="345"/>
        <v/>
      </c>
      <c r="L1002" s="114" t="str">
        <f t="shared" si="346"/>
        <v/>
      </c>
      <c r="M1002" s="114" t="str">
        <f t="shared" si="347"/>
        <v/>
      </c>
      <c r="N1002" s="113" t="str">
        <f>IF(B1002&lt;&gt;"",IF(INDEX(ctrlage,B1002)=TRUE,Livraison!$B$15-(YEAR(INDEX(pgebdat,B1002))),""),"")</f>
        <v/>
      </c>
      <c r="O1002" s="107"/>
      <c r="P1002" s="105"/>
      <c r="Q1002" s="108"/>
      <c r="R1002" s="126"/>
      <c r="S1002" s="108"/>
      <c r="T1002" s="108"/>
      <c r="U1002" s="108"/>
      <c r="V1002" s="105"/>
      <c r="W1002" s="132" t="str">
        <f t="shared" si="351"/>
        <v/>
      </c>
      <c r="X1002" s="26" t="str">
        <f t="shared" si="348"/>
        <v/>
      </c>
      <c r="Y1002" s="26" t="str">
        <f t="shared" si="330"/>
        <v/>
      </c>
      <c r="Z1002" s="26" t="str">
        <f t="shared" si="331"/>
        <v/>
      </c>
      <c r="AA1002" s="26" t="str">
        <f t="shared" si="332"/>
        <v/>
      </c>
      <c r="AB1002" s="26" t="str">
        <f t="shared" si="333"/>
        <v/>
      </c>
      <c r="AC1002" s="26" t="str">
        <f t="shared" si="334"/>
        <v/>
      </c>
      <c r="AD1002" s="26" t="str">
        <f>IF(OR(ISBLANK(U1002),ISBLANK(Q1002),U1002="-"),"",IF(ISNA(MATCH(U1002,libtwolang,0)),FALSE,IF(AND(Z1002=TRUE,INDEX(codetform,MATCH(Qualification!Q1002,libtform,0))&gt;=10311000,INDEX(codetform,MATCH(Qualification!Q1002,libtform,0))&lt;=10319900),IF(AND(INDEX(codetwolang,MATCH(Qualification!U1002,libtwolang,0))&gt;=1,INDEX(codetwolang,MATCH(Qualification!U1002,libtwolang,0))&lt;=999),TRUE,FALSE),IF(AND(INDEX(codetwolang,MATCH(Qualification!U1002,libtwolang,0))&gt;=10,INDEX(codetwolang,MATCH(Qualification!U1002,libtwolang,0))&lt;=99),FALSE,TRUE))))</f>
        <v/>
      </c>
      <c r="AE1002" s="26" t="str">
        <f t="shared" si="349"/>
        <v/>
      </c>
      <c r="AF1002" s="56" t="str">
        <f t="shared" si="335"/>
        <v/>
      </c>
    </row>
    <row r="1003" spans="1:32">
      <c r="A1003" s="40" t="str">
        <f t="shared" si="350"/>
        <v/>
      </c>
      <c r="B1003" s="40" t="str">
        <f t="shared" si="336"/>
        <v/>
      </c>
      <c r="C1003" s="65" t="str">
        <f t="shared" si="337"/>
        <v/>
      </c>
      <c r="D1003" s="56" t="str">
        <f t="shared" si="338"/>
        <v/>
      </c>
      <c r="E1003" s="56" t="str">
        <f t="shared" si="339"/>
        <v/>
      </c>
      <c r="F1003" s="66" t="str">
        <f t="shared" si="340"/>
        <v/>
      </c>
      <c r="G1003" s="66" t="str">
        <f t="shared" si="341"/>
        <v/>
      </c>
      <c r="H1003" s="57" t="str">
        <f t="shared" si="342"/>
        <v/>
      </c>
      <c r="I1003" s="57" t="str">
        <f t="shared" si="343"/>
        <v/>
      </c>
      <c r="J1003" s="64" t="str">
        <f t="shared" si="344"/>
        <v/>
      </c>
      <c r="K1003" s="64" t="str">
        <f t="shared" si="345"/>
        <v/>
      </c>
      <c r="L1003" s="114" t="str">
        <f t="shared" si="346"/>
        <v/>
      </c>
      <c r="M1003" s="114" t="str">
        <f t="shared" si="347"/>
        <v/>
      </c>
      <c r="N1003" s="113" t="str">
        <f>IF(B1003&lt;&gt;"",IF(INDEX(ctrlage,B1003)=TRUE,Livraison!$B$15-(YEAR(INDEX(pgebdat,B1003))),""),"")</f>
        <v/>
      </c>
      <c r="O1003" s="107"/>
      <c r="P1003" s="105"/>
      <c r="Q1003" s="108"/>
      <c r="R1003" s="126"/>
      <c r="S1003" s="108"/>
      <c r="T1003" s="108"/>
      <c r="U1003" s="108"/>
      <c r="V1003" s="105"/>
      <c r="W1003" s="132" t="str">
        <f t="shared" si="351"/>
        <v/>
      </c>
      <c r="X1003" s="26" t="str">
        <f t="shared" si="348"/>
        <v/>
      </c>
      <c r="Y1003" s="26" t="str">
        <f t="shared" si="330"/>
        <v/>
      </c>
      <c r="Z1003" s="26" t="str">
        <f t="shared" si="331"/>
        <v/>
      </c>
      <c r="AA1003" s="26" t="str">
        <f t="shared" si="332"/>
        <v/>
      </c>
      <c r="AB1003" s="26" t="str">
        <f t="shared" si="333"/>
        <v/>
      </c>
      <c r="AC1003" s="26" t="str">
        <f t="shared" si="334"/>
        <v/>
      </c>
      <c r="AD1003" s="26" t="str">
        <f>IF(OR(ISBLANK(U1003),ISBLANK(Q1003),U1003="-"),"",IF(ISNA(MATCH(U1003,libtwolang,0)),FALSE,IF(AND(Z1003=TRUE,INDEX(codetform,MATCH(Qualification!Q1003,libtform,0))&gt;=10311000,INDEX(codetform,MATCH(Qualification!Q1003,libtform,0))&lt;=10319900),IF(AND(INDEX(codetwolang,MATCH(Qualification!U1003,libtwolang,0))&gt;=1,INDEX(codetwolang,MATCH(Qualification!U1003,libtwolang,0))&lt;=999),TRUE,FALSE),IF(AND(INDEX(codetwolang,MATCH(Qualification!U1003,libtwolang,0))&gt;=10,INDEX(codetwolang,MATCH(Qualification!U1003,libtwolang,0))&lt;=99),FALSE,TRUE))))</f>
        <v/>
      </c>
      <c r="AE1003" s="26" t="str">
        <f t="shared" si="349"/>
        <v/>
      </c>
      <c r="AF1003" s="56" t="str">
        <f t="shared" si="335"/>
        <v/>
      </c>
    </row>
    <row r="1004" spans="1:32">
      <c r="A1004" s="40" t="str">
        <f t="shared" si="350"/>
        <v/>
      </c>
      <c r="B1004" s="40" t="str">
        <f t="shared" si="336"/>
        <v/>
      </c>
      <c r="C1004" s="65" t="str">
        <f t="shared" si="337"/>
        <v/>
      </c>
      <c r="D1004" s="56" t="str">
        <f t="shared" si="338"/>
        <v/>
      </c>
      <c r="E1004" s="56" t="str">
        <f t="shared" si="339"/>
        <v/>
      </c>
      <c r="F1004" s="66" t="str">
        <f t="shared" si="340"/>
        <v/>
      </c>
      <c r="G1004" s="66" t="str">
        <f t="shared" si="341"/>
        <v/>
      </c>
      <c r="H1004" s="57" t="str">
        <f t="shared" si="342"/>
        <v/>
      </c>
      <c r="I1004" s="57" t="str">
        <f t="shared" si="343"/>
        <v/>
      </c>
      <c r="J1004" s="64" t="str">
        <f t="shared" si="344"/>
        <v/>
      </c>
      <c r="K1004" s="64" t="str">
        <f t="shared" si="345"/>
        <v/>
      </c>
      <c r="L1004" s="114" t="str">
        <f t="shared" si="346"/>
        <v/>
      </c>
      <c r="M1004" s="114" t="str">
        <f t="shared" si="347"/>
        <v/>
      </c>
      <c r="N1004" s="113" t="str">
        <f>IF(B1004&lt;&gt;"",IF(INDEX(ctrlage,B1004)=TRUE,Livraison!$B$15-(YEAR(INDEX(pgebdat,B1004))),""),"")</f>
        <v/>
      </c>
      <c r="O1004" s="107"/>
      <c r="P1004" s="105"/>
      <c r="Q1004" s="108"/>
      <c r="R1004" s="126"/>
      <c r="S1004" s="108"/>
      <c r="T1004" s="108"/>
      <c r="U1004" s="108"/>
      <c r="V1004" s="105"/>
      <c r="W1004" s="132" t="str">
        <f t="shared" si="351"/>
        <v/>
      </c>
      <c r="X1004" s="26" t="str">
        <f t="shared" si="348"/>
        <v/>
      </c>
      <c r="Y1004" s="26" t="str">
        <f t="shared" ref="Y1004:Y1011" si="352">IF(ISBLANK(P1004),"",IF(OR(ISNA(MATCH(P1004,libinst,0)),P1004="-"),FALSE,TRUE))</f>
        <v/>
      </c>
      <c r="Z1004" s="26" t="str">
        <f t="shared" ref="Z1004:Z1011" si="353">IF(ISBLANK(Q1004),"",IF(OR(ISNA(MATCH(Q1004,libtform,0)),Q1004="-"),FALSE,TRUE))</f>
        <v/>
      </c>
      <c r="AA1004" s="26" t="str">
        <f t="shared" ref="AA1004:AA1011" si="354">IF(ISBLANK(R1004),"",IF(AND(R1004 &gt; DATE(1925,1,1),R1004 &lt; DATE(2100,1,1)),TRUE,FALSE))</f>
        <v/>
      </c>
      <c r="AB1004" s="26" t="str">
        <f t="shared" ref="AB1004:AB1011" si="355">IF(ISBLANK(S1004),"",IF(AND(S1004 &gt;=1,S1004 &lt;=9),TRUE,FALSE))</f>
        <v/>
      </c>
      <c r="AC1004" s="26" t="str">
        <f t="shared" ref="AC1004:AC1011" si="356">IF(ISBLANK(T1004),"",IF(OR(ISNA(MATCH(T1004,libresult,0)),T1004="-"),FALSE,TRUE))</f>
        <v/>
      </c>
      <c r="AD1004" s="26" t="str">
        <f>IF(OR(ISBLANK(U1004),ISBLANK(Q1004),U1004="-"),"",IF(ISNA(MATCH(U1004,libtwolang,0)),FALSE,IF(AND(Z1004=TRUE,INDEX(codetform,MATCH(Qualification!Q1004,libtform,0))&gt;=10311000,INDEX(codetform,MATCH(Qualification!Q1004,libtform,0))&lt;=10319900),IF(AND(INDEX(codetwolang,MATCH(Qualification!U1004,libtwolang,0))&gt;=1,INDEX(codetwolang,MATCH(Qualification!U1004,libtwolang,0))&lt;=999),TRUE,FALSE),IF(AND(INDEX(codetwolang,MATCH(Qualification!U1004,libtwolang,0))&gt;=10,INDEX(codetwolang,MATCH(Qualification!U1004,libtwolang,0))&lt;=99),FALSE,TRUE))))</f>
        <v/>
      </c>
      <c r="AE1004" s="26" t="str">
        <f t="shared" si="349"/>
        <v/>
      </c>
      <c r="AF1004" s="56" t="str">
        <f t="shared" ref="AF1004:AF1011" si="357">IF(A1004="","",1)</f>
        <v/>
      </c>
    </row>
    <row r="1005" spans="1:32">
      <c r="A1005" s="40" t="str">
        <f t="shared" si="350"/>
        <v/>
      </c>
      <c r="B1005" s="40" t="str">
        <f t="shared" si="336"/>
        <v/>
      </c>
      <c r="C1005" s="65" t="str">
        <f t="shared" si="337"/>
        <v/>
      </c>
      <c r="D1005" s="56" t="str">
        <f t="shared" si="338"/>
        <v/>
      </c>
      <c r="E1005" s="56" t="str">
        <f t="shared" si="339"/>
        <v/>
      </c>
      <c r="F1005" s="66" t="str">
        <f t="shared" si="340"/>
        <v/>
      </c>
      <c r="G1005" s="66" t="str">
        <f t="shared" si="341"/>
        <v/>
      </c>
      <c r="H1005" s="57" t="str">
        <f t="shared" si="342"/>
        <v/>
      </c>
      <c r="I1005" s="57" t="str">
        <f t="shared" si="343"/>
        <v/>
      </c>
      <c r="J1005" s="64" t="str">
        <f t="shared" si="344"/>
        <v/>
      </c>
      <c r="K1005" s="64" t="str">
        <f t="shared" si="345"/>
        <v/>
      </c>
      <c r="L1005" s="114" t="str">
        <f t="shared" si="346"/>
        <v/>
      </c>
      <c r="M1005" s="114" t="str">
        <f t="shared" si="347"/>
        <v/>
      </c>
      <c r="N1005" s="113" t="str">
        <f>IF(B1005&lt;&gt;"",IF(INDEX(ctrlage,B1005)=TRUE,Livraison!$B$15-(YEAR(INDEX(pgebdat,B1005))),""),"")</f>
        <v/>
      </c>
      <c r="O1005" s="107"/>
      <c r="P1005" s="105"/>
      <c r="Q1005" s="108"/>
      <c r="R1005" s="126"/>
      <c r="S1005" s="108"/>
      <c r="T1005" s="108"/>
      <c r="U1005" s="108"/>
      <c r="V1005" s="105"/>
      <c r="W1005" s="132" t="str">
        <f t="shared" si="351"/>
        <v/>
      </c>
      <c r="X1005" s="26" t="str">
        <f t="shared" si="348"/>
        <v/>
      </c>
      <c r="Y1005" s="26" t="str">
        <f t="shared" si="352"/>
        <v/>
      </c>
      <c r="Z1005" s="26" t="str">
        <f t="shared" si="353"/>
        <v/>
      </c>
      <c r="AA1005" s="26" t="str">
        <f t="shared" si="354"/>
        <v/>
      </c>
      <c r="AB1005" s="26" t="str">
        <f t="shared" si="355"/>
        <v/>
      </c>
      <c r="AC1005" s="26" t="str">
        <f t="shared" si="356"/>
        <v/>
      </c>
      <c r="AD1005" s="26" t="str">
        <f>IF(OR(ISBLANK(U1005),ISBLANK(Q1005),U1005="-"),"",IF(ISNA(MATCH(U1005,libtwolang,0)),FALSE,IF(AND(Z1005=TRUE,INDEX(codetform,MATCH(Qualification!Q1005,libtform,0))&gt;=10311000,INDEX(codetform,MATCH(Qualification!Q1005,libtform,0))&lt;=10319900),IF(AND(INDEX(codetwolang,MATCH(Qualification!U1005,libtwolang,0))&gt;=1,INDEX(codetwolang,MATCH(Qualification!U1005,libtwolang,0))&lt;=999),TRUE,FALSE),IF(AND(INDEX(codetwolang,MATCH(Qualification!U1005,libtwolang,0))&gt;=10,INDEX(codetwolang,MATCH(Qualification!U1005,libtwolang,0))&lt;=99),FALSE,TRUE))))</f>
        <v/>
      </c>
      <c r="AE1005" s="26" t="str">
        <f t="shared" si="349"/>
        <v/>
      </c>
      <c r="AF1005" s="56" t="str">
        <f t="shared" si="357"/>
        <v/>
      </c>
    </row>
    <row r="1006" spans="1:32">
      <c r="A1006" s="40" t="str">
        <f t="shared" si="350"/>
        <v/>
      </c>
      <c r="B1006" s="40" t="str">
        <f t="shared" si="336"/>
        <v/>
      </c>
      <c r="C1006" s="65" t="str">
        <f t="shared" si="337"/>
        <v/>
      </c>
      <c r="D1006" s="56" t="str">
        <f t="shared" si="338"/>
        <v/>
      </c>
      <c r="E1006" s="56" t="str">
        <f t="shared" si="339"/>
        <v/>
      </c>
      <c r="F1006" s="66" t="str">
        <f t="shared" si="340"/>
        <v/>
      </c>
      <c r="G1006" s="66" t="str">
        <f t="shared" si="341"/>
        <v/>
      </c>
      <c r="H1006" s="57" t="str">
        <f t="shared" si="342"/>
        <v/>
      </c>
      <c r="I1006" s="57" t="str">
        <f t="shared" si="343"/>
        <v/>
      </c>
      <c r="J1006" s="64" t="str">
        <f t="shared" si="344"/>
        <v/>
      </c>
      <c r="K1006" s="64" t="str">
        <f t="shared" si="345"/>
        <v/>
      </c>
      <c r="L1006" s="114" t="str">
        <f t="shared" si="346"/>
        <v/>
      </c>
      <c r="M1006" s="114" t="str">
        <f t="shared" si="347"/>
        <v/>
      </c>
      <c r="N1006" s="113" t="str">
        <f>IF(B1006&lt;&gt;"",IF(INDEX(ctrlage,B1006)=TRUE,Livraison!$B$15-(YEAR(INDEX(pgebdat,B1006))),""),"")</f>
        <v/>
      </c>
      <c r="O1006" s="107"/>
      <c r="P1006" s="105"/>
      <c r="Q1006" s="108"/>
      <c r="R1006" s="126"/>
      <c r="S1006" s="108"/>
      <c r="T1006" s="108"/>
      <c r="U1006" s="108"/>
      <c r="V1006" s="105"/>
      <c r="W1006" s="132" t="str">
        <f t="shared" si="351"/>
        <v/>
      </c>
      <c r="X1006" s="26" t="str">
        <f t="shared" si="348"/>
        <v/>
      </c>
      <c r="Y1006" s="26" t="str">
        <f t="shared" si="352"/>
        <v/>
      </c>
      <c r="Z1006" s="26" t="str">
        <f t="shared" si="353"/>
        <v/>
      </c>
      <c r="AA1006" s="26" t="str">
        <f t="shared" si="354"/>
        <v/>
      </c>
      <c r="AB1006" s="26" t="str">
        <f t="shared" si="355"/>
        <v/>
      </c>
      <c r="AC1006" s="26" t="str">
        <f t="shared" si="356"/>
        <v/>
      </c>
      <c r="AD1006" s="26" t="str">
        <f>IF(OR(ISBLANK(U1006),ISBLANK(Q1006),U1006="-"),"",IF(ISNA(MATCH(U1006,libtwolang,0)),FALSE,IF(AND(Z1006=TRUE,INDEX(codetform,MATCH(Qualification!Q1006,libtform,0))&gt;=10311000,INDEX(codetform,MATCH(Qualification!Q1006,libtform,0))&lt;=10319900),IF(AND(INDEX(codetwolang,MATCH(Qualification!U1006,libtwolang,0))&gt;=1,INDEX(codetwolang,MATCH(Qualification!U1006,libtwolang,0))&lt;=999),TRUE,FALSE),IF(AND(INDEX(codetwolang,MATCH(Qualification!U1006,libtwolang,0))&gt;=10,INDEX(codetwolang,MATCH(Qualification!U1006,libtwolang,0))&lt;=99),FALSE,TRUE))))</f>
        <v/>
      </c>
      <c r="AE1006" s="26" t="str">
        <f t="shared" si="349"/>
        <v/>
      </c>
      <c r="AF1006" s="56" t="str">
        <f t="shared" si="357"/>
        <v/>
      </c>
    </row>
    <row r="1007" spans="1:32">
      <c r="A1007" s="40" t="str">
        <f t="shared" si="350"/>
        <v/>
      </c>
      <c r="B1007" s="40" t="str">
        <f t="shared" si="336"/>
        <v/>
      </c>
      <c r="C1007" s="65" t="str">
        <f t="shared" si="337"/>
        <v/>
      </c>
      <c r="D1007" s="56" t="str">
        <f t="shared" si="338"/>
        <v/>
      </c>
      <c r="E1007" s="56" t="str">
        <f t="shared" si="339"/>
        <v/>
      </c>
      <c r="F1007" s="66" t="str">
        <f t="shared" si="340"/>
        <v/>
      </c>
      <c r="G1007" s="66" t="str">
        <f t="shared" si="341"/>
        <v/>
      </c>
      <c r="H1007" s="57" t="str">
        <f t="shared" si="342"/>
        <v/>
      </c>
      <c r="I1007" s="57" t="str">
        <f t="shared" si="343"/>
        <v/>
      </c>
      <c r="J1007" s="64" t="str">
        <f t="shared" si="344"/>
        <v/>
      </c>
      <c r="K1007" s="64" t="str">
        <f t="shared" si="345"/>
        <v/>
      </c>
      <c r="L1007" s="114" t="str">
        <f t="shared" si="346"/>
        <v/>
      </c>
      <c r="M1007" s="114" t="str">
        <f t="shared" si="347"/>
        <v/>
      </c>
      <c r="N1007" s="113" t="str">
        <f>IF(B1007&lt;&gt;"",IF(INDEX(ctrlage,B1007)=TRUE,Livraison!$B$15-(YEAR(INDEX(pgebdat,B1007))),""),"")</f>
        <v/>
      </c>
      <c r="O1007" s="107"/>
      <c r="P1007" s="105"/>
      <c r="Q1007" s="108"/>
      <c r="R1007" s="126"/>
      <c r="S1007" s="108"/>
      <c r="T1007" s="108"/>
      <c r="U1007" s="108"/>
      <c r="V1007" s="105"/>
      <c r="W1007" s="132" t="str">
        <f t="shared" si="351"/>
        <v/>
      </c>
      <c r="X1007" s="26" t="str">
        <f t="shared" si="348"/>
        <v/>
      </c>
      <c r="Y1007" s="26" t="str">
        <f t="shared" si="352"/>
        <v/>
      </c>
      <c r="Z1007" s="26" t="str">
        <f t="shared" si="353"/>
        <v/>
      </c>
      <c r="AA1007" s="26" t="str">
        <f t="shared" si="354"/>
        <v/>
      </c>
      <c r="AB1007" s="26" t="str">
        <f t="shared" si="355"/>
        <v/>
      </c>
      <c r="AC1007" s="26" t="str">
        <f t="shared" si="356"/>
        <v/>
      </c>
      <c r="AD1007" s="26" t="str">
        <f>IF(OR(ISBLANK(U1007),ISBLANK(Q1007),U1007="-"),"",IF(ISNA(MATCH(U1007,libtwolang,0)),FALSE,IF(AND(Z1007=TRUE,INDEX(codetform,MATCH(Qualification!Q1007,libtform,0))&gt;=10311000,INDEX(codetform,MATCH(Qualification!Q1007,libtform,0))&lt;=10319900),IF(AND(INDEX(codetwolang,MATCH(Qualification!U1007,libtwolang,0))&gt;=1,INDEX(codetwolang,MATCH(Qualification!U1007,libtwolang,0))&lt;=999),TRUE,FALSE),IF(AND(INDEX(codetwolang,MATCH(Qualification!U1007,libtwolang,0))&gt;=10,INDEX(codetwolang,MATCH(Qualification!U1007,libtwolang,0))&lt;=99),FALSE,TRUE))))</f>
        <v/>
      </c>
      <c r="AE1007" s="26" t="str">
        <f t="shared" si="349"/>
        <v/>
      </c>
      <c r="AF1007" s="56" t="str">
        <f t="shared" si="357"/>
        <v/>
      </c>
    </row>
    <row r="1008" spans="1:32">
      <c r="A1008" s="40" t="str">
        <f t="shared" si="350"/>
        <v/>
      </c>
      <c r="B1008" s="40" t="str">
        <f t="shared" si="336"/>
        <v/>
      </c>
      <c r="C1008" s="65" t="str">
        <f t="shared" si="337"/>
        <v/>
      </c>
      <c r="D1008" s="56" t="str">
        <f t="shared" si="338"/>
        <v/>
      </c>
      <c r="E1008" s="56" t="str">
        <f t="shared" si="339"/>
        <v/>
      </c>
      <c r="F1008" s="66" t="str">
        <f t="shared" si="340"/>
        <v/>
      </c>
      <c r="G1008" s="66" t="str">
        <f t="shared" si="341"/>
        <v/>
      </c>
      <c r="H1008" s="57" t="str">
        <f t="shared" si="342"/>
        <v/>
      </c>
      <c r="I1008" s="57" t="str">
        <f t="shared" si="343"/>
        <v/>
      </c>
      <c r="J1008" s="64" t="str">
        <f t="shared" si="344"/>
        <v/>
      </c>
      <c r="K1008" s="64" t="str">
        <f t="shared" si="345"/>
        <v/>
      </c>
      <c r="L1008" s="114" t="str">
        <f t="shared" si="346"/>
        <v/>
      </c>
      <c r="M1008" s="114" t="str">
        <f t="shared" si="347"/>
        <v/>
      </c>
      <c r="N1008" s="113" t="str">
        <f>IF(B1008&lt;&gt;"",IF(INDEX(ctrlage,B1008)=TRUE,Livraison!$B$15-(YEAR(INDEX(pgebdat,B1008))),""),"")</f>
        <v/>
      </c>
      <c r="O1008" s="107"/>
      <c r="P1008" s="105"/>
      <c r="Q1008" s="108"/>
      <c r="R1008" s="126"/>
      <c r="S1008" s="108"/>
      <c r="T1008" s="108"/>
      <c r="U1008" s="108"/>
      <c r="V1008" s="105"/>
      <c r="W1008" s="132" t="str">
        <f t="shared" si="351"/>
        <v/>
      </c>
      <c r="X1008" s="26" t="str">
        <f t="shared" si="348"/>
        <v/>
      </c>
      <c r="Y1008" s="26" t="str">
        <f t="shared" si="352"/>
        <v/>
      </c>
      <c r="Z1008" s="26" t="str">
        <f t="shared" si="353"/>
        <v/>
      </c>
      <c r="AA1008" s="26" t="str">
        <f t="shared" si="354"/>
        <v/>
      </c>
      <c r="AB1008" s="26" t="str">
        <f t="shared" si="355"/>
        <v/>
      </c>
      <c r="AC1008" s="26" t="str">
        <f t="shared" si="356"/>
        <v/>
      </c>
      <c r="AD1008" s="26" t="str">
        <f>IF(OR(ISBLANK(U1008),ISBLANK(Q1008),U1008="-"),"",IF(ISNA(MATCH(U1008,libtwolang,0)),FALSE,IF(AND(Z1008=TRUE,INDEX(codetform,MATCH(Qualification!Q1008,libtform,0))&gt;=10311000,INDEX(codetform,MATCH(Qualification!Q1008,libtform,0))&lt;=10319900),IF(AND(INDEX(codetwolang,MATCH(Qualification!U1008,libtwolang,0))&gt;=1,INDEX(codetwolang,MATCH(Qualification!U1008,libtwolang,0))&lt;=999),TRUE,FALSE),IF(AND(INDEX(codetwolang,MATCH(Qualification!U1008,libtwolang,0))&gt;=10,INDEX(codetwolang,MATCH(Qualification!U1008,libtwolang,0))&lt;=99),FALSE,TRUE))))</f>
        <v/>
      </c>
      <c r="AE1008" s="26" t="str">
        <f t="shared" si="349"/>
        <v/>
      </c>
      <c r="AF1008" s="56" t="str">
        <f t="shared" si="357"/>
        <v/>
      </c>
    </row>
    <row r="1009" spans="1:32">
      <c r="A1009" s="40" t="str">
        <f t="shared" si="350"/>
        <v/>
      </c>
      <c r="B1009" s="40" t="str">
        <f t="shared" si="336"/>
        <v/>
      </c>
      <c r="C1009" s="65" t="str">
        <f t="shared" si="337"/>
        <v/>
      </c>
      <c r="D1009" s="56" t="str">
        <f t="shared" si="338"/>
        <v/>
      </c>
      <c r="E1009" s="56" t="str">
        <f t="shared" si="339"/>
        <v/>
      </c>
      <c r="F1009" s="66" t="str">
        <f t="shared" si="340"/>
        <v/>
      </c>
      <c r="G1009" s="66" t="str">
        <f t="shared" si="341"/>
        <v/>
      </c>
      <c r="H1009" s="57" t="str">
        <f t="shared" si="342"/>
        <v/>
      </c>
      <c r="I1009" s="57" t="str">
        <f t="shared" si="343"/>
        <v/>
      </c>
      <c r="J1009" s="64" t="str">
        <f t="shared" si="344"/>
        <v/>
      </c>
      <c r="K1009" s="64" t="str">
        <f t="shared" si="345"/>
        <v/>
      </c>
      <c r="L1009" s="114" t="str">
        <f t="shared" si="346"/>
        <v/>
      </c>
      <c r="M1009" s="114" t="str">
        <f t="shared" si="347"/>
        <v/>
      </c>
      <c r="N1009" s="113" t="str">
        <f>IF(B1009&lt;&gt;"",IF(INDEX(ctrlage,B1009)=TRUE,Livraison!$B$15-(YEAR(INDEX(pgebdat,B1009))),""),"")</f>
        <v/>
      </c>
      <c r="O1009" s="107"/>
      <c r="P1009" s="105"/>
      <c r="Q1009" s="108"/>
      <c r="R1009" s="126"/>
      <c r="S1009" s="108"/>
      <c r="T1009" s="108"/>
      <c r="U1009" s="108"/>
      <c r="V1009" s="105"/>
      <c r="W1009" s="132" t="str">
        <f t="shared" si="351"/>
        <v/>
      </c>
      <c r="X1009" s="26" t="str">
        <f t="shared" si="348"/>
        <v/>
      </c>
      <c r="Y1009" s="26" t="str">
        <f t="shared" si="352"/>
        <v/>
      </c>
      <c r="Z1009" s="26" t="str">
        <f t="shared" si="353"/>
        <v/>
      </c>
      <c r="AA1009" s="26" t="str">
        <f t="shared" si="354"/>
        <v/>
      </c>
      <c r="AB1009" s="26" t="str">
        <f t="shared" si="355"/>
        <v/>
      </c>
      <c r="AC1009" s="26" t="str">
        <f t="shared" si="356"/>
        <v/>
      </c>
      <c r="AD1009" s="26" t="str">
        <f>IF(OR(ISBLANK(U1009),ISBLANK(Q1009),U1009="-"),"",IF(ISNA(MATCH(U1009,libtwolang,0)),FALSE,IF(AND(Z1009=TRUE,INDEX(codetform,MATCH(Qualification!Q1009,libtform,0))&gt;=10311000,INDEX(codetform,MATCH(Qualification!Q1009,libtform,0))&lt;=10319900),IF(AND(INDEX(codetwolang,MATCH(Qualification!U1009,libtwolang,0))&gt;=1,INDEX(codetwolang,MATCH(Qualification!U1009,libtwolang,0))&lt;=999),TRUE,FALSE),IF(AND(INDEX(codetwolang,MATCH(Qualification!U1009,libtwolang,0))&gt;=10,INDEX(codetwolang,MATCH(Qualification!U1009,libtwolang,0))&lt;=99),FALSE,TRUE))))</f>
        <v/>
      </c>
      <c r="AE1009" s="26" t="str">
        <f t="shared" si="349"/>
        <v/>
      </c>
      <c r="AF1009" s="56" t="str">
        <f t="shared" si="357"/>
        <v/>
      </c>
    </row>
    <row r="1010" spans="1:32">
      <c r="A1010" s="40" t="str">
        <f t="shared" si="350"/>
        <v/>
      </c>
      <c r="B1010" s="40" t="str">
        <f t="shared" si="336"/>
        <v/>
      </c>
      <c r="C1010" s="65" t="str">
        <f t="shared" si="337"/>
        <v/>
      </c>
      <c r="D1010" s="56" t="str">
        <f t="shared" si="338"/>
        <v/>
      </c>
      <c r="E1010" s="56" t="str">
        <f t="shared" si="339"/>
        <v/>
      </c>
      <c r="F1010" s="66" t="str">
        <f t="shared" si="340"/>
        <v/>
      </c>
      <c r="G1010" s="66" t="str">
        <f t="shared" si="341"/>
        <v/>
      </c>
      <c r="H1010" s="57" t="str">
        <f t="shared" si="342"/>
        <v/>
      </c>
      <c r="I1010" s="57" t="str">
        <f t="shared" si="343"/>
        <v/>
      </c>
      <c r="J1010" s="64" t="str">
        <f t="shared" si="344"/>
        <v/>
      </c>
      <c r="K1010" s="64" t="str">
        <f t="shared" si="345"/>
        <v/>
      </c>
      <c r="L1010" s="114" t="str">
        <f t="shared" si="346"/>
        <v/>
      </c>
      <c r="M1010" s="114" t="str">
        <f t="shared" si="347"/>
        <v/>
      </c>
      <c r="N1010" s="113" t="str">
        <f>IF(B1010&lt;&gt;"",IF(INDEX(ctrlage,B1010)=TRUE,Livraison!$B$15-(YEAR(INDEX(pgebdat,B1010))),""),"")</f>
        <v/>
      </c>
      <c r="O1010" s="107"/>
      <c r="P1010" s="105"/>
      <c r="Q1010" s="108"/>
      <c r="R1010" s="126"/>
      <c r="S1010" s="108"/>
      <c r="T1010" s="108"/>
      <c r="U1010" s="108"/>
      <c r="V1010" s="105"/>
      <c r="W1010" s="132" t="str">
        <f t="shared" si="351"/>
        <v/>
      </c>
      <c r="X1010" s="26" t="str">
        <f t="shared" si="348"/>
        <v/>
      </c>
      <c r="Y1010" s="26" t="str">
        <f t="shared" si="352"/>
        <v/>
      </c>
      <c r="Z1010" s="26" t="str">
        <f t="shared" si="353"/>
        <v/>
      </c>
      <c r="AA1010" s="26" t="str">
        <f t="shared" si="354"/>
        <v/>
      </c>
      <c r="AB1010" s="26" t="str">
        <f t="shared" si="355"/>
        <v/>
      </c>
      <c r="AC1010" s="26" t="str">
        <f t="shared" si="356"/>
        <v/>
      </c>
      <c r="AD1010" s="26" t="str">
        <f>IF(OR(ISBLANK(U1010),ISBLANK(Q1010),U1010="-"),"",IF(ISNA(MATCH(U1010,libtwolang,0)),FALSE,IF(AND(Z1010=TRUE,INDEX(codetform,MATCH(Qualification!Q1010,libtform,0))&gt;=10311000,INDEX(codetform,MATCH(Qualification!Q1010,libtform,0))&lt;=10319900),IF(AND(INDEX(codetwolang,MATCH(Qualification!U1010,libtwolang,0))&gt;=1,INDEX(codetwolang,MATCH(Qualification!U1010,libtwolang,0))&lt;=999),TRUE,FALSE),IF(AND(INDEX(codetwolang,MATCH(Qualification!U1010,libtwolang,0))&gt;=10,INDEX(codetwolang,MATCH(Qualification!U1010,libtwolang,0))&lt;=99),FALSE,TRUE))))</f>
        <v/>
      </c>
      <c r="AE1010" s="26" t="str">
        <f t="shared" si="349"/>
        <v/>
      </c>
      <c r="AF1010" s="56" t="str">
        <f t="shared" si="357"/>
        <v/>
      </c>
    </row>
    <row r="1011" spans="1:32">
      <c r="A1011" s="40" t="str">
        <f t="shared" si="350"/>
        <v/>
      </c>
      <c r="B1011" s="40" t="str">
        <f t="shared" si="336"/>
        <v/>
      </c>
      <c r="C1011" s="65" t="str">
        <f t="shared" si="337"/>
        <v/>
      </c>
      <c r="D1011" s="56" t="str">
        <f t="shared" si="338"/>
        <v/>
      </c>
      <c r="E1011" s="56" t="str">
        <f t="shared" si="339"/>
        <v/>
      </c>
      <c r="F1011" s="66" t="str">
        <f t="shared" si="340"/>
        <v/>
      </c>
      <c r="G1011" s="66" t="str">
        <f t="shared" si="341"/>
        <v/>
      </c>
      <c r="H1011" s="57" t="str">
        <f t="shared" si="342"/>
        <v/>
      </c>
      <c r="I1011" s="57" t="str">
        <f t="shared" si="343"/>
        <v/>
      </c>
      <c r="J1011" s="64" t="str">
        <f t="shared" si="344"/>
        <v/>
      </c>
      <c r="K1011" s="64" t="str">
        <f t="shared" si="345"/>
        <v/>
      </c>
      <c r="L1011" s="114" t="str">
        <f t="shared" si="346"/>
        <v/>
      </c>
      <c r="M1011" s="114" t="str">
        <f t="shared" si="347"/>
        <v/>
      </c>
      <c r="N1011" s="113" t="str">
        <f>IF(B1011&lt;&gt;"",IF(INDEX(ctrlage,B1011)=TRUE,Livraison!$B$15-(YEAR(INDEX(pgebdat,B1011))),""),"")</f>
        <v/>
      </c>
      <c r="O1011" s="107"/>
      <c r="P1011" s="105"/>
      <c r="Q1011" s="108"/>
      <c r="R1011" s="126"/>
      <c r="S1011" s="108"/>
      <c r="T1011" s="108"/>
      <c r="U1011" s="108"/>
      <c r="V1011" s="105"/>
      <c r="W1011" s="132" t="str">
        <f t="shared" si="351"/>
        <v/>
      </c>
      <c r="X1011" s="26" t="str">
        <f t="shared" si="348"/>
        <v/>
      </c>
      <c r="Y1011" s="26" t="str">
        <f t="shared" si="352"/>
        <v/>
      </c>
      <c r="Z1011" s="26" t="str">
        <f t="shared" si="353"/>
        <v/>
      </c>
      <c r="AA1011" s="26" t="str">
        <f t="shared" si="354"/>
        <v/>
      </c>
      <c r="AB1011" s="26" t="str">
        <f t="shared" si="355"/>
        <v/>
      </c>
      <c r="AC1011" s="26" t="str">
        <f t="shared" si="356"/>
        <v/>
      </c>
      <c r="AD1011" s="26" t="str">
        <f>IF(OR(ISBLANK(U1011),ISBLANK(Q1011),U1011="-"),"",IF(ISNA(MATCH(U1011,libtwolang,0)),FALSE,IF(AND(Z1011=TRUE,INDEX(codetform,MATCH(Qualification!Q1011,libtform,0))&gt;=10311000,INDEX(codetform,MATCH(Qualification!Q1011,libtform,0))&lt;=10319900),IF(AND(INDEX(codetwolang,MATCH(Qualification!U1011,libtwolang,0))&gt;=1,INDEX(codetwolang,MATCH(Qualification!U1011,libtwolang,0))&lt;=999),TRUE,FALSE),IF(AND(INDEX(codetwolang,MATCH(Qualification!U1011,libtwolang,0))&gt;=10,INDEX(codetwolang,MATCH(Qualification!U1011,libtwolang,0))&lt;=99),FALSE,TRUE))))</f>
        <v/>
      </c>
      <c r="AE1011" s="26" t="str">
        <f t="shared" si="349"/>
        <v/>
      </c>
      <c r="AF1011" s="56" t="str">
        <f t="shared" si="357"/>
        <v/>
      </c>
    </row>
  </sheetData>
  <sheetProtection password="9CF6" sheet="1" objects="1" scenarios="1"/>
  <phoneticPr fontId="2" type="noConversion"/>
  <conditionalFormatting sqref="O12:O1011">
    <cfRule type="expression" dxfId="15" priority="1" stopIfTrue="1">
      <formula>NOT(X12)</formula>
    </cfRule>
    <cfRule type="expression" dxfId="14" priority="2" stopIfTrue="1">
      <formula>NOT(W12)</formula>
    </cfRule>
  </conditionalFormatting>
  <conditionalFormatting sqref="P12:P1011 R12:R1011 T12:T1011">
    <cfRule type="expression" dxfId="13" priority="3" stopIfTrue="1">
      <formula>NOT(Y12)</formula>
    </cfRule>
  </conditionalFormatting>
  <conditionalFormatting sqref="S12:S1011">
    <cfRule type="expression" dxfId="12" priority="4" stopIfTrue="1">
      <formula>NOT(AB12)</formula>
    </cfRule>
    <cfRule type="expression" dxfId="11" priority="5" stopIfTrue="1">
      <formula>NOT(W12)</formula>
    </cfRule>
  </conditionalFormatting>
  <conditionalFormatting sqref="Q12:Q1011">
    <cfRule type="expression" dxfId="10" priority="6" stopIfTrue="1">
      <formula>NOT(Z12)</formula>
    </cfRule>
    <cfRule type="expression" dxfId="9" priority="7" stopIfTrue="1">
      <formula>NOT(AE12)</formula>
    </cfRule>
  </conditionalFormatting>
  <conditionalFormatting sqref="A11:B11">
    <cfRule type="cellIs" dxfId="8" priority="8" stopIfTrue="1" operator="equal">
      <formula>"OK"</formula>
    </cfRule>
    <cfRule type="cellIs" dxfId="7" priority="9" stopIfTrue="1" operator="equal">
      <formula>"x"</formula>
    </cfRule>
  </conditionalFormatting>
  <conditionalFormatting sqref="A12:B1011">
    <cfRule type="cellIs" dxfId="6" priority="10" stopIfTrue="1" operator="equal">
      <formula>"OK"</formula>
    </cfRule>
    <cfRule type="expression" dxfId="5" priority="11" stopIfTrue="1">
      <formula>OR(A12="Incomplet",A12="Erreur")</formula>
    </cfRule>
    <cfRule type="cellIs" dxfId="4" priority="12" stopIfTrue="1" operator="equal">
      <formula>"Attention"</formula>
    </cfRule>
  </conditionalFormatting>
  <conditionalFormatting sqref="N12:N1011">
    <cfRule type="expression" dxfId="3" priority="13" stopIfTrue="1">
      <formula>NOT(G12)</formula>
    </cfRule>
    <cfRule type="expression" dxfId="2" priority="14" stopIfTrue="1">
      <formula>NOT(AE12)</formula>
    </cfRule>
  </conditionalFormatting>
  <conditionalFormatting sqref="U12:U1011">
    <cfRule type="expression" dxfId="1" priority="16" stopIfTrue="1">
      <formula>NOT(AD12)</formula>
    </cfRule>
  </conditionalFormatting>
  <dataValidations xWindow="191" yWindow="351" count="21">
    <dataValidation type="textLength" allowBlank="1" showInputMessage="1" showErrorMessage="1" error="Le format de la valeur introduite n'est pas correct." sqref="V12:V1011">
      <formula1>1</formula1>
      <formula2>256</formula2>
    </dataValidation>
    <dataValidation allowBlank="1" showInputMessage="1" showErrorMessage="1" prompt="Ce champ facultatif permet d'introduire un commentaire qui sera transmis avec les données." sqref="V11"/>
    <dataValidation type="date" allowBlank="1" showInputMessage="1" showErrorMessage="1" error="Le format de la date introduite n'est pas correct" sqref="R12:R1011">
      <formula1>9133</formula1>
      <formula2>73051</formula2>
    </dataValidation>
    <dataValidation type="whole" allowBlank="1" showInputMessage="1" showErrorMessage="1" error="Le numéro d'examen doit se trouver entre 1 et 9." sqref="S12:S1011">
      <formula1>1</formula1>
      <formula2>9</formula2>
    </dataValidation>
    <dataValidation allowBlank="1" showInputMessage="1" showErrorMessage="1" prompt="Cette variable permet de savoir si un élève s'est présenté à plusieurs examens durant l'année. Le premier examen de l'année reçoit le numéro 1." sqref="S11"/>
    <dataValidation allowBlank="1" showInputMessage="1" showErrorMessage="1" prompt="Date de l'examen" sqref="R11"/>
    <dataValidation allowBlank="1" showInputMessage="1" showErrorMessage="1" prompt="Résultat de l'examen final:_x000a_1 = réussi_x000a_0 = non réussi" sqref="T11"/>
    <dataValidation type="list" allowBlank="1" showInputMessage="1" showErrorMessage="1" error="La valeur saisie n'est pas valide. Les valeurs possibles sont 1 pour un examen réussi et 0 pour un examen non réussi." sqref="T12:T1011">
      <formula1>libresult</formula1>
    </dataValidation>
    <dataValidation allowBlank="1" showInputMessage="1" showErrorMessage="1" prompt="Type d'enseignement, à sélectionner dans la liste proposée. Au cas où un type d'enseignement manquerait dans la liste, il est possible d'en définir de nouveaux dans l'onglet TEnsCl suppl.'" sqref="Q11"/>
    <dataValidation type="list" allowBlank="1" showInputMessage="1" showErrorMessage="1" error="La valeur saisie n'est pas valide, veuillez consulter la liste des valeurs possibles dans l'onglet &quot;Inst&quot;" sqref="P12:P1011">
      <formula1>libinst</formula1>
    </dataValidation>
    <dataValidation allowBlank="1" showInputMessage="1" showErrorMessage="1" prompt="Institution de formation, à sélectionner dans la liste proposée. Au cas où l'institution manquerait dans la liste, il est possible d'en définir de nouvelles dans l'onglet 'Inst suppl.'" sqref="P11"/>
    <dataValidation allowBlank="1" showInputMessage="1" showErrorMessage="1" prompt="Nom de la personne. Cette valeur facultative ne peut être introduite que sur l'onglet 'Personne'. Elle est affichée ici pour permettre de se repérer plus facilement dans le formulaire" sqref="L11"/>
    <dataValidation allowBlank="1" showInputMessage="1" showErrorMessage="1" prompt="Identificateur de la personne. Doit correspondre avec une personne introduite dans l'onglet Personne'" sqref="O11"/>
    <dataValidation allowBlank="1" showInputMessage="1" showErrorMessage="1" prompt="Prénom de la personne. Cette valeur facultative ne peut être introduite que sur l'onglet 'Personne'. Elle est affichée ici pour permettre de se repérer plus facilement dans le formulaire" sqref="M11"/>
    <dataValidation allowBlank="1" showInputMessage="1" showErrorMessage="1" prompt="Cet indicateur peut prendre 4 valeurs: _x000a_OK: l'enreg. (ligne) semble correct_x000a_INCOMPLET: des valeurs manquent_x000a_ATTENTION: une valeur (en orange) est hors des limites habituelles_x000a_ERREUR: une valeur (en rouge) n'est pas correcte" sqref="A11"/>
    <dataValidation type="list" allowBlank="1" showInputMessage="1" showErrorMessage="1" error="La valeur saisie n'est pas valide, veuillez consulter la liste des valeurs possibles dans l'onglet &quot;TEnsCla&quot; (Vous avez la possibilité d'ajouter un nouveau code dans l'onglet &quot;TEnsCla suppl.&quot;)" sqref="Q12:Q1011">
      <formula1>libtformabb</formula1>
    </dataValidation>
    <dataValidation allowBlank="1" showInputMessage="1" showErrorMessage="1" prompt="Pointeur sur la personne" sqref="B11"/>
    <dataValidation allowBlank="1" showInputMessage="1" showErrorMessage="1" prompt="Age de la personne calculé sur la base de la date de naissance et l'année de relevé." sqref="N11"/>
    <dataValidation type="list" allowBlank="1" showInputMessage="1" showErrorMessage="1" error="La valeur saisie n'est pas valide. Les valeurs possibles sont 1 pour un examen réussi et 0 pour un examen non réussi." sqref="U12:U1011">
      <formula1>libtwolang</formula1>
    </dataValidation>
    <dataValidation allowBlank="1" showInputMessage="1" showErrorMessage="1" prompt="La variable 'Titre bilingue' n'est utilisée que pour les maturités gymnasiales." sqref="U11"/>
    <dataValidation type="list" allowBlank="1" showInputMessage="1" showErrorMessage="1" error="La valeur saisie n'est pas valide, veuillez consulter la liste des valeurs possibles dans l'onglet &quot;Personne&quot;" sqref="O12:O1011">
      <formula1>pid</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ColWidth="11.453125" defaultRowHeight="12.5"/>
  <cols>
    <col min="1" max="1" width="14.26953125" style="45" customWidth="1"/>
    <col min="2" max="2" width="14.453125" style="45" customWidth="1"/>
    <col min="3" max="3" width="12.453125" style="45" customWidth="1"/>
    <col min="4" max="4" width="11.453125" style="45"/>
    <col min="5" max="5" width="9.54296875" style="45" customWidth="1"/>
    <col min="6" max="7" width="8.1796875" style="45" customWidth="1"/>
    <col min="8" max="8" width="9.7265625" style="45" customWidth="1"/>
    <col min="9" max="9" width="13.1796875" style="45" customWidth="1"/>
    <col min="10" max="16384" width="11.453125" style="45"/>
  </cols>
  <sheetData>
    <row r="1" spans="1:16" ht="13">
      <c r="A1" s="10">
        <f>IF(Livraison!B15&lt;&gt;"",Livraison!B15,"")</f>
        <v>2025</v>
      </c>
      <c r="B1" s="10">
        <f>Livraison!F11</f>
        <v>2</v>
      </c>
      <c r="C1" s="10" t="str">
        <f>IF(Livraison!B13&lt;&gt;"",IF(Livraison!B13&lt;&gt;"Nom_de_l'ecole",Livraison!B13,CONCATENATE(INDEX(libktabb,Livraison!F11),"-",Qualification!AG$12)),"")</f>
        <v>BE_NomEcole</v>
      </c>
      <c r="D1" s="11">
        <f ca="1">TODAY()</f>
        <v>45805</v>
      </c>
      <c r="E1" s="12" t="str">
        <f>IF(Livraison!A8&lt;&gt;"",Livraison!A8,"")</f>
        <v>v1.17</v>
      </c>
      <c r="F1" s="26"/>
      <c r="G1" s="26"/>
      <c r="H1" s="26"/>
      <c r="I1" s="26"/>
      <c r="J1" s="26"/>
      <c r="K1" s="26"/>
      <c r="L1" s="26"/>
      <c r="M1" s="26"/>
      <c r="N1" s="26"/>
      <c r="O1" s="26"/>
      <c r="P1" s="26"/>
    </row>
    <row r="2" spans="1:16">
      <c r="A2" s="26" t="str">
        <f>IF(Qualification!$A12&lt;&gt;"",IF(Qualification!C12&lt;&gt;"",IF(Qualification!C12="LOC.ID",CONCATENATE("LOC.",Qualification!AG$12),Qualification!C12),""),"")</f>
        <v/>
      </c>
      <c r="B2" s="51" t="str">
        <f>IF(A2&lt;&gt;"",Qualification!J12,"")</f>
        <v/>
      </c>
      <c r="C2" s="26" t="str">
        <f>IF(A2&lt;&gt;"",IF(Qualification!E12=TRUE,INDEX(codesex,MATCH(Qualification!D12,libsex,0)),Qualification!D12),"")</f>
        <v/>
      </c>
      <c r="D2" s="104" t="str">
        <f>IF(OR(A2="",ISBLANK(Qualification!F12)),"",Qualification!F12)</f>
        <v/>
      </c>
      <c r="E2" s="26" t="str">
        <f>IF(A2&lt;&gt;"",IF(Qualification!I12=TRUE,IF(INDEX(codegem,MATCH(Qualification!H12,libgem,0))&lt;8000,INDEX(codegem,MATCH(Qualification!H12,libgem,0)),""),Qualification!H12),"")</f>
        <v/>
      </c>
      <c r="F2" s="26" t="str">
        <f>IF(A2&lt;&gt;"",IF(Qualification!I12=TRUE,INDEX(codegemhist,MATCH(Qualification!H12,libgem,0)),""),"")</f>
        <v/>
      </c>
      <c r="G2" s="26" t="str">
        <f>IF(A2&lt;&gt;"",IF(Qualification!I12=TRUE,IF(INDEX(codegem,MATCH(Qualification!H12,libgem,0))&gt;=8000,INDEX(codegem,MATCH(Qualification!H12,libgem,0)),""),Qualification!H12),"")</f>
        <v/>
      </c>
      <c r="H2" s="26" t="str">
        <f>IF(A2&lt;&gt;"",IF(Qualification!Y12=TRUE,INDEX(libcatidinst,MATCH(Qualification!P12,libinst,0)),""),"")</f>
        <v/>
      </c>
      <c r="I2" s="26" t="str">
        <f>IF(OR(A2="",ISBLANK(Qualification!P12)),"",IF(Qualification!Y12=TRUE,INDEX(codeinst,MATCH(Qualification!P12,libinst,0)),Qualification!P12))</f>
        <v/>
      </c>
      <c r="J2" s="26" t="str">
        <f>IF(OR(A2="",ISBLANK(Qualification!Q12)),"",IF(Qualification!Z12=TRUE,INDEX(codetform,MATCH(Qualification!Q12,libtform,0)),Qualification!Q12))</f>
        <v/>
      </c>
      <c r="K2" s="26" t="str">
        <f>IF(A2="","",2)</f>
        <v/>
      </c>
      <c r="L2" s="104" t="str">
        <f>IF(OR(A2="",ISBLANK(Qualification!R12)),"",Qualification!R12)</f>
        <v/>
      </c>
      <c r="M2" s="50" t="str">
        <f>IF(OR(A2="",ISBLANK(Qualification!S12)),"",Qualification!S12)</f>
        <v/>
      </c>
      <c r="N2" s="50" t="str">
        <f>IF(OR(A2="",ISBLANK(Qualification!T12)),"",IF(Qualification!AC12=TRUE,INDEX(coderesult,MATCH(Qualification!T12,libresult,0)),Qualification!T12))</f>
        <v/>
      </c>
      <c r="O2" s="50" t="str">
        <f>IF(OR(A2="",ISBLANK(Qualification!U12),Qualification!U12="-"),"",IF(ISNA(MATCH(Qualification!U12,libtwolang,0)),Qualification!U12,IF(Qualification!AC12=TRUE,INDEX(codetwolang,MATCH(Qualification!U12,libtwolang,0)),Qualification!U12)))</f>
        <v/>
      </c>
      <c r="P2" s="50" t="str">
        <f>IF(OR(A2="",ISBLANK(Qualification!V12)),"",Qualification!V12)</f>
        <v/>
      </c>
    </row>
    <row r="3" spans="1:16">
      <c r="A3" s="26" t="str">
        <f>IF(Qualification!$A13&lt;&gt;"",IF(Qualification!C13&lt;&gt;"",IF(Qualification!C13="LOC.ID",CONCATENATE("LOC.",Qualification!AG$12),Qualification!C13),""),"")</f>
        <v/>
      </c>
      <c r="B3" s="51" t="str">
        <f>IF(A3&lt;&gt;"",Qualification!J13,"")</f>
        <v/>
      </c>
      <c r="C3" s="26" t="str">
        <f>IF(A3&lt;&gt;"",IF(Qualification!E13=TRUE,INDEX(codesex,MATCH(Qualification!D13,libsex,0)),Qualification!D13),"")</f>
        <v/>
      </c>
      <c r="D3" s="104" t="str">
        <f>IF(OR(A3="",ISBLANK(Qualification!F13)),"",Qualification!F13)</f>
        <v/>
      </c>
      <c r="E3" s="26" t="str">
        <f>IF(A3&lt;&gt;"",IF(Qualification!I13=TRUE,IF(INDEX(codegem,MATCH(Qualification!H13,libgem,0))&lt;8000,INDEX(codegem,MATCH(Qualification!H13,libgem,0)),""),Qualification!H13),"")</f>
        <v/>
      </c>
      <c r="F3" s="26" t="str">
        <f>IF(A3&lt;&gt;"",IF(Qualification!I13=TRUE,INDEX(codegemhist,MATCH(Qualification!H13,libgem,0)),""),"")</f>
        <v/>
      </c>
      <c r="G3" s="26" t="str">
        <f>IF(A3&lt;&gt;"",IF(Qualification!I13=TRUE,IF(INDEX(codegem,MATCH(Qualification!H13,libgem,0))&gt;=8000,INDEX(codegem,MATCH(Qualification!H13,libgem,0)),""),Qualification!H13),"")</f>
        <v/>
      </c>
      <c r="H3" s="26" t="str">
        <f>IF(A3&lt;&gt;"",IF(Qualification!Y13=TRUE,INDEX(libcatidinst,MATCH(Qualification!P13,libinst,0)),""),"")</f>
        <v/>
      </c>
      <c r="I3" s="26" t="str">
        <f>IF(OR(A3="",ISBLANK(Qualification!P13)),"",IF(Qualification!Y13=TRUE,INDEX(codeinst,MATCH(Qualification!P13,libinst,0)),Qualification!P13))</f>
        <v/>
      </c>
      <c r="J3" s="26" t="str">
        <f>IF(OR(A3="",ISBLANK(Qualification!Q13)),"",IF(Qualification!Z13=TRUE,INDEX(codetform,MATCH(Qualification!Q13,libtform,0)),Qualification!Q13))</f>
        <v/>
      </c>
      <c r="K3" s="26" t="str">
        <f t="shared" ref="K3:K66" si="0">IF(A3="","",2)</f>
        <v/>
      </c>
      <c r="L3" s="104" t="str">
        <f>IF(OR(A3="",ISBLANK(Qualification!R13)),"",Qualification!R13)</f>
        <v/>
      </c>
      <c r="M3" s="50" t="str">
        <f>IF(OR(A3="",ISBLANK(Qualification!S13)),"",Qualification!S13)</f>
        <v/>
      </c>
      <c r="N3" s="50" t="str">
        <f>IF(OR(A3="",ISBLANK(Qualification!T13)),"",IF(Qualification!AC13=TRUE,INDEX(coderesult,MATCH(Qualification!T13,libresult,0)),Qualification!T13))</f>
        <v/>
      </c>
      <c r="O3" s="50" t="str">
        <f>IF(OR(A3="",ISBLANK(Qualification!U13),Qualification!U13="-"),"",IF(ISNA(MATCH(Qualification!U13,libtwolang,0)),Qualification!U13,IF(Qualification!AC13=TRUE,INDEX(codetwolang,MATCH(Qualification!U13,libtwolang,0)),Qualification!U13)))</f>
        <v/>
      </c>
      <c r="P3" s="50" t="str">
        <f>IF(OR(A3="",ISBLANK(Qualification!V13)),"",Qualification!V13)</f>
        <v/>
      </c>
    </row>
    <row r="4" spans="1:16">
      <c r="A4" s="26" t="str">
        <f>IF(Qualification!$A14&lt;&gt;"",IF(Qualification!C14&lt;&gt;"",IF(Qualification!C14="LOC.ID",CONCATENATE("LOC.",Qualification!AG$12),Qualification!C14),""),"")</f>
        <v/>
      </c>
      <c r="B4" s="51" t="str">
        <f>IF(A4&lt;&gt;"",Qualification!J14,"")</f>
        <v/>
      </c>
      <c r="C4" s="26" t="str">
        <f>IF(A4&lt;&gt;"",IF(Qualification!E14=TRUE,INDEX(codesex,MATCH(Qualification!D14,libsex,0)),Qualification!D14),"")</f>
        <v/>
      </c>
      <c r="D4" s="104" t="str">
        <f>IF(OR(A4="",ISBLANK(Qualification!F14)),"",Qualification!F14)</f>
        <v/>
      </c>
      <c r="E4" s="26" t="str">
        <f>IF(A4&lt;&gt;"",IF(Qualification!I14=TRUE,IF(INDEX(codegem,MATCH(Qualification!H14,libgem,0))&lt;8000,INDEX(codegem,MATCH(Qualification!H14,libgem,0)),""),Qualification!H14),"")</f>
        <v/>
      </c>
      <c r="F4" s="26" t="str">
        <f>IF(A4&lt;&gt;"",IF(Qualification!I14=TRUE,INDEX(codegemhist,MATCH(Qualification!H14,libgem,0)),""),"")</f>
        <v/>
      </c>
      <c r="G4" s="26" t="str">
        <f>IF(A4&lt;&gt;"",IF(Qualification!I14=TRUE,IF(INDEX(codegem,MATCH(Qualification!H14,libgem,0))&gt;=8000,INDEX(codegem,MATCH(Qualification!H14,libgem,0)),""),Qualification!H14),"")</f>
        <v/>
      </c>
      <c r="H4" s="26" t="str">
        <f>IF(A4&lt;&gt;"",IF(Qualification!Y14=TRUE,INDEX(libcatidinst,MATCH(Qualification!P14,libinst,0)),""),"")</f>
        <v/>
      </c>
      <c r="I4" s="26" t="str">
        <f>IF(OR(A4="",ISBLANK(Qualification!P14)),"",IF(Qualification!Y14=TRUE,INDEX(codeinst,MATCH(Qualification!P14,libinst,0)),Qualification!P14))</f>
        <v/>
      </c>
      <c r="J4" s="26" t="str">
        <f>IF(OR(A4="",ISBLANK(Qualification!Q14)),"",IF(Qualification!Z14=TRUE,INDEX(codetform,MATCH(Qualification!Q14,libtform,0)),Qualification!Q14))</f>
        <v/>
      </c>
      <c r="K4" s="26" t="str">
        <f t="shared" si="0"/>
        <v/>
      </c>
      <c r="L4" s="104" t="str">
        <f>IF(OR(A4="",ISBLANK(Qualification!R14)),"",Qualification!R14)</f>
        <v/>
      </c>
      <c r="M4" s="50" t="str">
        <f>IF(OR(A4="",ISBLANK(Qualification!S14)),"",Qualification!S14)</f>
        <v/>
      </c>
      <c r="N4" s="50" t="str">
        <f>IF(OR(A4="",ISBLANK(Qualification!T14)),"",IF(Qualification!AC14=TRUE,INDEX(coderesult,MATCH(Qualification!T14,libresult,0)),Qualification!T14))</f>
        <v/>
      </c>
      <c r="O4" s="50" t="str">
        <f>IF(OR(A4="",ISBLANK(Qualification!U14),Qualification!U14="-"),"",IF(ISNA(MATCH(Qualification!U14,libtwolang,0)),Qualification!U14,IF(Qualification!AC14=TRUE,INDEX(codetwolang,MATCH(Qualification!U14,libtwolang,0)),Qualification!U14)))</f>
        <v/>
      </c>
      <c r="P4" s="50" t="str">
        <f>IF(OR(A4="",ISBLANK(Qualification!V14)),"",Qualification!V14)</f>
        <v/>
      </c>
    </row>
    <row r="5" spans="1:16">
      <c r="A5" s="26" t="str">
        <f>IF(Qualification!$A15&lt;&gt;"",IF(Qualification!C15&lt;&gt;"",IF(Qualification!C15="LOC.ID",CONCATENATE("LOC.",Qualification!AG$12),Qualification!C15),""),"")</f>
        <v/>
      </c>
      <c r="B5" s="51" t="str">
        <f>IF(A5&lt;&gt;"",Qualification!J15,"")</f>
        <v/>
      </c>
      <c r="C5" s="26" t="str">
        <f>IF(A5&lt;&gt;"",IF(Qualification!E15=TRUE,INDEX(codesex,MATCH(Qualification!D15,libsex,0)),Qualification!D15),"")</f>
        <v/>
      </c>
      <c r="D5" s="104" t="str">
        <f>IF(OR(A5="",ISBLANK(Qualification!F15)),"",Qualification!F15)</f>
        <v/>
      </c>
      <c r="E5" s="26" t="str">
        <f>IF(A5&lt;&gt;"",IF(Qualification!I15=TRUE,IF(INDEX(codegem,MATCH(Qualification!H15,libgem,0))&lt;8000,INDEX(codegem,MATCH(Qualification!H15,libgem,0)),""),Qualification!H15),"")</f>
        <v/>
      </c>
      <c r="F5" s="26" t="str">
        <f>IF(A5&lt;&gt;"",IF(Qualification!I15=TRUE,INDEX(codegemhist,MATCH(Qualification!H15,libgem,0)),""),"")</f>
        <v/>
      </c>
      <c r="G5" s="26" t="str">
        <f>IF(A5&lt;&gt;"",IF(Qualification!I15=TRUE,IF(INDEX(codegem,MATCH(Qualification!H15,libgem,0))&gt;=8000,INDEX(codegem,MATCH(Qualification!H15,libgem,0)),""),Qualification!H15),"")</f>
        <v/>
      </c>
      <c r="H5" s="26" t="str">
        <f>IF(A5&lt;&gt;"",IF(Qualification!Y15=TRUE,INDEX(libcatidinst,MATCH(Qualification!P15,libinst,0)),""),"")</f>
        <v/>
      </c>
      <c r="I5" s="26" t="str">
        <f>IF(OR(A5="",ISBLANK(Qualification!P15)),"",IF(Qualification!Y15=TRUE,INDEX(codeinst,MATCH(Qualification!P15,libinst,0)),Qualification!P15))</f>
        <v/>
      </c>
      <c r="J5" s="26" t="str">
        <f>IF(OR(A5="",ISBLANK(Qualification!Q15)),"",IF(Qualification!Z15=TRUE,INDEX(codetform,MATCH(Qualification!Q15,libtform,0)),Qualification!Q15))</f>
        <v/>
      </c>
      <c r="K5" s="26" t="str">
        <f t="shared" si="0"/>
        <v/>
      </c>
      <c r="L5" s="104" t="str">
        <f>IF(OR(A5="",ISBLANK(Qualification!R15)),"",Qualification!R15)</f>
        <v/>
      </c>
      <c r="M5" s="50" t="str">
        <f>IF(OR(A5="",ISBLANK(Qualification!S15)),"",Qualification!S15)</f>
        <v/>
      </c>
      <c r="N5" s="50" t="str">
        <f>IF(OR(A5="",ISBLANK(Qualification!T15)),"",IF(Qualification!AC15=TRUE,INDEX(coderesult,MATCH(Qualification!T15,libresult,0)),Qualification!T15))</f>
        <v/>
      </c>
      <c r="O5" s="50" t="str">
        <f>IF(OR(A5="",ISBLANK(Qualification!U15),Qualification!U15="-"),"",IF(ISNA(MATCH(Qualification!U15,libtwolang,0)),Qualification!U15,IF(Qualification!AC15=TRUE,INDEX(codetwolang,MATCH(Qualification!U15,libtwolang,0)),Qualification!U15)))</f>
        <v/>
      </c>
      <c r="P5" s="50" t="str">
        <f>IF(OR(A5="",ISBLANK(Qualification!V15)),"",Qualification!V15)</f>
        <v/>
      </c>
    </row>
    <row r="6" spans="1:16">
      <c r="A6" s="26" t="str">
        <f>IF(Qualification!$A16&lt;&gt;"",IF(Qualification!C16&lt;&gt;"",IF(Qualification!C16="LOC.ID",CONCATENATE("LOC.",Qualification!AG$12),Qualification!C16),""),"")</f>
        <v/>
      </c>
      <c r="B6" s="51" t="str">
        <f>IF(A6&lt;&gt;"",Qualification!J16,"")</f>
        <v/>
      </c>
      <c r="C6" s="26" t="str">
        <f>IF(A6&lt;&gt;"",IF(Qualification!E16=TRUE,INDEX(codesex,MATCH(Qualification!D16,libsex,0)),Qualification!D16),"")</f>
        <v/>
      </c>
      <c r="D6" s="104" t="str">
        <f>IF(OR(A6="",ISBLANK(Qualification!F16)),"",Qualification!F16)</f>
        <v/>
      </c>
      <c r="E6" s="26" t="str">
        <f>IF(A6&lt;&gt;"",IF(Qualification!I16=TRUE,IF(INDEX(codegem,MATCH(Qualification!H16,libgem,0))&lt;8000,INDEX(codegem,MATCH(Qualification!H16,libgem,0)),""),Qualification!H16),"")</f>
        <v/>
      </c>
      <c r="F6" s="26" t="str">
        <f>IF(A6&lt;&gt;"",IF(Qualification!I16=TRUE,INDEX(codegemhist,MATCH(Qualification!H16,libgem,0)),""),"")</f>
        <v/>
      </c>
      <c r="G6" s="26" t="str">
        <f>IF(A6&lt;&gt;"",IF(Qualification!I16=TRUE,IF(INDEX(codegem,MATCH(Qualification!H16,libgem,0))&gt;=8000,INDEX(codegem,MATCH(Qualification!H16,libgem,0)),""),Qualification!H16),"")</f>
        <v/>
      </c>
      <c r="H6" s="26" t="str">
        <f>IF(A6&lt;&gt;"",IF(Qualification!Y16=TRUE,INDEX(libcatidinst,MATCH(Qualification!P16,libinst,0)),""),"")</f>
        <v/>
      </c>
      <c r="I6" s="26" t="str">
        <f>IF(OR(A6="",ISBLANK(Qualification!P16)),"",IF(Qualification!Y16=TRUE,INDEX(codeinst,MATCH(Qualification!P16,libinst,0)),Qualification!P16))</f>
        <v/>
      </c>
      <c r="J6" s="26" t="str">
        <f>IF(OR(A6="",ISBLANK(Qualification!Q16)),"",IF(Qualification!Z16=TRUE,INDEX(codetform,MATCH(Qualification!Q16,libtform,0)),Qualification!Q16))</f>
        <v/>
      </c>
      <c r="K6" s="26" t="str">
        <f t="shared" si="0"/>
        <v/>
      </c>
      <c r="L6" s="104" t="str">
        <f>IF(OR(A6="",ISBLANK(Qualification!R16)),"",Qualification!R16)</f>
        <v/>
      </c>
      <c r="M6" s="50" t="str">
        <f>IF(OR(A6="",ISBLANK(Qualification!S16)),"",Qualification!S16)</f>
        <v/>
      </c>
      <c r="N6" s="50" t="str">
        <f>IF(OR(A6="",ISBLANK(Qualification!T16)),"",IF(Qualification!AC16=TRUE,INDEX(coderesult,MATCH(Qualification!T16,libresult,0)),Qualification!T16))</f>
        <v/>
      </c>
      <c r="O6" s="50" t="str">
        <f>IF(OR(A6="",ISBLANK(Qualification!U16),Qualification!U16="-"),"",IF(ISNA(MATCH(Qualification!U16,libtwolang,0)),Qualification!U16,IF(Qualification!AC16=TRUE,INDEX(codetwolang,MATCH(Qualification!U16,libtwolang,0)),Qualification!U16)))</f>
        <v/>
      </c>
      <c r="P6" s="50" t="str">
        <f>IF(OR(A6="",ISBLANK(Qualification!V16)),"",Qualification!V16)</f>
        <v/>
      </c>
    </row>
    <row r="7" spans="1:16">
      <c r="A7" s="26" t="str">
        <f>IF(Qualification!$A17&lt;&gt;"",IF(Qualification!C17&lt;&gt;"",IF(Qualification!C17="LOC.ID",CONCATENATE("LOC.",Qualification!AG$12),Qualification!C17),""),"")</f>
        <v/>
      </c>
      <c r="B7" s="51" t="str">
        <f>IF(A7&lt;&gt;"",Qualification!J17,"")</f>
        <v/>
      </c>
      <c r="C7" s="26" t="str">
        <f>IF(A7&lt;&gt;"",IF(Qualification!E17=TRUE,INDEX(codesex,MATCH(Qualification!D17,libsex,0)),Qualification!D17),"")</f>
        <v/>
      </c>
      <c r="D7" s="104" t="str">
        <f>IF(OR(A7="",ISBLANK(Qualification!F17)),"",Qualification!F17)</f>
        <v/>
      </c>
      <c r="E7" s="26" t="str">
        <f>IF(A7&lt;&gt;"",IF(Qualification!I17=TRUE,IF(INDEX(codegem,MATCH(Qualification!H17,libgem,0))&lt;8000,INDEX(codegem,MATCH(Qualification!H17,libgem,0)),""),Qualification!H17),"")</f>
        <v/>
      </c>
      <c r="F7" s="26" t="str">
        <f>IF(A7&lt;&gt;"",IF(Qualification!I17=TRUE,INDEX(codegemhist,MATCH(Qualification!H17,libgem,0)),""),"")</f>
        <v/>
      </c>
      <c r="G7" s="26" t="str">
        <f>IF(A7&lt;&gt;"",IF(Qualification!I17=TRUE,IF(INDEX(codegem,MATCH(Qualification!H17,libgem,0))&gt;=8000,INDEX(codegem,MATCH(Qualification!H17,libgem,0)),""),Qualification!H17),"")</f>
        <v/>
      </c>
      <c r="H7" s="26" t="str">
        <f>IF(A7&lt;&gt;"",IF(Qualification!Y17=TRUE,INDEX(libcatidinst,MATCH(Qualification!P17,libinst,0)),""),"")</f>
        <v/>
      </c>
      <c r="I7" s="26" t="str">
        <f>IF(OR(A7="",ISBLANK(Qualification!P17)),"",IF(Qualification!Y17=TRUE,INDEX(codeinst,MATCH(Qualification!P17,libinst,0)),Qualification!P17))</f>
        <v/>
      </c>
      <c r="J7" s="26" t="str">
        <f>IF(OR(A7="",ISBLANK(Qualification!Q17)),"",IF(Qualification!Z17=TRUE,INDEX(codetform,MATCH(Qualification!Q17,libtform,0)),Qualification!Q17))</f>
        <v/>
      </c>
      <c r="K7" s="26" t="str">
        <f t="shared" si="0"/>
        <v/>
      </c>
      <c r="L7" s="104" t="str">
        <f>IF(OR(A7="",ISBLANK(Qualification!R17)),"",Qualification!R17)</f>
        <v/>
      </c>
      <c r="M7" s="50" t="str">
        <f>IF(OR(A7="",ISBLANK(Qualification!S17)),"",Qualification!S17)</f>
        <v/>
      </c>
      <c r="N7" s="50" t="str">
        <f>IF(OR(A7="",ISBLANK(Qualification!T17)),"",IF(Qualification!AC17=TRUE,INDEX(coderesult,MATCH(Qualification!T17,libresult,0)),Qualification!T17))</f>
        <v/>
      </c>
      <c r="O7" s="50" t="str">
        <f>IF(OR(A7="",ISBLANK(Qualification!U17),Qualification!U17="-"),"",IF(ISNA(MATCH(Qualification!U17,libtwolang,0)),Qualification!U17,IF(Qualification!AC17=TRUE,INDEX(codetwolang,MATCH(Qualification!U17,libtwolang,0)),Qualification!U17)))</f>
        <v/>
      </c>
      <c r="P7" s="50" t="str">
        <f>IF(OR(A7="",ISBLANK(Qualification!V17)),"",Qualification!V17)</f>
        <v/>
      </c>
    </row>
    <row r="8" spans="1:16">
      <c r="A8" s="26" t="str">
        <f>IF(Qualification!$A18&lt;&gt;"",IF(Qualification!C18&lt;&gt;"",IF(Qualification!C18="LOC.ID",CONCATENATE("LOC.",Qualification!AG$12),Qualification!C18),""),"")</f>
        <v/>
      </c>
      <c r="B8" s="51" t="str">
        <f>IF(A8&lt;&gt;"",Qualification!J18,"")</f>
        <v/>
      </c>
      <c r="C8" s="26" t="str">
        <f>IF(A8&lt;&gt;"",IF(Qualification!E18=TRUE,INDEX(codesex,MATCH(Qualification!D18,libsex,0)),Qualification!D18),"")</f>
        <v/>
      </c>
      <c r="D8" s="104" t="str">
        <f>IF(OR(A8="",ISBLANK(Qualification!F18)),"",Qualification!F18)</f>
        <v/>
      </c>
      <c r="E8" s="26" t="str">
        <f>IF(A8&lt;&gt;"",IF(Qualification!I18=TRUE,IF(INDEX(codegem,MATCH(Qualification!H18,libgem,0))&lt;8000,INDEX(codegem,MATCH(Qualification!H18,libgem,0)),""),Qualification!H18),"")</f>
        <v/>
      </c>
      <c r="F8" s="26" t="str">
        <f>IF(A8&lt;&gt;"",IF(Qualification!I18=TRUE,INDEX(codegemhist,MATCH(Qualification!H18,libgem,0)),""),"")</f>
        <v/>
      </c>
      <c r="G8" s="26" t="str">
        <f>IF(A8&lt;&gt;"",IF(Qualification!I18=TRUE,IF(INDEX(codegem,MATCH(Qualification!H18,libgem,0))&gt;=8000,INDEX(codegem,MATCH(Qualification!H18,libgem,0)),""),Qualification!H18),"")</f>
        <v/>
      </c>
      <c r="H8" s="26" t="str">
        <f>IF(A8&lt;&gt;"",IF(Qualification!Y18=TRUE,INDEX(libcatidinst,MATCH(Qualification!P18,libinst,0)),""),"")</f>
        <v/>
      </c>
      <c r="I8" s="26" t="str">
        <f>IF(OR(A8="",ISBLANK(Qualification!P18)),"",IF(Qualification!Y18=TRUE,INDEX(codeinst,MATCH(Qualification!P18,libinst,0)),Qualification!P18))</f>
        <v/>
      </c>
      <c r="J8" s="26" t="str">
        <f>IF(OR(A8="",ISBLANK(Qualification!Q18)),"",IF(Qualification!Z18=TRUE,INDEX(codetform,MATCH(Qualification!Q18,libtform,0)),Qualification!Q18))</f>
        <v/>
      </c>
      <c r="K8" s="26" t="str">
        <f t="shared" si="0"/>
        <v/>
      </c>
      <c r="L8" s="104" t="str">
        <f>IF(OR(A8="",ISBLANK(Qualification!R18)),"",Qualification!R18)</f>
        <v/>
      </c>
      <c r="M8" s="50" t="str">
        <f>IF(OR(A8="",ISBLANK(Qualification!S18)),"",Qualification!S18)</f>
        <v/>
      </c>
      <c r="N8" s="50" t="str">
        <f>IF(OR(A8="",ISBLANK(Qualification!T18)),"",IF(Qualification!AC18=TRUE,INDEX(coderesult,MATCH(Qualification!T18,libresult,0)),Qualification!T18))</f>
        <v/>
      </c>
      <c r="O8" s="50" t="str">
        <f>IF(OR(A8="",ISBLANK(Qualification!U18),Qualification!U18="-"),"",IF(ISNA(MATCH(Qualification!U18,libtwolang,0)),Qualification!U18,IF(Qualification!AC18=TRUE,INDEX(codetwolang,MATCH(Qualification!U18,libtwolang,0)),Qualification!U18)))</f>
        <v/>
      </c>
      <c r="P8" s="50" t="str">
        <f>IF(OR(A8="",ISBLANK(Qualification!V18)),"",Qualification!V18)</f>
        <v/>
      </c>
    </row>
    <row r="9" spans="1:16">
      <c r="A9" s="26" t="str">
        <f>IF(Qualification!$A19&lt;&gt;"",IF(Qualification!C19&lt;&gt;"",IF(Qualification!C19="LOC.ID",CONCATENATE("LOC.",Qualification!AG$12),Qualification!C19),""),"")</f>
        <v/>
      </c>
      <c r="B9" s="51" t="str">
        <f>IF(A9&lt;&gt;"",Qualification!J19,"")</f>
        <v/>
      </c>
      <c r="C9" s="26" t="str">
        <f>IF(A9&lt;&gt;"",IF(Qualification!E19=TRUE,INDEX(codesex,MATCH(Qualification!D19,libsex,0)),Qualification!D19),"")</f>
        <v/>
      </c>
      <c r="D9" s="104" t="str">
        <f>IF(OR(A9="",ISBLANK(Qualification!F19)),"",Qualification!F19)</f>
        <v/>
      </c>
      <c r="E9" s="26" t="str">
        <f>IF(A9&lt;&gt;"",IF(Qualification!I19=TRUE,IF(INDEX(codegem,MATCH(Qualification!H19,libgem,0))&lt;8000,INDEX(codegem,MATCH(Qualification!H19,libgem,0)),""),Qualification!H19),"")</f>
        <v/>
      </c>
      <c r="F9" s="26" t="str">
        <f>IF(A9&lt;&gt;"",IF(Qualification!I19=TRUE,INDEX(codegemhist,MATCH(Qualification!H19,libgem,0)),""),"")</f>
        <v/>
      </c>
      <c r="G9" s="26" t="str">
        <f>IF(A9&lt;&gt;"",IF(Qualification!I19=TRUE,IF(INDEX(codegem,MATCH(Qualification!H19,libgem,0))&gt;=8000,INDEX(codegem,MATCH(Qualification!H19,libgem,0)),""),Qualification!H19),"")</f>
        <v/>
      </c>
      <c r="H9" s="26" t="str">
        <f>IF(A9&lt;&gt;"",IF(Qualification!Y19=TRUE,INDEX(libcatidinst,MATCH(Qualification!P19,libinst,0)),""),"")</f>
        <v/>
      </c>
      <c r="I9" s="26" t="str">
        <f>IF(OR(A9="",ISBLANK(Qualification!P19)),"",IF(Qualification!Y19=TRUE,INDEX(codeinst,MATCH(Qualification!P19,libinst,0)),Qualification!P19))</f>
        <v/>
      </c>
      <c r="J9" s="26" t="str">
        <f>IF(OR(A9="",ISBLANK(Qualification!Q19)),"",IF(Qualification!Z19=TRUE,INDEX(codetform,MATCH(Qualification!Q19,libtform,0)),Qualification!Q19))</f>
        <v/>
      </c>
      <c r="K9" s="26" t="str">
        <f t="shared" si="0"/>
        <v/>
      </c>
      <c r="L9" s="104" t="str">
        <f>IF(OR(A9="",ISBLANK(Qualification!R19)),"",Qualification!R19)</f>
        <v/>
      </c>
      <c r="M9" s="50" t="str">
        <f>IF(OR(A9="",ISBLANK(Qualification!S19)),"",Qualification!S19)</f>
        <v/>
      </c>
      <c r="N9" s="50" t="str">
        <f>IF(OR(A9="",ISBLANK(Qualification!T19)),"",IF(Qualification!AC19=TRUE,INDEX(coderesult,MATCH(Qualification!T19,libresult,0)),Qualification!T19))</f>
        <v/>
      </c>
      <c r="O9" s="50" t="str">
        <f>IF(OR(A9="",ISBLANK(Qualification!U19),Qualification!U19="-"),"",IF(ISNA(MATCH(Qualification!U19,libtwolang,0)),Qualification!U19,IF(Qualification!AC19=TRUE,INDEX(codetwolang,MATCH(Qualification!U19,libtwolang,0)),Qualification!U19)))</f>
        <v/>
      </c>
      <c r="P9" s="50" t="str">
        <f>IF(OR(A9="",ISBLANK(Qualification!V19)),"",Qualification!V19)</f>
        <v/>
      </c>
    </row>
    <row r="10" spans="1:16">
      <c r="A10" s="26" t="str">
        <f>IF(Qualification!$A20&lt;&gt;"",IF(Qualification!C20&lt;&gt;"",IF(Qualification!C20="LOC.ID",CONCATENATE("LOC.",Qualification!AG$12),Qualification!C20),""),"")</f>
        <v/>
      </c>
      <c r="B10" s="51" t="str">
        <f>IF(A10&lt;&gt;"",Qualification!J20,"")</f>
        <v/>
      </c>
      <c r="C10" s="26" t="str">
        <f>IF(A10&lt;&gt;"",IF(Qualification!E20=TRUE,INDEX(codesex,MATCH(Qualification!D20,libsex,0)),Qualification!D20),"")</f>
        <v/>
      </c>
      <c r="D10" s="104" t="str">
        <f>IF(OR(A10="",ISBLANK(Qualification!F20)),"",Qualification!F20)</f>
        <v/>
      </c>
      <c r="E10" s="26" t="str">
        <f>IF(A10&lt;&gt;"",IF(Qualification!I20=TRUE,IF(INDEX(codegem,MATCH(Qualification!H20,libgem,0))&lt;8000,INDEX(codegem,MATCH(Qualification!H20,libgem,0)),""),Qualification!H20),"")</f>
        <v/>
      </c>
      <c r="F10" s="26" t="str">
        <f>IF(A10&lt;&gt;"",IF(Qualification!I20=TRUE,INDEX(codegemhist,MATCH(Qualification!H20,libgem,0)),""),"")</f>
        <v/>
      </c>
      <c r="G10" s="26" t="str">
        <f>IF(A10&lt;&gt;"",IF(Qualification!I20=TRUE,IF(INDEX(codegem,MATCH(Qualification!H20,libgem,0))&gt;=8000,INDEX(codegem,MATCH(Qualification!H20,libgem,0)),""),Qualification!H20),"")</f>
        <v/>
      </c>
      <c r="H10" s="26" t="str">
        <f>IF(A10&lt;&gt;"",IF(Qualification!Y20=TRUE,INDEX(libcatidinst,MATCH(Qualification!P20,libinst,0)),""),"")</f>
        <v/>
      </c>
      <c r="I10" s="26" t="str">
        <f>IF(OR(A10="",ISBLANK(Qualification!P20)),"",IF(Qualification!Y20=TRUE,INDEX(codeinst,MATCH(Qualification!P20,libinst,0)),Qualification!P20))</f>
        <v/>
      </c>
      <c r="J10" s="26" t="str">
        <f>IF(OR(A10="",ISBLANK(Qualification!Q20)),"",IF(Qualification!Z20=TRUE,INDEX(codetform,MATCH(Qualification!Q20,libtform,0)),Qualification!Q20))</f>
        <v/>
      </c>
      <c r="K10" s="26" t="str">
        <f t="shared" si="0"/>
        <v/>
      </c>
      <c r="L10" s="104" t="str">
        <f>IF(OR(A10="",ISBLANK(Qualification!R20)),"",Qualification!R20)</f>
        <v/>
      </c>
      <c r="M10" s="50" t="str">
        <f>IF(OR(A10="",ISBLANK(Qualification!S20)),"",Qualification!S20)</f>
        <v/>
      </c>
      <c r="N10" s="50" t="str">
        <f>IF(OR(A10="",ISBLANK(Qualification!T20)),"",IF(Qualification!AC20=TRUE,INDEX(coderesult,MATCH(Qualification!T20,libresult,0)),Qualification!T20))</f>
        <v/>
      </c>
      <c r="O10" s="50" t="str">
        <f>IF(OR(A10="",ISBLANK(Qualification!U20),Qualification!U20="-"),"",IF(ISNA(MATCH(Qualification!U20,libtwolang,0)),Qualification!U20,IF(Qualification!AC20=TRUE,INDEX(codetwolang,MATCH(Qualification!U20,libtwolang,0)),Qualification!U20)))</f>
        <v/>
      </c>
      <c r="P10" s="50" t="str">
        <f>IF(OR(A10="",ISBLANK(Qualification!V20)),"",Qualification!V20)</f>
        <v/>
      </c>
    </row>
    <row r="11" spans="1:16">
      <c r="A11" s="26" t="str">
        <f>IF(Qualification!$A21&lt;&gt;"",IF(Qualification!C21&lt;&gt;"",IF(Qualification!C21="LOC.ID",CONCATENATE("LOC.",Qualification!AG$12),Qualification!C21),""),"")</f>
        <v/>
      </c>
      <c r="B11" s="51" t="str">
        <f>IF(A11&lt;&gt;"",Qualification!J21,"")</f>
        <v/>
      </c>
      <c r="C11" s="26" t="str">
        <f>IF(A11&lt;&gt;"",IF(Qualification!E21=TRUE,INDEX(codesex,MATCH(Qualification!D21,libsex,0)),Qualification!D21),"")</f>
        <v/>
      </c>
      <c r="D11" s="104" t="str">
        <f>IF(OR(A11="",ISBLANK(Qualification!F21)),"",Qualification!F21)</f>
        <v/>
      </c>
      <c r="E11" s="26" t="str">
        <f>IF(A11&lt;&gt;"",IF(Qualification!I21=TRUE,IF(INDEX(codegem,MATCH(Qualification!H21,libgem,0))&lt;8000,INDEX(codegem,MATCH(Qualification!H21,libgem,0)),""),Qualification!H21),"")</f>
        <v/>
      </c>
      <c r="F11" s="26" t="str">
        <f>IF(A11&lt;&gt;"",IF(Qualification!I21=TRUE,INDEX(codegemhist,MATCH(Qualification!H21,libgem,0)),""),"")</f>
        <v/>
      </c>
      <c r="G11" s="26" t="str">
        <f>IF(A11&lt;&gt;"",IF(Qualification!I21=TRUE,IF(INDEX(codegem,MATCH(Qualification!H21,libgem,0))&gt;=8000,INDEX(codegem,MATCH(Qualification!H21,libgem,0)),""),Qualification!H21),"")</f>
        <v/>
      </c>
      <c r="H11" s="26" t="str">
        <f>IF(A11&lt;&gt;"",IF(Qualification!Y21=TRUE,INDEX(libcatidinst,MATCH(Qualification!P21,libinst,0)),""),"")</f>
        <v/>
      </c>
      <c r="I11" s="26" t="str">
        <f>IF(OR(A11="",ISBLANK(Qualification!P21)),"",IF(Qualification!Y21=TRUE,INDEX(codeinst,MATCH(Qualification!P21,libinst,0)),Qualification!P21))</f>
        <v/>
      </c>
      <c r="J11" s="26" t="str">
        <f>IF(OR(A11="",ISBLANK(Qualification!Q21)),"",IF(Qualification!Z21=TRUE,INDEX(codetform,MATCH(Qualification!Q21,libtform,0)),Qualification!Q21))</f>
        <v/>
      </c>
      <c r="K11" s="26" t="str">
        <f t="shared" si="0"/>
        <v/>
      </c>
      <c r="L11" s="104" t="str">
        <f>IF(OR(A11="",ISBLANK(Qualification!R21)),"",Qualification!R21)</f>
        <v/>
      </c>
      <c r="M11" s="50" t="str">
        <f>IF(OR(A11="",ISBLANK(Qualification!S21)),"",Qualification!S21)</f>
        <v/>
      </c>
      <c r="N11" s="50" t="str">
        <f>IF(OR(A11="",ISBLANK(Qualification!T21)),"",IF(Qualification!AC21=TRUE,INDEX(coderesult,MATCH(Qualification!T21,libresult,0)),Qualification!T21))</f>
        <v/>
      </c>
      <c r="O11" s="50" t="str">
        <f>IF(OR(A11="",ISBLANK(Qualification!U21),Qualification!U21="-"),"",IF(ISNA(MATCH(Qualification!U21,libtwolang,0)),Qualification!U21,IF(Qualification!AC21=TRUE,INDEX(codetwolang,MATCH(Qualification!U21,libtwolang,0)),Qualification!U21)))</f>
        <v/>
      </c>
      <c r="P11" s="50" t="str">
        <f>IF(OR(A11="",ISBLANK(Qualification!V21)),"",Qualification!V21)</f>
        <v/>
      </c>
    </row>
    <row r="12" spans="1:16">
      <c r="A12" s="26" t="str">
        <f>IF(Qualification!$A22&lt;&gt;"",IF(Qualification!C22&lt;&gt;"",IF(Qualification!C22="LOC.ID",CONCATENATE("LOC.",Qualification!AG$12),Qualification!C22),""),"")</f>
        <v/>
      </c>
      <c r="B12" s="51" t="str">
        <f>IF(A12&lt;&gt;"",Qualification!J22,"")</f>
        <v/>
      </c>
      <c r="C12" s="26" t="str">
        <f>IF(A12&lt;&gt;"",IF(Qualification!E22=TRUE,INDEX(codesex,MATCH(Qualification!D22,libsex,0)),Qualification!D22),"")</f>
        <v/>
      </c>
      <c r="D12" s="104" t="str">
        <f>IF(OR(A12="",ISBLANK(Qualification!F22)),"",Qualification!F22)</f>
        <v/>
      </c>
      <c r="E12" s="26" t="str">
        <f>IF(A12&lt;&gt;"",IF(Qualification!I22=TRUE,IF(INDEX(codegem,MATCH(Qualification!H22,libgem,0))&lt;8000,INDEX(codegem,MATCH(Qualification!H22,libgem,0)),""),Qualification!H22),"")</f>
        <v/>
      </c>
      <c r="F12" s="26" t="str">
        <f>IF(A12&lt;&gt;"",IF(Qualification!I22=TRUE,INDEX(codegemhist,MATCH(Qualification!H22,libgem,0)),""),"")</f>
        <v/>
      </c>
      <c r="G12" s="26" t="str">
        <f>IF(A12&lt;&gt;"",IF(Qualification!I22=TRUE,IF(INDEX(codegem,MATCH(Qualification!H22,libgem,0))&gt;=8000,INDEX(codegem,MATCH(Qualification!H22,libgem,0)),""),Qualification!H22),"")</f>
        <v/>
      </c>
      <c r="H12" s="26" t="str">
        <f>IF(A12&lt;&gt;"",IF(Qualification!Y22=TRUE,INDEX(libcatidinst,MATCH(Qualification!P22,libinst,0)),""),"")</f>
        <v/>
      </c>
      <c r="I12" s="26" t="str">
        <f>IF(OR(A12="",ISBLANK(Qualification!P22)),"",IF(Qualification!Y22=TRUE,INDEX(codeinst,MATCH(Qualification!P22,libinst,0)),Qualification!P22))</f>
        <v/>
      </c>
      <c r="J12" s="26" t="str">
        <f>IF(OR(A12="",ISBLANK(Qualification!Q22)),"",IF(Qualification!Z22=TRUE,INDEX(codetform,MATCH(Qualification!Q22,libtform,0)),Qualification!Q22))</f>
        <v/>
      </c>
      <c r="K12" s="26" t="str">
        <f t="shared" si="0"/>
        <v/>
      </c>
      <c r="L12" s="104" t="str">
        <f>IF(OR(A12="",ISBLANK(Qualification!R22)),"",Qualification!R22)</f>
        <v/>
      </c>
      <c r="M12" s="50" t="str">
        <f>IF(OR(A12="",ISBLANK(Qualification!S22)),"",Qualification!S22)</f>
        <v/>
      </c>
      <c r="N12" s="50" t="str">
        <f>IF(OR(A12="",ISBLANK(Qualification!T22)),"",IF(Qualification!AC22=TRUE,INDEX(coderesult,MATCH(Qualification!T22,libresult,0)),Qualification!T22))</f>
        <v/>
      </c>
      <c r="O12" s="50" t="str">
        <f>IF(OR(A12="",ISBLANK(Qualification!U22),Qualification!U22="-"),"",IF(ISNA(MATCH(Qualification!U22,libtwolang,0)),Qualification!U22,IF(Qualification!AC22=TRUE,INDEX(codetwolang,MATCH(Qualification!U22,libtwolang,0)),Qualification!U22)))</f>
        <v/>
      </c>
      <c r="P12" s="50" t="str">
        <f>IF(OR(A12="",ISBLANK(Qualification!V22)),"",Qualification!V22)</f>
        <v/>
      </c>
    </row>
    <row r="13" spans="1:16">
      <c r="A13" s="26" t="str">
        <f>IF(Qualification!$A23&lt;&gt;"",IF(Qualification!C23&lt;&gt;"",IF(Qualification!C23="LOC.ID",CONCATENATE("LOC.",Qualification!AG$12),Qualification!C23),""),"")</f>
        <v/>
      </c>
      <c r="B13" s="51" t="str">
        <f>IF(A13&lt;&gt;"",Qualification!J23,"")</f>
        <v/>
      </c>
      <c r="C13" s="26" t="str">
        <f>IF(A13&lt;&gt;"",IF(Qualification!E23=TRUE,INDEX(codesex,MATCH(Qualification!D23,libsex,0)),Qualification!D23),"")</f>
        <v/>
      </c>
      <c r="D13" s="104" t="str">
        <f>IF(OR(A13="",ISBLANK(Qualification!F23)),"",Qualification!F23)</f>
        <v/>
      </c>
      <c r="E13" s="26" t="str">
        <f>IF(A13&lt;&gt;"",IF(Qualification!I23=TRUE,IF(INDEX(codegem,MATCH(Qualification!H23,libgem,0))&lt;8000,INDEX(codegem,MATCH(Qualification!H23,libgem,0)),""),Qualification!H23),"")</f>
        <v/>
      </c>
      <c r="F13" s="26" t="str">
        <f>IF(A13&lt;&gt;"",IF(Qualification!I23=TRUE,INDEX(codegemhist,MATCH(Qualification!H23,libgem,0)),""),"")</f>
        <v/>
      </c>
      <c r="G13" s="26" t="str">
        <f>IF(A13&lt;&gt;"",IF(Qualification!I23=TRUE,IF(INDEX(codegem,MATCH(Qualification!H23,libgem,0))&gt;=8000,INDEX(codegem,MATCH(Qualification!H23,libgem,0)),""),Qualification!H23),"")</f>
        <v/>
      </c>
      <c r="H13" s="26" t="str">
        <f>IF(A13&lt;&gt;"",IF(Qualification!Y23=TRUE,INDEX(libcatidinst,MATCH(Qualification!P23,libinst,0)),""),"")</f>
        <v/>
      </c>
      <c r="I13" s="26" t="str">
        <f>IF(OR(A13="",ISBLANK(Qualification!P23)),"",IF(Qualification!Y23=TRUE,INDEX(codeinst,MATCH(Qualification!P23,libinst,0)),Qualification!P23))</f>
        <v/>
      </c>
      <c r="J13" s="26" t="str">
        <f>IF(OR(A13="",ISBLANK(Qualification!Q23)),"",IF(Qualification!Z23=TRUE,INDEX(codetform,MATCH(Qualification!Q23,libtform,0)),Qualification!Q23))</f>
        <v/>
      </c>
      <c r="K13" s="26" t="str">
        <f t="shared" si="0"/>
        <v/>
      </c>
      <c r="L13" s="104" t="str">
        <f>IF(OR(A13="",ISBLANK(Qualification!R23)),"",Qualification!R23)</f>
        <v/>
      </c>
      <c r="M13" s="50" t="str">
        <f>IF(OR(A13="",ISBLANK(Qualification!S23)),"",Qualification!S23)</f>
        <v/>
      </c>
      <c r="N13" s="50" t="str">
        <f>IF(OR(A13="",ISBLANK(Qualification!T23)),"",IF(Qualification!AC23=TRUE,INDEX(coderesult,MATCH(Qualification!T23,libresult,0)),Qualification!T23))</f>
        <v/>
      </c>
      <c r="O13" s="50" t="str">
        <f>IF(OR(A13="",ISBLANK(Qualification!U23),Qualification!U23="-"),"",IF(ISNA(MATCH(Qualification!U23,libtwolang,0)),Qualification!U23,IF(Qualification!AC23=TRUE,INDEX(codetwolang,MATCH(Qualification!U23,libtwolang,0)),Qualification!U23)))</f>
        <v/>
      </c>
      <c r="P13" s="50" t="str">
        <f>IF(OR(A13="",ISBLANK(Qualification!V23)),"",Qualification!V23)</f>
        <v/>
      </c>
    </row>
    <row r="14" spans="1:16">
      <c r="A14" s="26" t="str">
        <f>IF(Qualification!$A24&lt;&gt;"",IF(Qualification!C24&lt;&gt;"",IF(Qualification!C24="LOC.ID",CONCATENATE("LOC.",Qualification!AG$12),Qualification!C24),""),"")</f>
        <v/>
      </c>
      <c r="B14" s="51" t="str">
        <f>IF(A14&lt;&gt;"",Qualification!J24,"")</f>
        <v/>
      </c>
      <c r="C14" s="26" t="str">
        <f>IF(A14&lt;&gt;"",IF(Qualification!E24=TRUE,INDEX(codesex,MATCH(Qualification!D24,libsex,0)),Qualification!D24),"")</f>
        <v/>
      </c>
      <c r="D14" s="104" t="str">
        <f>IF(OR(A14="",ISBLANK(Qualification!F24)),"",Qualification!F24)</f>
        <v/>
      </c>
      <c r="E14" s="26" t="str">
        <f>IF(A14&lt;&gt;"",IF(Qualification!I24=TRUE,IF(INDEX(codegem,MATCH(Qualification!H24,libgem,0))&lt;8000,INDEX(codegem,MATCH(Qualification!H24,libgem,0)),""),Qualification!H24),"")</f>
        <v/>
      </c>
      <c r="F14" s="26" t="str">
        <f>IF(A14&lt;&gt;"",IF(Qualification!I24=TRUE,INDEX(codegemhist,MATCH(Qualification!H24,libgem,0)),""),"")</f>
        <v/>
      </c>
      <c r="G14" s="26" t="str">
        <f>IF(A14&lt;&gt;"",IF(Qualification!I24=TRUE,IF(INDEX(codegem,MATCH(Qualification!H24,libgem,0))&gt;=8000,INDEX(codegem,MATCH(Qualification!H24,libgem,0)),""),Qualification!H24),"")</f>
        <v/>
      </c>
      <c r="H14" s="26" t="str">
        <f>IF(A14&lt;&gt;"",IF(Qualification!Y24=TRUE,INDEX(libcatidinst,MATCH(Qualification!P24,libinst,0)),""),"")</f>
        <v/>
      </c>
      <c r="I14" s="26" t="str">
        <f>IF(OR(A14="",ISBLANK(Qualification!P24)),"",IF(Qualification!Y24=TRUE,INDEX(codeinst,MATCH(Qualification!P24,libinst,0)),Qualification!P24))</f>
        <v/>
      </c>
      <c r="J14" s="26" t="str">
        <f>IF(OR(A14="",ISBLANK(Qualification!Q24)),"",IF(Qualification!Z24=TRUE,INDEX(codetform,MATCH(Qualification!Q24,libtform,0)),Qualification!Q24))</f>
        <v/>
      </c>
      <c r="K14" s="26" t="str">
        <f t="shared" si="0"/>
        <v/>
      </c>
      <c r="L14" s="104" t="str">
        <f>IF(OR(A14="",ISBLANK(Qualification!R24)),"",Qualification!R24)</f>
        <v/>
      </c>
      <c r="M14" s="50" t="str">
        <f>IF(OR(A14="",ISBLANK(Qualification!S24)),"",Qualification!S24)</f>
        <v/>
      </c>
      <c r="N14" s="50" t="str">
        <f>IF(OR(A14="",ISBLANK(Qualification!T24)),"",IF(Qualification!AC24=TRUE,INDEX(coderesult,MATCH(Qualification!T24,libresult,0)),Qualification!T24))</f>
        <v/>
      </c>
      <c r="O14" s="50" t="str">
        <f>IF(OR(A14="",ISBLANK(Qualification!U24),Qualification!U24="-"),"",IF(ISNA(MATCH(Qualification!U24,libtwolang,0)),Qualification!U24,IF(Qualification!AC24=TRUE,INDEX(codetwolang,MATCH(Qualification!U24,libtwolang,0)),Qualification!U24)))</f>
        <v/>
      </c>
      <c r="P14" s="50" t="str">
        <f>IF(OR(A14="",ISBLANK(Qualification!V24)),"",Qualification!V24)</f>
        <v/>
      </c>
    </row>
    <row r="15" spans="1:16">
      <c r="A15" s="26" t="str">
        <f>IF(Qualification!$A25&lt;&gt;"",IF(Qualification!C25&lt;&gt;"",IF(Qualification!C25="LOC.ID",CONCATENATE("LOC.",Qualification!AG$12),Qualification!C25),""),"")</f>
        <v/>
      </c>
      <c r="B15" s="51" t="str">
        <f>IF(A15&lt;&gt;"",Qualification!J25,"")</f>
        <v/>
      </c>
      <c r="C15" s="26" t="str">
        <f>IF(A15&lt;&gt;"",IF(Qualification!E25=TRUE,INDEX(codesex,MATCH(Qualification!D25,libsex,0)),Qualification!D25),"")</f>
        <v/>
      </c>
      <c r="D15" s="104" t="str">
        <f>IF(OR(A15="",ISBLANK(Qualification!F25)),"",Qualification!F25)</f>
        <v/>
      </c>
      <c r="E15" s="26" t="str">
        <f>IF(A15&lt;&gt;"",IF(Qualification!I25=TRUE,IF(INDEX(codegem,MATCH(Qualification!H25,libgem,0))&lt;8000,INDEX(codegem,MATCH(Qualification!H25,libgem,0)),""),Qualification!H25),"")</f>
        <v/>
      </c>
      <c r="F15" s="26" t="str">
        <f>IF(A15&lt;&gt;"",IF(Qualification!I25=TRUE,INDEX(codegemhist,MATCH(Qualification!H25,libgem,0)),""),"")</f>
        <v/>
      </c>
      <c r="G15" s="26" t="str">
        <f>IF(A15&lt;&gt;"",IF(Qualification!I25=TRUE,IF(INDEX(codegem,MATCH(Qualification!H25,libgem,0))&gt;=8000,INDEX(codegem,MATCH(Qualification!H25,libgem,0)),""),Qualification!H25),"")</f>
        <v/>
      </c>
      <c r="H15" s="26" t="str">
        <f>IF(A15&lt;&gt;"",IF(Qualification!Y25=TRUE,INDEX(libcatidinst,MATCH(Qualification!P25,libinst,0)),""),"")</f>
        <v/>
      </c>
      <c r="I15" s="26" t="str">
        <f>IF(OR(A15="",ISBLANK(Qualification!P25)),"",IF(Qualification!Y25=TRUE,INDEX(codeinst,MATCH(Qualification!P25,libinst,0)),Qualification!P25))</f>
        <v/>
      </c>
      <c r="J15" s="26" t="str">
        <f>IF(OR(A15="",ISBLANK(Qualification!Q25)),"",IF(Qualification!Z25=TRUE,INDEX(codetform,MATCH(Qualification!Q25,libtform,0)),Qualification!Q25))</f>
        <v/>
      </c>
      <c r="K15" s="26" t="str">
        <f t="shared" si="0"/>
        <v/>
      </c>
      <c r="L15" s="104" t="str">
        <f>IF(OR(A15="",ISBLANK(Qualification!R25)),"",Qualification!R25)</f>
        <v/>
      </c>
      <c r="M15" s="50" t="str">
        <f>IF(OR(A15="",ISBLANK(Qualification!S25)),"",Qualification!S25)</f>
        <v/>
      </c>
      <c r="N15" s="50" t="str">
        <f>IF(OR(A15="",ISBLANK(Qualification!T25)),"",IF(Qualification!AC25=TRUE,INDEX(coderesult,MATCH(Qualification!T25,libresult,0)),Qualification!T25))</f>
        <v/>
      </c>
      <c r="O15" s="50" t="str">
        <f>IF(OR(A15="",ISBLANK(Qualification!U25),Qualification!U25="-"),"",IF(ISNA(MATCH(Qualification!U25,libtwolang,0)),Qualification!U25,IF(Qualification!AC25=TRUE,INDEX(codetwolang,MATCH(Qualification!U25,libtwolang,0)),Qualification!U25)))</f>
        <v/>
      </c>
      <c r="P15" s="50" t="str">
        <f>IF(OR(A15="",ISBLANK(Qualification!V25)),"",Qualification!V25)</f>
        <v/>
      </c>
    </row>
    <row r="16" spans="1:16">
      <c r="A16" s="26" t="str">
        <f>IF(Qualification!$A26&lt;&gt;"",IF(Qualification!C26&lt;&gt;"",IF(Qualification!C26="LOC.ID",CONCATENATE("LOC.",Qualification!AG$12),Qualification!C26),""),"")</f>
        <v/>
      </c>
      <c r="B16" s="51" t="str">
        <f>IF(A16&lt;&gt;"",Qualification!J26,"")</f>
        <v/>
      </c>
      <c r="C16" s="26" t="str">
        <f>IF(A16&lt;&gt;"",IF(Qualification!E26=TRUE,INDEX(codesex,MATCH(Qualification!D26,libsex,0)),Qualification!D26),"")</f>
        <v/>
      </c>
      <c r="D16" s="104" t="str">
        <f>IF(OR(A16="",ISBLANK(Qualification!F26)),"",Qualification!F26)</f>
        <v/>
      </c>
      <c r="E16" s="26" t="str">
        <f>IF(A16&lt;&gt;"",IF(Qualification!I26=TRUE,IF(INDEX(codegem,MATCH(Qualification!H26,libgem,0))&lt;8000,INDEX(codegem,MATCH(Qualification!H26,libgem,0)),""),Qualification!H26),"")</f>
        <v/>
      </c>
      <c r="F16" s="26" t="str">
        <f>IF(A16&lt;&gt;"",IF(Qualification!I26=TRUE,INDEX(codegemhist,MATCH(Qualification!H26,libgem,0)),""),"")</f>
        <v/>
      </c>
      <c r="G16" s="26" t="str">
        <f>IF(A16&lt;&gt;"",IF(Qualification!I26=TRUE,IF(INDEX(codegem,MATCH(Qualification!H26,libgem,0))&gt;=8000,INDEX(codegem,MATCH(Qualification!H26,libgem,0)),""),Qualification!H26),"")</f>
        <v/>
      </c>
      <c r="H16" s="26" t="str">
        <f>IF(A16&lt;&gt;"",IF(Qualification!Y26=TRUE,INDEX(libcatidinst,MATCH(Qualification!P26,libinst,0)),""),"")</f>
        <v/>
      </c>
      <c r="I16" s="26" t="str">
        <f>IF(OR(A16="",ISBLANK(Qualification!P26)),"",IF(Qualification!Y26=TRUE,INDEX(codeinst,MATCH(Qualification!P26,libinst,0)),Qualification!P26))</f>
        <v/>
      </c>
      <c r="J16" s="26" t="str">
        <f>IF(OR(A16="",ISBLANK(Qualification!Q26)),"",IF(Qualification!Z26=TRUE,INDEX(codetform,MATCH(Qualification!Q26,libtform,0)),Qualification!Q26))</f>
        <v/>
      </c>
      <c r="K16" s="26" t="str">
        <f t="shared" si="0"/>
        <v/>
      </c>
      <c r="L16" s="104" t="str">
        <f>IF(OR(A16="",ISBLANK(Qualification!R26)),"",Qualification!R26)</f>
        <v/>
      </c>
      <c r="M16" s="50" t="str">
        <f>IF(OR(A16="",ISBLANK(Qualification!S26)),"",Qualification!S26)</f>
        <v/>
      </c>
      <c r="N16" s="50" t="str">
        <f>IF(OR(A16="",ISBLANK(Qualification!T26)),"",IF(Qualification!AC26=TRUE,INDEX(coderesult,MATCH(Qualification!T26,libresult,0)),Qualification!T26))</f>
        <v/>
      </c>
      <c r="O16" s="50" t="str">
        <f>IF(OR(A16="",ISBLANK(Qualification!U26),Qualification!U26="-"),"",IF(ISNA(MATCH(Qualification!U26,libtwolang,0)),Qualification!U26,IF(Qualification!AC26=TRUE,INDEX(codetwolang,MATCH(Qualification!U26,libtwolang,0)),Qualification!U26)))</f>
        <v/>
      </c>
      <c r="P16" s="50" t="str">
        <f>IF(OR(A16="",ISBLANK(Qualification!V26)),"",Qualification!V26)</f>
        <v/>
      </c>
    </row>
    <row r="17" spans="1:16">
      <c r="A17" s="26" t="str">
        <f>IF(Qualification!$A27&lt;&gt;"",IF(Qualification!C27&lt;&gt;"",IF(Qualification!C27="LOC.ID",CONCATENATE("LOC.",Qualification!AG$12),Qualification!C27),""),"")</f>
        <v/>
      </c>
      <c r="B17" s="51" t="str">
        <f>IF(A17&lt;&gt;"",Qualification!J27,"")</f>
        <v/>
      </c>
      <c r="C17" s="26" t="str">
        <f>IF(A17&lt;&gt;"",IF(Qualification!E27=TRUE,INDEX(codesex,MATCH(Qualification!D27,libsex,0)),Qualification!D27),"")</f>
        <v/>
      </c>
      <c r="D17" s="104" t="str">
        <f>IF(OR(A17="",ISBLANK(Qualification!F27)),"",Qualification!F27)</f>
        <v/>
      </c>
      <c r="E17" s="26" t="str">
        <f>IF(A17&lt;&gt;"",IF(Qualification!I27=TRUE,IF(INDEX(codegem,MATCH(Qualification!H27,libgem,0))&lt;8000,INDEX(codegem,MATCH(Qualification!H27,libgem,0)),""),Qualification!H27),"")</f>
        <v/>
      </c>
      <c r="F17" s="26" t="str">
        <f>IF(A17&lt;&gt;"",IF(Qualification!I27=TRUE,INDEX(codegemhist,MATCH(Qualification!H27,libgem,0)),""),"")</f>
        <v/>
      </c>
      <c r="G17" s="26" t="str">
        <f>IF(A17&lt;&gt;"",IF(Qualification!I27=TRUE,IF(INDEX(codegem,MATCH(Qualification!H27,libgem,0))&gt;=8000,INDEX(codegem,MATCH(Qualification!H27,libgem,0)),""),Qualification!H27),"")</f>
        <v/>
      </c>
      <c r="H17" s="26" t="str">
        <f>IF(A17&lt;&gt;"",IF(Qualification!Y27=TRUE,INDEX(libcatidinst,MATCH(Qualification!P27,libinst,0)),""),"")</f>
        <v/>
      </c>
      <c r="I17" s="26" t="str">
        <f>IF(OR(A17="",ISBLANK(Qualification!P27)),"",IF(Qualification!Y27=TRUE,INDEX(codeinst,MATCH(Qualification!P27,libinst,0)),Qualification!P27))</f>
        <v/>
      </c>
      <c r="J17" s="26" t="str">
        <f>IF(OR(A17="",ISBLANK(Qualification!Q27)),"",IF(Qualification!Z27=TRUE,INDEX(codetform,MATCH(Qualification!Q27,libtform,0)),Qualification!Q27))</f>
        <v/>
      </c>
      <c r="K17" s="26" t="str">
        <f t="shared" si="0"/>
        <v/>
      </c>
      <c r="L17" s="104" t="str">
        <f>IF(OR(A17="",ISBLANK(Qualification!R27)),"",Qualification!R27)</f>
        <v/>
      </c>
      <c r="M17" s="50" t="str">
        <f>IF(OR(A17="",ISBLANK(Qualification!S27)),"",Qualification!S27)</f>
        <v/>
      </c>
      <c r="N17" s="50" t="str">
        <f>IF(OR(A17="",ISBLANK(Qualification!T27)),"",IF(Qualification!AC27=TRUE,INDEX(coderesult,MATCH(Qualification!T27,libresult,0)),Qualification!T27))</f>
        <v/>
      </c>
      <c r="O17" s="50" t="str">
        <f>IF(OR(A17="",ISBLANK(Qualification!U27),Qualification!U27="-"),"",IF(ISNA(MATCH(Qualification!U27,libtwolang,0)),Qualification!U27,IF(Qualification!AC27=TRUE,INDEX(codetwolang,MATCH(Qualification!U27,libtwolang,0)),Qualification!U27)))</f>
        <v/>
      </c>
      <c r="P17" s="50" t="str">
        <f>IF(OR(A17="",ISBLANK(Qualification!V27)),"",Qualification!V27)</f>
        <v/>
      </c>
    </row>
    <row r="18" spans="1:16">
      <c r="A18" s="26" t="str">
        <f>IF(Qualification!$A28&lt;&gt;"",IF(Qualification!C28&lt;&gt;"",IF(Qualification!C28="LOC.ID",CONCATENATE("LOC.",Qualification!AG$12),Qualification!C28),""),"")</f>
        <v/>
      </c>
      <c r="B18" s="51" t="str">
        <f>IF(A18&lt;&gt;"",Qualification!J28,"")</f>
        <v/>
      </c>
      <c r="C18" s="26" t="str">
        <f>IF(A18&lt;&gt;"",IF(Qualification!E28=TRUE,INDEX(codesex,MATCH(Qualification!D28,libsex,0)),Qualification!D28),"")</f>
        <v/>
      </c>
      <c r="D18" s="104" t="str">
        <f>IF(OR(A18="",ISBLANK(Qualification!F28)),"",Qualification!F28)</f>
        <v/>
      </c>
      <c r="E18" s="26" t="str">
        <f>IF(A18&lt;&gt;"",IF(Qualification!I28=TRUE,IF(INDEX(codegem,MATCH(Qualification!H28,libgem,0))&lt;8000,INDEX(codegem,MATCH(Qualification!H28,libgem,0)),""),Qualification!H28),"")</f>
        <v/>
      </c>
      <c r="F18" s="26" t="str">
        <f>IF(A18&lt;&gt;"",IF(Qualification!I28=TRUE,INDEX(codegemhist,MATCH(Qualification!H28,libgem,0)),""),"")</f>
        <v/>
      </c>
      <c r="G18" s="26" t="str">
        <f>IF(A18&lt;&gt;"",IF(Qualification!I28=TRUE,IF(INDEX(codegem,MATCH(Qualification!H28,libgem,0))&gt;=8000,INDEX(codegem,MATCH(Qualification!H28,libgem,0)),""),Qualification!H28),"")</f>
        <v/>
      </c>
      <c r="H18" s="26" t="str">
        <f>IF(A18&lt;&gt;"",IF(Qualification!Y28=TRUE,INDEX(libcatidinst,MATCH(Qualification!P28,libinst,0)),""),"")</f>
        <v/>
      </c>
      <c r="I18" s="26" t="str">
        <f>IF(OR(A18="",ISBLANK(Qualification!P28)),"",IF(Qualification!Y28=TRUE,INDEX(codeinst,MATCH(Qualification!P28,libinst,0)),Qualification!P28))</f>
        <v/>
      </c>
      <c r="J18" s="26" t="str">
        <f>IF(OR(A18="",ISBLANK(Qualification!Q28)),"",IF(Qualification!Z28=TRUE,INDEX(codetform,MATCH(Qualification!Q28,libtform,0)),Qualification!Q28))</f>
        <v/>
      </c>
      <c r="K18" s="26" t="str">
        <f t="shared" si="0"/>
        <v/>
      </c>
      <c r="L18" s="104" t="str">
        <f>IF(OR(A18="",ISBLANK(Qualification!R28)),"",Qualification!R28)</f>
        <v/>
      </c>
      <c r="M18" s="50" t="str">
        <f>IF(OR(A18="",ISBLANK(Qualification!S28)),"",Qualification!S28)</f>
        <v/>
      </c>
      <c r="N18" s="50" t="str">
        <f>IF(OR(A18="",ISBLANK(Qualification!T28)),"",IF(Qualification!AC28=TRUE,INDEX(coderesult,MATCH(Qualification!T28,libresult,0)),Qualification!T28))</f>
        <v/>
      </c>
      <c r="O18" s="50" t="str">
        <f>IF(OR(A18="",ISBLANK(Qualification!U28),Qualification!U28="-"),"",IF(ISNA(MATCH(Qualification!U28,libtwolang,0)),Qualification!U28,IF(Qualification!AC28=TRUE,INDEX(codetwolang,MATCH(Qualification!U28,libtwolang,0)),Qualification!U28)))</f>
        <v/>
      </c>
      <c r="P18" s="50" t="str">
        <f>IF(OR(A18="",ISBLANK(Qualification!V28)),"",Qualification!V28)</f>
        <v/>
      </c>
    </row>
    <row r="19" spans="1:16">
      <c r="A19" s="26" t="str">
        <f>IF(Qualification!$A29&lt;&gt;"",IF(Qualification!C29&lt;&gt;"",IF(Qualification!C29="LOC.ID",CONCATENATE("LOC.",Qualification!AG$12),Qualification!C29),""),"")</f>
        <v/>
      </c>
      <c r="B19" s="51" t="str">
        <f>IF(A19&lt;&gt;"",Qualification!J29,"")</f>
        <v/>
      </c>
      <c r="C19" s="26" t="str">
        <f>IF(A19&lt;&gt;"",IF(Qualification!E29=TRUE,INDEX(codesex,MATCH(Qualification!D29,libsex,0)),Qualification!D29),"")</f>
        <v/>
      </c>
      <c r="D19" s="104" t="str">
        <f>IF(OR(A19="",ISBLANK(Qualification!F29)),"",Qualification!F29)</f>
        <v/>
      </c>
      <c r="E19" s="26" t="str">
        <f>IF(A19&lt;&gt;"",IF(Qualification!I29=TRUE,IF(INDEX(codegem,MATCH(Qualification!H29,libgem,0))&lt;8000,INDEX(codegem,MATCH(Qualification!H29,libgem,0)),""),Qualification!H29),"")</f>
        <v/>
      </c>
      <c r="F19" s="26" t="str">
        <f>IF(A19&lt;&gt;"",IF(Qualification!I29=TRUE,INDEX(codegemhist,MATCH(Qualification!H29,libgem,0)),""),"")</f>
        <v/>
      </c>
      <c r="G19" s="26" t="str">
        <f>IF(A19&lt;&gt;"",IF(Qualification!I29=TRUE,IF(INDEX(codegem,MATCH(Qualification!H29,libgem,0))&gt;=8000,INDEX(codegem,MATCH(Qualification!H29,libgem,0)),""),Qualification!H29),"")</f>
        <v/>
      </c>
      <c r="H19" s="26" t="str">
        <f>IF(A19&lt;&gt;"",IF(Qualification!Y29=TRUE,INDEX(libcatidinst,MATCH(Qualification!P29,libinst,0)),""),"")</f>
        <v/>
      </c>
      <c r="I19" s="26" t="str">
        <f>IF(OR(A19="",ISBLANK(Qualification!P29)),"",IF(Qualification!Y29=TRUE,INDEX(codeinst,MATCH(Qualification!P29,libinst,0)),Qualification!P29))</f>
        <v/>
      </c>
      <c r="J19" s="26" t="str">
        <f>IF(OR(A19="",ISBLANK(Qualification!Q29)),"",IF(Qualification!Z29=TRUE,INDEX(codetform,MATCH(Qualification!Q29,libtform,0)),Qualification!Q29))</f>
        <v/>
      </c>
      <c r="K19" s="26" t="str">
        <f t="shared" si="0"/>
        <v/>
      </c>
      <c r="L19" s="104" t="str">
        <f>IF(OR(A19="",ISBLANK(Qualification!R29)),"",Qualification!R29)</f>
        <v/>
      </c>
      <c r="M19" s="50" t="str">
        <f>IF(OR(A19="",ISBLANK(Qualification!S29)),"",Qualification!S29)</f>
        <v/>
      </c>
      <c r="N19" s="50" t="str">
        <f>IF(OR(A19="",ISBLANK(Qualification!T29)),"",IF(Qualification!AC29=TRUE,INDEX(coderesult,MATCH(Qualification!T29,libresult,0)),Qualification!T29))</f>
        <v/>
      </c>
      <c r="O19" s="50" t="str">
        <f>IF(OR(A19="",ISBLANK(Qualification!U29),Qualification!U29="-"),"",IF(ISNA(MATCH(Qualification!U29,libtwolang,0)),Qualification!U29,IF(Qualification!AC29=TRUE,INDEX(codetwolang,MATCH(Qualification!U29,libtwolang,0)),Qualification!U29)))</f>
        <v/>
      </c>
      <c r="P19" s="50" t="str">
        <f>IF(OR(A19="",ISBLANK(Qualification!V29)),"",Qualification!V29)</f>
        <v/>
      </c>
    </row>
    <row r="20" spans="1:16">
      <c r="A20" s="26" t="str">
        <f>IF(Qualification!$A30&lt;&gt;"",IF(Qualification!C30&lt;&gt;"",IF(Qualification!C30="LOC.ID",CONCATENATE("LOC.",Qualification!AG$12),Qualification!C30),""),"")</f>
        <v/>
      </c>
      <c r="B20" s="51" t="str">
        <f>IF(A20&lt;&gt;"",Qualification!J30,"")</f>
        <v/>
      </c>
      <c r="C20" s="26" t="str">
        <f>IF(A20&lt;&gt;"",IF(Qualification!E30=TRUE,INDEX(codesex,MATCH(Qualification!D30,libsex,0)),Qualification!D30),"")</f>
        <v/>
      </c>
      <c r="D20" s="104" t="str">
        <f>IF(OR(A20="",ISBLANK(Qualification!F30)),"",Qualification!F30)</f>
        <v/>
      </c>
      <c r="E20" s="26" t="str">
        <f>IF(A20&lt;&gt;"",IF(Qualification!I30=TRUE,IF(INDEX(codegem,MATCH(Qualification!H30,libgem,0))&lt;8000,INDEX(codegem,MATCH(Qualification!H30,libgem,0)),""),Qualification!H30),"")</f>
        <v/>
      </c>
      <c r="F20" s="26" t="str">
        <f>IF(A20&lt;&gt;"",IF(Qualification!I30=TRUE,INDEX(codegemhist,MATCH(Qualification!H30,libgem,0)),""),"")</f>
        <v/>
      </c>
      <c r="G20" s="26" t="str">
        <f>IF(A20&lt;&gt;"",IF(Qualification!I30=TRUE,IF(INDEX(codegem,MATCH(Qualification!H30,libgem,0))&gt;=8000,INDEX(codegem,MATCH(Qualification!H30,libgem,0)),""),Qualification!H30),"")</f>
        <v/>
      </c>
      <c r="H20" s="26" t="str">
        <f>IF(A20&lt;&gt;"",IF(Qualification!Y30=TRUE,INDEX(libcatidinst,MATCH(Qualification!P30,libinst,0)),""),"")</f>
        <v/>
      </c>
      <c r="I20" s="26" t="str">
        <f>IF(OR(A20="",ISBLANK(Qualification!P30)),"",IF(Qualification!Y30=TRUE,INDEX(codeinst,MATCH(Qualification!P30,libinst,0)),Qualification!P30))</f>
        <v/>
      </c>
      <c r="J20" s="26" t="str">
        <f>IF(OR(A20="",ISBLANK(Qualification!Q30)),"",IF(Qualification!Z30=TRUE,INDEX(codetform,MATCH(Qualification!Q30,libtform,0)),Qualification!Q30))</f>
        <v/>
      </c>
      <c r="K20" s="26" t="str">
        <f t="shared" si="0"/>
        <v/>
      </c>
      <c r="L20" s="104" t="str">
        <f>IF(OR(A20="",ISBLANK(Qualification!R30)),"",Qualification!R30)</f>
        <v/>
      </c>
      <c r="M20" s="50" t="str">
        <f>IF(OR(A20="",ISBLANK(Qualification!S30)),"",Qualification!S30)</f>
        <v/>
      </c>
      <c r="N20" s="50" t="str">
        <f>IF(OR(A20="",ISBLANK(Qualification!T30)),"",IF(Qualification!AC30=TRUE,INDEX(coderesult,MATCH(Qualification!T30,libresult,0)),Qualification!T30))</f>
        <v/>
      </c>
      <c r="O20" s="50" t="str">
        <f>IF(OR(A20="",ISBLANK(Qualification!U30),Qualification!U30="-"),"",IF(ISNA(MATCH(Qualification!U30,libtwolang,0)),Qualification!U30,IF(Qualification!AC30=TRUE,INDEX(codetwolang,MATCH(Qualification!U30,libtwolang,0)),Qualification!U30)))</f>
        <v/>
      </c>
      <c r="P20" s="50" t="str">
        <f>IF(OR(A20="",ISBLANK(Qualification!V30)),"",Qualification!V30)</f>
        <v/>
      </c>
    </row>
    <row r="21" spans="1:16">
      <c r="A21" s="26" t="str">
        <f>IF(Qualification!$A31&lt;&gt;"",IF(Qualification!C31&lt;&gt;"",IF(Qualification!C31="LOC.ID",CONCATENATE("LOC.",Qualification!AG$12),Qualification!C31),""),"")</f>
        <v/>
      </c>
      <c r="B21" s="51" t="str">
        <f>IF(A21&lt;&gt;"",Qualification!J31,"")</f>
        <v/>
      </c>
      <c r="C21" s="26" t="str">
        <f>IF(A21&lt;&gt;"",IF(Qualification!E31=TRUE,INDEX(codesex,MATCH(Qualification!D31,libsex,0)),Qualification!D31),"")</f>
        <v/>
      </c>
      <c r="D21" s="104" t="str">
        <f>IF(OR(A21="",ISBLANK(Qualification!F31)),"",Qualification!F31)</f>
        <v/>
      </c>
      <c r="E21" s="26" t="str">
        <f>IF(A21&lt;&gt;"",IF(Qualification!I31=TRUE,IF(INDEX(codegem,MATCH(Qualification!H31,libgem,0))&lt;8000,INDEX(codegem,MATCH(Qualification!H31,libgem,0)),""),Qualification!H31),"")</f>
        <v/>
      </c>
      <c r="F21" s="26" t="str">
        <f>IF(A21&lt;&gt;"",IF(Qualification!I31=TRUE,INDEX(codegemhist,MATCH(Qualification!H31,libgem,0)),""),"")</f>
        <v/>
      </c>
      <c r="G21" s="26" t="str">
        <f>IF(A21&lt;&gt;"",IF(Qualification!I31=TRUE,IF(INDEX(codegem,MATCH(Qualification!H31,libgem,0))&gt;=8000,INDEX(codegem,MATCH(Qualification!H31,libgem,0)),""),Qualification!H31),"")</f>
        <v/>
      </c>
      <c r="H21" s="26" t="str">
        <f>IF(A21&lt;&gt;"",IF(Qualification!Y31=TRUE,INDEX(libcatidinst,MATCH(Qualification!P31,libinst,0)),""),"")</f>
        <v/>
      </c>
      <c r="I21" s="26" t="str">
        <f>IF(OR(A21="",ISBLANK(Qualification!P31)),"",IF(Qualification!Y31=TRUE,INDEX(codeinst,MATCH(Qualification!P31,libinst,0)),Qualification!P31))</f>
        <v/>
      </c>
      <c r="J21" s="26" t="str">
        <f>IF(OR(A21="",ISBLANK(Qualification!Q31)),"",IF(Qualification!Z31=TRUE,INDEX(codetform,MATCH(Qualification!Q31,libtform,0)),Qualification!Q31))</f>
        <v/>
      </c>
      <c r="K21" s="26" t="str">
        <f t="shared" si="0"/>
        <v/>
      </c>
      <c r="L21" s="104" t="str">
        <f>IF(OR(A21="",ISBLANK(Qualification!R31)),"",Qualification!R31)</f>
        <v/>
      </c>
      <c r="M21" s="50" t="str">
        <f>IF(OR(A21="",ISBLANK(Qualification!S31)),"",Qualification!S31)</f>
        <v/>
      </c>
      <c r="N21" s="50" t="str">
        <f>IF(OR(A21="",ISBLANK(Qualification!T31)),"",IF(Qualification!AC31=TRUE,INDEX(coderesult,MATCH(Qualification!T31,libresult,0)),Qualification!T31))</f>
        <v/>
      </c>
      <c r="O21" s="50" t="str">
        <f>IF(OR(A21="",ISBLANK(Qualification!U31),Qualification!U31="-"),"",IF(ISNA(MATCH(Qualification!U31,libtwolang,0)),Qualification!U31,IF(Qualification!AC31=TRUE,INDEX(codetwolang,MATCH(Qualification!U31,libtwolang,0)),Qualification!U31)))</f>
        <v/>
      </c>
      <c r="P21" s="50" t="str">
        <f>IF(OR(A21="",ISBLANK(Qualification!V31)),"",Qualification!V31)</f>
        <v/>
      </c>
    </row>
    <row r="22" spans="1:16">
      <c r="A22" s="26" t="str">
        <f>IF(Qualification!$A32&lt;&gt;"",IF(Qualification!C32&lt;&gt;"",IF(Qualification!C32="LOC.ID",CONCATENATE("LOC.",Qualification!AG$12),Qualification!C32),""),"")</f>
        <v/>
      </c>
      <c r="B22" s="51" t="str">
        <f>IF(A22&lt;&gt;"",Qualification!J32,"")</f>
        <v/>
      </c>
      <c r="C22" s="26" t="str">
        <f>IF(A22&lt;&gt;"",IF(Qualification!E32=TRUE,INDEX(codesex,MATCH(Qualification!D32,libsex,0)),Qualification!D32),"")</f>
        <v/>
      </c>
      <c r="D22" s="104" t="str">
        <f>IF(OR(A22="",ISBLANK(Qualification!F32)),"",Qualification!F32)</f>
        <v/>
      </c>
      <c r="E22" s="26" t="str">
        <f>IF(A22&lt;&gt;"",IF(Qualification!I32=TRUE,IF(INDEX(codegem,MATCH(Qualification!H32,libgem,0))&lt;8000,INDEX(codegem,MATCH(Qualification!H32,libgem,0)),""),Qualification!H32),"")</f>
        <v/>
      </c>
      <c r="F22" s="26" t="str">
        <f>IF(A22&lt;&gt;"",IF(Qualification!I32=TRUE,INDEX(codegemhist,MATCH(Qualification!H32,libgem,0)),""),"")</f>
        <v/>
      </c>
      <c r="G22" s="26" t="str">
        <f>IF(A22&lt;&gt;"",IF(Qualification!I32=TRUE,IF(INDEX(codegem,MATCH(Qualification!H32,libgem,0))&gt;=8000,INDEX(codegem,MATCH(Qualification!H32,libgem,0)),""),Qualification!H32),"")</f>
        <v/>
      </c>
      <c r="H22" s="26" t="str">
        <f>IF(A22&lt;&gt;"",IF(Qualification!Y32=TRUE,INDEX(libcatidinst,MATCH(Qualification!P32,libinst,0)),""),"")</f>
        <v/>
      </c>
      <c r="I22" s="26" t="str">
        <f>IF(OR(A22="",ISBLANK(Qualification!P32)),"",IF(Qualification!Y32=TRUE,INDEX(codeinst,MATCH(Qualification!P32,libinst,0)),Qualification!P32))</f>
        <v/>
      </c>
      <c r="J22" s="26" t="str">
        <f>IF(OR(A22="",ISBLANK(Qualification!Q32)),"",IF(Qualification!Z32=TRUE,INDEX(codetform,MATCH(Qualification!Q32,libtform,0)),Qualification!Q32))</f>
        <v/>
      </c>
      <c r="K22" s="26" t="str">
        <f t="shared" si="0"/>
        <v/>
      </c>
      <c r="L22" s="104" t="str">
        <f>IF(OR(A22="",ISBLANK(Qualification!R32)),"",Qualification!R32)</f>
        <v/>
      </c>
      <c r="M22" s="50" t="str">
        <f>IF(OR(A22="",ISBLANK(Qualification!S32)),"",Qualification!S32)</f>
        <v/>
      </c>
      <c r="N22" s="50" t="str">
        <f>IF(OR(A22="",ISBLANK(Qualification!T32)),"",IF(Qualification!AC32=TRUE,INDEX(coderesult,MATCH(Qualification!T32,libresult,0)),Qualification!T32))</f>
        <v/>
      </c>
      <c r="O22" s="50" t="str">
        <f>IF(OR(A22="",ISBLANK(Qualification!U32),Qualification!U32="-"),"",IF(ISNA(MATCH(Qualification!U32,libtwolang,0)),Qualification!U32,IF(Qualification!AC32=TRUE,INDEX(codetwolang,MATCH(Qualification!U32,libtwolang,0)),Qualification!U32)))</f>
        <v/>
      </c>
      <c r="P22" s="50" t="str">
        <f>IF(OR(A22="",ISBLANK(Qualification!V32)),"",Qualification!V32)</f>
        <v/>
      </c>
    </row>
    <row r="23" spans="1:16">
      <c r="A23" s="26" t="str">
        <f>IF(Qualification!$A33&lt;&gt;"",IF(Qualification!C33&lt;&gt;"",IF(Qualification!C33="LOC.ID",CONCATENATE("LOC.",Qualification!AG$12),Qualification!C33),""),"")</f>
        <v/>
      </c>
      <c r="B23" s="51" t="str">
        <f>IF(A23&lt;&gt;"",Qualification!J33,"")</f>
        <v/>
      </c>
      <c r="C23" s="26" t="str">
        <f>IF(A23&lt;&gt;"",IF(Qualification!E33=TRUE,INDEX(codesex,MATCH(Qualification!D33,libsex,0)),Qualification!D33),"")</f>
        <v/>
      </c>
      <c r="D23" s="104" t="str">
        <f>IF(OR(A23="",ISBLANK(Qualification!F33)),"",Qualification!F33)</f>
        <v/>
      </c>
      <c r="E23" s="26" t="str">
        <f>IF(A23&lt;&gt;"",IF(Qualification!I33=TRUE,IF(INDEX(codegem,MATCH(Qualification!H33,libgem,0))&lt;8000,INDEX(codegem,MATCH(Qualification!H33,libgem,0)),""),Qualification!H33),"")</f>
        <v/>
      </c>
      <c r="F23" s="26" t="str">
        <f>IF(A23&lt;&gt;"",IF(Qualification!I33=TRUE,INDEX(codegemhist,MATCH(Qualification!H33,libgem,0)),""),"")</f>
        <v/>
      </c>
      <c r="G23" s="26" t="str">
        <f>IF(A23&lt;&gt;"",IF(Qualification!I33=TRUE,IF(INDEX(codegem,MATCH(Qualification!H33,libgem,0))&gt;=8000,INDEX(codegem,MATCH(Qualification!H33,libgem,0)),""),Qualification!H33),"")</f>
        <v/>
      </c>
      <c r="H23" s="26" t="str">
        <f>IF(A23&lt;&gt;"",IF(Qualification!Y33=TRUE,INDEX(libcatidinst,MATCH(Qualification!P33,libinst,0)),""),"")</f>
        <v/>
      </c>
      <c r="I23" s="26" t="str">
        <f>IF(OR(A23="",ISBLANK(Qualification!P33)),"",IF(Qualification!Y33=TRUE,INDEX(codeinst,MATCH(Qualification!P33,libinst,0)),Qualification!P33))</f>
        <v/>
      </c>
      <c r="J23" s="26" t="str">
        <f>IF(OR(A23="",ISBLANK(Qualification!Q33)),"",IF(Qualification!Z33=TRUE,INDEX(codetform,MATCH(Qualification!Q33,libtform,0)),Qualification!Q33))</f>
        <v/>
      </c>
      <c r="K23" s="26" t="str">
        <f t="shared" si="0"/>
        <v/>
      </c>
      <c r="L23" s="104" t="str">
        <f>IF(OR(A23="",ISBLANK(Qualification!R33)),"",Qualification!R33)</f>
        <v/>
      </c>
      <c r="M23" s="50" t="str">
        <f>IF(OR(A23="",ISBLANK(Qualification!S33)),"",Qualification!S33)</f>
        <v/>
      </c>
      <c r="N23" s="50" t="str">
        <f>IF(OR(A23="",ISBLANK(Qualification!T33)),"",IF(Qualification!AC33=TRUE,INDEX(coderesult,MATCH(Qualification!T33,libresult,0)),Qualification!T33))</f>
        <v/>
      </c>
      <c r="O23" s="50" t="str">
        <f>IF(OR(A23="",ISBLANK(Qualification!U33),Qualification!U33="-"),"",IF(ISNA(MATCH(Qualification!U33,libtwolang,0)),Qualification!U33,IF(Qualification!AC33=TRUE,INDEX(codetwolang,MATCH(Qualification!U33,libtwolang,0)),Qualification!U33)))</f>
        <v/>
      </c>
      <c r="P23" s="50" t="str">
        <f>IF(OR(A23="",ISBLANK(Qualification!V33)),"",Qualification!V33)</f>
        <v/>
      </c>
    </row>
    <row r="24" spans="1:16">
      <c r="A24" s="26" t="str">
        <f>IF(Qualification!$A34&lt;&gt;"",IF(Qualification!C34&lt;&gt;"",IF(Qualification!C34="LOC.ID",CONCATENATE("LOC.",Qualification!AG$12),Qualification!C34),""),"")</f>
        <v/>
      </c>
      <c r="B24" s="51" t="str">
        <f>IF(A24&lt;&gt;"",Qualification!J34,"")</f>
        <v/>
      </c>
      <c r="C24" s="26" t="str">
        <f>IF(A24&lt;&gt;"",IF(Qualification!E34=TRUE,INDEX(codesex,MATCH(Qualification!D34,libsex,0)),Qualification!D34),"")</f>
        <v/>
      </c>
      <c r="D24" s="104" t="str">
        <f>IF(OR(A24="",ISBLANK(Qualification!F34)),"",Qualification!F34)</f>
        <v/>
      </c>
      <c r="E24" s="26" t="str">
        <f>IF(A24&lt;&gt;"",IF(Qualification!I34=TRUE,IF(INDEX(codegem,MATCH(Qualification!H34,libgem,0))&lt;8000,INDEX(codegem,MATCH(Qualification!H34,libgem,0)),""),Qualification!H34),"")</f>
        <v/>
      </c>
      <c r="F24" s="26" t="str">
        <f>IF(A24&lt;&gt;"",IF(Qualification!I34=TRUE,INDEX(codegemhist,MATCH(Qualification!H34,libgem,0)),""),"")</f>
        <v/>
      </c>
      <c r="G24" s="26" t="str">
        <f>IF(A24&lt;&gt;"",IF(Qualification!I34=TRUE,IF(INDEX(codegem,MATCH(Qualification!H34,libgem,0))&gt;=8000,INDEX(codegem,MATCH(Qualification!H34,libgem,0)),""),Qualification!H34),"")</f>
        <v/>
      </c>
      <c r="H24" s="26" t="str">
        <f>IF(A24&lt;&gt;"",IF(Qualification!Y34=TRUE,INDEX(libcatidinst,MATCH(Qualification!P34,libinst,0)),""),"")</f>
        <v/>
      </c>
      <c r="I24" s="26" t="str">
        <f>IF(OR(A24="",ISBLANK(Qualification!P34)),"",IF(Qualification!Y34=TRUE,INDEX(codeinst,MATCH(Qualification!P34,libinst,0)),Qualification!P34))</f>
        <v/>
      </c>
      <c r="J24" s="26" t="str">
        <f>IF(OR(A24="",ISBLANK(Qualification!Q34)),"",IF(Qualification!Z34=TRUE,INDEX(codetform,MATCH(Qualification!Q34,libtform,0)),Qualification!Q34))</f>
        <v/>
      </c>
      <c r="K24" s="26" t="str">
        <f t="shared" si="0"/>
        <v/>
      </c>
      <c r="L24" s="104" t="str">
        <f>IF(OR(A24="",ISBLANK(Qualification!R34)),"",Qualification!R34)</f>
        <v/>
      </c>
      <c r="M24" s="50" t="str">
        <f>IF(OR(A24="",ISBLANK(Qualification!S34)),"",Qualification!S34)</f>
        <v/>
      </c>
      <c r="N24" s="50" t="str">
        <f>IF(OR(A24="",ISBLANK(Qualification!T34)),"",IF(Qualification!AC34=TRUE,INDEX(coderesult,MATCH(Qualification!T34,libresult,0)),Qualification!T34))</f>
        <v/>
      </c>
      <c r="O24" s="50" t="str">
        <f>IF(OR(A24="",ISBLANK(Qualification!U34),Qualification!U34="-"),"",IF(ISNA(MATCH(Qualification!U34,libtwolang,0)),Qualification!U34,IF(Qualification!AC34=TRUE,INDEX(codetwolang,MATCH(Qualification!U34,libtwolang,0)),Qualification!U34)))</f>
        <v/>
      </c>
      <c r="P24" s="50" t="str">
        <f>IF(OR(A24="",ISBLANK(Qualification!V34)),"",Qualification!V34)</f>
        <v/>
      </c>
    </row>
    <row r="25" spans="1:16">
      <c r="A25" s="26" t="str">
        <f>IF(Qualification!$A35&lt;&gt;"",IF(Qualification!C35&lt;&gt;"",IF(Qualification!C35="LOC.ID",CONCATENATE("LOC.",Qualification!AG$12),Qualification!C35),""),"")</f>
        <v/>
      </c>
      <c r="B25" s="51" t="str">
        <f>IF(A25&lt;&gt;"",Qualification!J35,"")</f>
        <v/>
      </c>
      <c r="C25" s="26" t="str">
        <f>IF(A25&lt;&gt;"",IF(Qualification!E35=TRUE,INDEX(codesex,MATCH(Qualification!D35,libsex,0)),Qualification!D35),"")</f>
        <v/>
      </c>
      <c r="D25" s="104" t="str">
        <f>IF(OR(A25="",ISBLANK(Qualification!F35)),"",Qualification!F35)</f>
        <v/>
      </c>
      <c r="E25" s="26" t="str">
        <f>IF(A25&lt;&gt;"",IF(Qualification!I35=TRUE,IF(INDEX(codegem,MATCH(Qualification!H35,libgem,0))&lt;8000,INDEX(codegem,MATCH(Qualification!H35,libgem,0)),""),Qualification!H35),"")</f>
        <v/>
      </c>
      <c r="F25" s="26" t="str">
        <f>IF(A25&lt;&gt;"",IF(Qualification!I35=TRUE,INDEX(codegemhist,MATCH(Qualification!H35,libgem,0)),""),"")</f>
        <v/>
      </c>
      <c r="G25" s="26" t="str">
        <f>IF(A25&lt;&gt;"",IF(Qualification!I35=TRUE,IF(INDEX(codegem,MATCH(Qualification!H35,libgem,0))&gt;=8000,INDEX(codegem,MATCH(Qualification!H35,libgem,0)),""),Qualification!H35),"")</f>
        <v/>
      </c>
      <c r="H25" s="26" t="str">
        <f>IF(A25&lt;&gt;"",IF(Qualification!Y35=TRUE,INDEX(libcatidinst,MATCH(Qualification!P35,libinst,0)),""),"")</f>
        <v/>
      </c>
      <c r="I25" s="26" t="str">
        <f>IF(OR(A25="",ISBLANK(Qualification!P35)),"",IF(Qualification!Y35=TRUE,INDEX(codeinst,MATCH(Qualification!P35,libinst,0)),Qualification!P35))</f>
        <v/>
      </c>
      <c r="J25" s="26" t="str">
        <f>IF(OR(A25="",ISBLANK(Qualification!Q35)),"",IF(Qualification!Z35=TRUE,INDEX(codetform,MATCH(Qualification!Q35,libtform,0)),Qualification!Q35))</f>
        <v/>
      </c>
      <c r="K25" s="26" t="str">
        <f t="shared" si="0"/>
        <v/>
      </c>
      <c r="L25" s="104" t="str">
        <f>IF(OR(A25="",ISBLANK(Qualification!R35)),"",Qualification!R35)</f>
        <v/>
      </c>
      <c r="M25" s="50" t="str">
        <f>IF(OR(A25="",ISBLANK(Qualification!S35)),"",Qualification!S35)</f>
        <v/>
      </c>
      <c r="N25" s="50" t="str">
        <f>IF(OR(A25="",ISBLANK(Qualification!T35)),"",IF(Qualification!AC35=TRUE,INDEX(coderesult,MATCH(Qualification!T35,libresult,0)),Qualification!T35))</f>
        <v/>
      </c>
      <c r="O25" s="50" t="str">
        <f>IF(OR(A25="",ISBLANK(Qualification!U35),Qualification!U35="-"),"",IF(ISNA(MATCH(Qualification!U35,libtwolang,0)),Qualification!U35,IF(Qualification!AC35=TRUE,INDEX(codetwolang,MATCH(Qualification!U35,libtwolang,0)),Qualification!U35)))</f>
        <v/>
      </c>
      <c r="P25" s="50" t="str">
        <f>IF(OR(A25="",ISBLANK(Qualification!V35)),"",Qualification!V35)</f>
        <v/>
      </c>
    </row>
    <row r="26" spans="1:16">
      <c r="A26" s="26" t="str">
        <f>IF(Qualification!$A36&lt;&gt;"",IF(Qualification!C36&lt;&gt;"",IF(Qualification!C36="LOC.ID",CONCATENATE("LOC.",Qualification!AG$12),Qualification!C36),""),"")</f>
        <v/>
      </c>
      <c r="B26" s="51" t="str">
        <f>IF(A26&lt;&gt;"",Qualification!J36,"")</f>
        <v/>
      </c>
      <c r="C26" s="26" t="str">
        <f>IF(A26&lt;&gt;"",IF(Qualification!E36=TRUE,INDEX(codesex,MATCH(Qualification!D36,libsex,0)),Qualification!D36),"")</f>
        <v/>
      </c>
      <c r="D26" s="104" t="str">
        <f>IF(OR(A26="",ISBLANK(Qualification!F36)),"",Qualification!F36)</f>
        <v/>
      </c>
      <c r="E26" s="26" t="str">
        <f>IF(A26&lt;&gt;"",IF(Qualification!I36=TRUE,IF(INDEX(codegem,MATCH(Qualification!H36,libgem,0))&lt;8000,INDEX(codegem,MATCH(Qualification!H36,libgem,0)),""),Qualification!H36),"")</f>
        <v/>
      </c>
      <c r="F26" s="26" t="str">
        <f>IF(A26&lt;&gt;"",IF(Qualification!I36=TRUE,INDEX(codegemhist,MATCH(Qualification!H36,libgem,0)),""),"")</f>
        <v/>
      </c>
      <c r="G26" s="26" t="str">
        <f>IF(A26&lt;&gt;"",IF(Qualification!I36=TRUE,IF(INDEX(codegem,MATCH(Qualification!H36,libgem,0))&gt;=8000,INDEX(codegem,MATCH(Qualification!H36,libgem,0)),""),Qualification!H36),"")</f>
        <v/>
      </c>
      <c r="H26" s="26" t="str">
        <f>IF(A26&lt;&gt;"",IF(Qualification!Y36=TRUE,INDEX(libcatidinst,MATCH(Qualification!P36,libinst,0)),""),"")</f>
        <v/>
      </c>
      <c r="I26" s="26" t="str">
        <f>IF(OR(A26="",ISBLANK(Qualification!P36)),"",IF(Qualification!Y36=TRUE,INDEX(codeinst,MATCH(Qualification!P36,libinst,0)),Qualification!P36))</f>
        <v/>
      </c>
      <c r="J26" s="26" t="str">
        <f>IF(OR(A26="",ISBLANK(Qualification!Q36)),"",IF(Qualification!Z36=TRUE,INDEX(codetform,MATCH(Qualification!Q36,libtform,0)),Qualification!Q36))</f>
        <v/>
      </c>
      <c r="K26" s="26" t="str">
        <f t="shared" si="0"/>
        <v/>
      </c>
      <c r="L26" s="104" t="str">
        <f>IF(OR(A26="",ISBLANK(Qualification!R36)),"",Qualification!R36)</f>
        <v/>
      </c>
      <c r="M26" s="50" t="str">
        <f>IF(OR(A26="",ISBLANK(Qualification!S36)),"",Qualification!S36)</f>
        <v/>
      </c>
      <c r="N26" s="50" t="str">
        <f>IF(OR(A26="",ISBLANK(Qualification!T36)),"",IF(Qualification!AC36=TRUE,INDEX(coderesult,MATCH(Qualification!T36,libresult,0)),Qualification!T36))</f>
        <v/>
      </c>
      <c r="O26" s="50" t="str">
        <f>IF(OR(A26="",ISBLANK(Qualification!U36),Qualification!U36="-"),"",IF(ISNA(MATCH(Qualification!U36,libtwolang,0)),Qualification!U36,IF(Qualification!AC36=TRUE,INDEX(codetwolang,MATCH(Qualification!U36,libtwolang,0)),Qualification!U36)))</f>
        <v/>
      </c>
      <c r="P26" s="50" t="str">
        <f>IF(OR(A26="",ISBLANK(Qualification!V36)),"",Qualification!V36)</f>
        <v/>
      </c>
    </row>
    <row r="27" spans="1:16">
      <c r="A27" s="26" t="str">
        <f>IF(Qualification!$A37&lt;&gt;"",IF(Qualification!C37&lt;&gt;"",IF(Qualification!C37="LOC.ID",CONCATENATE("LOC.",Qualification!AG$12),Qualification!C37),""),"")</f>
        <v/>
      </c>
      <c r="B27" s="51" t="str">
        <f>IF(A27&lt;&gt;"",Qualification!J37,"")</f>
        <v/>
      </c>
      <c r="C27" s="26" t="str">
        <f>IF(A27&lt;&gt;"",IF(Qualification!E37=TRUE,INDEX(codesex,MATCH(Qualification!D37,libsex,0)),Qualification!D37),"")</f>
        <v/>
      </c>
      <c r="D27" s="104" t="str">
        <f>IF(OR(A27="",ISBLANK(Qualification!F37)),"",Qualification!F37)</f>
        <v/>
      </c>
      <c r="E27" s="26" t="str">
        <f>IF(A27&lt;&gt;"",IF(Qualification!I37=TRUE,IF(INDEX(codegem,MATCH(Qualification!H37,libgem,0))&lt;8000,INDEX(codegem,MATCH(Qualification!H37,libgem,0)),""),Qualification!H37),"")</f>
        <v/>
      </c>
      <c r="F27" s="26" t="str">
        <f>IF(A27&lt;&gt;"",IF(Qualification!I37=TRUE,INDEX(codegemhist,MATCH(Qualification!H37,libgem,0)),""),"")</f>
        <v/>
      </c>
      <c r="G27" s="26" t="str">
        <f>IF(A27&lt;&gt;"",IF(Qualification!I37=TRUE,IF(INDEX(codegem,MATCH(Qualification!H37,libgem,0))&gt;=8000,INDEX(codegem,MATCH(Qualification!H37,libgem,0)),""),Qualification!H37),"")</f>
        <v/>
      </c>
      <c r="H27" s="26" t="str">
        <f>IF(A27&lt;&gt;"",IF(Qualification!Y37=TRUE,INDEX(libcatidinst,MATCH(Qualification!P37,libinst,0)),""),"")</f>
        <v/>
      </c>
      <c r="I27" s="26" t="str">
        <f>IF(OR(A27="",ISBLANK(Qualification!P37)),"",IF(Qualification!Y37=TRUE,INDEX(codeinst,MATCH(Qualification!P37,libinst,0)),Qualification!P37))</f>
        <v/>
      </c>
      <c r="J27" s="26" t="str">
        <f>IF(OR(A27="",ISBLANK(Qualification!Q37)),"",IF(Qualification!Z37=TRUE,INDEX(codetform,MATCH(Qualification!Q37,libtform,0)),Qualification!Q37))</f>
        <v/>
      </c>
      <c r="K27" s="26" t="str">
        <f t="shared" si="0"/>
        <v/>
      </c>
      <c r="L27" s="104" t="str">
        <f>IF(OR(A27="",ISBLANK(Qualification!R37)),"",Qualification!R37)</f>
        <v/>
      </c>
      <c r="M27" s="50" t="str">
        <f>IF(OR(A27="",ISBLANK(Qualification!S37)),"",Qualification!S37)</f>
        <v/>
      </c>
      <c r="N27" s="50" t="str">
        <f>IF(OR(A27="",ISBLANK(Qualification!T37)),"",IF(Qualification!AC37=TRUE,INDEX(coderesult,MATCH(Qualification!T37,libresult,0)),Qualification!T37))</f>
        <v/>
      </c>
      <c r="O27" s="50" t="str">
        <f>IF(OR(A27="",ISBLANK(Qualification!U37),Qualification!U37="-"),"",IF(ISNA(MATCH(Qualification!U37,libtwolang,0)),Qualification!U37,IF(Qualification!AC37=TRUE,INDEX(codetwolang,MATCH(Qualification!U37,libtwolang,0)),Qualification!U37)))</f>
        <v/>
      </c>
      <c r="P27" s="50" t="str">
        <f>IF(OR(A27="",ISBLANK(Qualification!V37)),"",Qualification!V37)</f>
        <v/>
      </c>
    </row>
    <row r="28" spans="1:16">
      <c r="A28" s="26" t="str">
        <f>IF(Qualification!$A38&lt;&gt;"",IF(Qualification!C38&lt;&gt;"",IF(Qualification!C38="LOC.ID",CONCATENATE("LOC.",Qualification!AG$12),Qualification!C38),""),"")</f>
        <v/>
      </c>
      <c r="B28" s="51" t="str">
        <f>IF(A28&lt;&gt;"",Qualification!J38,"")</f>
        <v/>
      </c>
      <c r="C28" s="26" t="str">
        <f>IF(A28&lt;&gt;"",IF(Qualification!E38=TRUE,INDEX(codesex,MATCH(Qualification!D38,libsex,0)),Qualification!D38),"")</f>
        <v/>
      </c>
      <c r="D28" s="104" t="str">
        <f>IF(OR(A28="",ISBLANK(Qualification!F38)),"",Qualification!F38)</f>
        <v/>
      </c>
      <c r="E28" s="26" t="str">
        <f>IF(A28&lt;&gt;"",IF(Qualification!I38=TRUE,IF(INDEX(codegem,MATCH(Qualification!H38,libgem,0))&lt;8000,INDEX(codegem,MATCH(Qualification!H38,libgem,0)),""),Qualification!H38),"")</f>
        <v/>
      </c>
      <c r="F28" s="26" t="str">
        <f>IF(A28&lt;&gt;"",IF(Qualification!I38=TRUE,INDEX(codegemhist,MATCH(Qualification!H38,libgem,0)),""),"")</f>
        <v/>
      </c>
      <c r="G28" s="26" t="str">
        <f>IF(A28&lt;&gt;"",IF(Qualification!I38=TRUE,IF(INDEX(codegem,MATCH(Qualification!H38,libgem,0))&gt;=8000,INDEX(codegem,MATCH(Qualification!H38,libgem,0)),""),Qualification!H38),"")</f>
        <v/>
      </c>
      <c r="H28" s="26" t="str">
        <f>IF(A28&lt;&gt;"",IF(Qualification!Y38=TRUE,INDEX(libcatidinst,MATCH(Qualification!P38,libinst,0)),""),"")</f>
        <v/>
      </c>
      <c r="I28" s="26" t="str">
        <f>IF(OR(A28="",ISBLANK(Qualification!P38)),"",IF(Qualification!Y38=TRUE,INDEX(codeinst,MATCH(Qualification!P38,libinst,0)),Qualification!P38))</f>
        <v/>
      </c>
      <c r="J28" s="26" t="str">
        <f>IF(OR(A28="",ISBLANK(Qualification!Q38)),"",IF(Qualification!Z38=TRUE,INDEX(codetform,MATCH(Qualification!Q38,libtform,0)),Qualification!Q38))</f>
        <v/>
      </c>
      <c r="K28" s="26" t="str">
        <f t="shared" si="0"/>
        <v/>
      </c>
      <c r="L28" s="104" t="str">
        <f>IF(OR(A28="",ISBLANK(Qualification!R38)),"",Qualification!R38)</f>
        <v/>
      </c>
      <c r="M28" s="50" t="str">
        <f>IF(OR(A28="",ISBLANK(Qualification!S38)),"",Qualification!S38)</f>
        <v/>
      </c>
      <c r="N28" s="50" t="str">
        <f>IF(OR(A28="",ISBLANK(Qualification!T38)),"",IF(Qualification!AC38=TRUE,INDEX(coderesult,MATCH(Qualification!T38,libresult,0)),Qualification!T38))</f>
        <v/>
      </c>
      <c r="O28" s="50" t="str">
        <f>IF(OR(A28="",ISBLANK(Qualification!U38),Qualification!U38="-"),"",IF(ISNA(MATCH(Qualification!U38,libtwolang,0)),Qualification!U38,IF(Qualification!AC38=TRUE,INDEX(codetwolang,MATCH(Qualification!U38,libtwolang,0)),Qualification!U38)))</f>
        <v/>
      </c>
      <c r="P28" s="50" t="str">
        <f>IF(OR(A28="",ISBLANK(Qualification!V38)),"",Qualification!V38)</f>
        <v/>
      </c>
    </row>
    <row r="29" spans="1:16">
      <c r="A29" s="26" t="str">
        <f>IF(Qualification!$A39&lt;&gt;"",IF(Qualification!C39&lt;&gt;"",IF(Qualification!C39="LOC.ID",CONCATENATE("LOC.",Qualification!AG$12),Qualification!C39),""),"")</f>
        <v/>
      </c>
      <c r="B29" s="51" t="str">
        <f>IF(A29&lt;&gt;"",Qualification!J39,"")</f>
        <v/>
      </c>
      <c r="C29" s="26" t="str">
        <f>IF(A29&lt;&gt;"",IF(Qualification!E39=TRUE,INDEX(codesex,MATCH(Qualification!D39,libsex,0)),Qualification!D39),"")</f>
        <v/>
      </c>
      <c r="D29" s="104" t="str">
        <f>IF(OR(A29="",ISBLANK(Qualification!F39)),"",Qualification!F39)</f>
        <v/>
      </c>
      <c r="E29" s="26" t="str">
        <f>IF(A29&lt;&gt;"",IF(Qualification!I39=TRUE,IF(INDEX(codegem,MATCH(Qualification!H39,libgem,0))&lt;8000,INDEX(codegem,MATCH(Qualification!H39,libgem,0)),""),Qualification!H39),"")</f>
        <v/>
      </c>
      <c r="F29" s="26" t="str">
        <f>IF(A29&lt;&gt;"",IF(Qualification!I39=TRUE,INDEX(codegemhist,MATCH(Qualification!H39,libgem,0)),""),"")</f>
        <v/>
      </c>
      <c r="G29" s="26" t="str">
        <f>IF(A29&lt;&gt;"",IF(Qualification!I39=TRUE,IF(INDEX(codegem,MATCH(Qualification!H39,libgem,0))&gt;=8000,INDEX(codegem,MATCH(Qualification!H39,libgem,0)),""),Qualification!H39),"")</f>
        <v/>
      </c>
      <c r="H29" s="26" t="str">
        <f>IF(A29&lt;&gt;"",IF(Qualification!Y39=TRUE,INDEX(libcatidinst,MATCH(Qualification!P39,libinst,0)),""),"")</f>
        <v/>
      </c>
      <c r="I29" s="26" t="str">
        <f>IF(OR(A29="",ISBLANK(Qualification!P39)),"",IF(Qualification!Y39=TRUE,INDEX(codeinst,MATCH(Qualification!P39,libinst,0)),Qualification!P39))</f>
        <v/>
      </c>
      <c r="J29" s="26" t="str">
        <f>IF(OR(A29="",ISBLANK(Qualification!Q39)),"",IF(Qualification!Z39=TRUE,INDEX(codetform,MATCH(Qualification!Q39,libtform,0)),Qualification!Q39))</f>
        <v/>
      </c>
      <c r="K29" s="26" t="str">
        <f t="shared" si="0"/>
        <v/>
      </c>
      <c r="L29" s="104" t="str">
        <f>IF(OR(A29="",ISBLANK(Qualification!R39)),"",Qualification!R39)</f>
        <v/>
      </c>
      <c r="M29" s="50" t="str">
        <f>IF(OR(A29="",ISBLANK(Qualification!S39)),"",Qualification!S39)</f>
        <v/>
      </c>
      <c r="N29" s="50" t="str">
        <f>IF(OR(A29="",ISBLANK(Qualification!T39)),"",IF(Qualification!AC39=TRUE,INDEX(coderesult,MATCH(Qualification!T39,libresult,0)),Qualification!T39))</f>
        <v/>
      </c>
      <c r="O29" s="50" t="str">
        <f>IF(OR(A29="",ISBLANK(Qualification!U39),Qualification!U39="-"),"",IF(ISNA(MATCH(Qualification!U39,libtwolang,0)),Qualification!U39,IF(Qualification!AC39=TRUE,INDEX(codetwolang,MATCH(Qualification!U39,libtwolang,0)),Qualification!U39)))</f>
        <v/>
      </c>
      <c r="P29" s="50" t="str">
        <f>IF(OR(A29="",ISBLANK(Qualification!V39)),"",Qualification!V39)</f>
        <v/>
      </c>
    </row>
    <row r="30" spans="1:16">
      <c r="A30" s="26" t="str">
        <f>IF(Qualification!$A40&lt;&gt;"",IF(Qualification!C40&lt;&gt;"",IF(Qualification!C40="LOC.ID",CONCATENATE("LOC.",Qualification!AG$12),Qualification!C40),""),"")</f>
        <v/>
      </c>
      <c r="B30" s="51" t="str">
        <f>IF(A30&lt;&gt;"",Qualification!J40,"")</f>
        <v/>
      </c>
      <c r="C30" s="26" t="str">
        <f>IF(A30&lt;&gt;"",IF(Qualification!E40=TRUE,INDEX(codesex,MATCH(Qualification!D40,libsex,0)),Qualification!D40),"")</f>
        <v/>
      </c>
      <c r="D30" s="104" t="str">
        <f>IF(OR(A30="",ISBLANK(Qualification!F40)),"",Qualification!F40)</f>
        <v/>
      </c>
      <c r="E30" s="26" t="str">
        <f>IF(A30&lt;&gt;"",IF(Qualification!I40=TRUE,IF(INDEX(codegem,MATCH(Qualification!H40,libgem,0))&lt;8000,INDEX(codegem,MATCH(Qualification!H40,libgem,0)),""),Qualification!H40),"")</f>
        <v/>
      </c>
      <c r="F30" s="26" t="str">
        <f>IF(A30&lt;&gt;"",IF(Qualification!I40=TRUE,INDEX(codegemhist,MATCH(Qualification!H40,libgem,0)),""),"")</f>
        <v/>
      </c>
      <c r="G30" s="26" t="str">
        <f>IF(A30&lt;&gt;"",IF(Qualification!I40=TRUE,IF(INDEX(codegem,MATCH(Qualification!H40,libgem,0))&gt;=8000,INDEX(codegem,MATCH(Qualification!H40,libgem,0)),""),Qualification!H40),"")</f>
        <v/>
      </c>
      <c r="H30" s="26" t="str">
        <f>IF(A30&lt;&gt;"",IF(Qualification!Y40=TRUE,INDEX(libcatidinst,MATCH(Qualification!P40,libinst,0)),""),"")</f>
        <v/>
      </c>
      <c r="I30" s="26" t="str">
        <f>IF(OR(A30="",ISBLANK(Qualification!P40)),"",IF(Qualification!Y40=TRUE,INDEX(codeinst,MATCH(Qualification!P40,libinst,0)),Qualification!P40))</f>
        <v/>
      </c>
      <c r="J30" s="26" t="str">
        <f>IF(OR(A30="",ISBLANK(Qualification!Q40)),"",IF(Qualification!Z40=TRUE,INDEX(codetform,MATCH(Qualification!Q40,libtform,0)),Qualification!Q40))</f>
        <v/>
      </c>
      <c r="K30" s="26" t="str">
        <f t="shared" si="0"/>
        <v/>
      </c>
      <c r="L30" s="104" t="str">
        <f>IF(OR(A30="",ISBLANK(Qualification!R40)),"",Qualification!R40)</f>
        <v/>
      </c>
      <c r="M30" s="50" t="str">
        <f>IF(OR(A30="",ISBLANK(Qualification!S40)),"",Qualification!S40)</f>
        <v/>
      </c>
      <c r="N30" s="50" t="str">
        <f>IF(OR(A30="",ISBLANK(Qualification!T40)),"",IF(Qualification!AC40=TRUE,INDEX(coderesult,MATCH(Qualification!T40,libresult,0)),Qualification!T40))</f>
        <v/>
      </c>
      <c r="O30" s="50" t="str">
        <f>IF(OR(A30="",ISBLANK(Qualification!U40),Qualification!U40="-"),"",IF(ISNA(MATCH(Qualification!U40,libtwolang,0)),Qualification!U40,IF(Qualification!AC40=TRUE,INDEX(codetwolang,MATCH(Qualification!U40,libtwolang,0)),Qualification!U40)))</f>
        <v/>
      </c>
      <c r="P30" s="50" t="str">
        <f>IF(OR(A30="",ISBLANK(Qualification!V40)),"",Qualification!V40)</f>
        <v/>
      </c>
    </row>
    <row r="31" spans="1:16">
      <c r="A31" s="26" t="str">
        <f>IF(Qualification!$A41&lt;&gt;"",IF(Qualification!C41&lt;&gt;"",IF(Qualification!C41="LOC.ID",CONCATENATE("LOC.",Qualification!AG$12),Qualification!C41),""),"")</f>
        <v/>
      </c>
      <c r="B31" s="51" t="str">
        <f>IF(A31&lt;&gt;"",Qualification!J41,"")</f>
        <v/>
      </c>
      <c r="C31" s="26" t="str">
        <f>IF(A31&lt;&gt;"",IF(Qualification!E41=TRUE,INDEX(codesex,MATCH(Qualification!D41,libsex,0)),Qualification!D41),"")</f>
        <v/>
      </c>
      <c r="D31" s="104" t="str">
        <f>IF(OR(A31="",ISBLANK(Qualification!F41)),"",Qualification!F41)</f>
        <v/>
      </c>
      <c r="E31" s="26" t="str">
        <f>IF(A31&lt;&gt;"",IF(Qualification!I41=TRUE,IF(INDEX(codegem,MATCH(Qualification!H41,libgem,0))&lt;8000,INDEX(codegem,MATCH(Qualification!H41,libgem,0)),""),Qualification!H41),"")</f>
        <v/>
      </c>
      <c r="F31" s="26" t="str">
        <f>IF(A31&lt;&gt;"",IF(Qualification!I41=TRUE,INDEX(codegemhist,MATCH(Qualification!H41,libgem,0)),""),"")</f>
        <v/>
      </c>
      <c r="G31" s="26" t="str">
        <f>IF(A31&lt;&gt;"",IF(Qualification!I41=TRUE,IF(INDEX(codegem,MATCH(Qualification!H41,libgem,0))&gt;=8000,INDEX(codegem,MATCH(Qualification!H41,libgem,0)),""),Qualification!H41),"")</f>
        <v/>
      </c>
      <c r="H31" s="26" t="str">
        <f>IF(A31&lt;&gt;"",IF(Qualification!Y41=TRUE,INDEX(libcatidinst,MATCH(Qualification!P41,libinst,0)),""),"")</f>
        <v/>
      </c>
      <c r="I31" s="26" t="str">
        <f>IF(OR(A31="",ISBLANK(Qualification!P41)),"",IF(Qualification!Y41=TRUE,INDEX(codeinst,MATCH(Qualification!P41,libinst,0)),Qualification!P41))</f>
        <v/>
      </c>
      <c r="J31" s="26" t="str">
        <f>IF(OR(A31="",ISBLANK(Qualification!Q41)),"",IF(Qualification!Z41=TRUE,INDEX(codetform,MATCH(Qualification!Q41,libtform,0)),Qualification!Q41))</f>
        <v/>
      </c>
      <c r="K31" s="26" t="str">
        <f t="shared" si="0"/>
        <v/>
      </c>
      <c r="L31" s="104" t="str">
        <f>IF(OR(A31="",ISBLANK(Qualification!R41)),"",Qualification!R41)</f>
        <v/>
      </c>
      <c r="M31" s="50" t="str">
        <f>IF(OR(A31="",ISBLANK(Qualification!S41)),"",Qualification!S41)</f>
        <v/>
      </c>
      <c r="N31" s="50" t="str">
        <f>IF(OR(A31="",ISBLANK(Qualification!T41)),"",IF(Qualification!AC41=TRUE,INDEX(coderesult,MATCH(Qualification!T41,libresult,0)),Qualification!T41))</f>
        <v/>
      </c>
      <c r="O31" s="50" t="str">
        <f>IF(OR(A31="",ISBLANK(Qualification!U41),Qualification!U41="-"),"",IF(ISNA(MATCH(Qualification!U41,libtwolang,0)),Qualification!U41,IF(Qualification!AC41=TRUE,INDEX(codetwolang,MATCH(Qualification!U41,libtwolang,0)),Qualification!U41)))</f>
        <v/>
      </c>
      <c r="P31" s="50" t="str">
        <f>IF(OR(A31="",ISBLANK(Qualification!V41)),"",Qualification!V41)</f>
        <v/>
      </c>
    </row>
    <row r="32" spans="1:16">
      <c r="A32" s="26" t="str">
        <f>IF(Qualification!$A42&lt;&gt;"",IF(Qualification!C42&lt;&gt;"",IF(Qualification!C42="LOC.ID",CONCATENATE("LOC.",Qualification!AG$12),Qualification!C42),""),"")</f>
        <v/>
      </c>
      <c r="B32" s="51" t="str">
        <f>IF(A32&lt;&gt;"",Qualification!J42,"")</f>
        <v/>
      </c>
      <c r="C32" s="26" t="str">
        <f>IF(A32&lt;&gt;"",IF(Qualification!E42=TRUE,INDEX(codesex,MATCH(Qualification!D42,libsex,0)),Qualification!D42),"")</f>
        <v/>
      </c>
      <c r="D32" s="104" t="str">
        <f>IF(OR(A32="",ISBLANK(Qualification!F42)),"",Qualification!F42)</f>
        <v/>
      </c>
      <c r="E32" s="26" t="str">
        <f>IF(A32&lt;&gt;"",IF(Qualification!I42=TRUE,IF(INDEX(codegem,MATCH(Qualification!H42,libgem,0))&lt;8000,INDEX(codegem,MATCH(Qualification!H42,libgem,0)),""),Qualification!H42),"")</f>
        <v/>
      </c>
      <c r="F32" s="26" t="str">
        <f>IF(A32&lt;&gt;"",IF(Qualification!I42=TRUE,INDEX(codegemhist,MATCH(Qualification!H42,libgem,0)),""),"")</f>
        <v/>
      </c>
      <c r="G32" s="26" t="str">
        <f>IF(A32&lt;&gt;"",IF(Qualification!I42=TRUE,IF(INDEX(codegem,MATCH(Qualification!H42,libgem,0))&gt;=8000,INDEX(codegem,MATCH(Qualification!H42,libgem,0)),""),Qualification!H42),"")</f>
        <v/>
      </c>
      <c r="H32" s="26" t="str">
        <f>IF(A32&lt;&gt;"",IF(Qualification!Y42=TRUE,INDEX(libcatidinst,MATCH(Qualification!P42,libinst,0)),""),"")</f>
        <v/>
      </c>
      <c r="I32" s="26" t="str">
        <f>IF(OR(A32="",ISBLANK(Qualification!P42)),"",IF(Qualification!Y42=TRUE,INDEX(codeinst,MATCH(Qualification!P42,libinst,0)),Qualification!P42))</f>
        <v/>
      </c>
      <c r="J32" s="26" t="str">
        <f>IF(OR(A32="",ISBLANK(Qualification!Q42)),"",IF(Qualification!Z42=TRUE,INDEX(codetform,MATCH(Qualification!Q42,libtform,0)),Qualification!Q42))</f>
        <v/>
      </c>
      <c r="K32" s="26" t="str">
        <f t="shared" si="0"/>
        <v/>
      </c>
      <c r="L32" s="104" t="str">
        <f>IF(OR(A32="",ISBLANK(Qualification!R42)),"",Qualification!R42)</f>
        <v/>
      </c>
      <c r="M32" s="50" t="str">
        <f>IF(OR(A32="",ISBLANK(Qualification!S42)),"",Qualification!S42)</f>
        <v/>
      </c>
      <c r="N32" s="50" t="str">
        <f>IF(OR(A32="",ISBLANK(Qualification!T42)),"",IF(Qualification!AC42=TRUE,INDEX(coderesult,MATCH(Qualification!T42,libresult,0)),Qualification!T42))</f>
        <v/>
      </c>
      <c r="O32" s="50" t="str">
        <f>IF(OR(A32="",ISBLANK(Qualification!U42),Qualification!U42="-"),"",IF(ISNA(MATCH(Qualification!U42,libtwolang,0)),Qualification!U42,IF(Qualification!AC42=TRUE,INDEX(codetwolang,MATCH(Qualification!U42,libtwolang,0)),Qualification!U42)))</f>
        <v/>
      </c>
      <c r="P32" s="50" t="str">
        <f>IF(OR(A32="",ISBLANK(Qualification!V42)),"",Qualification!V42)</f>
        <v/>
      </c>
    </row>
    <row r="33" spans="1:16">
      <c r="A33" s="26" t="str">
        <f>IF(Qualification!$A43&lt;&gt;"",IF(Qualification!C43&lt;&gt;"",IF(Qualification!C43="LOC.ID",CONCATENATE("LOC.",Qualification!AG$12),Qualification!C43),""),"")</f>
        <v/>
      </c>
      <c r="B33" s="51" t="str">
        <f>IF(A33&lt;&gt;"",Qualification!J43,"")</f>
        <v/>
      </c>
      <c r="C33" s="26" t="str">
        <f>IF(A33&lt;&gt;"",IF(Qualification!E43=TRUE,INDEX(codesex,MATCH(Qualification!D43,libsex,0)),Qualification!D43),"")</f>
        <v/>
      </c>
      <c r="D33" s="104" t="str">
        <f>IF(OR(A33="",ISBLANK(Qualification!F43)),"",Qualification!F43)</f>
        <v/>
      </c>
      <c r="E33" s="26" t="str">
        <f>IF(A33&lt;&gt;"",IF(Qualification!I43=TRUE,IF(INDEX(codegem,MATCH(Qualification!H43,libgem,0))&lt;8000,INDEX(codegem,MATCH(Qualification!H43,libgem,0)),""),Qualification!H43),"")</f>
        <v/>
      </c>
      <c r="F33" s="26" t="str">
        <f>IF(A33&lt;&gt;"",IF(Qualification!I43=TRUE,INDEX(codegemhist,MATCH(Qualification!H43,libgem,0)),""),"")</f>
        <v/>
      </c>
      <c r="G33" s="26" t="str">
        <f>IF(A33&lt;&gt;"",IF(Qualification!I43=TRUE,IF(INDEX(codegem,MATCH(Qualification!H43,libgem,0))&gt;=8000,INDEX(codegem,MATCH(Qualification!H43,libgem,0)),""),Qualification!H43),"")</f>
        <v/>
      </c>
      <c r="H33" s="26" t="str">
        <f>IF(A33&lt;&gt;"",IF(Qualification!Y43=TRUE,INDEX(libcatidinst,MATCH(Qualification!P43,libinst,0)),""),"")</f>
        <v/>
      </c>
      <c r="I33" s="26" t="str">
        <f>IF(OR(A33="",ISBLANK(Qualification!P43)),"",IF(Qualification!Y43=TRUE,INDEX(codeinst,MATCH(Qualification!P43,libinst,0)),Qualification!P43))</f>
        <v/>
      </c>
      <c r="J33" s="26" t="str">
        <f>IF(OR(A33="",ISBLANK(Qualification!Q43)),"",IF(Qualification!Z43=TRUE,INDEX(codetform,MATCH(Qualification!Q43,libtform,0)),Qualification!Q43))</f>
        <v/>
      </c>
      <c r="K33" s="26" t="str">
        <f t="shared" si="0"/>
        <v/>
      </c>
      <c r="L33" s="104" t="str">
        <f>IF(OR(A33="",ISBLANK(Qualification!R43)),"",Qualification!R43)</f>
        <v/>
      </c>
      <c r="M33" s="50" t="str">
        <f>IF(OR(A33="",ISBLANK(Qualification!S43)),"",Qualification!S43)</f>
        <v/>
      </c>
      <c r="N33" s="50" t="str">
        <f>IF(OR(A33="",ISBLANK(Qualification!T43)),"",IF(Qualification!AC43=TRUE,INDEX(coderesult,MATCH(Qualification!T43,libresult,0)),Qualification!T43))</f>
        <v/>
      </c>
      <c r="O33" s="50" t="str">
        <f>IF(OR(A33="",ISBLANK(Qualification!U43),Qualification!U43="-"),"",IF(ISNA(MATCH(Qualification!U43,libtwolang,0)),Qualification!U43,IF(Qualification!AC43=TRUE,INDEX(codetwolang,MATCH(Qualification!U43,libtwolang,0)),Qualification!U43)))</f>
        <v/>
      </c>
      <c r="P33" s="50" t="str">
        <f>IF(OR(A33="",ISBLANK(Qualification!V43)),"",Qualification!V43)</f>
        <v/>
      </c>
    </row>
    <row r="34" spans="1:16">
      <c r="A34" s="26" t="str">
        <f>IF(Qualification!$A44&lt;&gt;"",IF(Qualification!C44&lt;&gt;"",IF(Qualification!C44="LOC.ID",CONCATENATE("LOC.",Qualification!AG$12),Qualification!C44),""),"")</f>
        <v/>
      </c>
      <c r="B34" s="51" t="str">
        <f>IF(A34&lt;&gt;"",Qualification!J44,"")</f>
        <v/>
      </c>
      <c r="C34" s="26" t="str">
        <f>IF(A34&lt;&gt;"",IF(Qualification!E44=TRUE,INDEX(codesex,MATCH(Qualification!D44,libsex,0)),Qualification!D44),"")</f>
        <v/>
      </c>
      <c r="D34" s="104" t="str">
        <f>IF(OR(A34="",ISBLANK(Qualification!F44)),"",Qualification!F44)</f>
        <v/>
      </c>
      <c r="E34" s="26" t="str">
        <f>IF(A34&lt;&gt;"",IF(Qualification!I44=TRUE,IF(INDEX(codegem,MATCH(Qualification!H44,libgem,0))&lt;8000,INDEX(codegem,MATCH(Qualification!H44,libgem,0)),""),Qualification!H44),"")</f>
        <v/>
      </c>
      <c r="F34" s="26" t="str">
        <f>IF(A34&lt;&gt;"",IF(Qualification!I44=TRUE,INDEX(codegemhist,MATCH(Qualification!H44,libgem,0)),""),"")</f>
        <v/>
      </c>
      <c r="G34" s="26" t="str">
        <f>IF(A34&lt;&gt;"",IF(Qualification!I44=TRUE,IF(INDEX(codegem,MATCH(Qualification!H44,libgem,0))&gt;=8000,INDEX(codegem,MATCH(Qualification!H44,libgem,0)),""),Qualification!H44),"")</f>
        <v/>
      </c>
      <c r="H34" s="26" t="str">
        <f>IF(A34&lt;&gt;"",IF(Qualification!Y44=TRUE,INDEX(libcatidinst,MATCH(Qualification!P44,libinst,0)),""),"")</f>
        <v/>
      </c>
      <c r="I34" s="26" t="str">
        <f>IF(OR(A34="",ISBLANK(Qualification!P44)),"",IF(Qualification!Y44=TRUE,INDEX(codeinst,MATCH(Qualification!P44,libinst,0)),Qualification!P44))</f>
        <v/>
      </c>
      <c r="J34" s="26" t="str">
        <f>IF(OR(A34="",ISBLANK(Qualification!Q44)),"",IF(Qualification!Z44=TRUE,INDEX(codetform,MATCH(Qualification!Q44,libtform,0)),Qualification!Q44))</f>
        <v/>
      </c>
      <c r="K34" s="26" t="str">
        <f t="shared" si="0"/>
        <v/>
      </c>
      <c r="L34" s="104" t="str">
        <f>IF(OR(A34="",ISBLANK(Qualification!R44)),"",Qualification!R44)</f>
        <v/>
      </c>
      <c r="M34" s="50" t="str">
        <f>IF(OR(A34="",ISBLANK(Qualification!S44)),"",Qualification!S44)</f>
        <v/>
      </c>
      <c r="N34" s="50" t="str">
        <f>IF(OR(A34="",ISBLANK(Qualification!T44)),"",IF(Qualification!AC44=TRUE,INDEX(coderesult,MATCH(Qualification!T44,libresult,0)),Qualification!T44))</f>
        <v/>
      </c>
      <c r="O34" s="50" t="str">
        <f>IF(OR(A34="",ISBLANK(Qualification!U44),Qualification!U44="-"),"",IF(ISNA(MATCH(Qualification!U44,libtwolang,0)),Qualification!U44,IF(Qualification!AC44=TRUE,INDEX(codetwolang,MATCH(Qualification!U44,libtwolang,0)),Qualification!U44)))</f>
        <v/>
      </c>
      <c r="P34" s="50" t="str">
        <f>IF(OR(A34="",ISBLANK(Qualification!V44)),"",Qualification!V44)</f>
        <v/>
      </c>
    </row>
    <row r="35" spans="1:16">
      <c r="A35" s="26" t="str">
        <f>IF(Qualification!$A45&lt;&gt;"",IF(Qualification!C45&lt;&gt;"",IF(Qualification!C45="LOC.ID",CONCATENATE("LOC.",Qualification!AG$12),Qualification!C45),""),"")</f>
        <v/>
      </c>
      <c r="B35" s="51" t="str">
        <f>IF(A35&lt;&gt;"",Qualification!J45,"")</f>
        <v/>
      </c>
      <c r="C35" s="26" t="str">
        <f>IF(A35&lt;&gt;"",IF(Qualification!E45=TRUE,INDEX(codesex,MATCH(Qualification!D45,libsex,0)),Qualification!D45),"")</f>
        <v/>
      </c>
      <c r="D35" s="104" t="str">
        <f>IF(OR(A35="",ISBLANK(Qualification!F45)),"",Qualification!F45)</f>
        <v/>
      </c>
      <c r="E35" s="26" t="str">
        <f>IF(A35&lt;&gt;"",IF(Qualification!I45=TRUE,IF(INDEX(codegem,MATCH(Qualification!H45,libgem,0))&lt;8000,INDEX(codegem,MATCH(Qualification!H45,libgem,0)),""),Qualification!H45),"")</f>
        <v/>
      </c>
      <c r="F35" s="26" t="str">
        <f>IF(A35&lt;&gt;"",IF(Qualification!I45=TRUE,INDEX(codegemhist,MATCH(Qualification!H45,libgem,0)),""),"")</f>
        <v/>
      </c>
      <c r="G35" s="26" t="str">
        <f>IF(A35&lt;&gt;"",IF(Qualification!I45=TRUE,IF(INDEX(codegem,MATCH(Qualification!H45,libgem,0))&gt;=8000,INDEX(codegem,MATCH(Qualification!H45,libgem,0)),""),Qualification!H45),"")</f>
        <v/>
      </c>
      <c r="H35" s="26" t="str">
        <f>IF(A35&lt;&gt;"",IF(Qualification!Y45=TRUE,INDEX(libcatidinst,MATCH(Qualification!P45,libinst,0)),""),"")</f>
        <v/>
      </c>
      <c r="I35" s="26" t="str">
        <f>IF(OR(A35="",ISBLANK(Qualification!P45)),"",IF(Qualification!Y45=TRUE,INDEX(codeinst,MATCH(Qualification!P45,libinst,0)),Qualification!P45))</f>
        <v/>
      </c>
      <c r="J35" s="26" t="str">
        <f>IF(OR(A35="",ISBLANK(Qualification!Q45)),"",IF(Qualification!Z45=TRUE,INDEX(codetform,MATCH(Qualification!Q45,libtform,0)),Qualification!Q45))</f>
        <v/>
      </c>
      <c r="K35" s="26" t="str">
        <f t="shared" si="0"/>
        <v/>
      </c>
      <c r="L35" s="104" t="str">
        <f>IF(OR(A35="",ISBLANK(Qualification!R45)),"",Qualification!R45)</f>
        <v/>
      </c>
      <c r="M35" s="50" t="str">
        <f>IF(OR(A35="",ISBLANK(Qualification!S45)),"",Qualification!S45)</f>
        <v/>
      </c>
      <c r="N35" s="50" t="str">
        <f>IF(OR(A35="",ISBLANK(Qualification!T45)),"",IF(Qualification!AC45=TRUE,INDEX(coderesult,MATCH(Qualification!T45,libresult,0)),Qualification!T45))</f>
        <v/>
      </c>
      <c r="O35" s="50" t="str">
        <f>IF(OR(A35="",ISBLANK(Qualification!U45),Qualification!U45="-"),"",IF(ISNA(MATCH(Qualification!U45,libtwolang,0)),Qualification!U45,IF(Qualification!AC45=TRUE,INDEX(codetwolang,MATCH(Qualification!U45,libtwolang,0)),Qualification!U45)))</f>
        <v/>
      </c>
      <c r="P35" s="50" t="str">
        <f>IF(OR(A35="",ISBLANK(Qualification!V45)),"",Qualification!V45)</f>
        <v/>
      </c>
    </row>
    <row r="36" spans="1:16">
      <c r="A36" s="26" t="str">
        <f>IF(Qualification!$A46&lt;&gt;"",IF(Qualification!C46&lt;&gt;"",IF(Qualification!C46="LOC.ID",CONCATENATE("LOC.",Qualification!AG$12),Qualification!C46),""),"")</f>
        <v/>
      </c>
      <c r="B36" s="51" t="str">
        <f>IF(A36&lt;&gt;"",Qualification!J46,"")</f>
        <v/>
      </c>
      <c r="C36" s="26" t="str">
        <f>IF(A36&lt;&gt;"",IF(Qualification!E46=TRUE,INDEX(codesex,MATCH(Qualification!D46,libsex,0)),Qualification!D46),"")</f>
        <v/>
      </c>
      <c r="D36" s="104" t="str">
        <f>IF(OR(A36="",ISBLANK(Qualification!F46)),"",Qualification!F46)</f>
        <v/>
      </c>
      <c r="E36" s="26" t="str">
        <f>IF(A36&lt;&gt;"",IF(Qualification!I46=TRUE,IF(INDEX(codegem,MATCH(Qualification!H46,libgem,0))&lt;8000,INDEX(codegem,MATCH(Qualification!H46,libgem,0)),""),Qualification!H46),"")</f>
        <v/>
      </c>
      <c r="F36" s="26" t="str">
        <f>IF(A36&lt;&gt;"",IF(Qualification!I46=TRUE,INDEX(codegemhist,MATCH(Qualification!H46,libgem,0)),""),"")</f>
        <v/>
      </c>
      <c r="G36" s="26" t="str">
        <f>IF(A36&lt;&gt;"",IF(Qualification!I46=TRUE,IF(INDEX(codegem,MATCH(Qualification!H46,libgem,0))&gt;=8000,INDEX(codegem,MATCH(Qualification!H46,libgem,0)),""),Qualification!H46),"")</f>
        <v/>
      </c>
      <c r="H36" s="26" t="str">
        <f>IF(A36&lt;&gt;"",IF(Qualification!Y46=TRUE,INDEX(libcatidinst,MATCH(Qualification!P46,libinst,0)),""),"")</f>
        <v/>
      </c>
      <c r="I36" s="26" t="str">
        <f>IF(OR(A36="",ISBLANK(Qualification!P46)),"",IF(Qualification!Y46=TRUE,INDEX(codeinst,MATCH(Qualification!P46,libinst,0)),Qualification!P46))</f>
        <v/>
      </c>
      <c r="J36" s="26" t="str">
        <f>IF(OR(A36="",ISBLANK(Qualification!Q46)),"",IF(Qualification!Z46=TRUE,INDEX(codetform,MATCH(Qualification!Q46,libtform,0)),Qualification!Q46))</f>
        <v/>
      </c>
      <c r="K36" s="26" t="str">
        <f t="shared" si="0"/>
        <v/>
      </c>
      <c r="L36" s="104" t="str">
        <f>IF(OR(A36="",ISBLANK(Qualification!R46)),"",Qualification!R46)</f>
        <v/>
      </c>
      <c r="M36" s="50" t="str">
        <f>IF(OR(A36="",ISBLANK(Qualification!S46)),"",Qualification!S46)</f>
        <v/>
      </c>
      <c r="N36" s="50" t="str">
        <f>IF(OR(A36="",ISBLANK(Qualification!T46)),"",IF(Qualification!AC46=TRUE,INDEX(coderesult,MATCH(Qualification!T46,libresult,0)),Qualification!T46))</f>
        <v/>
      </c>
      <c r="O36" s="50" t="str">
        <f>IF(OR(A36="",ISBLANK(Qualification!U46),Qualification!U46="-"),"",IF(ISNA(MATCH(Qualification!U46,libtwolang,0)),Qualification!U46,IF(Qualification!AC46=TRUE,INDEX(codetwolang,MATCH(Qualification!U46,libtwolang,0)),Qualification!U46)))</f>
        <v/>
      </c>
      <c r="P36" s="50" t="str">
        <f>IF(OR(A36="",ISBLANK(Qualification!V46)),"",Qualification!V46)</f>
        <v/>
      </c>
    </row>
    <row r="37" spans="1:16">
      <c r="A37" s="26" t="str">
        <f>IF(Qualification!$A47&lt;&gt;"",IF(Qualification!C47&lt;&gt;"",IF(Qualification!C47="LOC.ID",CONCATENATE("LOC.",Qualification!AG$12),Qualification!C47),""),"")</f>
        <v/>
      </c>
      <c r="B37" s="51" t="str">
        <f>IF(A37&lt;&gt;"",Qualification!J47,"")</f>
        <v/>
      </c>
      <c r="C37" s="26" t="str">
        <f>IF(A37&lt;&gt;"",IF(Qualification!E47=TRUE,INDEX(codesex,MATCH(Qualification!D47,libsex,0)),Qualification!D47),"")</f>
        <v/>
      </c>
      <c r="D37" s="104" t="str">
        <f>IF(OR(A37="",ISBLANK(Qualification!F47)),"",Qualification!F47)</f>
        <v/>
      </c>
      <c r="E37" s="26" t="str">
        <f>IF(A37&lt;&gt;"",IF(Qualification!I47=TRUE,IF(INDEX(codegem,MATCH(Qualification!H47,libgem,0))&lt;8000,INDEX(codegem,MATCH(Qualification!H47,libgem,0)),""),Qualification!H47),"")</f>
        <v/>
      </c>
      <c r="F37" s="26" t="str">
        <f>IF(A37&lt;&gt;"",IF(Qualification!I47=TRUE,INDEX(codegemhist,MATCH(Qualification!H47,libgem,0)),""),"")</f>
        <v/>
      </c>
      <c r="G37" s="26" t="str">
        <f>IF(A37&lt;&gt;"",IF(Qualification!I47=TRUE,IF(INDEX(codegem,MATCH(Qualification!H47,libgem,0))&gt;=8000,INDEX(codegem,MATCH(Qualification!H47,libgem,0)),""),Qualification!H47),"")</f>
        <v/>
      </c>
      <c r="H37" s="26" t="str">
        <f>IF(A37&lt;&gt;"",IF(Qualification!Y47=TRUE,INDEX(libcatidinst,MATCH(Qualification!P47,libinst,0)),""),"")</f>
        <v/>
      </c>
      <c r="I37" s="26" t="str">
        <f>IF(OR(A37="",ISBLANK(Qualification!P47)),"",IF(Qualification!Y47=TRUE,INDEX(codeinst,MATCH(Qualification!P47,libinst,0)),Qualification!P47))</f>
        <v/>
      </c>
      <c r="J37" s="26" t="str">
        <f>IF(OR(A37="",ISBLANK(Qualification!Q47)),"",IF(Qualification!Z47=TRUE,INDEX(codetform,MATCH(Qualification!Q47,libtform,0)),Qualification!Q47))</f>
        <v/>
      </c>
      <c r="K37" s="26" t="str">
        <f t="shared" si="0"/>
        <v/>
      </c>
      <c r="L37" s="104" t="str">
        <f>IF(OR(A37="",ISBLANK(Qualification!R47)),"",Qualification!R47)</f>
        <v/>
      </c>
      <c r="M37" s="50" t="str">
        <f>IF(OR(A37="",ISBLANK(Qualification!S47)),"",Qualification!S47)</f>
        <v/>
      </c>
      <c r="N37" s="50" t="str">
        <f>IF(OR(A37="",ISBLANK(Qualification!T47)),"",IF(Qualification!AC47=TRUE,INDEX(coderesult,MATCH(Qualification!T47,libresult,0)),Qualification!T47))</f>
        <v/>
      </c>
      <c r="O37" s="50" t="str">
        <f>IF(OR(A37="",ISBLANK(Qualification!U47),Qualification!U47="-"),"",IF(ISNA(MATCH(Qualification!U47,libtwolang,0)),Qualification!U47,IF(Qualification!AC47=TRUE,INDEX(codetwolang,MATCH(Qualification!U47,libtwolang,0)),Qualification!U47)))</f>
        <v/>
      </c>
      <c r="P37" s="50" t="str">
        <f>IF(OR(A37="",ISBLANK(Qualification!V47)),"",Qualification!V47)</f>
        <v/>
      </c>
    </row>
    <row r="38" spans="1:16">
      <c r="A38" s="26" t="str">
        <f>IF(Qualification!$A48&lt;&gt;"",IF(Qualification!C48&lt;&gt;"",IF(Qualification!C48="LOC.ID",CONCATENATE("LOC.",Qualification!AG$12),Qualification!C48),""),"")</f>
        <v/>
      </c>
      <c r="B38" s="51" t="str">
        <f>IF(A38&lt;&gt;"",Qualification!J48,"")</f>
        <v/>
      </c>
      <c r="C38" s="26" t="str">
        <f>IF(A38&lt;&gt;"",IF(Qualification!E48=TRUE,INDEX(codesex,MATCH(Qualification!D48,libsex,0)),Qualification!D48),"")</f>
        <v/>
      </c>
      <c r="D38" s="104" t="str">
        <f>IF(OR(A38="",ISBLANK(Qualification!F48)),"",Qualification!F48)</f>
        <v/>
      </c>
      <c r="E38" s="26" t="str">
        <f>IF(A38&lt;&gt;"",IF(Qualification!I48=TRUE,IF(INDEX(codegem,MATCH(Qualification!H48,libgem,0))&lt;8000,INDEX(codegem,MATCH(Qualification!H48,libgem,0)),""),Qualification!H48),"")</f>
        <v/>
      </c>
      <c r="F38" s="26" t="str">
        <f>IF(A38&lt;&gt;"",IF(Qualification!I48=TRUE,INDEX(codegemhist,MATCH(Qualification!H48,libgem,0)),""),"")</f>
        <v/>
      </c>
      <c r="G38" s="26" t="str">
        <f>IF(A38&lt;&gt;"",IF(Qualification!I48=TRUE,IF(INDEX(codegem,MATCH(Qualification!H48,libgem,0))&gt;=8000,INDEX(codegem,MATCH(Qualification!H48,libgem,0)),""),Qualification!H48),"")</f>
        <v/>
      </c>
      <c r="H38" s="26" t="str">
        <f>IF(A38&lt;&gt;"",IF(Qualification!Y48=TRUE,INDEX(libcatidinst,MATCH(Qualification!P48,libinst,0)),""),"")</f>
        <v/>
      </c>
      <c r="I38" s="26" t="str">
        <f>IF(OR(A38="",ISBLANK(Qualification!P48)),"",IF(Qualification!Y48=TRUE,INDEX(codeinst,MATCH(Qualification!P48,libinst,0)),Qualification!P48))</f>
        <v/>
      </c>
      <c r="J38" s="26" t="str">
        <f>IF(OR(A38="",ISBLANK(Qualification!Q48)),"",IF(Qualification!Z48=TRUE,INDEX(codetform,MATCH(Qualification!Q48,libtform,0)),Qualification!Q48))</f>
        <v/>
      </c>
      <c r="K38" s="26" t="str">
        <f t="shared" si="0"/>
        <v/>
      </c>
      <c r="L38" s="104" t="str">
        <f>IF(OR(A38="",ISBLANK(Qualification!R48)),"",Qualification!R48)</f>
        <v/>
      </c>
      <c r="M38" s="50" t="str">
        <f>IF(OR(A38="",ISBLANK(Qualification!S48)),"",Qualification!S48)</f>
        <v/>
      </c>
      <c r="N38" s="50" t="str">
        <f>IF(OR(A38="",ISBLANK(Qualification!T48)),"",IF(Qualification!AC48=TRUE,INDEX(coderesult,MATCH(Qualification!T48,libresult,0)),Qualification!T48))</f>
        <v/>
      </c>
      <c r="O38" s="50" t="str">
        <f>IF(OR(A38="",ISBLANK(Qualification!U48),Qualification!U48="-"),"",IF(ISNA(MATCH(Qualification!U48,libtwolang,0)),Qualification!U48,IF(Qualification!AC48=TRUE,INDEX(codetwolang,MATCH(Qualification!U48,libtwolang,0)),Qualification!U48)))</f>
        <v/>
      </c>
      <c r="P38" s="50" t="str">
        <f>IF(OR(A38="",ISBLANK(Qualification!V48)),"",Qualification!V48)</f>
        <v/>
      </c>
    </row>
    <row r="39" spans="1:16">
      <c r="A39" s="26" t="str">
        <f>IF(Qualification!$A49&lt;&gt;"",IF(Qualification!C49&lt;&gt;"",IF(Qualification!C49="LOC.ID",CONCATENATE("LOC.",Qualification!AG$12),Qualification!C49),""),"")</f>
        <v/>
      </c>
      <c r="B39" s="51" t="str">
        <f>IF(A39&lt;&gt;"",Qualification!J49,"")</f>
        <v/>
      </c>
      <c r="C39" s="26" t="str">
        <f>IF(A39&lt;&gt;"",IF(Qualification!E49=TRUE,INDEX(codesex,MATCH(Qualification!D49,libsex,0)),Qualification!D49),"")</f>
        <v/>
      </c>
      <c r="D39" s="104" t="str">
        <f>IF(OR(A39="",ISBLANK(Qualification!F49)),"",Qualification!F49)</f>
        <v/>
      </c>
      <c r="E39" s="26" t="str">
        <f>IF(A39&lt;&gt;"",IF(Qualification!I49=TRUE,IF(INDEX(codegem,MATCH(Qualification!H49,libgem,0))&lt;8000,INDEX(codegem,MATCH(Qualification!H49,libgem,0)),""),Qualification!H49),"")</f>
        <v/>
      </c>
      <c r="F39" s="26" t="str">
        <f>IF(A39&lt;&gt;"",IF(Qualification!I49=TRUE,INDEX(codegemhist,MATCH(Qualification!H49,libgem,0)),""),"")</f>
        <v/>
      </c>
      <c r="G39" s="26" t="str">
        <f>IF(A39&lt;&gt;"",IF(Qualification!I49=TRUE,IF(INDEX(codegem,MATCH(Qualification!H49,libgem,0))&gt;=8000,INDEX(codegem,MATCH(Qualification!H49,libgem,0)),""),Qualification!H49),"")</f>
        <v/>
      </c>
      <c r="H39" s="26" t="str">
        <f>IF(A39&lt;&gt;"",IF(Qualification!Y49=TRUE,INDEX(libcatidinst,MATCH(Qualification!P49,libinst,0)),""),"")</f>
        <v/>
      </c>
      <c r="I39" s="26" t="str">
        <f>IF(OR(A39="",ISBLANK(Qualification!P49)),"",IF(Qualification!Y49=TRUE,INDEX(codeinst,MATCH(Qualification!P49,libinst,0)),Qualification!P49))</f>
        <v/>
      </c>
      <c r="J39" s="26" t="str">
        <f>IF(OR(A39="",ISBLANK(Qualification!Q49)),"",IF(Qualification!Z49=TRUE,INDEX(codetform,MATCH(Qualification!Q49,libtform,0)),Qualification!Q49))</f>
        <v/>
      </c>
      <c r="K39" s="26" t="str">
        <f t="shared" si="0"/>
        <v/>
      </c>
      <c r="L39" s="104" t="str">
        <f>IF(OR(A39="",ISBLANK(Qualification!R49)),"",Qualification!R49)</f>
        <v/>
      </c>
      <c r="M39" s="50" t="str">
        <f>IF(OR(A39="",ISBLANK(Qualification!S49)),"",Qualification!S49)</f>
        <v/>
      </c>
      <c r="N39" s="50" t="str">
        <f>IF(OR(A39="",ISBLANK(Qualification!T49)),"",IF(Qualification!AC49=TRUE,INDEX(coderesult,MATCH(Qualification!T49,libresult,0)),Qualification!T49))</f>
        <v/>
      </c>
      <c r="O39" s="50" t="str">
        <f>IF(OR(A39="",ISBLANK(Qualification!U49),Qualification!U49="-"),"",IF(ISNA(MATCH(Qualification!U49,libtwolang,0)),Qualification!U49,IF(Qualification!AC49=TRUE,INDEX(codetwolang,MATCH(Qualification!U49,libtwolang,0)),Qualification!U49)))</f>
        <v/>
      </c>
      <c r="P39" s="50" t="str">
        <f>IF(OR(A39="",ISBLANK(Qualification!V49)),"",Qualification!V49)</f>
        <v/>
      </c>
    </row>
    <row r="40" spans="1:16">
      <c r="A40" s="26" t="str">
        <f>IF(Qualification!$A50&lt;&gt;"",IF(Qualification!C50&lt;&gt;"",IF(Qualification!C50="LOC.ID",CONCATENATE("LOC.",Qualification!AG$12),Qualification!C50),""),"")</f>
        <v/>
      </c>
      <c r="B40" s="51" t="str">
        <f>IF(A40&lt;&gt;"",Qualification!J50,"")</f>
        <v/>
      </c>
      <c r="C40" s="26" t="str">
        <f>IF(A40&lt;&gt;"",IF(Qualification!E50=TRUE,INDEX(codesex,MATCH(Qualification!D50,libsex,0)),Qualification!D50),"")</f>
        <v/>
      </c>
      <c r="D40" s="104" t="str">
        <f>IF(OR(A40="",ISBLANK(Qualification!F50)),"",Qualification!F50)</f>
        <v/>
      </c>
      <c r="E40" s="26" t="str">
        <f>IF(A40&lt;&gt;"",IF(Qualification!I50=TRUE,IF(INDEX(codegem,MATCH(Qualification!H50,libgem,0))&lt;8000,INDEX(codegem,MATCH(Qualification!H50,libgem,0)),""),Qualification!H50),"")</f>
        <v/>
      </c>
      <c r="F40" s="26" t="str">
        <f>IF(A40&lt;&gt;"",IF(Qualification!I50=TRUE,INDEX(codegemhist,MATCH(Qualification!H50,libgem,0)),""),"")</f>
        <v/>
      </c>
      <c r="G40" s="26" t="str">
        <f>IF(A40&lt;&gt;"",IF(Qualification!I50=TRUE,IF(INDEX(codegem,MATCH(Qualification!H50,libgem,0))&gt;=8000,INDEX(codegem,MATCH(Qualification!H50,libgem,0)),""),Qualification!H50),"")</f>
        <v/>
      </c>
      <c r="H40" s="26" t="str">
        <f>IF(A40&lt;&gt;"",IF(Qualification!Y50=TRUE,INDEX(libcatidinst,MATCH(Qualification!P50,libinst,0)),""),"")</f>
        <v/>
      </c>
      <c r="I40" s="26" t="str">
        <f>IF(OR(A40="",ISBLANK(Qualification!P50)),"",IF(Qualification!Y50=TRUE,INDEX(codeinst,MATCH(Qualification!P50,libinst,0)),Qualification!P50))</f>
        <v/>
      </c>
      <c r="J40" s="26" t="str">
        <f>IF(OR(A40="",ISBLANK(Qualification!Q50)),"",IF(Qualification!Z50=TRUE,INDEX(codetform,MATCH(Qualification!Q50,libtform,0)),Qualification!Q50))</f>
        <v/>
      </c>
      <c r="K40" s="26" t="str">
        <f t="shared" si="0"/>
        <v/>
      </c>
      <c r="L40" s="104" t="str">
        <f>IF(OR(A40="",ISBLANK(Qualification!R50)),"",Qualification!R50)</f>
        <v/>
      </c>
      <c r="M40" s="50" t="str">
        <f>IF(OR(A40="",ISBLANK(Qualification!S50)),"",Qualification!S50)</f>
        <v/>
      </c>
      <c r="N40" s="50" t="str">
        <f>IF(OR(A40="",ISBLANK(Qualification!T50)),"",IF(Qualification!AC50=TRUE,INDEX(coderesult,MATCH(Qualification!T50,libresult,0)),Qualification!T50))</f>
        <v/>
      </c>
      <c r="O40" s="50" t="str">
        <f>IF(OR(A40="",ISBLANK(Qualification!U50),Qualification!U50="-"),"",IF(ISNA(MATCH(Qualification!U50,libtwolang,0)),Qualification!U50,IF(Qualification!AC50=TRUE,INDEX(codetwolang,MATCH(Qualification!U50,libtwolang,0)),Qualification!U50)))</f>
        <v/>
      </c>
      <c r="P40" s="50" t="str">
        <f>IF(OR(A40="",ISBLANK(Qualification!V50)),"",Qualification!V50)</f>
        <v/>
      </c>
    </row>
    <row r="41" spans="1:16">
      <c r="A41" s="26" t="str">
        <f>IF(Qualification!$A51&lt;&gt;"",IF(Qualification!C51&lt;&gt;"",IF(Qualification!C51="LOC.ID",CONCATENATE("LOC.",Qualification!AG$12),Qualification!C51),""),"")</f>
        <v/>
      </c>
      <c r="B41" s="51" t="str">
        <f>IF(A41&lt;&gt;"",Qualification!J51,"")</f>
        <v/>
      </c>
      <c r="C41" s="26" t="str">
        <f>IF(A41&lt;&gt;"",IF(Qualification!E51=TRUE,INDEX(codesex,MATCH(Qualification!D51,libsex,0)),Qualification!D51),"")</f>
        <v/>
      </c>
      <c r="D41" s="104" t="str">
        <f>IF(OR(A41="",ISBLANK(Qualification!F51)),"",Qualification!F51)</f>
        <v/>
      </c>
      <c r="E41" s="26" t="str">
        <f>IF(A41&lt;&gt;"",IF(Qualification!I51=TRUE,IF(INDEX(codegem,MATCH(Qualification!H51,libgem,0))&lt;8000,INDEX(codegem,MATCH(Qualification!H51,libgem,0)),""),Qualification!H51),"")</f>
        <v/>
      </c>
      <c r="F41" s="26" t="str">
        <f>IF(A41&lt;&gt;"",IF(Qualification!I51=TRUE,INDEX(codegemhist,MATCH(Qualification!H51,libgem,0)),""),"")</f>
        <v/>
      </c>
      <c r="G41" s="26" t="str">
        <f>IF(A41&lt;&gt;"",IF(Qualification!I51=TRUE,IF(INDEX(codegem,MATCH(Qualification!H51,libgem,0))&gt;=8000,INDEX(codegem,MATCH(Qualification!H51,libgem,0)),""),Qualification!H51),"")</f>
        <v/>
      </c>
      <c r="H41" s="26" t="str">
        <f>IF(A41&lt;&gt;"",IF(Qualification!Y51=TRUE,INDEX(libcatidinst,MATCH(Qualification!P51,libinst,0)),""),"")</f>
        <v/>
      </c>
      <c r="I41" s="26" t="str">
        <f>IF(OR(A41="",ISBLANK(Qualification!P51)),"",IF(Qualification!Y51=TRUE,INDEX(codeinst,MATCH(Qualification!P51,libinst,0)),Qualification!P51))</f>
        <v/>
      </c>
      <c r="J41" s="26" t="str">
        <f>IF(OR(A41="",ISBLANK(Qualification!Q51)),"",IF(Qualification!Z51=TRUE,INDEX(codetform,MATCH(Qualification!Q51,libtform,0)),Qualification!Q51))</f>
        <v/>
      </c>
      <c r="K41" s="26" t="str">
        <f t="shared" si="0"/>
        <v/>
      </c>
      <c r="L41" s="104" t="str">
        <f>IF(OR(A41="",ISBLANK(Qualification!R51)),"",Qualification!R51)</f>
        <v/>
      </c>
      <c r="M41" s="50" t="str">
        <f>IF(OR(A41="",ISBLANK(Qualification!S51)),"",Qualification!S51)</f>
        <v/>
      </c>
      <c r="N41" s="50" t="str">
        <f>IF(OR(A41="",ISBLANK(Qualification!T51)),"",IF(Qualification!AC51=TRUE,INDEX(coderesult,MATCH(Qualification!T51,libresult,0)),Qualification!T51))</f>
        <v/>
      </c>
      <c r="O41" s="50" t="str">
        <f>IF(OR(A41="",ISBLANK(Qualification!U51),Qualification!U51="-"),"",IF(ISNA(MATCH(Qualification!U51,libtwolang,0)),Qualification!U51,IF(Qualification!AC51=TRUE,INDEX(codetwolang,MATCH(Qualification!U51,libtwolang,0)),Qualification!U51)))</f>
        <v/>
      </c>
      <c r="P41" s="50" t="str">
        <f>IF(OR(A41="",ISBLANK(Qualification!V51)),"",Qualification!V51)</f>
        <v/>
      </c>
    </row>
    <row r="42" spans="1:16">
      <c r="A42" s="26" t="str">
        <f>IF(Qualification!$A52&lt;&gt;"",IF(Qualification!C52&lt;&gt;"",IF(Qualification!C52="LOC.ID",CONCATENATE("LOC.",Qualification!AG$12),Qualification!C52),""),"")</f>
        <v/>
      </c>
      <c r="B42" s="51" t="str">
        <f>IF(A42&lt;&gt;"",Qualification!J52,"")</f>
        <v/>
      </c>
      <c r="C42" s="26" t="str">
        <f>IF(A42&lt;&gt;"",IF(Qualification!E52=TRUE,INDEX(codesex,MATCH(Qualification!D52,libsex,0)),Qualification!D52),"")</f>
        <v/>
      </c>
      <c r="D42" s="104" t="str">
        <f>IF(OR(A42="",ISBLANK(Qualification!F52)),"",Qualification!F52)</f>
        <v/>
      </c>
      <c r="E42" s="26" t="str">
        <f>IF(A42&lt;&gt;"",IF(Qualification!I52=TRUE,IF(INDEX(codegem,MATCH(Qualification!H52,libgem,0))&lt;8000,INDEX(codegem,MATCH(Qualification!H52,libgem,0)),""),Qualification!H52),"")</f>
        <v/>
      </c>
      <c r="F42" s="26" t="str">
        <f>IF(A42&lt;&gt;"",IF(Qualification!I52=TRUE,INDEX(codegemhist,MATCH(Qualification!H52,libgem,0)),""),"")</f>
        <v/>
      </c>
      <c r="G42" s="26" t="str">
        <f>IF(A42&lt;&gt;"",IF(Qualification!I52=TRUE,IF(INDEX(codegem,MATCH(Qualification!H52,libgem,0))&gt;=8000,INDEX(codegem,MATCH(Qualification!H52,libgem,0)),""),Qualification!H52),"")</f>
        <v/>
      </c>
      <c r="H42" s="26" t="str">
        <f>IF(A42&lt;&gt;"",IF(Qualification!Y52=TRUE,INDEX(libcatidinst,MATCH(Qualification!P52,libinst,0)),""),"")</f>
        <v/>
      </c>
      <c r="I42" s="26" t="str">
        <f>IF(OR(A42="",ISBLANK(Qualification!P52)),"",IF(Qualification!Y52=TRUE,INDEX(codeinst,MATCH(Qualification!P52,libinst,0)),Qualification!P52))</f>
        <v/>
      </c>
      <c r="J42" s="26" t="str">
        <f>IF(OR(A42="",ISBLANK(Qualification!Q52)),"",IF(Qualification!Z52=TRUE,INDEX(codetform,MATCH(Qualification!Q52,libtform,0)),Qualification!Q52))</f>
        <v/>
      </c>
      <c r="K42" s="26" t="str">
        <f t="shared" si="0"/>
        <v/>
      </c>
      <c r="L42" s="104" t="str">
        <f>IF(OR(A42="",ISBLANK(Qualification!R52)),"",Qualification!R52)</f>
        <v/>
      </c>
      <c r="M42" s="50" t="str">
        <f>IF(OR(A42="",ISBLANK(Qualification!S52)),"",Qualification!S52)</f>
        <v/>
      </c>
      <c r="N42" s="50" t="str">
        <f>IF(OR(A42="",ISBLANK(Qualification!T52)),"",IF(Qualification!AC52=TRUE,INDEX(coderesult,MATCH(Qualification!T52,libresult,0)),Qualification!T52))</f>
        <v/>
      </c>
      <c r="O42" s="50" t="str">
        <f>IF(OR(A42="",ISBLANK(Qualification!U52),Qualification!U52="-"),"",IF(ISNA(MATCH(Qualification!U52,libtwolang,0)),Qualification!U52,IF(Qualification!AC52=TRUE,INDEX(codetwolang,MATCH(Qualification!U52,libtwolang,0)),Qualification!U52)))</f>
        <v/>
      </c>
      <c r="P42" s="50" t="str">
        <f>IF(OR(A42="",ISBLANK(Qualification!V52)),"",Qualification!V52)</f>
        <v/>
      </c>
    </row>
    <row r="43" spans="1:16">
      <c r="A43" s="26" t="str">
        <f>IF(Qualification!$A53&lt;&gt;"",IF(Qualification!C53&lt;&gt;"",IF(Qualification!C53="LOC.ID",CONCATENATE("LOC.",Qualification!AG$12),Qualification!C53),""),"")</f>
        <v/>
      </c>
      <c r="B43" s="51" t="str">
        <f>IF(A43&lt;&gt;"",Qualification!J53,"")</f>
        <v/>
      </c>
      <c r="C43" s="26" t="str">
        <f>IF(A43&lt;&gt;"",IF(Qualification!E53=TRUE,INDEX(codesex,MATCH(Qualification!D53,libsex,0)),Qualification!D53),"")</f>
        <v/>
      </c>
      <c r="D43" s="104" t="str">
        <f>IF(OR(A43="",ISBLANK(Qualification!F53)),"",Qualification!F53)</f>
        <v/>
      </c>
      <c r="E43" s="26" t="str">
        <f>IF(A43&lt;&gt;"",IF(Qualification!I53=TRUE,IF(INDEX(codegem,MATCH(Qualification!H53,libgem,0))&lt;8000,INDEX(codegem,MATCH(Qualification!H53,libgem,0)),""),Qualification!H53),"")</f>
        <v/>
      </c>
      <c r="F43" s="26" t="str">
        <f>IF(A43&lt;&gt;"",IF(Qualification!I53=TRUE,INDEX(codegemhist,MATCH(Qualification!H53,libgem,0)),""),"")</f>
        <v/>
      </c>
      <c r="G43" s="26" t="str">
        <f>IF(A43&lt;&gt;"",IF(Qualification!I53=TRUE,IF(INDEX(codegem,MATCH(Qualification!H53,libgem,0))&gt;=8000,INDEX(codegem,MATCH(Qualification!H53,libgem,0)),""),Qualification!H53),"")</f>
        <v/>
      </c>
      <c r="H43" s="26" t="str">
        <f>IF(A43&lt;&gt;"",IF(Qualification!Y53=TRUE,INDEX(libcatidinst,MATCH(Qualification!P53,libinst,0)),""),"")</f>
        <v/>
      </c>
      <c r="I43" s="26" t="str">
        <f>IF(OR(A43="",ISBLANK(Qualification!P53)),"",IF(Qualification!Y53=TRUE,INDEX(codeinst,MATCH(Qualification!P53,libinst,0)),Qualification!P53))</f>
        <v/>
      </c>
      <c r="J43" s="26" t="str">
        <f>IF(OR(A43="",ISBLANK(Qualification!Q53)),"",IF(Qualification!Z53=TRUE,INDEX(codetform,MATCH(Qualification!Q53,libtform,0)),Qualification!Q53))</f>
        <v/>
      </c>
      <c r="K43" s="26" t="str">
        <f t="shared" si="0"/>
        <v/>
      </c>
      <c r="L43" s="104" t="str">
        <f>IF(OR(A43="",ISBLANK(Qualification!R53)),"",Qualification!R53)</f>
        <v/>
      </c>
      <c r="M43" s="50" t="str">
        <f>IF(OR(A43="",ISBLANK(Qualification!S53)),"",Qualification!S53)</f>
        <v/>
      </c>
      <c r="N43" s="50" t="str">
        <f>IF(OR(A43="",ISBLANK(Qualification!T53)),"",IF(Qualification!AC53=TRUE,INDEX(coderesult,MATCH(Qualification!T53,libresult,0)),Qualification!T53))</f>
        <v/>
      </c>
      <c r="O43" s="50" t="str">
        <f>IF(OR(A43="",ISBLANK(Qualification!U53),Qualification!U53="-"),"",IF(ISNA(MATCH(Qualification!U53,libtwolang,0)),Qualification!U53,IF(Qualification!AC53=TRUE,INDEX(codetwolang,MATCH(Qualification!U53,libtwolang,0)),Qualification!U53)))</f>
        <v/>
      </c>
      <c r="P43" s="50" t="str">
        <f>IF(OR(A43="",ISBLANK(Qualification!V53)),"",Qualification!V53)</f>
        <v/>
      </c>
    </row>
    <row r="44" spans="1:16">
      <c r="A44" s="26" t="str">
        <f>IF(Qualification!$A54&lt;&gt;"",IF(Qualification!C54&lt;&gt;"",IF(Qualification!C54="LOC.ID",CONCATENATE("LOC.",Qualification!AG$12),Qualification!C54),""),"")</f>
        <v/>
      </c>
      <c r="B44" s="51" t="str">
        <f>IF(A44&lt;&gt;"",Qualification!J54,"")</f>
        <v/>
      </c>
      <c r="C44" s="26" t="str">
        <f>IF(A44&lt;&gt;"",IF(Qualification!E54=TRUE,INDEX(codesex,MATCH(Qualification!D54,libsex,0)),Qualification!D54),"")</f>
        <v/>
      </c>
      <c r="D44" s="104" t="str">
        <f>IF(OR(A44="",ISBLANK(Qualification!F54)),"",Qualification!F54)</f>
        <v/>
      </c>
      <c r="E44" s="26" t="str">
        <f>IF(A44&lt;&gt;"",IF(Qualification!I54=TRUE,IF(INDEX(codegem,MATCH(Qualification!H54,libgem,0))&lt;8000,INDEX(codegem,MATCH(Qualification!H54,libgem,0)),""),Qualification!H54),"")</f>
        <v/>
      </c>
      <c r="F44" s="26" t="str">
        <f>IF(A44&lt;&gt;"",IF(Qualification!I54=TRUE,INDEX(codegemhist,MATCH(Qualification!H54,libgem,0)),""),"")</f>
        <v/>
      </c>
      <c r="G44" s="26" t="str">
        <f>IF(A44&lt;&gt;"",IF(Qualification!I54=TRUE,IF(INDEX(codegem,MATCH(Qualification!H54,libgem,0))&gt;=8000,INDEX(codegem,MATCH(Qualification!H54,libgem,0)),""),Qualification!H54),"")</f>
        <v/>
      </c>
      <c r="H44" s="26" t="str">
        <f>IF(A44&lt;&gt;"",IF(Qualification!Y54=TRUE,INDEX(libcatidinst,MATCH(Qualification!P54,libinst,0)),""),"")</f>
        <v/>
      </c>
      <c r="I44" s="26" t="str">
        <f>IF(OR(A44="",ISBLANK(Qualification!P54)),"",IF(Qualification!Y54=TRUE,INDEX(codeinst,MATCH(Qualification!P54,libinst,0)),Qualification!P54))</f>
        <v/>
      </c>
      <c r="J44" s="26" t="str">
        <f>IF(OR(A44="",ISBLANK(Qualification!Q54)),"",IF(Qualification!Z54=TRUE,INDEX(codetform,MATCH(Qualification!Q54,libtform,0)),Qualification!Q54))</f>
        <v/>
      </c>
      <c r="K44" s="26" t="str">
        <f t="shared" si="0"/>
        <v/>
      </c>
      <c r="L44" s="104" t="str">
        <f>IF(OR(A44="",ISBLANK(Qualification!R54)),"",Qualification!R54)</f>
        <v/>
      </c>
      <c r="M44" s="50" t="str">
        <f>IF(OR(A44="",ISBLANK(Qualification!S54)),"",Qualification!S54)</f>
        <v/>
      </c>
      <c r="N44" s="50" t="str">
        <f>IF(OR(A44="",ISBLANK(Qualification!T54)),"",IF(Qualification!AC54=TRUE,INDEX(coderesult,MATCH(Qualification!T54,libresult,0)),Qualification!T54))</f>
        <v/>
      </c>
      <c r="O44" s="50" t="str">
        <f>IF(OR(A44="",ISBLANK(Qualification!U54),Qualification!U54="-"),"",IF(ISNA(MATCH(Qualification!U54,libtwolang,0)),Qualification!U54,IF(Qualification!AC54=TRUE,INDEX(codetwolang,MATCH(Qualification!U54,libtwolang,0)),Qualification!U54)))</f>
        <v/>
      </c>
      <c r="P44" s="50" t="str">
        <f>IF(OR(A44="",ISBLANK(Qualification!V54)),"",Qualification!V54)</f>
        <v/>
      </c>
    </row>
    <row r="45" spans="1:16">
      <c r="A45" s="26" t="str">
        <f>IF(Qualification!$A55&lt;&gt;"",IF(Qualification!C55&lt;&gt;"",IF(Qualification!C55="LOC.ID",CONCATENATE("LOC.",Qualification!AG$12),Qualification!C55),""),"")</f>
        <v/>
      </c>
      <c r="B45" s="51" t="str">
        <f>IF(A45&lt;&gt;"",Qualification!J55,"")</f>
        <v/>
      </c>
      <c r="C45" s="26" t="str">
        <f>IF(A45&lt;&gt;"",IF(Qualification!E55=TRUE,INDEX(codesex,MATCH(Qualification!D55,libsex,0)),Qualification!D55),"")</f>
        <v/>
      </c>
      <c r="D45" s="104" t="str">
        <f>IF(OR(A45="",ISBLANK(Qualification!F55)),"",Qualification!F55)</f>
        <v/>
      </c>
      <c r="E45" s="26" t="str">
        <f>IF(A45&lt;&gt;"",IF(Qualification!I55=TRUE,IF(INDEX(codegem,MATCH(Qualification!H55,libgem,0))&lt;8000,INDEX(codegem,MATCH(Qualification!H55,libgem,0)),""),Qualification!H55),"")</f>
        <v/>
      </c>
      <c r="F45" s="26" t="str">
        <f>IF(A45&lt;&gt;"",IF(Qualification!I55=TRUE,INDEX(codegemhist,MATCH(Qualification!H55,libgem,0)),""),"")</f>
        <v/>
      </c>
      <c r="G45" s="26" t="str">
        <f>IF(A45&lt;&gt;"",IF(Qualification!I55=TRUE,IF(INDEX(codegem,MATCH(Qualification!H55,libgem,0))&gt;=8000,INDEX(codegem,MATCH(Qualification!H55,libgem,0)),""),Qualification!H55),"")</f>
        <v/>
      </c>
      <c r="H45" s="26" t="str">
        <f>IF(A45&lt;&gt;"",IF(Qualification!Y55=TRUE,INDEX(libcatidinst,MATCH(Qualification!P55,libinst,0)),""),"")</f>
        <v/>
      </c>
      <c r="I45" s="26" t="str">
        <f>IF(OR(A45="",ISBLANK(Qualification!P55)),"",IF(Qualification!Y55=TRUE,INDEX(codeinst,MATCH(Qualification!P55,libinst,0)),Qualification!P55))</f>
        <v/>
      </c>
      <c r="J45" s="26" t="str">
        <f>IF(OR(A45="",ISBLANK(Qualification!Q55)),"",IF(Qualification!Z55=TRUE,INDEX(codetform,MATCH(Qualification!Q55,libtform,0)),Qualification!Q55))</f>
        <v/>
      </c>
      <c r="K45" s="26" t="str">
        <f t="shared" si="0"/>
        <v/>
      </c>
      <c r="L45" s="104" t="str">
        <f>IF(OR(A45="",ISBLANK(Qualification!R55)),"",Qualification!R55)</f>
        <v/>
      </c>
      <c r="M45" s="50" t="str">
        <f>IF(OR(A45="",ISBLANK(Qualification!S55)),"",Qualification!S55)</f>
        <v/>
      </c>
      <c r="N45" s="50" t="str">
        <f>IF(OR(A45="",ISBLANK(Qualification!T55)),"",IF(Qualification!AC55=TRUE,INDEX(coderesult,MATCH(Qualification!T55,libresult,0)),Qualification!T55))</f>
        <v/>
      </c>
      <c r="O45" s="50" t="str">
        <f>IF(OR(A45="",ISBLANK(Qualification!U55),Qualification!U55="-"),"",IF(ISNA(MATCH(Qualification!U55,libtwolang,0)),Qualification!U55,IF(Qualification!AC55=TRUE,INDEX(codetwolang,MATCH(Qualification!U55,libtwolang,0)),Qualification!U55)))</f>
        <v/>
      </c>
      <c r="P45" s="50" t="str">
        <f>IF(OR(A45="",ISBLANK(Qualification!V55)),"",Qualification!V55)</f>
        <v/>
      </c>
    </row>
    <row r="46" spans="1:16">
      <c r="A46" s="26" t="str">
        <f>IF(Qualification!$A56&lt;&gt;"",IF(Qualification!C56&lt;&gt;"",IF(Qualification!C56="LOC.ID",CONCATENATE("LOC.",Qualification!AG$12),Qualification!C56),""),"")</f>
        <v/>
      </c>
      <c r="B46" s="51" t="str">
        <f>IF(A46&lt;&gt;"",Qualification!J56,"")</f>
        <v/>
      </c>
      <c r="C46" s="26" t="str">
        <f>IF(A46&lt;&gt;"",IF(Qualification!E56=TRUE,INDEX(codesex,MATCH(Qualification!D56,libsex,0)),Qualification!D56),"")</f>
        <v/>
      </c>
      <c r="D46" s="104" t="str">
        <f>IF(OR(A46="",ISBLANK(Qualification!F56)),"",Qualification!F56)</f>
        <v/>
      </c>
      <c r="E46" s="26" t="str">
        <f>IF(A46&lt;&gt;"",IF(Qualification!I56=TRUE,IF(INDEX(codegem,MATCH(Qualification!H56,libgem,0))&lt;8000,INDEX(codegem,MATCH(Qualification!H56,libgem,0)),""),Qualification!H56),"")</f>
        <v/>
      </c>
      <c r="F46" s="26" t="str">
        <f>IF(A46&lt;&gt;"",IF(Qualification!I56=TRUE,INDEX(codegemhist,MATCH(Qualification!H56,libgem,0)),""),"")</f>
        <v/>
      </c>
      <c r="G46" s="26" t="str">
        <f>IF(A46&lt;&gt;"",IF(Qualification!I56=TRUE,IF(INDEX(codegem,MATCH(Qualification!H56,libgem,0))&gt;=8000,INDEX(codegem,MATCH(Qualification!H56,libgem,0)),""),Qualification!H56),"")</f>
        <v/>
      </c>
      <c r="H46" s="26" t="str">
        <f>IF(A46&lt;&gt;"",IF(Qualification!Y56=TRUE,INDEX(libcatidinst,MATCH(Qualification!P56,libinst,0)),""),"")</f>
        <v/>
      </c>
      <c r="I46" s="26" t="str">
        <f>IF(OR(A46="",ISBLANK(Qualification!P56)),"",IF(Qualification!Y56=TRUE,INDEX(codeinst,MATCH(Qualification!P56,libinst,0)),Qualification!P56))</f>
        <v/>
      </c>
      <c r="J46" s="26" t="str">
        <f>IF(OR(A46="",ISBLANK(Qualification!Q56)),"",IF(Qualification!Z56=TRUE,INDEX(codetform,MATCH(Qualification!Q56,libtform,0)),Qualification!Q56))</f>
        <v/>
      </c>
      <c r="K46" s="26" t="str">
        <f t="shared" si="0"/>
        <v/>
      </c>
      <c r="L46" s="104" t="str">
        <f>IF(OR(A46="",ISBLANK(Qualification!R56)),"",Qualification!R56)</f>
        <v/>
      </c>
      <c r="M46" s="50" t="str">
        <f>IF(OR(A46="",ISBLANK(Qualification!S56)),"",Qualification!S56)</f>
        <v/>
      </c>
      <c r="N46" s="50" t="str">
        <f>IF(OR(A46="",ISBLANK(Qualification!T56)),"",IF(Qualification!AC56=TRUE,INDEX(coderesult,MATCH(Qualification!T56,libresult,0)),Qualification!T56))</f>
        <v/>
      </c>
      <c r="O46" s="50" t="str">
        <f>IF(OR(A46="",ISBLANK(Qualification!U56),Qualification!U56="-"),"",IF(ISNA(MATCH(Qualification!U56,libtwolang,0)),Qualification!U56,IF(Qualification!AC56=TRUE,INDEX(codetwolang,MATCH(Qualification!U56,libtwolang,0)),Qualification!U56)))</f>
        <v/>
      </c>
      <c r="P46" s="50" t="str">
        <f>IF(OR(A46="",ISBLANK(Qualification!V56)),"",Qualification!V56)</f>
        <v/>
      </c>
    </row>
    <row r="47" spans="1:16">
      <c r="A47" s="26" t="str">
        <f>IF(Qualification!$A57&lt;&gt;"",IF(Qualification!C57&lt;&gt;"",IF(Qualification!C57="LOC.ID",CONCATENATE("LOC.",Qualification!AG$12),Qualification!C57),""),"")</f>
        <v/>
      </c>
      <c r="B47" s="51" t="str">
        <f>IF(A47&lt;&gt;"",Qualification!J57,"")</f>
        <v/>
      </c>
      <c r="C47" s="26" t="str">
        <f>IF(A47&lt;&gt;"",IF(Qualification!E57=TRUE,INDEX(codesex,MATCH(Qualification!D57,libsex,0)),Qualification!D57),"")</f>
        <v/>
      </c>
      <c r="D47" s="104" t="str">
        <f>IF(OR(A47="",ISBLANK(Qualification!F57)),"",Qualification!F57)</f>
        <v/>
      </c>
      <c r="E47" s="26" t="str">
        <f>IF(A47&lt;&gt;"",IF(Qualification!I57=TRUE,IF(INDEX(codegem,MATCH(Qualification!H57,libgem,0))&lt;8000,INDEX(codegem,MATCH(Qualification!H57,libgem,0)),""),Qualification!H57),"")</f>
        <v/>
      </c>
      <c r="F47" s="26" t="str">
        <f>IF(A47&lt;&gt;"",IF(Qualification!I57=TRUE,INDEX(codegemhist,MATCH(Qualification!H57,libgem,0)),""),"")</f>
        <v/>
      </c>
      <c r="G47" s="26" t="str">
        <f>IF(A47&lt;&gt;"",IF(Qualification!I57=TRUE,IF(INDEX(codegem,MATCH(Qualification!H57,libgem,0))&gt;=8000,INDEX(codegem,MATCH(Qualification!H57,libgem,0)),""),Qualification!H57),"")</f>
        <v/>
      </c>
      <c r="H47" s="26" t="str">
        <f>IF(A47&lt;&gt;"",IF(Qualification!Y57=TRUE,INDEX(libcatidinst,MATCH(Qualification!P57,libinst,0)),""),"")</f>
        <v/>
      </c>
      <c r="I47" s="26" t="str">
        <f>IF(OR(A47="",ISBLANK(Qualification!P57)),"",IF(Qualification!Y57=TRUE,INDEX(codeinst,MATCH(Qualification!P57,libinst,0)),Qualification!P57))</f>
        <v/>
      </c>
      <c r="J47" s="26" t="str">
        <f>IF(OR(A47="",ISBLANK(Qualification!Q57)),"",IF(Qualification!Z57=TRUE,INDEX(codetform,MATCH(Qualification!Q57,libtform,0)),Qualification!Q57))</f>
        <v/>
      </c>
      <c r="K47" s="26" t="str">
        <f t="shared" si="0"/>
        <v/>
      </c>
      <c r="L47" s="104" t="str">
        <f>IF(OR(A47="",ISBLANK(Qualification!R57)),"",Qualification!R57)</f>
        <v/>
      </c>
      <c r="M47" s="50" t="str">
        <f>IF(OR(A47="",ISBLANK(Qualification!S57)),"",Qualification!S57)</f>
        <v/>
      </c>
      <c r="N47" s="50" t="str">
        <f>IF(OR(A47="",ISBLANK(Qualification!T57)),"",IF(Qualification!AC57=TRUE,INDEX(coderesult,MATCH(Qualification!T57,libresult,0)),Qualification!T57))</f>
        <v/>
      </c>
      <c r="O47" s="50" t="str">
        <f>IF(OR(A47="",ISBLANK(Qualification!U57),Qualification!U57="-"),"",IF(ISNA(MATCH(Qualification!U57,libtwolang,0)),Qualification!U57,IF(Qualification!AC57=TRUE,INDEX(codetwolang,MATCH(Qualification!U57,libtwolang,0)),Qualification!U57)))</f>
        <v/>
      </c>
      <c r="P47" s="50" t="str">
        <f>IF(OR(A47="",ISBLANK(Qualification!V57)),"",Qualification!V57)</f>
        <v/>
      </c>
    </row>
    <row r="48" spans="1:16">
      <c r="A48" s="26" t="str">
        <f>IF(Qualification!$A58&lt;&gt;"",IF(Qualification!C58&lt;&gt;"",IF(Qualification!C58="LOC.ID",CONCATENATE("LOC.",Qualification!AG$12),Qualification!C58),""),"")</f>
        <v/>
      </c>
      <c r="B48" s="51" t="str">
        <f>IF(A48&lt;&gt;"",Qualification!J58,"")</f>
        <v/>
      </c>
      <c r="C48" s="26" t="str">
        <f>IF(A48&lt;&gt;"",IF(Qualification!E58=TRUE,INDEX(codesex,MATCH(Qualification!D58,libsex,0)),Qualification!D58),"")</f>
        <v/>
      </c>
      <c r="D48" s="104" t="str">
        <f>IF(OR(A48="",ISBLANK(Qualification!F58)),"",Qualification!F58)</f>
        <v/>
      </c>
      <c r="E48" s="26" t="str">
        <f>IF(A48&lt;&gt;"",IF(Qualification!I58=TRUE,IF(INDEX(codegem,MATCH(Qualification!H58,libgem,0))&lt;8000,INDEX(codegem,MATCH(Qualification!H58,libgem,0)),""),Qualification!H58),"")</f>
        <v/>
      </c>
      <c r="F48" s="26" t="str">
        <f>IF(A48&lt;&gt;"",IF(Qualification!I58=TRUE,INDEX(codegemhist,MATCH(Qualification!H58,libgem,0)),""),"")</f>
        <v/>
      </c>
      <c r="G48" s="26" t="str">
        <f>IF(A48&lt;&gt;"",IF(Qualification!I58=TRUE,IF(INDEX(codegem,MATCH(Qualification!H58,libgem,0))&gt;=8000,INDEX(codegem,MATCH(Qualification!H58,libgem,0)),""),Qualification!H58),"")</f>
        <v/>
      </c>
      <c r="H48" s="26" t="str">
        <f>IF(A48&lt;&gt;"",IF(Qualification!Y58=TRUE,INDEX(libcatidinst,MATCH(Qualification!P58,libinst,0)),""),"")</f>
        <v/>
      </c>
      <c r="I48" s="26" t="str">
        <f>IF(OR(A48="",ISBLANK(Qualification!P58)),"",IF(Qualification!Y58=TRUE,INDEX(codeinst,MATCH(Qualification!P58,libinst,0)),Qualification!P58))</f>
        <v/>
      </c>
      <c r="J48" s="26" t="str">
        <f>IF(OR(A48="",ISBLANK(Qualification!Q58)),"",IF(Qualification!Z58=TRUE,INDEX(codetform,MATCH(Qualification!Q58,libtform,0)),Qualification!Q58))</f>
        <v/>
      </c>
      <c r="K48" s="26" t="str">
        <f t="shared" si="0"/>
        <v/>
      </c>
      <c r="L48" s="104" t="str">
        <f>IF(OR(A48="",ISBLANK(Qualification!R58)),"",Qualification!R58)</f>
        <v/>
      </c>
      <c r="M48" s="50" t="str">
        <f>IF(OR(A48="",ISBLANK(Qualification!S58)),"",Qualification!S58)</f>
        <v/>
      </c>
      <c r="N48" s="50" t="str">
        <f>IF(OR(A48="",ISBLANK(Qualification!T58)),"",IF(Qualification!AC58=TRUE,INDEX(coderesult,MATCH(Qualification!T58,libresult,0)),Qualification!T58))</f>
        <v/>
      </c>
      <c r="O48" s="50" t="str">
        <f>IF(OR(A48="",ISBLANK(Qualification!U58),Qualification!U58="-"),"",IF(ISNA(MATCH(Qualification!U58,libtwolang,0)),Qualification!U58,IF(Qualification!AC58=TRUE,INDEX(codetwolang,MATCH(Qualification!U58,libtwolang,0)),Qualification!U58)))</f>
        <v/>
      </c>
      <c r="P48" s="50" t="str">
        <f>IF(OR(A48="",ISBLANK(Qualification!V58)),"",Qualification!V58)</f>
        <v/>
      </c>
    </row>
    <row r="49" spans="1:16">
      <c r="A49" s="26" t="str">
        <f>IF(Qualification!$A59&lt;&gt;"",IF(Qualification!C59&lt;&gt;"",IF(Qualification!C59="LOC.ID",CONCATENATE("LOC.",Qualification!AG$12),Qualification!C59),""),"")</f>
        <v/>
      </c>
      <c r="B49" s="51" t="str">
        <f>IF(A49&lt;&gt;"",Qualification!J59,"")</f>
        <v/>
      </c>
      <c r="C49" s="26" t="str">
        <f>IF(A49&lt;&gt;"",IF(Qualification!E59=TRUE,INDEX(codesex,MATCH(Qualification!D59,libsex,0)),Qualification!D59),"")</f>
        <v/>
      </c>
      <c r="D49" s="104" t="str">
        <f>IF(OR(A49="",ISBLANK(Qualification!F59)),"",Qualification!F59)</f>
        <v/>
      </c>
      <c r="E49" s="26" t="str">
        <f>IF(A49&lt;&gt;"",IF(Qualification!I59=TRUE,IF(INDEX(codegem,MATCH(Qualification!H59,libgem,0))&lt;8000,INDEX(codegem,MATCH(Qualification!H59,libgem,0)),""),Qualification!H59),"")</f>
        <v/>
      </c>
      <c r="F49" s="26" t="str">
        <f>IF(A49&lt;&gt;"",IF(Qualification!I59=TRUE,INDEX(codegemhist,MATCH(Qualification!H59,libgem,0)),""),"")</f>
        <v/>
      </c>
      <c r="G49" s="26" t="str">
        <f>IF(A49&lt;&gt;"",IF(Qualification!I59=TRUE,IF(INDEX(codegem,MATCH(Qualification!H59,libgem,0))&gt;=8000,INDEX(codegem,MATCH(Qualification!H59,libgem,0)),""),Qualification!H59),"")</f>
        <v/>
      </c>
      <c r="H49" s="26" t="str">
        <f>IF(A49&lt;&gt;"",IF(Qualification!Y59=TRUE,INDEX(libcatidinst,MATCH(Qualification!P59,libinst,0)),""),"")</f>
        <v/>
      </c>
      <c r="I49" s="26" t="str">
        <f>IF(OR(A49="",ISBLANK(Qualification!P59)),"",IF(Qualification!Y59=TRUE,INDEX(codeinst,MATCH(Qualification!P59,libinst,0)),Qualification!P59))</f>
        <v/>
      </c>
      <c r="J49" s="26" t="str">
        <f>IF(OR(A49="",ISBLANK(Qualification!Q59)),"",IF(Qualification!Z59=TRUE,INDEX(codetform,MATCH(Qualification!Q59,libtform,0)),Qualification!Q59))</f>
        <v/>
      </c>
      <c r="K49" s="26" t="str">
        <f t="shared" si="0"/>
        <v/>
      </c>
      <c r="L49" s="104" t="str">
        <f>IF(OR(A49="",ISBLANK(Qualification!R59)),"",Qualification!R59)</f>
        <v/>
      </c>
      <c r="M49" s="50" t="str">
        <f>IF(OR(A49="",ISBLANK(Qualification!S59)),"",Qualification!S59)</f>
        <v/>
      </c>
      <c r="N49" s="50" t="str">
        <f>IF(OR(A49="",ISBLANK(Qualification!T59)),"",IF(Qualification!AC59=TRUE,INDEX(coderesult,MATCH(Qualification!T59,libresult,0)),Qualification!T59))</f>
        <v/>
      </c>
      <c r="O49" s="50" t="str">
        <f>IF(OR(A49="",ISBLANK(Qualification!U59),Qualification!U59="-"),"",IF(ISNA(MATCH(Qualification!U59,libtwolang,0)),Qualification!U59,IF(Qualification!AC59=TRUE,INDEX(codetwolang,MATCH(Qualification!U59,libtwolang,0)),Qualification!U59)))</f>
        <v/>
      </c>
      <c r="P49" s="50" t="str">
        <f>IF(OR(A49="",ISBLANK(Qualification!V59)),"",Qualification!V59)</f>
        <v/>
      </c>
    </row>
    <row r="50" spans="1:16">
      <c r="A50" s="26" t="str">
        <f>IF(Qualification!$A60&lt;&gt;"",IF(Qualification!C60&lt;&gt;"",IF(Qualification!C60="LOC.ID",CONCATENATE("LOC.",Qualification!AG$12),Qualification!C60),""),"")</f>
        <v/>
      </c>
      <c r="B50" s="51" t="str">
        <f>IF(A50&lt;&gt;"",Qualification!J60,"")</f>
        <v/>
      </c>
      <c r="C50" s="26" t="str">
        <f>IF(A50&lt;&gt;"",IF(Qualification!E60=TRUE,INDEX(codesex,MATCH(Qualification!D60,libsex,0)),Qualification!D60),"")</f>
        <v/>
      </c>
      <c r="D50" s="104" t="str">
        <f>IF(OR(A50="",ISBLANK(Qualification!F60)),"",Qualification!F60)</f>
        <v/>
      </c>
      <c r="E50" s="26" t="str">
        <f>IF(A50&lt;&gt;"",IF(Qualification!I60=TRUE,IF(INDEX(codegem,MATCH(Qualification!H60,libgem,0))&lt;8000,INDEX(codegem,MATCH(Qualification!H60,libgem,0)),""),Qualification!H60),"")</f>
        <v/>
      </c>
      <c r="F50" s="26" t="str">
        <f>IF(A50&lt;&gt;"",IF(Qualification!I60=TRUE,INDEX(codegemhist,MATCH(Qualification!H60,libgem,0)),""),"")</f>
        <v/>
      </c>
      <c r="G50" s="26" t="str">
        <f>IF(A50&lt;&gt;"",IF(Qualification!I60=TRUE,IF(INDEX(codegem,MATCH(Qualification!H60,libgem,0))&gt;=8000,INDEX(codegem,MATCH(Qualification!H60,libgem,0)),""),Qualification!H60),"")</f>
        <v/>
      </c>
      <c r="H50" s="26" t="str">
        <f>IF(A50&lt;&gt;"",IF(Qualification!Y60=TRUE,INDEX(libcatidinst,MATCH(Qualification!P60,libinst,0)),""),"")</f>
        <v/>
      </c>
      <c r="I50" s="26" t="str">
        <f>IF(OR(A50="",ISBLANK(Qualification!P60)),"",IF(Qualification!Y60=TRUE,INDEX(codeinst,MATCH(Qualification!P60,libinst,0)),Qualification!P60))</f>
        <v/>
      </c>
      <c r="J50" s="26" t="str">
        <f>IF(OR(A50="",ISBLANK(Qualification!Q60)),"",IF(Qualification!Z60=TRUE,INDEX(codetform,MATCH(Qualification!Q60,libtform,0)),Qualification!Q60))</f>
        <v/>
      </c>
      <c r="K50" s="26" t="str">
        <f t="shared" si="0"/>
        <v/>
      </c>
      <c r="L50" s="104" t="str">
        <f>IF(OR(A50="",ISBLANK(Qualification!R60)),"",Qualification!R60)</f>
        <v/>
      </c>
      <c r="M50" s="50" t="str">
        <f>IF(OR(A50="",ISBLANK(Qualification!S60)),"",Qualification!S60)</f>
        <v/>
      </c>
      <c r="N50" s="50" t="str">
        <f>IF(OR(A50="",ISBLANK(Qualification!T60)),"",IF(Qualification!AC60=TRUE,INDEX(coderesult,MATCH(Qualification!T60,libresult,0)),Qualification!T60))</f>
        <v/>
      </c>
      <c r="O50" s="50" t="str">
        <f>IF(OR(A50="",ISBLANK(Qualification!U60),Qualification!U60="-"),"",IF(ISNA(MATCH(Qualification!U60,libtwolang,0)),Qualification!U60,IF(Qualification!AC60=TRUE,INDEX(codetwolang,MATCH(Qualification!U60,libtwolang,0)),Qualification!U60)))</f>
        <v/>
      </c>
      <c r="P50" s="50" t="str">
        <f>IF(OR(A50="",ISBLANK(Qualification!V60)),"",Qualification!V60)</f>
        <v/>
      </c>
    </row>
    <row r="51" spans="1:16">
      <c r="A51" s="26" t="str">
        <f>IF(Qualification!$A61&lt;&gt;"",IF(Qualification!C61&lt;&gt;"",IF(Qualification!C61="LOC.ID",CONCATENATE("LOC.",Qualification!AG$12),Qualification!C61),""),"")</f>
        <v/>
      </c>
      <c r="B51" s="51" t="str">
        <f>IF(A51&lt;&gt;"",Qualification!J61,"")</f>
        <v/>
      </c>
      <c r="C51" s="26" t="str">
        <f>IF(A51&lt;&gt;"",IF(Qualification!E61=TRUE,INDEX(codesex,MATCH(Qualification!D61,libsex,0)),Qualification!D61),"")</f>
        <v/>
      </c>
      <c r="D51" s="104" t="str">
        <f>IF(OR(A51="",ISBLANK(Qualification!F61)),"",Qualification!F61)</f>
        <v/>
      </c>
      <c r="E51" s="26" t="str">
        <f>IF(A51&lt;&gt;"",IF(Qualification!I61=TRUE,IF(INDEX(codegem,MATCH(Qualification!H61,libgem,0))&lt;8000,INDEX(codegem,MATCH(Qualification!H61,libgem,0)),""),Qualification!H61),"")</f>
        <v/>
      </c>
      <c r="F51" s="26" t="str">
        <f>IF(A51&lt;&gt;"",IF(Qualification!I61=TRUE,INDEX(codegemhist,MATCH(Qualification!H61,libgem,0)),""),"")</f>
        <v/>
      </c>
      <c r="G51" s="26" t="str">
        <f>IF(A51&lt;&gt;"",IF(Qualification!I61=TRUE,IF(INDEX(codegem,MATCH(Qualification!H61,libgem,0))&gt;=8000,INDEX(codegem,MATCH(Qualification!H61,libgem,0)),""),Qualification!H61),"")</f>
        <v/>
      </c>
      <c r="H51" s="26" t="str">
        <f>IF(A51&lt;&gt;"",IF(Qualification!Y61=TRUE,INDEX(libcatidinst,MATCH(Qualification!P61,libinst,0)),""),"")</f>
        <v/>
      </c>
      <c r="I51" s="26" t="str">
        <f>IF(OR(A51="",ISBLANK(Qualification!P61)),"",IF(Qualification!Y61=TRUE,INDEX(codeinst,MATCH(Qualification!P61,libinst,0)),Qualification!P61))</f>
        <v/>
      </c>
      <c r="J51" s="26" t="str">
        <f>IF(OR(A51="",ISBLANK(Qualification!Q61)),"",IF(Qualification!Z61=TRUE,INDEX(codetform,MATCH(Qualification!Q61,libtform,0)),Qualification!Q61))</f>
        <v/>
      </c>
      <c r="K51" s="26" t="str">
        <f t="shared" si="0"/>
        <v/>
      </c>
      <c r="L51" s="104" t="str">
        <f>IF(OR(A51="",ISBLANK(Qualification!R61)),"",Qualification!R61)</f>
        <v/>
      </c>
      <c r="M51" s="50" t="str">
        <f>IF(OR(A51="",ISBLANK(Qualification!S61)),"",Qualification!S61)</f>
        <v/>
      </c>
      <c r="N51" s="50" t="str">
        <f>IF(OR(A51="",ISBLANK(Qualification!T61)),"",IF(Qualification!AC61=TRUE,INDEX(coderesult,MATCH(Qualification!T61,libresult,0)),Qualification!T61))</f>
        <v/>
      </c>
      <c r="O51" s="50" t="str">
        <f>IF(OR(A51="",ISBLANK(Qualification!U61),Qualification!U61="-"),"",IF(ISNA(MATCH(Qualification!U61,libtwolang,0)),Qualification!U61,IF(Qualification!AC61=TRUE,INDEX(codetwolang,MATCH(Qualification!U61,libtwolang,0)),Qualification!U61)))</f>
        <v/>
      </c>
      <c r="P51" s="50" t="str">
        <f>IF(OR(A51="",ISBLANK(Qualification!V61)),"",Qualification!V61)</f>
        <v/>
      </c>
    </row>
    <row r="52" spans="1:16">
      <c r="A52" s="26" t="str">
        <f>IF(Qualification!$A62&lt;&gt;"",IF(Qualification!C62&lt;&gt;"",IF(Qualification!C62="LOC.ID",CONCATENATE("LOC.",Qualification!AG$12),Qualification!C62),""),"")</f>
        <v/>
      </c>
      <c r="B52" s="51" t="str">
        <f>IF(A52&lt;&gt;"",Qualification!J62,"")</f>
        <v/>
      </c>
      <c r="C52" s="26" t="str">
        <f>IF(A52&lt;&gt;"",IF(Qualification!E62=TRUE,INDEX(codesex,MATCH(Qualification!D62,libsex,0)),Qualification!D62),"")</f>
        <v/>
      </c>
      <c r="D52" s="104" t="str">
        <f>IF(OR(A52="",ISBLANK(Qualification!F62)),"",Qualification!F62)</f>
        <v/>
      </c>
      <c r="E52" s="26" t="str">
        <f>IF(A52&lt;&gt;"",IF(Qualification!I62=TRUE,IF(INDEX(codegem,MATCH(Qualification!H62,libgem,0))&lt;8000,INDEX(codegem,MATCH(Qualification!H62,libgem,0)),""),Qualification!H62),"")</f>
        <v/>
      </c>
      <c r="F52" s="26" t="str">
        <f>IF(A52&lt;&gt;"",IF(Qualification!I62=TRUE,INDEX(codegemhist,MATCH(Qualification!H62,libgem,0)),""),"")</f>
        <v/>
      </c>
      <c r="G52" s="26" t="str">
        <f>IF(A52&lt;&gt;"",IF(Qualification!I62=TRUE,IF(INDEX(codegem,MATCH(Qualification!H62,libgem,0))&gt;=8000,INDEX(codegem,MATCH(Qualification!H62,libgem,0)),""),Qualification!H62),"")</f>
        <v/>
      </c>
      <c r="H52" s="26" t="str">
        <f>IF(A52&lt;&gt;"",IF(Qualification!Y62=TRUE,INDEX(libcatidinst,MATCH(Qualification!P62,libinst,0)),""),"")</f>
        <v/>
      </c>
      <c r="I52" s="26" t="str">
        <f>IF(OR(A52="",ISBLANK(Qualification!P62)),"",IF(Qualification!Y62=TRUE,INDEX(codeinst,MATCH(Qualification!P62,libinst,0)),Qualification!P62))</f>
        <v/>
      </c>
      <c r="J52" s="26" t="str">
        <f>IF(OR(A52="",ISBLANK(Qualification!Q62)),"",IF(Qualification!Z62=TRUE,INDEX(codetform,MATCH(Qualification!Q62,libtform,0)),Qualification!Q62))</f>
        <v/>
      </c>
      <c r="K52" s="26" t="str">
        <f t="shared" si="0"/>
        <v/>
      </c>
      <c r="L52" s="104" t="str">
        <f>IF(OR(A52="",ISBLANK(Qualification!R62)),"",Qualification!R62)</f>
        <v/>
      </c>
      <c r="M52" s="50" t="str">
        <f>IF(OR(A52="",ISBLANK(Qualification!S62)),"",Qualification!S62)</f>
        <v/>
      </c>
      <c r="N52" s="50" t="str">
        <f>IF(OR(A52="",ISBLANK(Qualification!T62)),"",IF(Qualification!AC62=TRUE,INDEX(coderesult,MATCH(Qualification!T62,libresult,0)),Qualification!T62))</f>
        <v/>
      </c>
      <c r="O52" s="50" t="str">
        <f>IF(OR(A52="",ISBLANK(Qualification!U62),Qualification!U62="-"),"",IF(ISNA(MATCH(Qualification!U62,libtwolang,0)),Qualification!U62,IF(Qualification!AC62=TRUE,INDEX(codetwolang,MATCH(Qualification!U62,libtwolang,0)),Qualification!U62)))</f>
        <v/>
      </c>
      <c r="P52" s="50" t="str">
        <f>IF(OR(A52="",ISBLANK(Qualification!V62)),"",Qualification!V62)</f>
        <v/>
      </c>
    </row>
    <row r="53" spans="1:16">
      <c r="A53" s="26" t="str">
        <f>IF(Qualification!$A63&lt;&gt;"",IF(Qualification!C63&lt;&gt;"",IF(Qualification!C63="LOC.ID",CONCATENATE("LOC.",Qualification!AG$12),Qualification!C63),""),"")</f>
        <v/>
      </c>
      <c r="B53" s="51" t="str">
        <f>IF(A53&lt;&gt;"",Qualification!J63,"")</f>
        <v/>
      </c>
      <c r="C53" s="26" t="str">
        <f>IF(A53&lt;&gt;"",IF(Qualification!E63=TRUE,INDEX(codesex,MATCH(Qualification!D63,libsex,0)),Qualification!D63),"")</f>
        <v/>
      </c>
      <c r="D53" s="104" t="str">
        <f>IF(OR(A53="",ISBLANK(Qualification!F63)),"",Qualification!F63)</f>
        <v/>
      </c>
      <c r="E53" s="26" t="str">
        <f>IF(A53&lt;&gt;"",IF(Qualification!I63=TRUE,IF(INDEX(codegem,MATCH(Qualification!H63,libgem,0))&lt;8000,INDEX(codegem,MATCH(Qualification!H63,libgem,0)),""),Qualification!H63),"")</f>
        <v/>
      </c>
      <c r="F53" s="26" t="str">
        <f>IF(A53&lt;&gt;"",IF(Qualification!I63=TRUE,INDEX(codegemhist,MATCH(Qualification!H63,libgem,0)),""),"")</f>
        <v/>
      </c>
      <c r="G53" s="26" t="str">
        <f>IF(A53&lt;&gt;"",IF(Qualification!I63=TRUE,IF(INDEX(codegem,MATCH(Qualification!H63,libgem,0))&gt;=8000,INDEX(codegem,MATCH(Qualification!H63,libgem,0)),""),Qualification!H63),"")</f>
        <v/>
      </c>
      <c r="H53" s="26" t="str">
        <f>IF(A53&lt;&gt;"",IF(Qualification!Y63=TRUE,INDEX(libcatidinst,MATCH(Qualification!P63,libinst,0)),""),"")</f>
        <v/>
      </c>
      <c r="I53" s="26" t="str">
        <f>IF(OR(A53="",ISBLANK(Qualification!P63)),"",IF(Qualification!Y63=TRUE,INDEX(codeinst,MATCH(Qualification!P63,libinst,0)),Qualification!P63))</f>
        <v/>
      </c>
      <c r="J53" s="26" t="str">
        <f>IF(OR(A53="",ISBLANK(Qualification!Q63)),"",IF(Qualification!Z63=TRUE,INDEX(codetform,MATCH(Qualification!Q63,libtform,0)),Qualification!Q63))</f>
        <v/>
      </c>
      <c r="K53" s="26" t="str">
        <f t="shared" si="0"/>
        <v/>
      </c>
      <c r="L53" s="104" t="str">
        <f>IF(OR(A53="",ISBLANK(Qualification!R63)),"",Qualification!R63)</f>
        <v/>
      </c>
      <c r="M53" s="50" t="str">
        <f>IF(OR(A53="",ISBLANK(Qualification!S63)),"",Qualification!S63)</f>
        <v/>
      </c>
      <c r="N53" s="50" t="str">
        <f>IF(OR(A53="",ISBLANK(Qualification!T63)),"",IF(Qualification!AC63=TRUE,INDEX(coderesult,MATCH(Qualification!T63,libresult,0)),Qualification!T63))</f>
        <v/>
      </c>
      <c r="O53" s="50" t="str">
        <f>IF(OR(A53="",ISBLANK(Qualification!U63),Qualification!U63="-"),"",IF(ISNA(MATCH(Qualification!U63,libtwolang,0)),Qualification!U63,IF(Qualification!AC63=TRUE,INDEX(codetwolang,MATCH(Qualification!U63,libtwolang,0)),Qualification!U63)))</f>
        <v/>
      </c>
      <c r="P53" s="50" t="str">
        <f>IF(OR(A53="",ISBLANK(Qualification!V63)),"",Qualification!V63)</f>
        <v/>
      </c>
    </row>
    <row r="54" spans="1:16">
      <c r="A54" s="26" t="str">
        <f>IF(Qualification!$A64&lt;&gt;"",IF(Qualification!C64&lt;&gt;"",IF(Qualification!C64="LOC.ID",CONCATENATE("LOC.",Qualification!AG$12),Qualification!C64),""),"")</f>
        <v/>
      </c>
      <c r="B54" s="51" t="str">
        <f>IF(A54&lt;&gt;"",Qualification!J64,"")</f>
        <v/>
      </c>
      <c r="C54" s="26" t="str">
        <f>IF(A54&lt;&gt;"",IF(Qualification!E64=TRUE,INDEX(codesex,MATCH(Qualification!D64,libsex,0)),Qualification!D64),"")</f>
        <v/>
      </c>
      <c r="D54" s="104" t="str">
        <f>IF(OR(A54="",ISBLANK(Qualification!F64)),"",Qualification!F64)</f>
        <v/>
      </c>
      <c r="E54" s="26" t="str">
        <f>IF(A54&lt;&gt;"",IF(Qualification!I64=TRUE,IF(INDEX(codegem,MATCH(Qualification!H64,libgem,0))&lt;8000,INDEX(codegem,MATCH(Qualification!H64,libgem,0)),""),Qualification!H64),"")</f>
        <v/>
      </c>
      <c r="F54" s="26" t="str">
        <f>IF(A54&lt;&gt;"",IF(Qualification!I64=TRUE,INDEX(codegemhist,MATCH(Qualification!H64,libgem,0)),""),"")</f>
        <v/>
      </c>
      <c r="G54" s="26" t="str">
        <f>IF(A54&lt;&gt;"",IF(Qualification!I64=TRUE,IF(INDEX(codegem,MATCH(Qualification!H64,libgem,0))&gt;=8000,INDEX(codegem,MATCH(Qualification!H64,libgem,0)),""),Qualification!H64),"")</f>
        <v/>
      </c>
      <c r="H54" s="26" t="str">
        <f>IF(A54&lt;&gt;"",IF(Qualification!Y64=TRUE,INDEX(libcatidinst,MATCH(Qualification!P64,libinst,0)),""),"")</f>
        <v/>
      </c>
      <c r="I54" s="26" t="str">
        <f>IF(OR(A54="",ISBLANK(Qualification!P64)),"",IF(Qualification!Y64=TRUE,INDEX(codeinst,MATCH(Qualification!P64,libinst,0)),Qualification!P64))</f>
        <v/>
      </c>
      <c r="J54" s="26" t="str">
        <f>IF(OR(A54="",ISBLANK(Qualification!Q64)),"",IF(Qualification!Z64=TRUE,INDEX(codetform,MATCH(Qualification!Q64,libtform,0)),Qualification!Q64))</f>
        <v/>
      </c>
      <c r="K54" s="26" t="str">
        <f t="shared" si="0"/>
        <v/>
      </c>
      <c r="L54" s="104" t="str">
        <f>IF(OR(A54="",ISBLANK(Qualification!R64)),"",Qualification!R64)</f>
        <v/>
      </c>
      <c r="M54" s="50" t="str">
        <f>IF(OR(A54="",ISBLANK(Qualification!S64)),"",Qualification!S64)</f>
        <v/>
      </c>
      <c r="N54" s="50" t="str">
        <f>IF(OR(A54="",ISBLANK(Qualification!T64)),"",IF(Qualification!AC64=TRUE,INDEX(coderesult,MATCH(Qualification!T64,libresult,0)),Qualification!T64))</f>
        <v/>
      </c>
      <c r="O54" s="50" t="str">
        <f>IF(OR(A54="",ISBLANK(Qualification!U64),Qualification!U64="-"),"",IF(ISNA(MATCH(Qualification!U64,libtwolang,0)),Qualification!U64,IF(Qualification!AC64=TRUE,INDEX(codetwolang,MATCH(Qualification!U64,libtwolang,0)),Qualification!U64)))</f>
        <v/>
      </c>
      <c r="P54" s="50" t="str">
        <f>IF(OR(A54="",ISBLANK(Qualification!V64)),"",Qualification!V64)</f>
        <v/>
      </c>
    </row>
    <row r="55" spans="1:16">
      <c r="A55" s="26" t="str">
        <f>IF(Qualification!$A65&lt;&gt;"",IF(Qualification!C65&lt;&gt;"",IF(Qualification!C65="LOC.ID",CONCATENATE("LOC.",Qualification!AG$12),Qualification!C65),""),"")</f>
        <v/>
      </c>
      <c r="B55" s="51" t="str">
        <f>IF(A55&lt;&gt;"",Qualification!J65,"")</f>
        <v/>
      </c>
      <c r="C55" s="26" t="str">
        <f>IF(A55&lt;&gt;"",IF(Qualification!E65=TRUE,INDEX(codesex,MATCH(Qualification!D65,libsex,0)),Qualification!D65),"")</f>
        <v/>
      </c>
      <c r="D55" s="104" t="str">
        <f>IF(OR(A55="",ISBLANK(Qualification!F65)),"",Qualification!F65)</f>
        <v/>
      </c>
      <c r="E55" s="26" t="str">
        <f>IF(A55&lt;&gt;"",IF(Qualification!I65=TRUE,IF(INDEX(codegem,MATCH(Qualification!H65,libgem,0))&lt;8000,INDEX(codegem,MATCH(Qualification!H65,libgem,0)),""),Qualification!H65),"")</f>
        <v/>
      </c>
      <c r="F55" s="26" t="str">
        <f>IF(A55&lt;&gt;"",IF(Qualification!I65=TRUE,INDEX(codegemhist,MATCH(Qualification!H65,libgem,0)),""),"")</f>
        <v/>
      </c>
      <c r="G55" s="26" t="str">
        <f>IF(A55&lt;&gt;"",IF(Qualification!I65=TRUE,IF(INDEX(codegem,MATCH(Qualification!H65,libgem,0))&gt;=8000,INDEX(codegem,MATCH(Qualification!H65,libgem,0)),""),Qualification!H65),"")</f>
        <v/>
      </c>
      <c r="H55" s="26" t="str">
        <f>IF(A55&lt;&gt;"",IF(Qualification!Y65=TRUE,INDEX(libcatidinst,MATCH(Qualification!P65,libinst,0)),""),"")</f>
        <v/>
      </c>
      <c r="I55" s="26" t="str">
        <f>IF(OR(A55="",ISBLANK(Qualification!P65)),"",IF(Qualification!Y65=TRUE,INDEX(codeinst,MATCH(Qualification!P65,libinst,0)),Qualification!P65))</f>
        <v/>
      </c>
      <c r="J55" s="26" t="str">
        <f>IF(OR(A55="",ISBLANK(Qualification!Q65)),"",IF(Qualification!Z65=TRUE,INDEX(codetform,MATCH(Qualification!Q65,libtform,0)),Qualification!Q65))</f>
        <v/>
      </c>
      <c r="K55" s="26" t="str">
        <f t="shared" si="0"/>
        <v/>
      </c>
      <c r="L55" s="104" t="str">
        <f>IF(OR(A55="",ISBLANK(Qualification!R65)),"",Qualification!R65)</f>
        <v/>
      </c>
      <c r="M55" s="50" t="str">
        <f>IF(OR(A55="",ISBLANK(Qualification!S65)),"",Qualification!S65)</f>
        <v/>
      </c>
      <c r="N55" s="50" t="str">
        <f>IF(OR(A55="",ISBLANK(Qualification!T65)),"",IF(Qualification!AC65=TRUE,INDEX(coderesult,MATCH(Qualification!T65,libresult,0)),Qualification!T65))</f>
        <v/>
      </c>
      <c r="O55" s="50" t="str">
        <f>IF(OR(A55="",ISBLANK(Qualification!U65),Qualification!U65="-"),"",IF(ISNA(MATCH(Qualification!U65,libtwolang,0)),Qualification!U65,IF(Qualification!AC65=TRUE,INDEX(codetwolang,MATCH(Qualification!U65,libtwolang,0)),Qualification!U65)))</f>
        <v/>
      </c>
      <c r="P55" s="50" t="str">
        <f>IF(OR(A55="",ISBLANK(Qualification!V65)),"",Qualification!V65)</f>
        <v/>
      </c>
    </row>
    <row r="56" spans="1:16">
      <c r="A56" s="26" t="str">
        <f>IF(Qualification!$A66&lt;&gt;"",IF(Qualification!C66&lt;&gt;"",IF(Qualification!C66="LOC.ID",CONCATENATE("LOC.",Qualification!AG$12),Qualification!C66),""),"")</f>
        <v/>
      </c>
      <c r="B56" s="51" t="str">
        <f>IF(A56&lt;&gt;"",Qualification!J66,"")</f>
        <v/>
      </c>
      <c r="C56" s="26" t="str">
        <f>IF(A56&lt;&gt;"",IF(Qualification!E66=TRUE,INDEX(codesex,MATCH(Qualification!D66,libsex,0)),Qualification!D66),"")</f>
        <v/>
      </c>
      <c r="D56" s="104" t="str">
        <f>IF(OR(A56="",ISBLANK(Qualification!F66)),"",Qualification!F66)</f>
        <v/>
      </c>
      <c r="E56" s="26" t="str">
        <f>IF(A56&lt;&gt;"",IF(Qualification!I66=TRUE,IF(INDEX(codegem,MATCH(Qualification!H66,libgem,0))&lt;8000,INDEX(codegem,MATCH(Qualification!H66,libgem,0)),""),Qualification!H66),"")</f>
        <v/>
      </c>
      <c r="F56" s="26" t="str">
        <f>IF(A56&lt;&gt;"",IF(Qualification!I66=TRUE,INDEX(codegemhist,MATCH(Qualification!H66,libgem,0)),""),"")</f>
        <v/>
      </c>
      <c r="G56" s="26" t="str">
        <f>IF(A56&lt;&gt;"",IF(Qualification!I66=TRUE,IF(INDEX(codegem,MATCH(Qualification!H66,libgem,0))&gt;=8000,INDEX(codegem,MATCH(Qualification!H66,libgem,0)),""),Qualification!H66),"")</f>
        <v/>
      </c>
      <c r="H56" s="26" t="str">
        <f>IF(A56&lt;&gt;"",IF(Qualification!Y66=TRUE,INDEX(libcatidinst,MATCH(Qualification!P66,libinst,0)),""),"")</f>
        <v/>
      </c>
      <c r="I56" s="26" t="str">
        <f>IF(OR(A56="",ISBLANK(Qualification!P66)),"",IF(Qualification!Y66=TRUE,INDEX(codeinst,MATCH(Qualification!P66,libinst,0)),Qualification!P66))</f>
        <v/>
      </c>
      <c r="J56" s="26" t="str">
        <f>IF(OR(A56="",ISBLANK(Qualification!Q66)),"",IF(Qualification!Z66=TRUE,INDEX(codetform,MATCH(Qualification!Q66,libtform,0)),Qualification!Q66))</f>
        <v/>
      </c>
      <c r="K56" s="26" t="str">
        <f t="shared" si="0"/>
        <v/>
      </c>
      <c r="L56" s="104" t="str">
        <f>IF(OR(A56="",ISBLANK(Qualification!R66)),"",Qualification!R66)</f>
        <v/>
      </c>
      <c r="M56" s="50" t="str">
        <f>IF(OR(A56="",ISBLANK(Qualification!S66)),"",Qualification!S66)</f>
        <v/>
      </c>
      <c r="N56" s="50" t="str">
        <f>IF(OR(A56="",ISBLANK(Qualification!T66)),"",IF(Qualification!AC66=TRUE,INDEX(coderesult,MATCH(Qualification!T66,libresult,0)),Qualification!T66))</f>
        <v/>
      </c>
      <c r="O56" s="50" t="str">
        <f>IF(OR(A56="",ISBLANK(Qualification!U66),Qualification!U66="-"),"",IF(ISNA(MATCH(Qualification!U66,libtwolang,0)),Qualification!U66,IF(Qualification!AC66=TRUE,INDEX(codetwolang,MATCH(Qualification!U66,libtwolang,0)),Qualification!U66)))</f>
        <v/>
      </c>
      <c r="P56" s="50" t="str">
        <f>IF(OR(A56="",ISBLANK(Qualification!V66)),"",Qualification!V66)</f>
        <v/>
      </c>
    </row>
    <row r="57" spans="1:16">
      <c r="A57" s="26" t="str">
        <f>IF(Qualification!$A67&lt;&gt;"",IF(Qualification!C67&lt;&gt;"",IF(Qualification!C67="LOC.ID",CONCATENATE("LOC.",Qualification!AG$12),Qualification!C67),""),"")</f>
        <v/>
      </c>
      <c r="B57" s="51" t="str">
        <f>IF(A57&lt;&gt;"",Qualification!J67,"")</f>
        <v/>
      </c>
      <c r="C57" s="26" t="str">
        <f>IF(A57&lt;&gt;"",IF(Qualification!E67=TRUE,INDEX(codesex,MATCH(Qualification!D67,libsex,0)),Qualification!D67),"")</f>
        <v/>
      </c>
      <c r="D57" s="104" t="str">
        <f>IF(OR(A57="",ISBLANK(Qualification!F67)),"",Qualification!F67)</f>
        <v/>
      </c>
      <c r="E57" s="26" t="str">
        <f>IF(A57&lt;&gt;"",IF(Qualification!I67=TRUE,IF(INDEX(codegem,MATCH(Qualification!H67,libgem,0))&lt;8000,INDEX(codegem,MATCH(Qualification!H67,libgem,0)),""),Qualification!H67),"")</f>
        <v/>
      </c>
      <c r="F57" s="26" t="str">
        <f>IF(A57&lt;&gt;"",IF(Qualification!I67=TRUE,INDEX(codegemhist,MATCH(Qualification!H67,libgem,0)),""),"")</f>
        <v/>
      </c>
      <c r="G57" s="26" t="str">
        <f>IF(A57&lt;&gt;"",IF(Qualification!I67=TRUE,IF(INDEX(codegem,MATCH(Qualification!H67,libgem,0))&gt;=8000,INDEX(codegem,MATCH(Qualification!H67,libgem,0)),""),Qualification!H67),"")</f>
        <v/>
      </c>
      <c r="H57" s="26" t="str">
        <f>IF(A57&lt;&gt;"",IF(Qualification!Y67=TRUE,INDEX(libcatidinst,MATCH(Qualification!P67,libinst,0)),""),"")</f>
        <v/>
      </c>
      <c r="I57" s="26" t="str">
        <f>IF(OR(A57="",ISBLANK(Qualification!P67)),"",IF(Qualification!Y67=TRUE,INDEX(codeinst,MATCH(Qualification!P67,libinst,0)),Qualification!P67))</f>
        <v/>
      </c>
      <c r="J57" s="26" t="str">
        <f>IF(OR(A57="",ISBLANK(Qualification!Q67)),"",IF(Qualification!Z67=TRUE,INDEX(codetform,MATCH(Qualification!Q67,libtform,0)),Qualification!Q67))</f>
        <v/>
      </c>
      <c r="K57" s="26" t="str">
        <f t="shared" si="0"/>
        <v/>
      </c>
      <c r="L57" s="104" t="str">
        <f>IF(OR(A57="",ISBLANK(Qualification!R67)),"",Qualification!R67)</f>
        <v/>
      </c>
      <c r="M57" s="50" t="str">
        <f>IF(OR(A57="",ISBLANK(Qualification!S67)),"",Qualification!S67)</f>
        <v/>
      </c>
      <c r="N57" s="50" t="str">
        <f>IF(OR(A57="",ISBLANK(Qualification!T67)),"",IF(Qualification!AC67=TRUE,INDEX(coderesult,MATCH(Qualification!T67,libresult,0)),Qualification!T67))</f>
        <v/>
      </c>
      <c r="O57" s="50" t="str">
        <f>IF(OR(A57="",ISBLANK(Qualification!U67),Qualification!U67="-"),"",IF(ISNA(MATCH(Qualification!U67,libtwolang,0)),Qualification!U67,IF(Qualification!AC67=TRUE,INDEX(codetwolang,MATCH(Qualification!U67,libtwolang,0)),Qualification!U67)))</f>
        <v/>
      </c>
      <c r="P57" s="50" t="str">
        <f>IF(OR(A57="",ISBLANK(Qualification!V67)),"",Qualification!V67)</f>
        <v/>
      </c>
    </row>
    <row r="58" spans="1:16">
      <c r="A58" s="26" t="str">
        <f>IF(Qualification!$A68&lt;&gt;"",IF(Qualification!C68&lt;&gt;"",IF(Qualification!C68="LOC.ID",CONCATENATE("LOC.",Qualification!AG$12),Qualification!C68),""),"")</f>
        <v/>
      </c>
      <c r="B58" s="51" t="str">
        <f>IF(A58&lt;&gt;"",Qualification!J68,"")</f>
        <v/>
      </c>
      <c r="C58" s="26" t="str">
        <f>IF(A58&lt;&gt;"",IF(Qualification!E68=TRUE,INDEX(codesex,MATCH(Qualification!D68,libsex,0)),Qualification!D68),"")</f>
        <v/>
      </c>
      <c r="D58" s="104" t="str">
        <f>IF(OR(A58="",ISBLANK(Qualification!F68)),"",Qualification!F68)</f>
        <v/>
      </c>
      <c r="E58" s="26" t="str">
        <f>IF(A58&lt;&gt;"",IF(Qualification!I68=TRUE,IF(INDEX(codegem,MATCH(Qualification!H68,libgem,0))&lt;8000,INDEX(codegem,MATCH(Qualification!H68,libgem,0)),""),Qualification!H68),"")</f>
        <v/>
      </c>
      <c r="F58" s="26" t="str">
        <f>IF(A58&lt;&gt;"",IF(Qualification!I68=TRUE,INDEX(codegemhist,MATCH(Qualification!H68,libgem,0)),""),"")</f>
        <v/>
      </c>
      <c r="G58" s="26" t="str">
        <f>IF(A58&lt;&gt;"",IF(Qualification!I68=TRUE,IF(INDEX(codegem,MATCH(Qualification!H68,libgem,0))&gt;=8000,INDEX(codegem,MATCH(Qualification!H68,libgem,0)),""),Qualification!H68),"")</f>
        <v/>
      </c>
      <c r="H58" s="26" t="str">
        <f>IF(A58&lt;&gt;"",IF(Qualification!Y68=TRUE,INDEX(libcatidinst,MATCH(Qualification!P68,libinst,0)),""),"")</f>
        <v/>
      </c>
      <c r="I58" s="26" t="str">
        <f>IF(OR(A58="",ISBLANK(Qualification!P68)),"",IF(Qualification!Y68=TRUE,INDEX(codeinst,MATCH(Qualification!P68,libinst,0)),Qualification!P68))</f>
        <v/>
      </c>
      <c r="J58" s="26" t="str">
        <f>IF(OR(A58="",ISBLANK(Qualification!Q68)),"",IF(Qualification!Z68=TRUE,INDEX(codetform,MATCH(Qualification!Q68,libtform,0)),Qualification!Q68))</f>
        <v/>
      </c>
      <c r="K58" s="26" t="str">
        <f t="shared" si="0"/>
        <v/>
      </c>
      <c r="L58" s="104" t="str">
        <f>IF(OR(A58="",ISBLANK(Qualification!R68)),"",Qualification!R68)</f>
        <v/>
      </c>
      <c r="M58" s="50" t="str">
        <f>IF(OR(A58="",ISBLANK(Qualification!S68)),"",Qualification!S68)</f>
        <v/>
      </c>
      <c r="N58" s="50" t="str">
        <f>IF(OR(A58="",ISBLANK(Qualification!T68)),"",IF(Qualification!AC68=TRUE,INDEX(coderesult,MATCH(Qualification!T68,libresult,0)),Qualification!T68))</f>
        <v/>
      </c>
      <c r="O58" s="50" t="str">
        <f>IF(OR(A58="",ISBLANK(Qualification!U68),Qualification!U68="-"),"",IF(ISNA(MATCH(Qualification!U68,libtwolang,0)),Qualification!U68,IF(Qualification!AC68=TRUE,INDEX(codetwolang,MATCH(Qualification!U68,libtwolang,0)),Qualification!U68)))</f>
        <v/>
      </c>
      <c r="P58" s="50" t="str">
        <f>IF(OR(A58="",ISBLANK(Qualification!V68)),"",Qualification!V68)</f>
        <v/>
      </c>
    </row>
    <row r="59" spans="1:16">
      <c r="A59" s="26" t="str">
        <f>IF(Qualification!$A69&lt;&gt;"",IF(Qualification!C69&lt;&gt;"",IF(Qualification!C69="LOC.ID",CONCATENATE("LOC.",Qualification!AG$12),Qualification!C69),""),"")</f>
        <v/>
      </c>
      <c r="B59" s="51" t="str">
        <f>IF(A59&lt;&gt;"",Qualification!J69,"")</f>
        <v/>
      </c>
      <c r="C59" s="26" t="str">
        <f>IF(A59&lt;&gt;"",IF(Qualification!E69=TRUE,INDEX(codesex,MATCH(Qualification!D69,libsex,0)),Qualification!D69),"")</f>
        <v/>
      </c>
      <c r="D59" s="104" t="str">
        <f>IF(OR(A59="",ISBLANK(Qualification!F69)),"",Qualification!F69)</f>
        <v/>
      </c>
      <c r="E59" s="26" t="str">
        <f>IF(A59&lt;&gt;"",IF(Qualification!I69=TRUE,IF(INDEX(codegem,MATCH(Qualification!H69,libgem,0))&lt;8000,INDEX(codegem,MATCH(Qualification!H69,libgem,0)),""),Qualification!H69),"")</f>
        <v/>
      </c>
      <c r="F59" s="26" t="str">
        <f>IF(A59&lt;&gt;"",IF(Qualification!I69=TRUE,INDEX(codegemhist,MATCH(Qualification!H69,libgem,0)),""),"")</f>
        <v/>
      </c>
      <c r="G59" s="26" t="str">
        <f>IF(A59&lt;&gt;"",IF(Qualification!I69=TRUE,IF(INDEX(codegem,MATCH(Qualification!H69,libgem,0))&gt;=8000,INDEX(codegem,MATCH(Qualification!H69,libgem,0)),""),Qualification!H69),"")</f>
        <v/>
      </c>
      <c r="H59" s="26" t="str">
        <f>IF(A59&lt;&gt;"",IF(Qualification!Y69=TRUE,INDEX(libcatidinst,MATCH(Qualification!P69,libinst,0)),""),"")</f>
        <v/>
      </c>
      <c r="I59" s="26" t="str">
        <f>IF(OR(A59="",ISBLANK(Qualification!P69)),"",IF(Qualification!Y69=TRUE,INDEX(codeinst,MATCH(Qualification!P69,libinst,0)),Qualification!P69))</f>
        <v/>
      </c>
      <c r="J59" s="26" t="str">
        <f>IF(OR(A59="",ISBLANK(Qualification!Q69)),"",IF(Qualification!Z69=TRUE,INDEX(codetform,MATCH(Qualification!Q69,libtform,0)),Qualification!Q69))</f>
        <v/>
      </c>
      <c r="K59" s="26" t="str">
        <f t="shared" si="0"/>
        <v/>
      </c>
      <c r="L59" s="104" t="str">
        <f>IF(OR(A59="",ISBLANK(Qualification!R69)),"",Qualification!R69)</f>
        <v/>
      </c>
      <c r="M59" s="50" t="str">
        <f>IF(OR(A59="",ISBLANK(Qualification!S69)),"",Qualification!S69)</f>
        <v/>
      </c>
      <c r="N59" s="50" t="str">
        <f>IF(OR(A59="",ISBLANK(Qualification!T69)),"",IF(Qualification!AC69=TRUE,INDEX(coderesult,MATCH(Qualification!T69,libresult,0)),Qualification!T69))</f>
        <v/>
      </c>
      <c r="O59" s="50" t="str">
        <f>IF(OR(A59="",ISBLANK(Qualification!U69),Qualification!U69="-"),"",IF(ISNA(MATCH(Qualification!U69,libtwolang,0)),Qualification!U69,IF(Qualification!AC69=TRUE,INDEX(codetwolang,MATCH(Qualification!U69,libtwolang,0)),Qualification!U69)))</f>
        <v/>
      </c>
      <c r="P59" s="50" t="str">
        <f>IF(OR(A59="",ISBLANK(Qualification!V69)),"",Qualification!V69)</f>
        <v/>
      </c>
    </row>
    <row r="60" spans="1:16">
      <c r="A60" s="26" t="str">
        <f>IF(Qualification!$A70&lt;&gt;"",IF(Qualification!C70&lt;&gt;"",IF(Qualification!C70="LOC.ID",CONCATENATE("LOC.",Qualification!AG$12),Qualification!C70),""),"")</f>
        <v/>
      </c>
      <c r="B60" s="51" t="str">
        <f>IF(A60&lt;&gt;"",Qualification!J70,"")</f>
        <v/>
      </c>
      <c r="C60" s="26" t="str">
        <f>IF(A60&lt;&gt;"",IF(Qualification!E70=TRUE,INDEX(codesex,MATCH(Qualification!D70,libsex,0)),Qualification!D70),"")</f>
        <v/>
      </c>
      <c r="D60" s="104" t="str">
        <f>IF(OR(A60="",ISBLANK(Qualification!F70)),"",Qualification!F70)</f>
        <v/>
      </c>
      <c r="E60" s="26" t="str">
        <f>IF(A60&lt;&gt;"",IF(Qualification!I70=TRUE,IF(INDEX(codegem,MATCH(Qualification!H70,libgem,0))&lt;8000,INDEX(codegem,MATCH(Qualification!H70,libgem,0)),""),Qualification!H70),"")</f>
        <v/>
      </c>
      <c r="F60" s="26" t="str">
        <f>IF(A60&lt;&gt;"",IF(Qualification!I70=TRUE,INDEX(codegemhist,MATCH(Qualification!H70,libgem,0)),""),"")</f>
        <v/>
      </c>
      <c r="G60" s="26" t="str">
        <f>IF(A60&lt;&gt;"",IF(Qualification!I70=TRUE,IF(INDEX(codegem,MATCH(Qualification!H70,libgem,0))&gt;=8000,INDEX(codegem,MATCH(Qualification!H70,libgem,0)),""),Qualification!H70),"")</f>
        <v/>
      </c>
      <c r="H60" s="26" t="str">
        <f>IF(A60&lt;&gt;"",IF(Qualification!Y70=TRUE,INDEX(libcatidinst,MATCH(Qualification!P70,libinst,0)),""),"")</f>
        <v/>
      </c>
      <c r="I60" s="26" t="str">
        <f>IF(OR(A60="",ISBLANK(Qualification!P70)),"",IF(Qualification!Y70=TRUE,INDEX(codeinst,MATCH(Qualification!P70,libinst,0)),Qualification!P70))</f>
        <v/>
      </c>
      <c r="J60" s="26" t="str">
        <f>IF(OR(A60="",ISBLANK(Qualification!Q70)),"",IF(Qualification!Z70=TRUE,INDEX(codetform,MATCH(Qualification!Q70,libtform,0)),Qualification!Q70))</f>
        <v/>
      </c>
      <c r="K60" s="26" t="str">
        <f t="shared" si="0"/>
        <v/>
      </c>
      <c r="L60" s="104" t="str">
        <f>IF(OR(A60="",ISBLANK(Qualification!R70)),"",Qualification!R70)</f>
        <v/>
      </c>
      <c r="M60" s="50" t="str">
        <f>IF(OR(A60="",ISBLANK(Qualification!S70)),"",Qualification!S70)</f>
        <v/>
      </c>
      <c r="N60" s="50" t="str">
        <f>IF(OR(A60="",ISBLANK(Qualification!T70)),"",IF(Qualification!AC70=TRUE,INDEX(coderesult,MATCH(Qualification!T70,libresult,0)),Qualification!T70))</f>
        <v/>
      </c>
      <c r="O60" s="50" t="str">
        <f>IF(OR(A60="",ISBLANK(Qualification!U70),Qualification!U70="-"),"",IF(ISNA(MATCH(Qualification!U70,libtwolang,0)),Qualification!U70,IF(Qualification!AC70=TRUE,INDEX(codetwolang,MATCH(Qualification!U70,libtwolang,0)),Qualification!U70)))</f>
        <v/>
      </c>
      <c r="P60" s="50" t="str">
        <f>IF(OR(A60="",ISBLANK(Qualification!V70)),"",Qualification!V70)</f>
        <v/>
      </c>
    </row>
    <row r="61" spans="1:16">
      <c r="A61" s="26" t="str">
        <f>IF(Qualification!$A71&lt;&gt;"",IF(Qualification!C71&lt;&gt;"",IF(Qualification!C71="LOC.ID",CONCATENATE("LOC.",Qualification!AG$12),Qualification!C71),""),"")</f>
        <v/>
      </c>
      <c r="B61" s="51" t="str">
        <f>IF(A61&lt;&gt;"",Qualification!J71,"")</f>
        <v/>
      </c>
      <c r="C61" s="26" t="str">
        <f>IF(A61&lt;&gt;"",IF(Qualification!E71=TRUE,INDEX(codesex,MATCH(Qualification!D71,libsex,0)),Qualification!D71),"")</f>
        <v/>
      </c>
      <c r="D61" s="104" t="str">
        <f>IF(OR(A61="",ISBLANK(Qualification!F71)),"",Qualification!F71)</f>
        <v/>
      </c>
      <c r="E61" s="26" t="str">
        <f>IF(A61&lt;&gt;"",IF(Qualification!I71=TRUE,IF(INDEX(codegem,MATCH(Qualification!H71,libgem,0))&lt;8000,INDEX(codegem,MATCH(Qualification!H71,libgem,0)),""),Qualification!H71),"")</f>
        <v/>
      </c>
      <c r="F61" s="26" t="str">
        <f>IF(A61&lt;&gt;"",IF(Qualification!I71=TRUE,INDEX(codegemhist,MATCH(Qualification!H71,libgem,0)),""),"")</f>
        <v/>
      </c>
      <c r="G61" s="26" t="str">
        <f>IF(A61&lt;&gt;"",IF(Qualification!I71=TRUE,IF(INDEX(codegem,MATCH(Qualification!H71,libgem,0))&gt;=8000,INDEX(codegem,MATCH(Qualification!H71,libgem,0)),""),Qualification!H71),"")</f>
        <v/>
      </c>
      <c r="H61" s="26" t="str">
        <f>IF(A61&lt;&gt;"",IF(Qualification!Y71=TRUE,INDEX(libcatidinst,MATCH(Qualification!P71,libinst,0)),""),"")</f>
        <v/>
      </c>
      <c r="I61" s="26" t="str">
        <f>IF(OR(A61="",ISBLANK(Qualification!P71)),"",IF(Qualification!Y71=TRUE,INDEX(codeinst,MATCH(Qualification!P71,libinst,0)),Qualification!P71))</f>
        <v/>
      </c>
      <c r="J61" s="26" t="str">
        <f>IF(OR(A61="",ISBLANK(Qualification!Q71)),"",IF(Qualification!Z71=TRUE,INDEX(codetform,MATCH(Qualification!Q71,libtform,0)),Qualification!Q71))</f>
        <v/>
      </c>
      <c r="K61" s="26" t="str">
        <f t="shared" si="0"/>
        <v/>
      </c>
      <c r="L61" s="104" t="str">
        <f>IF(OR(A61="",ISBLANK(Qualification!R71)),"",Qualification!R71)</f>
        <v/>
      </c>
      <c r="M61" s="50" t="str">
        <f>IF(OR(A61="",ISBLANK(Qualification!S71)),"",Qualification!S71)</f>
        <v/>
      </c>
      <c r="N61" s="50" t="str">
        <f>IF(OR(A61="",ISBLANK(Qualification!T71)),"",IF(Qualification!AC71=TRUE,INDEX(coderesult,MATCH(Qualification!T71,libresult,0)),Qualification!T71))</f>
        <v/>
      </c>
      <c r="O61" s="50" t="str">
        <f>IF(OR(A61="",ISBLANK(Qualification!U71),Qualification!U71="-"),"",IF(ISNA(MATCH(Qualification!U71,libtwolang,0)),Qualification!U71,IF(Qualification!AC71=TRUE,INDEX(codetwolang,MATCH(Qualification!U71,libtwolang,0)),Qualification!U71)))</f>
        <v/>
      </c>
      <c r="P61" s="50" t="str">
        <f>IF(OR(A61="",ISBLANK(Qualification!V71)),"",Qualification!V71)</f>
        <v/>
      </c>
    </row>
    <row r="62" spans="1:16">
      <c r="A62" s="26" t="str">
        <f>IF(Qualification!$A72&lt;&gt;"",IF(Qualification!C72&lt;&gt;"",IF(Qualification!C72="LOC.ID",CONCATENATE("LOC.",Qualification!AG$12),Qualification!C72),""),"")</f>
        <v/>
      </c>
      <c r="B62" s="51" t="str">
        <f>IF(A62&lt;&gt;"",Qualification!J72,"")</f>
        <v/>
      </c>
      <c r="C62" s="26" t="str">
        <f>IF(A62&lt;&gt;"",IF(Qualification!E72=TRUE,INDEX(codesex,MATCH(Qualification!D72,libsex,0)),Qualification!D72),"")</f>
        <v/>
      </c>
      <c r="D62" s="104" t="str">
        <f>IF(OR(A62="",ISBLANK(Qualification!F72)),"",Qualification!F72)</f>
        <v/>
      </c>
      <c r="E62" s="26" t="str">
        <f>IF(A62&lt;&gt;"",IF(Qualification!I72=TRUE,IF(INDEX(codegem,MATCH(Qualification!H72,libgem,0))&lt;8000,INDEX(codegem,MATCH(Qualification!H72,libgem,0)),""),Qualification!H72),"")</f>
        <v/>
      </c>
      <c r="F62" s="26" t="str">
        <f>IF(A62&lt;&gt;"",IF(Qualification!I72=TRUE,INDEX(codegemhist,MATCH(Qualification!H72,libgem,0)),""),"")</f>
        <v/>
      </c>
      <c r="G62" s="26" t="str">
        <f>IF(A62&lt;&gt;"",IF(Qualification!I72=TRUE,IF(INDEX(codegem,MATCH(Qualification!H72,libgem,0))&gt;=8000,INDEX(codegem,MATCH(Qualification!H72,libgem,0)),""),Qualification!H72),"")</f>
        <v/>
      </c>
      <c r="H62" s="26" t="str">
        <f>IF(A62&lt;&gt;"",IF(Qualification!Y72=TRUE,INDEX(libcatidinst,MATCH(Qualification!P72,libinst,0)),""),"")</f>
        <v/>
      </c>
      <c r="I62" s="26" t="str">
        <f>IF(OR(A62="",ISBLANK(Qualification!P72)),"",IF(Qualification!Y72=TRUE,INDEX(codeinst,MATCH(Qualification!P72,libinst,0)),Qualification!P72))</f>
        <v/>
      </c>
      <c r="J62" s="26" t="str">
        <f>IF(OR(A62="",ISBLANK(Qualification!Q72)),"",IF(Qualification!Z72=TRUE,INDEX(codetform,MATCH(Qualification!Q72,libtform,0)),Qualification!Q72))</f>
        <v/>
      </c>
      <c r="K62" s="26" t="str">
        <f t="shared" si="0"/>
        <v/>
      </c>
      <c r="L62" s="104" t="str">
        <f>IF(OR(A62="",ISBLANK(Qualification!R72)),"",Qualification!R72)</f>
        <v/>
      </c>
      <c r="M62" s="50" t="str">
        <f>IF(OR(A62="",ISBLANK(Qualification!S72)),"",Qualification!S72)</f>
        <v/>
      </c>
      <c r="N62" s="50" t="str">
        <f>IF(OR(A62="",ISBLANK(Qualification!T72)),"",IF(Qualification!AC72=TRUE,INDEX(coderesult,MATCH(Qualification!T72,libresult,0)),Qualification!T72))</f>
        <v/>
      </c>
      <c r="O62" s="50" t="str">
        <f>IF(OR(A62="",ISBLANK(Qualification!U72),Qualification!U72="-"),"",IF(ISNA(MATCH(Qualification!U72,libtwolang,0)),Qualification!U72,IF(Qualification!AC72=TRUE,INDEX(codetwolang,MATCH(Qualification!U72,libtwolang,0)),Qualification!U72)))</f>
        <v/>
      </c>
      <c r="P62" s="50" t="str">
        <f>IF(OR(A62="",ISBLANK(Qualification!V72)),"",Qualification!V72)</f>
        <v/>
      </c>
    </row>
    <row r="63" spans="1:16">
      <c r="A63" s="26" t="str">
        <f>IF(Qualification!$A73&lt;&gt;"",IF(Qualification!C73&lt;&gt;"",IF(Qualification!C73="LOC.ID",CONCATENATE("LOC.",Qualification!AG$12),Qualification!C73),""),"")</f>
        <v/>
      </c>
      <c r="B63" s="51" t="str">
        <f>IF(A63&lt;&gt;"",Qualification!J73,"")</f>
        <v/>
      </c>
      <c r="C63" s="26" t="str">
        <f>IF(A63&lt;&gt;"",IF(Qualification!E73=TRUE,INDEX(codesex,MATCH(Qualification!D73,libsex,0)),Qualification!D73),"")</f>
        <v/>
      </c>
      <c r="D63" s="104" t="str">
        <f>IF(OR(A63="",ISBLANK(Qualification!F73)),"",Qualification!F73)</f>
        <v/>
      </c>
      <c r="E63" s="26" t="str">
        <f>IF(A63&lt;&gt;"",IF(Qualification!I73=TRUE,IF(INDEX(codegem,MATCH(Qualification!H73,libgem,0))&lt;8000,INDEX(codegem,MATCH(Qualification!H73,libgem,0)),""),Qualification!H73),"")</f>
        <v/>
      </c>
      <c r="F63" s="26" t="str">
        <f>IF(A63&lt;&gt;"",IF(Qualification!I73=TRUE,INDEX(codegemhist,MATCH(Qualification!H73,libgem,0)),""),"")</f>
        <v/>
      </c>
      <c r="G63" s="26" t="str">
        <f>IF(A63&lt;&gt;"",IF(Qualification!I73=TRUE,IF(INDEX(codegem,MATCH(Qualification!H73,libgem,0))&gt;=8000,INDEX(codegem,MATCH(Qualification!H73,libgem,0)),""),Qualification!H73),"")</f>
        <v/>
      </c>
      <c r="H63" s="26" t="str">
        <f>IF(A63&lt;&gt;"",IF(Qualification!Y73=TRUE,INDEX(libcatidinst,MATCH(Qualification!P73,libinst,0)),""),"")</f>
        <v/>
      </c>
      <c r="I63" s="26" t="str">
        <f>IF(OR(A63="",ISBLANK(Qualification!P73)),"",IF(Qualification!Y73=TRUE,INDEX(codeinst,MATCH(Qualification!P73,libinst,0)),Qualification!P73))</f>
        <v/>
      </c>
      <c r="J63" s="26" t="str">
        <f>IF(OR(A63="",ISBLANK(Qualification!Q73)),"",IF(Qualification!Z73=TRUE,INDEX(codetform,MATCH(Qualification!Q73,libtform,0)),Qualification!Q73))</f>
        <v/>
      </c>
      <c r="K63" s="26" t="str">
        <f t="shared" si="0"/>
        <v/>
      </c>
      <c r="L63" s="104" t="str">
        <f>IF(OR(A63="",ISBLANK(Qualification!R73)),"",Qualification!R73)</f>
        <v/>
      </c>
      <c r="M63" s="50" t="str">
        <f>IF(OR(A63="",ISBLANK(Qualification!S73)),"",Qualification!S73)</f>
        <v/>
      </c>
      <c r="N63" s="50" t="str">
        <f>IF(OR(A63="",ISBLANK(Qualification!T73)),"",IF(Qualification!AC73=TRUE,INDEX(coderesult,MATCH(Qualification!T73,libresult,0)),Qualification!T73))</f>
        <v/>
      </c>
      <c r="O63" s="50" t="str">
        <f>IF(OR(A63="",ISBLANK(Qualification!U73),Qualification!U73="-"),"",IF(ISNA(MATCH(Qualification!U73,libtwolang,0)),Qualification!U73,IF(Qualification!AC73=TRUE,INDEX(codetwolang,MATCH(Qualification!U73,libtwolang,0)),Qualification!U73)))</f>
        <v/>
      </c>
      <c r="P63" s="50" t="str">
        <f>IF(OR(A63="",ISBLANK(Qualification!V73)),"",Qualification!V73)</f>
        <v/>
      </c>
    </row>
    <row r="64" spans="1:16">
      <c r="A64" s="26" t="str">
        <f>IF(Qualification!$A74&lt;&gt;"",IF(Qualification!C74&lt;&gt;"",IF(Qualification!C74="LOC.ID",CONCATENATE("LOC.",Qualification!AG$12),Qualification!C74),""),"")</f>
        <v/>
      </c>
      <c r="B64" s="51" t="str">
        <f>IF(A64&lt;&gt;"",Qualification!J74,"")</f>
        <v/>
      </c>
      <c r="C64" s="26" t="str">
        <f>IF(A64&lt;&gt;"",IF(Qualification!E74=TRUE,INDEX(codesex,MATCH(Qualification!D74,libsex,0)),Qualification!D74),"")</f>
        <v/>
      </c>
      <c r="D64" s="104" t="str">
        <f>IF(OR(A64="",ISBLANK(Qualification!F74)),"",Qualification!F74)</f>
        <v/>
      </c>
      <c r="E64" s="26" t="str">
        <f>IF(A64&lt;&gt;"",IF(Qualification!I74=TRUE,IF(INDEX(codegem,MATCH(Qualification!H74,libgem,0))&lt;8000,INDEX(codegem,MATCH(Qualification!H74,libgem,0)),""),Qualification!H74),"")</f>
        <v/>
      </c>
      <c r="F64" s="26" t="str">
        <f>IF(A64&lt;&gt;"",IF(Qualification!I74=TRUE,INDEX(codegemhist,MATCH(Qualification!H74,libgem,0)),""),"")</f>
        <v/>
      </c>
      <c r="G64" s="26" t="str">
        <f>IF(A64&lt;&gt;"",IF(Qualification!I74=TRUE,IF(INDEX(codegem,MATCH(Qualification!H74,libgem,0))&gt;=8000,INDEX(codegem,MATCH(Qualification!H74,libgem,0)),""),Qualification!H74),"")</f>
        <v/>
      </c>
      <c r="H64" s="26" t="str">
        <f>IF(A64&lt;&gt;"",IF(Qualification!Y74=TRUE,INDEX(libcatidinst,MATCH(Qualification!P74,libinst,0)),""),"")</f>
        <v/>
      </c>
      <c r="I64" s="26" t="str">
        <f>IF(OR(A64="",ISBLANK(Qualification!P74)),"",IF(Qualification!Y74=TRUE,INDEX(codeinst,MATCH(Qualification!P74,libinst,0)),Qualification!P74))</f>
        <v/>
      </c>
      <c r="J64" s="26" t="str">
        <f>IF(OR(A64="",ISBLANK(Qualification!Q74)),"",IF(Qualification!Z74=TRUE,INDEX(codetform,MATCH(Qualification!Q74,libtform,0)),Qualification!Q74))</f>
        <v/>
      </c>
      <c r="K64" s="26" t="str">
        <f t="shared" si="0"/>
        <v/>
      </c>
      <c r="L64" s="104" t="str">
        <f>IF(OR(A64="",ISBLANK(Qualification!R74)),"",Qualification!R74)</f>
        <v/>
      </c>
      <c r="M64" s="50" t="str">
        <f>IF(OR(A64="",ISBLANK(Qualification!S74)),"",Qualification!S74)</f>
        <v/>
      </c>
      <c r="N64" s="50" t="str">
        <f>IF(OR(A64="",ISBLANK(Qualification!T74)),"",IF(Qualification!AC74=TRUE,INDEX(coderesult,MATCH(Qualification!T74,libresult,0)),Qualification!T74))</f>
        <v/>
      </c>
      <c r="O64" s="50" t="str">
        <f>IF(OR(A64="",ISBLANK(Qualification!U74),Qualification!U74="-"),"",IF(ISNA(MATCH(Qualification!U74,libtwolang,0)),Qualification!U74,IF(Qualification!AC74=TRUE,INDEX(codetwolang,MATCH(Qualification!U74,libtwolang,0)),Qualification!U74)))</f>
        <v/>
      </c>
      <c r="P64" s="50" t="str">
        <f>IF(OR(A64="",ISBLANK(Qualification!V74)),"",Qualification!V74)</f>
        <v/>
      </c>
    </row>
    <row r="65" spans="1:16">
      <c r="A65" s="26" t="str">
        <f>IF(Qualification!$A75&lt;&gt;"",IF(Qualification!C75&lt;&gt;"",IF(Qualification!C75="LOC.ID",CONCATENATE("LOC.",Qualification!AG$12),Qualification!C75),""),"")</f>
        <v/>
      </c>
      <c r="B65" s="51" t="str">
        <f>IF(A65&lt;&gt;"",Qualification!J75,"")</f>
        <v/>
      </c>
      <c r="C65" s="26" t="str">
        <f>IF(A65&lt;&gt;"",IF(Qualification!E75=TRUE,INDEX(codesex,MATCH(Qualification!D75,libsex,0)),Qualification!D75),"")</f>
        <v/>
      </c>
      <c r="D65" s="104" t="str">
        <f>IF(OR(A65="",ISBLANK(Qualification!F75)),"",Qualification!F75)</f>
        <v/>
      </c>
      <c r="E65" s="26" t="str">
        <f>IF(A65&lt;&gt;"",IF(Qualification!I75=TRUE,IF(INDEX(codegem,MATCH(Qualification!H75,libgem,0))&lt;8000,INDEX(codegem,MATCH(Qualification!H75,libgem,0)),""),Qualification!H75),"")</f>
        <v/>
      </c>
      <c r="F65" s="26" t="str">
        <f>IF(A65&lt;&gt;"",IF(Qualification!I75=TRUE,INDEX(codegemhist,MATCH(Qualification!H75,libgem,0)),""),"")</f>
        <v/>
      </c>
      <c r="G65" s="26" t="str">
        <f>IF(A65&lt;&gt;"",IF(Qualification!I75=TRUE,IF(INDEX(codegem,MATCH(Qualification!H75,libgem,0))&gt;=8000,INDEX(codegem,MATCH(Qualification!H75,libgem,0)),""),Qualification!H75),"")</f>
        <v/>
      </c>
      <c r="H65" s="26" t="str">
        <f>IF(A65&lt;&gt;"",IF(Qualification!Y75=TRUE,INDEX(libcatidinst,MATCH(Qualification!P75,libinst,0)),""),"")</f>
        <v/>
      </c>
      <c r="I65" s="26" t="str">
        <f>IF(OR(A65="",ISBLANK(Qualification!P75)),"",IF(Qualification!Y75=TRUE,INDEX(codeinst,MATCH(Qualification!P75,libinst,0)),Qualification!P75))</f>
        <v/>
      </c>
      <c r="J65" s="26" t="str">
        <f>IF(OR(A65="",ISBLANK(Qualification!Q75)),"",IF(Qualification!Z75=TRUE,INDEX(codetform,MATCH(Qualification!Q75,libtform,0)),Qualification!Q75))</f>
        <v/>
      </c>
      <c r="K65" s="26" t="str">
        <f t="shared" si="0"/>
        <v/>
      </c>
      <c r="L65" s="104" t="str">
        <f>IF(OR(A65="",ISBLANK(Qualification!R75)),"",Qualification!R75)</f>
        <v/>
      </c>
      <c r="M65" s="50" t="str">
        <f>IF(OR(A65="",ISBLANK(Qualification!S75)),"",Qualification!S75)</f>
        <v/>
      </c>
      <c r="N65" s="50" t="str">
        <f>IF(OR(A65="",ISBLANK(Qualification!T75)),"",IF(Qualification!AC75=TRUE,INDEX(coderesult,MATCH(Qualification!T75,libresult,0)),Qualification!T75))</f>
        <v/>
      </c>
      <c r="O65" s="50" t="str">
        <f>IF(OR(A65="",ISBLANK(Qualification!U75),Qualification!U75="-"),"",IF(ISNA(MATCH(Qualification!U75,libtwolang,0)),Qualification!U75,IF(Qualification!AC75=TRUE,INDEX(codetwolang,MATCH(Qualification!U75,libtwolang,0)),Qualification!U75)))</f>
        <v/>
      </c>
      <c r="P65" s="50" t="str">
        <f>IF(OR(A65="",ISBLANK(Qualification!V75)),"",Qualification!V75)</f>
        <v/>
      </c>
    </row>
    <row r="66" spans="1:16">
      <c r="A66" s="26" t="str">
        <f>IF(Qualification!$A76&lt;&gt;"",IF(Qualification!C76&lt;&gt;"",IF(Qualification!C76="LOC.ID",CONCATENATE("LOC.",Qualification!AG$12),Qualification!C76),""),"")</f>
        <v/>
      </c>
      <c r="B66" s="51" t="str">
        <f>IF(A66&lt;&gt;"",Qualification!J76,"")</f>
        <v/>
      </c>
      <c r="C66" s="26" t="str">
        <f>IF(A66&lt;&gt;"",IF(Qualification!E76=TRUE,INDEX(codesex,MATCH(Qualification!D76,libsex,0)),Qualification!D76),"")</f>
        <v/>
      </c>
      <c r="D66" s="104" t="str">
        <f>IF(OR(A66="",ISBLANK(Qualification!F76)),"",Qualification!F76)</f>
        <v/>
      </c>
      <c r="E66" s="26" t="str">
        <f>IF(A66&lt;&gt;"",IF(Qualification!I76=TRUE,IF(INDEX(codegem,MATCH(Qualification!H76,libgem,0))&lt;8000,INDEX(codegem,MATCH(Qualification!H76,libgem,0)),""),Qualification!H76),"")</f>
        <v/>
      </c>
      <c r="F66" s="26" t="str">
        <f>IF(A66&lt;&gt;"",IF(Qualification!I76=TRUE,INDEX(codegemhist,MATCH(Qualification!H76,libgem,0)),""),"")</f>
        <v/>
      </c>
      <c r="G66" s="26" t="str">
        <f>IF(A66&lt;&gt;"",IF(Qualification!I76=TRUE,IF(INDEX(codegem,MATCH(Qualification!H76,libgem,0))&gt;=8000,INDEX(codegem,MATCH(Qualification!H76,libgem,0)),""),Qualification!H76),"")</f>
        <v/>
      </c>
      <c r="H66" s="26" t="str">
        <f>IF(A66&lt;&gt;"",IF(Qualification!Y76=TRUE,INDEX(libcatidinst,MATCH(Qualification!P76,libinst,0)),""),"")</f>
        <v/>
      </c>
      <c r="I66" s="26" t="str">
        <f>IF(OR(A66="",ISBLANK(Qualification!P76)),"",IF(Qualification!Y76=TRUE,INDEX(codeinst,MATCH(Qualification!P76,libinst,0)),Qualification!P76))</f>
        <v/>
      </c>
      <c r="J66" s="26" t="str">
        <f>IF(OR(A66="",ISBLANK(Qualification!Q76)),"",IF(Qualification!Z76=TRUE,INDEX(codetform,MATCH(Qualification!Q76,libtform,0)),Qualification!Q76))</f>
        <v/>
      </c>
      <c r="K66" s="26" t="str">
        <f t="shared" si="0"/>
        <v/>
      </c>
      <c r="L66" s="104" t="str">
        <f>IF(OR(A66="",ISBLANK(Qualification!R76)),"",Qualification!R76)</f>
        <v/>
      </c>
      <c r="M66" s="50" t="str">
        <f>IF(OR(A66="",ISBLANK(Qualification!S76)),"",Qualification!S76)</f>
        <v/>
      </c>
      <c r="N66" s="50" t="str">
        <f>IF(OR(A66="",ISBLANK(Qualification!T76)),"",IF(Qualification!AC76=TRUE,INDEX(coderesult,MATCH(Qualification!T76,libresult,0)),Qualification!T76))</f>
        <v/>
      </c>
      <c r="O66" s="50" t="str">
        <f>IF(OR(A66="",ISBLANK(Qualification!U76),Qualification!U76="-"),"",IF(ISNA(MATCH(Qualification!U76,libtwolang,0)),Qualification!U76,IF(Qualification!AC76=TRUE,INDEX(codetwolang,MATCH(Qualification!U76,libtwolang,0)),Qualification!U76)))</f>
        <v/>
      </c>
      <c r="P66" s="50" t="str">
        <f>IF(OR(A66="",ISBLANK(Qualification!V76)),"",Qualification!V76)</f>
        <v/>
      </c>
    </row>
    <row r="67" spans="1:16">
      <c r="A67" s="26" t="str">
        <f>IF(Qualification!$A77&lt;&gt;"",IF(Qualification!C77&lt;&gt;"",IF(Qualification!C77="LOC.ID",CONCATENATE("LOC.",Qualification!AG$12),Qualification!C77),""),"")</f>
        <v/>
      </c>
      <c r="B67" s="51" t="str">
        <f>IF(A67&lt;&gt;"",Qualification!J77,"")</f>
        <v/>
      </c>
      <c r="C67" s="26" t="str">
        <f>IF(A67&lt;&gt;"",IF(Qualification!E77=TRUE,INDEX(codesex,MATCH(Qualification!D77,libsex,0)),Qualification!D77),"")</f>
        <v/>
      </c>
      <c r="D67" s="104" t="str">
        <f>IF(OR(A67="",ISBLANK(Qualification!F77)),"",Qualification!F77)</f>
        <v/>
      </c>
      <c r="E67" s="26" t="str">
        <f>IF(A67&lt;&gt;"",IF(Qualification!I77=TRUE,IF(INDEX(codegem,MATCH(Qualification!H77,libgem,0))&lt;8000,INDEX(codegem,MATCH(Qualification!H77,libgem,0)),""),Qualification!H77),"")</f>
        <v/>
      </c>
      <c r="F67" s="26" t="str">
        <f>IF(A67&lt;&gt;"",IF(Qualification!I77=TRUE,INDEX(codegemhist,MATCH(Qualification!H77,libgem,0)),""),"")</f>
        <v/>
      </c>
      <c r="G67" s="26" t="str">
        <f>IF(A67&lt;&gt;"",IF(Qualification!I77=TRUE,IF(INDEX(codegem,MATCH(Qualification!H77,libgem,0))&gt;=8000,INDEX(codegem,MATCH(Qualification!H77,libgem,0)),""),Qualification!H77),"")</f>
        <v/>
      </c>
      <c r="H67" s="26" t="str">
        <f>IF(A67&lt;&gt;"",IF(Qualification!Y77=TRUE,INDEX(libcatidinst,MATCH(Qualification!P77,libinst,0)),""),"")</f>
        <v/>
      </c>
      <c r="I67" s="26" t="str">
        <f>IF(OR(A67="",ISBLANK(Qualification!P77)),"",IF(Qualification!Y77=TRUE,INDEX(codeinst,MATCH(Qualification!P77,libinst,0)),Qualification!P77))</f>
        <v/>
      </c>
      <c r="J67" s="26" t="str">
        <f>IF(OR(A67="",ISBLANK(Qualification!Q77)),"",IF(Qualification!Z77=TRUE,INDEX(codetform,MATCH(Qualification!Q77,libtform,0)),Qualification!Q77))</f>
        <v/>
      </c>
      <c r="K67" s="26" t="str">
        <f t="shared" ref="K67:K130" si="1">IF(A67="","",2)</f>
        <v/>
      </c>
      <c r="L67" s="104" t="str">
        <f>IF(OR(A67="",ISBLANK(Qualification!R77)),"",Qualification!R77)</f>
        <v/>
      </c>
      <c r="M67" s="50" t="str">
        <f>IF(OR(A67="",ISBLANK(Qualification!S77)),"",Qualification!S77)</f>
        <v/>
      </c>
      <c r="N67" s="50" t="str">
        <f>IF(OR(A67="",ISBLANK(Qualification!T77)),"",IF(Qualification!AC77=TRUE,INDEX(coderesult,MATCH(Qualification!T77,libresult,0)),Qualification!T77))</f>
        <v/>
      </c>
      <c r="O67" s="50" t="str">
        <f>IF(OR(A67="",ISBLANK(Qualification!U77),Qualification!U77="-"),"",IF(ISNA(MATCH(Qualification!U77,libtwolang,0)),Qualification!U77,IF(Qualification!AC77=TRUE,INDEX(codetwolang,MATCH(Qualification!U77,libtwolang,0)),Qualification!U77)))</f>
        <v/>
      </c>
      <c r="P67" s="50" t="str">
        <f>IF(OR(A67="",ISBLANK(Qualification!V77)),"",Qualification!V77)</f>
        <v/>
      </c>
    </row>
    <row r="68" spans="1:16">
      <c r="A68" s="26" t="str">
        <f>IF(Qualification!$A78&lt;&gt;"",IF(Qualification!C78&lt;&gt;"",IF(Qualification!C78="LOC.ID",CONCATENATE("LOC.",Qualification!AG$12),Qualification!C78),""),"")</f>
        <v/>
      </c>
      <c r="B68" s="51" t="str">
        <f>IF(A68&lt;&gt;"",Qualification!J78,"")</f>
        <v/>
      </c>
      <c r="C68" s="26" t="str">
        <f>IF(A68&lt;&gt;"",IF(Qualification!E78=TRUE,INDEX(codesex,MATCH(Qualification!D78,libsex,0)),Qualification!D78),"")</f>
        <v/>
      </c>
      <c r="D68" s="104" t="str">
        <f>IF(OR(A68="",ISBLANK(Qualification!F78)),"",Qualification!F78)</f>
        <v/>
      </c>
      <c r="E68" s="26" t="str">
        <f>IF(A68&lt;&gt;"",IF(Qualification!I78=TRUE,IF(INDEX(codegem,MATCH(Qualification!H78,libgem,0))&lt;8000,INDEX(codegem,MATCH(Qualification!H78,libgem,0)),""),Qualification!H78),"")</f>
        <v/>
      </c>
      <c r="F68" s="26" t="str">
        <f>IF(A68&lt;&gt;"",IF(Qualification!I78=TRUE,INDEX(codegemhist,MATCH(Qualification!H78,libgem,0)),""),"")</f>
        <v/>
      </c>
      <c r="G68" s="26" t="str">
        <f>IF(A68&lt;&gt;"",IF(Qualification!I78=TRUE,IF(INDEX(codegem,MATCH(Qualification!H78,libgem,0))&gt;=8000,INDEX(codegem,MATCH(Qualification!H78,libgem,0)),""),Qualification!H78),"")</f>
        <v/>
      </c>
      <c r="H68" s="26" t="str">
        <f>IF(A68&lt;&gt;"",IF(Qualification!Y78=TRUE,INDEX(libcatidinst,MATCH(Qualification!P78,libinst,0)),""),"")</f>
        <v/>
      </c>
      <c r="I68" s="26" t="str">
        <f>IF(OR(A68="",ISBLANK(Qualification!P78)),"",IF(Qualification!Y78=TRUE,INDEX(codeinst,MATCH(Qualification!P78,libinst,0)),Qualification!P78))</f>
        <v/>
      </c>
      <c r="J68" s="26" t="str">
        <f>IF(OR(A68="",ISBLANK(Qualification!Q78)),"",IF(Qualification!Z78=TRUE,INDEX(codetform,MATCH(Qualification!Q78,libtform,0)),Qualification!Q78))</f>
        <v/>
      </c>
      <c r="K68" s="26" t="str">
        <f t="shared" si="1"/>
        <v/>
      </c>
      <c r="L68" s="104" t="str">
        <f>IF(OR(A68="",ISBLANK(Qualification!R78)),"",Qualification!R78)</f>
        <v/>
      </c>
      <c r="M68" s="50" t="str">
        <f>IF(OR(A68="",ISBLANK(Qualification!S78)),"",Qualification!S78)</f>
        <v/>
      </c>
      <c r="N68" s="50" t="str">
        <f>IF(OR(A68="",ISBLANK(Qualification!T78)),"",IF(Qualification!AC78=TRUE,INDEX(coderesult,MATCH(Qualification!T78,libresult,0)),Qualification!T78))</f>
        <v/>
      </c>
      <c r="O68" s="50" t="str">
        <f>IF(OR(A68="",ISBLANK(Qualification!U78),Qualification!U78="-"),"",IF(ISNA(MATCH(Qualification!U78,libtwolang,0)),Qualification!U78,IF(Qualification!AC78=TRUE,INDEX(codetwolang,MATCH(Qualification!U78,libtwolang,0)),Qualification!U78)))</f>
        <v/>
      </c>
      <c r="P68" s="50" t="str">
        <f>IF(OR(A68="",ISBLANK(Qualification!V78)),"",Qualification!V78)</f>
        <v/>
      </c>
    </row>
    <row r="69" spans="1:16">
      <c r="A69" s="26" t="str">
        <f>IF(Qualification!$A79&lt;&gt;"",IF(Qualification!C79&lt;&gt;"",IF(Qualification!C79="LOC.ID",CONCATENATE("LOC.",Qualification!AG$12),Qualification!C79),""),"")</f>
        <v/>
      </c>
      <c r="B69" s="51" t="str">
        <f>IF(A69&lt;&gt;"",Qualification!J79,"")</f>
        <v/>
      </c>
      <c r="C69" s="26" t="str">
        <f>IF(A69&lt;&gt;"",IF(Qualification!E79=TRUE,INDEX(codesex,MATCH(Qualification!D79,libsex,0)),Qualification!D79),"")</f>
        <v/>
      </c>
      <c r="D69" s="104" t="str">
        <f>IF(OR(A69="",ISBLANK(Qualification!F79)),"",Qualification!F79)</f>
        <v/>
      </c>
      <c r="E69" s="26" t="str">
        <f>IF(A69&lt;&gt;"",IF(Qualification!I79=TRUE,IF(INDEX(codegem,MATCH(Qualification!H79,libgem,0))&lt;8000,INDEX(codegem,MATCH(Qualification!H79,libgem,0)),""),Qualification!H79),"")</f>
        <v/>
      </c>
      <c r="F69" s="26" t="str">
        <f>IF(A69&lt;&gt;"",IF(Qualification!I79=TRUE,INDEX(codegemhist,MATCH(Qualification!H79,libgem,0)),""),"")</f>
        <v/>
      </c>
      <c r="G69" s="26" t="str">
        <f>IF(A69&lt;&gt;"",IF(Qualification!I79=TRUE,IF(INDEX(codegem,MATCH(Qualification!H79,libgem,0))&gt;=8000,INDEX(codegem,MATCH(Qualification!H79,libgem,0)),""),Qualification!H79),"")</f>
        <v/>
      </c>
      <c r="H69" s="26" t="str">
        <f>IF(A69&lt;&gt;"",IF(Qualification!Y79=TRUE,INDEX(libcatidinst,MATCH(Qualification!P79,libinst,0)),""),"")</f>
        <v/>
      </c>
      <c r="I69" s="26" t="str">
        <f>IF(OR(A69="",ISBLANK(Qualification!P79)),"",IF(Qualification!Y79=TRUE,INDEX(codeinst,MATCH(Qualification!P79,libinst,0)),Qualification!P79))</f>
        <v/>
      </c>
      <c r="J69" s="26" t="str">
        <f>IF(OR(A69="",ISBLANK(Qualification!Q79)),"",IF(Qualification!Z79=TRUE,INDEX(codetform,MATCH(Qualification!Q79,libtform,0)),Qualification!Q79))</f>
        <v/>
      </c>
      <c r="K69" s="26" t="str">
        <f t="shared" si="1"/>
        <v/>
      </c>
      <c r="L69" s="104" t="str">
        <f>IF(OR(A69="",ISBLANK(Qualification!R79)),"",Qualification!R79)</f>
        <v/>
      </c>
      <c r="M69" s="50" t="str">
        <f>IF(OR(A69="",ISBLANK(Qualification!S79)),"",Qualification!S79)</f>
        <v/>
      </c>
      <c r="N69" s="50" t="str">
        <f>IF(OR(A69="",ISBLANK(Qualification!T79)),"",IF(Qualification!AC79=TRUE,INDEX(coderesult,MATCH(Qualification!T79,libresult,0)),Qualification!T79))</f>
        <v/>
      </c>
      <c r="O69" s="50" t="str">
        <f>IF(OR(A69="",ISBLANK(Qualification!U79),Qualification!U79="-"),"",IF(ISNA(MATCH(Qualification!U79,libtwolang,0)),Qualification!U79,IF(Qualification!AC79=TRUE,INDEX(codetwolang,MATCH(Qualification!U79,libtwolang,0)),Qualification!U79)))</f>
        <v/>
      </c>
      <c r="P69" s="50" t="str">
        <f>IF(OR(A69="",ISBLANK(Qualification!V79)),"",Qualification!V79)</f>
        <v/>
      </c>
    </row>
    <row r="70" spans="1:16">
      <c r="A70" s="26" t="str">
        <f>IF(Qualification!$A80&lt;&gt;"",IF(Qualification!C80&lt;&gt;"",IF(Qualification!C80="LOC.ID",CONCATENATE("LOC.",Qualification!AG$12),Qualification!C80),""),"")</f>
        <v/>
      </c>
      <c r="B70" s="51" t="str">
        <f>IF(A70&lt;&gt;"",Qualification!J80,"")</f>
        <v/>
      </c>
      <c r="C70" s="26" t="str">
        <f>IF(A70&lt;&gt;"",IF(Qualification!E80=TRUE,INDEX(codesex,MATCH(Qualification!D80,libsex,0)),Qualification!D80),"")</f>
        <v/>
      </c>
      <c r="D70" s="104" t="str">
        <f>IF(OR(A70="",ISBLANK(Qualification!F80)),"",Qualification!F80)</f>
        <v/>
      </c>
      <c r="E70" s="26" t="str">
        <f>IF(A70&lt;&gt;"",IF(Qualification!I80=TRUE,IF(INDEX(codegem,MATCH(Qualification!H80,libgem,0))&lt;8000,INDEX(codegem,MATCH(Qualification!H80,libgem,0)),""),Qualification!H80),"")</f>
        <v/>
      </c>
      <c r="F70" s="26" t="str">
        <f>IF(A70&lt;&gt;"",IF(Qualification!I80=TRUE,INDEX(codegemhist,MATCH(Qualification!H80,libgem,0)),""),"")</f>
        <v/>
      </c>
      <c r="G70" s="26" t="str">
        <f>IF(A70&lt;&gt;"",IF(Qualification!I80=TRUE,IF(INDEX(codegem,MATCH(Qualification!H80,libgem,0))&gt;=8000,INDEX(codegem,MATCH(Qualification!H80,libgem,0)),""),Qualification!H80),"")</f>
        <v/>
      </c>
      <c r="H70" s="26" t="str">
        <f>IF(A70&lt;&gt;"",IF(Qualification!Y80=TRUE,INDEX(libcatidinst,MATCH(Qualification!P80,libinst,0)),""),"")</f>
        <v/>
      </c>
      <c r="I70" s="26" t="str">
        <f>IF(OR(A70="",ISBLANK(Qualification!P80)),"",IF(Qualification!Y80=TRUE,INDEX(codeinst,MATCH(Qualification!P80,libinst,0)),Qualification!P80))</f>
        <v/>
      </c>
      <c r="J70" s="26" t="str">
        <f>IF(OR(A70="",ISBLANK(Qualification!Q80)),"",IF(Qualification!Z80=TRUE,INDEX(codetform,MATCH(Qualification!Q80,libtform,0)),Qualification!Q80))</f>
        <v/>
      </c>
      <c r="K70" s="26" t="str">
        <f t="shared" si="1"/>
        <v/>
      </c>
      <c r="L70" s="104" t="str">
        <f>IF(OR(A70="",ISBLANK(Qualification!R80)),"",Qualification!R80)</f>
        <v/>
      </c>
      <c r="M70" s="50" t="str">
        <f>IF(OR(A70="",ISBLANK(Qualification!S80)),"",Qualification!S80)</f>
        <v/>
      </c>
      <c r="N70" s="50" t="str">
        <f>IF(OR(A70="",ISBLANK(Qualification!T80)),"",IF(Qualification!AC80=TRUE,INDEX(coderesult,MATCH(Qualification!T80,libresult,0)),Qualification!T80))</f>
        <v/>
      </c>
      <c r="O70" s="50" t="str">
        <f>IF(OR(A70="",ISBLANK(Qualification!U80),Qualification!U80="-"),"",IF(ISNA(MATCH(Qualification!U80,libtwolang,0)),Qualification!U80,IF(Qualification!AC80=TRUE,INDEX(codetwolang,MATCH(Qualification!U80,libtwolang,0)),Qualification!U80)))</f>
        <v/>
      </c>
      <c r="P70" s="50" t="str">
        <f>IF(OR(A70="",ISBLANK(Qualification!V80)),"",Qualification!V80)</f>
        <v/>
      </c>
    </row>
    <row r="71" spans="1:16">
      <c r="A71" s="26" t="str">
        <f>IF(Qualification!$A81&lt;&gt;"",IF(Qualification!C81&lt;&gt;"",IF(Qualification!C81="LOC.ID",CONCATENATE("LOC.",Qualification!AG$12),Qualification!C81),""),"")</f>
        <v/>
      </c>
      <c r="B71" s="51" t="str">
        <f>IF(A71&lt;&gt;"",Qualification!J81,"")</f>
        <v/>
      </c>
      <c r="C71" s="26" t="str">
        <f>IF(A71&lt;&gt;"",IF(Qualification!E81=TRUE,INDEX(codesex,MATCH(Qualification!D81,libsex,0)),Qualification!D81),"")</f>
        <v/>
      </c>
      <c r="D71" s="104" t="str">
        <f>IF(OR(A71="",ISBLANK(Qualification!F81)),"",Qualification!F81)</f>
        <v/>
      </c>
      <c r="E71" s="26" t="str">
        <f>IF(A71&lt;&gt;"",IF(Qualification!I81=TRUE,IF(INDEX(codegem,MATCH(Qualification!H81,libgem,0))&lt;8000,INDEX(codegem,MATCH(Qualification!H81,libgem,0)),""),Qualification!H81),"")</f>
        <v/>
      </c>
      <c r="F71" s="26" t="str">
        <f>IF(A71&lt;&gt;"",IF(Qualification!I81=TRUE,INDEX(codegemhist,MATCH(Qualification!H81,libgem,0)),""),"")</f>
        <v/>
      </c>
      <c r="G71" s="26" t="str">
        <f>IF(A71&lt;&gt;"",IF(Qualification!I81=TRUE,IF(INDEX(codegem,MATCH(Qualification!H81,libgem,0))&gt;=8000,INDEX(codegem,MATCH(Qualification!H81,libgem,0)),""),Qualification!H81),"")</f>
        <v/>
      </c>
      <c r="H71" s="26" t="str">
        <f>IF(A71&lt;&gt;"",IF(Qualification!Y81=TRUE,INDEX(libcatidinst,MATCH(Qualification!P81,libinst,0)),""),"")</f>
        <v/>
      </c>
      <c r="I71" s="26" t="str">
        <f>IF(OR(A71="",ISBLANK(Qualification!P81)),"",IF(Qualification!Y81=TRUE,INDEX(codeinst,MATCH(Qualification!P81,libinst,0)),Qualification!P81))</f>
        <v/>
      </c>
      <c r="J71" s="26" t="str">
        <f>IF(OR(A71="",ISBLANK(Qualification!Q81)),"",IF(Qualification!Z81=TRUE,INDEX(codetform,MATCH(Qualification!Q81,libtform,0)),Qualification!Q81))</f>
        <v/>
      </c>
      <c r="K71" s="26" t="str">
        <f t="shared" si="1"/>
        <v/>
      </c>
      <c r="L71" s="104" t="str">
        <f>IF(OR(A71="",ISBLANK(Qualification!R81)),"",Qualification!R81)</f>
        <v/>
      </c>
      <c r="M71" s="50" t="str">
        <f>IF(OR(A71="",ISBLANK(Qualification!S81)),"",Qualification!S81)</f>
        <v/>
      </c>
      <c r="N71" s="50" t="str">
        <f>IF(OR(A71="",ISBLANK(Qualification!T81)),"",IF(Qualification!AC81=TRUE,INDEX(coderesult,MATCH(Qualification!T81,libresult,0)),Qualification!T81))</f>
        <v/>
      </c>
      <c r="O71" s="50" t="str">
        <f>IF(OR(A71="",ISBLANK(Qualification!U81),Qualification!U81="-"),"",IF(ISNA(MATCH(Qualification!U81,libtwolang,0)),Qualification!U81,IF(Qualification!AC81=TRUE,INDEX(codetwolang,MATCH(Qualification!U81,libtwolang,0)),Qualification!U81)))</f>
        <v/>
      </c>
      <c r="P71" s="50" t="str">
        <f>IF(OR(A71="",ISBLANK(Qualification!V81)),"",Qualification!V81)</f>
        <v/>
      </c>
    </row>
    <row r="72" spans="1:16">
      <c r="A72" s="26" t="str">
        <f>IF(Qualification!$A82&lt;&gt;"",IF(Qualification!C82&lt;&gt;"",IF(Qualification!C82="LOC.ID",CONCATENATE("LOC.",Qualification!AG$12),Qualification!C82),""),"")</f>
        <v/>
      </c>
      <c r="B72" s="51" t="str">
        <f>IF(A72&lt;&gt;"",Qualification!J82,"")</f>
        <v/>
      </c>
      <c r="C72" s="26" t="str">
        <f>IF(A72&lt;&gt;"",IF(Qualification!E82=TRUE,INDEX(codesex,MATCH(Qualification!D82,libsex,0)),Qualification!D82),"")</f>
        <v/>
      </c>
      <c r="D72" s="104" t="str">
        <f>IF(OR(A72="",ISBLANK(Qualification!F82)),"",Qualification!F82)</f>
        <v/>
      </c>
      <c r="E72" s="26" t="str">
        <f>IF(A72&lt;&gt;"",IF(Qualification!I82=TRUE,IF(INDEX(codegem,MATCH(Qualification!H82,libgem,0))&lt;8000,INDEX(codegem,MATCH(Qualification!H82,libgem,0)),""),Qualification!H82),"")</f>
        <v/>
      </c>
      <c r="F72" s="26" t="str">
        <f>IF(A72&lt;&gt;"",IF(Qualification!I82=TRUE,INDEX(codegemhist,MATCH(Qualification!H82,libgem,0)),""),"")</f>
        <v/>
      </c>
      <c r="G72" s="26" t="str">
        <f>IF(A72&lt;&gt;"",IF(Qualification!I82=TRUE,IF(INDEX(codegem,MATCH(Qualification!H82,libgem,0))&gt;=8000,INDEX(codegem,MATCH(Qualification!H82,libgem,0)),""),Qualification!H82),"")</f>
        <v/>
      </c>
      <c r="H72" s="26" t="str">
        <f>IF(A72&lt;&gt;"",IF(Qualification!Y82=TRUE,INDEX(libcatidinst,MATCH(Qualification!P82,libinst,0)),""),"")</f>
        <v/>
      </c>
      <c r="I72" s="26" t="str">
        <f>IF(OR(A72="",ISBLANK(Qualification!P82)),"",IF(Qualification!Y82=TRUE,INDEX(codeinst,MATCH(Qualification!P82,libinst,0)),Qualification!P82))</f>
        <v/>
      </c>
      <c r="J72" s="26" t="str">
        <f>IF(OR(A72="",ISBLANK(Qualification!Q82)),"",IF(Qualification!Z82=TRUE,INDEX(codetform,MATCH(Qualification!Q82,libtform,0)),Qualification!Q82))</f>
        <v/>
      </c>
      <c r="K72" s="26" t="str">
        <f t="shared" si="1"/>
        <v/>
      </c>
      <c r="L72" s="104" t="str">
        <f>IF(OR(A72="",ISBLANK(Qualification!R82)),"",Qualification!R82)</f>
        <v/>
      </c>
      <c r="M72" s="50" t="str">
        <f>IF(OR(A72="",ISBLANK(Qualification!S82)),"",Qualification!S82)</f>
        <v/>
      </c>
      <c r="N72" s="50" t="str">
        <f>IF(OR(A72="",ISBLANK(Qualification!T82)),"",IF(Qualification!AC82=TRUE,INDEX(coderesult,MATCH(Qualification!T82,libresult,0)),Qualification!T82))</f>
        <v/>
      </c>
      <c r="O72" s="50" t="str">
        <f>IF(OR(A72="",ISBLANK(Qualification!U82),Qualification!U82="-"),"",IF(ISNA(MATCH(Qualification!U82,libtwolang,0)),Qualification!U82,IF(Qualification!AC82=TRUE,INDEX(codetwolang,MATCH(Qualification!U82,libtwolang,0)),Qualification!U82)))</f>
        <v/>
      </c>
      <c r="P72" s="50" t="str">
        <f>IF(OR(A72="",ISBLANK(Qualification!V82)),"",Qualification!V82)</f>
        <v/>
      </c>
    </row>
    <row r="73" spans="1:16">
      <c r="A73" s="26" t="str">
        <f>IF(Qualification!$A83&lt;&gt;"",IF(Qualification!C83&lt;&gt;"",IF(Qualification!C83="LOC.ID",CONCATENATE("LOC.",Qualification!AG$12),Qualification!C83),""),"")</f>
        <v/>
      </c>
      <c r="B73" s="51" t="str">
        <f>IF(A73&lt;&gt;"",Qualification!J83,"")</f>
        <v/>
      </c>
      <c r="C73" s="26" t="str">
        <f>IF(A73&lt;&gt;"",IF(Qualification!E83=TRUE,INDEX(codesex,MATCH(Qualification!D83,libsex,0)),Qualification!D83),"")</f>
        <v/>
      </c>
      <c r="D73" s="104" t="str">
        <f>IF(OR(A73="",ISBLANK(Qualification!F83)),"",Qualification!F83)</f>
        <v/>
      </c>
      <c r="E73" s="26" t="str">
        <f>IF(A73&lt;&gt;"",IF(Qualification!I83=TRUE,IF(INDEX(codegem,MATCH(Qualification!H83,libgem,0))&lt;8000,INDEX(codegem,MATCH(Qualification!H83,libgem,0)),""),Qualification!H83),"")</f>
        <v/>
      </c>
      <c r="F73" s="26" t="str">
        <f>IF(A73&lt;&gt;"",IF(Qualification!I83=TRUE,INDEX(codegemhist,MATCH(Qualification!H83,libgem,0)),""),"")</f>
        <v/>
      </c>
      <c r="G73" s="26" t="str">
        <f>IF(A73&lt;&gt;"",IF(Qualification!I83=TRUE,IF(INDEX(codegem,MATCH(Qualification!H83,libgem,0))&gt;=8000,INDEX(codegem,MATCH(Qualification!H83,libgem,0)),""),Qualification!H83),"")</f>
        <v/>
      </c>
      <c r="H73" s="26" t="str">
        <f>IF(A73&lt;&gt;"",IF(Qualification!Y83=TRUE,INDEX(libcatidinst,MATCH(Qualification!P83,libinst,0)),""),"")</f>
        <v/>
      </c>
      <c r="I73" s="26" t="str">
        <f>IF(OR(A73="",ISBLANK(Qualification!P83)),"",IF(Qualification!Y83=TRUE,INDEX(codeinst,MATCH(Qualification!P83,libinst,0)),Qualification!P83))</f>
        <v/>
      </c>
      <c r="J73" s="26" t="str">
        <f>IF(OR(A73="",ISBLANK(Qualification!Q83)),"",IF(Qualification!Z83=TRUE,INDEX(codetform,MATCH(Qualification!Q83,libtform,0)),Qualification!Q83))</f>
        <v/>
      </c>
      <c r="K73" s="26" t="str">
        <f t="shared" si="1"/>
        <v/>
      </c>
      <c r="L73" s="104" t="str">
        <f>IF(OR(A73="",ISBLANK(Qualification!R83)),"",Qualification!R83)</f>
        <v/>
      </c>
      <c r="M73" s="50" t="str">
        <f>IF(OR(A73="",ISBLANK(Qualification!S83)),"",Qualification!S83)</f>
        <v/>
      </c>
      <c r="N73" s="50" t="str">
        <f>IF(OR(A73="",ISBLANK(Qualification!T83)),"",IF(Qualification!AC83=TRUE,INDEX(coderesult,MATCH(Qualification!T83,libresult,0)),Qualification!T83))</f>
        <v/>
      </c>
      <c r="O73" s="50" t="str">
        <f>IF(OR(A73="",ISBLANK(Qualification!U83),Qualification!U83="-"),"",IF(ISNA(MATCH(Qualification!U83,libtwolang,0)),Qualification!U83,IF(Qualification!AC83=TRUE,INDEX(codetwolang,MATCH(Qualification!U83,libtwolang,0)),Qualification!U83)))</f>
        <v/>
      </c>
      <c r="P73" s="50" t="str">
        <f>IF(OR(A73="",ISBLANK(Qualification!V83)),"",Qualification!V83)</f>
        <v/>
      </c>
    </row>
    <row r="74" spans="1:16">
      <c r="A74" s="26" t="str">
        <f>IF(Qualification!$A84&lt;&gt;"",IF(Qualification!C84&lt;&gt;"",IF(Qualification!C84="LOC.ID",CONCATENATE("LOC.",Qualification!AG$12),Qualification!C84),""),"")</f>
        <v/>
      </c>
      <c r="B74" s="51" t="str">
        <f>IF(A74&lt;&gt;"",Qualification!J84,"")</f>
        <v/>
      </c>
      <c r="C74" s="26" t="str">
        <f>IF(A74&lt;&gt;"",IF(Qualification!E84=TRUE,INDEX(codesex,MATCH(Qualification!D84,libsex,0)),Qualification!D84),"")</f>
        <v/>
      </c>
      <c r="D74" s="104" t="str">
        <f>IF(OR(A74="",ISBLANK(Qualification!F84)),"",Qualification!F84)</f>
        <v/>
      </c>
      <c r="E74" s="26" t="str">
        <f>IF(A74&lt;&gt;"",IF(Qualification!I84=TRUE,IF(INDEX(codegem,MATCH(Qualification!H84,libgem,0))&lt;8000,INDEX(codegem,MATCH(Qualification!H84,libgem,0)),""),Qualification!H84),"")</f>
        <v/>
      </c>
      <c r="F74" s="26" t="str">
        <f>IF(A74&lt;&gt;"",IF(Qualification!I84=TRUE,INDEX(codegemhist,MATCH(Qualification!H84,libgem,0)),""),"")</f>
        <v/>
      </c>
      <c r="G74" s="26" t="str">
        <f>IF(A74&lt;&gt;"",IF(Qualification!I84=TRUE,IF(INDEX(codegem,MATCH(Qualification!H84,libgem,0))&gt;=8000,INDEX(codegem,MATCH(Qualification!H84,libgem,0)),""),Qualification!H84),"")</f>
        <v/>
      </c>
      <c r="H74" s="26" t="str">
        <f>IF(A74&lt;&gt;"",IF(Qualification!Y84=TRUE,INDEX(libcatidinst,MATCH(Qualification!P84,libinst,0)),""),"")</f>
        <v/>
      </c>
      <c r="I74" s="26" t="str">
        <f>IF(OR(A74="",ISBLANK(Qualification!P84)),"",IF(Qualification!Y84=TRUE,INDEX(codeinst,MATCH(Qualification!P84,libinst,0)),Qualification!P84))</f>
        <v/>
      </c>
      <c r="J74" s="26" t="str">
        <f>IF(OR(A74="",ISBLANK(Qualification!Q84)),"",IF(Qualification!Z84=TRUE,INDEX(codetform,MATCH(Qualification!Q84,libtform,0)),Qualification!Q84))</f>
        <v/>
      </c>
      <c r="K74" s="26" t="str">
        <f t="shared" si="1"/>
        <v/>
      </c>
      <c r="L74" s="104" t="str">
        <f>IF(OR(A74="",ISBLANK(Qualification!R84)),"",Qualification!R84)</f>
        <v/>
      </c>
      <c r="M74" s="50" t="str">
        <f>IF(OR(A74="",ISBLANK(Qualification!S84)),"",Qualification!S84)</f>
        <v/>
      </c>
      <c r="N74" s="50" t="str">
        <f>IF(OR(A74="",ISBLANK(Qualification!T84)),"",IF(Qualification!AC84=TRUE,INDEX(coderesult,MATCH(Qualification!T84,libresult,0)),Qualification!T84))</f>
        <v/>
      </c>
      <c r="O74" s="50" t="str">
        <f>IF(OR(A74="",ISBLANK(Qualification!U84),Qualification!U84="-"),"",IF(ISNA(MATCH(Qualification!U84,libtwolang,0)),Qualification!U84,IF(Qualification!AC84=TRUE,INDEX(codetwolang,MATCH(Qualification!U84,libtwolang,0)),Qualification!U84)))</f>
        <v/>
      </c>
      <c r="P74" s="50" t="str">
        <f>IF(OR(A74="",ISBLANK(Qualification!V84)),"",Qualification!V84)</f>
        <v/>
      </c>
    </row>
    <row r="75" spans="1:16">
      <c r="A75" s="26" t="str">
        <f>IF(Qualification!$A85&lt;&gt;"",IF(Qualification!C85&lt;&gt;"",IF(Qualification!C85="LOC.ID",CONCATENATE("LOC.",Qualification!AG$12),Qualification!C85),""),"")</f>
        <v/>
      </c>
      <c r="B75" s="51" t="str">
        <f>IF(A75&lt;&gt;"",Qualification!J85,"")</f>
        <v/>
      </c>
      <c r="C75" s="26" t="str">
        <f>IF(A75&lt;&gt;"",IF(Qualification!E85=TRUE,INDEX(codesex,MATCH(Qualification!D85,libsex,0)),Qualification!D85),"")</f>
        <v/>
      </c>
      <c r="D75" s="104" t="str">
        <f>IF(OR(A75="",ISBLANK(Qualification!F85)),"",Qualification!F85)</f>
        <v/>
      </c>
      <c r="E75" s="26" t="str">
        <f>IF(A75&lt;&gt;"",IF(Qualification!I85=TRUE,IF(INDEX(codegem,MATCH(Qualification!H85,libgem,0))&lt;8000,INDEX(codegem,MATCH(Qualification!H85,libgem,0)),""),Qualification!H85),"")</f>
        <v/>
      </c>
      <c r="F75" s="26" t="str">
        <f>IF(A75&lt;&gt;"",IF(Qualification!I85=TRUE,INDEX(codegemhist,MATCH(Qualification!H85,libgem,0)),""),"")</f>
        <v/>
      </c>
      <c r="G75" s="26" t="str">
        <f>IF(A75&lt;&gt;"",IF(Qualification!I85=TRUE,IF(INDEX(codegem,MATCH(Qualification!H85,libgem,0))&gt;=8000,INDEX(codegem,MATCH(Qualification!H85,libgem,0)),""),Qualification!H85),"")</f>
        <v/>
      </c>
      <c r="H75" s="26" t="str">
        <f>IF(A75&lt;&gt;"",IF(Qualification!Y85=TRUE,INDEX(libcatidinst,MATCH(Qualification!P85,libinst,0)),""),"")</f>
        <v/>
      </c>
      <c r="I75" s="26" t="str">
        <f>IF(OR(A75="",ISBLANK(Qualification!P85)),"",IF(Qualification!Y85=TRUE,INDEX(codeinst,MATCH(Qualification!P85,libinst,0)),Qualification!P85))</f>
        <v/>
      </c>
      <c r="J75" s="26" t="str">
        <f>IF(OR(A75="",ISBLANK(Qualification!Q85)),"",IF(Qualification!Z85=TRUE,INDEX(codetform,MATCH(Qualification!Q85,libtform,0)),Qualification!Q85))</f>
        <v/>
      </c>
      <c r="K75" s="26" t="str">
        <f t="shared" si="1"/>
        <v/>
      </c>
      <c r="L75" s="104" t="str">
        <f>IF(OR(A75="",ISBLANK(Qualification!R85)),"",Qualification!R85)</f>
        <v/>
      </c>
      <c r="M75" s="50" t="str">
        <f>IF(OR(A75="",ISBLANK(Qualification!S85)),"",Qualification!S85)</f>
        <v/>
      </c>
      <c r="N75" s="50" t="str">
        <f>IF(OR(A75="",ISBLANK(Qualification!T85)),"",IF(Qualification!AC85=TRUE,INDEX(coderesult,MATCH(Qualification!T85,libresult,0)),Qualification!T85))</f>
        <v/>
      </c>
      <c r="O75" s="50" t="str">
        <f>IF(OR(A75="",ISBLANK(Qualification!U85),Qualification!U85="-"),"",IF(ISNA(MATCH(Qualification!U85,libtwolang,0)),Qualification!U85,IF(Qualification!AC85=TRUE,INDEX(codetwolang,MATCH(Qualification!U85,libtwolang,0)),Qualification!U85)))</f>
        <v/>
      </c>
      <c r="P75" s="50" t="str">
        <f>IF(OR(A75="",ISBLANK(Qualification!V85)),"",Qualification!V85)</f>
        <v/>
      </c>
    </row>
    <row r="76" spans="1:16">
      <c r="A76" s="26" t="str">
        <f>IF(Qualification!$A86&lt;&gt;"",IF(Qualification!C86&lt;&gt;"",IF(Qualification!C86="LOC.ID",CONCATENATE("LOC.",Qualification!AG$12),Qualification!C86),""),"")</f>
        <v/>
      </c>
      <c r="B76" s="51" t="str">
        <f>IF(A76&lt;&gt;"",Qualification!J86,"")</f>
        <v/>
      </c>
      <c r="C76" s="26" t="str">
        <f>IF(A76&lt;&gt;"",IF(Qualification!E86=TRUE,INDEX(codesex,MATCH(Qualification!D86,libsex,0)),Qualification!D86),"")</f>
        <v/>
      </c>
      <c r="D76" s="104" t="str">
        <f>IF(OR(A76="",ISBLANK(Qualification!F86)),"",Qualification!F86)</f>
        <v/>
      </c>
      <c r="E76" s="26" t="str">
        <f>IF(A76&lt;&gt;"",IF(Qualification!I86=TRUE,IF(INDEX(codegem,MATCH(Qualification!H86,libgem,0))&lt;8000,INDEX(codegem,MATCH(Qualification!H86,libgem,0)),""),Qualification!H86),"")</f>
        <v/>
      </c>
      <c r="F76" s="26" t="str">
        <f>IF(A76&lt;&gt;"",IF(Qualification!I86=TRUE,INDEX(codegemhist,MATCH(Qualification!H86,libgem,0)),""),"")</f>
        <v/>
      </c>
      <c r="G76" s="26" t="str">
        <f>IF(A76&lt;&gt;"",IF(Qualification!I86=TRUE,IF(INDEX(codegem,MATCH(Qualification!H86,libgem,0))&gt;=8000,INDEX(codegem,MATCH(Qualification!H86,libgem,0)),""),Qualification!H86),"")</f>
        <v/>
      </c>
      <c r="H76" s="26" t="str">
        <f>IF(A76&lt;&gt;"",IF(Qualification!Y86=TRUE,INDEX(libcatidinst,MATCH(Qualification!P86,libinst,0)),""),"")</f>
        <v/>
      </c>
      <c r="I76" s="26" t="str">
        <f>IF(OR(A76="",ISBLANK(Qualification!P86)),"",IF(Qualification!Y86=TRUE,INDEX(codeinst,MATCH(Qualification!P86,libinst,0)),Qualification!P86))</f>
        <v/>
      </c>
      <c r="J76" s="26" t="str">
        <f>IF(OR(A76="",ISBLANK(Qualification!Q86)),"",IF(Qualification!Z86=TRUE,INDEX(codetform,MATCH(Qualification!Q86,libtform,0)),Qualification!Q86))</f>
        <v/>
      </c>
      <c r="K76" s="26" t="str">
        <f t="shared" si="1"/>
        <v/>
      </c>
      <c r="L76" s="104" t="str">
        <f>IF(OR(A76="",ISBLANK(Qualification!R86)),"",Qualification!R86)</f>
        <v/>
      </c>
      <c r="M76" s="50" t="str">
        <f>IF(OR(A76="",ISBLANK(Qualification!S86)),"",Qualification!S86)</f>
        <v/>
      </c>
      <c r="N76" s="50" t="str">
        <f>IF(OR(A76="",ISBLANK(Qualification!T86)),"",IF(Qualification!AC86=TRUE,INDEX(coderesult,MATCH(Qualification!T86,libresult,0)),Qualification!T86))</f>
        <v/>
      </c>
      <c r="O76" s="50" t="str">
        <f>IF(OR(A76="",ISBLANK(Qualification!U86),Qualification!U86="-"),"",IF(ISNA(MATCH(Qualification!U86,libtwolang,0)),Qualification!U86,IF(Qualification!AC86=TRUE,INDEX(codetwolang,MATCH(Qualification!U86,libtwolang,0)),Qualification!U86)))</f>
        <v/>
      </c>
      <c r="P76" s="50" t="str">
        <f>IF(OR(A76="",ISBLANK(Qualification!V86)),"",Qualification!V86)</f>
        <v/>
      </c>
    </row>
    <row r="77" spans="1:16">
      <c r="A77" s="26" t="str">
        <f>IF(Qualification!$A87&lt;&gt;"",IF(Qualification!C87&lt;&gt;"",IF(Qualification!C87="LOC.ID",CONCATENATE("LOC.",Qualification!AG$12),Qualification!C87),""),"")</f>
        <v/>
      </c>
      <c r="B77" s="51" t="str">
        <f>IF(A77&lt;&gt;"",Qualification!J87,"")</f>
        <v/>
      </c>
      <c r="C77" s="26" t="str">
        <f>IF(A77&lt;&gt;"",IF(Qualification!E87=TRUE,INDEX(codesex,MATCH(Qualification!D87,libsex,0)),Qualification!D87),"")</f>
        <v/>
      </c>
      <c r="D77" s="104" t="str">
        <f>IF(OR(A77="",ISBLANK(Qualification!F87)),"",Qualification!F87)</f>
        <v/>
      </c>
      <c r="E77" s="26" t="str">
        <f>IF(A77&lt;&gt;"",IF(Qualification!I87=TRUE,IF(INDEX(codegem,MATCH(Qualification!H87,libgem,0))&lt;8000,INDEX(codegem,MATCH(Qualification!H87,libgem,0)),""),Qualification!H87),"")</f>
        <v/>
      </c>
      <c r="F77" s="26" t="str">
        <f>IF(A77&lt;&gt;"",IF(Qualification!I87=TRUE,INDEX(codegemhist,MATCH(Qualification!H87,libgem,0)),""),"")</f>
        <v/>
      </c>
      <c r="G77" s="26" t="str">
        <f>IF(A77&lt;&gt;"",IF(Qualification!I87=TRUE,IF(INDEX(codegem,MATCH(Qualification!H87,libgem,0))&gt;=8000,INDEX(codegem,MATCH(Qualification!H87,libgem,0)),""),Qualification!H87),"")</f>
        <v/>
      </c>
      <c r="H77" s="26" t="str">
        <f>IF(A77&lt;&gt;"",IF(Qualification!Y87=TRUE,INDEX(libcatidinst,MATCH(Qualification!P87,libinst,0)),""),"")</f>
        <v/>
      </c>
      <c r="I77" s="26" t="str">
        <f>IF(OR(A77="",ISBLANK(Qualification!P87)),"",IF(Qualification!Y87=TRUE,INDEX(codeinst,MATCH(Qualification!P87,libinst,0)),Qualification!P87))</f>
        <v/>
      </c>
      <c r="J77" s="26" t="str">
        <f>IF(OR(A77="",ISBLANK(Qualification!Q87)),"",IF(Qualification!Z87=TRUE,INDEX(codetform,MATCH(Qualification!Q87,libtform,0)),Qualification!Q87))</f>
        <v/>
      </c>
      <c r="K77" s="26" t="str">
        <f t="shared" si="1"/>
        <v/>
      </c>
      <c r="L77" s="104" t="str">
        <f>IF(OR(A77="",ISBLANK(Qualification!R87)),"",Qualification!R87)</f>
        <v/>
      </c>
      <c r="M77" s="50" t="str">
        <f>IF(OR(A77="",ISBLANK(Qualification!S87)),"",Qualification!S87)</f>
        <v/>
      </c>
      <c r="N77" s="50" t="str">
        <f>IF(OR(A77="",ISBLANK(Qualification!T87)),"",IF(Qualification!AC87=TRUE,INDEX(coderesult,MATCH(Qualification!T87,libresult,0)),Qualification!T87))</f>
        <v/>
      </c>
      <c r="O77" s="50" t="str">
        <f>IF(OR(A77="",ISBLANK(Qualification!U87),Qualification!U87="-"),"",IF(ISNA(MATCH(Qualification!U87,libtwolang,0)),Qualification!U87,IF(Qualification!AC87=TRUE,INDEX(codetwolang,MATCH(Qualification!U87,libtwolang,0)),Qualification!U87)))</f>
        <v/>
      </c>
      <c r="P77" s="50" t="str">
        <f>IF(OR(A77="",ISBLANK(Qualification!V87)),"",Qualification!V87)</f>
        <v/>
      </c>
    </row>
    <row r="78" spans="1:16">
      <c r="A78" s="26" t="str">
        <f>IF(Qualification!$A88&lt;&gt;"",IF(Qualification!C88&lt;&gt;"",IF(Qualification!C88="LOC.ID",CONCATENATE("LOC.",Qualification!AG$12),Qualification!C88),""),"")</f>
        <v/>
      </c>
      <c r="B78" s="51" t="str">
        <f>IF(A78&lt;&gt;"",Qualification!J88,"")</f>
        <v/>
      </c>
      <c r="C78" s="26" t="str">
        <f>IF(A78&lt;&gt;"",IF(Qualification!E88=TRUE,INDEX(codesex,MATCH(Qualification!D88,libsex,0)),Qualification!D88),"")</f>
        <v/>
      </c>
      <c r="D78" s="104" t="str">
        <f>IF(OR(A78="",ISBLANK(Qualification!F88)),"",Qualification!F88)</f>
        <v/>
      </c>
      <c r="E78" s="26" t="str">
        <f>IF(A78&lt;&gt;"",IF(Qualification!I88=TRUE,IF(INDEX(codegem,MATCH(Qualification!H88,libgem,0))&lt;8000,INDEX(codegem,MATCH(Qualification!H88,libgem,0)),""),Qualification!H88),"")</f>
        <v/>
      </c>
      <c r="F78" s="26" t="str">
        <f>IF(A78&lt;&gt;"",IF(Qualification!I88=TRUE,INDEX(codegemhist,MATCH(Qualification!H88,libgem,0)),""),"")</f>
        <v/>
      </c>
      <c r="G78" s="26" t="str">
        <f>IF(A78&lt;&gt;"",IF(Qualification!I88=TRUE,IF(INDEX(codegem,MATCH(Qualification!H88,libgem,0))&gt;=8000,INDEX(codegem,MATCH(Qualification!H88,libgem,0)),""),Qualification!H88),"")</f>
        <v/>
      </c>
      <c r="H78" s="26" t="str">
        <f>IF(A78&lt;&gt;"",IF(Qualification!Y88=TRUE,INDEX(libcatidinst,MATCH(Qualification!P88,libinst,0)),""),"")</f>
        <v/>
      </c>
      <c r="I78" s="26" t="str">
        <f>IF(OR(A78="",ISBLANK(Qualification!P88)),"",IF(Qualification!Y88=TRUE,INDEX(codeinst,MATCH(Qualification!P88,libinst,0)),Qualification!P88))</f>
        <v/>
      </c>
      <c r="J78" s="26" t="str">
        <f>IF(OR(A78="",ISBLANK(Qualification!Q88)),"",IF(Qualification!Z88=TRUE,INDEX(codetform,MATCH(Qualification!Q88,libtform,0)),Qualification!Q88))</f>
        <v/>
      </c>
      <c r="K78" s="26" t="str">
        <f t="shared" si="1"/>
        <v/>
      </c>
      <c r="L78" s="104" t="str">
        <f>IF(OR(A78="",ISBLANK(Qualification!R88)),"",Qualification!R88)</f>
        <v/>
      </c>
      <c r="M78" s="50" t="str">
        <f>IF(OR(A78="",ISBLANK(Qualification!S88)),"",Qualification!S88)</f>
        <v/>
      </c>
      <c r="N78" s="50" t="str">
        <f>IF(OR(A78="",ISBLANK(Qualification!T88)),"",IF(Qualification!AC88=TRUE,INDEX(coderesult,MATCH(Qualification!T88,libresult,0)),Qualification!T88))</f>
        <v/>
      </c>
      <c r="O78" s="50" t="str">
        <f>IF(OR(A78="",ISBLANK(Qualification!U88),Qualification!U88="-"),"",IF(ISNA(MATCH(Qualification!U88,libtwolang,0)),Qualification!U88,IF(Qualification!AC88=TRUE,INDEX(codetwolang,MATCH(Qualification!U88,libtwolang,0)),Qualification!U88)))</f>
        <v/>
      </c>
      <c r="P78" s="50" t="str">
        <f>IF(OR(A78="",ISBLANK(Qualification!V88)),"",Qualification!V88)</f>
        <v/>
      </c>
    </row>
    <row r="79" spans="1:16">
      <c r="A79" s="26" t="str">
        <f>IF(Qualification!$A89&lt;&gt;"",IF(Qualification!C89&lt;&gt;"",IF(Qualification!C89="LOC.ID",CONCATENATE("LOC.",Qualification!AG$12),Qualification!C89),""),"")</f>
        <v/>
      </c>
      <c r="B79" s="51" t="str">
        <f>IF(A79&lt;&gt;"",Qualification!J89,"")</f>
        <v/>
      </c>
      <c r="C79" s="26" t="str">
        <f>IF(A79&lt;&gt;"",IF(Qualification!E89=TRUE,INDEX(codesex,MATCH(Qualification!D89,libsex,0)),Qualification!D89),"")</f>
        <v/>
      </c>
      <c r="D79" s="104" t="str">
        <f>IF(OR(A79="",ISBLANK(Qualification!F89)),"",Qualification!F89)</f>
        <v/>
      </c>
      <c r="E79" s="26" t="str">
        <f>IF(A79&lt;&gt;"",IF(Qualification!I89=TRUE,IF(INDEX(codegem,MATCH(Qualification!H89,libgem,0))&lt;8000,INDEX(codegem,MATCH(Qualification!H89,libgem,0)),""),Qualification!H89),"")</f>
        <v/>
      </c>
      <c r="F79" s="26" t="str">
        <f>IF(A79&lt;&gt;"",IF(Qualification!I89=TRUE,INDEX(codegemhist,MATCH(Qualification!H89,libgem,0)),""),"")</f>
        <v/>
      </c>
      <c r="G79" s="26" t="str">
        <f>IF(A79&lt;&gt;"",IF(Qualification!I89=TRUE,IF(INDEX(codegem,MATCH(Qualification!H89,libgem,0))&gt;=8000,INDEX(codegem,MATCH(Qualification!H89,libgem,0)),""),Qualification!H89),"")</f>
        <v/>
      </c>
      <c r="H79" s="26" t="str">
        <f>IF(A79&lt;&gt;"",IF(Qualification!Y89=TRUE,INDEX(libcatidinst,MATCH(Qualification!P89,libinst,0)),""),"")</f>
        <v/>
      </c>
      <c r="I79" s="26" t="str">
        <f>IF(OR(A79="",ISBLANK(Qualification!P89)),"",IF(Qualification!Y89=TRUE,INDEX(codeinst,MATCH(Qualification!P89,libinst,0)),Qualification!P89))</f>
        <v/>
      </c>
      <c r="J79" s="26" t="str">
        <f>IF(OR(A79="",ISBLANK(Qualification!Q89)),"",IF(Qualification!Z89=TRUE,INDEX(codetform,MATCH(Qualification!Q89,libtform,0)),Qualification!Q89))</f>
        <v/>
      </c>
      <c r="K79" s="26" t="str">
        <f t="shared" si="1"/>
        <v/>
      </c>
      <c r="L79" s="104" t="str">
        <f>IF(OR(A79="",ISBLANK(Qualification!R89)),"",Qualification!R89)</f>
        <v/>
      </c>
      <c r="M79" s="50" t="str">
        <f>IF(OR(A79="",ISBLANK(Qualification!S89)),"",Qualification!S89)</f>
        <v/>
      </c>
      <c r="N79" s="50" t="str">
        <f>IF(OR(A79="",ISBLANK(Qualification!T89)),"",IF(Qualification!AC89=TRUE,INDEX(coderesult,MATCH(Qualification!T89,libresult,0)),Qualification!T89))</f>
        <v/>
      </c>
      <c r="O79" s="50" t="str">
        <f>IF(OR(A79="",ISBLANK(Qualification!U89),Qualification!U89="-"),"",IF(ISNA(MATCH(Qualification!U89,libtwolang,0)),Qualification!U89,IF(Qualification!AC89=TRUE,INDEX(codetwolang,MATCH(Qualification!U89,libtwolang,0)),Qualification!U89)))</f>
        <v/>
      </c>
      <c r="P79" s="50" t="str">
        <f>IF(OR(A79="",ISBLANK(Qualification!V89)),"",Qualification!V89)</f>
        <v/>
      </c>
    </row>
    <row r="80" spans="1:16">
      <c r="A80" s="26" t="str">
        <f>IF(Qualification!$A90&lt;&gt;"",IF(Qualification!C90&lt;&gt;"",IF(Qualification!C90="LOC.ID",CONCATENATE("LOC.",Qualification!AG$12),Qualification!C90),""),"")</f>
        <v/>
      </c>
      <c r="B80" s="51" t="str">
        <f>IF(A80&lt;&gt;"",Qualification!J90,"")</f>
        <v/>
      </c>
      <c r="C80" s="26" t="str">
        <f>IF(A80&lt;&gt;"",IF(Qualification!E90=TRUE,INDEX(codesex,MATCH(Qualification!D90,libsex,0)),Qualification!D90),"")</f>
        <v/>
      </c>
      <c r="D80" s="104" t="str">
        <f>IF(OR(A80="",ISBLANK(Qualification!F90)),"",Qualification!F90)</f>
        <v/>
      </c>
      <c r="E80" s="26" t="str">
        <f>IF(A80&lt;&gt;"",IF(Qualification!I90=TRUE,IF(INDEX(codegem,MATCH(Qualification!H90,libgem,0))&lt;8000,INDEX(codegem,MATCH(Qualification!H90,libgem,0)),""),Qualification!H90),"")</f>
        <v/>
      </c>
      <c r="F80" s="26" t="str">
        <f>IF(A80&lt;&gt;"",IF(Qualification!I90=TRUE,INDEX(codegemhist,MATCH(Qualification!H90,libgem,0)),""),"")</f>
        <v/>
      </c>
      <c r="G80" s="26" t="str">
        <f>IF(A80&lt;&gt;"",IF(Qualification!I90=TRUE,IF(INDEX(codegem,MATCH(Qualification!H90,libgem,0))&gt;=8000,INDEX(codegem,MATCH(Qualification!H90,libgem,0)),""),Qualification!H90),"")</f>
        <v/>
      </c>
      <c r="H80" s="26" t="str">
        <f>IF(A80&lt;&gt;"",IF(Qualification!Y90=TRUE,INDEX(libcatidinst,MATCH(Qualification!P90,libinst,0)),""),"")</f>
        <v/>
      </c>
      <c r="I80" s="26" t="str">
        <f>IF(OR(A80="",ISBLANK(Qualification!P90)),"",IF(Qualification!Y90=TRUE,INDEX(codeinst,MATCH(Qualification!P90,libinst,0)),Qualification!P90))</f>
        <v/>
      </c>
      <c r="J80" s="26" t="str">
        <f>IF(OR(A80="",ISBLANK(Qualification!Q90)),"",IF(Qualification!Z90=TRUE,INDEX(codetform,MATCH(Qualification!Q90,libtform,0)),Qualification!Q90))</f>
        <v/>
      </c>
      <c r="K80" s="26" t="str">
        <f t="shared" si="1"/>
        <v/>
      </c>
      <c r="L80" s="104" t="str">
        <f>IF(OR(A80="",ISBLANK(Qualification!R90)),"",Qualification!R90)</f>
        <v/>
      </c>
      <c r="M80" s="50" t="str">
        <f>IF(OR(A80="",ISBLANK(Qualification!S90)),"",Qualification!S90)</f>
        <v/>
      </c>
      <c r="N80" s="50" t="str">
        <f>IF(OR(A80="",ISBLANK(Qualification!T90)),"",IF(Qualification!AC90=TRUE,INDEX(coderesult,MATCH(Qualification!T90,libresult,0)),Qualification!T90))</f>
        <v/>
      </c>
      <c r="O80" s="50" t="str">
        <f>IF(OR(A80="",ISBLANK(Qualification!U90),Qualification!U90="-"),"",IF(ISNA(MATCH(Qualification!U90,libtwolang,0)),Qualification!U90,IF(Qualification!AC90=TRUE,INDEX(codetwolang,MATCH(Qualification!U90,libtwolang,0)),Qualification!U90)))</f>
        <v/>
      </c>
      <c r="P80" s="50" t="str">
        <f>IF(OR(A80="",ISBLANK(Qualification!V90)),"",Qualification!V90)</f>
        <v/>
      </c>
    </row>
    <row r="81" spans="1:16">
      <c r="A81" s="26" t="str">
        <f>IF(Qualification!$A91&lt;&gt;"",IF(Qualification!C91&lt;&gt;"",IF(Qualification!C91="LOC.ID",CONCATENATE("LOC.",Qualification!AG$12),Qualification!C91),""),"")</f>
        <v/>
      </c>
      <c r="B81" s="51" t="str">
        <f>IF(A81&lt;&gt;"",Qualification!J91,"")</f>
        <v/>
      </c>
      <c r="C81" s="26" t="str">
        <f>IF(A81&lt;&gt;"",IF(Qualification!E91=TRUE,INDEX(codesex,MATCH(Qualification!D91,libsex,0)),Qualification!D91),"")</f>
        <v/>
      </c>
      <c r="D81" s="104" t="str">
        <f>IF(OR(A81="",ISBLANK(Qualification!F91)),"",Qualification!F91)</f>
        <v/>
      </c>
      <c r="E81" s="26" t="str">
        <f>IF(A81&lt;&gt;"",IF(Qualification!I91=TRUE,IF(INDEX(codegem,MATCH(Qualification!H91,libgem,0))&lt;8000,INDEX(codegem,MATCH(Qualification!H91,libgem,0)),""),Qualification!H91),"")</f>
        <v/>
      </c>
      <c r="F81" s="26" t="str">
        <f>IF(A81&lt;&gt;"",IF(Qualification!I91=TRUE,INDEX(codegemhist,MATCH(Qualification!H91,libgem,0)),""),"")</f>
        <v/>
      </c>
      <c r="G81" s="26" t="str">
        <f>IF(A81&lt;&gt;"",IF(Qualification!I91=TRUE,IF(INDEX(codegem,MATCH(Qualification!H91,libgem,0))&gt;=8000,INDEX(codegem,MATCH(Qualification!H91,libgem,0)),""),Qualification!H91),"")</f>
        <v/>
      </c>
      <c r="H81" s="26" t="str">
        <f>IF(A81&lt;&gt;"",IF(Qualification!Y91=TRUE,INDEX(libcatidinst,MATCH(Qualification!P91,libinst,0)),""),"")</f>
        <v/>
      </c>
      <c r="I81" s="26" t="str">
        <f>IF(OR(A81="",ISBLANK(Qualification!P91)),"",IF(Qualification!Y91=TRUE,INDEX(codeinst,MATCH(Qualification!P91,libinst,0)),Qualification!P91))</f>
        <v/>
      </c>
      <c r="J81" s="26" t="str">
        <f>IF(OR(A81="",ISBLANK(Qualification!Q91)),"",IF(Qualification!Z91=TRUE,INDEX(codetform,MATCH(Qualification!Q91,libtform,0)),Qualification!Q91))</f>
        <v/>
      </c>
      <c r="K81" s="26" t="str">
        <f t="shared" si="1"/>
        <v/>
      </c>
      <c r="L81" s="104" t="str">
        <f>IF(OR(A81="",ISBLANK(Qualification!R91)),"",Qualification!R91)</f>
        <v/>
      </c>
      <c r="M81" s="50" t="str">
        <f>IF(OR(A81="",ISBLANK(Qualification!S91)),"",Qualification!S91)</f>
        <v/>
      </c>
      <c r="N81" s="50" t="str">
        <f>IF(OR(A81="",ISBLANK(Qualification!T91)),"",IF(Qualification!AC91=TRUE,INDEX(coderesult,MATCH(Qualification!T91,libresult,0)),Qualification!T91))</f>
        <v/>
      </c>
      <c r="O81" s="50" t="str">
        <f>IF(OR(A81="",ISBLANK(Qualification!U91),Qualification!U91="-"),"",IF(ISNA(MATCH(Qualification!U91,libtwolang,0)),Qualification!U91,IF(Qualification!AC91=TRUE,INDEX(codetwolang,MATCH(Qualification!U91,libtwolang,0)),Qualification!U91)))</f>
        <v/>
      </c>
      <c r="P81" s="50" t="str">
        <f>IF(OR(A81="",ISBLANK(Qualification!V91)),"",Qualification!V91)</f>
        <v/>
      </c>
    </row>
    <row r="82" spans="1:16">
      <c r="A82" s="26" t="str">
        <f>IF(Qualification!$A92&lt;&gt;"",IF(Qualification!C92&lt;&gt;"",IF(Qualification!C92="LOC.ID",CONCATENATE("LOC.",Qualification!AG$12),Qualification!C92),""),"")</f>
        <v/>
      </c>
      <c r="B82" s="51" t="str">
        <f>IF(A82&lt;&gt;"",Qualification!J92,"")</f>
        <v/>
      </c>
      <c r="C82" s="26" t="str">
        <f>IF(A82&lt;&gt;"",IF(Qualification!E92=TRUE,INDEX(codesex,MATCH(Qualification!D92,libsex,0)),Qualification!D92),"")</f>
        <v/>
      </c>
      <c r="D82" s="104" t="str">
        <f>IF(OR(A82="",ISBLANK(Qualification!F92)),"",Qualification!F92)</f>
        <v/>
      </c>
      <c r="E82" s="26" t="str">
        <f>IF(A82&lt;&gt;"",IF(Qualification!I92=TRUE,IF(INDEX(codegem,MATCH(Qualification!H92,libgem,0))&lt;8000,INDEX(codegem,MATCH(Qualification!H92,libgem,0)),""),Qualification!H92),"")</f>
        <v/>
      </c>
      <c r="F82" s="26" t="str">
        <f>IF(A82&lt;&gt;"",IF(Qualification!I92=TRUE,INDEX(codegemhist,MATCH(Qualification!H92,libgem,0)),""),"")</f>
        <v/>
      </c>
      <c r="G82" s="26" t="str">
        <f>IF(A82&lt;&gt;"",IF(Qualification!I92=TRUE,IF(INDEX(codegem,MATCH(Qualification!H92,libgem,0))&gt;=8000,INDEX(codegem,MATCH(Qualification!H92,libgem,0)),""),Qualification!H92),"")</f>
        <v/>
      </c>
      <c r="H82" s="26" t="str">
        <f>IF(A82&lt;&gt;"",IF(Qualification!Y92=TRUE,INDEX(libcatidinst,MATCH(Qualification!P92,libinst,0)),""),"")</f>
        <v/>
      </c>
      <c r="I82" s="26" t="str">
        <f>IF(OR(A82="",ISBLANK(Qualification!P92)),"",IF(Qualification!Y92=TRUE,INDEX(codeinst,MATCH(Qualification!P92,libinst,0)),Qualification!P92))</f>
        <v/>
      </c>
      <c r="J82" s="26" t="str">
        <f>IF(OR(A82="",ISBLANK(Qualification!Q92)),"",IF(Qualification!Z92=TRUE,INDEX(codetform,MATCH(Qualification!Q92,libtform,0)),Qualification!Q92))</f>
        <v/>
      </c>
      <c r="K82" s="26" t="str">
        <f t="shared" si="1"/>
        <v/>
      </c>
      <c r="L82" s="104" t="str">
        <f>IF(OR(A82="",ISBLANK(Qualification!R92)),"",Qualification!R92)</f>
        <v/>
      </c>
      <c r="M82" s="50" t="str">
        <f>IF(OR(A82="",ISBLANK(Qualification!S92)),"",Qualification!S92)</f>
        <v/>
      </c>
      <c r="N82" s="50" t="str">
        <f>IF(OR(A82="",ISBLANK(Qualification!T92)),"",IF(Qualification!AC92=TRUE,INDEX(coderesult,MATCH(Qualification!T92,libresult,0)),Qualification!T92))</f>
        <v/>
      </c>
      <c r="O82" s="50" t="str">
        <f>IF(OR(A82="",ISBLANK(Qualification!U92),Qualification!U92="-"),"",IF(ISNA(MATCH(Qualification!U92,libtwolang,0)),Qualification!U92,IF(Qualification!AC92=TRUE,INDEX(codetwolang,MATCH(Qualification!U92,libtwolang,0)),Qualification!U92)))</f>
        <v/>
      </c>
      <c r="P82" s="50" t="str">
        <f>IF(OR(A82="",ISBLANK(Qualification!V92)),"",Qualification!V92)</f>
        <v/>
      </c>
    </row>
    <row r="83" spans="1:16">
      <c r="A83" s="26" t="str">
        <f>IF(Qualification!$A93&lt;&gt;"",IF(Qualification!C93&lt;&gt;"",IF(Qualification!C93="LOC.ID",CONCATENATE("LOC.",Qualification!AG$12),Qualification!C93),""),"")</f>
        <v/>
      </c>
      <c r="B83" s="51" t="str">
        <f>IF(A83&lt;&gt;"",Qualification!J93,"")</f>
        <v/>
      </c>
      <c r="C83" s="26" t="str">
        <f>IF(A83&lt;&gt;"",IF(Qualification!E93=TRUE,INDEX(codesex,MATCH(Qualification!D93,libsex,0)),Qualification!D93),"")</f>
        <v/>
      </c>
      <c r="D83" s="104" t="str">
        <f>IF(OR(A83="",ISBLANK(Qualification!F93)),"",Qualification!F93)</f>
        <v/>
      </c>
      <c r="E83" s="26" t="str">
        <f>IF(A83&lt;&gt;"",IF(Qualification!I93=TRUE,IF(INDEX(codegem,MATCH(Qualification!H93,libgem,0))&lt;8000,INDEX(codegem,MATCH(Qualification!H93,libgem,0)),""),Qualification!H93),"")</f>
        <v/>
      </c>
      <c r="F83" s="26" t="str">
        <f>IF(A83&lt;&gt;"",IF(Qualification!I93=TRUE,INDEX(codegemhist,MATCH(Qualification!H93,libgem,0)),""),"")</f>
        <v/>
      </c>
      <c r="G83" s="26" t="str">
        <f>IF(A83&lt;&gt;"",IF(Qualification!I93=TRUE,IF(INDEX(codegem,MATCH(Qualification!H93,libgem,0))&gt;=8000,INDEX(codegem,MATCH(Qualification!H93,libgem,0)),""),Qualification!H93),"")</f>
        <v/>
      </c>
      <c r="H83" s="26" t="str">
        <f>IF(A83&lt;&gt;"",IF(Qualification!Y93=TRUE,INDEX(libcatidinst,MATCH(Qualification!P93,libinst,0)),""),"")</f>
        <v/>
      </c>
      <c r="I83" s="26" t="str">
        <f>IF(OR(A83="",ISBLANK(Qualification!P93)),"",IF(Qualification!Y93=TRUE,INDEX(codeinst,MATCH(Qualification!P93,libinst,0)),Qualification!P93))</f>
        <v/>
      </c>
      <c r="J83" s="26" t="str">
        <f>IF(OR(A83="",ISBLANK(Qualification!Q93)),"",IF(Qualification!Z93=TRUE,INDEX(codetform,MATCH(Qualification!Q93,libtform,0)),Qualification!Q93))</f>
        <v/>
      </c>
      <c r="K83" s="26" t="str">
        <f t="shared" si="1"/>
        <v/>
      </c>
      <c r="L83" s="104" t="str">
        <f>IF(OR(A83="",ISBLANK(Qualification!R93)),"",Qualification!R93)</f>
        <v/>
      </c>
      <c r="M83" s="50" t="str">
        <f>IF(OR(A83="",ISBLANK(Qualification!S93)),"",Qualification!S93)</f>
        <v/>
      </c>
      <c r="N83" s="50" t="str">
        <f>IF(OR(A83="",ISBLANK(Qualification!T93)),"",IF(Qualification!AC93=TRUE,INDEX(coderesult,MATCH(Qualification!T93,libresult,0)),Qualification!T93))</f>
        <v/>
      </c>
      <c r="O83" s="50" t="str">
        <f>IF(OR(A83="",ISBLANK(Qualification!U93),Qualification!U93="-"),"",IF(ISNA(MATCH(Qualification!U93,libtwolang,0)),Qualification!U93,IF(Qualification!AC93=TRUE,INDEX(codetwolang,MATCH(Qualification!U93,libtwolang,0)),Qualification!U93)))</f>
        <v/>
      </c>
      <c r="P83" s="50" t="str">
        <f>IF(OR(A83="",ISBLANK(Qualification!V93)),"",Qualification!V93)</f>
        <v/>
      </c>
    </row>
    <row r="84" spans="1:16">
      <c r="A84" s="26" t="str">
        <f>IF(Qualification!$A94&lt;&gt;"",IF(Qualification!C94&lt;&gt;"",IF(Qualification!C94="LOC.ID",CONCATENATE("LOC.",Qualification!AG$12),Qualification!C94),""),"")</f>
        <v/>
      </c>
      <c r="B84" s="51" t="str">
        <f>IF(A84&lt;&gt;"",Qualification!J94,"")</f>
        <v/>
      </c>
      <c r="C84" s="26" t="str">
        <f>IF(A84&lt;&gt;"",IF(Qualification!E94=TRUE,INDEX(codesex,MATCH(Qualification!D94,libsex,0)),Qualification!D94),"")</f>
        <v/>
      </c>
      <c r="D84" s="104" t="str">
        <f>IF(OR(A84="",ISBLANK(Qualification!F94)),"",Qualification!F94)</f>
        <v/>
      </c>
      <c r="E84" s="26" t="str">
        <f>IF(A84&lt;&gt;"",IF(Qualification!I94=TRUE,IF(INDEX(codegem,MATCH(Qualification!H94,libgem,0))&lt;8000,INDEX(codegem,MATCH(Qualification!H94,libgem,0)),""),Qualification!H94),"")</f>
        <v/>
      </c>
      <c r="F84" s="26" t="str">
        <f>IF(A84&lt;&gt;"",IF(Qualification!I94=TRUE,INDEX(codegemhist,MATCH(Qualification!H94,libgem,0)),""),"")</f>
        <v/>
      </c>
      <c r="G84" s="26" t="str">
        <f>IF(A84&lt;&gt;"",IF(Qualification!I94=TRUE,IF(INDEX(codegem,MATCH(Qualification!H94,libgem,0))&gt;=8000,INDEX(codegem,MATCH(Qualification!H94,libgem,0)),""),Qualification!H94),"")</f>
        <v/>
      </c>
      <c r="H84" s="26" t="str">
        <f>IF(A84&lt;&gt;"",IF(Qualification!Y94=TRUE,INDEX(libcatidinst,MATCH(Qualification!P94,libinst,0)),""),"")</f>
        <v/>
      </c>
      <c r="I84" s="26" t="str">
        <f>IF(OR(A84="",ISBLANK(Qualification!P94)),"",IF(Qualification!Y94=TRUE,INDEX(codeinst,MATCH(Qualification!P94,libinst,0)),Qualification!P94))</f>
        <v/>
      </c>
      <c r="J84" s="26" t="str">
        <f>IF(OR(A84="",ISBLANK(Qualification!Q94)),"",IF(Qualification!Z94=TRUE,INDEX(codetform,MATCH(Qualification!Q94,libtform,0)),Qualification!Q94))</f>
        <v/>
      </c>
      <c r="K84" s="26" t="str">
        <f t="shared" si="1"/>
        <v/>
      </c>
      <c r="L84" s="104" t="str">
        <f>IF(OR(A84="",ISBLANK(Qualification!R94)),"",Qualification!R94)</f>
        <v/>
      </c>
      <c r="M84" s="50" t="str">
        <f>IF(OR(A84="",ISBLANK(Qualification!S94)),"",Qualification!S94)</f>
        <v/>
      </c>
      <c r="N84" s="50" t="str">
        <f>IF(OR(A84="",ISBLANK(Qualification!T94)),"",IF(Qualification!AC94=TRUE,INDEX(coderesult,MATCH(Qualification!T94,libresult,0)),Qualification!T94))</f>
        <v/>
      </c>
      <c r="O84" s="50" t="str">
        <f>IF(OR(A84="",ISBLANK(Qualification!U94),Qualification!U94="-"),"",IF(ISNA(MATCH(Qualification!U94,libtwolang,0)),Qualification!U94,IF(Qualification!AC94=TRUE,INDEX(codetwolang,MATCH(Qualification!U94,libtwolang,0)),Qualification!U94)))</f>
        <v/>
      </c>
      <c r="P84" s="50" t="str">
        <f>IF(OR(A84="",ISBLANK(Qualification!V94)),"",Qualification!V94)</f>
        <v/>
      </c>
    </row>
    <row r="85" spans="1:16">
      <c r="A85" s="26" t="str">
        <f>IF(Qualification!$A95&lt;&gt;"",IF(Qualification!C95&lt;&gt;"",IF(Qualification!C95="LOC.ID",CONCATENATE("LOC.",Qualification!AG$12),Qualification!C95),""),"")</f>
        <v/>
      </c>
      <c r="B85" s="51" t="str">
        <f>IF(A85&lt;&gt;"",Qualification!J95,"")</f>
        <v/>
      </c>
      <c r="C85" s="26" t="str">
        <f>IF(A85&lt;&gt;"",IF(Qualification!E95=TRUE,INDEX(codesex,MATCH(Qualification!D95,libsex,0)),Qualification!D95),"")</f>
        <v/>
      </c>
      <c r="D85" s="104" t="str">
        <f>IF(OR(A85="",ISBLANK(Qualification!F95)),"",Qualification!F95)</f>
        <v/>
      </c>
      <c r="E85" s="26" t="str">
        <f>IF(A85&lt;&gt;"",IF(Qualification!I95=TRUE,IF(INDEX(codegem,MATCH(Qualification!H95,libgem,0))&lt;8000,INDEX(codegem,MATCH(Qualification!H95,libgem,0)),""),Qualification!H95),"")</f>
        <v/>
      </c>
      <c r="F85" s="26" t="str">
        <f>IF(A85&lt;&gt;"",IF(Qualification!I95=TRUE,INDEX(codegemhist,MATCH(Qualification!H95,libgem,0)),""),"")</f>
        <v/>
      </c>
      <c r="G85" s="26" t="str">
        <f>IF(A85&lt;&gt;"",IF(Qualification!I95=TRUE,IF(INDEX(codegem,MATCH(Qualification!H95,libgem,0))&gt;=8000,INDEX(codegem,MATCH(Qualification!H95,libgem,0)),""),Qualification!H95),"")</f>
        <v/>
      </c>
      <c r="H85" s="26" t="str">
        <f>IF(A85&lt;&gt;"",IF(Qualification!Y95=TRUE,INDEX(libcatidinst,MATCH(Qualification!P95,libinst,0)),""),"")</f>
        <v/>
      </c>
      <c r="I85" s="26" t="str">
        <f>IF(OR(A85="",ISBLANK(Qualification!P95)),"",IF(Qualification!Y95=TRUE,INDEX(codeinst,MATCH(Qualification!P95,libinst,0)),Qualification!P95))</f>
        <v/>
      </c>
      <c r="J85" s="26" t="str">
        <f>IF(OR(A85="",ISBLANK(Qualification!Q95)),"",IF(Qualification!Z95=TRUE,INDEX(codetform,MATCH(Qualification!Q95,libtform,0)),Qualification!Q95))</f>
        <v/>
      </c>
      <c r="K85" s="26" t="str">
        <f t="shared" si="1"/>
        <v/>
      </c>
      <c r="L85" s="104" t="str">
        <f>IF(OR(A85="",ISBLANK(Qualification!R95)),"",Qualification!R95)</f>
        <v/>
      </c>
      <c r="M85" s="50" t="str">
        <f>IF(OR(A85="",ISBLANK(Qualification!S95)),"",Qualification!S95)</f>
        <v/>
      </c>
      <c r="N85" s="50" t="str">
        <f>IF(OR(A85="",ISBLANK(Qualification!T95)),"",IF(Qualification!AC95=TRUE,INDEX(coderesult,MATCH(Qualification!T95,libresult,0)),Qualification!T95))</f>
        <v/>
      </c>
      <c r="O85" s="50" t="str">
        <f>IF(OR(A85="",ISBLANK(Qualification!U95),Qualification!U95="-"),"",IF(ISNA(MATCH(Qualification!U95,libtwolang,0)),Qualification!U95,IF(Qualification!AC95=TRUE,INDEX(codetwolang,MATCH(Qualification!U95,libtwolang,0)),Qualification!U95)))</f>
        <v/>
      </c>
      <c r="P85" s="50" t="str">
        <f>IF(OR(A85="",ISBLANK(Qualification!V95)),"",Qualification!V95)</f>
        <v/>
      </c>
    </row>
    <row r="86" spans="1:16">
      <c r="A86" s="26" t="str">
        <f>IF(Qualification!$A96&lt;&gt;"",IF(Qualification!C96&lt;&gt;"",IF(Qualification!C96="LOC.ID",CONCATENATE("LOC.",Qualification!AG$12),Qualification!C96),""),"")</f>
        <v/>
      </c>
      <c r="B86" s="51" t="str">
        <f>IF(A86&lt;&gt;"",Qualification!J96,"")</f>
        <v/>
      </c>
      <c r="C86" s="26" t="str">
        <f>IF(A86&lt;&gt;"",IF(Qualification!E96=TRUE,INDEX(codesex,MATCH(Qualification!D96,libsex,0)),Qualification!D96),"")</f>
        <v/>
      </c>
      <c r="D86" s="104" t="str">
        <f>IF(OR(A86="",ISBLANK(Qualification!F96)),"",Qualification!F96)</f>
        <v/>
      </c>
      <c r="E86" s="26" t="str">
        <f>IF(A86&lt;&gt;"",IF(Qualification!I96=TRUE,IF(INDEX(codegem,MATCH(Qualification!H96,libgem,0))&lt;8000,INDEX(codegem,MATCH(Qualification!H96,libgem,0)),""),Qualification!H96),"")</f>
        <v/>
      </c>
      <c r="F86" s="26" t="str">
        <f>IF(A86&lt;&gt;"",IF(Qualification!I96=TRUE,INDEX(codegemhist,MATCH(Qualification!H96,libgem,0)),""),"")</f>
        <v/>
      </c>
      <c r="G86" s="26" t="str">
        <f>IF(A86&lt;&gt;"",IF(Qualification!I96=TRUE,IF(INDEX(codegem,MATCH(Qualification!H96,libgem,0))&gt;=8000,INDEX(codegem,MATCH(Qualification!H96,libgem,0)),""),Qualification!H96),"")</f>
        <v/>
      </c>
      <c r="H86" s="26" t="str">
        <f>IF(A86&lt;&gt;"",IF(Qualification!Y96=TRUE,INDEX(libcatidinst,MATCH(Qualification!P96,libinst,0)),""),"")</f>
        <v/>
      </c>
      <c r="I86" s="26" t="str">
        <f>IF(OR(A86="",ISBLANK(Qualification!P96)),"",IF(Qualification!Y96=TRUE,INDEX(codeinst,MATCH(Qualification!P96,libinst,0)),Qualification!P96))</f>
        <v/>
      </c>
      <c r="J86" s="26" t="str">
        <f>IF(OR(A86="",ISBLANK(Qualification!Q96)),"",IF(Qualification!Z96=TRUE,INDEX(codetform,MATCH(Qualification!Q96,libtform,0)),Qualification!Q96))</f>
        <v/>
      </c>
      <c r="K86" s="26" t="str">
        <f t="shared" si="1"/>
        <v/>
      </c>
      <c r="L86" s="104" t="str">
        <f>IF(OR(A86="",ISBLANK(Qualification!R96)),"",Qualification!R96)</f>
        <v/>
      </c>
      <c r="M86" s="50" t="str">
        <f>IF(OR(A86="",ISBLANK(Qualification!S96)),"",Qualification!S96)</f>
        <v/>
      </c>
      <c r="N86" s="50" t="str">
        <f>IF(OR(A86="",ISBLANK(Qualification!T96)),"",IF(Qualification!AC96=TRUE,INDEX(coderesult,MATCH(Qualification!T96,libresult,0)),Qualification!T96))</f>
        <v/>
      </c>
      <c r="O86" s="50" t="str">
        <f>IF(OR(A86="",ISBLANK(Qualification!U96),Qualification!U96="-"),"",IF(ISNA(MATCH(Qualification!U96,libtwolang,0)),Qualification!U96,IF(Qualification!AC96=TRUE,INDEX(codetwolang,MATCH(Qualification!U96,libtwolang,0)),Qualification!U96)))</f>
        <v/>
      </c>
      <c r="P86" s="50" t="str">
        <f>IF(OR(A86="",ISBLANK(Qualification!V96)),"",Qualification!V96)</f>
        <v/>
      </c>
    </row>
    <row r="87" spans="1:16">
      <c r="A87" s="26" t="str">
        <f>IF(Qualification!$A97&lt;&gt;"",IF(Qualification!C97&lt;&gt;"",IF(Qualification!C97="LOC.ID",CONCATENATE("LOC.",Qualification!AG$12),Qualification!C97),""),"")</f>
        <v/>
      </c>
      <c r="B87" s="51" t="str">
        <f>IF(A87&lt;&gt;"",Qualification!J97,"")</f>
        <v/>
      </c>
      <c r="C87" s="26" t="str">
        <f>IF(A87&lt;&gt;"",IF(Qualification!E97=TRUE,INDEX(codesex,MATCH(Qualification!D97,libsex,0)),Qualification!D97),"")</f>
        <v/>
      </c>
      <c r="D87" s="104" t="str">
        <f>IF(OR(A87="",ISBLANK(Qualification!F97)),"",Qualification!F97)</f>
        <v/>
      </c>
      <c r="E87" s="26" t="str">
        <f>IF(A87&lt;&gt;"",IF(Qualification!I97=TRUE,IF(INDEX(codegem,MATCH(Qualification!H97,libgem,0))&lt;8000,INDEX(codegem,MATCH(Qualification!H97,libgem,0)),""),Qualification!H97),"")</f>
        <v/>
      </c>
      <c r="F87" s="26" t="str">
        <f>IF(A87&lt;&gt;"",IF(Qualification!I97=TRUE,INDEX(codegemhist,MATCH(Qualification!H97,libgem,0)),""),"")</f>
        <v/>
      </c>
      <c r="G87" s="26" t="str">
        <f>IF(A87&lt;&gt;"",IF(Qualification!I97=TRUE,IF(INDEX(codegem,MATCH(Qualification!H97,libgem,0))&gt;=8000,INDEX(codegem,MATCH(Qualification!H97,libgem,0)),""),Qualification!H97),"")</f>
        <v/>
      </c>
      <c r="H87" s="26" t="str">
        <f>IF(A87&lt;&gt;"",IF(Qualification!Y97=TRUE,INDEX(libcatidinst,MATCH(Qualification!P97,libinst,0)),""),"")</f>
        <v/>
      </c>
      <c r="I87" s="26" t="str">
        <f>IF(OR(A87="",ISBLANK(Qualification!P97)),"",IF(Qualification!Y97=TRUE,INDEX(codeinst,MATCH(Qualification!P97,libinst,0)),Qualification!P97))</f>
        <v/>
      </c>
      <c r="J87" s="26" t="str">
        <f>IF(OR(A87="",ISBLANK(Qualification!Q97)),"",IF(Qualification!Z97=TRUE,INDEX(codetform,MATCH(Qualification!Q97,libtform,0)),Qualification!Q97))</f>
        <v/>
      </c>
      <c r="K87" s="26" t="str">
        <f t="shared" si="1"/>
        <v/>
      </c>
      <c r="L87" s="104" t="str">
        <f>IF(OR(A87="",ISBLANK(Qualification!R97)),"",Qualification!R97)</f>
        <v/>
      </c>
      <c r="M87" s="50" t="str">
        <f>IF(OR(A87="",ISBLANK(Qualification!S97)),"",Qualification!S97)</f>
        <v/>
      </c>
      <c r="N87" s="50" t="str">
        <f>IF(OR(A87="",ISBLANK(Qualification!T97)),"",IF(Qualification!AC97=TRUE,INDEX(coderesult,MATCH(Qualification!T97,libresult,0)),Qualification!T97))</f>
        <v/>
      </c>
      <c r="O87" s="50" t="str">
        <f>IF(OR(A87="",ISBLANK(Qualification!U97),Qualification!U97="-"),"",IF(ISNA(MATCH(Qualification!U97,libtwolang,0)),Qualification!U97,IF(Qualification!AC97=TRUE,INDEX(codetwolang,MATCH(Qualification!U97,libtwolang,0)),Qualification!U97)))</f>
        <v/>
      </c>
      <c r="P87" s="50" t="str">
        <f>IF(OR(A87="",ISBLANK(Qualification!V97)),"",Qualification!V97)</f>
        <v/>
      </c>
    </row>
    <row r="88" spans="1:16">
      <c r="A88" s="26" t="str">
        <f>IF(Qualification!$A98&lt;&gt;"",IF(Qualification!C98&lt;&gt;"",IF(Qualification!C98="LOC.ID",CONCATENATE("LOC.",Qualification!AG$12),Qualification!C98),""),"")</f>
        <v/>
      </c>
      <c r="B88" s="51" t="str">
        <f>IF(A88&lt;&gt;"",Qualification!J98,"")</f>
        <v/>
      </c>
      <c r="C88" s="26" t="str">
        <f>IF(A88&lt;&gt;"",IF(Qualification!E98=TRUE,INDEX(codesex,MATCH(Qualification!D98,libsex,0)),Qualification!D98),"")</f>
        <v/>
      </c>
      <c r="D88" s="104" t="str">
        <f>IF(OR(A88="",ISBLANK(Qualification!F98)),"",Qualification!F98)</f>
        <v/>
      </c>
      <c r="E88" s="26" t="str">
        <f>IF(A88&lt;&gt;"",IF(Qualification!I98=TRUE,IF(INDEX(codegem,MATCH(Qualification!H98,libgem,0))&lt;8000,INDEX(codegem,MATCH(Qualification!H98,libgem,0)),""),Qualification!H98),"")</f>
        <v/>
      </c>
      <c r="F88" s="26" t="str">
        <f>IF(A88&lt;&gt;"",IF(Qualification!I98=TRUE,INDEX(codegemhist,MATCH(Qualification!H98,libgem,0)),""),"")</f>
        <v/>
      </c>
      <c r="G88" s="26" t="str">
        <f>IF(A88&lt;&gt;"",IF(Qualification!I98=TRUE,IF(INDEX(codegem,MATCH(Qualification!H98,libgem,0))&gt;=8000,INDEX(codegem,MATCH(Qualification!H98,libgem,0)),""),Qualification!H98),"")</f>
        <v/>
      </c>
      <c r="H88" s="26" t="str">
        <f>IF(A88&lt;&gt;"",IF(Qualification!Y98=TRUE,INDEX(libcatidinst,MATCH(Qualification!P98,libinst,0)),""),"")</f>
        <v/>
      </c>
      <c r="I88" s="26" t="str">
        <f>IF(OR(A88="",ISBLANK(Qualification!P98)),"",IF(Qualification!Y98=TRUE,INDEX(codeinst,MATCH(Qualification!P98,libinst,0)),Qualification!P98))</f>
        <v/>
      </c>
      <c r="J88" s="26" t="str">
        <f>IF(OR(A88="",ISBLANK(Qualification!Q98)),"",IF(Qualification!Z98=TRUE,INDEX(codetform,MATCH(Qualification!Q98,libtform,0)),Qualification!Q98))</f>
        <v/>
      </c>
      <c r="K88" s="26" t="str">
        <f t="shared" si="1"/>
        <v/>
      </c>
      <c r="L88" s="104" t="str">
        <f>IF(OR(A88="",ISBLANK(Qualification!R98)),"",Qualification!R98)</f>
        <v/>
      </c>
      <c r="M88" s="50" t="str">
        <f>IF(OR(A88="",ISBLANK(Qualification!S98)),"",Qualification!S98)</f>
        <v/>
      </c>
      <c r="N88" s="50" t="str">
        <f>IF(OR(A88="",ISBLANK(Qualification!T98)),"",IF(Qualification!AC98=TRUE,INDEX(coderesult,MATCH(Qualification!T98,libresult,0)),Qualification!T98))</f>
        <v/>
      </c>
      <c r="O88" s="50" t="str">
        <f>IF(OR(A88="",ISBLANK(Qualification!U98),Qualification!U98="-"),"",IF(ISNA(MATCH(Qualification!U98,libtwolang,0)),Qualification!U98,IF(Qualification!AC98=TRUE,INDEX(codetwolang,MATCH(Qualification!U98,libtwolang,0)),Qualification!U98)))</f>
        <v/>
      </c>
      <c r="P88" s="50" t="str">
        <f>IF(OR(A88="",ISBLANK(Qualification!V98)),"",Qualification!V98)</f>
        <v/>
      </c>
    </row>
    <row r="89" spans="1:16">
      <c r="A89" s="26" t="str">
        <f>IF(Qualification!$A99&lt;&gt;"",IF(Qualification!C99&lt;&gt;"",IF(Qualification!C99="LOC.ID",CONCATENATE("LOC.",Qualification!AG$12),Qualification!C99),""),"")</f>
        <v/>
      </c>
      <c r="B89" s="51" t="str">
        <f>IF(A89&lt;&gt;"",Qualification!J99,"")</f>
        <v/>
      </c>
      <c r="C89" s="26" t="str">
        <f>IF(A89&lt;&gt;"",IF(Qualification!E99=TRUE,INDEX(codesex,MATCH(Qualification!D99,libsex,0)),Qualification!D99),"")</f>
        <v/>
      </c>
      <c r="D89" s="104" t="str">
        <f>IF(OR(A89="",ISBLANK(Qualification!F99)),"",Qualification!F99)</f>
        <v/>
      </c>
      <c r="E89" s="26" t="str">
        <f>IF(A89&lt;&gt;"",IF(Qualification!I99=TRUE,IF(INDEX(codegem,MATCH(Qualification!H99,libgem,0))&lt;8000,INDEX(codegem,MATCH(Qualification!H99,libgem,0)),""),Qualification!H99),"")</f>
        <v/>
      </c>
      <c r="F89" s="26" t="str">
        <f>IF(A89&lt;&gt;"",IF(Qualification!I99=TRUE,INDEX(codegemhist,MATCH(Qualification!H99,libgem,0)),""),"")</f>
        <v/>
      </c>
      <c r="G89" s="26" t="str">
        <f>IF(A89&lt;&gt;"",IF(Qualification!I99=TRUE,IF(INDEX(codegem,MATCH(Qualification!H99,libgem,0))&gt;=8000,INDEX(codegem,MATCH(Qualification!H99,libgem,0)),""),Qualification!H99),"")</f>
        <v/>
      </c>
      <c r="H89" s="26" t="str">
        <f>IF(A89&lt;&gt;"",IF(Qualification!Y99=TRUE,INDEX(libcatidinst,MATCH(Qualification!P99,libinst,0)),""),"")</f>
        <v/>
      </c>
      <c r="I89" s="26" t="str">
        <f>IF(OR(A89="",ISBLANK(Qualification!P99)),"",IF(Qualification!Y99=TRUE,INDEX(codeinst,MATCH(Qualification!P99,libinst,0)),Qualification!P99))</f>
        <v/>
      </c>
      <c r="J89" s="26" t="str">
        <f>IF(OR(A89="",ISBLANK(Qualification!Q99)),"",IF(Qualification!Z99=TRUE,INDEX(codetform,MATCH(Qualification!Q99,libtform,0)),Qualification!Q99))</f>
        <v/>
      </c>
      <c r="K89" s="26" t="str">
        <f t="shared" si="1"/>
        <v/>
      </c>
      <c r="L89" s="104" t="str">
        <f>IF(OR(A89="",ISBLANK(Qualification!R99)),"",Qualification!R99)</f>
        <v/>
      </c>
      <c r="M89" s="50" t="str">
        <f>IF(OR(A89="",ISBLANK(Qualification!S99)),"",Qualification!S99)</f>
        <v/>
      </c>
      <c r="N89" s="50" t="str">
        <f>IF(OR(A89="",ISBLANK(Qualification!T99)),"",IF(Qualification!AC99=TRUE,INDEX(coderesult,MATCH(Qualification!T99,libresult,0)),Qualification!T99))</f>
        <v/>
      </c>
      <c r="O89" s="50" t="str">
        <f>IF(OR(A89="",ISBLANK(Qualification!U99),Qualification!U99="-"),"",IF(ISNA(MATCH(Qualification!U99,libtwolang,0)),Qualification!U99,IF(Qualification!AC99=TRUE,INDEX(codetwolang,MATCH(Qualification!U99,libtwolang,0)),Qualification!U99)))</f>
        <v/>
      </c>
      <c r="P89" s="50" t="str">
        <f>IF(OR(A89="",ISBLANK(Qualification!V99)),"",Qualification!V99)</f>
        <v/>
      </c>
    </row>
    <row r="90" spans="1:16">
      <c r="A90" s="26" t="str">
        <f>IF(Qualification!$A100&lt;&gt;"",IF(Qualification!C100&lt;&gt;"",IF(Qualification!C100="LOC.ID",CONCATENATE("LOC.",Qualification!AG$12),Qualification!C100),""),"")</f>
        <v/>
      </c>
      <c r="B90" s="51" t="str">
        <f>IF(A90&lt;&gt;"",Qualification!J100,"")</f>
        <v/>
      </c>
      <c r="C90" s="26" t="str">
        <f>IF(A90&lt;&gt;"",IF(Qualification!E100=TRUE,INDEX(codesex,MATCH(Qualification!D100,libsex,0)),Qualification!D100),"")</f>
        <v/>
      </c>
      <c r="D90" s="104" t="str">
        <f>IF(OR(A90="",ISBLANK(Qualification!F100)),"",Qualification!F100)</f>
        <v/>
      </c>
      <c r="E90" s="26" t="str">
        <f>IF(A90&lt;&gt;"",IF(Qualification!I100=TRUE,IF(INDEX(codegem,MATCH(Qualification!H100,libgem,0))&lt;8000,INDEX(codegem,MATCH(Qualification!H100,libgem,0)),""),Qualification!H100),"")</f>
        <v/>
      </c>
      <c r="F90" s="26" t="str">
        <f>IF(A90&lt;&gt;"",IF(Qualification!I100=TRUE,INDEX(codegemhist,MATCH(Qualification!H100,libgem,0)),""),"")</f>
        <v/>
      </c>
      <c r="G90" s="26" t="str">
        <f>IF(A90&lt;&gt;"",IF(Qualification!I100=TRUE,IF(INDEX(codegem,MATCH(Qualification!H100,libgem,0))&gt;=8000,INDEX(codegem,MATCH(Qualification!H100,libgem,0)),""),Qualification!H100),"")</f>
        <v/>
      </c>
      <c r="H90" s="26" t="str">
        <f>IF(A90&lt;&gt;"",IF(Qualification!Y100=TRUE,INDEX(libcatidinst,MATCH(Qualification!P100,libinst,0)),""),"")</f>
        <v/>
      </c>
      <c r="I90" s="26" t="str">
        <f>IF(OR(A90="",ISBLANK(Qualification!P100)),"",IF(Qualification!Y100=TRUE,INDEX(codeinst,MATCH(Qualification!P100,libinst,0)),Qualification!P100))</f>
        <v/>
      </c>
      <c r="J90" s="26" t="str">
        <f>IF(OR(A90="",ISBLANK(Qualification!Q100)),"",IF(Qualification!Z100=TRUE,INDEX(codetform,MATCH(Qualification!Q100,libtform,0)),Qualification!Q100))</f>
        <v/>
      </c>
      <c r="K90" s="26" t="str">
        <f t="shared" si="1"/>
        <v/>
      </c>
      <c r="L90" s="104" t="str">
        <f>IF(OR(A90="",ISBLANK(Qualification!R100)),"",Qualification!R100)</f>
        <v/>
      </c>
      <c r="M90" s="50" t="str">
        <f>IF(OR(A90="",ISBLANK(Qualification!S100)),"",Qualification!S100)</f>
        <v/>
      </c>
      <c r="N90" s="50" t="str">
        <f>IF(OR(A90="",ISBLANK(Qualification!T100)),"",IF(Qualification!AC100=TRUE,INDEX(coderesult,MATCH(Qualification!T100,libresult,0)),Qualification!T100))</f>
        <v/>
      </c>
      <c r="O90" s="50" t="str">
        <f>IF(OR(A90="",ISBLANK(Qualification!U100),Qualification!U100="-"),"",IF(ISNA(MATCH(Qualification!U100,libtwolang,0)),Qualification!U100,IF(Qualification!AC100=TRUE,INDEX(codetwolang,MATCH(Qualification!U100,libtwolang,0)),Qualification!U100)))</f>
        <v/>
      </c>
      <c r="P90" s="50" t="str">
        <f>IF(OR(A90="",ISBLANK(Qualification!V100)),"",Qualification!V100)</f>
        <v/>
      </c>
    </row>
    <row r="91" spans="1:16">
      <c r="A91" s="26" t="str">
        <f>IF(Qualification!$A101&lt;&gt;"",IF(Qualification!C101&lt;&gt;"",IF(Qualification!C101="LOC.ID",CONCATENATE("LOC.",Qualification!AG$12),Qualification!C101),""),"")</f>
        <v/>
      </c>
      <c r="B91" s="51" t="str">
        <f>IF(A91&lt;&gt;"",Qualification!J101,"")</f>
        <v/>
      </c>
      <c r="C91" s="26" t="str">
        <f>IF(A91&lt;&gt;"",IF(Qualification!E101=TRUE,INDEX(codesex,MATCH(Qualification!D101,libsex,0)),Qualification!D101),"")</f>
        <v/>
      </c>
      <c r="D91" s="104" t="str">
        <f>IF(OR(A91="",ISBLANK(Qualification!F101)),"",Qualification!F101)</f>
        <v/>
      </c>
      <c r="E91" s="26" t="str">
        <f>IF(A91&lt;&gt;"",IF(Qualification!I101=TRUE,IF(INDEX(codegem,MATCH(Qualification!H101,libgem,0))&lt;8000,INDEX(codegem,MATCH(Qualification!H101,libgem,0)),""),Qualification!H101),"")</f>
        <v/>
      </c>
      <c r="F91" s="26" t="str">
        <f>IF(A91&lt;&gt;"",IF(Qualification!I101=TRUE,INDEX(codegemhist,MATCH(Qualification!H101,libgem,0)),""),"")</f>
        <v/>
      </c>
      <c r="G91" s="26" t="str">
        <f>IF(A91&lt;&gt;"",IF(Qualification!I101=TRUE,IF(INDEX(codegem,MATCH(Qualification!H101,libgem,0))&gt;=8000,INDEX(codegem,MATCH(Qualification!H101,libgem,0)),""),Qualification!H101),"")</f>
        <v/>
      </c>
      <c r="H91" s="26" t="str">
        <f>IF(A91&lt;&gt;"",IF(Qualification!Y101=TRUE,INDEX(libcatidinst,MATCH(Qualification!P101,libinst,0)),""),"")</f>
        <v/>
      </c>
      <c r="I91" s="26" t="str">
        <f>IF(OR(A91="",ISBLANK(Qualification!P101)),"",IF(Qualification!Y101=TRUE,INDEX(codeinst,MATCH(Qualification!P101,libinst,0)),Qualification!P101))</f>
        <v/>
      </c>
      <c r="J91" s="26" t="str">
        <f>IF(OR(A91="",ISBLANK(Qualification!Q101)),"",IF(Qualification!Z101=TRUE,INDEX(codetform,MATCH(Qualification!Q101,libtform,0)),Qualification!Q101))</f>
        <v/>
      </c>
      <c r="K91" s="26" t="str">
        <f t="shared" si="1"/>
        <v/>
      </c>
      <c r="L91" s="104" t="str">
        <f>IF(OR(A91="",ISBLANK(Qualification!R101)),"",Qualification!R101)</f>
        <v/>
      </c>
      <c r="M91" s="50" t="str">
        <f>IF(OR(A91="",ISBLANK(Qualification!S101)),"",Qualification!S101)</f>
        <v/>
      </c>
      <c r="N91" s="50" t="str">
        <f>IF(OR(A91="",ISBLANK(Qualification!T101)),"",IF(Qualification!AC101=TRUE,INDEX(coderesult,MATCH(Qualification!T101,libresult,0)),Qualification!T101))</f>
        <v/>
      </c>
      <c r="O91" s="50" t="str">
        <f>IF(OR(A91="",ISBLANK(Qualification!U101),Qualification!U101="-"),"",IF(ISNA(MATCH(Qualification!U101,libtwolang,0)),Qualification!U101,IF(Qualification!AC101=TRUE,INDEX(codetwolang,MATCH(Qualification!U101,libtwolang,0)),Qualification!U101)))</f>
        <v/>
      </c>
      <c r="P91" s="50" t="str">
        <f>IF(OR(A91="",ISBLANK(Qualification!V101)),"",Qualification!V101)</f>
        <v/>
      </c>
    </row>
    <row r="92" spans="1:16">
      <c r="A92" s="26" t="str">
        <f>IF(Qualification!$A102&lt;&gt;"",IF(Qualification!C102&lt;&gt;"",IF(Qualification!C102="LOC.ID",CONCATENATE("LOC.",Qualification!AG$12),Qualification!C102),""),"")</f>
        <v/>
      </c>
      <c r="B92" s="51" t="str">
        <f>IF(A92&lt;&gt;"",Qualification!J102,"")</f>
        <v/>
      </c>
      <c r="C92" s="26" t="str">
        <f>IF(A92&lt;&gt;"",IF(Qualification!E102=TRUE,INDEX(codesex,MATCH(Qualification!D102,libsex,0)),Qualification!D102),"")</f>
        <v/>
      </c>
      <c r="D92" s="104" t="str">
        <f>IF(OR(A92="",ISBLANK(Qualification!F102)),"",Qualification!F102)</f>
        <v/>
      </c>
      <c r="E92" s="26" t="str">
        <f>IF(A92&lt;&gt;"",IF(Qualification!I102=TRUE,IF(INDEX(codegem,MATCH(Qualification!H102,libgem,0))&lt;8000,INDEX(codegem,MATCH(Qualification!H102,libgem,0)),""),Qualification!H102),"")</f>
        <v/>
      </c>
      <c r="F92" s="26" t="str">
        <f>IF(A92&lt;&gt;"",IF(Qualification!I102=TRUE,INDEX(codegemhist,MATCH(Qualification!H102,libgem,0)),""),"")</f>
        <v/>
      </c>
      <c r="G92" s="26" t="str">
        <f>IF(A92&lt;&gt;"",IF(Qualification!I102=TRUE,IF(INDEX(codegem,MATCH(Qualification!H102,libgem,0))&gt;=8000,INDEX(codegem,MATCH(Qualification!H102,libgem,0)),""),Qualification!H102),"")</f>
        <v/>
      </c>
      <c r="H92" s="26" t="str">
        <f>IF(A92&lt;&gt;"",IF(Qualification!Y102=TRUE,INDEX(libcatidinst,MATCH(Qualification!P102,libinst,0)),""),"")</f>
        <v/>
      </c>
      <c r="I92" s="26" t="str">
        <f>IF(OR(A92="",ISBLANK(Qualification!P102)),"",IF(Qualification!Y102=TRUE,INDEX(codeinst,MATCH(Qualification!P102,libinst,0)),Qualification!P102))</f>
        <v/>
      </c>
      <c r="J92" s="26" t="str">
        <f>IF(OR(A92="",ISBLANK(Qualification!Q102)),"",IF(Qualification!Z102=TRUE,INDEX(codetform,MATCH(Qualification!Q102,libtform,0)),Qualification!Q102))</f>
        <v/>
      </c>
      <c r="K92" s="26" t="str">
        <f t="shared" si="1"/>
        <v/>
      </c>
      <c r="L92" s="104" t="str">
        <f>IF(OR(A92="",ISBLANK(Qualification!R102)),"",Qualification!R102)</f>
        <v/>
      </c>
      <c r="M92" s="50" t="str">
        <f>IF(OR(A92="",ISBLANK(Qualification!S102)),"",Qualification!S102)</f>
        <v/>
      </c>
      <c r="N92" s="50" t="str">
        <f>IF(OR(A92="",ISBLANK(Qualification!T102)),"",IF(Qualification!AC102=TRUE,INDEX(coderesult,MATCH(Qualification!T102,libresult,0)),Qualification!T102))</f>
        <v/>
      </c>
      <c r="O92" s="50" t="str">
        <f>IF(OR(A92="",ISBLANK(Qualification!U102),Qualification!U102="-"),"",IF(ISNA(MATCH(Qualification!U102,libtwolang,0)),Qualification!U102,IF(Qualification!AC102=TRUE,INDEX(codetwolang,MATCH(Qualification!U102,libtwolang,0)),Qualification!U102)))</f>
        <v/>
      </c>
      <c r="P92" s="50" t="str">
        <f>IF(OR(A92="",ISBLANK(Qualification!V102)),"",Qualification!V102)</f>
        <v/>
      </c>
    </row>
    <row r="93" spans="1:16">
      <c r="A93" s="26" t="str">
        <f>IF(Qualification!$A103&lt;&gt;"",IF(Qualification!C103&lt;&gt;"",IF(Qualification!C103="LOC.ID",CONCATENATE("LOC.",Qualification!AG$12),Qualification!C103),""),"")</f>
        <v/>
      </c>
      <c r="B93" s="51" t="str">
        <f>IF(A93&lt;&gt;"",Qualification!J103,"")</f>
        <v/>
      </c>
      <c r="C93" s="26" t="str">
        <f>IF(A93&lt;&gt;"",IF(Qualification!E103=TRUE,INDEX(codesex,MATCH(Qualification!D103,libsex,0)),Qualification!D103),"")</f>
        <v/>
      </c>
      <c r="D93" s="104" t="str">
        <f>IF(OR(A93="",ISBLANK(Qualification!F103)),"",Qualification!F103)</f>
        <v/>
      </c>
      <c r="E93" s="26" t="str">
        <f>IF(A93&lt;&gt;"",IF(Qualification!I103=TRUE,IF(INDEX(codegem,MATCH(Qualification!H103,libgem,0))&lt;8000,INDEX(codegem,MATCH(Qualification!H103,libgem,0)),""),Qualification!H103),"")</f>
        <v/>
      </c>
      <c r="F93" s="26" t="str">
        <f>IF(A93&lt;&gt;"",IF(Qualification!I103=TRUE,INDEX(codegemhist,MATCH(Qualification!H103,libgem,0)),""),"")</f>
        <v/>
      </c>
      <c r="G93" s="26" t="str">
        <f>IF(A93&lt;&gt;"",IF(Qualification!I103=TRUE,IF(INDEX(codegem,MATCH(Qualification!H103,libgem,0))&gt;=8000,INDEX(codegem,MATCH(Qualification!H103,libgem,0)),""),Qualification!H103),"")</f>
        <v/>
      </c>
      <c r="H93" s="26" t="str">
        <f>IF(A93&lt;&gt;"",IF(Qualification!Y103=TRUE,INDEX(libcatidinst,MATCH(Qualification!P103,libinst,0)),""),"")</f>
        <v/>
      </c>
      <c r="I93" s="26" t="str">
        <f>IF(OR(A93="",ISBLANK(Qualification!P103)),"",IF(Qualification!Y103=TRUE,INDEX(codeinst,MATCH(Qualification!P103,libinst,0)),Qualification!P103))</f>
        <v/>
      </c>
      <c r="J93" s="26" t="str">
        <f>IF(OR(A93="",ISBLANK(Qualification!Q103)),"",IF(Qualification!Z103=TRUE,INDEX(codetform,MATCH(Qualification!Q103,libtform,0)),Qualification!Q103))</f>
        <v/>
      </c>
      <c r="K93" s="26" t="str">
        <f t="shared" si="1"/>
        <v/>
      </c>
      <c r="L93" s="104" t="str">
        <f>IF(OR(A93="",ISBLANK(Qualification!R103)),"",Qualification!R103)</f>
        <v/>
      </c>
      <c r="M93" s="50" t="str">
        <f>IF(OR(A93="",ISBLANK(Qualification!S103)),"",Qualification!S103)</f>
        <v/>
      </c>
      <c r="N93" s="50" t="str">
        <f>IF(OR(A93="",ISBLANK(Qualification!T103)),"",IF(Qualification!AC103=TRUE,INDEX(coderesult,MATCH(Qualification!T103,libresult,0)),Qualification!T103))</f>
        <v/>
      </c>
      <c r="O93" s="50" t="str">
        <f>IF(OR(A93="",ISBLANK(Qualification!U103),Qualification!U103="-"),"",IF(ISNA(MATCH(Qualification!U103,libtwolang,0)),Qualification!U103,IF(Qualification!AC103=TRUE,INDEX(codetwolang,MATCH(Qualification!U103,libtwolang,0)),Qualification!U103)))</f>
        <v/>
      </c>
      <c r="P93" s="50" t="str">
        <f>IF(OR(A93="",ISBLANK(Qualification!V103)),"",Qualification!V103)</f>
        <v/>
      </c>
    </row>
    <row r="94" spans="1:16">
      <c r="A94" s="26" t="str">
        <f>IF(Qualification!$A104&lt;&gt;"",IF(Qualification!C104&lt;&gt;"",IF(Qualification!C104="LOC.ID",CONCATENATE("LOC.",Qualification!AG$12),Qualification!C104),""),"")</f>
        <v/>
      </c>
      <c r="B94" s="51" t="str">
        <f>IF(A94&lt;&gt;"",Qualification!J104,"")</f>
        <v/>
      </c>
      <c r="C94" s="26" t="str">
        <f>IF(A94&lt;&gt;"",IF(Qualification!E104=TRUE,INDEX(codesex,MATCH(Qualification!D104,libsex,0)),Qualification!D104),"")</f>
        <v/>
      </c>
      <c r="D94" s="104" t="str">
        <f>IF(OR(A94="",ISBLANK(Qualification!F104)),"",Qualification!F104)</f>
        <v/>
      </c>
      <c r="E94" s="26" t="str">
        <f>IF(A94&lt;&gt;"",IF(Qualification!I104=TRUE,IF(INDEX(codegem,MATCH(Qualification!H104,libgem,0))&lt;8000,INDEX(codegem,MATCH(Qualification!H104,libgem,0)),""),Qualification!H104),"")</f>
        <v/>
      </c>
      <c r="F94" s="26" t="str">
        <f>IF(A94&lt;&gt;"",IF(Qualification!I104=TRUE,INDEX(codegemhist,MATCH(Qualification!H104,libgem,0)),""),"")</f>
        <v/>
      </c>
      <c r="G94" s="26" t="str">
        <f>IF(A94&lt;&gt;"",IF(Qualification!I104=TRUE,IF(INDEX(codegem,MATCH(Qualification!H104,libgem,0))&gt;=8000,INDEX(codegem,MATCH(Qualification!H104,libgem,0)),""),Qualification!H104),"")</f>
        <v/>
      </c>
      <c r="H94" s="26" t="str">
        <f>IF(A94&lt;&gt;"",IF(Qualification!Y104=TRUE,INDEX(libcatidinst,MATCH(Qualification!P104,libinst,0)),""),"")</f>
        <v/>
      </c>
      <c r="I94" s="26" t="str">
        <f>IF(OR(A94="",ISBLANK(Qualification!P104)),"",IF(Qualification!Y104=TRUE,INDEX(codeinst,MATCH(Qualification!P104,libinst,0)),Qualification!P104))</f>
        <v/>
      </c>
      <c r="J94" s="26" t="str">
        <f>IF(OR(A94="",ISBLANK(Qualification!Q104)),"",IF(Qualification!Z104=TRUE,INDEX(codetform,MATCH(Qualification!Q104,libtform,0)),Qualification!Q104))</f>
        <v/>
      </c>
      <c r="K94" s="26" t="str">
        <f t="shared" si="1"/>
        <v/>
      </c>
      <c r="L94" s="104" t="str">
        <f>IF(OR(A94="",ISBLANK(Qualification!R104)),"",Qualification!R104)</f>
        <v/>
      </c>
      <c r="M94" s="50" t="str">
        <f>IF(OR(A94="",ISBLANK(Qualification!S104)),"",Qualification!S104)</f>
        <v/>
      </c>
      <c r="N94" s="50" t="str">
        <f>IF(OR(A94="",ISBLANK(Qualification!T104)),"",IF(Qualification!AC104=TRUE,INDEX(coderesult,MATCH(Qualification!T104,libresult,0)),Qualification!T104))</f>
        <v/>
      </c>
      <c r="O94" s="50" t="str">
        <f>IF(OR(A94="",ISBLANK(Qualification!U104),Qualification!U104="-"),"",IF(ISNA(MATCH(Qualification!U104,libtwolang,0)),Qualification!U104,IF(Qualification!AC104=TRUE,INDEX(codetwolang,MATCH(Qualification!U104,libtwolang,0)),Qualification!U104)))</f>
        <v/>
      </c>
      <c r="P94" s="50" t="str">
        <f>IF(OR(A94="",ISBLANK(Qualification!V104)),"",Qualification!V104)</f>
        <v/>
      </c>
    </row>
    <row r="95" spans="1:16">
      <c r="A95" s="26" t="str">
        <f>IF(Qualification!$A105&lt;&gt;"",IF(Qualification!C105&lt;&gt;"",IF(Qualification!C105="LOC.ID",CONCATENATE("LOC.",Qualification!AG$12),Qualification!C105),""),"")</f>
        <v/>
      </c>
      <c r="B95" s="51" t="str">
        <f>IF(A95&lt;&gt;"",Qualification!J105,"")</f>
        <v/>
      </c>
      <c r="C95" s="26" t="str">
        <f>IF(A95&lt;&gt;"",IF(Qualification!E105=TRUE,INDEX(codesex,MATCH(Qualification!D105,libsex,0)),Qualification!D105),"")</f>
        <v/>
      </c>
      <c r="D95" s="104" t="str">
        <f>IF(OR(A95="",ISBLANK(Qualification!F105)),"",Qualification!F105)</f>
        <v/>
      </c>
      <c r="E95" s="26" t="str">
        <f>IF(A95&lt;&gt;"",IF(Qualification!I105=TRUE,IF(INDEX(codegem,MATCH(Qualification!H105,libgem,0))&lt;8000,INDEX(codegem,MATCH(Qualification!H105,libgem,0)),""),Qualification!H105),"")</f>
        <v/>
      </c>
      <c r="F95" s="26" t="str">
        <f>IF(A95&lt;&gt;"",IF(Qualification!I105=TRUE,INDEX(codegemhist,MATCH(Qualification!H105,libgem,0)),""),"")</f>
        <v/>
      </c>
      <c r="G95" s="26" t="str">
        <f>IF(A95&lt;&gt;"",IF(Qualification!I105=TRUE,IF(INDEX(codegem,MATCH(Qualification!H105,libgem,0))&gt;=8000,INDEX(codegem,MATCH(Qualification!H105,libgem,0)),""),Qualification!H105),"")</f>
        <v/>
      </c>
      <c r="H95" s="26" t="str">
        <f>IF(A95&lt;&gt;"",IF(Qualification!Y105=TRUE,INDEX(libcatidinst,MATCH(Qualification!P105,libinst,0)),""),"")</f>
        <v/>
      </c>
      <c r="I95" s="26" t="str">
        <f>IF(OR(A95="",ISBLANK(Qualification!P105)),"",IF(Qualification!Y105=TRUE,INDEX(codeinst,MATCH(Qualification!P105,libinst,0)),Qualification!P105))</f>
        <v/>
      </c>
      <c r="J95" s="26" t="str">
        <f>IF(OR(A95="",ISBLANK(Qualification!Q105)),"",IF(Qualification!Z105=TRUE,INDEX(codetform,MATCH(Qualification!Q105,libtform,0)),Qualification!Q105))</f>
        <v/>
      </c>
      <c r="K95" s="26" t="str">
        <f t="shared" si="1"/>
        <v/>
      </c>
      <c r="L95" s="104" t="str">
        <f>IF(OR(A95="",ISBLANK(Qualification!R105)),"",Qualification!R105)</f>
        <v/>
      </c>
      <c r="M95" s="50" t="str">
        <f>IF(OR(A95="",ISBLANK(Qualification!S105)),"",Qualification!S105)</f>
        <v/>
      </c>
      <c r="N95" s="50" t="str">
        <f>IF(OR(A95="",ISBLANK(Qualification!T105)),"",IF(Qualification!AC105=TRUE,INDEX(coderesult,MATCH(Qualification!T105,libresult,0)),Qualification!T105))</f>
        <v/>
      </c>
      <c r="O95" s="50" t="str">
        <f>IF(OR(A95="",ISBLANK(Qualification!U105),Qualification!U105="-"),"",IF(ISNA(MATCH(Qualification!U105,libtwolang,0)),Qualification!U105,IF(Qualification!AC105=TRUE,INDEX(codetwolang,MATCH(Qualification!U105,libtwolang,0)),Qualification!U105)))</f>
        <v/>
      </c>
      <c r="P95" s="50" t="str">
        <f>IF(OR(A95="",ISBLANK(Qualification!V105)),"",Qualification!V105)</f>
        <v/>
      </c>
    </row>
    <row r="96" spans="1:16">
      <c r="A96" s="26" t="str">
        <f>IF(Qualification!$A106&lt;&gt;"",IF(Qualification!C106&lt;&gt;"",IF(Qualification!C106="LOC.ID",CONCATENATE("LOC.",Qualification!AG$12),Qualification!C106),""),"")</f>
        <v/>
      </c>
      <c r="B96" s="51" t="str">
        <f>IF(A96&lt;&gt;"",Qualification!J106,"")</f>
        <v/>
      </c>
      <c r="C96" s="26" t="str">
        <f>IF(A96&lt;&gt;"",IF(Qualification!E106=TRUE,INDEX(codesex,MATCH(Qualification!D106,libsex,0)),Qualification!D106),"")</f>
        <v/>
      </c>
      <c r="D96" s="104" t="str">
        <f>IF(OR(A96="",ISBLANK(Qualification!F106)),"",Qualification!F106)</f>
        <v/>
      </c>
      <c r="E96" s="26" t="str">
        <f>IF(A96&lt;&gt;"",IF(Qualification!I106=TRUE,IF(INDEX(codegem,MATCH(Qualification!H106,libgem,0))&lt;8000,INDEX(codegem,MATCH(Qualification!H106,libgem,0)),""),Qualification!H106),"")</f>
        <v/>
      </c>
      <c r="F96" s="26" t="str">
        <f>IF(A96&lt;&gt;"",IF(Qualification!I106=TRUE,INDEX(codegemhist,MATCH(Qualification!H106,libgem,0)),""),"")</f>
        <v/>
      </c>
      <c r="G96" s="26" t="str">
        <f>IF(A96&lt;&gt;"",IF(Qualification!I106=TRUE,IF(INDEX(codegem,MATCH(Qualification!H106,libgem,0))&gt;=8000,INDEX(codegem,MATCH(Qualification!H106,libgem,0)),""),Qualification!H106),"")</f>
        <v/>
      </c>
      <c r="H96" s="26" t="str">
        <f>IF(A96&lt;&gt;"",IF(Qualification!Y106=TRUE,INDEX(libcatidinst,MATCH(Qualification!P106,libinst,0)),""),"")</f>
        <v/>
      </c>
      <c r="I96" s="26" t="str">
        <f>IF(OR(A96="",ISBLANK(Qualification!P106)),"",IF(Qualification!Y106=TRUE,INDEX(codeinst,MATCH(Qualification!P106,libinst,0)),Qualification!P106))</f>
        <v/>
      </c>
      <c r="J96" s="26" t="str">
        <f>IF(OR(A96="",ISBLANK(Qualification!Q106)),"",IF(Qualification!Z106=TRUE,INDEX(codetform,MATCH(Qualification!Q106,libtform,0)),Qualification!Q106))</f>
        <v/>
      </c>
      <c r="K96" s="26" t="str">
        <f t="shared" si="1"/>
        <v/>
      </c>
      <c r="L96" s="104" t="str">
        <f>IF(OR(A96="",ISBLANK(Qualification!R106)),"",Qualification!R106)</f>
        <v/>
      </c>
      <c r="M96" s="50" t="str">
        <f>IF(OR(A96="",ISBLANK(Qualification!S106)),"",Qualification!S106)</f>
        <v/>
      </c>
      <c r="N96" s="50" t="str">
        <f>IF(OR(A96="",ISBLANK(Qualification!T106)),"",IF(Qualification!AC106=TRUE,INDEX(coderesult,MATCH(Qualification!T106,libresult,0)),Qualification!T106))</f>
        <v/>
      </c>
      <c r="O96" s="50" t="str">
        <f>IF(OR(A96="",ISBLANK(Qualification!U106),Qualification!U106="-"),"",IF(ISNA(MATCH(Qualification!U106,libtwolang,0)),Qualification!U106,IF(Qualification!AC106=TRUE,INDEX(codetwolang,MATCH(Qualification!U106,libtwolang,0)),Qualification!U106)))</f>
        <v/>
      </c>
      <c r="P96" s="50" t="str">
        <f>IF(OR(A96="",ISBLANK(Qualification!V106)),"",Qualification!V106)</f>
        <v/>
      </c>
    </row>
    <row r="97" spans="1:16">
      <c r="A97" s="26" t="str">
        <f>IF(Qualification!$A107&lt;&gt;"",IF(Qualification!C107&lt;&gt;"",IF(Qualification!C107="LOC.ID",CONCATENATE("LOC.",Qualification!AG$12),Qualification!C107),""),"")</f>
        <v/>
      </c>
      <c r="B97" s="51" t="str">
        <f>IF(A97&lt;&gt;"",Qualification!J107,"")</f>
        <v/>
      </c>
      <c r="C97" s="26" t="str">
        <f>IF(A97&lt;&gt;"",IF(Qualification!E107=TRUE,INDEX(codesex,MATCH(Qualification!D107,libsex,0)),Qualification!D107),"")</f>
        <v/>
      </c>
      <c r="D97" s="104" t="str">
        <f>IF(OR(A97="",ISBLANK(Qualification!F107)),"",Qualification!F107)</f>
        <v/>
      </c>
      <c r="E97" s="26" t="str">
        <f>IF(A97&lt;&gt;"",IF(Qualification!I107=TRUE,IF(INDEX(codegem,MATCH(Qualification!H107,libgem,0))&lt;8000,INDEX(codegem,MATCH(Qualification!H107,libgem,0)),""),Qualification!H107),"")</f>
        <v/>
      </c>
      <c r="F97" s="26" t="str">
        <f>IF(A97&lt;&gt;"",IF(Qualification!I107=TRUE,INDEX(codegemhist,MATCH(Qualification!H107,libgem,0)),""),"")</f>
        <v/>
      </c>
      <c r="G97" s="26" t="str">
        <f>IF(A97&lt;&gt;"",IF(Qualification!I107=TRUE,IF(INDEX(codegem,MATCH(Qualification!H107,libgem,0))&gt;=8000,INDEX(codegem,MATCH(Qualification!H107,libgem,0)),""),Qualification!H107),"")</f>
        <v/>
      </c>
      <c r="H97" s="26" t="str">
        <f>IF(A97&lt;&gt;"",IF(Qualification!Y107=TRUE,INDEX(libcatidinst,MATCH(Qualification!P107,libinst,0)),""),"")</f>
        <v/>
      </c>
      <c r="I97" s="26" t="str">
        <f>IF(OR(A97="",ISBLANK(Qualification!P107)),"",IF(Qualification!Y107=TRUE,INDEX(codeinst,MATCH(Qualification!P107,libinst,0)),Qualification!P107))</f>
        <v/>
      </c>
      <c r="J97" s="26" t="str">
        <f>IF(OR(A97="",ISBLANK(Qualification!Q107)),"",IF(Qualification!Z107=TRUE,INDEX(codetform,MATCH(Qualification!Q107,libtform,0)),Qualification!Q107))</f>
        <v/>
      </c>
      <c r="K97" s="26" t="str">
        <f t="shared" si="1"/>
        <v/>
      </c>
      <c r="L97" s="104" t="str">
        <f>IF(OR(A97="",ISBLANK(Qualification!R107)),"",Qualification!R107)</f>
        <v/>
      </c>
      <c r="M97" s="50" t="str">
        <f>IF(OR(A97="",ISBLANK(Qualification!S107)),"",Qualification!S107)</f>
        <v/>
      </c>
      <c r="N97" s="50" t="str">
        <f>IF(OR(A97="",ISBLANK(Qualification!T107)),"",IF(Qualification!AC107=TRUE,INDEX(coderesult,MATCH(Qualification!T107,libresult,0)),Qualification!T107))</f>
        <v/>
      </c>
      <c r="O97" s="50" t="str">
        <f>IF(OR(A97="",ISBLANK(Qualification!U107),Qualification!U107="-"),"",IF(ISNA(MATCH(Qualification!U107,libtwolang,0)),Qualification!U107,IF(Qualification!AC107=TRUE,INDEX(codetwolang,MATCH(Qualification!U107,libtwolang,0)),Qualification!U107)))</f>
        <v/>
      </c>
      <c r="P97" s="50" t="str">
        <f>IF(OR(A97="",ISBLANK(Qualification!V107)),"",Qualification!V107)</f>
        <v/>
      </c>
    </row>
    <row r="98" spans="1:16">
      <c r="A98" s="26" t="str">
        <f>IF(Qualification!$A108&lt;&gt;"",IF(Qualification!C108&lt;&gt;"",IF(Qualification!C108="LOC.ID",CONCATENATE("LOC.",Qualification!AG$12),Qualification!C108),""),"")</f>
        <v/>
      </c>
      <c r="B98" s="51" t="str">
        <f>IF(A98&lt;&gt;"",Qualification!J108,"")</f>
        <v/>
      </c>
      <c r="C98" s="26" t="str">
        <f>IF(A98&lt;&gt;"",IF(Qualification!E108=TRUE,INDEX(codesex,MATCH(Qualification!D108,libsex,0)),Qualification!D108),"")</f>
        <v/>
      </c>
      <c r="D98" s="104" t="str">
        <f>IF(OR(A98="",ISBLANK(Qualification!F108)),"",Qualification!F108)</f>
        <v/>
      </c>
      <c r="E98" s="26" t="str">
        <f>IF(A98&lt;&gt;"",IF(Qualification!I108=TRUE,IF(INDEX(codegem,MATCH(Qualification!H108,libgem,0))&lt;8000,INDEX(codegem,MATCH(Qualification!H108,libgem,0)),""),Qualification!H108),"")</f>
        <v/>
      </c>
      <c r="F98" s="26" t="str">
        <f>IF(A98&lt;&gt;"",IF(Qualification!I108=TRUE,INDEX(codegemhist,MATCH(Qualification!H108,libgem,0)),""),"")</f>
        <v/>
      </c>
      <c r="G98" s="26" t="str">
        <f>IF(A98&lt;&gt;"",IF(Qualification!I108=TRUE,IF(INDEX(codegem,MATCH(Qualification!H108,libgem,0))&gt;=8000,INDEX(codegem,MATCH(Qualification!H108,libgem,0)),""),Qualification!H108),"")</f>
        <v/>
      </c>
      <c r="H98" s="26" t="str">
        <f>IF(A98&lt;&gt;"",IF(Qualification!Y108=TRUE,INDEX(libcatidinst,MATCH(Qualification!P108,libinst,0)),""),"")</f>
        <v/>
      </c>
      <c r="I98" s="26" t="str">
        <f>IF(OR(A98="",ISBLANK(Qualification!P108)),"",IF(Qualification!Y108=TRUE,INDEX(codeinst,MATCH(Qualification!P108,libinst,0)),Qualification!P108))</f>
        <v/>
      </c>
      <c r="J98" s="26" t="str">
        <f>IF(OR(A98="",ISBLANK(Qualification!Q108)),"",IF(Qualification!Z108=TRUE,INDEX(codetform,MATCH(Qualification!Q108,libtform,0)),Qualification!Q108))</f>
        <v/>
      </c>
      <c r="K98" s="26" t="str">
        <f t="shared" si="1"/>
        <v/>
      </c>
      <c r="L98" s="104" t="str">
        <f>IF(OR(A98="",ISBLANK(Qualification!R108)),"",Qualification!R108)</f>
        <v/>
      </c>
      <c r="M98" s="50" t="str">
        <f>IF(OR(A98="",ISBLANK(Qualification!S108)),"",Qualification!S108)</f>
        <v/>
      </c>
      <c r="N98" s="50" t="str">
        <f>IF(OR(A98="",ISBLANK(Qualification!T108)),"",IF(Qualification!AC108=TRUE,INDEX(coderesult,MATCH(Qualification!T108,libresult,0)),Qualification!T108))</f>
        <v/>
      </c>
      <c r="O98" s="50" t="str">
        <f>IF(OR(A98="",ISBLANK(Qualification!U108),Qualification!U108="-"),"",IF(ISNA(MATCH(Qualification!U108,libtwolang,0)),Qualification!U108,IF(Qualification!AC108=TRUE,INDEX(codetwolang,MATCH(Qualification!U108,libtwolang,0)),Qualification!U108)))</f>
        <v/>
      </c>
      <c r="P98" s="50" t="str">
        <f>IF(OR(A98="",ISBLANK(Qualification!V108)),"",Qualification!V108)</f>
        <v/>
      </c>
    </row>
    <row r="99" spans="1:16">
      <c r="A99" s="26" t="str">
        <f>IF(Qualification!$A109&lt;&gt;"",IF(Qualification!C109&lt;&gt;"",IF(Qualification!C109="LOC.ID",CONCATENATE("LOC.",Qualification!AG$12),Qualification!C109),""),"")</f>
        <v/>
      </c>
      <c r="B99" s="51" t="str">
        <f>IF(A99&lt;&gt;"",Qualification!J109,"")</f>
        <v/>
      </c>
      <c r="C99" s="26" t="str">
        <f>IF(A99&lt;&gt;"",IF(Qualification!E109=TRUE,INDEX(codesex,MATCH(Qualification!D109,libsex,0)),Qualification!D109),"")</f>
        <v/>
      </c>
      <c r="D99" s="104" t="str">
        <f>IF(OR(A99="",ISBLANK(Qualification!F109)),"",Qualification!F109)</f>
        <v/>
      </c>
      <c r="E99" s="26" t="str">
        <f>IF(A99&lt;&gt;"",IF(Qualification!I109=TRUE,IF(INDEX(codegem,MATCH(Qualification!H109,libgem,0))&lt;8000,INDEX(codegem,MATCH(Qualification!H109,libgem,0)),""),Qualification!H109),"")</f>
        <v/>
      </c>
      <c r="F99" s="26" t="str">
        <f>IF(A99&lt;&gt;"",IF(Qualification!I109=TRUE,INDEX(codegemhist,MATCH(Qualification!H109,libgem,0)),""),"")</f>
        <v/>
      </c>
      <c r="G99" s="26" t="str">
        <f>IF(A99&lt;&gt;"",IF(Qualification!I109=TRUE,IF(INDEX(codegem,MATCH(Qualification!H109,libgem,0))&gt;=8000,INDEX(codegem,MATCH(Qualification!H109,libgem,0)),""),Qualification!H109),"")</f>
        <v/>
      </c>
      <c r="H99" s="26" t="str">
        <f>IF(A99&lt;&gt;"",IF(Qualification!Y109=TRUE,INDEX(libcatidinst,MATCH(Qualification!P109,libinst,0)),""),"")</f>
        <v/>
      </c>
      <c r="I99" s="26" t="str">
        <f>IF(OR(A99="",ISBLANK(Qualification!P109)),"",IF(Qualification!Y109=TRUE,INDEX(codeinst,MATCH(Qualification!P109,libinst,0)),Qualification!P109))</f>
        <v/>
      </c>
      <c r="J99" s="26" t="str">
        <f>IF(OR(A99="",ISBLANK(Qualification!Q109)),"",IF(Qualification!Z109=TRUE,INDEX(codetform,MATCH(Qualification!Q109,libtform,0)),Qualification!Q109))</f>
        <v/>
      </c>
      <c r="K99" s="26" t="str">
        <f t="shared" si="1"/>
        <v/>
      </c>
      <c r="L99" s="104" t="str">
        <f>IF(OR(A99="",ISBLANK(Qualification!R109)),"",Qualification!R109)</f>
        <v/>
      </c>
      <c r="M99" s="50" t="str">
        <f>IF(OR(A99="",ISBLANK(Qualification!S109)),"",Qualification!S109)</f>
        <v/>
      </c>
      <c r="N99" s="50" t="str">
        <f>IF(OR(A99="",ISBLANK(Qualification!T109)),"",IF(Qualification!AC109=TRUE,INDEX(coderesult,MATCH(Qualification!T109,libresult,0)),Qualification!T109))</f>
        <v/>
      </c>
      <c r="O99" s="50" t="str">
        <f>IF(OR(A99="",ISBLANK(Qualification!U109),Qualification!U109="-"),"",IF(ISNA(MATCH(Qualification!U109,libtwolang,0)),Qualification!U109,IF(Qualification!AC109=TRUE,INDEX(codetwolang,MATCH(Qualification!U109,libtwolang,0)),Qualification!U109)))</f>
        <v/>
      </c>
      <c r="P99" s="50" t="str">
        <f>IF(OR(A99="",ISBLANK(Qualification!V109)),"",Qualification!V109)</f>
        <v/>
      </c>
    </row>
    <row r="100" spans="1:16">
      <c r="A100" s="26" t="str">
        <f>IF(Qualification!$A110&lt;&gt;"",IF(Qualification!C110&lt;&gt;"",IF(Qualification!C110="LOC.ID",CONCATENATE("LOC.",Qualification!AG$12),Qualification!C110),""),"")</f>
        <v/>
      </c>
      <c r="B100" s="51" t="str">
        <f>IF(A100&lt;&gt;"",Qualification!J110,"")</f>
        <v/>
      </c>
      <c r="C100" s="26" t="str">
        <f>IF(A100&lt;&gt;"",IF(Qualification!E110=TRUE,INDEX(codesex,MATCH(Qualification!D110,libsex,0)),Qualification!D110),"")</f>
        <v/>
      </c>
      <c r="D100" s="104" t="str">
        <f>IF(OR(A100="",ISBLANK(Qualification!F110)),"",Qualification!F110)</f>
        <v/>
      </c>
      <c r="E100" s="26" t="str">
        <f>IF(A100&lt;&gt;"",IF(Qualification!I110=TRUE,IF(INDEX(codegem,MATCH(Qualification!H110,libgem,0))&lt;8000,INDEX(codegem,MATCH(Qualification!H110,libgem,0)),""),Qualification!H110),"")</f>
        <v/>
      </c>
      <c r="F100" s="26" t="str">
        <f>IF(A100&lt;&gt;"",IF(Qualification!I110=TRUE,INDEX(codegemhist,MATCH(Qualification!H110,libgem,0)),""),"")</f>
        <v/>
      </c>
      <c r="G100" s="26" t="str">
        <f>IF(A100&lt;&gt;"",IF(Qualification!I110=TRUE,IF(INDEX(codegem,MATCH(Qualification!H110,libgem,0))&gt;=8000,INDEX(codegem,MATCH(Qualification!H110,libgem,0)),""),Qualification!H110),"")</f>
        <v/>
      </c>
      <c r="H100" s="26" t="str">
        <f>IF(A100&lt;&gt;"",IF(Qualification!Y110=TRUE,INDEX(libcatidinst,MATCH(Qualification!P110,libinst,0)),""),"")</f>
        <v/>
      </c>
      <c r="I100" s="26" t="str">
        <f>IF(OR(A100="",ISBLANK(Qualification!P110)),"",IF(Qualification!Y110=TRUE,INDEX(codeinst,MATCH(Qualification!P110,libinst,0)),Qualification!P110))</f>
        <v/>
      </c>
      <c r="J100" s="26" t="str">
        <f>IF(OR(A100="",ISBLANK(Qualification!Q110)),"",IF(Qualification!Z110=TRUE,INDEX(codetform,MATCH(Qualification!Q110,libtform,0)),Qualification!Q110))</f>
        <v/>
      </c>
      <c r="K100" s="26" t="str">
        <f t="shared" si="1"/>
        <v/>
      </c>
      <c r="L100" s="104" t="str">
        <f>IF(OR(A100="",ISBLANK(Qualification!R110)),"",Qualification!R110)</f>
        <v/>
      </c>
      <c r="M100" s="50" t="str">
        <f>IF(OR(A100="",ISBLANK(Qualification!S110)),"",Qualification!S110)</f>
        <v/>
      </c>
      <c r="N100" s="50" t="str">
        <f>IF(OR(A100="",ISBLANK(Qualification!T110)),"",IF(Qualification!AC110=TRUE,INDEX(coderesult,MATCH(Qualification!T110,libresult,0)),Qualification!T110))</f>
        <v/>
      </c>
      <c r="O100" s="50" t="str">
        <f>IF(OR(A100="",ISBLANK(Qualification!U110),Qualification!U110="-"),"",IF(ISNA(MATCH(Qualification!U110,libtwolang,0)),Qualification!U110,IF(Qualification!AC110=TRUE,INDEX(codetwolang,MATCH(Qualification!U110,libtwolang,0)),Qualification!U110)))</f>
        <v/>
      </c>
      <c r="P100" s="50" t="str">
        <f>IF(OR(A100="",ISBLANK(Qualification!V110)),"",Qualification!V110)</f>
        <v/>
      </c>
    </row>
    <row r="101" spans="1:16">
      <c r="A101" s="26" t="str">
        <f>IF(Qualification!$A111&lt;&gt;"",IF(Qualification!C111&lt;&gt;"",IF(Qualification!C111="LOC.ID",CONCATENATE("LOC.",Qualification!AG$12),Qualification!C111),""),"")</f>
        <v/>
      </c>
      <c r="B101" s="51" t="str">
        <f>IF(A101&lt;&gt;"",Qualification!J111,"")</f>
        <v/>
      </c>
      <c r="C101" s="26" t="str">
        <f>IF(A101&lt;&gt;"",IF(Qualification!E111=TRUE,INDEX(codesex,MATCH(Qualification!D111,libsex,0)),Qualification!D111),"")</f>
        <v/>
      </c>
      <c r="D101" s="104" t="str">
        <f>IF(OR(A101="",ISBLANK(Qualification!F111)),"",Qualification!F111)</f>
        <v/>
      </c>
      <c r="E101" s="26" t="str">
        <f>IF(A101&lt;&gt;"",IF(Qualification!I111=TRUE,IF(INDEX(codegem,MATCH(Qualification!H111,libgem,0))&lt;8000,INDEX(codegem,MATCH(Qualification!H111,libgem,0)),""),Qualification!H111),"")</f>
        <v/>
      </c>
      <c r="F101" s="26" t="str">
        <f>IF(A101&lt;&gt;"",IF(Qualification!I111=TRUE,INDEX(codegemhist,MATCH(Qualification!H111,libgem,0)),""),"")</f>
        <v/>
      </c>
      <c r="G101" s="26" t="str">
        <f>IF(A101&lt;&gt;"",IF(Qualification!I111=TRUE,IF(INDEX(codegem,MATCH(Qualification!H111,libgem,0))&gt;=8000,INDEX(codegem,MATCH(Qualification!H111,libgem,0)),""),Qualification!H111),"")</f>
        <v/>
      </c>
      <c r="H101" s="26" t="str">
        <f>IF(A101&lt;&gt;"",IF(Qualification!Y111=TRUE,INDEX(libcatidinst,MATCH(Qualification!P111,libinst,0)),""),"")</f>
        <v/>
      </c>
      <c r="I101" s="26" t="str">
        <f>IF(OR(A101="",ISBLANK(Qualification!P111)),"",IF(Qualification!Y111=TRUE,INDEX(codeinst,MATCH(Qualification!P111,libinst,0)),Qualification!P111))</f>
        <v/>
      </c>
      <c r="J101" s="26" t="str">
        <f>IF(OR(A101="",ISBLANK(Qualification!Q111)),"",IF(Qualification!Z111=TRUE,INDEX(codetform,MATCH(Qualification!Q111,libtform,0)),Qualification!Q111))</f>
        <v/>
      </c>
      <c r="K101" s="26" t="str">
        <f t="shared" si="1"/>
        <v/>
      </c>
      <c r="L101" s="104" t="str">
        <f>IF(OR(A101="",ISBLANK(Qualification!R111)),"",Qualification!R111)</f>
        <v/>
      </c>
      <c r="M101" s="50" t="str">
        <f>IF(OR(A101="",ISBLANK(Qualification!S111)),"",Qualification!S111)</f>
        <v/>
      </c>
      <c r="N101" s="50" t="str">
        <f>IF(OR(A101="",ISBLANK(Qualification!T111)),"",IF(Qualification!AC111=TRUE,INDEX(coderesult,MATCH(Qualification!T111,libresult,0)),Qualification!T111))</f>
        <v/>
      </c>
      <c r="O101" s="50" t="str">
        <f>IF(OR(A101="",ISBLANK(Qualification!U111),Qualification!U111="-"),"",IF(ISNA(MATCH(Qualification!U111,libtwolang,0)),Qualification!U111,IF(Qualification!AC111=TRUE,INDEX(codetwolang,MATCH(Qualification!U111,libtwolang,0)),Qualification!U111)))</f>
        <v/>
      </c>
      <c r="P101" s="50" t="str">
        <f>IF(OR(A101="",ISBLANK(Qualification!V111)),"",Qualification!V111)</f>
        <v/>
      </c>
    </row>
    <row r="102" spans="1:16">
      <c r="A102" s="26" t="str">
        <f>IF(Qualification!$A112&lt;&gt;"",IF(Qualification!C112&lt;&gt;"",IF(Qualification!C112="LOC.ID",CONCATENATE("LOC.",Qualification!AG$12),Qualification!C112),""),"")</f>
        <v/>
      </c>
      <c r="B102" s="51" t="str">
        <f>IF(A102&lt;&gt;"",Qualification!J112,"")</f>
        <v/>
      </c>
      <c r="C102" s="26" t="str">
        <f>IF(A102&lt;&gt;"",IF(Qualification!E112=TRUE,INDEX(codesex,MATCH(Qualification!D112,libsex,0)),Qualification!D112),"")</f>
        <v/>
      </c>
      <c r="D102" s="104" t="str">
        <f>IF(OR(A102="",ISBLANK(Qualification!F112)),"",Qualification!F112)</f>
        <v/>
      </c>
      <c r="E102" s="26" t="str">
        <f>IF(A102&lt;&gt;"",IF(Qualification!I112=TRUE,IF(INDEX(codegem,MATCH(Qualification!H112,libgem,0))&lt;8000,INDEX(codegem,MATCH(Qualification!H112,libgem,0)),""),Qualification!H112),"")</f>
        <v/>
      </c>
      <c r="F102" s="26" t="str">
        <f>IF(A102&lt;&gt;"",IF(Qualification!I112=TRUE,INDEX(codegemhist,MATCH(Qualification!H112,libgem,0)),""),"")</f>
        <v/>
      </c>
      <c r="G102" s="26" t="str">
        <f>IF(A102&lt;&gt;"",IF(Qualification!I112=TRUE,IF(INDEX(codegem,MATCH(Qualification!H112,libgem,0))&gt;=8000,INDEX(codegem,MATCH(Qualification!H112,libgem,0)),""),Qualification!H112),"")</f>
        <v/>
      </c>
      <c r="H102" s="26" t="str">
        <f>IF(A102&lt;&gt;"",IF(Qualification!Y112=TRUE,INDEX(libcatidinst,MATCH(Qualification!P112,libinst,0)),""),"")</f>
        <v/>
      </c>
      <c r="I102" s="26" t="str">
        <f>IF(OR(A102="",ISBLANK(Qualification!P112)),"",IF(Qualification!Y112=TRUE,INDEX(codeinst,MATCH(Qualification!P112,libinst,0)),Qualification!P112))</f>
        <v/>
      </c>
      <c r="J102" s="26" t="str">
        <f>IF(OR(A102="",ISBLANK(Qualification!Q112)),"",IF(Qualification!Z112=TRUE,INDEX(codetform,MATCH(Qualification!Q112,libtform,0)),Qualification!Q112))</f>
        <v/>
      </c>
      <c r="K102" s="26" t="str">
        <f t="shared" si="1"/>
        <v/>
      </c>
      <c r="L102" s="104" t="str">
        <f>IF(OR(A102="",ISBLANK(Qualification!R112)),"",Qualification!R112)</f>
        <v/>
      </c>
      <c r="M102" s="50" t="str">
        <f>IF(OR(A102="",ISBLANK(Qualification!S112)),"",Qualification!S112)</f>
        <v/>
      </c>
      <c r="N102" s="50" t="str">
        <f>IF(OR(A102="",ISBLANK(Qualification!T112)),"",IF(Qualification!AC112=TRUE,INDEX(coderesult,MATCH(Qualification!T112,libresult,0)),Qualification!T112))</f>
        <v/>
      </c>
      <c r="O102" s="50" t="str">
        <f>IF(OR(A102="",ISBLANK(Qualification!U112),Qualification!U112="-"),"",IF(ISNA(MATCH(Qualification!U112,libtwolang,0)),Qualification!U112,IF(Qualification!AC112=TRUE,INDEX(codetwolang,MATCH(Qualification!U112,libtwolang,0)),Qualification!U112)))</f>
        <v/>
      </c>
      <c r="P102" s="50" t="str">
        <f>IF(OR(A102="",ISBLANK(Qualification!V112)),"",Qualification!V112)</f>
        <v/>
      </c>
    </row>
    <row r="103" spans="1:16">
      <c r="A103" s="26" t="str">
        <f>IF(Qualification!$A113&lt;&gt;"",IF(Qualification!C113&lt;&gt;"",IF(Qualification!C113="LOC.ID",CONCATENATE("LOC.",Qualification!AG$12),Qualification!C113),""),"")</f>
        <v/>
      </c>
      <c r="B103" s="51" t="str">
        <f>IF(A103&lt;&gt;"",Qualification!J113,"")</f>
        <v/>
      </c>
      <c r="C103" s="26" t="str">
        <f>IF(A103&lt;&gt;"",IF(Qualification!E113=TRUE,INDEX(codesex,MATCH(Qualification!D113,libsex,0)),Qualification!D113),"")</f>
        <v/>
      </c>
      <c r="D103" s="104" t="str">
        <f>IF(OR(A103="",ISBLANK(Qualification!F113)),"",Qualification!F113)</f>
        <v/>
      </c>
      <c r="E103" s="26" t="str">
        <f>IF(A103&lt;&gt;"",IF(Qualification!I113=TRUE,IF(INDEX(codegem,MATCH(Qualification!H113,libgem,0))&lt;8000,INDEX(codegem,MATCH(Qualification!H113,libgem,0)),""),Qualification!H113),"")</f>
        <v/>
      </c>
      <c r="F103" s="26" t="str">
        <f>IF(A103&lt;&gt;"",IF(Qualification!I113=TRUE,INDEX(codegemhist,MATCH(Qualification!H113,libgem,0)),""),"")</f>
        <v/>
      </c>
      <c r="G103" s="26" t="str">
        <f>IF(A103&lt;&gt;"",IF(Qualification!I113=TRUE,IF(INDEX(codegem,MATCH(Qualification!H113,libgem,0))&gt;=8000,INDEX(codegem,MATCH(Qualification!H113,libgem,0)),""),Qualification!H113),"")</f>
        <v/>
      </c>
      <c r="H103" s="26" t="str">
        <f>IF(A103&lt;&gt;"",IF(Qualification!Y113=TRUE,INDEX(libcatidinst,MATCH(Qualification!P113,libinst,0)),""),"")</f>
        <v/>
      </c>
      <c r="I103" s="26" t="str">
        <f>IF(OR(A103="",ISBLANK(Qualification!P113)),"",IF(Qualification!Y113=TRUE,INDEX(codeinst,MATCH(Qualification!P113,libinst,0)),Qualification!P113))</f>
        <v/>
      </c>
      <c r="J103" s="26" t="str">
        <f>IF(OR(A103="",ISBLANK(Qualification!Q113)),"",IF(Qualification!Z113=TRUE,INDEX(codetform,MATCH(Qualification!Q113,libtform,0)),Qualification!Q113))</f>
        <v/>
      </c>
      <c r="K103" s="26" t="str">
        <f t="shared" si="1"/>
        <v/>
      </c>
      <c r="L103" s="104" t="str">
        <f>IF(OR(A103="",ISBLANK(Qualification!R113)),"",Qualification!R113)</f>
        <v/>
      </c>
      <c r="M103" s="50" t="str">
        <f>IF(OR(A103="",ISBLANK(Qualification!S113)),"",Qualification!S113)</f>
        <v/>
      </c>
      <c r="N103" s="50" t="str">
        <f>IF(OR(A103="",ISBLANK(Qualification!T113)),"",IF(Qualification!AC113=TRUE,INDEX(coderesult,MATCH(Qualification!T113,libresult,0)),Qualification!T113))</f>
        <v/>
      </c>
      <c r="O103" s="50" t="str">
        <f>IF(OR(A103="",ISBLANK(Qualification!U113),Qualification!U113="-"),"",IF(ISNA(MATCH(Qualification!U113,libtwolang,0)),Qualification!U113,IF(Qualification!AC113=TRUE,INDEX(codetwolang,MATCH(Qualification!U113,libtwolang,0)),Qualification!U113)))</f>
        <v/>
      </c>
      <c r="P103" s="50" t="str">
        <f>IF(OR(A103="",ISBLANK(Qualification!V113)),"",Qualification!V113)</f>
        <v/>
      </c>
    </row>
    <row r="104" spans="1:16">
      <c r="A104" s="26" t="str">
        <f>IF(Qualification!$A114&lt;&gt;"",IF(Qualification!C114&lt;&gt;"",IF(Qualification!C114="LOC.ID",CONCATENATE("LOC.",Qualification!AG$12),Qualification!C114),""),"")</f>
        <v/>
      </c>
      <c r="B104" s="51" t="str">
        <f>IF(A104&lt;&gt;"",Qualification!J114,"")</f>
        <v/>
      </c>
      <c r="C104" s="26" t="str">
        <f>IF(A104&lt;&gt;"",IF(Qualification!E114=TRUE,INDEX(codesex,MATCH(Qualification!D114,libsex,0)),Qualification!D114),"")</f>
        <v/>
      </c>
      <c r="D104" s="104" t="str">
        <f>IF(OR(A104="",ISBLANK(Qualification!F114)),"",Qualification!F114)</f>
        <v/>
      </c>
      <c r="E104" s="26" t="str">
        <f>IF(A104&lt;&gt;"",IF(Qualification!I114=TRUE,IF(INDEX(codegem,MATCH(Qualification!H114,libgem,0))&lt;8000,INDEX(codegem,MATCH(Qualification!H114,libgem,0)),""),Qualification!H114),"")</f>
        <v/>
      </c>
      <c r="F104" s="26" t="str">
        <f>IF(A104&lt;&gt;"",IF(Qualification!I114=TRUE,INDEX(codegemhist,MATCH(Qualification!H114,libgem,0)),""),"")</f>
        <v/>
      </c>
      <c r="G104" s="26" t="str">
        <f>IF(A104&lt;&gt;"",IF(Qualification!I114=TRUE,IF(INDEX(codegem,MATCH(Qualification!H114,libgem,0))&gt;=8000,INDEX(codegem,MATCH(Qualification!H114,libgem,0)),""),Qualification!H114),"")</f>
        <v/>
      </c>
      <c r="H104" s="26" t="str">
        <f>IF(A104&lt;&gt;"",IF(Qualification!Y114=TRUE,INDEX(libcatidinst,MATCH(Qualification!P114,libinst,0)),""),"")</f>
        <v/>
      </c>
      <c r="I104" s="26" t="str">
        <f>IF(OR(A104="",ISBLANK(Qualification!P114)),"",IF(Qualification!Y114=TRUE,INDEX(codeinst,MATCH(Qualification!P114,libinst,0)),Qualification!P114))</f>
        <v/>
      </c>
      <c r="J104" s="26" t="str">
        <f>IF(OR(A104="",ISBLANK(Qualification!Q114)),"",IF(Qualification!Z114=TRUE,INDEX(codetform,MATCH(Qualification!Q114,libtform,0)),Qualification!Q114))</f>
        <v/>
      </c>
      <c r="K104" s="26" t="str">
        <f t="shared" si="1"/>
        <v/>
      </c>
      <c r="L104" s="104" t="str">
        <f>IF(OR(A104="",ISBLANK(Qualification!R114)),"",Qualification!R114)</f>
        <v/>
      </c>
      <c r="M104" s="50" t="str">
        <f>IF(OR(A104="",ISBLANK(Qualification!S114)),"",Qualification!S114)</f>
        <v/>
      </c>
      <c r="N104" s="50" t="str">
        <f>IF(OR(A104="",ISBLANK(Qualification!T114)),"",IF(Qualification!AC114=TRUE,INDEX(coderesult,MATCH(Qualification!T114,libresult,0)),Qualification!T114))</f>
        <v/>
      </c>
      <c r="O104" s="50" t="str">
        <f>IF(OR(A104="",ISBLANK(Qualification!U114),Qualification!U114="-"),"",IF(ISNA(MATCH(Qualification!U114,libtwolang,0)),Qualification!U114,IF(Qualification!AC114=TRUE,INDEX(codetwolang,MATCH(Qualification!U114,libtwolang,0)),Qualification!U114)))</f>
        <v/>
      </c>
      <c r="P104" s="50" t="str">
        <f>IF(OR(A104="",ISBLANK(Qualification!V114)),"",Qualification!V114)</f>
        <v/>
      </c>
    </row>
    <row r="105" spans="1:16">
      <c r="A105" s="26" t="str">
        <f>IF(Qualification!$A115&lt;&gt;"",IF(Qualification!C115&lt;&gt;"",IF(Qualification!C115="LOC.ID",CONCATENATE("LOC.",Qualification!AG$12),Qualification!C115),""),"")</f>
        <v/>
      </c>
      <c r="B105" s="51" t="str">
        <f>IF(A105&lt;&gt;"",Qualification!J115,"")</f>
        <v/>
      </c>
      <c r="C105" s="26" t="str">
        <f>IF(A105&lt;&gt;"",IF(Qualification!E115=TRUE,INDEX(codesex,MATCH(Qualification!D115,libsex,0)),Qualification!D115),"")</f>
        <v/>
      </c>
      <c r="D105" s="104" t="str">
        <f>IF(OR(A105="",ISBLANK(Qualification!F115)),"",Qualification!F115)</f>
        <v/>
      </c>
      <c r="E105" s="26" t="str">
        <f>IF(A105&lt;&gt;"",IF(Qualification!I115=TRUE,IF(INDEX(codegem,MATCH(Qualification!H115,libgem,0))&lt;8000,INDEX(codegem,MATCH(Qualification!H115,libgem,0)),""),Qualification!H115),"")</f>
        <v/>
      </c>
      <c r="F105" s="26" t="str">
        <f>IF(A105&lt;&gt;"",IF(Qualification!I115=TRUE,INDEX(codegemhist,MATCH(Qualification!H115,libgem,0)),""),"")</f>
        <v/>
      </c>
      <c r="G105" s="26" t="str">
        <f>IF(A105&lt;&gt;"",IF(Qualification!I115=TRUE,IF(INDEX(codegem,MATCH(Qualification!H115,libgem,0))&gt;=8000,INDEX(codegem,MATCH(Qualification!H115,libgem,0)),""),Qualification!H115),"")</f>
        <v/>
      </c>
      <c r="H105" s="26" t="str">
        <f>IF(A105&lt;&gt;"",IF(Qualification!Y115=TRUE,INDEX(libcatidinst,MATCH(Qualification!P115,libinst,0)),""),"")</f>
        <v/>
      </c>
      <c r="I105" s="26" t="str">
        <f>IF(OR(A105="",ISBLANK(Qualification!P115)),"",IF(Qualification!Y115=TRUE,INDEX(codeinst,MATCH(Qualification!P115,libinst,0)),Qualification!P115))</f>
        <v/>
      </c>
      <c r="J105" s="26" t="str">
        <f>IF(OR(A105="",ISBLANK(Qualification!Q115)),"",IF(Qualification!Z115=TRUE,INDEX(codetform,MATCH(Qualification!Q115,libtform,0)),Qualification!Q115))</f>
        <v/>
      </c>
      <c r="K105" s="26" t="str">
        <f t="shared" si="1"/>
        <v/>
      </c>
      <c r="L105" s="104" t="str">
        <f>IF(OR(A105="",ISBLANK(Qualification!R115)),"",Qualification!R115)</f>
        <v/>
      </c>
      <c r="M105" s="50" t="str">
        <f>IF(OR(A105="",ISBLANK(Qualification!S115)),"",Qualification!S115)</f>
        <v/>
      </c>
      <c r="N105" s="50" t="str">
        <f>IF(OR(A105="",ISBLANK(Qualification!T115)),"",IF(Qualification!AC115=TRUE,INDEX(coderesult,MATCH(Qualification!T115,libresult,0)),Qualification!T115))</f>
        <v/>
      </c>
      <c r="O105" s="50" t="str">
        <f>IF(OR(A105="",ISBLANK(Qualification!U115),Qualification!U115="-"),"",IF(ISNA(MATCH(Qualification!U115,libtwolang,0)),Qualification!U115,IF(Qualification!AC115=TRUE,INDEX(codetwolang,MATCH(Qualification!U115,libtwolang,0)),Qualification!U115)))</f>
        <v/>
      </c>
      <c r="P105" s="50" t="str">
        <f>IF(OR(A105="",ISBLANK(Qualification!V115)),"",Qualification!V115)</f>
        <v/>
      </c>
    </row>
    <row r="106" spans="1:16">
      <c r="A106" s="26" t="str">
        <f>IF(Qualification!$A116&lt;&gt;"",IF(Qualification!C116&lt;&gt;"",IF(Qualification!C116="LOC.ID",CONCATENATE("LOC.",Qualification!AG$12),Qualification!C116),""),"")</f>
        <v/>
      </c>
      <c r="B106" s="51" t="str">
        <f>IF(A106&lt;&gt;"",Qualification!J116,"")</f>
        <v/>
      </c>
      <c r="C106" s="26" t="str">
        <f>IF(A106&lt;&gt;"",IF(Qualification!E116=TRUE,INDEX(codesex,MATCH(Qualification!D116,libsex,0)),Qualification!D116),"")</f>
        <v/>
      </c>
      <c r="D106" s="104" t="str">
        <f>IF(OR(A106="",ISBLANK(Qualification!F116)),"",Qualification!F116)</f>
        <v/>
      </c>
      <c r="E106" s="26" t="str">
        <f>IF(A106&lt;&gt;"",IF(Qualification!I116=TRUE,IF(INDEX(codegem,MATCH(Qualification!H116,libgem,0))&lt;8000,INDEX(codegem,MATCH(Qualification!H116,libgem,0)),""),Qualification!H116),"")</f>
        <v/>
      </c>
      <c r="F106" s="26" t="str">
        <f>IF(A106&lt;&gt;"",IF(Qualification!I116=TRUE,INDEX(codegemhist,MATCH(Qualification!H116,libgem,0)),""),"")</f>
        <v/>
      </c>
      <c r="G106" s="26" t="str">
        <f>IF(A106&lt;&gt;"",IF(Qualification!I116=TRUE,IF(INDEX(codegem,MATCH(Qualification!H116,libgem,0))&gt;=8000,INDEX(codegem,MATCH(Qualification!H116,libgem,0)),""),Qualification!H116),"")</f>
        <v/>
      </c>
      <c r="H106" s="26" t="str">
        <f>IF(A106&lt;&gt;"",IF(Qualification!Y116=TRUE,INDEX(libcatidinst,MATCH(Qualification!P116,libinst,0)),""),"")</f>
        <v/>
      </c>
      <c r="I106" s="26" t="str">
        <f>IF(OR(A106="",ISBLANK(Qualification!P116)),"",IF(Qualification!Y116=TRUE,INDEX(codeinst,MATCH(Qualification!P116,libinst,0)),Qualification!P116))</f>
        <v/>
      </c>
      <c r="J106" s="26" t="str">
        <f>IF(OR(A106="",ISBLANK(Qualification!Q116)),"",IF(Qualification!Z116=TRUE,INDEX(codetform,MATCH(Qualification!Q116,libtform,0)),Qualification!Q116))</f>
        <v/>
      </c>
      <c r="K106" s="26" t="str">
        <f t="shared" si="1"/>
        <v/>
      </c>
      <c r="L106" s="104" t="str">
        <f>IF(OR(A106="",ISBLANK(Qualification!R116)),"",Qualification!R116)</f>
        <v/>
      </c>
      <c r="M106" s="50" t="str">
        <f>IF(OR(A106="",ISBLANK(Qualification!S116)),"",Qualification!S116)</f>
        <v/>
      </c>
      <c r="N106" s="50" t="str">
        <f>IF(OR(A106="",ISBLANK(Qualification!T116)),"",IF(Qualification!AC116=TRUE,INDEX(coderesult,MATCH(Qualification!T116,libresult,0)),Qualification!T116))</f>
        <v/>
      </c>
      <c r="O106" s="50" t="str">
        <f>IF(OR(A106="",ISBLANK(Qualification!U116),Qualification!U116="-"),"",IF(ISNA(MATCH(Qualification!U116,libtwolang,0)),Qualification!U116,IF(Qualification!AC116=TRUE,INDEX(codetwolang,MATCH(Qualification!U116,libtwolang,0)),Qualification!U116)))</f>
        <v/>
      </c>
      <c r="P106" s="50" t="str">
        <f>IF(OR(A106="",ISBLANK(Qualification!V116)),"",Qualification!V116)</f>
        <v/>
      </c>
    </row>
    <row r="107" spans="1:16">
      <c r="A107" s="26" t="str">
        <f>IF(Qualification!$A117&lt;&gt;"",IF(Qualification!C117&lt;&gt;"",IF(Qualification!C117="LOC.ID",CONCATENATE("LOC.",Qualification!AG$12),Qualification!C117),""),"")</f>
        <v/>
      </c>
      <c r="B107" s="51" t="str">
        <f>IF(A107&lt;&gt;"",Qualification!J117,"")</f>
        <v/>
      </c>
      <c r="C107" s="26" t="str">
        <f>IF(A107&lt;&gt;"",IF(Qualification!E117=TRUE,INDEX(codesex,MATCH(Qualification!D117,libsex,0)),Qualification!D117),"")</f>
        <v/>
      </c>
      <c r="D107" s="104" t="str">
        <f>IF(OR(A107="",ISBLANK(Qualification!F117)),"",Qualification!F117)</f>
        <v/>
      </c>
      <c r="E107" s="26" t="str">
        <f>IF(A107&lt;&gt;"",IF(Qualification!I117=TRUE,IF(INDEX(codegem,MATCH(Qualification!H117,libgem,0))&lt;8000,INDEX(codegem,MATCH(Qualification!H117,libgem,0)),""),Qualification!H117),"")</f>
        <v/>
      </c>
      <c r="F107" s="26" t="str">
        <f>IF(A107&lt;&gt;"",IF(Qualification!I117=TRUE,INDEX(codegemhist,MATCH(Qualification!H117,libgem,0)),""),"")</f>
        <v/>
      </c>
      <c r="G107" s="26" t="str">
        <f>IF(A107&lt;&gt;"",IF(Qualification!I117=TRUE,IF(INDEX(codegem,MATCH(Qualification!H117,libgem,0))&gt;=8000,INDEX(codegem,MATCH(Qualification!H117,libgem,0)),""),Qualification!H117),"")</f>
        <v/>
      </c>
      <c r="H107" s="26" t="str">
        <f>IF(A107&lt;&gt;"",IF(Qualification!Y117=TRUE,INDEX(libcatidinst,MATCH(Qualification!P117,libinst,0)),""),"")</f>
        <v/>
      </c>
      <c r="I107" s="26" t="str">
        <f>IF(OR(A107="",ISBLANK(Qualification!P117)),"",IF(Qualification!Y117=TRUE,INDEX(codeinst,MATCH(Qualification!P117,libinst,0)),Qualification!P117))</f>
        <v/>
      </c>
      <c r="J107" s="26" t="str">
        <f>IF(OR(A107="",ISBLANK(Qualification!Q117)),"",IF(Qualification!Z117=TRUE,INDEX(codetform,MATCH(Qualification!Q117,libtform,0)),Qualification!Q117))</f>
        <v/>
      </c>
      <c r="K107" s="26" t="str">
        <f t="shared" si="1"/>
        <v/>
      </c>
      <c r="L107" s="104" t="str">
        <f>IF(OR(A107="",ISBLANK(Qualification!R117)),"",Qualification!R117)</f>
        <v/>
      </c>
      <c r="M107" s="50" t="str">
        <f>IF(OR(A107="",ISBLANK(Qualification!S117)),"",Qualification!S117)</f>
        <v/>
      </c>
      <c r="N107" s="50" t="str">
        <f>IF(OR(A107="",ISBLANK(Qualification!T117)),"",IF(Qualification!AC117=TRUE,INDEX(coderesult,MATCH(Qualification!T117,libresult,0)),Qualification!T117))</f>
        <v/>
      </c>
      <c r="O107" s="50" t="str">
        <f>IF(OR(A107="",ISBLANK(Qualification!U117),Qualification!U117="-"),"",IF(ISNA(MATCH(Qualification!U117,libtwolang,0)),Qualification!U117,IF(Qualification!AC117=TRUE,INDEX(codetwolang,MATCH(Qualification!U117,libtwolang,0)),Qualification!U117)))</f>
        <v/>
      </c>
      <c r="P107" s="50" t="str">
        <f>IF(OR(A107="",ISBLANK(Qualification!V117)),"",Qualification!V117)</f>
        <v/>
      </c>
    </row>
    <row r="108" spans="1:16">
      <c r="A108" s="26" t="str">
        <f>IF(Qualification!$A118&lt;&gt;"",IF(Qualification!C118&lt;&gt;"",IF(Qualification!C118="LOC.ID",CONCATENATE("LOC.",Qualification!AG$12),Qualification!C118),""),"")</f>
        <v/>
      </c>
      <c r="B108" s="51" t="str">
        <f>IF(A108&lt;&gt;"",Qualification!J118,"")</f>
        <v/>
      </c>
      <c r="C108" s="26" t="str">
        <f>IF(A108&lt;&gt;"",IF(Qualification!E118=TRUE,INDEX(codesex,MATCH(Qualification!D118,libsex,0)),Qualification!D118),"")</f>
        <v/>
      </c>
      <c r="D108" s="104" t="str">
        <f>IF(OR(A108="",ISBLANK(Qualification!F118)),"",Qualification!F118)</f>
        <v/>
      </c>
      <c r="E108" s="26" t="str">
        <f>IF(A108&lt;&gt;"",IF(Qualification!I118=TRUE,IF(INDEX(codegem,MATCH(Qualification!H118,libgem,0))&lt;8000,INDEX(codegem,MATCH(Qualification!H118,libgem,0)),""),Qualification!H118),"")</f>
        <v/>
      </c>
      <c r="F108" s="26" t="str">
        <f>IF(A108&lt;&gt;"",IF(Qualification!I118=TRUE,INDEX(codegemhist,MATCH(Qualification!H118,libgem,0)),""),"")</f>
        <v/>
      </c>
      <c r="G108" s="26" t="str">
        <f>IF(A108&lt;&gt;"",IF(Qualification!I118=TRUE,IF(INDEX(codegem,MATCH(Qualification!H118,libgem,0))&gt;=8000,INDEX(codegem,MATCH(Qualification!H118,libgem,0)),""),Qualification!H118),"")</f>
        <v/>
      </c>
      <c r="H108" s="26" t="str">
        <f>IF(A108&lt;&gt;"",IF(Qualification!Y118=TRUE,INDEX(libcatidinst,MATCH(Qualification!P118,libinst,0)),""),"")</f>
        <v/>
      </c>
      <c r="I108" s="26" t="str">
        <f>IF(OR(A108="",ISBLANK(Qualification!P118)),"",IF(Qualification!Y118=TRUE,INDEX(codeinst,MATCH(Qualification!P118,libinst,0)),Qualification!P118))</f>
        <v/>
      </c>
      <c r="J108" s="26" t="str">
        <f>IF(OR(A108="",ISBLANK(Qualification!Q118)),"",IF(Qualification!Z118=TRUE,INDEX(codetform,MATCH(Qualification!Q118,libtform,0)),Qualification!Q118))</f>
        <v/>
      </c>
      <c r="K108" s="26" t="str">
        <f t="shared" si="1"/>
        <v/>
      </c>
      <c r="L108" s="104" t="str">
        <f>IF(OR(A108="",ISBLANK(Qualification!R118)),"",Qualification!R118)</f>
        <v/>
      </c>
      <c r="M108" s="50" t="str">
        <f>IF(OR(A108="",ISBLANK(Qualification!S118)),"",Qualification!S118)</f>
        <v/>
      </c>
      <c r="N108" s="50" t="str">
        <f>IF(OR(A108="",ISBLANK(Qualification!T118)),"",IF(Qualification!AC118=TRUE,INDEX(coderesult,MATCH(Qualification!T118,libresult,0)),Qualification!T118))</f>
        <v/>
      </c>
      <c r="O108" s="50" t="str">
        <f>IF(OR(A108="",ISBLANK(Qualification!U118),Qualification!U118="-"),"",IF(ISNA(MATCH(Qualification!U118,libtwolang,0)),Qualification!U118,IF(Qualification!AC118=TRUE,INDEX(codetwolang,MATCH(Qualification!U118,libtwolang,0)),Qualification!U118)))</f>
        <v/>
      </c>
      <c r="P108" s="50" t="str">
        <f>IF(OR(A108="",ISBLANK(Qualification!V118)),"",Qualification!V118)</f>
        <v/>
      </c>
    </row>
    <row r="109" spans="1:16">
      <c r="A109" s="26" t="str">
        <f>IF(Qualification!$A119&lt;&gt;"",IF(Qualification!C119&lt;&gt;"",IF(Qualification!C119="LOC.ID",CONCATENATE("LOC.",Qualification!AG$12),Qualification!C119),""),"")</f>
        <v/>
      </c>
      <c r="B109" s="51" t="str">
        <f>IF(A109&lt;&gt;"",Qualification!J119,"")</f>
        <v/>
      </c>
      <c r="C109" s="26" t="str">
        <f>IF(A109&lt;&gt;"",IF(Qualification!E119=TRUE,INDEX(codesex,MATCH(Qualification!D119,libsex,0)),Qualification!D119),"")</f>
        <v/>
      </c>
      <c r="D109" s="104" t="str">
        <f>IF(OR(A109="",ISBLANK(Qualification!F119)),"",Qualification!F119)</f>
        <v/>
      </c>
      <c r="E109" s="26" t="str">
        <f>IF(A109&lt;&gt;"",IF(Qualification!I119=TRUE,IF(INDEX(codegem,MATCH(Qualification!H119,libgem,0))&lt;8000,INDEX(codegem,MATCH(Qualification!H119,libgem,0)),""),Qualification!H119),"")</f>
        <v/>
      </c>
      <c r="F109" s="26" t="str">
        <f>IF(A109&lt;&gt;"",IF(Qualification!I119=TRUE,INDEX(codegemhist,MATCH(Qualification!H119,libgem,0)),""),"")</f>
        <v/>
      </c>
      <c r="G109" s="26" t="str">
        <f>IF(A109&lt;&gt;"",IF(Qualification!I119=TRUE,IF(INDEX(codegem,MATCH(Qualification!H119,libgem,0))&gt;=8000,INDEX(codegem,MATCH(Qualification!H119,libgem,0)),""),Qualification!H119),"")</f>
        <v/>
      </c>
      <c r="H109" s="26" t="str">
        <f>IF(A109&lt;&gt;"",IF(Qualification!Y119=TRUE,INDEX(libcatidinst,MATCH(Qualification!P119,libinst,0)),""),"")</f>
        <v/>
      </c>
      <c r="I109" s="26" t="str">
        <f>IF(OR(A109="",ISBLANK(Qualification!P119)),"",IF(Qualification!Y119=TRUE,INDEX(codeinst,MATCH(Qualification!P119,libinst,0)),Qualification!P119))</f>
        <v/>
      </c>
      <c r="J109" s="26" t="str">
        <f>IF(OR(A109="",ISBLANK(Qualification!Q119)),"",IF(Qualification!Z119=TRUE,INDEX(codetform,MATCH(Qualification!Q119,libtform,0)),Qualification!Q119))</f>
        <v/>
      </c>
      <c r="K109" s="26" t="str">
        <f t="shared" si="1"/>
        <v/>
      </c>
      <c r="L109" s="104" t="str">
        <f>IF(OR(A109="",ISBLANK(Qualification!R119)),"",Qualification!R119)</f>
        <v/>
      </c>
      <c r="M109" s="50" t="str">
        <f>IF(OR(A109="",ISBLANK(Qualification!S119)),"",Qualification!S119)</f>
        <v/>
      </c>
      <c r="N109" s="50" t="str">
        <f>IF(OR(A109="",ISBLANK(Qualification!T119)),"",IF(Qualification!AC119=TRUE,INDEX(coderesult,MATCH(Qualification!T119,libresult,0)),Qualification!T119))</f>
        <v/>
      </c>
      <c r="O109" s="50" t="str">
        <f>IF(OR(A109="",ISBLANK(Qualification!U119),Qualification!U119="-"),"",IF(ISNA(MATCH(Qualification!U119,libtwolang,0)),Qualification!U119,IF(Qualification!AC119=TRUE,INDEX(codetwolang,MATCH(Qualification!U119,libtwolang,0)),Qualification!U119)))</f>
        <v/>
      </c>
      <c r="P109" s="50" t="str">
        <f>IF(OR(A109="",ISBLANK(Qualification!V119)),"",Qualification!V119)</f>
        <v/>
      </c>
    </row>
    <row r="110" spans="1:16">
      <c r="A110" s="26" t="str">
        <f>IF(Qualification!$A120&lt;&gt;"",IF(Qualification!C120&lt;&gt;"",IF(Qualification!C120="LOC.ID",CONCATENATE("LOC.",Qualification!AG$12),Qualification!C120),""),"")</f>
        <v/>
      </c>
      <c r="B110" s="51" t="str">
        <f>IF(A110&lt;&gt;"",Qualification!J120,"")</f>
        <v/>
      </c>
      <c r="C110" s="26" t="str">
        <f>IF(A110&lt;&gt;"",IF(Qualification!E120=TRUE,INDEX(codesex,MATCH(Qualification!D120,libsex,0)),Qualification!D120),"")</f>
        <v/>
      </c>
      <c r="D110" s="104" t="str">
        <f>IF(OR(A110="",ISBLANK(Qualification!F120)),"",Qualification!F120)</f>
        <v/>
      </c>
      <c r="E110" s="26" t="str">
        <f>IF(A110&lt;&gt;"",IF(Qualification!I120=TRUE,IF(INDEX(codegem,MATCH(Qualification!H120,libgem,0))&lt;8000,INDEX(codegem,MATCH(Qualification!H120,libgem,0)),""),Qualification!H120),"")</f>
        <v/>
      </c>
      <c r="F110" s="26" t="str">
        <f>IF(A110&lt;&gt;"",IF(Qualification!I120=TRUE,INDEX(codegemhist,MATCH(Qualification!H120,libgem,0)),""),"")</f>
        <v/>
      </c>
      <c r="G110" s="26" t="str">
        <f>IF(A110&lt;&gt;"",IF(Qualification!I120=TRUE,IF(INDEX(codegem,MATCH(Qualification!H120,libgem,0))&gt;=8000,INDEX(codegem,MATCH(Qualification!H120,libgem,0)),""),Qualification!H120),"")</f>
        <v/>
      </c>
      <c r="H110" s="26" t="str">
        <f>IF(A110&lt;&gt;"",IF(Qualification!Y120=TRUE,INDEX(libcatidinst,MATCH(Qualification!P120,libinst,0)),""),"")</f>
        <v/>
      </c>
      <c r="I110" s="26" t="str">
        <f>IF(OR(A110="",ISBLANK(Qualification!P120)),"",IF(Qualification!Y120=TRUE,INDEX(codeinst,MATCH(Qualification!P120,libinst,0)),Qualification!P120))</f>
        <v/>
      </c>
      <c r="J110" s="26" t="str">
        <f>IF(OR(A110="",ISBLANK(Qualification!Q120)),"",IF(Qualification!Z120=TRUE,INDEX(codetform,MATCH(Qualification!Q120,libtform,0)),Qualification!Q120))</f>
        <v/>
      </c>
      <c r="K110" s="26" t="str">
        <f t="shared" si="1"/>
        <v/>
      </c>
      <c r="L110" s="104" t="str">
        <f>IF(OR(A110="",ISBLANK(Qualification!R120)),"",Qualification!R120)</f>
        <v/>
      </c>
      <c r="M110" s="50" t="str">
        <f>IF(OR(A110="",ISBLANK(Qualification!S120)),"",Qualification!S120)</f>
        <v/>
      </c>
      <c r="N110" s="50" t="str">
        <f>IF(OR(A110="",ISBLANK(Qualification!T120)),"",IF(Qualification!AC120=TRUE,INDEX(coderesult,MATCH(Qualification!T120,libresult,0)),Qualification!T120))</f>
        <v/>
      </c>
      <c r="O110" s="50" t="str">
        <f>IF(OR(A110="",ISBLANK(Qualification!U120),Qualification!U120="-"),"",IF(ISNA(MATCH(Qualification!U120,libtwolang,0)),Qualification!U120,IF(Qualification!AC120=TRUE,INDEX(codetwolang,MATCH(Qualification!U120,libtwolang,0)),Qualification!U120)))</f>
        <v/>
      </c>
      <c r="P110" s="50" t="str">
        <f>IF(OR(A110="",ISBLANK(Qualification!V120)),"",Qualification!V120)</f>
        <v/>
      </c>
    </row>
    <row r="111" spans="1:16">
      <c r="A111" s="26" t="str">
        <f>IF(Qualification!$A121&lt;&gt;"",IF(Qualification!C121&lt;&gt;"",IF(Qualification!C121="LOC.ID",CONCATENATE("LOC.",Qualification!AG$12),Qualification!C121),""),"")</f>
        <v/>
      </c>
      <c r="B111" s="51" t="str">
        <f>IF(A111&lt;&gt;"",Qualification!J121,"")</f>
        <v/>
      </c>
      <c r="C111" s="26" t="str">
        <f>IF(A111&lt;&gt;"",IF(Qualification!E121=TRUE,INDEX(codesex,MATCH(Qualification!D121,libsex,0)),Qualification!D121),"")</f>
        <v/>
      </c>
      <c r="D111" s="104" t="str">
        <f>IF(OR(A111="",ISBLANK(Qualification!F121)),"",Qualification!F121)</f>
        <v/>
      </c>
      <c r="E111" s="26" t="str">
        <f>IF(A111&lt;&gt;"",IF(Qualification!I121=TRUE,IF(INDEX(codegem,MATCH(Qualification!H121,libgem,0))&lt;8000,INDEX(codegem,MATCH(Qualification!H121,libgem,0)),""),Qualification!H121),"")</f>
        <v/>
      </c>
      <c r="F111" s="26" t="str">
        <f>IF(A111&lt;&gt;"",IF(Qualification!I121=TRUE,INDEX(codegemhist,MATCH(Qualification!H121,libgem,0)),""),"")</f>
        <v/>
      </c>
      <c r="G111" s="26" t="str">
        <f>IF(A111&lt;&gt;"",IF(Qualification!I121=TRUE,IF(INDEX(codegem,MATCH(Qualification!H121,libgem,0))&gt;=8000,INDEX(codegem,MATCH(Qualification!H121,libgem,0)),""),Qualification!H121),"")</f>
        <v/>
      </c>
      <c r="H111" s="26" t="str">
        <f>IF(A111&lt;&gt;"",IF(Qualification!Y121=TRUE,INDEX(libcatidinst,MATCH(Qualification!P121,libinst,0)),""),"")</f>
        <v/>
      </c>
      <c r="I111" s="26" t="str">
        <f>IF(OR(A111="",ISBLANK(Qualification!P121)),"",IF(Qualification!Y121=TRUE,INDEX(codeinst,MATCH(Qualification!P121,libinst,0)),Qualification!P121))</f>
        <v/>
      </c>
      <c r="J111" s="26" t="str">
        <f>IF(OR(A111="",ISBLANK(Qualification!Q121)),"",IF(Qualification!Z121=TRUE,INDEX(codetform,MATCH(Qualification!Q121,libtform,0)),Qualification!Q121))</f>
        <v/>
      </c>
      <c r="K111" s="26" t="str">
        <f t="shared" si="1"/>
        <v/>
      </c>
      <c r="L111" s="104" t="str">
        <f>IF(OR(A111="",ISBLANK(Qualification!R121)),"",Qualification!R121)</f>
        <v/>
      </c>
      <c r="M111" s="50" t="str">
        <f>IF(OR(A111="",ISBLANK(Qualification!S121)),"",Qualification!S121)</f>
        <v/>
      </c>
      <c r="N111" s="50" t="str">
        <f>IF(OR(A111="",ISBLANK(Qualification!T121)),"",IF(Qualification!AC121=TRUE,INDEX(coderesult,MATCH(Qualification!T121,libresult,0)),Qualification!T121))</f>
        <v/>
      </c>
      <c r="O111" s="50" t="str">
        <f>IF(OR(A111="",ISBLANK(Qualification!U121),Qualification!U121="-"),"",IF(ISNA(MATCH(Qualification!U121,libtwolang,0)),Qualification!U121,IF(Qualification!AC121=TRUE,INDEX(codetwolang,MATCH(Qualification!U121,libtwolang,0)),Qualification!U121)))</f>
        <v/>
      </c>
      <c r="P111" s="50" t="str">
        <f>IF(OR(A111="",ISBLANK(Qualification!V121)),"",Qualification!V121)</f>
        <v/>
      </c>
    </row>
    <row r="112" spans="1:16">
      <c r="A112" s="26" t="str">
        <f>IF(Qualification!$A122&lt;&gt;"",IF(Qualification!C122&lt;&gt;"",IF(Qualification!C122="LOC.ID",CONCATENATE("LOC.",Qualification!AG$12),Qualification!C122),""),"")</f>
        <v/>
      </c>
      <c r="B112" s="51" t="str">
        <f>IF(A112&lt;&gt;"",Qualification!J122,"")</f>
        <v/>
      </c>
      <c r="C112" s="26" t="str">
        <f>IF(A112&lt;&gt;"",IF(Qualification!E122=TRUE,INDEX(codesex,MATCH(Qualification!D122,libsex,0)),Qualification!D122),"")</f>
        <v/>
      </c>
      <c r="D112" s="104" t="str">
        <f>IF(OR(A112="",ISBLANK(Qualification!F122)),"",Qualification!F122)</f>
        <v/>
      </c>
      <c r="E112" s="26" t="str">
        <f>IF(A112&lt;&gt;"",IF(Qualification!I122=TRUE,IF(INDEX(codegem,MATCH(Qualification!H122,libgem,0))&lt;8000,INDEX(codegem,MATCH(Qualification!H122,libgem,0)),""),Qualification!H122),"")</f>
        <v/>
      </c>
      <c r="F112" s="26" t="str">
        <f>IF(A112&lt;&gt;"",IF(Qualification!I122=TRUE,INDEX(codegemhist,MATCH(Qualification!H122,libgem,0)),""),"")</f>
        <v/>
      </c>
      <c r="G112" s="26" t="str">
        <f>IF(A112&lt;&gt;"",IF(Qualification!I122=TRUE,IF(INDEX(codegem,MATCH(Qualification!H122,libgem,0))&gt;=8000,INDEX(codegem,MATCH(Qualification!H122,libgem,0)),""),Qualification!H122),"")</f>
        <v/>
      </c>
      <c r="H112" s="26" t="str">
        <f>IF(A112&lt;&gt;"",IF(Qualification!Y122=TRUE,INDEX(libcatidinst,MATCH(Qualification!P122,libinst,0)),""),"")</f>
        <v/>
      </c>
      <c r="I112" s="26" t="str">
        <f>IF(OR(A112="",ISBLANK(Qualification!P122)),"",IF(Qualification!Y122=TRUE,INDEX(codeinst,MATCH(Qualification!P122,libinst,0)),Qualification!P122))</f>
        <v/>
      </c>
      <c r="J112" s="26" t="str">
        <f>IF(OR(A112="",ISBLANK(Qualification!Q122)),"",IF(Qualification!Z122=TRUE,INDEX(codetform,MATCH(Qualification!Q122,libtform,0)),Qualification!Q122))</f>
        <v/>
      </c>
      <c r="K112" s="26" t="str">
        <f t="shared" si="1"/>
        <v/>
      </c>
      <c r="L112" s="104" t="str">
        <f>IF(OR(A112="",ISBLANK(Qualification!R122)),"",Qualification!R122)</f>
        <v/>
      </c>
      <c r="M112" s="50" t="str">
        <f>IF(OR(A112="",ISBLANK(Qualification!S122)),"",Qualification!S122)</f>
        <v/>
      </c>
      <c r="N112" s="50" t="str">
        <f>IF(OR(A112="",ISBLANK(Qualification!T122)),"",IF(Qualification!AC122=TRUE,INDEX(coderesult,MATCH(Qualification!T122,libresult,0)),Qualification!T122))</f>
        <v/>
      </c>
      <c r="O112" s="50" t="str">
        <f>IF(OR(A112="",ISBLANK(Qualification!U122),Qualification!U122="-"),"",IF(ISNA(MATCH(Qualification!U122,libtwolang,0)),Qualification!U122,IF(Qualification!AC122=TRUE,INDEX(codetwolang,MATCH(Qualification!U122,libtwolang,0)),Qualification!U122)))</f>
        <v/>
      </c>
      <c r="P112" s="50" t="str">
        <f>IF(OR(A112="",ISBLANK(Qualification!V122)),"",Qualification!V122)</f>
        <v/>
      </c>
    </row>
    <row r="113" spans="1:16">
      <c r="A113" s="26" t="str">
        <f>IF(Qualification!$A123&lt;&gt;"",IF(Qualification!C123&lt;&gt;"",IF(Qualification!C123="LOC.ID",CONCATENATE("LOC.",Qualification!AG$12),Qualification!C123),""),"")</f>
        <v/>
      </c>
      <c r="B113" s="51" t="str">
        <f>IF(A113&lt;&gt;"",Qualification!J123,"")</f>
        <v/>
      </c>
      <c r="C113" s="26" t="str">
        <f>IF(A113&lt;&gt;"",IF(Qualification!E123=TRUE,INDEX(codesex,MATCH(Qualification!D123,libsex,0)),Qualification!D123),"")</f>
        <v/>
      </c>
      <c r="D113" s="104" t="str">
        <f>IF(OR(A113="",ISBLANK(Qualification!F123)),"",Qualification!F123)</f>
        <v/>
      </c>
      <c r="E113" s="26" t="str">
        <f>IF(A113&lt;&gt;"",IF(Qualification!I123=TRUE,IF(INDEX(codegem,MATCH(Qualification!H123,libgem,0))&lt;8000,INDEX(codegem,MATCH(Qualification!H123,libgem,0)),""),Qualification!H123),"")</f>
        <v/>
      </c>
      <c r="F113" s="26" t="str">
        <f>IF(A113&lt;&gt;"",IF(Qualification!I123=TRUE,INDEX(codegemhist,MATCH(Qualification!H123,libgem,0)),""),"")</f>
        <v/>
      </c>
      <c r="G113" s="26" t="str">
        <f>IF(A113&lt;&gt;"",IF(Qualification!I123=TRUE,IF(INDEX(codegem,MATCH(Qualification!H123,libgem,0))&gt;=8000,INDEX(codegem,MATCH(Qualification!H123,libgem,0)),""),Qualification!H123),"")</f>
        <v/>
      </c>
      <c r="H113" s="26" t="str">
        <f>IF(A113&lt;&gt;"",IF(Qualification!Y123=TRUE,INDEX(libcatidinst,MATCH(Qualification!P123,libinst,0)),""),"")</f>
        <v/>
      </c>
      <c r="I113" s="26" t="str">
        <f>IF(OR(A113="",ISBLANK(Qualification!P123)),"",IF(Qualification!Y123=TRUE,INDEX(codeinst,MATCH(Qualification!P123,libinst,0)),Qualification!P123))</f>
        <v/>
      </c>
      <c r="J113" s="26" t="str">
        <f>IF(OR(A113="",ISBLANK(Qualification!Q123)),"",IF(Qualification!Z123=TRUE,INDEX(codetform,MATCH(Qualification!Q123,libtform,0)),Qualification!Q123))</f>
        <v/>
      </c>
      <c r="K113" s="26" t="str">
        <f t="shared" si="1"/>
        <v/>
      </c>
      <c r="L113" s="104" t="str">
        <f>IF(OR(A113="",ISBLANK(Qualification!R123)),"",Qualification!R123)</f>
        <v/>
      </c>
      <c r="M113" s="50" t="str">
        <f>IF(OR(A113="",ISBLANK(Qualification!S123)),"",Qualification!S123)</f>
        <v/>
      </c>
      <c r="N113" s="50" t="str">
        <f>IF(OR(A113="",ISBLANK(Qualification!T123)),"",IF(Qualification!AC123=TRUE,INDEX(coderesult,MATCH(Qualification!T123,libresult,0)),Qualification!T123))</f>
        <v/>
      </c>
      <c r="O113" s="50" t="str">
        <f>IF(OR(A113="",ISBLANK(Qualification!U123),Qualification!U123="-"),"",IF(ISNA(MATCH(Qualification!U123,libtwolang,0)),Qualification!U123,IF(Qualification!AC123=TRUE,INDEX(codetwolang,MATCH(Qualification!U123,libtwolang,0)),Qualification!U123)))</f>
        <v/>
      </c>
      <c r="P113" s="50" t="str">
        <f>IF(OR(A113="",ISBLANK(Qualification!V123)),"",Qualification!V123)</f>
        <v/>
      </c>
    </row>
    <row r="114" spans="1:16">
      <c r="A114" s="26" t="str">
        <f>IF(Qualification!$A124&lt;&gt;"",IF(Qualification!C124&lt;&gt;"",IF(Qualification!C124="LOC.ID",CONCATENATE("LOC.",Qualification!AG$12),Qualification!C124),""),"")</f>
        <v/>
      </c>
      <c r="B114" s="51" t="str">
        <f>IF(A114&lt;&gt;"",Qualification!J124,"")</f>
        <v/>
      </c>
      <c r="C114" s="26" t="str">
        <f>IF(A114&lt;&gt;"",IF(Qualification!E124=TRUE,INDEX(codesex,MATCH(Qualification!D124,libsex,0)),Qualification!D124),"")</f>
        <v/>
      </c>
      <c r="D114" s="104" t="str">
        <f>IF(OR(A114="",ISBLANK(Qualification!F124)),"",Qualification!F124)</f>
        <v/>
      </c>
      <c r="E114" s="26" t="str">
        <f>IF(A114&lt;&gt;"",IF(Qualification!I124=TRUE,IF(INDEX(codegem,MATCH(Qualification!H124,libgem,0))&lt;8000,INDEX(codegem,MATCH(Qualification!H124,libgem,0)),""),Qualification!H124),"")</f>
        <v/>
      </c>
      <c r="F114" s="26" t="str">
        <f>IF(A114&lt;&gt;"",IF(Qualification!I124=TRUE,INDEX(codegemhist,MATCH(Qualification!H124,libgem,0)),""),"")</f>
        <v/>
      </c>
      <c r="G114" s="26" t="str">
        <f>IF(A114&lt;&gt;"",IF(Qualification!I124=TRUE,IF(INDEX(codegem,MATCH(Qualification!H124,libgem,0))&gt;=8000,INDEX(codegem,MATCH(Qualification!H124,libgem,0)),""),Qualification!H124),"")</f>
        <v/>
      </c>
      <c r="H114" s="26" t="str">
        <f>IF(A114&lt;&gt;"",IF(Qualification!Y124=TRUE,INDEX(libcatidinst,MATCH(Qualification!P124,libinst,0)),""),"")</f>
        <v/>
      </c>
      <c r="I114" s="26" t="str">
        <f>IF(OR(A114="",ISBLANK(Qualification!P124)),"",IF(Qualification!Y124=TRUE,INDEX(codeinst,MATCH(Qualification!P124,libinst,0)),Qualification!P124))</f>
        <v/>
      </c>
      <c r="J114" s="26" t="str">
        <f>IF(OR(A114="",ISBLANK(Qualification!Q124)),"",IF(Qualification!Z124=TRUE,INDEX(codetform,MATCH(Qualification!Q124,libtform,0)),Qualification!Q124))</f>
        <v/>
      </c>
      <c r="K114" s="26" t="str">
        <f t="shared" si="1"/>
        <v/>
      </c>
      <c r="L114" s="104" t="str">
        <f>IF(OR(A114="",ISBLANK(Qualification!R124)),"",Qualification!R124)</f>
        <v/>
      </c>
      <c r="M114" s="50" t="str">
        <f>IF(OR(A114="",ISBLANK(Qualification!S124)),"",Qualification!S124)</f>
        <v/>
      </c>
      <c r="N114" s="50" t="str">
        <f>IF(OR(A114="",ISBLANK(Qualification!T124)),"",IF(Qualification!AC124=TRUE,INDEX(coderesult,MATCH(Qualification!T124,libresult,0)),Qualification!T124))</f>
        <v/>
      </c>
      <c r="O114" s="50" t="str">
        <f>IF(OR(A114="",ISBLANK(Qualification!U124),Qualification!U124="-"),"",IF(ISNA(MATCH(Qualification!U124,libtwolang,0)),Qualification!U124,IF(Qualification!AC124=TRUE,INDEX(codetwolang,MATCH(Qualification!U124,libtwolang,0)),Qualification!U124)))</f>
        <v/>
      </c>
      <c r="P114" s="50" t="str">
        <f>IF(OR(A114="",ISBLANK(Qualification!V124)),"",Qualification!V124)</f>
        <v/>
      </c>
    </row>
    <row r="115" spans="1:16">
      <c r="A115" s="26" t="str">
        <f>IF(Qualification!$A125&lt;&gt;"",IF(Qualification!C125&lt;&gt;"",IF(Qualification!C125="LOC.ID",CONCATENATE("LOC.",Qualification!AG$12),Qualification!C125),""),"")</f>
        <v/>
      </c>
      <c r="B115" s="51" t="str">
        <f>IF(A115&lt;&gt;"",Qualification!J125,"")</f>
        <v/>
      </c>
      <c r="C115" s="26" t="str">
        <f>IF(A115&lt;&gt;"",IF(Qualification!E125=TRUE,INDEX(codesex,MATCH(Qualification!D125,libsex,0)),Qualification!D125),"")</f>
        <v/>
      </c>
      <c r="D115" s="104" t="str">
        <f>IF(OR(A115="",ISBLANK(Qualification!F125)),"",Qualification!F125)</f>
        <v/>
      </c>
      <c r="E115" s="26" t="str">
        <f>IF(A115&lt;&gt;"",IF(Qualification!I125=TRUE,IF(INDEX(codegem,MATCH(Qualification!H125,libgem,0))&lt;8000,INDEX(codegem,MATCH(Qualification!H125,libgem,0)),""),Qualification!H125),"")</f>
        <v/>
      </c>
      <c r="F115" s="26" t="str">
        <f>IF(A115&lt;&gt;"",IF(Qualification!I125=TRUE,INDEX(codegemhist,MATCH(Qualification!H125,libgem,0)),""),"")</f>
        <v/>
      </c>
      <c r="G115" s="26" t="str">
        <f>IF(A115&lt;&gt;"",IF(Qualification!I125=TRUE,IF(INDEX(codegem,MATCH(Qualification!H125,libgem,0))&gt;=8000,INDEX(codegem,MATCH(Qualification!H125,libgem,0)),""),Qualification!H125),"")</f>
        <v/>
      </c>
      <c r="H115" s="26" t="str">
        <f>IF(A115&lt;&gt;"",IF(Qualification!Y125=TRUE,INDEX(libcatidinst,MATCH(Qualification!P125,libinst,0)),""),"")</f>
        <v/>
      </c>
      <c r="I115" s="26" t="str">
        <f>IF(OR(A115="",ISBLANK(Qualification!P125)),"",IF(Qualification!Y125=TRUE,INDEX(codeinst,MATCH(Qualification!P125,libinst,0)),Qualification!P125))</f>
        <v/>
      </c>
      <c r="J115" s="26" t="str">
        <f>IF(OR(A115="",ISBLANK(Qualification!Q125)),"",IF(Qualification!Z125=TRUE,INDEX(codetform,MATCH(Qualification!Q125,libtform,0)),Qualification!Q125))</f>
        <v/>
      </c>
      <c r="K115" s="26" t="str">
        <f t="shared" si="1"/>
        <v/>
      </c>
      <c r="L115" s="104" t="str">
        <f>IF(OR(A115="",ISBLANK(Qualification!R125)),"",Qualification!R125)</f>
        <v/>
      </c>
      <c r="M115" s="50" t="str">
        <f>IF(OR(A115="",ISBLANK(Qualification!S125)),"",Qualification!S125)</f>
        <v/>
      </c>
      <c r="N115" s="50" t="str">
        <f>IF(OR(A115="",ISBLANK(Qualification!T125)),"",IF(Qualification!AC125=TRUE,INDEX(coderesult,MATCH(Qualification!T125,libresult,0)),Qualification!T125))</f>
        <v/>
      </c>
      <c r="O115" s="50" t="str">
        <f>IF(OR(A115="",ISBLANK(Qualification!U125),Qualification!U125="-"),"",IF(ISNA(MATCH(Qualification!U125,libtwolang,0)),Qualification!U125,IF(Qualification!AC125=TRUE,INDEX(codetwolang,MATCH(Qualification!U125,libtwolang,0)),Qualification!U125)))</f>
        <v/>
      </c>
      <c r="P115" s="50" t="str">
        <f>IF(OR(A115="",ISBLANK(Qualification!V125)),"",Qualification!V125)</f>
        <v/>
      </c>
    </row>
    <row r="116" spans="1:16">
      <c r="A116" s="26" t="str">
        <f>IF(Qualification!$A126&lt;&gt;"",IF(Qualification!C126&lt;&gt;"",IF(Qualification!C126="LOC.ID",CONCATENATE("LOC.",Qualification!AG$12),Qualification!C126),""),"")</f>
        <v/>
      </c>
      <c r="B116" s="51" t="str">
        <f>IF(A116&lt;&gt;"",Qualification!J126,"")</f>
        <v/>
      </c>
      <c r="C116" s="26" t="str">
        <f>IF(A116&lt;&gt;"",IF(Qualification!E126=TRUE,INDEX(codesex,MATCH(Qualification!D126,libsex,0)),Qualification!D126),"")</f>
        <v/>
      </c>
      <c r="D116" s="104" t="str">
        <f>IF(OR(A116="",ISBLANK(Qualification!F126)),"",Qualification!F126)</f>
        <v/>
      </c>
      <c r="E116" s="26" t="str">
        <f>IF(A116&lt;&gt;"",IF(Qualification!I126=TRUE,IF(INDEX(codegem,MATCH(Qualification!H126,libgem,0))&lt;8000,INDEX(codegem,MATCH(Qualification!H126,libgem,0)),""),Qualification!H126),"")</f>
        <v/>
      </c>
      <c r="F116" s="26" t="str">
        <f>IF(A116&lt;&gt;"",IF(Qualification!I126=TRUE,INDEX(codegemhist,MATCH(Qualification!H126,libgem,0)),""),"")</f>
        <v/>
      </c>
      <c r="G116" s="26" t="str">
        <f>IF(A116&lt;&gt;"",IF(Qualification!I126=TRUE,IF(INDEX(codegem,MATCH(Qualification!H126,libgem,0))&gt;=8000,INDEX(codegem,MATCH(Qualification!H126,libgem,0)),""),Qualification!H126),"")</f>
        <v/>
      </c>
      <c r="H116" s="26" t="str">
        <f>IF(A116&lt;&gt;"",IF(Qualification!Y126=TRUE,INDEX(libcatidinst,MATCH(Qualification!P126,libinst,0)),""),"")</f>
        <v/>
      </c>
      <c r="I116" s="26" t="str">
        <f>IF(OR(A116="",ISBLANK(Qualification!P126)),"",IF(Qualification!Y126=TRUE,INDEX(codeinst,MATCH(Qualification!P126,libinst,0)),Qualification!P126))</f>
        <v/>
      </c>
      <c r="J116" s="26" t="str">
        <f>IF(OR(A116="",ISBLANK(Qualification!Q126)),"",IF(Qualification!Z126=TRUE,INDEX(codetform,MATCH(Qualification!Q126,libtform,0)),Qualification!Q126))</f>
        <v/>
      </c>
      <c r="K116" s="26" t="str">
        <f t="shared" si="1"/>
        <v/>
      </c>
      <c r="L116" s="104" t="str">
        <f>IF(OR(A116="",ISBLANK(Qualification!R126)),"",Qualification!R126)</f>
        <v/>
      </c>
      <c r="M116" s="50" t="str">
        <f>IF(OR(A116="",ISBLANK(Qualification!S126)),"",Qualification!S126)</f>
        <v/>
      </c>
      <c r="N116" s="50" t="str">
        <f>IF(OR(A116="",ISBLANK(Qualification!T126)),"",IF(Qualification!AC126=TRUE,INDEX(coderesult,MATCH(Qualification!T126,libresult,0)),Qualification!T126))</f>
        <v/>
      </c>
      <c r="O116" s="50" t="str">
        <f>IF(OR(A116="",ISBLANK(Qualification!U126),Qualification!U126="-"),"",IF(ISNA(MATCH(Qualification!U126,libtwolang,0)),Qualification!U126,IF(Qualification!AC126=TRUE,INDEX(codetwolang,MATCH(Qualification!U126,libtwolang,0)),Qualification!U126)))</f>
        <v/>
      </c>
      <c r="P116" s="50" t="str">
        <f>IF(OR(A116="",ISBLANK(Qualification!V126)),"",Qualification!V126)</f>
        <v/>
      </c>
    </row>
    <row r="117" spans="1:16">
      <c r="A117" s="26" t="str">
        <f>IF(Qualification!$A127&lt;&gt;"",IF(Qualification!C127&lt;&gt;"",IF(Qualification!C127="LOC.ID",CONCATENATE("LOC.",Qualification!AG$12),Qualification!C127),""),"")</f>
        <v/>
      </c>
      <c r="B117" s="51" t="str">
        <f>IF(A117&lt;&gt;"",Qualification!J127,"")</f>
        <v/>
      </c>
      <c r="C117" s="26" t="str">
        <f>IF(A117&lt;&gt;"",IF(Qualification!E127=TRUE,INDEX(codesex,MATCH(Qualification!D127,libsex,0)),Qualification!D127),"")</f>
        <v/>
      </c>
      <c r="D117" s="104" t="str">
        <f>IF(OR(A117="",ISBLANK(Qualification!F127)),"",Qualification!F127)</f>
        <v/>
      </c>
      <c r="E117" s="26" t="str">
        <f>IF(A117&lt;&gt;"",IF(Qualification!I127=TRUE,IF(INDEX(codegem,MATCH(Qualification!H127,libgem,0))&lt;8000,INDEX(codegem,MATCH(Qualification!H127,libgem,0)),""),Qualification!H127),"")</f>
        <v/>
      </c>
      <c r="F117" s="26" t="str">
        <f>IF(A117&lt;&gt;"",IF(Qualification!I127=TRUE,INDEX(codegemhist,MATCH(Qualification!H127,libgem,0)),""),"")</f>
        <v/>
      </c>
      <c r="G117" s="26" t="str">
        <f>IF(A117&lt;&gt;"",IF(Qualification!I127=TRUE,IF(INDEX(codegem,MATCH(Qualification!H127,libgem,0))&gt;=8000,INDEX(codegem,MATCH(Qualification!H127,libgem,0)),""),Qualification!H127),"")</f>
        <v/>
      </c>
      <c r="H117" s="26" t="str">
        <f>IF(A117&lt;&gt;"",IF(Qualification!Y127=TRUE,INDEX(libcatidinst,MATCH(Qualification!P127,libinst,0)),""),"")</f>
        <v/>
      </c>
      <c r="I117" s="26" t="str">
        <f>IF(OR(A117="",ISBLANK(Qualification!P127)),"",IF(Qualification!Y127=TRUE,INDEX(codeinst,MATCH(Qualification!P127,libinst,0)),Qualification!P127))</f>
        <v/>
      </c>
      <c r="J117" s="26" t="str">
        <f>IF(OR(A117="",ISBLANK(Qualification!Q127)),"",IF(Qualification!Z127=TRUE,INDEX(codetform,MATCH(Qualification!Q127,libtform,0)),Qualification!Q127))</f>
        <v/>
      </c>
      <c r="K117" s="26" t="str">
        <f t="shared" si="1"/>
        <v/>
      </c>
      <c r="L117" s="104" t="str">
        <f>IF(OR(A117="",ISBLANK(Qualification!R127)),"",Qualification!R127)</f>
        <v/>
      </c>
      <c r="M117" s="50" t="str">
        <f>IF(OR(A117="",ISBLANK(Qualification!S127)),"",Qualification!S127)</f>
        <v/>
      </c>
      <c r="N117" s="50" t="str">
        <f>IF(OR(A117="",ISBLANK(Qualification!T127)),"",IF(Qualification!AC127=TRUE,INDEX(coderesult,MATCH(Qualification!T127,libresult,0)),Qualification!T127))</f>
        <v/>
      </c>
      <c r="O117" s="50" t="str">
        <f>IF(OR(A117="",ISBLANK(Qualification!U127),Qualification!U127="-"),"",IF(ISNA(MATCH(Qualification!U127,libtwolang,0)),Qualification!U127,IF(Qualification!AC127=TRUE,INDEX(codetwolang,MATCH(Qualification!U127,libtwolang,0)),Qualification!U127)))</f>
        <v/>
      </c>
      <c r="P117" s="50" t="str">
        <f>IF(OR(A117="",ISBLANK(Qualification!V127)),"",Qualification!V127)</f>
        <v/>
      </c>
    </row>
    <row r="118" spans="1:16">
      <c r="A118" s="26" t="str">
        <f>IF(Qualification!$A128&lt;&gt;"",IF(Qualification!C128&lt;&gt;"",IF(Qualification!C128="LOC.ID",CONCATENATE("LOC.",Qualification!AG$12),Qualification!C128),""),"")</f>
        <v/>
      </c>
      <c r="B118" s="51" t="str">
        <f>IF(A118&lt;&gt;"",Qualification!J128,"")</f>
        <v/>
      </c>
      <c r="C118" s="26" t="str">
        <f>IF(A118&lt;&gt;"",IF(Qualification!E128=TRUE,INDEX(codesex,MATCH(Qualification!D128,libsex,0)),Qualification!D128),"")</f>
        <v/>
      </c>
      <c r="D118" s="104" t="str">
        <f>IF(OR(A118="",ISBLANK(Qualification!F128)),"",Qualification!F128)</f>
        <v/>
      </c>
      <c r="E118" s="26" t="str">
        <f>IF(A118&lt;&gt;"",IF(Qualification!I128=TRUE,IF(INDEX(codegem,MATCH(Qualification!H128,libgem,0))&lt;8000,INDEX(codegem,MATCH(Qualification!H128,libgem,0)),""),Qualification!H128),"")</f>
        <v/>
      </c>
      <c r="F118" s="26" t="str">
        <f>IF(A118&lt;&gt;"",IF(Qualification!I128=TRUE,INDEX(codegemhist,MATCH(Qualification!H128,libgem,0)),""),"")</f>
        <v/>
      </c>
      <c r="G118" s="26" t="str">
        <f>IF(A118&lt;&gt;"",IF(Qualification!I128=TRUE,IF(INDEX(codegem,MATCH(Qualification!H128,libgem,0))&gt;=8000,INDEX(codegem,MATCH(Qualification!H128,libgem,0)),""),Qualification!H128),"")</f>
        <v/>
      </c>
      <c r="H118" s="26" t="str">
        <f>IF(A118&lt;&gt;"",IF(Qualification!Y128=TRUE,INDEX(libcatidinst,MATCH(Qualification!P128,libinst,0)),""),"")</f>
        <v/>
      </c>
      <c r="I118" s="26" t="str">
        <f>IF(OR(A118="",ISBLANK(Qualification!P128)),"",IF(Qualification!Y128=TRUE,INDEX(codeinst,MATCH(Qualification!P128,libinst,0)),Qualification!P128))</f>
        <v/>
      </c>
      <c r="J118" s="26" t="str">
        <f>IF(OR(A118="",ISBLANK(Qualification!Q128)),"",IF(Qualification!Z128=TRUE,INDEX(codetform,MATCH(Qualification!Q128,libtform,0)),Qualification!Q128))</f>
        <v/>
      </c>
      <c r="K118" s="26" t="str">
        <f t="shared" si="1"/>
        <v/>
      </c>
      <c r="L118" s="104" t="str">
        <f>IF(OR(A118="",ISBLANK(Qualification!R128)),"",Qualification!R128)</f>
        <v/>
      </c>
      <c r="M118" s="50" t="str">
        <f>IF(OR(A118="",ISBLANK(Qualification!S128)),"",Qualification!S128)</f>
        <v/>
      </c>
      <c r="N118" s="50" t="str">
        <f>IF(OR(A118="",ISBLANK(Qualification!T128)),"",IF(Qualification!AC128=TRUE,INDEX(coderesult,MATCH(Qualification!T128,libresult,0)),Qualification!T128))</f>
        <v/>
      </c>
      <c r="O118" s="50" t="str">
        <f>IF(OR(A118="",ISBLANK(Qualification!U128),Qualification!U128="-"),"",IF(ISNA(MATCH(Qualification!U128,libtwolang,0)),Qualification!U128,IF(Qualification!AC128=TRUE,INDEX(codetwolang,MATCH(Qualification!U128,libtwolang,0)),Qualification!U128)))</f>
        <v/>
      </c>
      <c r="P118" s="50" t="str">
        <f>IF(OR(A118="",ISBLANK(Qualification!V128)),"",Qualification!V128)</f>
        <v/>
      </c>
    </row>
    <row r="119" spans="1:16">
      <c r="A119" s="26" t="str">
        <f>IF(Qualification!$A129&lt;&gt;"",IF(Qualification!C129&lt;&gt;"",IF(Qualification!C129="LOC.ID",CONCATENATE("LOC.",Qualification!AG$12),Qualification!C129),""),"")</f>
        <v/>
      </c>
      <c r="B119" s="51" t="str">
        <f>IF(A119&lt;&gt;"",Qualification!J129,"")</f>
        <v/>
      </c>
      <c r="C119" s="26" t="str">
        <f>IF(A119&lt;&gt;"",IF(Qualification!E129=TRUE,INDEX(codesex,MATCH(Qualification!D129,libsex,0)),Qualification!D129),"")</f>
        <v/>
      </c>
      <c r="D119" s="104" t="str">
        <f>IF(OR(A119="",ISBLANK(Qualification!F129)),"",Qualification!F129)</f>
        <v/>
      </c>
      <c r="E119" s="26" t="str">
        <f>IF(A119&lt;&gt;"",IF(Qualification!I129=TRUE,IF(INDEX(codegem,MATCH(Qualification!H129,libgem,0))&lt;8000,INDEX(codegem,MATCH(Qualification!H129,libgem,0)),""),Qualification!H129),"")</f>
        <v/>
      </c>
      <c r="F119" s="26" t="str">
        <f>IF(A119&lt;&gt;"",IF(Qualification!I129=TRUE,INDEX(codegemhist,MATCH(Qualification!H129,libgem,0)),""),"")</f>
        <v/>
      </c>
      <c r="G119" s="26" t="str">
        <f>IF(A119&lt;&gt;"",IF(Qualification!I129=TRUE,IF(INDEX(codegem,MATCH(Qualification!H129,libgem,0))&gt;=8000,INDEX(codegem,MATCH(Qualification!H129,libgem,0)),""),Qualification!H129),"")</f>
        <v/>
      </c>
      <c r="H119" s="26" t="str">
        <f>IF(A119&lt;&gt;"",IF(Qualification!Y129=TRUE,INDEX(libcatidinst,MATCH(Qualification!P129,libinst,0)),""),"")</f>
        <v/>
      </c>
      <c r="I119" s="26" t="str">
        <f>IF(OR(A119="",ISBLANK(Qualification!P129)),"",IF(Qualification!Y129=TRUE,INDEX(codeinst,MATCH(Qualification!P129,libinst,0)),Qualification!P129))</f>
        <v/>
      </c>
      <c r="J119" s="26" t="str">
        <f>IF(OR(A119="",ISBLANK(Qualification!Q129)),"",IF(Qualification!Z129=TRUE,INDEX(codetform,MATCH(Qualification!Q129,libtform,0)),Qualification!Q129))</f>
        <v/>
      </c>
      <c r="K119" s="26" t="str">
        <f t="shared" si="1"/>
        <v/>
      </c>
      <c r="L119" s="104" t="str">
        <f>IF(OR(A119="",ISBLANK(Qualification!R129)),"",Qualification!R129)</f>
        <v/>
      </c>
      <c r="M119" s="50" t="str">
        <f>IF(OR(A119="",ISBLANK(Qualification!S129)),"",Qualification!S129)</f>
        <v/>
      </c>
      <c r="N119" s="50" t="str">
        <f>IF(OR(A119="",ISBLANK(Qualification!T129)),"",IF(Qualification!AC129=TRUE,INDEX(coderesult,MATCH(Qualification!T129,libresult,0)),Qualification!T129))</f>
        <v/>
      </c>
      <c r="O119" s="50" t="str">
        <f>IF(OR(A119="",ISBLANK(Qualification!U129),Qualification!U129="-"),"",IF(ISNA(MATCH(Qualification!U129,libtwolang,0)),Qualification!U129,IF(Qualification!AC129=TRUE,INDEX(codetwolang,MATCH(Qualification!U129,libtwolang,0)),Qualification!U129)))</f>
        <v/>
      </c>
      <c r="P119" s="50" t="str">
        <f>IF(OR(A119="",ISBLANK(Qualification!V129)),"",Qualification!V129)</f>
        <v/>
      </c>
    </row>
    <row r="120" spans="1:16">
      <c r="A120" s="26" t="str">
        <f>IF(Qualification!$A130&lt;&gt;"",IF(Qualification!C130&lt;&gt;"",IF(Qualification!C130="LOC.ID",CONCATENATE("LOC.",Qualification!AG$12),Qualification!C130),""),"")</f>
        <v/>
      </c>
      <c r="B120" s="51" t="str">
        <f>IF(A120&lt;&gt;"",Qualification!J130,"")</f>
        <v/>
      </c>
      <c r="C120" s="26" t="str">
        <f>IF(A120&lt;&gt;"",IF(Qualification!E130=TRUE,INDEX(codesex,MATCH(Qualification!D130,libsex,0)),Qualification!D130),"")</f>
        <v/>
      </c>
      <c r="D120" s="104" t="str">
        <f>IF(OR(A120="",ISBLANK(Qualification!F130)),"",Qualification!F130)</f>
        <v/>
      </c>
      <c r="E120" s="26" t="str">
        <f>IF(A120&lt;&gt;"",IF(Qualification!I130=TRUE,IF(INDEX(codegem,MATCH(Qualification!H130,libgem,0))&lt;8000,INDEX(codegem,MATCH(Qualification!H130,libgem,0)),""),Qualification!H130),"")</f>
        <v/>
      </c>
      <c r="F120" s="26" t="str">
        <f>IF(A120&lt;&gt;"",IF(Qualification!I130=TRUE,INDEX(codegemhist,MATCH(Qualification!H130,libgem,0)),""),"")</f>
        <v/>
      </c>
      <c r="G120" s="26" t="str">
        <f>IF(A120&lt;&gt;"",IF(Qualification!I130=TRUE,IF(INDEX(codegem,MATCH(Qualification!H130,libgem,0))&gt;=8000,INDEX(codegem,MATCH(Qualification!H130,libgem,0)),""),Qualification!H130),"")</f>
        <v/>
      </c>
      <c r="H120" s="26" t="str">
        <f>IF(A120&lt;&gt;"",IF(Qualification!Y130=TRUE,INDEX(libcatidinst,MATCH(Qualification!P130,libinst,0)),""),"")</f>
        <v/>
      </c>
      <c r="I120" s="26" t="str">
        <f>IF(OR(A120="",ISBLANK(Qualification!P130)),"",IF(Qualification!Y130=TRUE,INDEX(codeinst,MATCH(Qualification!P130,libinst,0)),Qualification!P130))</f>
        <v/>
      </c>
      <c r="J120" s="26" t="str">
        <f>IF(OR(A120="",ISBLANK(Qualification!Q130)),"",IF(Qualification!Z130=TRUE,INDEX(codetform,MATCH(Qualification!Q130,libtform,0)),Qualification!Q130))</f>
        <v/>
      </c>
      <c r="K120" s="26" t="str">
        <f t="shared" si="1"/>
        <v/>
      </c>
      <c r="L120" s="104" t="str">
        <f>IF(OR(A120="",ISBLANK(Qualification!R130)),"",Qualification!R130)</f>
        <v/>
      </c>
      <c r="M120" s="50" t="str">
        <f>IF(OR(A120="",ISBLANK(Qualification!S130)),"",Qualification!S130)</f>
        <v/>
      </c>
      <c r="N120" s="50" t="str">
        <f>IF(OR(A120="",ISBLANK(Qualification!T130)),"",IF(Qualification!AC130=TRUE,INDEX(coderesult,MATCH(Qualification!T130,libresult,0)),Qualification!T130))</f>
        <v/>
      </c>
      <c r="O120" s="50" t="str">
        <f>IF(OR(A120="",ISBLANK(Qualification!U130),Qualification!U130="-"),"",IF(ISNA(MATCH(Qualification!U130,libtwolang,0)),Qualification!U130,IF(Qualification!AC130=TRUE,INDEX(codetwolang,MATCH(Qualification!U130,libtwolang,0)),Qualification!U130)))</f>
        <v/>
      </c>
      <c r="P120" s="50" t="str">
        <f>IF(OR(A120="",ISBLANK(Qualification!V130)),"",Qualification!V130)</f>
        <v/>
      </c>
    </row>
    <row r="121" spans="1:16">
      <c r="A121" s="26" t="str">
        <f>IF(Qualification!$A131&lt;&gt;"",IF(Qualification!C131&lt;&gt;"",IF(Qualification!C131="LOC.ID",CONCATENATE("LOC.",Qualification!AG$12),Qualification!C131),""),"")</f>
        <v/>
      </c>
      <c r="B121" s="51" t="str">
        <f>IF(A121&lt;&gt;"",Qualification!J131,"")</f>
        <v/>
      </c>
      <c r="C121" s="26" t="str">
        <f>IF(A121&lt;&gt;"",IF(Qualification!E131=TRUE,INDEX(codesex,MATCH(Qualification!D131,libsex,0)),Qualification!D131),"")</f>
        <v/>
      </c>
      <c r="D121" s="104" t="str">
        <f>IF(OR(A121="",ISBLANK(Qualification!F131)),"",Qualification!F131)</f>
        <v/>
      </c>
      <c r="E121" s="26" t="str">
        <f>IF(A121&lt;&gt;"",IF(Qualification!I131=TRUE,IF(INDEX(codegem,MATCH(Qualification!H131,libgem,0))&lt;8000,INDEX(codegem,MATCH(Qualification!H131,libgem,0)),""),Qualification!H131),"")</f>
        <v/>
      </c>
      <c r="F121" s="26" t="str">
        <f>IF(A121&lt;&gt;"",IF(Qualification!I131=TRUE,INDEX(codegemhist,MATCH(Qualification!H131,libgem,0)),""),"")</f>
        <v/>
      </c>
      <c r="G121" s="26" t="str">
        <f>IF(A121&lt;&gt;"",IF(Qualification!I131=TRUE,IF(INDEX(codegem,MATCH(Qualification!H131,libgem,0))&gt;=8000,INDEX(codegem,MATCH(Qualification!H131,libgem,0)),""),Qualification!H131),"")</f>
        <v/>
      </c>
      <c r="H121" s="26" t="str">
        <f>IF(A121&lt;&gt;"",IF(Qualification!Y131=TRUE,INDEX(libcatidinst,MATCH(Qualification!P131,libinst,0)),""),"")</f>
        <v/>
      </c>
      <c r="I121" s="26" t="str">
        <f>IF(OR(A121="",ISBLANK(Qualification!P131)),"",IF(Qualification!Y131=TRUE,INDEX(codeinst,MATCH(Qualification!P131,libinst,0)),Qualification!P131))</f>
        <v/>
      </c>
      <c r="J121" s="26" t="str">
        <f>IF(OR(A121="",ISBLANK(Qualification!Q131)),"",IF(Qualification!Z131=TRUE,INDEX(codetform,MATCH(Qualification!Q131,libtform,0)),Qualification!Q131))</f>
        <v/>
      </c>
      <c r="K121" s="26" t="str">
        <f t="shared" si="1"/>
        <v/>
      </c>
      <c r="L121" s="104" t="str">
        <f>IF(OR(A121="",ISBLANK(Qualification!R131)),"",Qualification!R131)</f>
        <v/>
      </c>
      <c r="M121" s="50" t="str">
        <f>IF(OR(A121="",ISBLANK(Qualification!S131)),"",Qualification!S131)</f>
        <v/>
      </c>
      <c r="N121" s="50" t="str">
        <f>IF(OR(A121="",ISBLANK(Qualification!T131)),"",IF(Qualification!AC131=TRUE,INDEX(coderesult,MATCH(Qualification!T131,libresult,0)),Qualification!T131))</f>
        <v/>
      </c>
      <c r="O121" s="50" t="str">
        <f>IF(OR(A121="",ISBLANK(Qualification!U131),Qualification!U131="-"),"",IF(ISNA(MATCH(Qualification!U131,libtwolang,0)),Qualification!U131,IF(Qualification!AC131=TRUE,INDEX(codetwolang,MATCH(Qualification!U131,libtwolang,0)),Qualification!U131)))</f>
        <v/>
      </c>
      <c r="P121" s="50" t="str">
        <f>IF(OR(A121="",ISBLANK(Qualification!V131)),"",Qualification!V131)</f>
        <v/>
      </c>
    </row>
    <row r="122" spans="1:16">
      <c r="A122" s="26" t="str">
        <f>IF(Qualification!$A132&lt;&gt;"",IF(Qualification!C132&lt;&gt;"",IF(Qualification!C132="LOC.ID",CONCATENATE("LOC.",Qualification!AG$12),Qualification!C132),""),"")</f>
        <v/>
      </c>
      <c r="B122" s="51" t="str">
        <f>IF(A122&lt;&gt;"",Qualification!J132,"")</f>
        <v/>
      </c>
      <c r="C122" s="26" t="str">
        <f>IF(A122&lt;&gt;"",IF(Qualification!E132=TRUE,INDEX(codesex,MATCH(Qualification!D132,libsex,0)),Qualification!D132),"")</f>
        <v/>
      </c>
      <c r="D122" s="104" t="str">
        <f>IF(OR(A122="",ISBLANK(Qualification!F132)),"",Qualification!F132)</f>
        <v/>
      </c>
      <c r="E122" s="26" t="str">
        <f>IF(A122&lt;&gt;"",IF(Qualification!I132=TRUE,IF(INDEX(codegem,MATCH(Qualification!H132,libgem,0))&lt;8000,INDEX(codegem,MATCH(Qualification!H132,libgem,0)),""),Qualification!H132),"")</f>
        <v/>
      </c>
      <c r="F122" s="26" t="str">
        <f>IF(A122&lt;&gt;"",IF(Qualification!I132=TRUE,INDEX(codegemhist,MATCH(Qualification!H132,libgem,0)),""),"")</f>
        <v/>
      </c>
      <c r="G122" s="26" t="str">
        <f>IF(A122&lt;&gt;"",IF(Qualification!I132=TRUE,IF(INDEX(codegem,MATCH(Qualification!H132,libgem,0))&gt;=8000,INDEX(codegem,MATCH(Qualification!H132,libgem,0)),""),Qualification!H132),"")</f>
        <v/>
      </c>
      <c r="H122" s="26" t="str">
        <f>IF(A122&lt;&gt;"",IF(Qualification!Y132=TRUE,INDEX(libcatidinst,MATCH(Qualification!P132,libinst,0)),""),"")</f>
        <v/>
      </c>
      <c r="I122" s="26" t="str">
        <f>IF(OR(A122="",ISBLANK(Qualification!P132)),"",IF(Qualification!Y132=TRUE,INDEX(codeinst,MATCH(Qualification!P132,libinst,0)),Qualification!P132))</f>
        <v/>
      </c>
      <c r="J122" s="26" t="str">
        <f>IF(OR(A122="",ISBLANK(Qualification!Q132)),"",IF(Qualification!Z132=TRUE,INDEX(codetform,MATCH(Qualification!Q132,libtform,0)),Qualification!Q132))</f>
        <v/>
      </c>
      <c r="K122" s="26" t="str">
        <f t="shared" si="1"/>
        <v/>
      </c>
      <c r="L122" s="104" t="str">
        <f>IF(OR(A122="",ISBLANK(Qualification!R132)),"",Qualification!R132)</f>
        <v/>
      </c>
      <c r="M122" s="50" t="str">
        <f>IF(OR(A122="",ISBLANK(Qualification!S132)),"",Qualification!S132)</f>
        <v/>
      </c>
      <c r="N122" s="50" t="str">
        <f>IF(OR(A122="",ISBLANK(Qualification!T132)),"",IF(Qualification!AC132=TRUE,INDEX(coderesult,MATCH(Qualification!T132,libresult,0)),Qualification!T132))</f>
        <v/>
      </c>
      <c r="O122" s="50" t="str">
        <f>IF(OR(A122="",ISBLANK(Qualification!U132),Qualification!U132="-"),"",IF(ISNA(MATCH(Qualification!U132,libtwolang,0)),Qualification!U132,IF(Qualification!AC132=TRUE,INDEX(codetwolang,MATCH(Qualification!U132,libtwolang,0)),Qualification!U132)))</f>
        <v/>
      </c>
      <c r="P122" s="50" t="str">
        <f>IF(OR(A122="",ISBLANK(Qualification!V132)),"",Qualification!V132)</f>
        <v/>
      </c>
    </row>
    <row r="123" spans="1:16">
      <c r="A123" s="26" t="str">
        <f>IF(Qualification!$A133&lt;&gt;"",IF(Qualification!C133&lt;&gt;"",IF(Qualification!C133="LOC.ID",CONCATENATE("LOC.",Qualification!AG$12),Qualification!C133),""),"")</f>
        <v/>
      </c>
      <c r="B123" s="51" t="str">
        <f>IF(A123&lt;&gt;"",Qualification!J133,"")</f>
        <v/>
      </c>
      <c r="C123" s="26" t="str">
        <f>IF(A123&lt;&gt;"",IF(Qualification!E133=TRUE,INDEX(codesex,MATCH(Qualification!D133,libsex,0)),Qualification!D133),"")</f>
        <v/>
      </c>
      <c r="D123" s="104" t="str">
        <f>IF(OR(A123="",ISBLANK(Qualification!F133)),"",Qualification!F133)</f>
        <v/>
      </c>
      <c r="E123" s="26" t="str">
        <f>IF(A123&lt;&gt;"",IF(Qualification!I133=TRUE,IF(INDEX(codegem,MATCH(Qualification!H133,libgem,0))&lt;8000,INDEX(codegem,MATCH(Qualification!H133,libgem,0)),""),Qualification!H133),"")</f>
        <v/>
      </c>
      <c r="F123" s="26" t="str">
        <f>IF(A123&lt;&gt;"",IF(Qualification!I133=TRUE,INDEX(codegemhist,MATCH(Qualification!H133,libgem,0)),""),"")</f>
        <v/>
      </c>
      <c r="G123" s="26" t="str">
        <f>IF(A123&lt;&gt;"",IF(Qualification!I133=TRUE,IF(INDEX(codegem,MATCH(Qualification!H133,libgem,0))&gt;=8000,INDEX(codegem,MATCH(Qualification!H133,libgem,0)),""),Qualification!H133),"")</f>
        <v/>
      </c>
      <c r="H123" s="26" t="str">
        <f>IF(A123&lt;&gt;"",IF(Qualification!Y133=TRUE,INDEX(libcatidinst,MATCH(Qualification!P133,libinst,0)),""),"")</f>
        <v/>
      </c>
      <c r="I123" s="26" t="str">
        <f>IF(OR(A123="",ISBLANK(Qualification!P133)),"",IF(Qualification!Y133=TRUE,INDEX(codeinst,MATCH(Qualification!P133,libinst,0)),Qualification!P133))</f>
        <v/>
      </c>
      <c r="J123" s="26" t="str">
        <f>IF(OR(A123="",ISBLANK(Qualification!Q133)),"",IF(Qualification!Z133=TRUE,INDEX(codetform,MATCH(Qualification!Q133,libtform,0)),Qualification!Q133))</f>
        <v/>
      </c>
      <c r="K123" s="26" t="str">
        <f t="shared" si="1"/>
        <v/>
      </c>
      <c r="L123" s="104" t="str">
        <f>IF(OR(A123="",ISBLANK(Qualification!R133)),"",Qualification!R133)</f>
        <v/>
      </c>
      <c r="M123" s="50" t="str">
        <f>IF(OR(A123="",ISBLANK(Qualification!S133)),"",Qualification!S133)</f>
        <v/>
      </c>
      <c r="N123" s="50" t="str">
        <f>IF(OR(A123="",ISBLANK(Qualification!T133)),"",IF(Qualification!AC133=TRUE,INDEX(coderesult,MATCH(Qualification!T133,libresult,0)),Qualification!T133))</f>
        <v/>
      </c>
      <c r="O123" s="50" t="str">
        <f>IF(OR(A123="",ISBLANK(Qualification!U133),Qualification!U133="-"),"",IF(ISNA(MATCH(Qualification!U133,libtwolang,0)),Qualification!U133,IF(Qualification!AC133=TRUE,INDEX(codetwolang,MATCH(Qualification!U133,libtwolang,0)),Qualification!U133)))</f>
        <v/>
      </c>
      <c r="P123" s="50" t="str">
        <f>IF(OR(A123="",ISBLANK(Qualification!V133)),"",Qualification!V133)</f>
        <v/>
      </c>
    </row>
    <row r="124" spans="1:16">
      <c r="A124" s="26" t="str">
        <f>IF(Qualification!$A134&lt;&gt;"",IF(Qualification!C134&lt;&gt;"",IF(Qualification!C134="LOC.ID",CONCATENATE("LOC.",Qualification!AG$12),Qualification!C134),""),"")</f>
        <v/>
      </c>
      <c r="B124" s="51" t="str">
        <f>IF(A124&lt;&gt;"",Qualification!J134,"")</f>
        <v/>
      </c>
      <c r="C124" s="26" t="str">
        <f>IF(A124&lt;&gt;"",IF(Qualification!E134=TRUE,INDEX(codesex,MATCH(Qualification!D134,libsex,0)),Qualification!D134),"")</f>
        <v/>
      </c>
      <c r="D124" s="104" t="str">
        <f>IF(OR(A124="",ISBLANK(Qualification!F134)),"",Qualification!F134)</f>
        <v/>
      </c>
      <c r="E124" s="26" t="str">
        <f>IF(A124&lt;&gt;"",IF(Qualification!I134=TRUE,IF(INDEX(codegem,MATCH(Qualification!H134,libgem,0))&lt;8000,INDEX(codegem,MATCH(Qualification!H134,libgem,0)),""),Qualification!H134),"")</f>
        <v/>
      </c>
      <c r="F124" s="26" t="str">
        <f>IF(A124&lt;&gt;"",IF(Qualification!I134=TRUE,INDEX(codegemhist,MATCH(Qualification!H134,libgem,0)),""),"")</f>
        <v/>
      </c>
      <c r="G124" s="26" t="str">
        <f>IF(A124&lt;&gt;"",IF(Qualification!I134=TRUE,IF(INDEX(codegem,MATCH(Qualification!H134,libgem,0))&gt;=8000,INDEX(codegem,MATCH(Qualification!H134,libgem,0)),""),Qualification!H134),"")</f>
        <v/>
      </c>
      <c r="H124" s="26" t="str">
        <f>IF(A124&lt;&gt;"",IF(Qualification!Y134=TRUE,INDEX(libcatidinst,MATCH(Qualification!P134,libinst,0)),""),"")</f>
        <v/>
      </c>
      <c r="I124" s="26" t="str">
        <f>IF(OR(A124="",ISBLANK(Qualification!P134)),"",IF(Qualification!Y134=TRUE,INDEX(codeinst,MATCH(Qualification!P134,libinst,0)),Qualification!P134))</f>
        <v/>
      </c>
      <c r="J124" s="26" t="str">
        <f>IF(OR(A124="",ISBLANK(Qualification!Q134)),"",IF(Qualification!Z134=TRUE,INDEX(codetform,MATCH(Qualification!Q134,libtform,0)),Qualification!Q134))</f>
        <v/>
      </c>
      <c r="K124" s="26" t="str">
        <f t="shared" si="1"/>
        <v/>
      </c>
      <c r="L124" s="104" t="str">
        <f>IF(OR(A124="",ISBLANK(Qualification!R134)),"",Qualification!R134)</f>
        <v/>
      </c>
      <c r="M124" s="50" t="str">
        <f>IF(OR(A124="",ISBLANK(Qualification!S134)),"",Qualification!S134)</f>
        <v/>
      </c>
      <c r="N124" s="50" t="str">
        <f>IF(OR(A124="",ISBLANK(Qualification!T134)),"",IF(Qualification!AC134=TRUE,INDEX(coderesult,MATCH(Qualification!T134,libresult,0)),Qualification!T134))</f>
        <v/>
      </c>
      <c r="O124" s="50" t="str">
        <f>IF(OR(A124="",ISBLANK(Qualification!U134),Qualification!U134="-"),"",IF(ISNA(MATCH(Qualification!U134,libtwolang,0)),Qualification!U134,IF(Qualification!AC134=TRUE,INDEX(codetwolang,MATCH(Qualification!U134,libtwolang,0)),Qualification!U134)))</f>
        <v/>
      </c>
      <c r="P124" s="50" t="str">
        <f>IF(OR(A124="",ISBLANK(Qualification!V134)),"",Qualification!V134)</f>
        <v/>
      </c>
    </row>
    <row r="125" spans="1:16">
      <c r="A125" s="26" t="str">
        <f>IF(Qualification!$A135&lt;&gt;"",IF(Qualification!C135&lt;&gt;"",IF(Qualification!C135="LOC.ID",CONCATENATE("LOC.",Qualification!AG$12),Qualification!C135),""),"")</f>
        <v/>
      </c>
      <c r="B125" s="51" t="str">
        <f>IF(A125&lt;&gt;"",Qualification!J135,"")</f>
        <v/>
      </c>
      <c r="C125" s="26" t="str">
        <f>IF(A125&lt;&gt;"",IF(Qualification!E135=TRUE,INDEX(codesex,MATCH(Qualification!D135,libsex,0)),Qualification!D135),"")</f>
        <v/>
      </c>
      <c r="D125" s="104" t="str">
        <f>IF(OR(A125="",ISBLANK(Qualification!F135)),"",Qualification!F135)</f>
        <v/>
      </c>
      <c r="E125" s="26" t="str">
        <f>IF(A125&lt;&gt;"",IF(Qualification!I135=TRUE,IF(INDEX(codegem,MATCH(Qualification!H135,libgem,0))&lt;8000,INDEX(codegem,MATCH(Qualification!H135,libgem,0)),""),Qualification!H135),"")</f>
        <v/>
      </c>
      <c r="F125" s="26" t="str">
        <f>IF(A125&lt;&gt;"",IF(Qualification!I135=TRUE,INDEX(codegemhist,MATCH(Qualification!H135,libgem,0)),""),"")</f>
        <v/>
      </c>
      <c r="G125" s="26" t="str">
        <f>IF(A125&lt;&gt;"",IF(Qualification!I135=TRUE,IF(INDEX(codegem,MATCH(Qualification!H135,libgem,0))&gt;=8000,INDEX(codegem,MATCH(Qualification!H135,libgem,0)),""),Qualification!H135),"")</f>
        <v/>
      </c>
      <c r="H125" s="26" t="str">
        <f>IF(A125&lt;&gt;"",IF(Qualification!Y135=TRUE,INDEX(libcatidinst,MATCH(Qualification!P135,libinst,0)),""),"")</f>
        <v/>
      </c>
      <c r="I125" s="26" t="str">
        <f>IF(OR(A125="",ISBLANK(Qualification!P135)),"",IF(Qualification!Y135=TRUE,INDEX(codeinst,MATCH(Qualification!P135,libinst,0)),Qualification!P135))</f>
        <v/>
      </c>
      <c r="J125" s="26" t="str">
        <f>IF(OR(A125="",ISBLANK(Qualification!Q135)),"",IF(Qualification!Z135=TRUE,INDEX(codetform,MATCH(Qualification!Q135,libtform,0)),Qualification!Q135))</f>
        <v/>
      </c>
      <c r="K125" s="26" t="str">
        <f t="shared" si="1"/>
        <v/>
      </c>
      <c r="L125" s="104" t="str">
        <f>IF(OR(A125="",ISBLANK(Qualification!R135)),"",Qualification!R135)</f>
        <v/>
      </c>
      <c r="M125" s="50" t="str">
        <f>IF(OR(A125="",ISBLANK(Qualification!S135)),"",Qualification!S135)</f>
        <v/>
      </c>
      <c r="N125" s="50" t="str">
        <f>IF(OR(A125="",ISBLANK(Qualification!T135)),"",IF(Qualification!AC135=TRUE,INDEX(coderesult,MATCH(Qualification!T135,libresult,0)),Qualification!T135))</f>
        <v/>
      </c>
      <c r="O125" s="50" t="str">
        <f>IF(OR(A125="",ISBLANK(Qualification!U135),Qualification!U135="-"),"",IF(ISNA(MATCH(Qualification!U135,libtwolang,0)),Qualification!U135,IF(Qualification!AC135=TRUE,INDEX(codetwolang,MATCH(Qualification!U135,libtwolang,0)),Qualification!U135)))</f>
        <v/>
      </c>
      <c r="P125" s="50" t="str">
        <f>IF(OR(A125="",ISBLANK(Qualification!V135)),"",Qualification!V135)</f>
        <v/>
      </c>
    </row>
    <row r="126" spans="1:16">
      <c r="A126" s="26" t="str">
        <f>IF(Qualification!$A136&lt;&gt;"",IF(Qualification!C136&lt;&gt;"",IF(Qualification!C136="LOC.ID",CONCATENATE("LOC.",Qualification!AG$12),Qualification!C136),""),"")</f>
        <v/>
      </c>
      <c r="B126" s="51" t="str">
        <f>IF(A126&lt;&gt;"",Qualification!J136,"")</f>
        <v/>
      </c>
      <c r="C126" s="26" t="str">
        <f>IF(A126&lt;&gt;"",IF(Qualification!E136=TRUE,INDEX(codesex,MATCH(Qualification!D136,libsex,0)),Qualification!D136),"")</f>
        <v/>
      </c>
      <c r="D126" s="104" t="str">
        <f>IF(OR(A126="",ISBLANK(Qualification!F136)),"",Qualification!F136)</f>
        <v/>
      </c>
      <c r="E126" s="26" t="str">
        <f>IF(A126&lt;&gt;"",IF(Qualification!I136=TRUE,IF(INDEX(codegem,MATCH(Qualification!H136,libgem,0))&lt;8000,INDEX(codegem,MATCH(Qualification!H136,libgem,0)),""),Qualification!H136),"")</f>
        <v/>
      </c>
      <c r="F126" s="26" t="str">
        <f>IF(A126&lt;&gt;"",IF(Qualification!I136=TRUE,INDEX(codegemhist,MATCH(Qualification!H136,libgem,0)),""),"")</f>
        <v/>
      </c>
      <c r="G126" s="26" t="str">
        <f>IF(A126&lt;&gt;"",IF(Qualification!I136=TRUE,IF(INDEX(codegem,MATCH(Qualification!H136,libgem,0))&gt;=8000,INDEX(codegem,MATCH(Qualification!H136,libgem,0)),""),Qualification!H136),"")</f>
        <v/>
      </c>
      <c r="H126" s="26" t="str">
        <f>IF(A126&lt;&gt;"",IF(Qualification!Y136=TRUE,INDEX(libcatidinst,MATCH(Qualification!P136,libinst,0)),""),"")</f>
        <v/>
      </c>
      <c r="I126" s="26" t="str">
        <f>IF(OR(A126="",ISBLANK(Qualification!P136)),"",IF(Qualification!Y136=TRUE,INDEX(codeinst,MATCH(Qualification!P136,libinst,0)),Qualification!P136))</f>
        <v/>
      </c>
      <c r="J126" s="26" t="str">
        <f>IF(OR(A126="",ISBLANK(Qualification!Q136)),"",IF(Qualification!Z136=TRUE,INDEX(codetform,MATCH(Qualification!Q136,libtform,0)),Qualification!Q136))</f>
        <v/>
      </c>
      <c r="K126" s="26" t="str">
        <f t="shared" si="1"/>
        <v/>
      </c>
      <c r="L126" s="104" t="str">
        <f>IF(OR(A126="",ISBLANK(Qualification!R136)),"",Qualification!R136)</f>
        <v/>
      </c>
      <c r="M126" s="50" t="str">
        <f>IF(OR(A126="",ISBLANK(Qualification!S136)),"",Qualification!S136)</f>
        <v/>
      </c>
      <c r="N126" s="50" t="str">
        <f>IF(OR(A126="",ISBLANK(Qualification!T136)),"",IF(Qualification!AC136=TRUE,INDEX(coderesult,MATCH(Qualification!T136,libresult,0)),Qualification!T136))</f>
        <v/>
      </c>
      <c r="O126" s="50" t="str">
        <f>IF(OR(A126="",ISBLANK(Qualification!U136),Qualification!U136="-"),"",IF(ISNA(MATCH(Qualification!U136,libtwolang,0)),Qualification!U136,IF(Qualification!AC136=TRUE,INDEX(codetwolang,MATCH(Qualification!U136,libtwolang,0)),Qualification!U136)))</f>
        <v/>
      </c>
      <c r="P126" s="50" t="str">
        <f>IF(OR(A126="",ISBLANK(Qualification!V136)),"",Qualification!V136)</f>
        <v/>
      </c>
    </row>
    <row r="127" spans="1:16">
      <c r="A127" s="26" t="str">
        <f>IF(Qualification!$A137&lt;&gt;"",IF(Qualification!C137&lt;&gt;"",IF(Qualification!C137="LOC.ID",CONCATENATE("LOC.",Qualification!AG$12),Qualification!C137),""),"")</f>
        <v/>
      </c>
      <c r="B127" s="51" t="str">
        <f>IF(A127&lt;&gt;"",Qualification!J137,"")</f>
        <v/>
      </c>
      <c r="C127" s="26" t="str">
        <f>IF(A127&lt;&gt;"",IF(Qualification!E137=TRUE,INDEX(codesex,MATCH(Qualification!D137,libsex,0)),Qualification!D137),"")</f>
        <v/>
      </c>
      <c r="D127" s="104" t="str">
        <f>IF(OR(A127="",ISBLANK(Qualification!F137)),"",Qualification!F137)</f>
        <v/>
      </c>
      <c r="E127" s="26" t="str">
        <f>IF(A127&lt;&gt;"",IF(Qualification!I137=TRUE,IF(INDEX(codegem,MATCH(Qualification!H137,libgem,0))&lt;8000,INDEX(codegem,MATCH(Qualification!H137,libgem,0)),""),Qualification!H137),"")</f>
        <v/>
      </c>
      <c r="F127" s="26" t="str">
        <f>IF(A127&lt;&gt;"",IF(Qualification!I137=TRUE,INDEX(codegemhist,MATCH(Qualification!H137,libgem,0)),""),"")</f>
        <v/>
      </c>
      <c r="G127" s="26" t="str">
        <f>IF(A127&lt;&gt;"",IF(Qualification!I137=TRUE,IF(INDEX(codegem,MATCH(Qualification!H137,libgem,0))&gt;=8000,INDEX(codegem,MATCH(Qualification!H137,libgem,0)),""),Qualification!H137),"")</f>
        <v/>
      </c>
      <c r="H127" s="26" t="str">
        <f>IF(A127&lt;&gt;"",IF(Qualification!Y137=TRUE,INDEX(libcatidinst,MATCH(Qualification!P137,libinst,0)),""),"")</f>
        <v/>
      </c>
      <c r="I127" s="26" t="str">
        <f>IF(OR(A127="",ISBLANK(Qualification!P137)),"",IF(Qualification!Y137=TRUE,INDEX(codeinst,MATCH(Qualification!P137,libinst,0)),Qualification!P137))</f>
        <v/>
      </c>
      <c r="J127" s="26" t="str">
        <f>IF(OR(A127="",ISBLANK(Qualification!Q137)),"",IF(Qualification!Z137=TRUE,INDEX(codetform,MATCH(Qualification!Q137,libtform,0)),Qualification!Q137))</f>
        <v/>
      </c>
      <c r="K127" s="26" t="str">
        <f t="shared" si="1"/>
        <v/>
      </c>
      <c r="L127" s="104" t="str">
        <f>IF(OR(A127="",ISBLANK(Qualification!R137)),"",Qualification!R137)</f>
        <v/>
      </c>
      <c r="M127" s="50" t="str">
        <f>IF(OR(A127="",ISBLANK(Qualification!S137)),"",Qualification!S137)</f>
        <v/>
      </c>
      <c r="N127" s="50" t="str">
        <f>IF(OR(A127="",ISBLANK(Qualification!T137)),"",IF(Qualification!AC137=TRUE,INDEX(coderesult,MATCH(Qualification!T137,libresult,0)),Qualification!T137))</f>
        <v/>
      </c>
      <c r="O127" s="50" t="str">
        <f>IF(OR(A127="",ISBLANK(Qualification!U137),Qualification!U137="-"),"",IF(ISNA(MATCH(Qualification!U137,libtwolang,0)),Qualification!U137,IF(Qualification!AC137=TRUE,INDEX(codetwolang,MATCH(Qualification!U137,libtwolang,0)),Qualification!U137)))</f>
        <v/>
      </c>
      <c r="P127" s="50" t="str">
        <f>IF(OR(A127="",ISBLANK(Qualification!V137)),"",Qualification!V137)</f>
        <v/>
      </c>
    </row>
    <row r="128" spans="1:16">
      <c r="A128" s="26" t="str">
        <f>IF(Qualification!$A138&lt;&gt;"",IF(Qualification!C138&lt;&gt;"",IF(Qualification!C138="LOC.ID",CONCATENATE("LOC.",Qualification!AG$12),Qualification!C138),""),"")</f>
        <v/>
      </c>
      <c r="B128" s="51" t="str">
        <f>IF(A128&lt;&gt;"",Qualification!J138,"")</f>
        <v/>
      </c>
      <c r="C128" s="26" t="str">
        <f>IF(A128&lt;&gt;"",IF(Qualification!E138=TRUE,INDEX(codesex,MATCH(Qualification!D138,libsex,0)),Qualification!D138),"")</f>
        <v/>
      </c>
      <c r="D128" s="104" t="str">
        <f>IF(OR(A128="",ISBLANK(Qualification!F138)),"",Qualification!F138)</f>
        <v/>
      </c>
      <c r="E128" s="26" t="str">
        <f>IF(A128&lt;&gt;"",IF(Qualification!I138=TRUE,IF(INDEX(codegem,MATCH(Qualification!H138,libgem,0))&lt;8000,INDEX(codegem,MATCH(Qualification!H138,libgem,0)),""),Qualification!H138),"")</f>
        <v/>
      </c>
      <c r="F128" s="26" t="str">
        <f>IF(A128&lt;&gt;"",IF(Qualification!I138=TRUE,INDEX(codegemhist,MATCH(Qualification!H138,libgem,0)),""),"")</f>
        <v/>
      </c>
      <c r="G128" s="26" t="str">
        <f>IF(A128&lt;&gt;"",IF(Qualification!I138=TRUE,IF(INDEX(codegem,MATCH(Qualification!H138,libgem,0))&gt;=8000,INDEX(codegem,MATCH(Qualification!H138,libgem,0)),""),Qualification!H138),"")</f>
        <v/>
      </c>
      <c r="H128" s="26" t="str">
        <f>IF(A128&lt;&gt;"",IF(Qualification!Y138=TRUE,INDEX(libcatidinst,MATCH(Qualification!P138,libinst,0)),""),"")</f>
        <v/>
      </c>
      <c r="I128" s="26" t="str">
        <f>IF(OR(A128="",ISBLANK(Qualification!P138)),"",IF(Qualification!Y138=TRUE,INDEX(codeinst,MATCH(Qualification!P138,libinst,0)),Qualification!P138))</f>
        <v/>
      </c>
      <c r="J128" s="26" t="str">
        <f>IF(OR(A128="",ISBLANK(Qualification!Q138)),"",IF(Qualification!Z138=TRUE,INDEX(codetform,MATCH(Qualification!Q138,libtform,0)),Qualification!Q138))</f>
        <v/>
      </c>
      <c r="K128" s="26" t="str">
        <f t="shared" si="1"/>
        <v/>
      </c>
      <c r="L128" s="104" t="str">
        <f>IF(OR(A128="",ISBLANK(Qualification!R138)),"",Qualification!R138)</f>
        <v/>
      </c>
      <c r="M128" s="50" t="str">
        <f>IF(OR(A128="",ISBLANK(Qualification!S138)),"",Qualification!S138)</f>
        <v/>
      </c>
      <c r="N128" s="50" t="str">
        <f>IF(OR(A128="",ISBLANK(Qualification!T138)),"",IF(Qualification!AC138=TRUE,INDEX(coderesult,MATCH(Qualification!T138,libresult,0)),Qualification!T138))</f>
        <v/>
      </c>
      <c r="O128" s="50" t="str">
        <f>IF(OR(A128="",ISBLANK(Qualification!U138),Qualification!U138="-"),"",IF(ISNA(MATCH(Qualification!U138,libtwolang,0)),Qualification!U138,IF(Qualification!AC138=TRUE,INDEX(codetwolang,MATCH(Qualification!U138,libtwolang,0)),Qualification!U138)))</f>
        <v/>
      </c>
      <c r="P128" s="50" t="str">
        <f>IF(OR(A128="",ISBLANK(Qualification!V138)),"",Qualification!V138)</f>
        <v/>
      </c>
    </row>
    <row r="129" spans="1:16">
      <c r="A129" s="26" t="str">
        <f>IF(Qualification!$A139&lt;&gt;"",IF(Qualification!C139&lt;&gt;"",IF(Qualification!C139="LOC.ID",CONCATENATE("LOC.",Qualification!AG$12),Qualification!C139),""),"")</f>
        <v/>
      </c>
      <c r="B129" s="51" t="str">
        <f>IF(A129&lt;&gt;"",Qualification!J139,"")</f>
        <v/>
      </c>
      <c r="C129" s="26" t="str">
        <f>IF(A129&lt;&gt;"",IF(Qualification!E139=TRUE,INDEX(codesex,MATCH(Qualification!D139,libsex,0)),Qualification!D139),"")</f>
        <v/>
      </c>
      <c r="D129" s="104" t="str">
        <f>IF(OR(A129="",ISBLANK(Qualification!F139)),"",Qualification!F139)</f>
        <v/>
      </c>
      <c r="E129" s="26" t="str">
        <f>IF(A129&lt;&gt;"",IF(Qualification!I139=TRUE,IF(INDEX(codegem,MATCH(Qualification!H139,libgem,0))&lt;8000,INDEX(codegem,MATCH(Qualification!H139,libgem,0)),""),Qualification!H139),"")</f>
        <v/>
      </c>
      <c r="F129" s="26" t="str">
        <f>IF(A129&lt;&gt;"",IF(Qualification!I139=TRUE,INDEX(codegemhist,MATCH(Qualification!H139,libgem,0)),""),"")</f>
        <v/>
      </c>
      <c r="G129" s="26" t="str">
        <f>IF(A129&lt;&gt;"",IF(Qualification!I139=TRUE,IF(INDEX(codegem,MATCH(Qualification!H139,libgem,0))&gt;=8000,INDEX(codegem,MATCH(Qualification!H139,libgem,0)),""),Qualification!H139),"")</f>
        <v/>
      </c>
      <c r="H129" s="26" t="str">
        <f>IF(A129&lt;&gt;"",IF(Qualification!Y139=TRUE,INDEX(libcatidinst,MATCH(Qualification!P139,libinst,0)),""),"")</f>
        <v/>
      </c>
      <c r="I129" s="26" t="str">
        <f>IF(OR(A129="",ISBLANK(Qualification!P139)),"",IF(Qualification!Y139=TRUE,INDEX(codeinst,MATCH(Qualification!P139,libinst,0)),Qualification!P139))</f>
        <v/>
      </c>
      <c r="J129" s="26" t="str">
        <f>IF(OR(A129="",ISBLANK(Qualification!Q139)),"",IF(Qualification!Z139=TRUE,INDEX(codetform,MATCH(Qualification!Q139,libtform,0)),Qualification!Q139))</f>
        <v/>
      </c>
      <c r="K129" s="26" t="str">
        <f t="shared" si="1"/>
        <v/>
      </c>
      <c r="L129" s="104" t="str">
        <f>IF(OR(A129="",ISBLANK(Qualification!R139)),"",Qualification!R139)</f>
        <v/>
      </c>
      <c r="M129" s="50" t="str">
        <f>IF(OR(A129="",ISBLANK(Qualification!S139)),"",Qualification!S139)</f>
        <v/>
      </c>
      <c r="N129" s="50" t="str">
        <f>IF(OR(A129="",ISBLANK(Qualification!T139)),"",IF(Qualification!AC139=TRUE,INDEX(coderesult,MATCH(Qualification!T139,libresult,0)),Qualification!T139))</f>
        <v/>
      </c>
      <c r="O129" s="50" t="str">
        <f>IF(OR(A129="",ISBLANK(Qualification!U139),Qualification!U139="-"),"",IF(ISNA(MATCH(Qualification!U139,libtwolang,0)),Qualification!U139,IF(Qualification!AC139=TRUE,INDEX(codetwolang,MATCH(Qualification!U139,libtwolang,0)),Qualification!U139)))</f>
        <v/>
      </c>
      <c r="P129" s="50" t="str">
        <f>IF(OR(A129="",ISBLANK(Qualification!V139)),"",Qualification!V139)</f>
        <v/>
      </c>
    </row>
    <row r="130" spans="1:16">
      <c r="A130" s="26" t="str">
        <f>IF(Qualification!$A140&lt;&gt;"",IF(Qualification!C140&lt;&gt;"",IF(Qualification!C140="LOC.ID",CONCATENATE("LOC.",Qualification!AG$12),Qualification!C140),""),"")</f>
        <v/>
      </c>
      <c r="B130" s="51" t="str">
        <f>IF(A130&lt;&gt;"",Qualification!J140,"")</f>
        <v/>
      </c>
      <c r="C130" s="26" t="str">
        <f>IF(A130&lt;&gt;"",IF(Qualification!E140=TRUE,INDEX(codesex,MATCH(Qualification!D140,libsex,0)),Qualification!D140),"")</f>
        <v/>
      </c>
      <c r="D130" s="104" t="str">
        <f>IF(OR(A130="",ISBLANK(Qualification!F140)),"",Qualification!F140)</f>
        <v/>
      </c>
      <c r="E130" s="26" t="str">
        <f>IF(A130&lt;&gt;"",IF(Qualification!I140=TRUE,IF(INDEX(codegem,MATCH(Qualification!H140,libgem,0))&lt;8000,INDEX(codegem,MATCH(Qualification!H140,libgem,0)),""),Qualification!H140),"")</f>
        <v/>
      </c>
      <c r="F130" s="26" t="str">
        <f>IF(A130&lt;&gt;"",IF(Qualification!I140=TRUE,INDEX(codegemhist,MATCH(Qualification!H140,libgem,0)),""),"")</f>
        <v/>
      </c>
      <c r="G130" s="26" t="str">
        <f>IF(A130&lt;&gt;"",IF(Qualification!I140=TRUE,IF(INDEX(codegem,MATCH(Qualification!H140,libgem,0))&gt;=8000,INDEX(codegem,MATCH(Qualification!H140,libgem,0)),""),Qualification!H140),"")</f>
        <v/>
      </c>
      <c r="H130" s="26" t="str">
        <f>IF(A130&lt;&gt;"",IF(Qualification!Y140=TRUE,INDEX(libcatidinst,MATCH(Qualification!P140,libinst,0)),""),"")</f>
        <v/>
      </c>
      <c r="I130" s="26" t="str">
        <f>IF(OR(A130="",ISBLANK(Qualification!P140)),"",IF(Qualification!Y140=TRUE,INDEX(codeinst,MATCH(Qualification!P140,libinst,0)),Qualification!P140))</f>
        <v/>
      </c>
      <c r="J130" s="26" t="str">
        <f>IF(OR(A130="",ISBLANK(Qualification!Q140)),"",IF(Qualification!Z140=TRUE,INDEX(codetform,MATCH(Qualification!Q140,libtform,0)),Qualification!Q140))</f>
        <v/>
      </c>
      <c r="K130" s="26" t="str">
        <f t="shared" si="1"/>
        <v/>
      </c>
      <c r="L130" s="104" t="str">
        <f>IF(OR(A130="",ISBLANK(Qualification!R140)),"",Qualification!R140)</f>
        <v/>
      </c>
      <c r="M130" s="50" t="str">
        <f>IF(OR(A130="",ISBLANK(Qualification!S140)),"",Qualification!S140)</f>
        <v/>
      </c>
      <c r="N130" s="50" t="str">
        <f>IF(OR(A130="",ISBLANK(Qualification!T140)),"",IF(Qualification!AC140=TRUE,INDEX(coderesult,MATCH(Qualification!T140,libresult,0)),Qualification!T140))</f>
        <v/>
      </c>
      <c r="O130" s="50" t="str">
        <f>IF(OR(A130="",ISBLANK(Qualification!U140),Qualification!U140="-"),"",IF(ISNA(MATCH(Qualification!U140,libtwolang,0)),Qualification!U140,IF(Qualification!AC140=TRUE,INDEX(codetwolang,MATCH(Qualification!U140,libtwolang,0)),Qualification!U140)))</f>
        <v/>
      </c>
      <c r="P130" s="50" t="str">
        <f>IF(OR(A130="",ISBLANK(Qualification!V140)),"",Qualification!V140)</f>
        <v/>
      </c>
    </row>
    <row r="131" spans="1:16">
      <c r="A131" s="26" t="str">
        <f>IF(Qualification!$A141&lt;&gt;"",IF(Qualification!C141&lt;&gt;"",IF(Qualification!C141="LOC.ID",CONCATENATE("LOC.",Qualification!AG$12),Qualification!C141),""),"")</f>
        <v/>
      </c>
      <c r="B131" s="51" t="str">
        <f>IF(A131&lt;&gt;"",Qualification!J141,"")</f>
        <v/>
      </c>
      <c r="C131" s="26" t="str">
        <f>IF(A131&lt;&gt;"",IF(Qualification!E141=TRUE,INDEX(codesex,MATCH(Qualification!D141,libsex,0)),Qualification!D141),"")</f>
        <v/>
      </c>
      <c r="D131" s="104" t="str">
        <f>IF(OR(A131="",ISBLANK(Qualification!F141)),"",Qualification!F141)</f>
        <v/>
      </c>
      <c r="E131" s="26" t="str">
        <f>IF(A131&lt;&gt;"",IF(Qualification!I141=TRUE,IF(INDEX(codegem,MATCH(Qualification!H141,libgem,0))&lt;8000,INDEX(codegem,MATCH(Qualification!H141,libgem,0)),""),Qualification!H141),"")</f>
        <v/>
      </c>
      <c r="F131" s="26" t="str">
        <f>IF(A131&lt;&gt;"",IF(Qualification!I141=TRUE,INDEX(codegemhist,MATCH(Qualification!H141,libgem,0)),""),"")</f>
        <v/>
      </c>
      <c r="G131" s="26" t="str">
        <f>IF(A131&lt;&gt;"",IF(Qualification!I141=TRUE,IF(INDEX(codegem,MATCH(Qualification!H141,libgem,0))&gt;=8000,INDEX(codegem,MATCH(Qualification!H141,libgem,0)),""),Qualification!H141),"")</f>
        <v/>
      </c>
      <c r="H131" s="26" t="str">
        <f>IF(A131&lt;&gt;"",IF(Qualification!Y141=TRUE,INDEX(libcatidinst,MATCH(Qualification!P141,libinst,0)),""),"")</f>
        <v/>
      </c>
      <c r="I131" s="26" t="str">
        <f>IF(OR(A131="",ISBLANK(Qualification!P141)),"",IF(Qualification!Y141=TRUE,INDEX(codeinst,MATCH(Qualification!P141,libinst,0)),Qualification!P141))</f>
        <v/>
      </c>
      <c r="J131" s="26" t="str">
        <f>IF(OR(A131="",ISBLANK(Qualification!Q141)),"",IF(Qualification!Z141=TRUE,INDEX(codetform,MATCH(Qualification!Q141,libtform,0)),Qualification!Q141))</f>
        <v/>
      </c>
      <c r="K131" s="26" t="str">
        <f t="shared" ref="K131:K194" si="2">IF(A131="","",2)</f>
        <v/>
      </c>
      <c r="L131" s="104" t="str">
        <f>IF(OR(A131="",ISBLANK(Qualification!R141)),"",Qualification!R141)</f>
        <v/>
      </c>
      <c r="M131" s="50" t="str">
        <f>IF(OR(A131="",ISBLANK(Qualification!S141)),"",Qualification!S141)</f>
        <v/>
      </c>
      <c r="N131" s="50" t="str">
        <f>IF(OR(A131="",ISBLANK(Qualification!T141)),"",IF(Qualification!AC141=TRUE,INDEX(coderesult,MATCH(Qualification!T141,libresult,0)),Qualification!T141))</f>
        <v/>
      </c>
      <c r="O131" s="50" t="str">
        <f>IF(OR(A131="",ISBLANK(Qualification!U141),Qualification!U141="-"),"",IF(ISNA(MATCH(Qualification!U141,libtwolang,0)),Qualification!U141,IF(Qualification!AC141=TRUE,INDEX(codetwolang,MATCH(Qualification!U141,libtwolang,0)),Qualification!U141)))</f>
        <v/>
      </c>
      <c r="P131" s="50" t="str">
        <f>IF(OR(A131="",ISBLANK(Qualification!V141)),"",Qualification!V141)</f>
        <v/>
      </c>
    </row>
    <row r="132" spans="1:16">
      <c r="A132" s="26" t="str">
        <f>IF(Qualification!$A142&lt;&gt;"",IF(Qualification!C142&lt;&gt;"",IF(Qualification!C142="LOC.ID",CONCATENATE("LOC.",Qualification!AG$12),Qualification!C142),""),"")</f>
        <v/>
      </c>
      <c r="B132" s="51" t="str">
        <f>IF(A132&lt;&gt;"",Qualification!J142,"")</f>
        <v/>
      </c>
      <c r="C132" s="26" t="str">
        <f>IF(A132&lt;&gt;"",IF(Qualification!E142=TRUE,INDEX(codesex,MATCH(Qualification!D142,libsex,0)),Qualification!D142),"")</f>
        <v/>
      </c>
      <c r="D132" s="104" t="str">
        <f>IF(OR(A132="",ISBLANK(Qualification!F142)),"",Qualification!F142)</f>
        <v/>
      </c>
      <c r="E132" s="26" t="str">
        <f>IF(A132&lt;&gt;"",IF(Qualification!I142=TRUE,IF(INDEX(codegem,MATCH(Qualification!H142,libgem,0))&lt;8000,INDEX(codegem,MATCH(Qualification!H142,libgem,0)),""),Qualification!H142),"")</f>
        <v/>
      </c>
      <c r="F132" s="26" t="str">
        <f>IF(A132&lt;&gt;"",IF(Qualification!I142=TRUE,INDEX(codegemhist,MATCH(Qualification!H142,libgem,0)),""),"")</f>
        <v/>
      </c>
      <c r="G132" s="26" t="str">
        <f>IF(A132&lt;&gt;"",IF(Qualification!I142=TRUE,IF(INDEX(codegem,MATCH(Qualification!H142,libgem,0))&gt;=8000,INDEX(codegem,MATCH(Qualification!H142,libgem,0)),""),Qualification!H142),"")</f>
        <v/>
      </c>
      <c r="H132" s="26" t="str">
        <f>IF(A132&lt;&gt;"",IF(Qualification!Y142=TRUE,INDEX(libcatidinst,MATCH(Qualification!P142,libinst,0)),""),"")</f>
        <v/>
      </c>
      <c r="I132" s="26" t="str">
        <f>IF(OR(A132="",ISBLANK(Qualification!P142)),"",IF(Qualification!Y142=TRUE,INDEX(codeinst,MATCH(Qualification!P142,libinst,0)),Qualification!P142))</f>
        <v/>
      </c>
      <c r="J132" s="26" t="str">
        <f>IF(OR(A132="",ISBLANK(Qualification!Q142)),"",IF(Qualification!Z142=TRUE,INDEX(codetform,MATCH(Qualification!Q142,libtform,0)),Qualification!Q142))</f>
        <v/>
      </c>
      <c r="K132" s="26" t="str">
        <f t="shared" si="2"/>
        <v/>
      </c>
      <c r="L132" s="104" t="str">
        <f>IF(OR(A132="",ISBLANK(Qualification!R142)),"",Qualification!R142)</f>
        <v/>
      </c>
      <c r="M132" s="50" t="str">
        <f>IF(OR(A132="",ISBLANK(Qualification!S142)),"",Qualification!S142)</f>
        <v/>
      </c>
      <c r="N132" s="50" t="str">
        <f>IF(OR(A132="",ISBLANK(Qualification!T142)),"",IF(Qualification!AC142=TRUE,INDEX(coderesult,MATCH(Qualification!T142,libresult,0)),Qualification!T142))</f>
        <v/>
      </c>
      <c r="O132" s="50" t="str">
        <f>IF(OR(A132="",ISBLANK(Qualification!U142),Qualification!U142="-"),"",IF(ISNA(MATCH(Qualification!U142,libtwolang,0)),Qualification!U142,IF(Qualification!AC142=TRUE,INDEX(codetwolang,MATCH(Qualification!U142,libtwolang,0)),Qualification!U142)))</f>
        <v/>
      </c>
      <c r="P132" s="50" t="str">
        <f>IF(OR(A132="",ISBLANK(Qualification!V142)),"",Qualification!V142)</f>
        <v/>
      </c>
    </row>
    <row r="133" spans="1:16">
      <c r="A133" s="26" t="str">
        <f>IF(Qualification!$A143&lt;&gt;"",IF(Qualification!C143&lt;&gt;"",IF(Qualification!C143="LOC.ID",CONCATENATE("LOC.",Qualification!AG$12),Qualification!C143),""),"")</f>
        <v/>
      </c>
      <c r="B133" s="51" t="str">
        <f>IF(A133&lt;&gt;"",Qualification!J143,"")</f>
        <v/>
      </c>
      <c r="C133" s="26" t="str">
        <f>IF(A133&lt;&gt;"",IF(Qualification!E143=TRUE,INDEX(codesex,MATCH(Qualification!D143,libsex,0)),Qualification!D143),"")</f>
        <v/>
      </c>
      <c r="D133" s="104" t="str">
        <f>IF(OR(A133="",ISBLANK(Qualification!F143)),"",Qualification!F143)</f>
        <v/>
      </c>
      <c r="E133" s="26" t="str">
        <f>IF(A133&lt;&gt;"",IF(Qualification!I143=TRUE,IF(INDEX(codegem,MATCH(Qualification!H143,libgem,0))&lt;8000,INDEX(codegem,MATCH(Qualification!H143,libgem,0)),""),Qualification!H143),"")</f>
        <v/>
      </c>
      <c r="F133" s="26" t="str">
        <f>IF(A133&lt;&gt;"",IF(Qualification!I143=TRUE,INDEX(codegemhist,MATCH(Qualification!H143,libgem,0)),""),"")</f>
        <v/>
      </c>
      <c r="G133" s="26" t="str">
        <f>IF(A133&lt;&gt;"",IF(Qualification!I143=TRUE,IF(INDEX(codegem,MATCH(Qualification!H143,libgem,0))&gt;=8000,INDEX(codegem,MATCH(Qualification!H143,libgem,0)),""),Qualification!H143),"")</f>
        <v/>
      </c>
      <c r="H133" s="26" t="str">
        <f>IF(A133&lt;&gt;"",IF(Qualification!Y143=TRUE,INDEX(libcatidinst,MATCH(Qualification!P143,libinst,0)),""),"")</f>
        <v/>
      </c>
      <c r="I133" s="26" t="str">
        <f>IF(OR(A133="",ISBLANK(Qualification!P143)),"",IF(Qualification!Y143=TRUE,INDEX(codeinst,MATCH(Qualification!P143,libinst,0)),Qualification!P143))</f>
        <v/>
      </c>
      <c r="J133" s="26" t="str">
        <f>IF(OR(A133="",ISBLANK(Qualification!Q143)),"",IF(Qualification!Z143=TRUE,INDEX(codetform,MATCH(Qualification!Q143,libtform,0)),Qualification!Q143))</f>
        <v/>
      </c>
      <c r="K133" s="26" t="str">
        <f t="shared" si="2"/>
        <v/>
      </c>
      <c r="L133" s="104" t="str">
        <f>IF(OR(A133="",ISBLANK(Qualification!R143)),"",Qualification!R143)</f>
        <v/>
      </c>
      <c r="M133" s="50" t="str">
        <f>IF(OR(A133="",ISBLANK(Qualification!S143)),"",Qualification!S143)</f>
        <v/>
      </c>
      <c r="N133" s="50" t="str">
        <f>IF(OR(A133="",ISBLANK(Qualification!T143)),"",IF(Qualification!AC143=TRUE,INDEX(coderesult,MATCH(Qualification!T143,libresult,0)),Qualification!T143))</f>
        <v/>
      </c>
      <c r="O133" s="50" t="str">
        <f>IF(OR(A133="",ISBLANK(Qualification!U143),Qualification!U143="-"),"",IF(ISNA(MATCH(Qualification!U143,libtwolang,0)),Qualification!U143,IF(Qualification!AC143=TRUE,INDEX(codetwolang,MATCH(Qualification!U143,libtwolang,0)),Qualification!U143)))</f>
        <v/>
      </c>
      <c r="P133" s="50" t="str">
        <f>IF(OR(A133="",ISBLANK(Qualification!V143)),"",Qualification!V143)</f>
        <v/>
      </c>
    </row>
    <row r="134" spans="1:16">
      <c r="A134" s="26" t="str">
        <f>IF(Qualification!$A144&lt;&gt;"",IF(Qualification!C144&lt;&gt;"",IF(Qualification!C144="LOC.ID",CONCATENATE("LOC.",Qualification!AG$12),Qualification!C144),""),"")</f>
        <v/>
      </c>
      <c r="B134" s="51" t="str">
        <f>IF(A134&lt;&gt;"",Qualification!J144,"")</f>
        <v/>
      </c>
      <c r="C134" s="26" t="str">
        <f>IF(A134&lt;&gt;"",IF(Qualification!E144=TRUE,INDEX(codesex,MATCH(Qualification!D144,libsex,0)),Qualification!D144),"")</f>
        <v/>
      </c>
      <c r="D134" s="104" t="str">
        <f>IF(OR(A134="",ISBLANK(Qualification!F144)),"",Qualification!F144)</f>
        <v/>
      </c>
      <c r="E134" s="26" t="str">
        <f>IF(A134&lt;&gt;"",IF(Qualification!I144=TRUE,IF(INDEX(codegem,MATCH(Qualification!H144,libgem,0))&lt;8000,INDEX(codegem,MATCH(Qualification!H144,libgem,0)),""),Qualification!H144),"")</f>
        <v/>
      </c>
      <c r="F134" s="26" t="str">
        <f>IF(A134&lt;&gt;"",IF(Qualification!I144=TRUE,INDEX(codegemhist,MATCH(Qualification!H144,libgem,0)),""),"")</f>
        <v/>
      </c>
      <c r="G134" s="26" t="str">
        <f>IF(A134&lt;&gt;"",IF(Qualification!I144=TRUE,IF(INDEX(codegem,MATCH(Qualification!H144,libgem,0))&gt;=8000,INDEX(codegem,MATCH(Qualification!H144,libgem,0)),""),Qualification!H144),"")</f>
        <v/>
      </c>
      <c r="H134" s="26" t="str">
        <f>IF(A134&lt;&gt;"",IF(Qualification!Y144=TRUE,INDEX(libcatidinst,MATCH(Qualification!P144,libinst,0)),""),"")</f>
        <v/>
      </c>
      <c r="I134" s="26" t="str">
        <f>IF(OR(A134="",ISBLANK(Qualification!P144)),"",IF(Qualification!Y144=TRUE,INDEX(codeinst,MATCH(Qualification!P144,libinst,0)),Qualification!P144))</f>
        <v/>
      </c>
      <c r="J134" s="26" t="str">
        <f>IF(OR(A134="",ISBLANK(Qualification!Q144)),"",IF(Qualification!Z144=TRUE,INDEX(codetform,MATCH(Qualification!Q144,libtform,0)),Qualification!Q144))</f>
        <v/>
      </c>
      <c r="K134" s="26" t="str">
        <f t="shared" si="2"/>
        <v/>
      </c>
      <c r="L134" s="104" t="str">
        <f>IF(OR(A134="",ISBLANK(Qualification!R144)),"",Qualification!R144)</f>
        <v/>
      </c>
      <c r="M134" s="50" t="str">
        <f>IF(OR(A134="",ISBLANK(Qualification!S144)),"",Qualification!S144)</f>
        <v/>
      </c>
      <c r="N134" s="50" t="str">
        <f>IF(OR(A134="",ISBLANK(Qualification!T144)),"",IF(Qualification!AC144=TRUE,INDEX(coderesult,MATCH(Qualification!T144,libresult,0)),Qualification!T144))</f>
        <v/>
      </c>
      <c r="O134" s="50" t="str">
        <f>IF(OR(A134="",ISBLANK(Qualification!U144),Qualification!U144="-"),"",IF(ISNA(MATCH(Qualification!U144,libtwolang,0)),Qualification!U144,IF(Qualification!AC144=TRUE,INDEX(codetwolang,MATCH(Qualification!U144,libtwolang,0)),Qualification!U144)))</f>
        <v/>
      </c>
      <c r="P134" s="50" t="str">
        <f>IF(OR(A134="",ISBLANK(Qualification!V144)),"",Qualification!V144)</f>
        <v/>
      </c>
    </row>
    <row r="135" spans="1:16">
      <c r="A135" s="26" t="str">
        <f>IF(Qualification!$A145&lt;&gt;"",IF(Qualification!C145&lt;&gt;"",IF(Qualification!C145="LOC.ID",CONCATENATE("LOC.",Qualification!AG$12),Qualification!C145),""),"")</f>
        <v/>
      </c>
      <c r="B135" s="51" t="str">
        <f>IF(A135&lt;&gt;"",Qualification!J145,"")</f>
        <v/>
      </c>
      <c r="C135" s="26" t="str">
        <f>IF(A135&lt;&gt;"",IF(Qualification!E145=TRUE,INDEX(codesex,MATCH(Qualification!D145,libsex,0)),Qualification!D145),"")</f>
        <v/>
      </c>
      <c r="D135" s="104" t="str">
        <f>IF(OR(A135="",ISBLANK(Qualification!F145)),"",Qualification!F145)</f>
        <v/>
      </c>
      <c r="E135" s="26" t="str">
        <f>IF(A135&lt;&gt;"",IF(Qualification!I145=TRUE,IF(INDEX(codegem,MATCH(Qualification!H145,libgem,0))&lt;8000,INDEX(codegem,MATCH(Qualification!H145,libgem,0)),""),Qualification!H145),"")</f>
        <v/>
      </c>
      <c r="F135" s="26" t="str">
        <f>IF(A135&lt;&gt;"",IF(Qualification!I145=TRUE,INDEX(codegemhist,MATCH(Qualification!H145,libgem,0)),""),"")</f>
        <v/>
      </c>
      <c r="G135" s="26" t="str">
        <f>IF(A135&lt;&gt;"",IF(Qualification!I145=TRUE,IF(INDEX(codegem,MATCH(Qualification!H145,libgem,0))&gt;=8000,INDEX(codegem,MATCH(Qualification!H145,libgem,0)),""),Qualification!H145),"")</f>
        <v/>
      </c>
      <c r="H135" s="26" t="str">
        <f>IF(A135&lt;&gt;"",IF(Qualification!Y145=TRUE,INDEX(libcatidinst,MATCH(Qualification!P145,libinst,0)),""),"")</f>
        <v/>
      </c>
      <c r="I135" s="26" t="str">
        <f>IF(OR(A135="",ISBLANK(Qualification!P145)),"",IF(Qualification!Y145=TRUE,INDEX(codeinst,MATCH(Qualification!P145,libinst,0)),Qualification!P145))</f>
        <v/>
      </c>
      <c r="J135" s="26" t="str">
        <f>IF(OR(A135="",ISBLANK(Qualification!Q145)),"",IF(Qualification!Z145=TRUE,INDEX(codetform,MATCH(Qualification!Q145,libtform,0)),Qualification!Q145))</f>
        <v/>
      </c>
      <c r="K135" s="26" t="str">
        <f t="shared" si="2"/>
        <v/>
      </c>
      <c r="L135" s="104" t="str">
        <f>IF(OR(A135="",ISBLANK(Qualification!R145)),"",Qualification!R145)</f>
        <v/>
      </c>
      <c r="M135" s="50" t="str">
        <f>IF(OR(A135="",ISBLANK(Qualification!S145)),"",Qualification!S145)</f>
        <v/>
      </c>
      <c r="N135" s="50" t="str">
        <f>IF(OR(A135="",ISBLANK(Qualification!T145)),"",IF(Qualification!AC145=TRUE,INDEX(coderesult,MATCH(Qualification!T145,libresult,0)),Qualification!T145))</f>
        <v/>
      </c>
      <c r="O135" s="50" t="str">
        <f>IF(OR(A135="",ISBLANK(Qualification!U145),Qualification!U145="-"),"",IF(ISNA(MATCH(Qualification!U145,libtwolang,0)),Qualification!U145,IF(Qualification!AC145=TRUE,INDEX(codetwolang,MATCH(Qualification!U145,libtwolang,0)),Qualification!U145)))</f>
        <v/>
      </c>
      <c r="P135" s="50" t="str">
        <f>IF(OR(A135="",ISBLANK(Qualification!V145)),"",Qualification!V145)</f>
        <v/>
      </c>
    </row>
    <row r="136" spans="1:16">
      <c r="A136" s="26" t="str">
        <f>IF(Qualification!$A146&lt;&gt;"",IF(Qualification!C146&lt;&gt;"",IF(Qualification!C146="LOC.ID",CONCATENATE("LOC.",Qualification!AG$12),Qualification!C146),""),"")</f>
        <v/>
      </c>
      <c r="B136" s="51" t="str">
        <f>IF(A136&lt;&gt;"",Qualification!J146,"")</f>
        <v/>
      </c>
      <c r="C136" s="26" t="str">
        <f>IF(A136&lt;&gt;"",IF(Qualification!E146=TRUE,INDEX(codesex,MATCH(Qualification!D146,libsex,0)),Qualification!D146),"")</f>
        <v/>
      </c>
      <c r="D136" s="104" t="str">
        <f>IF(OR(A136="",ISBLANK(Qualification!F146)),"",Qualification!F146)</f>
        <v/>
      </c>
      <c r="E136" s="26" t="str">
        <f>IF(A136&lt;&gt;"",IF(Qualification!I146=TRUE,IF(INDEX(codegem,MATCH(Qualification!H146,libgem,0))&lt;8000,INDEX(codegem,MATCH(Qualification!H146,libgem,0)),""),Qualification!H146),"")</f>
        <v/>
      </c>
      <c r="F136" s="26" t="str">
        <f>IF(A136&lt;&gt;"",IF(Qualification!I146=TRUE,INDEX(codegemhist,MATCH(Qualification!H146,libgem,0)),""),"")</f>
        <v/>
      </c>
      <c r="G136" s="26" t="str">
        <f>IF(A136&lt;&gt;"",IF(Qualification!I146=TRUE,IF(INDEX(codegem,MATCH(Qualification!H146,libgem,0))&gt;=8000,INDEX(codegem,MATCH(Qualification!H146,libgem,0)),""),Qualification!H146),"")</f>
        <v/>
      </c>
      <c r="H136" s="26" t="str">
        <f>IF(A136&lt;&gt;"",IF(Qualification!Y146=TRUE,INDEX(libcatidinst,MATCH(Qualification!P146,libinst,0)),""),"")</f>
        <v/>
      </c>
      <c r="I136" s="26" t="str">
        <f>IF(OR(A136="",ISBLANK(Qualification!P146)),"",IF(Qualification!Y146=TRUE,INDEX(codeinst,MATCH(Qualification!P146,libinst,0)),Qualification!P146))</f>
        <v/>
      </c>
      <c r="J136" s="26" t="str">
        <f>IF(OR(A136="",ISBLANK(Qualification!Q146)),"",IF(Qualification!Z146=TRUE,INDEX(codetform,MATCH(Qualification!Q146,libtform,0)),Qualification!Q146))</f>
        <v/>
      </c>
      <c r="K136" s="26" t="str">
        <f t="shared" si="2"/>
        <v/>
      </c>
      <c r="L136" s="104" t="str">
        <f>IF(OR(A136="",ISBLANK(Qualification!R146)),"",Qualification!R146)</f>
        <v/>
      </c>
      <c r="M136" s="50" t="str">
        <f>IF(OR(A136="",ISBLANK(Qualification!S146)),"",Qualification!S146)</f>
        <v/>
      </c>
      <c r="N136" s="50" t="str">
        <f>IF(OR(A136="",ISBLANK(Qualification!T146)),"",IF(Qualification!AC146=TRUE,INDEX(coderesult,MATCH(Qualification!T146,libresult,0)),Qualification!T146))</f>
        <v/>
      </c>
      <c r="O136" s="50" t="str">
        <f>IF(OR(A136="",ISBLANK(Qualification!U146),Qualification!U146="-"),"",IF(ISNA(MATCH(Qualification!U146,libtwolang,0)),Qualification!U146,IF(Qualification!AC146=TRUE,INDEX(codetwolang,MATCH(Qualification!U146,libtwolang,0)),Qualification!U146)))</f>
        <v/>
      </c>
      <c r="P136" s="50" t="str">
        <f>IF(OR(A136="",ISBLANK(Qualification!V146)),"",Qualification!V146)</f>
        <v/>
      </c>
    </row>
    <row r="137" spans="1:16">
      <c r="A137" s="26" t="str">
        <f>IF(Qualification!$A147&lt;&gt;"",IF(Qualification!C147&lt;&gt;"",IF(Qualification!C147="LOC.ID",CONCATENATE("LOC.",Qualification!AG$12),Qualification!C147),""),"")</f>
        <v/>
      </c>
      <c r="B137" s="51" t="str">
        <f>IF(A137&lt;&gt;"",Qualification!J147,"")</f>
        <v/>
      </c>
      <c r="C137" s="26" t="str">
        <f>IF(A137&lt;&gt;"",IF(Qualification!E147=TRUE,INDEX(codesex,MATCH(Qualification!D147,libsex,0)),Qualification!D147),"")</f>
        <v/>
      </c>
      <c r="D137" s="104" t="str">
        <f>IF(OR(A137="",ISBLANK(Qualification!F147)),"",Qualification!F147)</f>
        <v/>
      </c>
      <c r="E137" s="26" t="str">
        <f>IF(A137&lt;&gt;"",IF(Qualification!I147=TRUE,IF(INDEX(codegem,MATCH(Qualification!H147,libgem,0))&lt;8000,INDEX(codegem,MATCH(Qualification!H147,libgem,0)),""),Qualification!H147),"")</f>
        <v/>
      </c>
      <c r="F137" s="26" t="str">
        <f>IF(A137&lt;&gt;"",IF(Qualification!I147=TRUE,INDEX(codegemhist,MATCH(Qualification!H147,libgem,0)),""),"")</f>
        <v/>
      </c>
      <c r="G137" s="26" t="str">
        <f>IF(A137&lt;&gt;"",IF(Qualification!I147=TRUE,IF(INDEX(codegem,MATCH(Qualification!H147,libgem,0))&gt;=8000,INDEX(codegem,MATCH(Qualification!H147,libgem,0)),""),Qualification!H147),"")</f>
        <v/>
      </c>
      <c r="H137" s="26" t="str">
        <f>IF(A137&lt;&gt;"",IF(Qualification!Y147=TRUE,INDEX(libcatidinst,MATCH(Qualification!P147,libinst,0)),""),"")</f>
        <v/>
      </c>
      <c r="I137" s="26" t="str">
        <f>IF(OR(A137="",ISBLANK(Qualification!P147)),"",IF(Qualification!Y147=TRUE,INDEX(codeinst,MATCH(Qualification!P147,libinst,0)),Qualification!P147))</f>
        <v/>
      </c>
      <c r="J137" s="26" t="str">
        <f>IF(OR(A137="",ISBLANK(Qualification!Q147)),"",IF(Qualification!Z147=TRUE,INDEX(codetform,MATCH(Qualification!Q147,libtform,0)),Qualification!Q147))</f>
        <v/>
      </c>
      <c r="K137" s="26" t="str">
        <f t="shared" si="2"/>
        <v/>
      </c>
      <c r="L137" s="104" t="str">
        <f>IF(OR(A137="",ISBLANK(Qualification!R147)),"",Qualification!R147)</f>
        <v/>
      </c>
      <c r="M137" s="50" t="str">
        <f>IF(OR(A137="",ISBLANK(Qualification!S147)),"",Qualification!S147)</f>
        <v/>
      </c>
      <c r="N137" s="50" t="str">
        <f>IF(OR(A137="",ISBLANK(Qualification!T147)),"",IF(Qualification!AC147=TRUE,INDEX(coderesult,MATCH(Qualification!T147,libresult,0)),Qualification!T147))</f>
        <v/>
      </c>
      <c r="O137" s="50" t="str">
        <f>IF(OR(A137="",ISBLANK(Qualification!U147),Qualification!U147="-"),"",IF(ISNA(MATCH(Qualification!U147,libtwolang,0)),Qualification!U147,IF(Qualification!AC147=TRUE,INDEX(codetwolang,MATCH(Qualification!U147,libtwolang,0)),Qualification!U147)))</f>
        <v/>
      </c>
      <c r="P137" s="50" t="str">
        <f>IF(OR(A137="",ISBLANK(Qualification!V147)),"",Qualification!V147)</f>
        <v/>
      </c>
    </row>
    <row r="138" spans="1:16">
      <c r="A138" s="26" t="str">
        <f>IF(Qualification!$A148&lt;&gt;"",IF(Qualification!C148&lt;&gt;"",IF(Qualification!C148="LOC.ID",CONCATENATE("LOC.",Qualification!AG$12),Qualification!C148),""),"")</f>
        <v/>
      </c>
      <c r="B138" s="51" t="str">
        <f>IF(A138&lt;&gt;"",Qualification!J148,"")</f>
        <v/>
      </c>
      <c r="C138" s="26" t="str">
        <f>IF(A138&lt;&gt;"",IF(Qualification!E148=TRUE,INDEX(codesex,MATCH(Qualification!D148,libsex,0)),Qualification!D148),"")</f>
        <v/>
      </c>
      <c r="D138" s="104" t="str">
        <f>IF(OR(A138="",ISBLANK(Qualification!F148)),"",Qualification!F148)</f>
        <v/>
      </c>
      <c r="E138" s="26" t="str">
        <f>IF(A138&lt;&gt;"",IF(Qualification!I148=TRUE,IF(INDEX(codegem,MATCH(Qualification!H148,libgem,0))&lt;8000,INDEX(codegem,MATCH(Qualification!H148,libgem,0)),""),Qualification!H148),"")</f>
        <v/>
      </c>
      <c r="F138" s="26" t="str">
        <f>IF(A138&lt;&gt;"",IF(Qualification!I148=TRUE,INDEX(codegemhist,MATCH(Qualification!H148,libgem,0)),""),"")</f>
        <v/>
      </c>
      <c r="G138" s="26" t="str">
        <f>IF(A138&lt;&gt;"",IF(Qualification!I148=TRUE,IF(INDEX(codegem,MATCH(Qualification!H148,libgem,0))&gt;=8000,INDEX(codegem,MATCH(Qualification!H148,libgem,0)),""),Qualification!H148),"")</f>
        <v/>
      </c>
      <c r="H138" s="26" t="str">
        <f>IF(A138&lt;&gt;"",IF(Qualification!Y148=TRUE,INDEX(libcatidinst,MATCH(Qualification!P148,libinst,0)),""),"")</f>
        <v/>
      </c>
      <c r="I138" s="26" t="str">
        <f>IF(OR(A138="",ISBLANK(Qualification!P148)),"",IF(Qualification!Y148=TRUE,INDEX(codeinst,MATCH(Qualification!P148,libinst,0)),Qualification!P148))</f>
        <v/>
      </c>
      <c r="J138" s="26" t="str">
        <f>IF(OR(A138="",ISBLANK(Qualification!Q148)),"",IF(Qualification!Z148=TRUE,INDEX(codetform,MATCH(Qualification!Q148,libtform,0)),Qualification!Q148))</f>
        <v/>
      </c>
      <c r="K138" s="26" t="str">
        <f t="shared" si="2"/>
        <v/>
      </c>
      <c r="L138" s="104" t="str">
        <f>IF(OR(A138="",ISBLANK(Qualification!R148)),"",Qualification!R148)</f>
        <v/>
      </c>
      <c r="M138" s="50" t="str">
        <f>IF(OR(A138="",ISBLANK(Qualification!S148)),"",Qualification!S148)</f>
        <v/>
      </c>
      <c r="N138" s="50" t="str">
        <f>IF(OR(A138="",ISBLANK(Qualification!T148)),"",IF(Qualification!AC148=TRUE,INDEX(coderesult,MATCH(Qualification!T148,libresult,0)),Qualification!T148))</f>
        <v/>
      </c>
      <c r="O138" s="50" t="str">
        <f>IF(OR(A138="",ISBLANK(Qualification!U148),Qualification!U148="-"),"",IF(ISNA(MATCH(Qualification!U148,libtwolang,0)),Qualification!U148,IF(Qualification!AC148=TRUE,INDEX(codetwolang,MATCH(Qualification!U148,libtwolang,0)),Qualification!U148)))</f>
        <v/>
      </c>
      <c r="P138" s="50" t="str">
        <f>IF(OR(A138="",ISBLANK(Qualification!V148)),"",Qualification!V148)</f>
        <v/>
      </c>
    </row>
    <row r="139" spans="1:16">
      <c r="A139" s="26" t="str">
        <f>IF(Qualification!$A149&lt;&gt;"",IF(Qualification!C149&lt;&gt;"",IF(Qualification!C149="LOC.ID",CONCATENATE("LOC.",Qualification!AG$12),Qualification!C149),""),"")</f>
        <v/>
      </c>
      <c r="B139" s="51" t="str">
        <f>IF(A139&lt;&gt;"",Qualification!J149,"")</f>
        <v/>
      </c>
      <c r="C139" s="26" t="str">
        <f>IF(A139&lt;&gt;"",IF(Qualification!E149=TRUE,INDEX(codesex,MATCH(Qualification!D149,libsex,0)),Qualification!D149),"")</f>
        <v/>
      </c>
      <c r="D139" s="104" t="str">
        <f>IF(OR(A139="",ISBLANK(Qualification!F149)),"",Qualification!F149)</f>
        <v/>
      </c>
      <c r="E139" s="26" t="str">
        <f>IF(A139&lt;&gt;"",IF(Qualification!I149=TRUE,IF(INDEX(codegem,MATCH(Qualification!H149,libgem,0))&lt;8000,INDEX(codegem,MATCH(Qualification!H149,libgem,0)),""),Qualification!H149),"")</f>
        <v/>
      </c>
      <c r="F139" s="26" t="str">
        <f>IF(A139&lt;&gt;"",IF(Qualification!I149=TRUE,INDEX(codegemhist,MATCH(Qualification!H149,libgem,0)),""),"")</f>
        <v/>
      </c>
      <c r="G139" s="26" t="str">
        <f>IF(A139&lt;&gt;"",IF(Qualification!I149=TRUE,IF(INDEX(codegem,MATCH(Qualification!H149,libgem,0))&gt;=8000,INDEX(codegem,MATCH(Qualification!H149,libgem,0)),""),Qualification!H149),"")</f>
        <v/>
      </c>
      <c r="H139" s="26" t="str">
        <f>IF(A139&lt;&gt;"",IF(Qualification!Y149=TRUE,INDEX(libcatidinst,MATCH(Qualification!P149,libinst,0)),""),"")</f>
        <v/>
      </c>
      <c r="I139" s="26" t="str">
        <f>IF(OR(A139="",ISBLANK(Qualification!P149)),"",IF(Qualification!Y149=TRUE,INDEX(codeinst,MATCH(Qualification!P149,libinst,0)),Qualification!P149))</f>
        <v/>
      </c>
      <c r="J139" s="26" t="str">
        <f>IF(OR(A139="",ISBLANK(Qualification!Q149)),"",IF(Qualification!Z149=TRUE,INDEX(codetform,MATCH(Qualification!Q149,libtform,0)),Qualification!Q149))</f>
        <v/>
      </c>
      <c r="K139" s="26" t="str">
        <f t="shared" si="2"/>
        <v/>
      </c>
      <c r="L139" s="104" t="str">
        <f>IF(OR(A139="",ISBLANK(Qualification!R149)),"",Qualification!R149)</f>
        <v/>
      </c>
      <c r="M139" s="50" t="str">
        <f>IF(OR(A139="",ISBLANK(Qualification!S149)),"",Qualification!S149)</f>
        <v/>
      </c>
      <c r="N139" s="50" t="str">
        <f>IF(OR(A139="",ISBLANK(Qualification!T149)),"",IF(Qualification!AC149=TRUE,INDEX(coderesult,MATCH(Qualification!T149,libresult,0)),Qualification!T149))</f>
        <v/>
      </c>
      <c r="O139" s="50" t="str">
        <f>IF(OR(A139="",ISBLANK(Qualification!U149),Qualification!U149="-"),"",IF(ISNA(MATCH(Qualification!U149,libtwolang,0)),Qualification!U149,IF(Qualification!AC149=TRUE,INDEX(codetwolang,MATCH(Qualification!U149,libtwolang,0)),Qualification!U149)))</f>
        <v/>
      </c>
      <c r="P139" s="50" t="str">
        <f>IF(OR(A139="",ISBLANK(Qualification!V149)),"",Qualification!V149)</f>
        <v/>
      </c>
    </row>
    <row r="140" spans="1:16">
      <c r="A140" s="26" t="str">
        <f>IF(Qualification!$A150&lt;&gt;"",IF(Qualification!C150&lt;&gt;"",IF(Qualification!C150="LOC.ID",CONCATENATE("LOC.",Qualification!AG$12),Qualification!C150),""),"")</f>
        <v/>
      </c>
      <c r="B140" s="51" t="str">
        <f>IF(A140&lt;&gt;"",Qualification!J150,"")</f>
        <v/>
      </c>
      <c r="C140" s="26" t="str">
        <f>IF(A140&lt;&gt;"",IF(Qualification!E150=TRUE,INDEX(codesex,MATCH(Qualification!D150,libsex,0)),Qualification!D150),"")</f>
        <v/>
      </c>
      <c r="D140" s="104" t="str">
        <f>IF(OR(A140="",ISBLANK(Qualification!F150)),"",Qualification!F150)</f>
        <v/>
      </c>
      <c r="E140" s="26" t="str">
        <f>IF(A140&lt;&gt;"",IF(Qualification!I150=TRUE,IF(INDEX(codegem,MATCH(Qualification!H150,libgem,0))&lt;8000,INDEX(codegem,MATCH(Qualification!H150,libgem,0)),""),Qualification!H150),"")</f>
        <v/>
      </c>
      <c r="F140" s="26" t="str">
        <f>IF(A140&lt;&gt;"",IF(Qualification!I150=TRUE,INDEX(codegemhist,MATCH(Qualification!H150,libgem,0)),""),"")</f>
        <v/>
      </c>
      <c r="G140" s="26" t="str">
        <f>IF(A140&lt;&gt;"",IF(Qualification!I150=TRUE,IF(INDEX(codegem,MATCH(Qualification!H150,libgem,0))&gt;=8000,INDEX(codegem,MATCH(Qualification!H150,libgem,0)),""),Qualification!H150),"")</f>
        <v/>
      </c>
      <c r="H140" s="26" t="str">
        <f>IF(A140&lt;&gt;"",IF(Qualification!Y150=TRUE,INDEX(libcatidinst,MATCH(Qualification!P150,libinst,0)),""),"")</f>
        <v/>
      </c>
      <c r="I140" s="26" t="str">
        <f>IF(OR(A140="",ISBLANK(Qualification!P150)),"",IF(Qualification!Y150=TRUE,INDEX(codeinst,MATCH(Qualification!P150,libinst,0)),Qualification!P150))</f>
        <v/>
      </c>
      <c r="J140" s="26" t="str">
        <f>IF(OR(A140="",ISBLANK(Qualification!Q150)),"",IF(Qualification!Z150=TRUE,INDEX(codetform,MATCH(Qualification!Q150,libtform,0)),Qualification!Q150))</f>
        <v/>
      </c>
      <c r="K140" s="26" t="str">
        <f t="shared" si="2"/>
        <v/>
      </c>
      <c r="L140" s="104" t="str">
        <f>IF(OR(A140="",ISBLANK(Qualification!R150)),"",Qualification!R150)</f>
        <v/>
      </c>
      <c r="M140" s="50" t="str">
        <f>IF(OR(A140="",ISBLANK(Qualification!S150)),"",Qualification!S150)</f>
        <v/>
      </c>
      <c r="N140" s="50" t="str">
        <f>IF(OR(A140="",ISBLANK(Qualification!T150)),"",IF(Qualification!AC150=TRUE,INDEX(coderesult,MATCH(Qualification!T150,libresult,0)),Qualification!T150))</f>
        <v/>
      </c>
      <c r="O140" s="50" t="str">
        <f>IF(OR(A140="",ISBLANK(Qualification!U150),Qualification!U150="-"),"",IF(ISNA(MATCH(Qualification!U150,libtwolang,0)),Qualification!U150,IF(Qualification!AC150=TRUE,INDEX(codetwolang,MATCH(Qualification!U150,libtwolang,0)),Qualification!U150)))</f>
        <v/>
      </c>
      <c r="P140" s="50" t="str">
        <f>IF(OR(A140="",ISBLANK(Qualification!V150)),"",Qualification!V150)</f>
        <v/>
      </c>
    </row>
    <row r="141" spans="1:16">
      <c r="A141" s="26" t="str">
        <f>IF(Qualification!$A151&lt;&gt;"",IF(Qualification!C151&lt;&gt;"",IF(Qualification!C151="LOC.ID",CONCATENATE("LOC.",Qualification!AG$12),Qualification!C151),""),"")</f>
        <v/>
      </c>
      <c r="B141" s="51" t="str">
        <f>IF(A141&lt;&gt;"",Qualification!J151,"")</f>
        <v/>
      </c>
      <c r="C141" s="26" t="str">
        <f>IF(A141&lt;&gt;"",IF(Qualification!E151=TRUE,INDEX(codesex,MATCH(Qualification!D151,libsex,0)),Qualification!D151),"")</f>
        <v/>
      </c>
      <c r="D141" s="104" t="str">
        <f>IF(OR(A141="",ISBLANK(Qualification!F151)),"",Qualification!F151)</f>
        <v/>
      </c>
      <c r="E141" s="26" t="str">
        <f>IF(A141&lt;&gt;"",IF(Qualification!I151=TRUE,IF(INDEX(codegem,MATCH(Qualification!H151,libgem,0))&lt;8000,INDEX(codegem,MATCH(Qualification!H151,libgem,0)),""),Qualification!H151),"")</f>
        <v/>
      </c>
      <c r="F141" s="26" t="str">
        <f>IF(A141&lt;&gt;"",IF(Qualification!I151=TRUE,INDEX(codegemhist,MATCH(Qualification!H151,libgem,0)),""),"")</f>
        <v/>
      </c>
      <c r="G141" s="26" t="str">
        <f>IF(A141&lt;&gt;"",IF(Qualification!I151=TRUE,IF(INDEX(codegem,MATCH(Qualification!H151,libgem,0))&gt;=8000,INDEX(codegem,MATCH(Qualification!H151,libgem,0)),""),Qualification!H151),"")</f>
        <v/>
      </c>
      <c r="H141" s="26" t="str">
        <f>IF(A141&lt;&gt;"",IF(Qualification!Y151=TRUE,INDEX(libcatidinst,MATCH(Qualification!P151,libinst,0)),""),"")</f>
        <v/>
      </c>
      <c r="I141" s="26" t="str">
        <f>IF(OR(A141="",ISBLANK(Qualification!P151)),"",IF(Qualification!Y151=TRUE,INDEX(codeinst,MATCH(Qualification!P151,libinst,0)),Qualification!P151))</f>
        <v/>
      </c>
      <c r="J141" s="26" t="str">
        <f>IF(OR(A141="",ISBLANK(Qualification!Q151)),"",IF(Qualification!Z151=TRUE,INDEX(codetform,MATCH(Qualification!Q151,libtform,0)),Qualification!Q151))</f>
        <v/>
      </c>
      <c r="K141" s="26" t="str">
        <f t="shared" si="2"/>
        <v/>
      </c>
      <c r="L141" s="104" t="str">
        <f>IF(OR(A141="",ISBLANK(Qualification!R151)),"",Qualification!R151)</f>
        <v/>
      </c>
      <c r="M141" s="50" t="str">
        <f>IF(OR(A141="",ISBLANK(Qualification!S151)),"",Qualification!S151)</f>
        <v/>
      </c>
      <c r="N141" s="50" t="str">
        <f>IF(OR(A141="",ISBLANK(Qualification!T151)),"",IF(Qualification!AC151=TRUE,INDEX(coderesult,MATCH(Qualification!T151,libresult,0)),Qualification!T151))</f>
        <v/>
      </c>
      <c r="O141" s="50" t="str">
        <f>IF(OR(A141="",ISBLANK(Qualification!U151),Qualification!U151="-"),"",IF(ISNA(MATCH(Qualification!U151,libtwolang,0)),Qualification!U151,IF(Qualification!AC151=TRUE,INDEX(codetwolang,MATCH(Qualification!U151,libtwolang,0)),Qualification!U151)))</f>
        <v/>
      </c>
      <c r="P141" s="50" t="str">
        <f>IF(OR(A141="",ISBLANK(Qualification!V151)),"",Qualification!V151)</f>
        <v/>
      </c>
    </row>
    <row r="142" spans="1:16">
      <c r="A142" s="26" t="str">
        <f>IF(Qualification!$A152&lt;&gt;"",IF(Qualification!C152&lt;&gt;"",IF(Qualification!C152="LOC.ID",CONCATENATE("LOC.",Qualification!AG$12),Qualification!C152),""),"")</f>
        <v/>
      </c>
      <c r="B142" s="51" t="str">
        <f>IF(A142&lt;&gt;"",Qualification!J152,"")</f>
        <v/>
      </c>
      <c r="C142" s="26" t="str">
        <f>IF(A142&lt;&gt;"",IF(Qualification!E152=TRUE,INDEX(codesex,MATCH(Qualification!D152,libsex,0)),Qualification!D152),"")</f>
        <v/>
      </c>
      <c r="D142" s="104" t="str">
        <f>IF(OR(A142="",ISBLANK(Qualification!F152)),"",Qualification!F152)</f>
        <v/>
      </c>
      <c r="E142" s="26" t="str">
        <f>IF(A142&lt;&gt;"",IF(Qualification!I152=TRUE,IF(INDEX(codegem,MATCH(Qualification!H152,libgem,0))&lt;8000,INDEX(codegem,MATCH(Qualification!H152,libgem,0)),""),Qualification!H152),"")</f>
        <v/>
      </c>
      <c r="F142" s="26" t="str">
        <f>IF(A142&lt;&gt;"",IF(Qualification!I152=TRUE,INDEX(codegemhist,MATCH(Qualification!H152,libgem,0)),""),"")</f>
        <v/>
      </c>
      <c r="G142" s="26" t="str">
        <f>IF(A142&lt;&gt;"",IF(Qualification!I152=TRUE,IF(INDEX(codegem,MATCH(Qualification!H152,libgem,0))&gt;=8000,INDEX(codegem,MATCH(Qualification!H152,libgem,0)),""),Qualification!H152),"")</f>
        <v/>
      </c>
      <c r="H142" s="26" t="str">
        <f>IF(A142&lt;&gt;"",IF(Qualification!Y152=TRUE,INDEX(libcatidinst,MATCH(Qualification!P152,libinst,0)),""),"")</f>
        <v/>
      </c>
      <c r="I142" s="26" t="str">
        <f>IF(OR(A142="",ISBLANK(Qualification!P152)),"",IF(Qualification!Y152=TRUE,INDEX(codeinst,MATCH(Qualification!P152,libinst,0)),Qualification!P152))</f>
        <v/>
      </c>
      <c r="J142" s="26" t="str">
        <f>IF(OR(A142="",ISBLANK(Qualification!Q152)),"",IF(Qualification!Z152=TRUE,INDEX(codetform,MATCH(Qualification!Q152,libtform,0)),Qualification!Q152))</f>
        <v/>
      </c>
      <c r="K142" s="26" t="str">
        <f t="shared" si="2"/>
        <v/>
      </c>
      <c r="L142" s="104" t="str">
        <f>IF(OR(A142="",ISBLANK(Qualification!R152)),"",Qualification!R152)</f>
        <v/>
      </c>
      <c r="M142" s="50" t="str">
        <f>IF(OR(A142="",ISBLANK(Qualification!S152)),"",Qualification!S152)</f>
        <v/>
      </c>
      <c r="N142" s="50" t="str">
        <f>IF(OR(A142="",ISBLANK(Qualification!T152)),"",IF(Qualification!AC152=TRUE,INDEX(coderesult,MATCH(Qualification!T152,libresult,0)),Qualification!T152))</f>
        <v/>
      </c>
      <c r="O142" s="50" t="str">
        <f>IF(OR(A142="",ISBLANK(Qualification!U152),Qualification!U152="-"),"",IF(ISNA(MATCH(Qualification!U152,libtwolang,0)),Qualification!U152,IF(Qualification!AC152=TRUE,INDEX(codetwolang,MATCH(Qualification!U152,libtwolang,0)),Qualification!U152)))</f>
        <v/>
      </c>
      <c r="P142" s="50" t="str">
        <f>IF(OR(A142="",ISBLANK(Qualification!V152)),"",Qualification!V152)</f>
        <v/>
      </c>
    </row>
    <row r="143" spans="1:16">
      <c r="A143" s="26" t="str">
        <f>IF(Qualification!$A153&lt;&gt;"",IF(Qualification!C153&lt;&gt;"",IF(Qualification!C153="LOC.ID",CONCATENATE("LOC.",Qualification!AG$12),Qualification!C153),""),"")</f>
        <v/>
      </c>
      <c r="B143" s="51" t="str">
        <f>IF(A143&lt;&gt;"",Qualification!J153,"")</f>
        <v/>
      </c>
      <c r="C143" s="26" t="str">
        <f>IF(A143&lt;&gt;"",IF(Qualification!E153=TRUE,INDEX(codesex,MATCH(Qualification!D153,libsex,0)),Qualification!D153),"")</f>
        <v/>
      </c>
      <c r="D143" s="104" t="str">
        <f>IF(OR(A143="",ISBLANK(Qualification!F153)),"",Qualification!F153)</f>
        <v/>
      </c>
      <c r="E143" s="26" t="str">
        <f>IF(A143&lt;&gt;"",IF(Qualification!I153=TRUE,IF(INDEX(codegem,MATCH(Qualification!H153,libgem,0))&lt;8000,INDEX(codegem,MATCH(Qualification!H153,libgem,0)),""),Qualification!H153),"")</f>
        <v/>
      </c>
      <c r="F143" s="26" t="str">
        <f>IF(A143&lt;&gt;"",IF(Qualification!I153=TRUE,INDEX(codegemhist,MATCH(Qualification!H153,libgem,0)),""),"")</f>
        <v/>
      </c>
      <c r="G143" s="26" t="str">
        <f>IF(A143&lt;&gt;"",IF(Qualification!I153=TRUE,IF(INDEX(codegem,MATCH(Qualification!H153,libgem,0))&gt;=8000,INDEX(codegem,MATCH(Qualification!H153,libgem,0)),""),Qualification!H153),"")</f>
        <v/>
      </c>
      <c r="H143" s="26" t="str">
        <f>IF(A143&lt;&gt;"",IF(Qualification!Y153=TRUE,INDEX(libcatidinst,MATCH(Qualification!P153,libinst,0)),""),"")</f>
        <v/>
      </c>
      <c r="I143" s="26" t="str">
        <f>IF(OR(A143="",ISBLANK(Qualification!P153)),"",IF(Qualification!Y153=TRUE,INDEX(codeinst,MATCH(Qualification!P153,libinst,0)),Qualification!P153))</f>
        <v/>
      </c>
      <c r="J143" s="26" t="str">
        <f>IF(OR(A143="",ISBLANK(Qualification!Q153)),"",IF(Qualification!Z153=TRUE,INDEX(codetform,MATCH(Qualification!Q153,libtform,0)),Qualification!Q153))</f>
        <v/>
      </c>
      <c r="K143" s="26" t="str">
        <f t="shared" si="2"/>
        <v/>
      </c>
      <c r="L143" s="104" t="str">
        <f>IF(OR(A143="",ISBLANK(Qualification!R153)),"",Qualification!R153)</f>
        <v/>
      </c>
      <c r="M143" s="50" t="str">
        <f>IF(OR(A143="",ISBLANK(Qualification!S153)),"",Qualification!S153)</f>
        <v/>
      </c>
      <c r="N143" s="50" t="str">
        <f>IF(OR(A143="",ISBLANK(Qualification!T153)),"",IF(Qualification!AC153=TRUE,INDEX(coderesult,MATCH(Qualification!T153,libresult,0)),Qualification!T153))</f>
        <v/>
      </c>
      <c r="O143" s="50" t="str">
        <f>IF(OR(A143="",ISBLANK(Qualification!U153),Qualification!U153="-"),"",IF(ISNA(MATCH(Qualification!U153,libtwolang,0)),Qualification!U153,IF(Qualification!AC153=TRUE,INDEX(codetwolang,MATCH(Qualification!U153,libtwolang,0)),Qualification!U153)))</f>
        <v/>
      </c>
      <c r="P143" s="50" t="str">
        <f>IF(OR(A143="",ISBLANK(Qualification!V153)),"",Qualification!V153)</f>
        <v/>
      </c>
    </row>
    <row r="144" spans="1:16">
      <c r="A144" s="26" t="str">
        <f>IF(Qualification!$A154&lt;&gt;"",IF(Qualification!C154&lt;&gt;"",IF(Qualification!C154="LOC.ID",CONCATENATE("LOC.",Qualification!AG$12),Qualification!C154),""),"")</f>
        <v/>
      </c>
      <c r="B144" s="51" t="str">
        <f>IF(A144&lt;&gt;"",Qualification!J154,"")</f>
        <v/>
      </c>
      <c r="C144" s="26" t="str">
        <f>IF(A144&lt;&gt;"",IF(Qualification!E154=TRUE,INDEX(codesex,MATCH(Qualification!D154,libsex,0)),Qualification!D154),"")</f>
        <v/>
      </c>
      <c r="D144" s="104" t="str">
        <f>IF(OR(A144="",ISBLANK(Qualification!F154)),"",Qualification!F154)</f>
        <v/>
      </c>
      <c r="E144" s="26" t="str">
        <f>IF(A144&lt;&gt;"",IF(Qualification!I154=TRUE,IF(INDEX(codegem,MATCH(Qualification!H154,libgem,0))&lt;8000,INDEX(codegem,MATCH(Qualification!H154,libgem,0)),""),Qualification!H154),"")</f>
        <v/>
      </c>
      <c r="F144" s="26" t="str">
        <f>IF(A144&lt;&gt;"",IF(Qualification!I154=TRUE,INDEX(codegemhist,MATCH(Qualification!H154,libgem,0)),""),"")</f>
        <v/>
      </c>
      <c r="G144" s="26" t="str">
        <f>IF(A144&lt;&gt;"",IF(Qualification!I154=TRUE,IF(INDEX(codegem,MATCH(Qualification!H154,libgem,0))&gt;=8000,INDEX(codegem,MATCH(Qualification!H154,libgem,0)),""),Qualification!H154),"")</f>
        <v/>
      </c>
      <c r="H144" s="26" t="str">
        <f>IF(A144&lt;&gt;"",IF(Qualification!Y154=TRUE,INDEX(libcatidinst,MATCH(Qualification!P154,libinst,0)),""),"")</f>
        <v/>
      </c>
      <c r="I144" s="26" t="str">
        <f>IF(OR(A144="",ISBLANK(Qualification!P154)),"",IF(Qualification!Y154=TRUE,INDEX(codeinst,MATCH(Qualification!P154,libinst,0)),Qualification!P154))</f>
        <v/>
      </c>
      <c r="J144" s="26" t="str">
        <f>IF(OR(A144="",ISBLANK(Qualification!Q154)),"",IF(Qualification!Z154=TRUE,INDEX(codetform,MATCH(Qualification!Q154,libtform,0)),Qualification!Q154))</f>
        <v/>
      </c>
      <c r="K144" s="26" t="str">
        <f t="shared" si="2"/>
        <v/>
      </c>
      <c r="L144" s="104" t="str">
        <f>IF(OR(A144="",ISBLANK(Qualification!R154)),"",Qualification!R154)</f>
        <v/>
      </c>
      <c r="M144" s="50" t="str">
        <f>IF(OR(A144="",ISBLANK(Qualification!S154)),"",Qualification!S154)</f>
        <v/>
      </c>
      <c r="N144" s="50" t="str">
        <f>IF(OR(A144="",ISBLANK(Qualification!T154)),"",IF(Qualification!AC154=TRUE,INDEX(coderesult,MATCH(Qualification!T154,libresult,0)),Qualification!T154))</f>
        <v/>
      </c>
      <c r="O144" s="50" t="str">
        <f>IF(OR(A144="",ISBLANK(Qualification!U154),Qualification!U154="-"),"",IF(ISNA(MATCH(Qualification!U154,libtwolang,0)),Qualification!U154,IF(Qualification!AC154=TRUE,INDEX(codetwolang,MATCH(Qualification!U154,libtwolang,0)),Qualification!U154)))</f>
        <v/>
      </c>
      <c r="P144" s="50" t="str">
        <f>IF(OR(A144="",ISBLANK(Qualification!V154)),"",Qualification!V154)</f>
        <v/>
      </c>
    </row>
    <row r="145" spans="1:16">
      <c r="A145" s="26" t="str">
        <f>IF(Qualification!$A155&lt;&gt;"",IF(Qualification!C155&lt;&gt;"",IF(Qualification!C155="LOC.ID",CONCATENATE("LOC.",Qualification!AG$12),Qualification!C155),""),"")</f>
        <v/>
      </c>
      <c r="B145" s="51" t="str">
        <f>IF(A145&lt;&gt;"",Qualification!J155,"")</f>
        <v/>
      </c>
      <c r="C145" s="26" t="str">
        <f>IF(A145&lt;&gt;"",IF(Qualification!E155=TRUE,INDEX(codesex,MATCH(Qualification!D155,libsex,0)),Qualification!D155),"")</f>
        <v/>
      </c>
      <c r="D145" s="104" t="str">
        <f>IF(OR(A145="",ISBLANK(Qualification!F155)),"",Qualification!F155)</f>
        <v/>
      </c>
      <c r="E145" s="26" t="str">
        <f>IF(A145&lt;&gt;"",IF(Qualification!I155=TRUE,IF(INDEX(codegem,MATCH(Qualification!H155,libgem,0))&lt;8000,INDEX(codegem,MATCH(Qualification!H155,libgem,0)),""),Qualification!H155),"")</f>
        <v/>
      </c>
      <c r="F145" s="26" t="str">
        <f>IF(A145&lt;&gt;"",IF(Qualification!I155=TRUE,INDEX(codegemhist,MATCH(Qualification!H155,libgem,0)),""),"")</f>
        <v/>
      </c>
      <c r="G145" s="26" t="str">
        <f>IF(A145&lt;&gt;"",IF(Qualification!I155=TRUE,IF(INDEX(codegem,MATCH(Qualification!H155,libgem,0))&gt;=8000,INDEX(codegem,MATCH(Qualification!H155,libgem,0)),""),Qualification!H155),"")</f>
        <v/>
      </c>
      <c r="H145" s="26" t="str">
        <f>IF(A145&lt;&gt;"",IF(Qualification!Y155=TRUE,INDEX(libcatidinst,MATCH(Qualification!P155,libinst,0)),""),"")</f>
        <v/>
      </c>
      <c r="I145" s="26" t="str">
        <f>IF(OR(A145="",ISBLANK(Qualification!P155)),"",IF(Qualification!Y155=TRUE,INDEX(codeinst,MATCH(Qualification!P155,libinst,0)),Qualification!P155))</f>
        <v/>
      </c>
      <c r="J145" s="26" t="str">
        <f>IF(OR(A145="",ISBLANK(Qualification!Q155)),"",IF(Qualification!Z155=TRUE,INDEX(codetform,MATCH(Qualification!Q155,libtform,0)),Qualification!Q155))</f>
        <v/>
      </c>
      <c r="K145" s="26" t="str">
        <f t="shared" si="2"/>
        <v/>
      </c>
      <c r="L145" s="104" t="str">
        <f>IF(OR(A145="",ISBLANK(Qualification!R155)),"",Qualification!R155)</f>
        <v/>
      </c>
      <c r="M145" s="50" t="str">
        <f>IF(OR(A145="",ISBLANK(Qualification!S155)),"",Qualification!S155)</f>
        <v/>
      </c>
      <c r="N145" s="50" t="str">
        <f>IF(OR(A145="",ISBLANK(Qualification!T155)),"",IF(Qualification!AC155=TRUE,INDEX(coderesult,MATCH(Qualification!T155,libresult,0)),Qualification!T155))</f>
        <v/>
      </c>
      <c r="O145" s="50" t="str">
        <f>IF(OR(A145="",ISBLANK(Qualification!U155),Qualification!U155="-"),"",IF(ISNA(MATCH(Qualification!U155,libtwolang,0)),Qualification!U155,IF(Qualification!AC155=TRUE,INDEX(codetwolang,MATCH(Qualification!U155,libtwolang,0)),Qualification!U155)))</f>
        <v/>
      </c>
      <c r="P145" s="50" t="str">
        <f>IF(OR(A145="",ISBLANK(Qualification!V155)),"",Qualification!V155)</f>
        <v/>
      </c>
    </row>
    <row r="146" spans="1:16">
      <c r="A146" s="26" t="str">
        <f>IF(Qualification!$A156&lt;&gt;"",IF(Qualification!C156&lt;&gt;"",IF(Qualification!C156="LOC.ID",CONCATENATE("LOC.",Qualification!AG$12),Qualification!C156),""),"")</f>
        <v/>
      </c>
      <c r="B146" s="51" t="str">
        <f>IF(A146&lt;&gt;"",Qualification!J156,"")</f>
        <v/>
      </c>
      <c r="C146" s="26" t="str">
        <f>IF(A146&lt;&gt;"",IF(Qualification!E156=TRUE,INDEX(codesex,MATCH(Qualification!D156,libsex,0)),Qualification!D156),"")</f>
        <v/>
      </c>
      <c r="D146" s="104" t="str">
        <f>IF(OR(A146="",ISBLANK(Qualification!F156)),"",Qualification!F156)</f>
        <v/>
      </c>
      <c r="E146" s="26" t="str">
        <f>IF(A146&lt;&gt;"",IF(Qualification!I156=TRUE,IF(INDEX(codegem,MATCH(Qualification!H156,libgem,0))&lt;8000,INDEX(codegem,MATCH(Qualification!H156,libgem,0)),""),Qualification!H156),"")</f>
        <v/>
      </c>
      <c r="F146" s="26" t="str">
        <f>IF(A146&lt;&gt;"",IF(Qualification!I156=TRUE,INDEX(codegemhist,MATCH(Qualification!H156,libgem,0)),""),"")</f>
        <v/>
      </c>
      <c r="G146" s="26" t="str">
        <f>IF(A146&lt;&gt;"",IF(Qualification!I156=TRUE,IF(INDEX(codegem,MATCH(Qualification!H156,libgem,0))&gt;=8000,INDEX(codegem,MATCH(Qualification!H156,libgem,0)),""),Qualification!H156),"")</f>
        <v/>
      </c>
      <c r="H146" s="26" t="str">
        <f>IF(A146&lt;&gt;"",IF(Qualification!Y156=TRUE,INDEX(libcatidinst,MATCH(Qualification!P156,libinst,0)),""),"")</f>
        <v/>
      </c>
      <c r="I146" s="26" t="str">
        <f>IF(OR(A146="",ISBLANK(Qualification!P156)),"",IF(Qualification!Y156=TRUE,INDEX(codeinst,MATCH(Qualification!P156,libinst,0)),Qualification!P156))</f>
        <v/>
      </c>
      <c r="J146" s="26" t="str">
        <f>IF(OR(A146="",ISBLANK(Qualification!Q156)),"",IF(Qualification!Z156=TRUE,INDEX(codetform,MATCH(Qualification!Q156,libtform,0)),Qualification!Q156))</f>
        <v/>
      </c>
      <c r="K146" s="26" t="str">
        <f t="shared" si="2"/>
        <v/>
      </c>
      <c r="L146" s="104" t="str">
        <f>IF(OR(A146="",ISBLANK(Qualification!R156)),"",Qualification!R156)</f>
        <v/>
      </c>
      <c r="M146" s="50" t="str">
        <f>IF(OR(A146="",ISBLANK(Qualification!S156)),"",Qualification!S156)</f>
        <v/>
      </c>
      <c r="N146" s="50" t="str">
        <f>IF(OR(A146="",ISBLANK(Qualification!T156)),"",IF(Qualification!AC156=TRUE,INDEX(coderesult,MATCH(Qualification!T156,libresult,0)),Qualification!T156))</f>
        <v/>
      </c>
      <c r="O146" s="50" t="str">
        <f>IF(OR(A146="",ISBLANK(Qualification!U156),Qualification!U156="-"),"",IF(ISNA(MATCH(Qualification!U156,libtwolang,0)),Qualification!U156,IF(Qualification!AC156=TRUE,INDEX(codetwolang,MATCH(Qualification!U156,libtwolang,0)),Qualification!U156)))</f>
        <v/>
      </c>
      <c r="P146" s="50" t="str">
        <f>IF(OR(A146="",ISBLANK(Qualification!V156)),"",Qualification!V156)</f>
        <v/>
      </c>
    </row>
    <row r="147" spans="1:16">
      <c r="A147" s="26" t="str">
        <f>IF(Qualification!$A157&lt;&gt;"",IF(Qualification!C157&lt;&gt;"",IF(Qualification!C157="LOC.ID",CONCATENATE("LOC.",Qualification!AG$12),Qualification!C157),""),"")</f>
        <v/>
      </c>
      <c r="B147" s="51" t="str">
        <f>IF(A147&lt;&gt;"",Qualification!J157,"")</f>
        <v/>
      </c>
      <c r="C147" s="26" t="str">
        <f>IF(A147&lt;&gt;"",IF(Qualification!E157=TRUE,INDEX(codesex,MATCH(Qualification!D157,libsex,0)),Qualification!D157),"")</f>
        <v/>
      </c>
      <c r="D147" s="104" t="str">
        <f>IF(OR(A147="",ISBLANK(Qualification!F157)),"",Qualification!F157)</f>
        <v/>
      </c>
      <c r="E147" s="26" t="str">
        <f>IF(A147&lt;&gt;"",IF(Qualification!I157=TRUE,IF(INDEX(codegem,MATCH(Qualification!H157,libgem,0))&lt;8000,INDEX(codegem,MATCH(Qualification!H157,libgem,0)),""),Qualification!H157),"")</f>
        <v/>
      </c>
      <c r="F147" s="26" t="str">
        <f>IF(A147&lt;&gt;"",IF(Qualification!I157=TRUE,INDEX(codegemhist,MATCH(Qualification!H157,libgem,0)),""),"")</f>
        <v/>
      </c>
      <c r="G147" s="26" t="str">
        <f>IF(A147&lt;&gt;"",IF(Qualification!I157=TRUE,IF(INDEX(codegem,MATCH(Qualification!H157,libgem,0))&gt;=8000,INDEX(codegem,MATCH(Qualification!H157,libgem,0)),""),Qualification!H157),"")</f>
        <v/>
      </c>
      <c r="H147" s="26" t="str">
        <f>IF(A147&lt;&gt;"",IF(Qualification!Y157=TRUE,INDEX(libcatidinst,MATCH(Qualification!P157,libinst,0)),""),"")</f>
        <v/>
      </c>
      <c r="I147" s="26" t="str">
        <f>IF(OR(A147="",ISBLANK(Qualification!P157)),"",IF(Qualification!Y157=TRUE,INDEX(codeinst,MATCH(Qualification!P157,libinst,0)),Qualification!P157))</f>
        <v/>
      </c>
      <c r="J147" s="26" t="str">
        <f>IF(OR(A147="",ISBLANK(Qualification!Q157)),"",IF(Qualification!Z157=TRUE,INDEX(codetform,MATCH(Qualification!Q157,libtform,0)),Qualification!Q157))</f>
        <v/>
      </c>
      <c r="K147" s="26" t="str">
        <f t="shared" si="2"/>
        <v/>
      </c>
      <c r="L147" s="104" t="str">
        <f>IF(OR(A147="",ISBLANK(Qualification!R157)),"",Qualification!R157)</f>
        <v/>
      </c>
      <c r="M147" s="50" t="str">
        <f>IF(OR(A147="",ISBLANK(Qualification!S157)),"",Qualification!S157)</f>
        <v/>
      </c>
      <c r="N147" s="50" t="str">
        <f>IF(OR(A147="",ISBLANK(Qualification!T157)),"",IF(Qualification!AC157=TRUE,INDEX(coderesult,MATCH(Qualification!T157,libresult,0)),Qualification!T157))</f>
        <v/>
      </c>
      <c r="O147" s="50" t="str">
        <f>IF(OR(A147="",ISBLANK(Qualification!U157),Qualification!U157="-"),"",IF(ISNA(MATCH(Qualification!U157,libtwolang,0)),Qualification!U157,IF(Qualification!AC157=TRUE,INDEX(codetwolang,MATCH(Qualification!U157,libtwolang,0)),Qualification!U157)))</f>
        <v/>
      </c>
      <c r="P147" s="50" t="str">
        <f>IF(OR(A147="",ISBLANK(Qualification!V157)),"",Qualification!V157)</f>
        <v/>
      </c>
    </row>
    <row r="148" spans="1:16">
      <c r="A148" s="26" t="str">
        <f>IF(Qualification!$A158&lt;&gt;"",IF(Qualification!C158&lt;&gt;"",IF(Qualification!C158="LOC.ID",CONCATENATE("LOC.",Qualification!AG$12),Qualification!C158),""),"")</f>
        <v/>
      </c>
      <c r="B148" s="51" t="str">
        <f>IF(A148&lt;&gt;"",Qualification!J158,"")</f>
        <v/>
      </c>
      <c r="C148" s="26" t="str">
        <f>IF(A148&lt;&gt;"",IF(Qualification!E158=TRUE,INDEX(codesex,MATCH(Qualification!D158,libsex,0)),Qualification!D158),"")</f>
        <v/>
      </c>
      <c r="D148" s="104" t="str">
        <f>IF(OR(A148="",ISBLANK(Qualification!F158)),"",Qualification!F158)</f>
        <v/>
      </c>
      <c r="E148" s="26" t="str">
        <f>IF(A148&lt;&gt;"",IF(Qualification!I158=TRUE,IF(INDEX(codegem,MATCH(Qualification!H158,libgem,0))&lt;8000,INDEX(codegem,MATCH(Qualification!H158,libgem,0)),""),Qualification!H158),"")</f>
        <v/>
      </c>
      <c r="F148" s="26" t="str">
        <f>IF(A148&lt;&gt;"",IF(Qualification!I158=TRUE,INDEX(codegemhist,MATCH(Qualification!H158,libgem,0)),""),"")</f>
        <v/>
      </c>
      <c r="G148" s="26" t="str">
        <f>IF(A148&lt;&gt;"",IF(Qualification!I158=TRUE,IF(INDEX(codegem,MATCH(Qualification!H158,libgem,0))&gt;=8000,INDEX(codegem,MATCH(Qualification!H158,libgem,0)),""),Qualification!H158),"")</f>
        <v/>
      </c>
      <c r="H148" s="26" t="str">
        <f>IF(A148&lt;&gt;"",IF(Qualification!Y158=TRUE,INDEX(libcatidinst,MATCH(Qualification!P158,libinst,0)),""),"")</f>
        <v/>
      </c>
      <c r="I148" s="26" t="str">
        <f>IF(OR(A148="",ISBLANK(Qualification!P158)),"",IF(Qualification!Y158=TRUE,INDEX(codeinst,MATCH(Qualification!P158,libinst,0)),Qualification!P158))</f>
        <v/>
      </c>
      <c r="J148" s="26" t="str">
        <f>IF(OR(A148="",ISBLANK(Qualification!Q158)),"",IF(Qualification!Z158=TRUE,INDEX(codetform,MATCH(Qualification!Q158,libtform,0)),Qualification!Q158))</f>
        <v/>
      </c>
      <c r="K148" s="26" t="str">
        <f t="shared" si="2"/>
        <v/>
      </c>
      <c r="L148" s="104" t="str">
        <f>IF(OR(A148="",ISBLANK(Qualification!R158)),"",Qualification!R158)</f>
        <v/>
      </c>
      <c r="M148" s="50" t="str">
        <f>IF(OR(A148="",ISBLANK(Qualification!S158)),"",Qualification!S158)</f>
        <v/>
      </c>
      <c r="N148" s="50" t="str">
        <f>IF(OR(A148="",ISBLANK(Qualification!T158)),"",IF(Qualification!AC158=TRUE,INDEX(coderesult,MATCH(Qualification!T158,libresult,0)),Qualification!T158))</f>
        <v/>
      </c>
      <c r="O148" s="50" t="str">
        <f>IF(OR(A148="",ISBLANK(Qualification!U158),Qualification!U158="-"),"",IF(ISNA(MATCH(Qualification!U158,libtwolang,0)),Qualification!U158,IF(Qualification!AC158=TRUE,INDEX(codetwolang,MATCH(Qualification!U158,libtwolang,0)),Qualification!U158)))</f>
        <v/>
      </c>
      <c r="P148" s="50" t="str">
        <f>IF(OR(A148="",ISBLANK(Qualification!V158)),"",Qualification!V158)</f>
        <v/>
      </c>
    </row>
    <row r="149" spans="1:16">
      <c r="A149" s="26" t="str">
        <f>IF(Qualification!$A159&lt;&gt;"",IF(Qualification!C159&lt;&gt;"",IF(Qualification!C159="LOC.ID",CONCATENATE("LOC.",Qualification!AG$12),Qualification!C159),""),"")</f>
        <v/>
      </c>
      <c r="B149" s="51" t="str">
        <f>IF(A149&lt;&gt;"",Qualification!J159,"")</f>
        <v/>
      </c>
      <c r="C149" s="26" t="str">
        <f>IF(A149&lt;&gt;"",IF(Qualification!E159=TRUE,INDEX(codesex,MATCH(Qualification!D159,libsex,0)),Qualification!D159),"")</f>
        <v/>
      </c>
      <c r="D149" s="104" t="str">
        <f>IF(OR(A149="",ISBLANK(Qualification!F159)),"",Qualification!F159)</f>
        <v/>
      </c>
      <c r="E149" s="26" t="str">
        <f>IF(A149&lt;&gt;"",IF(Qualification!I159=TRUE,IF(INDEX(codegem,MATCH(Qualification!H159,libgem,0))&lt;8000,INDEX(codegem,MATCH(Qualification!H159,libgem,0)),""),Qualification!H159),"")</f>
        <v/>
      </c>
      <c r="F149" s="26" t="str">
        <f>IF(A149&lt;&gt;"",IF(Qualification!I159=TRUE,INDEX(codegemhist,MATCH(Qualification!H159,libgem,0)),""),"")</f>
        <v/>
      </c>
      <c r="G149" s="26" t="str">
        <f>IF(A149&lt;&gt;"",IF(Qualification!I159=TRUE,IF(INDEX(codegem,MATCH(Qualification!H159,libgem,0))&gt;=8000,INDEX(codegem,MATCH(Qualification!H159,libgem,0)),""),Qualification!H159),"")</f>
        <v/>
      </c>
      <c r="H149" s="26" t="str">
        <f>IF(A149&lt;&gt;"",IF(Qualification!Y159=TRUE,INDEX(libcatidinst,MATCH(Qualification!P159,libinst,0)),""),"")</f>
        <v/>
      </c>
      <c r="I149" s="26" t="str">
        <f>IF(OR(A149="",ISBLANK(Qualification!P159)),"",IF(Qualification!Y159=TRUE,INDEX(codeinst,MATCH(Qualification!P159,libinst,0)),Qualification!P159))</f>
        <v/>
      </c>
      <c r="J149" s="26" t="str">
        <f>IF(OR(A149="",ISBLANK(Qualification!Q159)),"",IF(Qualification!Z159=TRUE,INDEX(codetform,MATCH(Qualification!Q159,libtform,0)),Qualification!Q159))</f>
        <v/>
      </c>
      <c r="K149" s="26" t="str">
        <f t="shared" si="2"/>
        <v/>
      </c>
      <c r="L149" s="104" t="str">
        <f>IF(OR(A149="",ISBLANK(Qualification!R159)),"",Qualification!R159)</f>
        <v/>
      </c>
      <c r="M149" s="50" t="str">
        <f>IF(OR(A149="",ISBLANK(Qualification!S159)),"",Qualification!S159)</f>
        <v/>
      </c>
      <c r="N149" s="50" t="str">
        <f>IF(OR(A149="",ISBLANK(Qualification!T159)),"",IF(Qualification!AC159=TRUE,INDEX(coderesult,MATCH(Qualification!T159,libresult,0)),Qualification!T159))</f>
        <v/>
      </c>
      <c r="O149" s="50" t="str">
        <f>IF(OR(A149="",ISBLANK(Qualification!U159),Qualification!U159="-"),"",IF(ISNA(MATCH(Qualification!U159,libtwolang,0)),Qualification!U159,IF(Qualification!AC159=TRUE,INDEX(codetwolang,MATCH(Qualification!U159,libtwolang,0)),Qualification!U159)))</f>
        <v/>
      </c>
      <c r="P149" s="50" t="str">
        <f>IF(OR(A149="",ISBLANK(Qualification!V159)),"",Qualification!V159)</f>
        <v/>
      </c>
    </row>
    <row r="150" spans="1:16">
      <c r="A150" s="26" t="str">
        <f>IF(Qualification!$A160&lt;&gt;"",IF(Qualification!C160&lt;&gt;"",IF(Qualification!C160="LOC.ID",CONCATENATE("LOC.",Qualification!AG$12),Qualification!C160),""),"")</f>
        <v/>
      </c>
      <c r="B150" s="51" t="str">
        <f>IF(A150&lt;&gt;"",Qualification!J160,"")</f>
        <v/>
      </c>
      <c r="C150" s="26" t="str">
        <f>IF(A150&lt;&gt;"",IF(Qualification!E160=TRUE,INDEX(codesex,MATCH(Qualification!D160,libsex,0)),Qualification!D160),"")</f>
        <v/>
      </c>
      <c r="D150" s="104" t="str">
        <f>IF(OR(A150="",ISBLANK(Qualification!F160)),"",Qualification!F160)</f>
        <v/>
      </c>
      <c r="E150" s="26" t="str">
        <f>IF(A150&lt;&gt;"",IF(Qualification!I160=TRUE,IF(INDEX(codegem,MATCH(Qualification!H160,libgem,0))&lt;8000,INDEX(codegem,MATCH(Qualification!H160,libgem,0)),""),Qualification!H160),"")</f>
        <v/>
      </c>
      <c r="F150" s="26" t="str">
        <f>IF(A150&lt;&gt;"",IF(Qualification!I160=TRUE,INDEX(codegemhist,MATCH(Qualification!H160,libgem,0)),""),"")</f>
        <v/>
      </c>
      <c r="G150" s="26" t="str">
        <f>IF(A150&lt;&gt;"",IF(Qualification!I160=TRUE,IF(INDEX(codegem,MATCH(Qualification!H160,libgem,0))&gt;=8000,INDEX(codegem,MATCH(Qualification!H160,libgem,0)),""),Qualification!H160),"")</f>
        <v/>
      </c>
      <c r="H150" s="26" t="str">
        <f>IF(A150&lt;&gt;"",IF(Qualification!Y160=TRUE,INDEX(libcatidinst,MATCH(Qualification!P160,libinst,0)),""),"")</f>
        <v/>
      </c>
      <c r="I150" s="26" t="str">
        <f>IF(OR(A150="",ISBLANK(Qualification!P160)),"",IF(Qualification!Y160=TRUE,INDEX(codeinst,MATCH(Qualification!P160,libinst,0)),Qualification!P160))</f>
        <v/>
      </c>
      <c r="J150" s="26" t="str">
        <f>IF(OR(A150="",ISBLANK(Qualification!Q160)),"",IF(Qualification!Z160=TRUE,INDEX(codetform,MATCH(Qualification!Q160,libtform,0)),Qualification!Q160))</f>
        <v/>
      </c>
      <c r="K150" s="26" t="str">
        <f t="shared" si="2"/>
        <v/>
      </c>
      <c r="L150" s="104" t="str">
        <f>IF(OR(A150="",ISBLANK(Qualification!R160)),"",Qualification!R160)</f>
        <v/>
      </c>
      <c r="M150" s="50" t="str">
        <f>IF(OR(A150="",ISBLANK(Qualification!S160)),"",Qualification!S160)</f>
        <v/>
      </c>
      <c r="N150" s="50" t="str">
        <f>IF(OR(A150="",ISBLANK(Qualification!T160)),"",IF(Qualification!AC160=TRUE,INDEX(coderesult,MATCH(Qualification!T160,libresult,0)),Qualification!T160))</f>
        <v/>
      </c>
      <c r="O150" s="50" t="str">
        <f>IF(OR(A150="",ISBLANK(Qualification!U160),Qualification!U160="-"),"",IF(ISNA(MATCH(Qualification!U160,libtwolang,0)),Qualification!U160,IF(Qualification!AC160=TRUE,INDEX(codetwolang,MATCH(Qualification!U160,libtwolang,0)),Qualification!U160)))</f>
        <v/>
      </c>
      <c r="P150" s="50" t="str">
        <f>IF(OR(A150="",ISBLANK(Qualification!V160)),"",Qualification!V160)</f>
        <v/>
      </c>
    </row>
    <row r="151" spans="1:16">
      <c r="A151" s="26" t="str">
        <f>IF(Qualification!$A161&lt;&gt;"",IF(Qualification!C161&lt;&gt;"",IF(Qualification!C161="LOC.ID",CONCATENATE("LOC.",Qualification!AG$12),Qualification!C161),""),"")</f>
        <v/>
      </c>
      <c r="B151" s="51" t="str">
        <f>IF(A151&lt;&gt;"",Qualification!J161,"")</f>
        <v/>
      </c>
      <c r="C151" s="26" t="str">
        <f>IF(A151&lt;&gt;"",IF(Qualification!E161=TRUE,INDEX(codesex,MATCH(Qualification!D161,libsex,0)),Qualification!D161),"")</f>
        <v/>
      </c>
      <c r="D151" s="104" t="str">
        <f>IF(OR(A151="",ISBLANK(Qualification!F161)),"",Qualification!F161)</f>
        <v/>
      </c>
      <c r="E151" s="26" t="str">
        <f>IF(A151&lt;&gt;"",IF(Qualification!I161=TRUE,IF(INDEX(codegem,MATCH(Qualification!H161,libgem,0))&lt;8000,INDEX(codegem,MATCH(Qualification!H161,libgem,0)),""),Qualification!H161),"")</f>
        <v/>
      </c>
      <c r="F151" s="26" t="str">
        <f>IF(A151&lt;&gt;"",IF(Qualification!I161=TRUE,INDEX(codegemhist,MATCH(Qualification!H161,libgem,0)),""),"")</f>
        <v/>
      </c>
      <c r="G151" s="26" t="str">
        <f>IF(A151&lt;&gt;"",IF(Qualification!I161=TRUE,IF(INDEX(codegem,MATCH(Qualification!H161,libgem,0))&gt;=8000,INDEX(codegem,MATCH(Qualification!H161,libgem,0)),""),Qualification!H161),"")</f>
        <v/>
      </c>
      <c r="H151" s="26" t="str">
        <f>IF(A151&lt;&gt;"",IF(Qualification!Y161=TRUE,INDEX(libcatidinst,MATCH(Qualification!P161,libinst,0)),""),"")</f>
        <v/>
      </c>
      <c r="I151" s="26" t="str">
        <f>IF(OR(A151="",ISBLANK(Qualification!P161)),"",IF(Qualification!Y161=TRUE,INDEX(codeinst,MATCH(Qualification!P161,libinst,0)),Qualification!P161))</f>
        <v/>
      </c>
      <c r="J151" s="26" t="str">
        <f>IF(OR(A151="",ISBLANK(Qualification!Q161)),"",IF(Qualification!Z161=TRUE,INDEX(codetform,MATCH(Qualification!Q161,libtform,0)),Qualification!Q161))</f>
        <v/>
      </c>
      <c r="K151" s="26" t="str">
        <f t="shared" si="2"/>
        <v/>
      </c>
      <c r="L151" s="104" t="str">
        <f>IF(OR(A151="",ISBLANK(Qualification!R161)),"",Qualification!R161)</f>
        <v/>
      </c>
      <c r="M151" s="50" t="str">
        <f>IF(OR(A151="",ISBLANK(Qualification!S161)),"",Qualification!S161)</f>
        <v/>
      </c>
      <c r="N151" s="50" t="str">
        <f>IF(OR(A151="",ISBLANK(Qualification!T161)),"",IF(Qualification!AC161=TRUE,INDEX(coderesult,MATCH(Qualification!T161,libresult,0)),Qualification!T161))</f>
        <v/>
      </c>
      <c r="O151" s="50" t="str">
        <f>IF(OR(A151="",ISBLANK(Qualification!U161),Qualification!U161="-"),"",IF(ISNA(MATCH(Qualification!U161,libtwolang,0)),Qualification!U161,IF(Qualification!AC161=TRUE,INDEX(codetwolang,MATCH(Qualification!U161,libtwolang,0)),Qualification!U161)))</f>
        <v/>
      </c>
      <c r="P151" s="50" t="str">
        <f>IF(OR(A151="",ISBLANK(Qualification!V161)),"",Qualification!V161)</f>
        <v/>
      </c>
    </row>
    <row r="152" spans="1:16">
      <c r="A152" s="26" t="str">
        <f>IF(Qualification!$A162&lt;&gt;"",IF(Qualification!C162&lt;&gt;"",IF(Qualification!C162="LOC.ID",CONCATENATE("LOC.",Qualification!AG$12),Qualification!C162),""),"")</f>
        <v/>
      </c>
      <c r="B152" s="51" t="str">
        <f>IF(A152&lt;&gt;"",Qualification!J162,"")</f>
        <v/>
      </c>
      <c r="C152" s="26" t="str">
        <f>IF(A152&lt;&gt;"",IF(Qualification!E162=TRUE,INDEX(codesex,MATCH(Qualification!D162,libsex,0)),Qualification!D162),"")</f>
        <v/>
      </c>
      <c r="D152" s="104" t="str">
        <f>IF(OR(A152="",ISBLANK(Qualification!F162)),"",Qualification!F162)</f>
        <v/>
      </c>
      <c r="E152" s="26" t="str">
        <f>IF(A152&lt;&gt;"",IF(Qualification!I162=TRUE,IF(INDEX(codegem,MATCH(Qualification!H162,libgem,0))&lt;8000,INDEX(codegem,MATCH(Qualification!H162,libgem,0)),""),Qualification!H162),"")</f>
        <v/>
      </c>
      <c r="F152" s="26" t="str">
        <f>IF(A152&lt;&gt;"",IF(Qualification!I162=TRUE,INDEX(codegemhist,MATCH(Qualification!H162,libgem,0)),""),"")</f>
        <v/>
      </c>
      <c r="G152" s="26" t="str">
        <f>IF(A152&lt;&gt;"",IF(Qualification!I162=TRUE,IF(INDEX(codegem,MATCH(Qualification!H162,libgem,0))&gt;=8000,INDEX(codegem,MATCH(Qualification!H162,libgem,0)),""),Qualification!H162),"")</f>
        <v/>
      </c>
      <c r="H152" s="26" t="str">
        <f>IF(A152&lt;&gt;"",IF(Qualification!Y162=TRUE,INDEX(libcatidinst,MATCH(Qualification!P162,libinst,0)),""),"")</f>
        <v/>
      </c>
      <c r="I152" s="26" t="str">
        <f>IF(OR(A152="",ISBLANK(Qualification!P162)),"",IF(Qualification!Y162=TRUE,INDEX(codeinst,MATCH(Qualification!P162,libinst,0)),Qualification!P162))</f>
        <v/>
      </c>
      <c r="J152" s="26" t="str">
        <f>IF(OR(A152="",ISBLANK(Qualification!Q162)),"",IF(Qualification!Z162=TRUE,INDEX(codetform,MATCH(Qualification!Q162,libtform,0)),Qualification!Q162))</f>
        <v/>
      </c>
      <c r="K152" s="26" t="str">
        <f t="shared" si="2"/>
        <v/>
      </c>
      <c r="L152" s="104" t="str">
        <f>IF(OR(A152="",ISBLANK(Qualification!R162)),"",Qualification!R162)</f>
        <v/>
      </c>
      <c r="M152" s="50" t="str">
        <f>IF(OR(A152="",ISBLANK(Qualification!S162)),"",Qualification!S162)</f>
        <v/>
      </c>
      <c r="N152" s="50" t="str">
        <f>IF(OR(A152="",ISBLANK(Qualification!T162)),"",IF(Qualification!AC162=TRUE,INDEX(coderesult,MATCH(Qualification!T162,libresult,0)),Qualification!T162))</f>
        <v/>
      </c>
      <c r="O152" s="50" t="str">
        <f>IF(OR(A152="",ISBLANK(Qualification!U162),Qualification!U162="-"),"",IF(ISNA(MATCH(Qualification!U162,libtwolang,0)),Qualification!U162,IF(Qualification!AC162=TRUE,INDEX(codetwolang,MATCH(Qualification!U162,libtwolang,0)),Qualification!U162)))</f>
        <v/>
      </c>
      <c r="P152" s="50" t="str">
        <f>IF(OR(A152="",ISBLANK(Qualification!V162)),"",Qualification!V162)</f>
        <v/>
      </c>
    </row>
    <row r="153" spans="1:16">
      <c r="A153" s="26" t="str">
        <f>IF(Qualification!$A163&lt;&gt;"",IF(Qualification!C163&lt;&gt;"",IF(Qualification!C163="LOC.ID",CONCATENATE("LOC.",Qualification!AG$12),Qualification!C163),""),"")</f>
        <v/>
      </c>
      <c r="B153" s="51" t="str">
        <f>IF(A153&lt;&gt;"",Qualification!J163,"")</f>
        <v/>
      </c>
      <c r="C153" s="26" t="str">
        <f>IF(A153&lt;&gt;"",IF(Qualification!E163=TRUE,INDEX(codesex,MATCH(Qualification!D163,libsex,0)),Qualification!D163),"")</f>
        <v/>
      </c>
      <c r="D153" s="104" t="str">
        <f>IF(OR(A153="",ISBLANK(Qualification!F163)),"",Qualification!F163)</f>
        <v/>
      </c>
      <c r="E153" s="26" t="str">
        <f>IF(A153&lt;&gt;"",IF(Qualification!I163=TRUE,IF(INDEX(codegem,MATCH(Qualification!H163,libgem,0))&lt;8000,INDEX(codegem,MATCH(Qualification!H163,libgem,0)),""),Qualification!H163),"")</f>
        <v/>
      </c>
      <c r="F153" s="26" t="str">
        <f>IF(A153&lt;&gt;"",IF(Qualification!I163=TRUE,INDEX(codegemhist,MATCH(Qualification!H163,libgem,0)),""),"")</f>
        <v/>
      </c>
      <c r="G153" s="26" t="str">
        <f>IF(A153&lt;&gt;"",IF(Qualification!I163=TRUE,IF(INDEX(codegem,MATCH(Qualification!H163,libgem,0))&gt;=8000,INDEX(codegem,MATCH(Qualification!H163,libgem,0)),""),Qualification!H163),"")</f>
        <v/>
      </c>
      <c r="H153" s="26" t="str">
        <f>IF(A153&lt;&gt;"",IF(Qualification!Y163=TRUE,INDEX(libcatidinst,MATCH(Qualification!P163,libinst,0)),""),"")</f>
        <v/>
      </c>
      <c r="I153" s="26" t="str">
        <f>IF(OR(A153="",ISBLANK(Qualification!P163)),"",IF(Qualification!Y163=TRUE,INDEX(codeinst,MATCH(Qualification!P163,libinst,0)),Qualification!P163))</f>
        <v/>
      </c>
      <c r="J153" s="26" t="str">
        <f>IF(OR(A153="",ISBLANK(Qualification!Q163)),"",IF(Qualification!Z163=TRUE,INDEX(codetform,MATCH(Qualification!Q163,libtform,0)),Qualification!Q163))</f>
        <v/>
      </c>
      <c r="K153" s="26" t="str">
        <f t="shared" si="2"/>
        <v/>
      </c>
      <c r="L153" s="104" t="str">
        <f>IF(OR(A153="",ISBLANK(Qualification!R163)),"",Qualification!R163)</f>
        <v/>
      </c>
      <c r="M153" s="50" t="str">
        <f>IF(OR(A153="",ISBLANK(Qualification!S163)),"",Qualification!S163)</f>
        <v/>
      </c>
      <c r="N153" s="50" t="str">
        <f>IF(OR(A153="",ISBLANK(Qualification!T163)),"",IF(Qualification!AC163=TRUE,INDEX(coderesult,MATCH(Qualification!T163,libresult,0)),Qualification!T163))</f>
        <v/>
      </c>
      <c r="O153" s="50" t="str">
        <f>IF(OR(A153="",ISBLANK(Qualification!U163),Qualification!U163="-"),"",IF(ISNA(MATCH(Qualification!U163,libtwolang,0)),Qualification!U163,IF(Qualification!AC163=TRUE,INDEX(codetwolang,MATCH(Qualification!U163,libtwolang,0)),Qualification!U163)))</f>
        <v/>
      </c>
      <c r="P153" s="50" t="str">
        <f>IF(OR(A153="",ISBLANK(Qualification!V163)),"",Qualification!V163)</f>
        <v/>
      </c>
    </row>
    <row r="154" spans="1:16">
      <c r="A154" s="26" t="str">
        <f>IF(Qualification!$A164&lt;&gt;"",IF(Qualification!C164&lt;&gt;"",IF(Qualification!C164="LOC.ID",CONCATENATE("LOC.",Qualification!AG$12),Qualification!C164),""),"")</f>
        <v/>
      </c>
      <c r="B154" s="51" t="str">
        <f>IF(A154&lt;&gt;"",Qualification!J164,"")</f>
        <v/>
      </c>
      <c r="C154" s="26" t="str">
        <f>IF(A154&lt;&gt;"",IF(Qualification!E164=TRUE,INDEX(codesex,MATCH(Qualification!D164,libsex,0)),Qualification!D164),"")</f>
        <v/>
      </c>
      <c r="D154" s="104" t="str">
        <f>IF(OR(A154="",ISBLANK(Qualification!F164)),"",Qualification!F164)</f>
        <v/>
      </c>
      <c r="E154" s="26" t="str">
        <f>IF(A154&lt;&gt;"",IF(Qualification!I164=TRUE,IF(INDEX(codegem,MATCH(Qualification!H164,libgem,0))&lt;8000,INDEX(codegem,MATCH(Qualification!H164,libgem,0)),""),Qualification!H164),"")</f>
        <v/>
      </c>
      <c r="F154" s="26" t="str">
        <f>IF(A154&lt;&gt;"",IF(Qualification!I164=TRUE,INDEX(codegemhist,MATCH(Qualification!H164,libgem,0)),""),"")</f>
        <v/>
      </c>
      <c r="G154" s="26" t="str">
        <f>IF(A154&lt;&gt;"",IF(Qualification!I164=TRUE,IF(INDEX(codegem,MATCH(Qualification!H164,libgem,0))&gt;=8000,INDEX(codegem,MATCH(Qualification!H164,libgem,0)),""),Qualification!H164),"")</f>
        <v/>
      </c>
      <c r="H154" s="26" t="str">
        <f>IF(A154&lt;&gt;"",IF(Qualification!Y164=TRUE,INDEX(libcatidinst,MATCH(Qualification!P164,libinst,0)),""),"")</f>
        <v/>
      </c>
      <c r="I154" s="26" t="str">
        <f>IF(OR(A154="",ISBLANK(Qualification!P164)),"",IF(Qualification!Y164=TRUE,INDEX(codeinst,MATCH(Qualification!P164,libinst,0)),Qualification!P164))</f>
        <v/>
      </c>
      <c r="J154" s="26" t="str">
        <f>IF(OR(A154="",ISBLANK(Qualification!Q164)),"",IF(Qualification!Z164=TRUE,INDEX(codetform,MATCH(Qualification!Q164,libtform,0)),Qualification!Q164))</f>
        <v/>
      </c>
      <c r="K154" s="26" t="str">
        <f t="shared" si="2"/>
        <v/>
      </c>
      <c r="L154" s="104" t="str">
        <f>IF(OR(A154="",ISBLANK(Qualification!R164)),"",Qualification!R164)</f>
        <v/>
      </c>
      <c r="M154" s="50" t="str">
        <f>IF(OR(A154="",ISBLANK(Qualification!S164)),"",Qualification!S164)</f>
        <v/>
      </c>
      <c r="N154" s="50" t="str">
        <f>IF(OR(A154="",ISBLANK(Qualification!T164)),"",IF(Qualification!AC164=TRUE,INDEX(coderesult,MATCH(Qualification!T164,libresult,0)),Qualification!T164))</f>
        <v/>
      </c>
      <c r="O154" s="50" t="str">
        <f>IF(OR(A154="",ISBLANK(Qualification!U164),Qualification!U164="-"),"",IF(ISNA(MATCH(Qualification!U164,libtwolang,0)),Qualification!U164,IF(Qualification!AC164=TRUE,INDEX(codetwolang,MATCH(Qualification!U164,libtwolang,0)),Qualification!U164)))</f>
        <v/>
      </c>
      <c r="P154" s="50" t="str">
        <f>IF(OR(A154="",ISBLANK(Qualification!V164)),"",Qualification!V164)</f>
        <v/>
      </c>
    </row>
    <row r="155" spans="1:16">
      <c r="A155" s="26" t="str">
        <f>IF(Qualification!$A165&lt;&gt;"",IF(Qualification!C165&lt;&gt;"",IF(Qualification!C165="LOC.ID",CONCATENATE("LOC.",Qualification!AG$12),Qualification!C165),""),"")</f>
        <v/>
      </c>
      <c r="B155" s="51" t="str">
        <f>IF(A155&lt;&gt;"",Qualification!J165,"")</f>
        <v/>
      </c>
      <c r="C155" s="26" t="str">
        <f>IF(A155&lt;&gt;"",IF(Qualification!E165=TRUE,INDEX(codesex,MATCH(Qualification!D165,libsex,0)),Qualification!D165),"")</f>
        <v/>
      </c>
      <c r="D155" s="104" t="str">
        <f>IF(OR(A155="",ISBLANK(Qualification!F165)),"",Qualification!F165)</f>
        <v/>
      </c>
      <c r="E155" s="26" t="str">
        <f>IF(A155&lt;&gt;"",IF(Qualification!I165=TRUE,IF(INDEX(codegem,MATCH(Qualification!H165,libgem,0))&lt;8000,INDEX(codegem,MATCH(Qualification!H165,libgem,0)),""),Qualification!H165),"")</f>
        <v/>
      </c>
      <c r="F155" s="26" t="str">
        <f>IF(A155&lt;&gt;"",IF(Qualification!I165=TRUE,INDEX(codegemhist,MATCH(Qualification!H165,libgem,0)),""),"")</f>
        <v/>
      </c>
      <c r="G155" s="26" t="str">
        <f>IF(A155&lt;&gt;"",IF(Qualification!I165=TRUE,IF(INDEX(codegem,MATCH(Qualification!H165,libgem,0))&gt;=8000,INDEX(codegem,MATCH(Qualification!H165,libgem,0)),""),Qualification!H165),"")</f>
        <v/>
      </c>
      <c r="H155" s="26" t="str">
        <f>IF(A155&lt;&gt;"",IF(Qualification!Y165=TRUE,INDEX(libcatidinst,MATCH(Qualification!P165,libinst,0)),""),"")</f>
        <v/>
      </c>
      <c r="I155" s="26" t="str">
        <f>IF(OR(A155="",ISBLANK(Qualification!P165)),"",IF(Qualification!Y165=TRUE,INDEX(codeinst,MATCH(Qualification!P165,libinst,0)),Qualification!P165))</f>
        <v/>
      </c>
      <c r="J155" s="26" t="str">
        <f>IF(OR(A155="",ISBLANK(Qualification!Q165)),"",IF(Qualification!Z165=TRUE,INDEX(codetform,MATCH(Qualification!Q165,libtform,0)),Qualification!Q165))</f>
        <v/>
      </c>
      <c r="K155" s="26" t="str">
        <f t="shared" si="2"/>
        <v/>
      </c>
      <c r="L155" s="104" t="str">
        <f>IF(OR(A155="",ISBLANK(Qualification!R165)),"",Qualification!R165)</f>
        <v/>
      </c>
      <c r="M155" s="50" t="str">
        <f>IF(OR(A155="",ISBLANK(Qualification!S165)),"",Qualification!S165)</f>
        <v/>
      </c>
      <c r="N155" s="50" t="str">
        <f>IF(OR(A155="",ISBLANK(Qualification!T165)),"",IF(Qualification!AC165=TRUE,INDEX(coderesult,MATCH(Qualification!T165,libresult,0)),Qualification!T165))</f>
        <v/>
      </c>
      <c r="O155" s="50" t="str">
        <f>IF(OR(A155="",ISBLANK(Qualification!U165),Qualification!U165="-"),"",IF(ISNA(MATCH(Qualification!U165,libtwolang,0)),Qualification!U165,IF(Qualification!AC165=TRUE,INDEX(codetwolang,MATCH(Qualification!U165,libtwolang,0)),Qualification!U165)))</f>
        <v/>
      </c>
      <c r="P155" s="50" t="str">
        <f>IF(OR(A155="",ISBLANK(Qualification!V165)),"",Qualification!V165)</f>
        <v/>
      </c>
    </row>
    <row r="156" spans="1:16">
      <c r="A156" s="26" t="str">
        <f>IF(Qualification!$A166&lt;&gt;"",IF(Qualification!C166&lt;&gt;"",IF(Qualification!C166="LOC.ID",CONCATENATE("LOC.",Qualification!AG$12),Qualification!C166),""),"")</f>
        <v/>
      </c>
      <c r="B156" s="51" t="str">
        <f>IF(A156&lt;&gt;"",Qualification!J166,"")</f>
        <v/>
      </c>
      <c r="C156" s="26" t="str">
        <f>IF(A156&lt;&gt;"",IF(Qualification!E166=TRUE,INDEX(codesex,MATCH(Qualification!D166,libsex,0)),Qualification!D166),"")</f>
        <v/>
      </c>
      <c r="D156" s="104" t="str">
        <f>IF(OR(A156="",ISBLANK(Qualification!F166)),"",Qualification!F166)</f>
        <v/>
      </c>
      <c r="E156" s="26" t="str">
        <f>IF(A156&lt;&gt;"",IF(Qualification!I166=TRUE,IF(INDEX(codegem,MATCH(Qualification!H166,libgem,0))&lt;8000,INDEX(codegem,MATCH(Qualification!H166,libgem,0)),""),Qualification!H166),"")</f>
        <v/>
      </c>
      <c r="F156" s="26" t="str">
        <f>IF(A156&lt;&gt;"",IF(Qualification!I166=TRUE,INDEX(codegemhist,MATCH(Qualification!H166,libgem,0)),""),"")</f>
        <v/>
      </c>
      <c r="G156" s="26" t="str">
        <f>IF(A156&lt;&gt;"",IF(Qualification!I166=TRUE,IF(INDEX(codegem,MATCH(Qualification!H166,libgem,0))&gt;=8000,INDEX(codegem,MATCH(Qualification!H166,libgem,0)),""),Qualification!H166),"")</f>
        <v/>
      </c>
      <c r="H156" s="26" t="str">
        <f>IF(A156&lt;&gt;"",IF(Qualification!Y166=TRUE,INDEX(libcatidinst,MATCH(Qualification!P166,libinst,0)),""),"")</f>
        <v/>
      </c>
      <c r="I156" s="26" t="str">
        <f>IF(OR(A156="",ISBLANK(Qualification!P166)),"",IF(Qualification!Y166=TRUE,INDEX(codeinst,MATCH(Qualification!P166,libinst,0)),Qualification!P166))</f>
        <v/>
      </c>
      <c r="J156" s="26" t="str">
        <f>IF(OR(A156="",ISBLANK(Qualification!Q166)),"",IF(Qualification!Z166=TRUE,INDEX(codetform,MATCH(Qualification!Q166,libtform,0)),Qualification!Q166))</f>
        <v/>
      </c>
      <c r="K156" s="26" t="str">
        <f t="shared" si="2"/>
        <v/>
      </c>
      <c r="L156" s="104" t="str">
        <f>IF(OR(A156="",ISBLANK(Qualification!R166)),"",Qualification!R166)</f>
        <v/>
      </c>
      <c r="M156" s="50" t="str">
        <f>IF(OR(A156="",ISBLANK(Qualification!S166)),"",Qualification!S166)</f>
        <v/>
      </c>
      <c r="N156" s="50" t="str">
        <f>IF(OR(A156="",ISBLANK(Qualification!T166)),"",IF(Qualification!AC166=TRUE,INDEX(coderesult,MATCH(Qualification!T166,libresult,0)),Qualification!T166))</f>
        <v/>
      </c>
      <c r="O156" s="50" t="str">
        <f>IF(OR(A156="",ISBLANK(Qualification!U166),Qualification!U166="-"),"",IF(ISNA(MATCH(Qualification!U166,libtwolang,0)),Qualification!U166,IF(Qualification!AC166=TRUE,INDEX(codetwolang,MATCH(Qualification!U166,libtwolang,0)),Qualification!U166)))</f>
        <v/>
      </c>
      <c r="P156" s="50" t="str">
        <f>IF(OR(A156="",ISBLANK(Qualification!V166)),"",Qualification!V166)</f>
        <v/>
      </c>
    </row>
    <row r="157" spans="1:16">
      <c r="A157" s="26" t="str">
        <f>IF(Qualification!$A167&lt;&gt;"",IF(Qualification!C167&lt;&gt;"",IF(Qualification!C167="LOC.ID",CONCATENATE("LOC.",Qualification!AG$12),Qualification!C167),""),"")</f>
        <v/>
      </c>
      <c r="B157" s="51" t="str">
        <f>IF(A157&lt;&gt;"",Qualification!J167,"")</f>
        <v/>
      </c>
      <c r="C157" s="26" t="str">
        <f>IF(A157&lt;&gt;"",IF(Qualification!E167=TRUE,INDEX(codesex,MATCH(Qualification!D167,libsex,0)),Qualification!D167),"")</f>
        <v/>
      </c>
      <c r="D157" s="104" t="str">
        <f>IF(OR(A157="",ISBLANK(Qualification!F167)),"",Qualification!F167)</f>
        <v/>
      </c>
      <c r="E157" s="26" t="str">
        <f>IF(A157&lt;&gt;"",IF(Qualification!I167=TRUE,IF(INDEX(codegem,MATCH(Qualification!H167,libgem,0))&lt;8000,INDEX(codegem,MATCH(Qualification!H167,libgem,0)),""),Qualification!H167),"")</f>
        <v/>
      </c>
      <c r="F157" s="26" t="str">
        <f>IF(A157&lt;&gt;"",IF(Qualification!I167=TRUE,INDEX(codegemhist,MATCH(Qualification!H167,libgem,0)),""),"")</f>
        <v/>
      </c>
      <c r="G157" s="26" t="str">
        <f>IF(A157&lt;&gt;"",IF(Qualification!I167=TRUE,IF(INDEX(codegem,MATCH(Qualification!H167,libgem,0))&gt;=8000,INDEX(codegem,MATCH(Qualification!H167,libgem,0)),""),Qualification!H167),"")</f>
        <v/>
      </c>
      <c r="H157" s="26" t="str">
        <f>IF(A157&lt;&gt;"",IF(Qualification!Y167=TRUE,INDEX(libcatidinst,MATCH(Qualification!P167,libinst,0)),""),"")</f>
        <v/>
      </c>
      <c r="I157" s="26" t="str">
        <f>IF(OR(A157="",ISBLANK(Qualification!P167)),"",IF(Qualification!Y167=TRUE,INDEX(codeinst,MATCH(Qualification!P167,libinst,0)),Qualification!P167))</f>
        <v/>
      </c>
      <c r="J157" s="26" t="str">
        <f>IF(OR(A157="",ISBLANK(Qualification!Q167)),"",IF(Qualification!Z167=TRUE,INDEX(codetform,MATCH(Qualification!Q167,libtform,0)),Qualification!Q167))</f>
        <v/>
      </c>
      <c r="K157" s="26" t="str">
        <f t="shared" si="2"/>
        <v/>
      </c>
      <c r="L157" s="104" t="str">
        <f>IF(OR(A157="",ISBLANK(Qualification!R167)),"",Qualification!R167)</f>
        <v/>
      </c>
      <c r="M157" s="50" t="str">
        <f>IF(OR(A157="",ISBLANK(Qualification!S167)),"",Qualification!S167)</f>
        <v/>
      </c>
      <c r="N157" s="50" t="str">
        <f>IF(OR(A157="",ISBLANK(Qualification!T167)),"",IF(Qualification!AC167=TRUE,INDEX(coderesult,MATCH(Qualification!T167,libresult,0)),Qualification!T167))</f>
        <v/>
      </c>
      <c r="O157" s="50" t="str">
        <f>IF(OR(A157="",ISBLANK(Qualification!U167),Qualification!U167="-"),"",IF(ISNA(MATCH(Qualification!U167,libtwolang,0)),Qualification!U167,IF(Qualification!AC167=TRUE,INDEX(codetwolang,MATCH(Qualification!U167,libtwolang,0)),Qualification!U167)))</f>
        <v/>
      </c>
      <c r="P157" s="50" t="str">
        <f>IF(OR(A157="",ISBLANK(Qualification!V167)),"",Qualification!V167)</f>
        <v/>
      </c>
    </row>
    <row r="158" spans="1:16">
      <c r="A158" s="26" t="str">
        <f>IF(Qualification!$A168&lt;&gt;"",IF(Qualification!C168&lt;&gt;"",IF(Qualification!C168="LOC.ID",CONCATENATE("LOC.",Qualification!AG$12),Qualification!C168),""),"")</f>
        <v/>
      </c>
      <c r="B158" s="51" t="str">
        <f>IF(A158&lt;&gt;"",Qualification!J168,"")</f>
        <v/>
      </c>
      <c r="C158" s="26" t="str">
        <f>IF(A158&lt;&gt;"",IF(Qualification!E168=TRUE,INDEX(codesex,MATCH(Qualification!D168,libsex,0)),Qualification!D168),"")</f>
        <v/>
      </c>
      <c r="D158" s="104" t="str">
        <f>IF(OR(A158="",ISBLANK(Qualification!F168)),"",Qualification!F168)</f>
        <v/>
      </c>
      <c r="E158" s="26" t="str">
        <f>IF(A158&lt;&gt;"",IF(Qualification!I168=TRUE,IF(INDEX(codegem,MATCH(Qualification!H168,libgem,0))&lt;8000,INDEX(codegem,MATCH(Qualification!H168,libgem,0)),""),Qualification!H168),"")</f>
        <v/>
      </c>
      <c r="F158" s="26" t="str">
        <f>IF(A158&lt;&gt;"",IF(Qualification!I168=TRUE,INDEX(codegemhist,MATCH(Qualification!H168,libgem,0)),""),"")</f>
        <v/>
      </c>
      <c r="G158" s="26" t="str">
        <f>IF(A158&lt;&gt;"",IF(Qualification!I168=TRUE,IF(INDEX(codegem,MATCH(Qualification!H168,libgem,0))&gt;=8000,INDEX(codegem,MATCH(Qualification!H168,libgem,0)),""),Qualification!H168),"")</f>
        <v/>
      </c>
      <c r="H158" s="26" t="str">
        <f>IF(A158&lt;&gt;"",IF(Qualification!Y168=TRUE,INDEX(libcatidinst,MATCH(Qualification!P168,libinst,0)),""),"")</f>
        <v/>
      </c>
      <c r="I158" s="26" t="str">
        <f>IF(OR(A158="",ISBLANK(Qualification!P168)),"",IF(Qualification!Y168=TRUE,INDEX(codeinst,MATCH(Qualification!P168,libinst,0)),Qualification!P168))</f>
        <v/>
      </c>
      <c r="J158" s="26" t="str">
        <f>IF(OR(A158="",ISBLANK(Qualification!Q168)),"",IF(Qualification!Z168=TRUE,INDEX(codetform,MATCH(Qualification!Q168,libtform,0)),Qualification!Q168))</f>
        <v/>
      </c>
      <c r="K158" s="26" t="str">
        <f t="shared" si="2"/>
        <v/>
      </c>
      <c r="L158" s="104" t="str">
        <f>IF(OR(A158="",ISBLANK(Qualification!R168)),"",Qualification!R168)</f>
        <v/>
      </c>
      <c r="M158" s="50" t="str">
        <f>IF(OR(A158="",ISBLANK(Qualification!S168)),"",Qualification!S168)</f>
        <v/>
      </c>
      <c r="N158" s="50" t="str">
        <f>IF(OR(A158="",ISBLANK(Qualification!T168)),"",IF(Qualification!AC168=TRUE,INDEX(coderesult,MATCH(Qualification!T168,libresult,0)),Qualification!T168))</f>
        <v/>
      </c>
      <c r="O158" s="50" t="str">
        <f>IF(OR(A158="",ISBLANK(Qualification!U168),Qualification!U168="-"),"",IF(ISNA(MATCH(Qualification!U168,libtwolang,0)),Qualification!U168,IF(Qualification!AC168=TRUE,INDEX(codetwolang,MATCH(Qualification!U168,libtwolang,0)),Qualification!U168)))</f>
        <v/>
      </c>
      <c r="P158" s="50" t="str">
        <f>IF(OR(A158="",ISBLANK(Qualification!V168)),"",Qualification!V168)</f>
        <v/>
      </c>
    </row>
    <row r="159" spans="1:16">
      <c r="A159" s="26" t="str">
        <f>IF(Qualification!$A169&lt;&gt;"",IF(Qualification!C169&lt;&gt;"",IF(Qualification!C169="LOC.ID",CONCATENATE("LOC.",Qualification!AG$12),Qualification!C169),""),"")</f>
        <v/>
      </c>
      <c r="B159" s="51" t="str">
        <f>IF(A159&lt;&gt;"",Qualification!J169,"")</f>
        <v/>
      </c>
      <c r="C159" s="26" t="str">
        <f>IF(A159&lt;&gt;"",IF(Qualification!E169=TRUE,INDEX(codesex,MATCH(Qualification!D169,libsex,0)),Qualification!D169),"")</f>
        <v/>
      </c>
      <c r="D159" s="104" t="str">
        <f>IF(OR(A159="",ISBLANK(Qualification!F169)),"",Qualification!F169)</f>
        <v/>
      </c>
      <c r="E159" s="26" t="str">
        <f>IF(A159&lt;&gt;"",IF(Qualification!I169=TRUE,IF(INDEX(codegem,MATCH(Qualification!H169,libgem,0))&lt;8000,INDEX(codegem,MATCH(Qualification!H169,libgem,0)),""),Qualification!H169),"")</f>
        <v/>
      </c>
      <c r="F159" s="26" t="str">
        <f>IF(A159&lt;&gt;"",IF(Qualification!I169=TRUE,INDEX(codegemhist,MATCH(Qualification!H169,libgem,0)),""),"")</f>
        <v/>
      </c>
      <c r="G159" s="26" t="str">
        <f>IF(A159&lt;&gt;"",IF(Qualification!I169=TRUE,IF(INDEX(codegem,MATCH(Qualification!H169,libgem,0))&gt;=8000,INDEX(codegem,MATCH(Qualification!H169,libgem,0)),""),Qualification!H169),"")</f>
        <v/>
      </c>
      <c r="H159" s="26" t="str">
        <f>IF(A159&lt;&gt;"",IF(Qualification!Y169=TRUE,INDEX(libcatidinst,MATCH(Qualification!P169,libinst,0)),""),"")</f>
        <v/>
      </c>
      <c r="I159" s="26" t="str">
        <f>IF(OR(A159="",ISBLANK(Qualification!P169)),"",IF(Qualification!Y169=TRUE,INDEX(codeinst,MATCH(Qualification!P169,libinst,0)),Qualification!P169))</f>
        <v/>
      </c>
      <c r="J159" s="26" t="str">
        <f>IF(OR(A159="",ISBLANK(Qualification!Q169)),"",IF(Qualification!Z169=TRUE,INDEX(codetform,MATCH(Qualification!Q169,libtform,0)),Qualification!Q169))</f>
        <v/>
      </c>
      <c r="K159" s="26" t="str">
        <f t="shared" si="2"/>
        <v/>
      </c>
      <c r="L159" s="104" t="str">
        <f>IF(OR(A159="",ISBLANK(Qualification!R169)),"",Qualification!R169)</f>
        <v/>
      </c>
      <c r="M159" s="50" t="str">
        <f>IF(OR(A159="",ISBLANK(Qualification!S169)),"",Qualification!S169)</f>
        <v/>
      </c>
      <c r="N159" s="50" t="str">
        <f>IF(OR(A159="",ISBLANK(Qualification!T169)),"",IF(Qualification!AC169=TRUE,INDEX(coderesult,MATCH(Qualification!T169,libresult,0)),Qualification!T169))</f>
        <v/>
      </c>
      <c r="O159" s="50" t="str">
        <f>IF(OR(A159="",ISBLANK(Qualification!U169),Qualification!U169="-"),"",IF(ISNA(MATCH(Qualification!U169,libtwolang,0)),Qualification!U169,IF(Qualification!AC169=TRUE,INDEX(codetwolang,MATCH(Qualification!U169,libtwolang,0)),Qualification!U169)))</f>
        <v/>
      </c>
      <c r="P159" s="50" t="str">
        <f>IF(OR(A159="",ISBLANK(Qualification!V169)),"",Qualification!V169)</f>
        <v/>
      </c>
    </row>
    <row r="160" spans="1:16">
      <c r="A160" s="26" t="str">
        <f>IF(Qualification!$A170&lt;&gt;"",IF(Qualification!C170&lt;&gt;"",IF(Qualification!C170="LOC.ID",CONCATENATE("LOC.",Qualification!AG$12),Qualification!C170),""),"")</f>
        <v/>
      </c>
      <c r="B160" s="51" t="str">
        <f>IF(A160&lt;&gt;"",Qualification!J170,"")</f>
        <v/>
      </c>
      <c r="C160" s="26" t="str">
        <f>IF(A160&lt;&gt;"",IF(Qualification!E170=TRUE,INDEX(codesex,MATCH(Qualification!D170,libsex,0)),Qualification!D170),"")</f>
        <v/>
      </c>
      <c r="D160" s="104" t="str">
        <f>IF(OR(A160="",ISBLANK(Qualification!F170)),"",Qualification!F170)</f>
        <v/>
      </c>
      <c r="E160" s="26" t="str">
        <f>IF(A160&lt;&gt;"",IF(Qualification!I170=TRUE,IF(INDEX(codegem,MATCH(Qualification!H170,libgem,0))&lt;8000,INDEX(codegem,MATCH(Qualification!H170,libgem,0)),""),Qualification!H170),"")</f>
        <v/>
      </c>
      <c r="F160" s="26" t="str">
        <f>IF(A160&lt;&gt;"",IF(Qualification!I170=TRUE,INDEX(codegemhist,MATCH(Qualification!H170,libgem,0)),""),"")</f>
        <v/>
      </c>
      <c r="G160" s="26" t="str">
        <f>IF(A160&lt;&gt;"",IF(Qualification!I170=TRUE,IF(INDEX(codegem,MATCH(Qualification!H170,libgem,0))&gt;=8000,INDEX(codegem,MATCH(Qualification!H170,libgem,0)),""),Qualification!H170),"")</f>
        <v/>
      </c>
      <c r="H160" s="26" t="str">
        <f>IF(A160&lt;&gt;"",IF(Qualification!Y170=TRUE,INDEX(libcatidinst,MATCH(Qualification!P170,libinst,0)),""),"")</f>
        <v/>
      </c>
      <c r="I160" s="26" t="str">
        <f>IF(OR(A160="",ISBLANK(Qualification!P170)),"",IF(Qualification!Y170=TRUE,INDEX(codeinst,MATCH(Qualification!P170,libinst,0)),Qualification!P170))</f>
        <v/>
      </c>
      <c r="J160" s="26" t="str">
        <f>IF(OR(A160="",ISBLANK(Qualification!Q170)),"",IF(Qualification!Z170=TRUE,INDEX(codetform,MATCH(Qualification!Q170,libtform,0)),Qualification!Q170))</f>
        <v/>
      </c>
      <c r="K160" s="26" t="str">
        <f t="shared" si="2"/>
        <v/>
      </c>
      <c r="L160" s="104" t="str">
        <f>IF(OR(A160="",ISBLANK(Qualification!R170)),"",Qualification!R170)</f>
        <v/>
      </c>
      <c r="M160" s="50" t="str">
        <f>IF(OR(A160="",ISBLANK(Qualification!S170)),"",Qualification!S170)</f>
        <v/>
      </c>
      <c r="N160" s="50" t="str">
        <f>IF(OR(A160="",ISBLANK(Qualification!T170)),"",IF(Qualification!AC170=TRUE,INDEX(coderesult,MATCH(Qualification!T170,libresult,0)),Qualification!T170))</f>
        <v/>
      </c>
      <c r="O160" s="50" t="str">
        <f>IF(OR(A160="",ISBLANK(Qualification!U170),Qualification!U170="-"),"",IF(ISNA(MATCH(Qualification!U170,libtwolang,0)),Qualification!U170,IF(Qualification!AC170=TRUE,INDEX(codetwolang,MATCH(Qualification!U170,libtwolang,0)),Qualification!U170)))</f>
        <v/>
      </c>
      <c r="P160" s="50" t="str">
        <f>IF(OR(A160="",ISBLANK(Qualification!V170)),"",Qualification!V170)</f>
        <v/>
      </c>
    </row>
    <row r="161" spans="1:16">
      <c r="A161" s="26" t="str">
        <f>IF(Qualification!$A171&lt;&gt;"",IF(Qualification!C171&lt;&gt;"",IF(Qualification!C171="LOC.ID",CONCATENATE("LOC.",Qualification!AG$12),Qualification!C171),""),"")</f>
        <v/>
      </c>
      <c r="B161" s="51" t="str">
        <f>IF(A161&lt;&gt;"",Qualification!J171,"")</f>
        <v/>
      </c>
      <c r="C161" s="26" t="str">
        <f>IF(A161&lt;&gt;"",IF(Qualification!E171=TRUE,INDEX(codesex,MATCH(Qualification!D171,libsex,0)),Qualification!D171),"")</f>
        <v/>
      </c>
      <c r="D161" s="104" t="str">
        <f>IF(OR(A161="",ISBLANK(Qualification!F171)),"",Qualification!F171)</f>
        <v/>
      </c>
      <c r="E161" s="26" t="str">
        <f>IF(A161&lt;&gt;"",IF(Qualification!I171=TRUE,IF(INDEX(codegem,MATCH(Qualification!H171,libgem,0))&lt;8000,INDEX(codegem,MATCH(Qualification!H171,libgem,0)),""),Qualification!H171),"")</f>
        <v/>
      </c>
      <c r="F161" s="26" t="str">
        <f>IF(A161&lt;&gt;"",IF(Qualification!I171=TRUE,INDEX(codegemhist,MATCH(Qualification!H171,libgem,0)),""),"")</f>
        <v/>
      </c>
      <c r="G161" s="26" t="str">
        <f>IF(A161&lt;&gt;"",IF(Qualification!I171=TRUE,IF(INDEX(codegem,MATCH(Qualification!H171,libgem,0))&gt;=8000,INDEX(codegem,MATCH(Qualification!H171,libgem,0)),""),Qualification!H171),"")</f>
        <v/>
      </c>
      <c r="H161" s="26" t="str">
        <f>IF(A161&lt;&gt;"",IF(Qualification!Y171=TRUE,INDEX(libcatidinst,MATCH(Qualification!P171,libinst,0)),""),"")</f>
        <v/>
      </c>
      <c r="I161" s="26" t="str">
        <f>IF(OR(A161="",ISBLANK(Qualification!P171)),"",IF(Qualification!Y171=TRUE,INDEX(codeinst,MATCH(Qualification!P171,libinst,0)),Qualification!P171))</f>
        <v/>
      </c>
      <c r="J161" s="26" t="str">
        <f>IF(OR(A161="",ISBLANK(Qualification!Q171)),"",IF(Qualification!Z171=TRUE,INDEX(codetform,MATCH(Qualification!Q171,libtform,0)),Qualification!Q171))</f>
        <v/>
      </c>
      <c r="K161" s="26" t="str">
        <f t="shared" si="2"/>
        <v/>
      </c>
      <c r="L161" s="104" t="str">
        <f>IF(OR(A161="",ISBLANK(Qualification!R171)),"",Qualification!R171)</f>
        <v/>
      </c>
      <c r="M161" s="50" t="str">
        <f>IF(OR(A161="",ISBLANK(Qualification!S171)),"",Qualification!S171)</f>
        <v/>
      </c>
      <c r="N161" s="50" t="str">
        <f>IF(OR(A161="",ISBLANK(Qualification!T171)),"",IF(Qualification!AC171=TRUE,INDEX(coderesult,MATCH(Qualification!T171,libresult,0)),Qualification!T171))</f>
        <v/>
      </c>
      <c r="O161" s="50" t="str">
        <f>IF(OR(A161="",ISBLANK(Qualification!U171),Qualification!U171="-"),"",IF(ISNA(MATCH(Qualification!U171,libtwolang,0)),Qualification!U171,IF(Qualification!AC171=TRUE,INDEX(codetwolang,MATCH(Qualification!U171,libtwolang,0)),Qualification!U171)))</f>
        <v/>
      </c>
      <c r="P161" s="50" t="str">
        <f>IF(OR(A161="",ISBLANK(Qualification!V171)),"",Qualification!V171)</f>
        <v/>
      </c>
    </row>
    <row r="162" spans="1:16">
      <c r="A162" s="26" t="str">
        <f>IF(Qualification!$A172&lt;&gt;"",IF(Qualification!C172&lt;&gt;"",IF(Qualification!C172="LOC.ID",CONCATENATE("LOC.",Qualification!AG$12),Qualification!C172),""),"")</f>
        <v/>
      </c>
      <c r="B162" s="51" t="str">
        <f>IF(A162&lt;&gt;"",Qualification!J172,"")</f>
        <v/>
      </c>
      <c r="C162" s="26" t="str">
        <f>IF(A162&lt;&gt;"",IF(Qualification!E172=TRUE,INDEX(codesex,MATCH(Qualification!D172,libsex,0)),Qualification!D172),"")</f>
        <v/>
      </c>
      <c r="D162" s="104" t="str">
        <f>IF(OR(A162="",ISBLANK(Qualification!F172)),"",Qualification!F172)</f>
        <v/>
      </c>
      <c r="E162" s="26" t="str">
        <f>IF(A162&lt;&gt;"",IF(Qualification!I172=TRUE,IF(INDEX(codegem,MATCH(Qualification!H172,libgem,0))&lt;8000,INDEX(codegem,MATCH(Qualification!H172,libgem,0)),""),Qualification!H172),"")</f>
        <v/>
      </c>
      <c r="F162" s="26" t="str">
        <f>IF(A162&lt;&gt;"",IF(Qualification!I172=TRUE,INDEX(codegemhist,MATCH(Qualification!H172,libgem,0)),""),"")</f>
        <v/>
      </c>
      <c r="G162" s="26" t="str">
        <f>IF(A162&lt;&gt;"",IF(Qualification!I172=TRUE,IF(INDEX(codegem,MATCH(Qualification!H172,libgem,0))&gt;=8000,INDEX(codegem,MATCH(Qualification!H172,libgem,0)),""),Qualification!H172),"")</f>
        <v/>
      </c>
      <c r="H162" s="26" t="str">
        <f>IF(A162&lt;&gt;"",IF(Qualification!Y172=TRUE,INDEX(libcatidinst,MATCH(Qualification!P172,libinst,0)),""),"")</f>
        <v/>
      </c>
      <c r="I162" s="26" t="str">
        <f>IF(OR(A162="",ISBLANK(Qualification!P172)),"",IF(Qualification!Y172=TRUE,INDEX(codeinst,MATCH(Qualification!P172,libinst,0)),Qualification!P172))</f>
        <v/>
      </c>
      <c r="J162" s="26" t="str">
        <f>IF(OR(A162="",ISBLANK(Qualification!Q172)),"",IF(Qualification!Z172=TRUE,INDEX(codetform,MATCH(Qualification!Q172,libtform,0)),Qualification!Q172))</f>
        <v/>
      </c>
      <c r="K162" s="26" t="str">
        <f t="shared" si="2"/>
        <v/>
      </c>
      <c r="L162" s="104" t="str">
        <f>IF(OR(A162="",ISBLANK(Qualification!R172)),"",Qualification!R172)</f>
        <v/>
      </c>
      <c r="M162" s="50" t="str">
        <f>IF(OR(A162="",ISBLANK(Qualification!S172)),"",Qualification!S172)</f>
        <v/>
      </c>
      <c r="N162" s="50" t="str">
        <f>IF(OR(A162="",ISBLANK(Qualification!T172)),"",IF(Qualification!AC172=TRUE,INDEX(coderesult,MATCH(Qualification!T172,libresult,0)),Qualification!T172))</f>
        <v/>
      </c>
      <c r="O162" s="50" t="str">
        <f>IF(OR(A162="",ISBLANK(Qualification!U172),Qualification!U172="-"),"",IF(ISNA(MATCH(Qualification!U172,libtwolang,0)),Qualification!U172,IF(Qualification!AC172=TRUE,INDEX(codetwolang,MATCH(Qualification!U172,libtwolang,0)),Qualification!U172)))</f>
        <v/>
      </c>
      <c r="P162" s="50" t="str">
        <f>IF(OR(A162="",ISBLANK(Qualification!V172)),"",Qualification!V172)</f>
        <v/>
      </c>
    </row>
    <row r="163" spans="1:16">
      <c r="A163" s="26" t="str">
        <f>IF(Qualification!$A173&lt;&gt;"",IF(Qualification!C173&lt;&gt;"",IF(Qualification!C173="LOC.ID",CONCATENATE("LOC.",Qualification!AG$12),Qualification!C173),""),"")</f>
        <v/>
      </c>
      <c r="B163" s="51" t="str">
        <f>IF(A163&lt;&gt;"",Qualification!J173,"")</f>
        <v/>
      </c>
      <c r="C163" s="26" t="str">
        <f>IF(A163&lt;&gt;"",IF(Qualification!E173=TRUE,INDEX(codesex,MATCH(Qualification!D173,libsex,0)),Qualification!D173),"")</f>
        <v/>
      </c>
      <c r="D163" s="104" t="str">
        <f>IF(OR(A163="",ISBLANK(Qualification!F173)),"",Qualification!F173)</f>
        <v/>
      </c>
      <c r="E163" s="26" t="str">
        <f>IF(A163&lt;&gt;"",IF(Qualification!I173=TRUE,IF(INDEX(codegem,MATCH(Qualification!H173,libgem,0))&lt;8000,INDEX(codegem,MATCH(Qualification!H173,libgem,0)),""),Qualification!H173),"")</f>
        <v/>
      </c>
      <c r="F163" s="26" t="str">
        <f>IF(A163&lt;&gt;"",IF(Qualification!I173=TRUE,INDEX(codegemhist,MATCH(Qualification!H173,libgem,0)),""),"")</f>
        <v/>
      </c>
      <c r="G163" s="26" t="str">
        <f>IF(A163&lt;&gt;"",IF(Qualification!I173=TRUE,IF(INDEX(codegem,MATCH(Qualification!H173,libgem,0))&gt;=8000,INDEX(codegem,MATCH(Qualification!H173,libgem,0)),""),Qualification!H173),"")</f>
        <v/>
      </c>
      <c r="H163" s="26" t="str">
        <f>IF(A163&lt;&gt;"",IF(Qualification!Y173=TRUE,INDEX(libcatidinst,MATCH(Qualification!P173,libinst,0)),""),"")</f>
        <v/>
      </c>
      <c r="I163" s="26" t="str">
        <f>IF(OR(A163="",ISBLANK(Qualification!P173)),"",IF(Qualification!Y173=TRUE,INDEX(codeinst,MATCH(Qualification!P173,libinst,0)),Qualification!P173))</f>
        <v/>
      </c>
      <c r="J163" s="26" t="str">
        <f>IF(OR(A163="",ISBLANK(Qualification!Q173)),"",IF(Qualification!Z173=TRUE,INDEX(codetform,MATCH(Qualification!Q173,libtform,0)),Qualification!Q173))</f>
        <v/>
      </c>
      <c r="K163" s="26" t="str">
        <f t="shared" si="2"/>
        <v/>
      </c>
      <c r="L163" s="104" t="str">
        <f>IF(OR(A163="",ISBLANK(Qualification!R173)),"",Qualification!R173)</f>
        <v/>
      </c>
      <c r="M163" s="50" t="str">
        <f>IF(OR(A163="",ISBLANK(Qualification!S173)),"",Qualification!S173)</f>
        <v/>
      </c>
      <c r="N163" s="50" t="str">
        <f>IF(OR(A163="",ISBLANK(Qualification!T173)),"",IF(Qualification!AC173=TRUE,INDEX(coderesult,MATCH(Qualification!T173,libresult,0)),Qualification!T173))</f>
        <v/>
      </c>
      <c r="O163" s="50" t="str">
        <f>IF(OR(A163="",ISBLANK(Qualification!U173),Qualification!U173="-"),"",IF(ISNA(MATCH(Qualification!U173,libtwolang,0)),Qualification!U173,IF(Qualification!AC173=TRUE,INDEX(codetwolang,MATCH(Qualification!U173,libtwolang,0)),Qualification!U173)))</f>
        <v/>
      </c>
      <c r="P163" s="50" t="str">
        <f>IF(OR(A163="",ISBLANK(Qualification!V173)),"",Qualification!V173)</f>
        <v/>
      </c>
    </row>
    <row r="164" spans="1:16">
      <c r="A164" s="26" t="str">
        <f>IF(Qualification!$A174&lt;&gt;"",IF(Qualification!C174&lt;&gt;"",IF(Qualification!C174="LOC.ID",CONCATENATE("LOC.",Qualification!AG$12),Qualification!C174),""),"")</f>
        <v/>
      </c>
      <c r="B164" s="51" t="str">
        <f>IF(A164&lt;&gt;"",Qualification!J174,"")</f>
        <v/>
      </c>
      <c r="C164" s="26" t="str">
        <f>IF(A164&lt;&gt;"",IF(Qualification!E174=TRUE,INDEX(codesex,MATCH(Qualification!D174,libsex,0)),Qualification!D174),"")</f>
        <v/>
      </c>
      <c r="D164" s="104" t="str">
        <f>IF(OR(A164="",ISBLANK(Qualification!F174)),"",Qualification!F174)</f>
        <v/>
      </c>
      <c r="E164" s="26" t="str">
        <f>IF(A164&lt;&gt;"",IF(Qualification!I174=TRUE,IF(INDEX(codegem,MATCH(Qualification!H174,libgem,0))&lt;8000,INDEX(codegem,MATCH(Qualification!H174,libgem,0)),""),Qualification!H174),"")</f>
        <v/>
      </c>
      <c r="F164" s="26" t="str">
        <f>IF(A164&lt;&gt;"",IF(Qualification!I174=TRUE,INDEX(codegemhist,MATCH(Qualification!H174,libgem,0)),""),"")</f>
        <v/>
      </c>
      <c r="G164" s="26" t="str">
        <f>IF(A164&lt;&gt;"",IF(Qualification!I174=TRUE,IF(INDEX(codegem,MATCH(Qualification!H174,libgem,0))&gt;=8000,INDEX(codegem,MATCH(Qualification!H174,libgem,0)),""),Qualification!H174),"")</f>
        <v/>
      </c>
      <c r="H164" s="26" t="str">
        <f>IF(A164&lt;&gt;"",IF(Qualification!Y174=TRUE,INDEX(libcatidinst,MATCH(Qualification!P174,libinst,0)),""),"")</f>
        <v/>
      </c>
      <c r="I164" s="26" t="str">
        <f>IF(OR(A164="",ISBLANK(Qualification!P174)),"",IF(Qualification!Y174=TRUE,INDEX(codeinst,MATCH(Qualification!P174,libinst,0)),Qualification!P174))</f>
        <v/>
      </c>
      <c r="J164" s="26" t="str">
        <f>IF(OR(A164="",ISBLANK(Qualification!Q174)),"",IF(Qualification!Z174=TRUE,INDEX(codetform,MATCH(Qualification!Q174,libtform,0)),Qualification!Q174))</f>
        <v/>
      </c>
      <c r="K164" s="26" t="str">
        <f t="shared" si="2"/>
        <v/>
      </c>
      <c r="L164" s="104" t="str">
        <f>IF(OR(A164="",ISBLANK(Qualification!R174)),"",Qualification!R174)</f>
        <v/>
      </c>
      <c r="M164" s="50" t="str">
        <f>IF(OR(A164="",ISBLANK(Qualification!S174)),"",Qualification!S174)</f>
        <v/>
      </c>
      <c r="N164" s="50" t="str">
        <f>IF(OR(A164="",ISBLANK(Qualification!T174)),"",IF(Qualification!AC174=TRUE,INDEX(coderesult,MATCH(Qualification!T174,libresult,0)),Qualification!T174))</f>
        <v/>
      </c>
      <c r="O164" s="50" t="str">
        <f>IF(OR(A164="",ISBLANK(Qualification!U174),Qualification!U174="-"),"",IF(ISNA(MATCH(Qualification!U174,libtwolang,0)),Qualification!U174,IF(Qualification!AC174=TRUE,INDEX(codetwolang,MATCH(Qualification!U174,libtwolang,0)),Qualification!U174)))</f>
        <v/>
      </c>
      <c r="P164" s="50" t="str">
        <f>IF(OR(A164="",ISBLANK(Qualification!V174)),"",Qualification!V174)</f>
        <v/>
      </c>
    </row>
    <row r="165" spans="1:16">
      <c r="A165" s="26" t="str">
        <f>IF(Qualification!$A175&lt;&gt;"",IF(Qualification!C175&lt;&gt;"",IF(Qualification!C175="LOC.ID",CONCATENATE("LOC.",Qualification!AG$12),Qualification!C175),""),"")</f>
        <v/>
      </c>
      <c r="B165" s="51" t="str">
        <f>IF(A165&lt;&gt;"",Qualification!J175,"")</f>
        <v/>
      </c>
      <c r="C165" s="26" t="str">
        <f>IF(A165&lt;&gt;"",IF(Qualification!E175=TRUE,INDEX(codesex,MATCH(Qualification!D175,libsex,0)),Qualification!D175),"")</f>
        <v/>
      </c>
      <c r="D165" s="104" t="str">
        <f>IF(OR(A165="",ISBLANK(Qualification!F175)),"",Qualification!F175)</f>
        <v/>
      </c>
      <c r="E165" s="26" t="str">
        <f>IF(A165&lt;&gt;"",IF(Qualification!I175=TRUE,IF(INDEX(codegem,MATCH(Qualification!H175,libgem,0))&lt;8000,INDEX(codegem,MATCH(Qualification!H175,libgem,0)),""),Qualification!H175),"")</f>
        <v/>
      </c>
      <c r="F165" s="26" t="str">
        <f>IF(A165&lt;&gt;"",IF(Qualification!I175=TRUE,INDEX(codegemhist,MATCH(Qualification!H175,libgem,0)),""),"")</f>
        <v/>
      </c>
      <c r="G165" s="26" t="str">
        <f>IF(A165&lt;&gt;"",IF(Qualification!I175=TRUE,IF(INDEX(codegem,MATCH(Qualification!H175,libgem,0))&gt;=8000,INDEX(codegem,MATCH(Qualification!H175,libgem,0)),""),Qualification!H175),"")</f>
        <v/>
      </c>
      <c r="H165" s="26" t="str">
        <f>IF(A165&lt;&gt;"",IF(Qualification!Y175=TRUE,INDEX(libcatidinst,MATCH(Qualification!P175,libinst,0)),""),"")</f>
        <v/>
      </c>
      <c r="I165" s="26" t="str">
        <f>IF(OR(A165="",ISBLANK(Qualification!P175)),"",IF(Qualification!Y175=TRUE,INDEX(codeinst,MATCH(Qualification!P175,libinst,0)),Qualification!P175))</f>
        <v/>
      </c>
      <c r="J165" s="26" t="str">
        <f>IF(OR(A165="",ISBLANK(Qualification!Q175)),"",IF(Qualification!Z175=TRUE,INDEX(codetform,MATCH(Qualification!Q175,libtform,0)),Qualification!Q175))</f>
        <v/>
      </c>
      <c r="K165" s="26" t="str">
        <f t="shared" si="2"/>
        <v/>
      </c>
      <c r="L165" s="104" t="str">
        <f>IF(OR(A165="",ISBLANK(Qualification!R175)),"",Qualification!R175)</f>
        <v/>
      </c>
      <c r="M165" s="50" t="str">
        <f>IF(OR(A165="",ISBLANK(Qualification!S175)),"",Qualification!S175)</f>
        <v/>
      </c>
      <c r="N165" s="50" t="str">
        <f>IF(OR(A165="",ISBLANK(Qualification!T175)),"",IF(Qualification!AC175=TRUE,INDEX(coderesult,MATCH(Qualification!T175,libresult,0)),Qualification!T175))</f>
        <v/>
      </c>
      <c r="O165" s="50" t="str">
        <f>IF(OR(A165="",ISBLANK(Qualification!U175),Qualification!U175="-"),"",IF(ISNA(MATCH(Qualification!U175,libtwolang,0)),Qualification!U175,IF(Qualification!AC175=TRUE,INDEX(codetwolang,MATCH(Qualification!U175,libtwolang,0)),Qualification!U175)))</f>
        <v/>
      </c>
      <c r="P165" s="50" t="str">
        <f>IF(OR(A165="",ISBLANK(Qualification!V175)),"",Qualification!V175)</f>
        <v/>
      </c>
    </row>
    <row r="166" spans="1:16">
      <c r="A166" s="26" t="str">
        <f>IF(Qualification!$A176&lt;&gt;"",IF(Qualification!C176&lt;&gt;"",IF(Qualification!C176="LOC.ID",CONCATENATE("LOC.",Qualification!AG$12),Qualification!C176),""),"")</f>
        <v/>
      </c>
      <c r="B166" s="51" t="str">
        <f>IF(A166&lt;&gt;"",Qualification!J176,"")</f>
        <v/>
      </c>
      <c r="C166" s="26" t="str">
        <f>IF(A166&lt;&gt;"",IF(Qualification!E176=TRUE,INDEX(codesex,MATCH(Qualification!D176,libsex,0)),Qualification!D176),"")</f>
        <v/>
      </c>
      <c r="D166" s="104" t="str">
        <f>IF(OR(A166="",ISBLANK(Qualification!F176)),"",Qualification!F176)</f>
        <v/>
      </c>
      <c r="E166" s="26" t="str">
        <f>IF(A166&lt;&gt;"",IF(Qualification!I176=TRUE,IF(INDEX(codegem,MATCH(Qualification!H176,libgem,0))&lt;8000,INDEX(codegem,MATCH(Qualification!H176,libgem,0)),""),Qualification!H176),"")</f>
        <v/>
      </c>
      <c r="F166" s="26" t="str">
        <f>IF(A166&lt;&gt;"",IF(Qualification!I176=TRUE,INDEX(codegemhist,MATCH(Qualification!H176,libgem,0)),""),"")</f>
        <v/>
      </c>
      <c r="G166" s="26" t="str">
        <f>IF(A166&lt;&gt;"",IF(Qualification!I176=TRUE,IF(INDEX(codegem,MATCH(Qualification!H176,libgem,0))&gt;=8000,INDEX(codegem,MATCH(Qualification!H176,libgem,0)),""),Qualification!H176),"")</f>
        <v/>
      </c>
      <c r="H166" s="26" t="str">
        <f>IF(A166&lt;&gt;"",IF(Qualification!Y176=TRUE,INDEX(libcatidinst,MATCH(Qualification!P176,libinst,0)),""),"")</f>
        <v/>
      </c>
      <c r="I166" s="26" t="str">
        <f>IF(OR(A166="",ISBLANK(Qualification!P176)),"",IF(Qualification!Y176=TRUE,INDEX(codeinst,MATCH(Qualification!P176,libinst,0)),Qualification!P176))</f>
        <v/>
      </c>
      <c r="J166" s="26" t="str">
        <f>IF(OR(A166="",ISBLANK(Qualification!Q176)),"",IF(Qualification!Z176=TRUE,INDEX(codetform,MATCH(Qualification!Q176,libtform,0)),Qualification!Q176))</f>
        <v/>
      </c>
      <c r="K166" s="26" t="str">
        <f t="shared" si="2"/>
        <v/>
      </c>
      <c r="L166" s="104" t="str">
        <f>IF(OR(A166="",ISBLANK(Qualification!R176)),"",Qualification!R176)</f>
        <v/>
      </c>
      <c r="M166" s="50" t="str">
        <f>IF(OR(A166="",ISBLANK(Qualification!S176)),"",Qualification!S176)</f>
        <v/>
      </c>
      <c r="N166" s="50" t="str">
        <f>IF(OR(A166="",ISBLANK(Qualification!T176)),"",IF(Qualification!AC176=TRUE,INDEX(coderesult,MATCH(Qualification!T176,libresult,0)),Qualification!T176))</f>
        <v/>
      </c>
      <c r="O166" s="50" t="str">
        <f>IF(OR(A166="",ISBLANK(Qualification!U176),Qualification!U176="-"),"",IF(ISNA(MATCH(Qualification!U176,libtwolang,0)),Qualification!U176,IF(Qualification!AC176=TRUE,INDEX(codetwolang,MATCH(Qualification!U176,libtwolang,0)),Qualification!U176)))</f>
        <v/>
      </c>
      <c r="P166" s="50" t="str">
        <f>IF(OR(A166="",ISBLANK(Qualification!V176)),"",Qualification!V176)</f>
        <v/>
      </c>
    </row>
    <row r="167" spans="1:16">
      <c r="A167" s="26" t="str">
        <f>IF(Qualification!$A177&lt;&gt;"",IF(Qualification!C177&lt;&gt;"",IF(Qualification!C177="LOC.ID",CONCATENATE("LOC.",Qualification!AG$12),Qualification!C177),""),"")</f>
        <v/>
      </c>
      <c r="B167" s="51" t="str">
        <f>IF(A167&lt;&gt;"",Qualification!J177,"")</f>
        <v/>
      </c>
      <c r="C167" s="26" t="str">
        <f>IF(A167&lt;&gt;"",IF(Qualification!E177=TRUE,INDEX(codesex,MATCH(Qualification!D177,libsex,0)),Qualification!D177),"")</f>
        <v/>
      </c>
      <c r="D167" s="104" t="str">
        <f>IF(OR(A167="",ISBLANK(Qualification!F177)),"",Qualification!F177)</f>
        <v/>
      </c>
      <c r="E167" s="26" t="str">
        <f>IF(A167&lt;&gt;"",IF(Qualification!I177=TRUE,IF(INDEX(codegem,MATCH(Qualification!H177,libgem,0))&lt;8000,INDEX(codegem,MATCH(Qualification!H177,libgem,0)),""),Qualification!H177),"")</f>
        <v/>
      </c>
      <c r="F167" s="26" t="str">
        <f>IF(A167&lt;&gt;"",IF(Qualification!I177=TRUE,INDEX(codegemhist,MATCH(Qualification!H177,libgem,0)),""),"")</f>
        <v/>
      </c>
      <c r="G167" s="26" t="str">
        <f>IF(A167&lt;&gt;"",IF(Qualification!I177=TRUE,IF(INDEX(codegem,MATCH(Qualification!H177,libgem,0))&gt;=8000,INDEX(codegem,MATCH(Qualification!H177,libgem,0)),""),Qualification!H177),"")</f>
        <v/>
      </c>
      <c r="H167" s="26" t="str">
        <f>IF(A167&lt;&gt;"",IF(Qualification!Y177=TRUE,INDEX(libcatidinst,MATCH(Qualification!P177,libinst,0)),""),"")</f>
        <v/>
      </c>
      <c r="I167" s="26" t="str">
        <f>IF(OR(A167="",ISBLANK(Qualification!P177)),"",IF(Qualification!Y177=TRUE,INDEX(codeinst,MATCH(Qualification!P177,libinst,0)),Qualification!P177))</f>
        <v/>
      </c>
      <c r="J167" s="26" t="str">
        <f>IF(OR(A167="",ISBLANK(Qualification!Q177)),"",IF(Qualification!Z177=TRUE,INDEX(codetform,MATCH(Qualification!Q177,libtform,0)),Qualification!Q177))</f>
        <v/>
      </c>
      <c r="K167" s="26" t="str">
        <f t="shared" si="2"/>
        <v/>
      </c>
      <c r="L167" s="104" t="str">
        <f>IF(OR(A167="",ISBLANK(Qualification!R177)),"",Qualification!R177)</f>
        <v/>
      </c>
      <c r="M167" s="50" t="str">
        <f>IF(OR(A167="",ISBLANK(Qualification!S177)),"",Qualification!S177)</f>
        <v/>
      </c>
      <c r="N167" s="50" t="str">
        <f>IF(OR(A167="",ISBLANK(Qualification!T177)),"",IF(Qualification!AC177=TRUE,INDEX(coderesult,MATCH(Qualification!T177,libresult,0)),Qualification!T177))</f>
        <v/>
      </c>
      <c r="O167" s="50" t="str">
        <f>IF(OR(A167="",ISBLANK(Qualification!U177),Qualification!U177="-"),"",IF(ISNA(MATCH(Qualification!U177,libtwolang,0)),Qualification!U177,IF(Qualification!AC177=TRUE,INDEX(codetwolang,MATCH(Qualification!U177,libtwolang,0)),Qualification!U177)))</f>
        <v/>
      </c>
      <c r="P167" s="50" t="str">
        <f>IF(OR(A167="",ISBLANK(Qualification!V177)),"",Qualification!V177)</f>
        <v/>
      </c>
    </row>
    <row r="168" spans="1:16">
      <c r="A168" s="26" t="str">
        <f>IF(Qualification!$A178&lt;&gt;"",IF(Qualification!C178&lt;&gt;"",IF(Qualification!C178="LOC.ID",CONCATENATE("LOC.",Qualification!AG$12),Qualification!C178),""),"")</f>
        <v/>
      </c>
      <c r="B168" s="51" t="str">
        <f>IF(A168&lt;&gt;"",Qualification!J178,"")</f>
        <v/>
      </c>
      <c r="C168" s="26" t="str">
        <f>IF(A168&lt;&gt;"",IF(Qualification!E178=TRUE,INDEX(codesex,MATCH(Qualification!D178,libsex,0)),Qualification!D178),"")</f>
        <v/>
      </c>
      <c r="D168" s="104" t="str">
        <f>IF(OR(A168="",ISBLANK(Qualification!F178)),"",Qualification!F178)</f>
        <v/>
      </c>
      <c r="E168" s="26" t="str">
        <f>IF(A168&lt;&gt;"",IF(Qualification!I178=TRUE,IF(INDEX(codegem,MATCH(Qualification!H178,libgem,0))&lt;8000,INDEX(codegem,MATCH(Qualification!H178,libgem,0)),""),Qualification!H178),"")</f>
        <v/>
      </c>
      <c r="F168" s="26" t="str">
        <f>IF(A168&lt;&gt;"",IF(Qualification!I178=TRUE,INDEX(codegemhist,MATCH(Qualification!H178,libgem,0)),""),"")</f>
        <v/>
      </c>
      <c r="G168" s="26" t="str">
        <f>IF(A168&lt;&gt;"",IF(Qualification!I178=TRUE,IF(INDEX(codegem,MATCH(Qualification!H178,libgem,0))&gt;=8000,INDEX(codegem,MATCH(Qualification!H178,libgem,0)),""),Qualification!H178),"")</f>
        <v/>
      </c>
      <c r="H168" s="26" t="str">
        <f>IF(A168&lt;&gt;"",IF(Qualification!Y178=TRUE,INDEX(libcatidinst,MATCH(Qualification!P178,libinst,0)),""),"")</f>
        <v/>
      </c>
      <c r="I168" s="26" t="str">
        <f>IF(OR(A168="",ISBLANK(Qualification!P178)),"",IF(Qualification!Y178=TRUE,INDEX(codeinst,MATCH(Qualification!P178,libinst,0)),Qualification!P178))</f>
        <v/>
      </c>
      <c r="J168" s="26" t="str">
        <f>IF(OR(A168="",ISBLANK(Qualification!Q178)),"",IF(Qualification!Z178=TRUE,INDEX(codetform,MATCH(Qualification!Q178,libtform,0)),Qualification!Q178))</f>
        <v/>
      </c>
      <c r="K168" s="26" t="str">
        <f t="shared" si="2"/>
        <v/>
      </c>
      <c r="L168" s="104" t="str">
        <f>IF(OR(A168="",ISBLANK(Qualification!R178)),"",Qualification!R178)</f>
        <v/>
      </c>
      <c r="M168" s="50" t="str">
        <f>IF(OR(A168="",ISBLANK(Qualification!S178)),"",Qualification!S178)</f>
        <v/>
      </c>
      <c r="N168" s="50" t="str">
        <f>IF(OR(A168="",ISBLANK(Qualification!T178)),"",IF(Qualification!AC178=TRUE,INDEX(coderesult,MATCH(Qualification!T178,libresult,0)),Qualification!T178))</f>
        <v/>
      </c>
      <c r="O168" s="50" t="str">
        <f>IF(OR(A168="",ISBLANK(Qualification!U178),Qualification!U178="-"),"",IF(ISNA(MATCH(Qualification!U178,libtwolang,0)),Qualification!U178,IF(Qualification!AC178=TRUE,INDEX(codetwolang,MATCH(Qualification!U178,libtwolang,0)),Qualification!U178)))</f>
        <v/>
      </c>
      <c r="P168" s="50" t="str">
        <f>IF(OR(A168="",ISBLANK(Qualification!V178)),"",Qualification!V178)</f>
        <v/>
      </c>
    </row>
    <row r="169" spans="1:16">
      <c r="A169" s="26" t="str">
        <f>IF(Qualification!$A179&lt;&gt;"",IF(Qualification!C179&lt;&gt;"",IF(Qualification!C179="LOC.ID",CONCATENATE("LOC.",Qualification!AG$12),Qualification!C179),""),"")</f>
        <v/>
      </c>
      <c r="B169" s="51" t="str">
        <f>IF(A169&lt;&gt;"",Qualification!J179,"")</f>
        <v/>
      </c>
      <c r="C169" s="26" t="str">
        <f>IF(A169&lt;&gt;"",IF(Qualification!E179=TRUE,INDEX(codesex,MATCH(Qualification!D179,libsex,0)),Qualification!D179),"")</f>
        <v/>
      </c>
      <c r="D169" s="104" t="str">
        <f>IF(OR(A169="",ISBLANK(Qualification!F179)),"",Qualification!F179)</f>
        <v/>
      </c>
      <c r="E169" s="26" t="str">
        <f>IF(A169&lt;&gt;"",IF(Qualification!I179=TRUE,IF(INDEX(codegem,MATCH(Qualification!H179,libgem,0))&lt;8000,INDEX(codegem,MATCH(Qualification!H179,libgem,0)),""),Qualification!H179),"")</f>
        <v/>
      </c>
      <c r="F169" s="26" t="str">
        <f>IF(A169&lt;&gt;"",IF(Qualification!I179=TRUE,INDEX(codegemhist,MATCH(Qualification!H179,libgem,0)),""),"")</f>
        <v/>
      </c>
      <c r="G169" s="26" t="str">
        <f>IF(A169&lt;&gt;"",IF(Qualification!I179=TRUE,IF(INDEX(codegem,MATCH(Qualification!H179,libgem,0))&gt;=8000,INDEX(codegem,MATCH(Qualification!H179,libgem,0)),""),Qualification!H179),"")</f>
        <v/>
      </c>
      <c r="H169" s="26" t="str">
        <f>IF(A169&lt;&gt;"",IF(Qualification!Y179=TRUE,INDEX(libcatidinst,MATCH(Qualification!P179,libinst,0)),""),"")</f>
        <v/>
      </c>
      <c r="I169" s="26" t="str">
        <f>IF(OR(A169="",ISBLANK(Qualification!P179)),"",IF(Qualification!Y179=TRUE,INDEX(codeinst,MATCH(Qualification!P179,libinst,0)),Qualification!P179))</f>
        <v/>
      </c>
      <c r="J169" s="26" t="str">
        <f>IF(OR(A169="",ISBLANK(Qualification!Q179)),"",IF(Qualification!Z179=TRUE,INDEX(codetform,MATCH(Qualification!Q179,libtform,0)),Qualification!Q179))</f>
        <v/>
      </c>
      <c r="K169" s="26" t="str">
        <f t="shared" si="2"/>
        <v/>
      </c>
      <c r="L169" s="104" t="str">
        <f>IF(OR(A169="",ISBLANK(Qualification!R179)),"",Qualification!R179)</f>
        <v/>
      </c>
      <c r="M169" s="50" t="str">
        <f>IF(OR(A169="",ISBLANK(Qualification!S179)),"",Qualification!S179)</f>
        <v/>
      </c>
      <c r="N169" s="50" t="str">
        <f>IF(OR(A169="",ISBLANK(Qualification!T179)),"",IF(Qualification!AC179=TRUE,INDEX(coderesult,MATCH(Qualification!T179,libresult,0)),Qualification!T179))</f>
        <v/>
      </c>
      <c r="O169" s="50" t="str">
        <f>IF(OR(A169="",ISBLANK(Qualification!U179),Qualification!U179="-"),"",IF(ISNA(MATCH(Qualification!U179,libtwolang,0)),Qualification!U179,IF(Qualification!AC179=TRUE,INDEX(codetwolang,MATCH(Qualification!U179,libtwolang,0)),Qualification!U179)))</f>
        <v/>
      </c>
      <c r="P169" s="50" t="str">
        <f>IF(OR(A169="",ISBLANK(Qualification!V179)),"",Qualification!V179)</f>
        <v/>
      </c>
    </row>
    <row r="170" spans="1:16">
      <c r="A170" s="26" t="str">
        <f>IF(Qualification!$A180&lt;&gt;"",IF(Qualification!C180&lt;&gt;"",IF(Qualification!C180="LOC.ID",CONCATENATE("LOC.",Qualification!AG$12),Qualification!C180),""),"")</f>
        <v/>
      </c>
      <c r="B170" s="51" t="str">
        <f>IF(A170&lt;&gt;"",Qualification!J180,"")</f>
        <v/>
      </c>
      <c r="C170" s="26" t="str">
        <f>IF(A170&lt;&gt;"",IF(Qualification!E180=TRUE,INDEX(codesex,MATCH(Qualification!D180,libsex,0)),Qualification!D180),"")</f>
        <v/>
      </c>
      <c r="D170" s="104" t="str">
        <f>IF(OR(A170="",ISBLANK(Qualification!F180)),"",Qualification!F180)</f>
        <v/>
      </c>
      <c r="E170" s="26" t="str">
        <f>IF(A170&lt;&gt;"",IF(Qualification!I180=TRUE,IF(INDEX(codegem,MATCH(Qualification!H180,libgem,0))&lt;8000,INDEX(codegem,MATCH(Qualification!H180,libgem,0)),""),Qualification!H180),"")</f>
        <v/>
      </c>
      <c r="F170" s="26" t="str">
        <f>IF(A170&lt;&gt;"",IF(Qualification!I180=TRUE,INDEX(codegemhist,MATCH(Qualification!H180,libgem,0)),""),"")</f>
        <v/>
      </c>
      <c r="G170" s="26" t="str">
        <f>IF(A170&lt;&gt;"",IF(Qualification!I180=TRUE,IF(INDEX(codegem,MATCH(Qualification!H180,libgem,0))&gt;=8000,INDEX(codegem,MATCH(Qualification!H180,libgem,0)),""),Qualification!H180),"")</f>
        <v/>
      </c>
      <c r="H170" s="26" t="str">
        <f>IF(A170&lt;&gt;"",IF(Qualification!Y180=TRUE,INDEX(libcatidinst,MATCH(Qualification!P180,libinst,0)),""),"")</f>
        <v/>
      </c>
      <c r="I170" s="26" t="str">
        <f>IF(OR(A170="",ISBLANK(Qualification!P180)),"",IF(Qualification!Y180=TRUE,INDEX(codeinst,MATCH(Qualification!P180,libinst,0)),Qualification!P180))</f>
        <v/>
      </c>
      <c r="J170" s="26" t="str">
        <f>IF(OR(A170="",ISBLANK(Qualification!Q180)),"",IF(Qualification!Z180=TRUE,INDEX(codetform,MATCH(Qualification!Q180,libtform,0)),Qualification!Q180))</f>
        <v/>
      </c>
      <c r="K170" s="26" t="str">
        <f t="shared" si="2"/>
        <v/>
      </c>
      <c r="L170" s="104" t="str">
        <f>IF(OR(A170="",ISBLANK(Qualification!R180)),"",Qualification!R180)</f>
        <v/>
      </c>
      <c r="M170" s="50" t="str">
        <f>IF(OR(A170="",ISBLANK(Qualification!S180)),"",Qualification!S180)</f>
        <v/>
      </c>
      <c r="N170" s="50" t="str">
        <f>IF(OR(A170="",ISBLANK(Qualification!T180)),"",IF(Qualification!AC180=TRUE,INDEX(coderesult,MATCH(Qualification!T180,libresult,0)),Qualification!T180))</f>
        <v/>
      </c>
      <c r="O170" s="50" t="str">
        <f>IF(OR(A170="",ISBLANK(Qualification!U180),Qualification!U180="-"),"",IF(ISNA(MATCH(Qualification!U180,libtwolang,0)),Qualification!U180,IF(Qualification!AC180=TRUE,INDEX(codetwolang,MATCH(Qualification!U180,libtwolang,0)),Qualification!U180)))</f>
        <v/>
      </c>
      <c r="P170" s="50" t="str">
        <f>IF(OR(A170="",ISBLANK(Qualification!V180)),"",Qualification!V180)</f>
        <v/>
      </c>
    </row>
    <row r="171" spans="1:16">
      <c r="A171" s="26" t="str">
        <f>IF(Qualification!$A181&lt;&gt;"",IF(Qualification!C181&lt;&gt;"",IF(Qualification!C181="LOC.ID",CONCATENATE("LOC.",Qualification!AG$12),Qualification!C181),""),"")</f>
        <v/>
      </c>
      <c r="B171" s="51" t="str">
        <f>IF(A171&lt;&gt;"",Qualification!J181,"")</f>
        <v/>
      </c>
      <c r="C171" s="26" t="str">
        <f>IF(A171&lt;&gt;"",IF(Qualification!E181=TRUE,INDEX(codesex,MATCH(Qualification!D181,libsex,0)),Qualification!D181),"")</f>
        <v/>
      </c>
      <c r="D171" s="104" t="str">
        <f>IF(OR(A171="",ISBLANK(Qualification!F181)),"",Qualification!F181)</f>
        <v/>
      </c>
      <c r="E171" s="26" t="str">
        <f>IF(A171&lt;&gt;"",IF(Qualification!I181=TRUE,IF(INDEX(codegem,MATCH(Qualification!H181,libgem,0))&lt;8000,INDEX(codegem,MATCH(Qualification!H181,libgem,0)),""),Qualification!H181),"")</f>
        <v/>
      </c>
      <c r="F171" s="26" t="str">
        <f>IF(A171&lt;&gt;"",IF(Qualification!I181=TRUE,INDEX(codegemhist,MATCH(Qualification!H181,libgem,0)),""),"")</f>
        <v/>
      </c>
      <c r="G171" s="26" t="str">
        <f>IF(A171&lt;&gt;"",IF(Qualification!I181=TRUE,IF(INDEX(codegem,MATCH(Qualification!H181,libgem,0))&gt;=8000,INDEX(codegem,MATCH(Qualification!H181,libgem,0)),""),Qualification!H181),"")</f>
        <v/>
      </c>
      <c r="H171" s="26" t="str">
        <f>IF(A171&lt;&gt;"",IF(Qualification!Y181=TRUE,INDEX(libcatidinst,MATCH(Qualification!P181,libinst,0)),""),"")</f>
        <v/>
      </c>
      <c r="I171" s="26" t="str">
        <f>IF(OR(A171="",ISBLANK(Qualification!P181)),"",IF(Qualification!Y181=TRUE,INDEX(codeinst,MATCH(Qualification!P181,libinst,0)),Qualification!P181))</f>
        <v/>
      </c>
      <c r="J171" s="26" t="str">
        <f>IF(OR(A171="",ISBLANK(Qualification!Q181)),"",IF(Qualification!Z181=TRUE,INDEX(codetform,MATCH(Qualification!Q181,libtform,0)),Qualification!Q181))</f>
        <v/>
      </c>
      <c r="K171" s="26" t="str">
        <f t="shared" si="2"/>
        <v/>
      </c>
      <c r="L171" s="104" t="str">
        <f>IF(OR(A171="",ISBLANK(Qualification!R181)),"",Qualification!R181)</f>
        <v/>
      </c>
      <c r="M171" s="50" t="str">
        <f>IF(OR(A171="",ISBLANK(Qualification!S181)),"",Qualification!S181)</f>
        <v/>
      </c>
      <c r="N171" s="50" t="str">
        <f>IF(OR(A171="",ISBLANK(Qualification!T181)),"",IF(Qualification!AC181=TRUE,INDEX(coderesult,MATCH(Qualification!T181,libresult,0)),Qualification!T181))</f>
        <v/>
      </c>
      <c r="O171" s="50" t="str">
        <f>IF(OR(A171="",ISBLANK(Qualification!U181),Qualification!U181="-"),"",IF(ISNA(MATCH(Qualification!U181,libtwolang,0)),Qualification!U181,IF(Qualification!AC181=TRUE,INDEX(codetwolang,MATCH(Qualification!U181,libtwolang,0)),Qualification!U181)))</f>
        <v/>
      </c>
      <c r="P171" s="50" t="str">
        <f>IF(OR(A171="",ISBLANK(Qualification!V181)),"",Qualification!V181)</f>
        <v/>
      </c>
    </row>
    <row r="172" spans="1:16">
      <c r="A172" s="26" t="str">
        <f>IF(Qualification!$A182&lt;&gt;"",IF(Qualification!C182&lt;&gt;"",IF(Qualification!C182="LOC.ID",CONCATENATE("LOC.",Qualification!AG$12),Qualification!C182),""),"")</f>
        <v/>
      </c>
      <c r="B172" s="51" t="str">
        <f>IF(A172&lt;&gt;"",Qualification!J182,"")</f>
        <v/>
      </c>
      <c r="C172" s="26" t="str">
        <f>IF(A172&lt;&gt;"",IF(Qualification!E182=TRUE,INDEX(codesex,MATCH(Qualification!D182,libsex,0)),Qualification!D182),"")</f>
        <v/>
      </c>
      <c r="D172" s="104" t="str">
        <f>IF(OR(A172="",ISBLANK(Qualification!F182)),"",Qualification!F182)</f>
        <v/>
      </c>
      <c r="E172" s="26" t="str">
        <f>IF(A172&lt;&gt;"",IF(Qualification!I182=TRUE,IF(INDEX(codegem,MATCH(Qualification!H182,libgem,0))&lt;8000,INDEX(codegem,MATCH(Qualification!H182,libgem,0)),""),Qualification!H182),"")</f>
        <v/>
      </c>
      <c r="F172" s="26" t="str">
        <f>IF(A172&lt;&gt;"",IF(Qualification!I182=TRUE,INDEX(codegemhist,MATCH(Qualification!H182,libgem,0)),""),"")</f>
        <v/>
      </c>
      <c r="G172" s="26" t="str">
        <f>IF(A172&lt;&gt;"",IF(Qualification!I182=TRUE,IF(INDEX(codegem,MATCH(Qualification!H182,libgem,0))&gt;=8000,INDEX(codegem,MATCH(Qualification!H182,libgem,0)),""),Qualification!H182),"")</f>
        <v/>
      </c>
      <c r="H172" s="26" t="str">
        <f>IF(A172&lt;&gt;"",IF(Qualification!Y182=TRUE,INDEX(libcatidinst,MATCH(Qualification!P182,libinst,0)),""),"")</f>
        <v/>
      </c>
      <c r="I172" s="26" t="str">
        <f>IF(OR(A172="",ISBLANK(Qualification!P182)),"",IF(Qualification!Y182=TRUE,INDEX(codeinst,MATCH(Qualification!P182,libinst,0)),Qualification!P182))</f>
        <v/>
      </c>
      <c r="J172" s="26" t="str">
        <f>IF(OR(A172="",ISBLANK(Qualification!Q182)),"",IF(Qualification!Z182=TRUE,INDEX(codetform,MATCH(Qualification!Q182,libtform,0)),Qualification!Q182))</f>
        <v/>
      </c>
      <c r="K172" s="26" t="str">
        <f t="shared" si="2"/>
        <v/>
      </c>
      <c r="L172" s="104" t="str">
        <f>IF(OR(A172="",ISBLANK(Qualification!R182)),"",Qualification!R182)</f>
        <v/>
      </c>
      <c r="M172" s="50" t="str">
        <f>IF(OR(A172="",ISBLANK(Qualification!S182)),"",Qualification!S182)</f>
        <v/>
      </c>
      <c r="N172" s="50" t="str">
        <f>IF(OR(A172="",ISBLANK(Qualification!T182)),"",IF(Qualification!AC182=TRUE,INDEX(coderesult,MATCH(Qualification!T182,libresult,0)),Qualification!T182))</f>
        <v/>
      </c>
      <c r="O172" s="50" t="str">
        <f>IF(OR(A172="",ISBLANK(Qualification!U182),Qualification!U182="-"),"",IF(ISNA(MATCH(Qualification!U182,libtwolang,0)),Qualification!U182,IF(Qualification!AC182=TRUE,INDEX(codetwolang,MATCH(Qualification!U182,libtwolang,0)),Qualification!U182)))</f>
        <v/>
      </c>
      <c r="P172" s="50" t="str">
        <f>IF(OR(A172="",ISBLANK(Qualification!V182)),"",Qualification!V182)</f>
        <v/>
      </c>
    </row>
    <row r="173" spans="1:16">
      <c r="A173" s="26" t="str">
        <f>IF(Qualification!$A183&lt;&gt;"",IF(Qualification!C183&lt;&gt;"",IF(Qualification!C183="LOC.ID",CONCATENATE("LOC.",Qualification!AG$12),Qualification!C183),""),"")</f>
        <v/>
      </c>
      <c r="B173" s="51" t="str">
        <f>IF(A173&lt;&gt;"",Qualification!J183,"")</f>
        <v/>
      </c>
      <c r="C173" s="26" t="str">
        <f>IF(A173&lt;&gt;"",IF(Qualification!E183=TRUE,INDEX(codesex,MATCH(Qualification!D183,libsex,0)),Qualification!D183),"")</f>
        <v/>
      </c>
      <c r="D173" s="104" t="str">
        <f>IF(OR(A173="",ISBLANK(Qualification!F183)),"",Qualification!F183)</f>
        <v/>
      </c>
      <c r="E173" s="26" t="str">
        <f>IF(A173&lt;&gt;"",IF(Qualification!I183=TRUE,IF(INDEX(codegem,MATCH(Qualification!H183,libgem,0))&lt;8000,INDEX(codegem,MATCH(Qualification!H183,libgem,0)),""),Qualification!H183),"")</f>
        <v/>
      </c>
      <c r="F173" s="26" t="str">
        <f>IF(A173&lt;&gt;"",IF(Qualification!I183=TRUE,INDEX(codegemhist,MATCH(Qualification!H183,libgem,0)),""),"")</f>
        <v/>
      </c>
      <c r="G173" s="26" t="str">
        <f>IF(A173&lt;&gt;"",IF(Qualification!I183=TRUE,IF(INDEX(codegem,MATCH(Qualification!H183,libgem,0))&gt;=8000,INDEX(codegem,MATCH(Qualification!H183,libgem,0)),""),Qualification!H183),"")</f>
        <v/>
      </c>
      <c r="H173" s="26" t="str">
        <f>IF(A173&lt;&gt;"",IF(Qualification!Y183=TRUE,INDEX(libcatidinst,MATCH(Qualification!P183,libinst,0)),""),"")</f>
        <v/>
      </c>
      <c r="I173" s="26" t="str">
        <f>IF(OR(A173="",ISBLANK(Qualification!P183)),"",IF(Qualification!Y183=TRUE,INDEX(codeinst,MATCH(Qualification!P183,libinst,0)),Qualification!P183))</f>
        <v/>
      </c>
      <c r="J173" s="26" t="str">
        <f>IF(OR(A173="",ISBLANK(Qualification!Q183)),"",IF(Qualification!Z183=TRUE,INDEX(codetform,MATCH(Qualification!Q183,libtform,0)),Qualification!Q183))</f>
        <v/>
      </c>
      <c r="K173" s="26" t="str">
        <f t="shared" si="2"/>
        <v/>
      </c>
      <c r="L173" s="104" t="str">
        <f>IF(OR(A173="",ISBLANK(Qualification!R183)),"",Qualification!R183)</f>
        <v/>
      </c>
      <c r="M173" s="50" t="str">
        <f>IF(OR(A173="",ISBLANK(Qualification!S183)),"",Qualification!S183)</f>
        <v/>
      </c>
      <c r="N173" s="50" t="str">
        <f>IF(OR(A173="",ISBLANK(Qualification!T183)),"",IF(Qualification!AC183=TRUE,INDEX(coderesult,MATCH(Qualification!T183,libresult,0)),Qualification!T183))</f>
        <v/>
      </c>
      <c r="O173" s="50" t="str">
        <f>IF(OR(A173="",ISBLANK(Qualification!U183),Qualification!U183="-"),"",IF(ISNA(MATCH(Qualification!U183,libtwolang,0)),Qualification!U183,IF(Qualification!AC183=TRUE,INDEX(codetwolang,MATCH(Qualification!U183,libtwolang,0)),Qualification!U183)))</f>
        <v/>
      </c>
      <c r="P173" s="50" t="str">
        <f>IF(OR(A173="",ISBLANK(Qualification!V183)),"",Qualification!V183)</f>
        <v/>
      </c>
    </row>
    <row r="174" spans="1:16">
      <c r="A174" s="26" t="str">
        <f>IF(Qualification!$A184&lt;&gt;"",IF(Qualification!C184&lt;&gt;"",IF(Qualification!C184="LOC.ID",CONCATENATE("LOC.",Qualification!AG$12),Qualification!C184),""),"")</f>
        <v/>
      </c>
      <c r="B174" s="51" t="str">
        <f>IF(A174&lt;&gt;"",Qualification!J184,"")</f>
        <v/>
      </c>
      <c r="C174" s="26" t="str">
        <f>IF(A174&lt;&gt;"",IF(Qualification!E184=TRUE,INDEX(codesex,MATCH(Qualification!D184,libsex,0)),Qualification!D184),"")</f>
        <v/>
      </c>
      <c r="D174" s="104" t="str">
        <f>IF(OR(A174="",ISBLANK(Qualification!F184)),"",Qualification!F184)</f>
        <v/>
      </c>
      <c r="E174" s="26" t="str">
        <f>IF(A174&lt;&gt;"",IF(Qualification!I184=TRUE,IF(INDEX(codegem,MATCH(Qualification!H184,libgem,0))&lt;8000,INDEX(codegem,MATCH(Qualification!H184,libgem,0)),""),Qualification!H184),"")</f>
        <v/>
      </c>
      <c r="F174" s="26" t="str">
        <f>IF(A174&lt;&gt;"",IF(Qualification!I184=TRUE,INDEX(codegemhist,MATCH(Qualification!H184,libgem,0)),""),"")</f>
        <v/>
      </c>
      <c r="G174" s="26" t="str">
        <f>IF(A174&lt;&gt;"",IF(Qualification!I184=TRUE,IF(INDEX(codegem,MATCH(Qualification!H184,libgem,0))&gt;=8000,INDEX(codegem,MATCH(Qualification!H184,libgem,0)),""),Qualification!H184),"")</f>
        <v/>
      </c>
      <c r="H174" s="26" t="str">
        <f>IF(A174&lt;&gt;"",IF(Qualification!Y184=TRUE,INDEX(libcatidinst,MATCH(Qualification!P184,libinst,0)),""),"")</f>
        <v/>
      </c>
      <c r="I174" s="26" t="str">
        <f>IF(OR(A174="",ISBLANK(Qualification!P184)),"",IF(Qualification!Y184=TRUE,INDEX(codeinst,MATCH(Qualification!P184,libinst,0)),Qualification!P184))</f>
        <v/>
      </c>
      <c r="J174" s="26" t="str">
        <f>IF(OR(A174="",ISBLANK(Qualification!Q184)),"",IF(Qualification!Z184=TRUE,INDEX(codetform,MATCH(Qualification!Q184,libtform,0)),Qualification!Q184))</f>
        <v/>
      </c>
      <c r="K174" s="26" t="str">
        <f t="shared" si="2"/>
        <v/>
      </c>
      <c r="L174" s="104" t="str">
        <f>IF(OR(A174="",ISBLANK(Qualification!R184)),"",Qualification!R184)</f>
        <v/>
      </c>
      <c r="M174" s="50" t="str">
        <f>IF(OR(A174="",ISBLANK(Qualification!S184)),"",Qualification!S184)</f>
        <v/>
      </c>
      <c r="N174" s="50" t="str">
        <f>IF(OR(A174="",ISBLANK(Qualification!T184)),"",IF(Qualification!AC184=TRUE,INDEX(coderesult,MATCH(Qualification!T184,libresult,0)),Qualification!T184))</f>
        <v/>
      </c>
      <c r="O174" s="50" t="str">
        <f>IF(OR(A174="",ISBLANK(Qualification!U184),Qualification!U184="-"),"",IF(ISNA(MATCH(Qualification!U184,libtwolang,0)),Qualification!U184,IF(Qualification!AC184=TRUE,INDEX(codetwolang,MATCH(Qualification!U184,libtwolang,0)),Qualification!U184)))</f>
        <v/>
      </c>
      <c r="P174" s="50" t="str">
        <f>IF(OR(A174="",ISBLANK(Qualification!V184)),"",Qualification!V184)</f>
        <v/>
      </c>
    </row>
    <row r="175" spans="1:16">
      <c r="A175" s="26" t="str">
        <f>IF(Qualification!$A185&lt;&gt;"",IF(Qualification!C185&lt;&gt;"",IF(Qualification!C185="LOC.ID",CONCATENATE("LOC.",Qualification!AG$12),Qualification!C185),""),"")</f>
        <v/>
      </c>
      <c r="B175" s="51" t="str">
        <f>IF(A175&lt;&gt;"",Qualification!J185,"")</f>
        <v/>
      </c>
      <c r="C175" s="26" t="str">
        <f>IF(A175&lt;&gt;"",IF(Qualification!E185=TRUE,INDEX(codesex,MATCH(Qualification!D185,libsex,0)),Qualification!D185),"")</f>
        <v/>
      </c>
      <c r="D175" s="104" t="str">
        <f>IF(OR(A175="",ISBLANK(Qualification!F185)),"",Qualification!F185)</f>
        <v/>
      </c>
      <c r="E175" s="26" t="str">
        <f>IF(A175&lt;&gt;"",IF(Qualification!I185=TRUE,IF(INDEX(codegem,MATCH(Qualification!H185,libgem,0))&lt;8000,INDEX(codegem,MATCH(Qualification!H185,libgem,0)),""),Qualification!H185),"")</f>
        <v/>
      </c>
      <c r="F175" s="26" t="str">
        <f>IF(A175&lt;&gt;"",IF(Qualification!I185=TRUE,INDEX(codegemhist,MATCH(Qualification!H185,libgem,0)),""),"")</f>
        <v/>
      </c>
      <c r="G175" s="26" t="str">
        <f>IF(A175&lt;&gt;"",IF(Qualification!I185=TRUE,IF(INDEX(codegem,MATCH(Qualification!H185,libgem,0))&gt;=8000,INDEX(codegem,MATCH(Qualification!H185,libgem,0)),""),Qualification!H185),"")</f>
        <v/>
      </c>
      <c r="H175" s="26" t="str">
        <f>IF(A175&lt;&gt;"",IF(Qualification!Y185=TRUE,INDEX(libcatidinst,MATCH(Qualification!P185,libinst,0)),""),"")</f>
        <v/>
      </c>
      <c r="I175" s="26" t="str">
        <f>IF(OR(A175="",ISBLANK(Qualification!P185)),"",IF(Qualification!Y185=TRUE,INDEX(codeinst,MATCH(Qualification!P185,libinst,0)),Qualification!P185))</f>
        <v/>
      </c>
      <c r="J175" s="26" t="str">
        <f>IF(OR(A175="",ISBLANK(Qualification!Q185)),"",IF(Qualification!Z185=TRUE,INDEX(codetform,MATCH(Qualification!Q185,libtform,0)),Qualification!Q185))</f>
        <v/>
      </c>
      <c r="K175" s="26" t="str">
        <f t="shared" si="2"/>
        <v/>
      </c>
      <c r="L175" s="104" t="str">
        <f>IF(OR(A175="",ISBLANK(Qualification!R185)),"",Qualification!R185)</f>
        <v/>
      </c>
      <c r="M175" s="50" t="str">
        <f>IF(OR(A175="",ISBLANK(Qualification!S185)),"",Qualification!S185)</f>
        <v/>
      </c>
      <c r="N175" s="50" t="str">
        <f>IF(OR(A175="",ISBLANK(Qualification!T185)),"",IF(Qualification!AC185=TRUE,INDEX(coderesult,MATCH(Qualification!T185,libresult,0)),Qualification!T185))</f>
        <v/>
      </c>
      <c r="O175" s="50" t="str">
        <f>IF(OR(A175="",ISBLANK(Qualification!U185),Qualification!U185="-"),"",IF(ISNA(MATCH(Qualification!U185,libtwolang,0)),Qualification!U185,IF(Qualification!AC185=TRUE,INDEX(codetwolang,MATCH(Qualification!U185,libtwolang,0)),Qualification!U185)))</f>
        <v/>
      </c>
      <c r="P175" s="50" t="str">
        <f>IF(OR(A175="",ISBLANK(Qualification!V185)),"",Qualification!V185)</f>
        <v/>
      </c>
    </row>
    <row r="176" spans="1:16">
      <c r="A176" s="26" t="str">
        <f>IF(Qualification!$A186&lt;&gt;"",IF(Qualification!C186&lt;&gt;"",IF(Qualification!C186="LOC.ID",CONCATENATE("LOC.",Qualification!AG$12),Qualification!C186),""),"")</f>
        <v/>
      </c>
      <c r="B176" s="51" t="str">
        <f>IF(A176&lt;&gt;"",Qualification!J186,"")</f>
        <v/>
      </c>
      <c r="C176" s="26" t="str">
        <f>IF(A176&lt;&gt;"",IF(Qualification!E186=TRUE,INDEX(codesex,MATCH(Qualification!D186,libsex,0)),Qualification!D186),"")</f>
        <v/>
      </c>
      <c r="D176" s="104" t="str">
        <f>IF(OR(A176="",ISBLANK(Qualification!F186)),"",Qualification!F186)</f>
        <v/>
      </c>
      <c r="E176" s="26" t="str">
        <f>IF(A176&lt;&gt;"",IF(Qualification!I186=TRUE,IF(INDEX(codegem,MATCH(Qualification!H186,libgem,0))&lt;8000,INDEX(codegem,MATCH(Qualification!H186,libgem,0)),""),Qualification!H186),"")</f>
        <v/>
      </c>
      <c r="F176" s="26" t="str">
        <f>IF(A176&lt;&gt;"",IF(Qualification!I186=TRUE,INDEX(codegemhist,MATCH(Qualification!H186,libgem,0)),""),"")</f>
        <v/>
      </c>
      <c r="G176" s="26" t="str">
        <f>IF(A176&lt;&gt;"",IF(Qualification!I186=TRUE,IF(INDEX(codegem,MATCH(Qualification!H186,libgem,0))&gt;=8000,INDEX(codegem,MATCH(Qualification!H186,libgem,0)),""),Qualification!H186),"")</f>
        <v/>
      </c>
      <c r="H176" s="26" t="str">
        <f>IF(A176&lt;&gt;"",IF(Qualification!Y186=TRUE,INDEX(libcatidinst,MATCH(Qualification!P186,libinst,0)),""),"")</f>
        <v/>
      </c>
      <c r="I176" s="26" t="str">
        <f>IF(OR(A176="",ISBLANK(Qualification!P186)),"",IF(Qualification!Y186=TRUE,INDEX(codeinst,MATCH(Qualification!P186,libinst,0)),Qualification!P186))</f>
        <v/>
      </c>
      <c r="J176" s="26" t="str">
        <f>IF(OR(A176="",ISBLANK(Qualification!Q186)),"",IF(Qualification!Z186=TRUE,INDEX(codetform,MATCH(Qualification!Q186,libtform,0)),Qualification!Q186))</f>
        <v/>
      </c>
      <c r="K176" s="26" t="str">
        <f t="shared" si="2"/>
        <v/>
      </c>
      <c r="L176" s="104" t="str">
        <f>IF(OR(A176="",ISBLANK(Qualification!R186)),"",Qualification!R186)</f>
        <v/>
      </c>
      <c r="M176" s="50" t="str">
        <f>IF(OR(A176="",ISBLANK(Qualification!S186)),"",Qualification!S186)</f>
        <v/>
      </c>
      <c r="N176" s="50" t="str">
        <f>IF(OR(A176="",ISBLANK(Qualification!T186)),"",IF(Qualification!AC186=TRUE,INDEX(coderesult,MATCH(Qualification!T186,libresult,0)),Qualification!T186))</f>
        <v/>
      </c>
      <c r="O176" s="50" t="str">
        <f>IF(OR(A176="",ISBLANK(Qualification!U186),Qualification!U186="-"),"",IF(ISNA(MATCH(Qualification!U186,libtwolang,0)),Qualification!U186,IF(Qualification!AC186=TRUE,INDEX(codetwolang,MATCH(Qualification!U186,libtwolang,0)),Qualification!U186)))</f>
        <v/>
      </c>
      <c r="P176" s="50" t="str">
        <f>IF(OR(A176="",ISBLANK(Qualification!V186)),"",Qualification!V186)</f>
        <v/>
      </c>
    </row>
    <row r="177" spans="1:16">
      <c r="A177" s="26" t="str">
        <f>IF(Qualification!$A187&lt;&gt;"",IF(Qualification!C187&lt;&gt;"",IF(Qualification!C187="LOC.ID",CONCATENATE("LOC.",Qualification!AG$12),Qualification!C187),""),"")</f>
        <v/>
      </c>
      <c r="B177" s="51" t="str">
        <f>IF(A177&lt;&gt;"",Qualification!J187,"")</f>
        <v/>
      </c>
      <c r="C177" s="26" t="str">
        <f>IF(A177&lt;&gt;"",IF(Qualification!E187=TRUE,INDEX(codesex,MATCH(Qualification!D187,libsex,0)),Qualification!D187),"")</f>
        <v/>
      </c>
      <c r="D177" s="104" t="str">
        <f>IF(OR(A177="",ISBLANK(Qualification!F187)),"",Qualification!F187)</f>
        <v/>
      </c>
      <c r="E177" s="26" t="str">
        <f>IF(A177&lt;&gt;"",IF(Qualification!I187=TRUE,IF(INDEX(codegem,MATCH(Qualification!H187,libgem,0))&lt;8000,INDEX(codegem,MATCH(Qualification!H187,libgem,0)),""),Qualification!H187),"")</f>
        <v/>
      </c>
      <c r="F177" s="26" t="str">
        <f>IF(A177&lt;&gt;"",IF(Qualification!I187=TRUE,INDEX(codegemhist,MATCH(Qualification!H187,libgem,0)),""),"")</f>
        <v/>
      </c>
      <c r="G177" s="26" t="str">
        <f>IF(A177&lt;&gt;"",IF(Qualification!I187=TRUE,IF(INDEX(codegem,MATCH(Qualification!H187,libgem,0))&gt;=8000,INDEX(codegem,MATCH(Qualification!H187,libgem,0)),""),Qualification!H187),"")</f>
        <v/>
      </c>
      <c r="H177" s="26" t="str">
        <f>IF(A177&lt;&gt;"",IF(Qualification!Y187=TRUE,INDEX(libcatidinst,MATCH(Qualification!P187,libinst,0)),""),"")</f>
        <v/>
      </c>
      <c r="I177" s="26" t="str">
        <f>IF(OR(A177="",ISBLANK(Qualification!P187)),"",IF(Qualification!Y187=TRUE,INDEX(codeinst,MATCH(Qualification!P187,libinst,0)),Qualification!P187))</f>
        <v/>
      </c>
      <c r="J177" s="26" t="str">
        <f>IF(OR(A177="",ISBLANK(Qualification!Q187)),"",IF(Qualification!Z187=TRUE,INDEX(codetform,MATCH(Qualification!Q187,libtform,0)),Qualification!Q187))</f>
        <v/>
      </c>
      <c r="K177" s="26" t="str">
        <f t="shared" si="2"/>
        <v/>
      </c>
      <c r="L177" s="104" t="str">
        <f>IF(OR(A177="",ISBLANK(Qualification!R187)),"",Qualification!R187)</f>
        <v/>
      </c>
      <c r="M177" s="50" t="str">
        <f>IF(OR(A177="",ISBLANK(Qualification!S187)),"",Qualification!S187)</f>
        <v/>
      </c>
      <c r="N177" s="50" t="str">
        <f>IF(OR(A177="",ISBLANK(Qualification!T187)),"",IF(Qualification!AC187=TRUE,INDEX(coderesult,MATCH(Qualification!T187,libresult,0)),Qualification!T187))</f>
        <v/>
      </c>
      <c r="O177" s="50" t="str">
        <f>IF(OR(A177="",ISBLANK(Qualification!U187),Qualification!U187="-"),"",IF(ISNA(MATCH(Qualification!U187,libtwolang,0)),Qualification!U187,IF(Qualification!AC187=TRUE,INDEX(codetwolang,MATCH(Qualification!U187,libtwolang,0)),Qualification!U187)))</f>
        <v/>
      </c>
      <c r="P177" s="50" t="str">
        <f>IF(OR(A177="",ISBLANK(Qualification!V187)),"",Qualification!V187)</f>
        <v/>
      </c>
    </row>
    <row r="178" spans="1:16">
      <c r="A178" s="26" t="str">
        <f>IF(Qualification!$A188&lt;&gt;"",IF(Qualification!C188&lt;&gt;"",IF(Qualification!C188="LOC.ID",CONCATENATE("LOC.",Qualification!AG$12),Qualification!C188),""),"")</f>
        <v/>
      </c>
      <c r="B178" s="51" t="str">
        <f>IF(A178&lt;&gt;"",Qualification!J188,"")</f>
        <v/>
      </c>
      <c r="C178" s="26" t="str">
        <f>IF(A178&lt;&gt;"",IF(Qualification!E188=TRUE,INDEX(codesex,MATCH(Qualification!D188,libsex,0)),Qualification!D188),"")</f>
        <v/>
      </c>
      <c r="D178" s="104" t="str">
        <f>IF(OR(A178="",ISBLANK(Qualification!F188)),"",Qualification!F188)</f>
        <v/>
      </c>
      <c r="E178" s="26" t="str">
        <f>IF(A178&lt;&gt;"",IF(Qualification!I188=TRUE,IF(INDEX(codegem,MATCH(Qualification!H188,libgem,0))&lt;8000,INDEX(codegem,MATCH(Qualification!H188,libgem,0)),""),Qualification!H188),"")</f>
        <v/>
      </c>
      <c r="F178" s="26" t="str">
        <f>IF(A178&lt;&gt;"",IF(Qualification!I188=TRUE,INDEX(codegemhist,MATCH(Qualification!H188,libgem,0)),""),"")</f>
        <v/>
      </c>
      <c r="G178" s="26" t="str">
        <f>IF(A178&lt;&gt;"",IF(Qualification!I188=TRUE,IF(INDEX(codegem,MATCH(Qualification!H188,libgem,0))&gt;=8000,INDEX(codegem,MATCH(Qualification!H188,libgem,0)),""),Qualification!H188),"")</f>
        <v/>
      </c>
      <c r="H178" s="26" t="str">
        <f>IF(A178&lt;&gt;"",IF(Qualification!Y188=TRUE,INDEX(libcatidinst,MATCH(Qualification!P188,libinst,0)),""),"")</f>
        <v/>
      </c>
      <c r="I178" s="26" t="str">
        <f>IF(OR(A178="",ISBLANK(Qualification!P188)),"",IF(Qualification!Y188=TRUE,INDEX(codeinst,MATCH(Qualification!P188,libinst,0)),Qualification!P188))</f>
        <v/>
      </c>
      <c r="J178" s="26" t="str">
        <f>IF(OR(A178="",ISBLANK(Qualification!Q188)),"",IF(Qualification!Z188=TRUE,INDEX(codetform,MATCH(Qualification!Q188,libtform,0)),Qualification!Q188))</f>
        <v/>
      </c>
      <c r="K178" s="26" t="str">
        <f t="shared" si="2"/>
        <v/>
      </c>
      <c r="L178" s="104" t="str">
        <f>IF(OR(A178="",ISBLANK(Qualification!R188)),"",Qualification!R188)</f>
        <v/>
      </c>
      <c r="M178" s="50" t="str">
        <f>IF(OR(A178="",ISBLANK(Qualification!S188)),"",Qualification!S188)</f>
        <v/>
      </c>
      <c r="N178" s="50" t="str">
        <f>IF(OR(A178="",ISBLANK(Qualification!T188)),"",IF(Qualification!AC188=TRUE,INDEX(coderesult,MATCH(Qualification!T188,libresult,0)),Qualification!T188))</f>
        <v/>
      </c>
      <c r="O178" s="50" t="str">
        <f>IF(OR(A178="",ISBLANK(Qualification!U188),Qualification!U188="-"),"",IF(ISNA(MATCH(Qualification!U188,libtwolang,0)),Qualification!U188,IF(Qualification!AC188=TRUE,INDEX(codetwolang,MATCH(Qualification!U188,libtwolang,0)),Qualification!U188)))</f>
        <v/>
      </c>
      <c r="P178" s="50" t="str">
        <f>IF(OR(A178="",ISBLANK(Qualification!V188)),"",Qualification!V188)</f>
        <v/>
      </c>
    </row>
    <row r="179" spans="1:16">
      <c r="A179" s="26" t="str">
        <f>IF(Qualification!$A189&lt;&gt;"",IF(Qualification!C189&lt;&gt;"",IF(Qualification!C189="LOC.ID",CONCATENATE("LOC.",Qualification!AG$12),Qualification!C189),""),"")</f>
        <v/>
      </c>
      <c r="B179" s="51" t="str">
        <f>IF(A179&lt;&gt;"",Qualification!J189,"")</f>
        <v/>
      </c>
      <c r="C179" s="26" t="str">
        <f>IF(A179&lt;&gt;"",IF(Qualification!E189=TRUE,INDEX(codesex,MATCH(Qualification!D189,libsex,0)),Qualification!D189),"")</f>
        <v/>
      </c>
      <c r="D179" s="104" t="str">
        <f>IF(OR(A179="",ISBLANK(Qualification!F189)),"",Qualification!F189)</f>
        <v/>
      </c>
      <c r="E179" s="26" t="str">
        <f>IF(A179&lt;&gt;"",IF(Qualification!I189=TRUE,IF(INDEX(codegem,MATCH(Qualification!H189,libgem,0))&lt;8000,INDEX(codegem,MATCH(Qualification!H189,libgem,0)),""),Qualification!H189),"")</f>
        <v/>
      </c>
      <c r="F179" s="26" t="str">
        <f>IF(A179&lt;&gt;"",IF(Qualification!I189=TRUE,INDEX(codegemhist,MATCH(Qualification!H189,libgem,0)),""),"")</f>
        <v/>
      </c>
      <c r="G179" s="26" t="str">
        <f>IF(A179&lt;&gt;"",IF(Qualification!I189=TRUE,IF(INDEX(codegem,MATCH(Qualification!H189,libgem,0))&gt;=8000,INDEX(codegem,MATCH(Qualification!H189,libgem,0)),""),Qualification!H189),"")</f>
        <v/>
      </c>
      <c r="H179" s="26" t="str">
        <f>IF(A179&lt;&gt;"",IF(Qualification!Y189=TRUE,INDEX(libcatidinst,MATCH(Qualification!P189,libinst,0)),""),"")</f>
        <v/>
      </c>
      <c r="I179" s="26" t="str">
        <f>IF(OR(A179="",ISBLANK(Qualification!P189)),"",IF(Qualification!Y189=TRUE,INDEX(codeinst,MATCH(Qualification!P189,libinst,0)),Qualification!P189))</f>
        <v/>
      </c>
      <c r="J179" s="26" t="str">
        <f>IF(OR(A179="",ISBLANK(Qualification!Q189)),"",IF(Qualification!Z189=TRUE,INDEX(codetform,MATCH(Qualification!Q189,libtform,0)),Qualification!Q189))</f>
        <v/>
      </c>
      <c r="K179" s="26" t="str">
        <f t="shared" si="2"/>
        <v/>
      </c>
      <c r="L179" s="104" t="str">
        <f>IF(OR(A179="",ISBLANK(Qualification!R189)),"",Qualification!R189)</f>
        <v/>
      </c>
      <c r="M179" s="50" t="str">
        <f>IF(OR(A179="",ISBLANK(Qualification!S189)),"",Qualification!S189)</f>
        <v/>
      </c>
      <c r="N179" s="50" t="str">
        <f>IF(OR(A179="",ISBLANK(Qualification!T189)),"",IF(Qualification!AC189=TRUE,INDEX(coderesult,MATCH(Qualification!T189,libresult,0)),Qualification!T189))</f>
        <v/>
      </c>
      <c r="O179" s="50" t="str">
        <f>IF(OR(A179="",ISBLANK(Qualification!U189),Qualification!U189="-"),"",IF(ISNA(MATCH(Qualification!U189,libtwolang,0)),Qualification!U189,IF(Qualification!AC189=TRUE,INDEX(codetwolang,MATCH(Qualification!U189,libtwolang,0)),Qualification!U189)))</f>
        <v/>
      </c>
      <c r="P179" s="50" t="str">
        <f>IF(OR(A179="",ISBLANK(Qualification!V189)),"",Qualification!V189)</f>
        <v/>
      </c>
    </row>
    <row r="180" spans="1:16">
      <c r="A180" s="26" t="str">
        <f>IF(Qualification!$A190&lt;&gt;"",IF(Qualification!C190&lt;&gt;"",IF(Qualification!C190="LOC.ID",CONCATENATE("LOC.",Qualification!AG$12),Qualification!C190),""),"")</f>
        <v/>
      </c>
      <c r="B180" s="51" t="str">
        <f>IF(A180&lt;&gt;"",Qualification!J190,"")</f>
        <v/>
      </c>
      <c r="C180" s="26" t="str">
        <f>IF(A180&lt;&gt;"",IF(Qualification!E190=TRUE,INDEX(codesex,MATCH(Qualification!D190,libsex,0)),Qualification!D190),"")</f>
        <v/>
      </c>
      <c r="D180" s="104" t="str">
        <f>IF(OR(A180="",ISBLANK(Qualification!F190)),"",Qualification!F190)</f>
        <v/>
      </c>
      <c r="E180" s="26" t="str">
        <f>IF(A180&lt;&gt;"",IF(Qualification!I190=TRUE,IF(INDEX(codegem,MATCH(Qualification!H190,libgem,0))&lt;8000,INDEX(codegem,MATCH(Qualification!H190,libgem,0)),""),Qualification!H190),"")</f>
        <v/>
      </c>
      <c r="F180" s="26" t="str">
        <f>IF(A180&lt;&gt;"",IF(Qualification!I190=TRUE,INDEX(codegemhist,MATCH(Qualification!H190,libgem,0)),""),"")</f>
        <v/>
      </c>
      <c r="G180" s="26" t="str">
        <f>IF(A180&lt;&gt;"",IF(Qualification!I190=TRUE,IF(INDEX(codegem,MATCH(Qualification!H190,libgem,0))&gt;=8000,INDEX(codegem,MATCH(Qualification!H190,libgem,0)),""),Qualification!H190),"")</f>
        <v/>
      </c>
      <c r="H180" s="26" t="str">
        <f>IF(A180&lt;&gt;"",IF(Qualification!Y190=TRUE,INDEX(libcatidinst,MATCH(Qualification!P190,libinst,0)),""),"")</f>
        <v/>
      </c>
      <c r="I180" s="26" t="str">
        <f>IF(OR(A180="",ISBLANK(Qualification!P190)),"",IF(Qualification!Y190=TRUE,INDEX(codeinst,MATCH(Qualification!P190,libinst,0)),Qualification!P190))</f>
        <v/>
      </c>
      <c r="J180" s="26" t="str">
        <f>IF(OR(A180="",ISBLANK(Qualification!Q190)),"",IF(Qualification!Z190=TRUE,INDEX(codetform,MATCH(Qualification!Q190,libtform,0)),Qualification!Q190))</f>
        <v/>
      </c>
      <c r="K180" s="26" t="str">
        <f t="shared" si="2"/>
        <v/>
      </c>
      <c r="L180" s="104" t="str">
        <f>IF(OR(A180="",ISBLANK(Qualification!R190)),"",Qualification!R190)</f>
        <v/>
      </c>
      <c r="M180" s="50" t="str">
        <f>IF(OR(A180="",ISBLANK(Qualification!S190)),"",Qualification!S190)</f>
        <v/>
      </c>
      <c r="N180" s="50" t="str">
        <f>IF(OR(A180="",ISBLANK(Qualification!T190)),"",IF(Qualification!AC190=TRUE,INDEX(coderesult,MATCH(Qualification!T190,libresult,0)),Qualification!T190))</f>
        <v/>
      </c>
      <c r="O180" s="50" t="str">
        <f>IF(OR(A180="",ISBLANK(Qualification!U190),Qualification!U190="-"),"",IF(ISNA(MATCH(Qualification!U190,libtwolang,0)),Qualification!U190,IF(Qualification!AC190=TRUE,INDEX(codetwolang,MATCH(Qualification!U190,libtwolang,0)),Qualification!U190)))</f>
        <v/>
      </c>
      <c r="P180" s="50" t="str">
        <f>IF(OR(A180="",ISBLANK(Qualification!V190)),"",Qualification!V190)</f>
        <v/>
      </c>
    </row>
    <row r="181" spans="1:16">
      <c r="A181" s="26" t="str">
        <f>IF(Qualification!$A191&lt;&gt;"",IF(Qualification!C191&lt;&gt;"",IF(Qualification!C191="LOC.ID",CONCATENATE("LOC.",Qualification!AG$12),Qualification!C191),""),"")</f>
        <v/>
      </c>
      <c r="B181" s="51" t="str">
        <f>IF(A181&lt;&gt;"",Qualification!J191,"")</f>
        <v/>
      </c>
      <c r="C181" s="26" t="str">
        <f>IF(A181&lt;&gt;"",IF(Qualification!E191=TRUE,INDEX(codesex,MATCH(Qualification!D191,libsex,0)),Qualification!D191),"")</f>
        <v/>
      </c>
      <c r="D181" s="104" t="str">
        <f>IF(OR(A181="",ISBLANK(Qualification!F191)),"",Qualification!F191)</f>
        <v/>
      </c>
      <c r="E181" s="26" t="str">
        <f>IF(A181&lt;&gt;"",IF(Qualification!I191=TRUE,IF(INDEX(codegem,MATCH(Qualification!H191,libgem,0))&lt;8000,INDEX(codegem,MATCH(Qualification!H191,libgem,0)),""),Qualification!H191),"")</f>
        <v/>
      </c>
      <c r="F181" s="26" t="str">
        <f>IF(A181&lt;&gt;"",IF(Qualification!I191=TRUE,INDEX(codegemhist,MATCH(Qualification!H191,libgem,0)),""),"")</f>
        <v/>
      </c>
      <c r="G181" s="26" t="str">
        <f>IF(A181&lt;&gt;"",IF(Qualification!I191=TRUE,IF(INDEX(codegem,MATCH(Qualification!H191,libgem,0))&gt;=8000,INDEX(codegem,MATCH(Qualification!H191,libgem,0)),""),Qualification!H191),"")</f>
        <v/>
      </c>
      <c r="H181" s="26" t="str">
        <f>IF(A181&lt;&gt;"",IF(Qualification!Y191=TRUE,INDEX(libcatidinst,MATCH(Qualification!P191,libinst,0)),""),"")</f>
        <v/>
      </c>
      <c r="I181" s="26" t="str">
        <f>IF(OR(A181="",ISBLANK(Qualification!P191)),"",IF(Qualification!Y191=TRUE,INDEX(codeinst,MATCH(Qualification!P191,libinst,0)),Qualification!P191))</f>
        <v/>
      </c>
      <c r="J181" s="26" t="str">
        <f>IF(OR(A181="",ISBLANK(Qualification!Q191)),"",IF(Qualification!Z191=TRUE,INDEX(codetform,MATCH(Qualification!Q191,libtform,0)),Qualification!Q191))</f>
        <v/>
      </c>
      <c r="K181" s="26" t="str">
        <f t="shared" si="2"/>
        <v/>
      </c>
      <c r="L181" s="104" t="str">
        <f>IF(OR(A181="",ISBLANK(Qualification!R191)),"",Qualification!R191)</f>
        <v/>
      </c>
      <c r="M181" s="50" t="str">
        <f>IF(OR(A181="",ISBLANK(Qualification!S191)),"",Qualification!S191)</f>
        <v/>
      </c>
      <c r="N181" s="50" t="str">
        <f>IF(OR(A181="",ISBLANK(Qualification!T191)),"",IF(Qualification!AC191=TRUE,INDEX(coderesult,MATCH(Qualification!T191,libresult,0)),Qualification!T191))</f>
        <v/>
      </c>
      <c r="O181" s="50" t="str">
        <f>IF(OR(A181="",ISBLANK(Qualification!U191),Qualification!U191="-"),"",IF(ISNA(MATCH(Qualification!U191,libtwolang,0)),Qualification!U191,IF(Qualification!AC191=TRUE,INDEX(codetwolang,MATCH(Qualification!U191,libtwolang,0)),Qualification!U191)))</f>
        <v/>
      </c>
      <c r="P181" s="50" t="str">
        <f>IF(OR(A181="",ISBLANK(Qualification!V191)),"",Qualification!V191)</f>
        <v/>
      </c>
    </row>
    <row r="182" spans="1:16">
      <c r="A182" s="26" t="str">
        <f>IF(Qualification!$A192&lt;&gt;"",IF(Qualification!C192&lt;&gt;"",IF(Qualification!C192="LOC.ID",CONCATENATE("LOC.",Qualification!AG$12),Qualification!C192),""),"")</f>
        <v/>
      </c>
      <c r="B182" s="51" t="str">
        <f>IF(A182&lt;&gt;"",Qualification!J192,"")</f>
        <v/>
      </c>
      <c r="C182" s="26" t="str">
        <f>IF(A182&lt;&gt;"",IF(Qualification!E192=TRUE,INDEX(codesex,MATCH(Qualification!D192,libsex,0)),Qualification!D192),"")</f>
        <v/>
      </c>
      <c r="D182" s="104" t="str">
        <f>IF(OR(A182="",ISBLANK(Qualification!F192)),"",Qualification!F192)</f>
        <v/>
      </c>
      <c r="E182" s="26" t="str">
        <f>IF(A182&lt;&gt;"",IF(Qualification!I192=TRUE,IF(INDEX(codegem,MATCH(Qualification!H192,libgem,0))&lt;8000,INDEX(codegem,MATCH(Qualification!H192,libgem,0)),""),Qualification!H192),"")</f>
        <v/>
      </c>
      <c r="F182" s="26" t="str">
        <f>IF(A182&lt;&gt;"",IF(Qualification!I192=TRUE,INDEX(codegemhist,MATCH(Qualification!H192,libgem,0)),""),"")</f>
        <v/>
      </c>
      <c r="G182" s="26" t="str">
        <f>IF(A182&lt;&gt;"",IF(Qualification!I192=TRUE,IF(INDEX(codegem,MATCH(Qualification!H192,libgem,0))&gt;=8000,INDEX(codegem,MATCH(Qualification!H192,libgem,0)),""),Qualification!H192),"")</f>
        <v/>
      </c>
      <c r="H182" s="26" t="str">
        <f>IF(A182&lt;&gt;"",IF(Qualification!Y192=TRUE,INDEX(libcatidinst,MATCH(Qualification!P192,libinst,0)),""),"")</f>
        <v/>
      </c>
      <c r="I182" s="26" t="str">
        <f>IF(OR(A182="",ISBLANK(Qualification!P192)),"",IF(Qualification!Y192=TRUE,INDEX(codeinst,MATCH(Qualification!P192,libinst,0)),Qualification!P192))</f>
        <v/>
      </c>
      <c r="J182" s="26" t="str">
        <f>IF(OR(A182="",ISBLANK(Qualification!Q192)),"",IF(Qualification!Z192=TRUE,INDEX(codetform,MATCH(Qualification!Q192,libtform,0)),Qualification!Q192))</f>
        <v/>
      </c>
      <c r="K182" s="26" t="str">
        <f t="shared" si="2"/>
        <v/>
      </c>
      <c r="L182" s="104" t="str">
        <f>IF(OR(A182="",ISBLANK(Qualification!R192)),"",Qualification!R192)</f>
        <v/>
      </c>
      <c r="M182" s="50" t="str">
        <f>IF(OR(A182="",ISBLANK(Qualification!S192)),"",Qualification!S192)</f>
        <v/>
      </c>
      <c r="N182" s="50" t="str">
        <f>IF(OR(A182="",ISBLANK(Qualification!T192)),"",IF(Qualification!AC192=TRUE,INDEX(coderesult,MATCH(Qualification!T192,libresult,0)),Qualification!T192))</f>
        <v/>
      </c>
      <c r="O182" s="50" t="str">
        <f>IF(OR(A182="",ISBLANK(Qualification!U192),Qualification!U192="-"),"",IF(ISNA(MATCH(Qualification!U192,libtwolang,0)),Qualification!U192,IF(Qualification!AC192=TRUE,INDEX(codetwolang,MATCH(Qualification!U192,libtwolang,0)),Qualification!U192)))</f>
        <v/>
      </c>
      <c r="P182" s="50" t="str">
        <f>IF(OR(A182="",ISBLANK(Qualification!V192)),"",Qualification!V192)</f>
        <v/>
      </c>
    </row>
    <row r="183" spans="1:16">
      <c r="A183" s="26" t="str">
        <f>IF(Qualification!$A193&lt;&gt;"",IF(Qualification!C193&lt;&gt;"",IF(Qualification!C193="LOC.ID",CONCATENATE("LOC.",Qualification!AG$12),Qualification!C193),""),"")</f>
        <v/>
      </c>
      <c r="B183" s="51" t="str">
        <f>IF(A183&lt;&gt;"",Qualification!J193,"")</f>
        <v/>
      </c>
      <c r="C183" s="26" t="str">
        <f>IF(A183&lt;&gt;"",IF(Qualification!E193=TRUE,INDEX(codesex,MATCH(Qualification!D193,libsex,0)),Qualification!D193),"")</f>
        <v/>
      </c>
      <c r="D183" s="104" t="str">
        <f>IF(OR(A183="",ISBLANK(Qualification!F193)),"",Qualification!F193)</f>
        <v/>
      </c>
      <c r="E183" s="26" t="str">
        <f>IF(A183&lt;&gt;"",IF(Qualification!I193=TRUE,IF(INDEX(codegem,MATCH(Qualification!H193,libgem,0))&lt;8000,INDEX(codegem,MATCH(Qualification!H193,libgem,0)),""),Qualification!H193),"")</f>
        <v/>
      </c>
      <c r="F183" s="26" t="str">
        <f>IF(A183&lt;&gt;"",IF(Qualification!I193=TRUE,INDEX(codegemhist,MATCH(Qualification!H193,libgem,0)),""),"")</f>
        <v/>
      </c>
      <c r="G183" s="26" t="str">
        <f>IF(A183&lt;&gt;"",IF(Qualification!I193=TRUE,IF(INDEX(codegem,MATCH(Qualification!H193,libgem,0))&gt;=8000,INDEX(codegem,MATCH(Qualification!H193,libgem,0)),""),Qualification!H193),"")</f>
        <v/>
      </c>
      <c r="H183" s="26" t="str">
        <f>IF(A183&lt;&gt;"",IF(Qualification!Y193=TRUE,INDEX(libcatidinst,MATCH(Qualification!P193,libinst,0)),""),"")</f>
        <v/>
      </c>
      <c r="I183" s="26" t="str">
        <f>IF(OR(A183="",ISBLANK(Qualification!P193)),"",IF(Qualification!Y193=TRUE,INDEX(codeinst,MATCH(Qualification!P193,libinst,0)),Qualification!P193))</f>
        <v/>
      </c>
      <c r="J183" s="26" t="str">
        <f>IF(OR(A183="",ISBLANK(Qualification!Q193)),"",IF(Qualification!Z193=TRUE,INDEX(codetform,MATCH(Qualification!Q193,libtform,0)),Qualification!Q193))</f>
        <v/>
      </c>
      <c r="K183" s="26" t="str">
        <f t="shared" si="2"/>
        <v/>
      </c>
      <c r="L183" s="104" t="str">
        <f>IF(OR(A183="",ISBLANK(Qualification!R193)),"",Qualification!R193)</f>
        <v/>
      </c>
      <c r="M183" s="50" t="str">
        <f>IF(OR(A183="",ISBLANK(Qualification!S193)),"",Qualification!S193)</f>
        <v/>
      </c>
      <c r="N183" s="50" t="str">
        <f>IF(OR(A183="",ISBLANK(Qualification!T193)),"",IF(Qualification!AC193=TRUE,INDEX(coderesult,MATCH(Qualification!T193,libresult,0)),Qualification!T193))</f>
        <v/>
      </c>
      <c r="O183" s="50" t="str">
        <f>IF(OR(A183="",ISBLANK(Qualification!U193),Qualification!U193="-"),"",IF(ISNA(MATCH(Qualification!U193,libtwolang,0)),Qualification!U193,IF(Qualification!AC193=TRUE,INDEX(codetwolang,MATCH(Qualification!U193,libtwolang,0)),Qualification!U193)))</f>
        <v/>
      </c>
      <c r="P183" s="50" t="str">
        <f>IF(OR(A183="",ISBLANK(Qualification!V193)),"",Qualification!V193)</f>
        <v/>
      </c>
    </row>
    <row r="184" spans="1:16">
      <c r="A184" s="26" t="str">
        <f>IF(Qualification!$A194&lt;&gt;"",IF(Qualification!C194&lt;&gt;"",IF(Qualification!C194="LOC.ID",CONCATENATE("LOC.",Qualification!AG$12),Qualification!C194),""),"")</f>
        <v/>
      </c>
      <c r="B184" s="51" t="str">
        <f>IF(A184&lt;&gt;"",Qualification!J194,"")</f>
        <v/>
      </c>
      <c r="C184" s="26" t="str">
        <f>IF(A184&lt;&gt;"",IF(Qualification!E194=TRUE,INDEX(codesex,MATCH(Qualification!D194,libsex,0)),Qualification!D194),"")</f>
        <v/>
      </c>
      <c r="D184" s="104" t="str">
        <f>IF(OR(A184="",ISBLANK(Qualification!F194)),"",Qualification!F194)</f>
        <v/>
      </c>
      <c r="E184" s="26" t="str">
        <f>IF(A184&lt;&gt;"",IF(Qualification!I194=TRUE,IF(INDEX(codegem,MATCH(Qualification!H194,libgem,0))&lt;8000,INDEX(codegem,MATCH(Qualification!H194,libgem,0)),""),Qualification!H194),"")</f>
        <v/>
      </c>
      <c r="F184" s="26" t="str">
        <f>IF(A184&lt;&gt;"",IF(Qualification!I194=TRUE,INDEX(codegemhist,MATCH(Qualification!H194,libgem,0)),""),"")</f>
        <v/>
      </c>
      <c r="G184" s="26" t="str">
        <f>IF(A184&lt;&gt;"",IF(Qualification!I194=TRUE,IF(INDEX(codegem,MATCH(Qualification!H194,libgem,0))&gt;=8000,INDEX(codegem,MATCH(Qualification!H194,libgem,0)),""),Qualification!H194),"")</f>
        <v/>
      </c>
      <c r="H184" s="26" t="str">
        <f>IF(A184&lt;&gt;"",IF(Qualification!Y194=TRUE,INDEX(libcatidinst,MATCH(Qualification!P194,libinst,0)),""),"")</f>
        <v/>
      </c>
      <c r="I184" s="26" t="str">
        <f>IF(OR(A184="",ISBLANK(Qualification!P194)),"",IF(Qualification!Y194=TRUE,INDEX(codeinst,MATCH(Qualification!P194,libinst,0)),Qualification!P194))</f>
        <v/>
      </c>
      <c r="J184" s="26" t="str">
        <f>IF(OR(A184="",ISBLANK(Qualification!Q194)),"",IF(Qualification!Z194=TRUE,INDEX(codetform,MATCH(Qualification!Q194,libtform,0)),Qualification!Q194))</f>
        <v/>
      </c>
      <c r="K184" s="26" t="str">
        <f t="shared" si="2"/>
        <v/>
      </c>
      <c r="L184" s="104" t="str">
        <f>IF(OR(A184="",ISBLANK(Qualification!R194)),"",Qualification!R194)</f>
        <v/>
      </c>
      <c r="M184" s="50" t="str">
        <f>IF(OR(A184="",ISBLANK(Qualification!S194)),"",Qualification!S194)</f>
        <v/>
      </c>
      <c r="N184" s="50" t="str">
        <f>IF(OR(A184="",ISBLANK(Qualification!T194)),"",IF(Qualification!AC194=TRUE,INDEX(coderesult,MATCH(Qualification!T194,libresult,0)),Qualification!T194))</f>
        <v/>
      </c>
      <c r="O184" s="50" t="str">
        <f>IF(OR(A184="",ISBLANK(Qualification!U194),Qualification!U194="-"),"",IF(ISNA(MATCH(Qualification!U194,libtwolang,0)),Qualification!U194,IF(Qualification!AC194=TRUE,INDEX(codetwolang,MATCH(Qualification!U194,libtwolang,0)),Qualification!U194)))</f>
        <v/>
      </c>
      <c r="P184" s="50" t="str">
        <f>IF(OR(A184="",ISBLANK(Qualification!V194)),"",Qualification!V194)</f>
        <v/>
      </c>
    </row>
    <row r="185" spans="1:16">
      <c r="A185" s="26" t="str">
        <f>IF(Qualification!$A195&lt;&gt;"",IF(Qualification!C195&lt;&gt;"",IF(Qualification!C195="LOC.ID",CONCATENATE("LOC.",Qualification!AG$12),Qualification!C195),""),"")</f>
        <v/>
      </c>
      <c r="B185" s="51" t="str">
        <f>IF(A185&lt;&gt;"",Qualification!J195,"")</f>
        <v/>
      </c>
      <c r="C185" s="26" t="str">
        <f>IF(A185&lt;&gt;"",IF(Qualification!E195=TRUE,INDEX(codesex,MATCH(Qualification!D195,libsex,0)),Qualification!D195),"")</f>
        <v/>
      </c>
      <c r="D185" s="104" t="str">
        <f>IF(OR(A185="",ISBLANK(Qualification!F195)),"",Qualification!F195)</f>
        <v/>
      </c>
      <c r="E185" s="26" t="str">
        <f>IF(A185&lt;&gt;"",IF(Qualification!I195=TRUE,IF(INDEX(codegem,MATCH(Qualification!H195,libgem,0))&lt;8000,INDEX(codegem,MATCH(Qualification!H195,libgem,0)),""),Qualification!H195),"")</f>
        <v/>
      </c>
      <c r="F185" s="26" t="str">
        <f>IF(A185&lt;&gt;"",IF(Qualification!I195=TRUE,INDEX(codegemhist,MATCH(Qualification!H195,libgem,0)),""),"")</f>
        <v/>
      </c>
      <c r="G185" s="26" t="str">
        <f>IF(A185&lt;&gt;"",IF(Qualification!I195=TRUE,IF(INDEX(codegem,MATCH(Qualification!H195,libgem,0))&gt;=8000,INDEX(codegem,MATCH(Qualification!H195,libgem,0)),""),Qualification!H195),"")</f>
        <v/>
      </c>
      <c r="H185" s="26" t="str">
        <f>IF(A185&lt;&gt;"",IF(Qualification!Y195=TRUE,INDEX(libcatidinst,MATCH(Qualification!P195,libinst,0)),""),"")</f>
        <v/>
      </c>
      <c r="I185" s="26" t="str">
        <f>IF(OR(A185="",ISBLANK(Qualification!P195)),"",IF(Qualification!Y195=TRUE,INDEX(codeinst,MATCH(Qualification!P195,libinst,0)),Qualification!P195))</f>
        <v/>
      </c>
      <c r="J185" s="26" t="str">
        <f>IF(OR(A185="",ISBLANK(Qualification!Q195)),"",IF(Qualification!Z195=TRUE,INDEX(codetform,MATCH(Qualification!Q195,libtform,0)),Qualification!Q195))</f>
        <v/>
      </c>
      <c r="K185" s="26" t="str">
        <f t="shared" si="2"/>
        <v/>
      </c>
      <c r="L185" s="104" t="str">
        <f>IF(OR(A185="",ISBLANK(Qualification!R195)),"",Qualification!R195)</f>
        <v/>
      </c>
      <c r="M185" s="50" t="str">
        <f>IF(OR(A185="",ISBLANK(Qualification!S195)),"",Qualification!S195)</f>
        <v/>
      </c>
      <c r="N185" s="50" t="str">
        <f>IF(OR(A185="",ISBLANK(Qualification!T195)),"",IF(Qualification!AC195=TRUE,INDEX(coderesult,MATCH(Qualification!T195,libresult,0)),Qualification!T195))</f>
        <v/>
      </c>
      <c r="O185" s="50" t="str">
        <f>IF(OR(A185="",ISBLANK(Qualification!U195),Qualification!U195="-"),"",IF(ISNA(MATCH(Qualification!U195,libtwolang,0)),Qualification!U195,IF(Qualification!AC195=TRUE,INDEX(codetwolang,MATCH(Qualification!U195,libtwolang,0)),Qualification!U195)))</f>
        <v/>
      </c>
      <c r="P185" s="50" t="str">
        <f>IF(OR(A185="",ISBLANK(Qualification!V195)),"",Qualification!V195)</f>
        <v/>
      </c>
    </row>
    <row r="186" spans="1:16">
      <c r="A186" s="26" t="str">
        <f>IF(Qualification!$A196&lt;&gt;"",IF(Qualification!C196&lt;&gt;"",IF(Qualification!C196="LOC.ID",CONCATENATE("LOC.",Qualification!AG$12),Qualification!C196),""),"")</f>
        <v/>
      </c>
      <c r="B186" s="51" t="str">
        <f>IF(A186&lt;&gt;"",Qualification!J196,"")</f>
        <v/>
      </c>
      <c r="C186" s="26" t="str">
        <f>IF(A186&lt;&gt;"",IF(Qualification!E196=TRUE,INDEX(codesex,MATCH(Qualification!D196,libsex,0)),Qualification!D196),"")</f>
        <v/>
      </c>
      <c r="D186" s="104" t="str">
        <f>IF(OR(A186="",ISBLANK(Qualification!F196)),"",Qualification!F196)</f>
        <v/>
      </c>
      <c r="E186" s="26" t="str">
        <f>IF(A186&lt;&gt;"",IF(Qualification!I196=TRUE,IF(INDEX(codegem,MATCH(Qualification!H196,libgem,0))&lt;8000,INDEX(codegem,MATCH(Qualification!H196,libgem,0)),""),Qualification!H196),"")</f>
        <v/>
      </c>
      <c r="F186" s="26" t="str">
        <f>IF(A186&lt;&gt;"",IF(Qualification!I196=TRUE,INDEX(codegemhist,MATCH(Qualification!H196,libgem,0)),""),"")</f>
        <v/>
      </c>
      <c r="G186" s="26" t="str">
        <f>IF(A186&lt;&gt;"",IF(Qualification!I196=TRUE,IF(INDEX(codegem,MATCH(Qualification!H196,libgem,0))&gt;=8000,INDEX(codegem,MATCH(Qualification!H196,libgem,0)),""),Qualification!H196),"")</f>
        <v/>
      </c>
      <c r="H186" s="26" t="str">
        <f>IF(A186&lt;&gt;"",IF(Qualification!Y196=TRUE,INDEX(libcatidinst,MATCH(Qualification!P196,libinst,0)),""),"")</f>
        <v/>
      </c>
      <c r="I186" s="26" t="str">
        <f>IF(OR(A186="",ISBLANK(Qualification!P196)),"",IF(Qualification!Y196=TRUE,INDEX(codeinst,MATCH(Qualification!P196,libinst,0)),Qualification!P196))</f>
        <v/>
      </c>
      <c r="J186" s="26" t="str">
        <f>IF(OR(A186="",ISBLANK(Qualification!Q196)),"",IF(Qualification!Z196=TRUE,INDEX(codetform,MATCH(Qualification!Q196,libtform,0)),Qualification!Q196))</f>
        <v/>
      </c>
      <c r="K186" s="26" t="str">
        <f t="shared" si="2"/>
        <v/>
      </c>
      <c r="L186" s="104" t="str">
        <f>IF(OR(A186="",ISBLANK(Qualification!R196)),"",Qualification!R196)</f>
        <v/>
      </c>
      <c r="M186" s="50" t="str">
        <f>IF(OR(A186="",ISBLANK(Qualification!S196)),"",Qualification!S196)</f>
        <v/>
      </c>
      <c r="N186" s="50" t="str">
        <f>IF(OR(A186="",ISBLANK(Qualification!T196)),"",IF(Qualification!AC196=TRUE,INDEX(coderesult,MATCH(Qualification!T196,libresult,0)),Qualification!T196))</f>
        <v/>
      </c>
      <c r="O186" s="50" t="str">
        <f>IF(OR(A186="",ISBLANK(Qualification!U196),Qualification!U196="-"),"",IF(ISNA(MATCH(Qualification!U196,libtwolang,0)),Qualification!U196,IF(Qualification!AC196=TRUE,INDEX(codetwolang,MATCH(Qualification!U196,libtwolang,0)),Qualification!U196)))</f>
        <v/>
      </c>
      <c r="P186" s="50" t="str">
        <f>IF(OR(A186="",ISBLANK(Qualification!V196)),"",Qualification!V196)</f>
        <v/>
      </c>
    </row>
    <row r="187" spans="1:16">
      <c r="A187" s="26" t="str">
        <f>IF(Qualification!$A197&lt;&gt;"",IF(Qualification!C197&lt;&gt;"",IF(Qualification!C197="LOC.ID",CONCATENATE("LOC.",Qualification!AG$12),Qualification!C197),""),"")</f>
        <v/>
      </c>
      <c r="B187" s="51" t="str">
        <f>IF(A187&lt;&gt;"",Qualification!J197,"")</f>
        <v/>
      </c>
      <c r="C187" s="26" t="str">
        <f>IF(A187&lt;&gt;"",IF(Qualification!E197=TRUE,INDEX(codesex,MATCH(Qualification!D197,libsex,0)),Qualification!D197),"")</f>
        <v/>
      </c>
      <c r="D187" s="104" t="str">
        <f>IF(OR(A187="",ISBLANK(Qualification!F197)),"",Qualification!F197)</f>
        <v/>
      </c>
      <c r="E187" s="26" t="str">
        <f>IF(A187&lt;&gt;"",IF(Qualification!I197=TRUE,IF(INDEX(codegem,MATCH(Qualification!H197,libgem,0))&lt;8000,INDEX(codegem,MATCH(Qualification!H197,libgem,0)),""),Qualification!H197),"")</f>
        <v/>
      </c>
      <c r="F187" s="26" t="str">
        <f>IF(A187&lt;&gt;"",IF(Qualification!I197=TRUE,INDEX(codegemhist,MATCH(Qualification!H197,libgem,0)),""),"")</f>
        <v/>
      </c>
      <c r="G187" s="26" t="str">
        <f>IF(A187&lt;&gt;"",IF(Qualification!I197=TRUE,IF(INDEX(codegem,MATCH(Qualification!H197,libgem,0))&gt;=8000,INDEX(codegem,MATCH(Qualification!H197,libgem,0)),""),Qualification!H197),"")</f>
        <v/>
      </c>
      <c r="H187" s="26" t="str">
        <f>IF(A187&lt;&gt;"",IF(Qualification!Y197=TRUE,INDEX(libcatidinst,MATCH(Qualification!P197,libinst,0)),""),"")</f>
        <v/>
      </c>
      <c r="I187" s="26" t="str">
        <f>IF(OR(A187="",ISBLANK(Qualification!P197)),"",IF(Qualification!Y197=TRUE,INDEX(codeinst,MATCH(Qualification!P197,libinst,0)),Qualification!P197))</f>
        <v/>
      </c>
      <c r="J187" s="26" t="str">
        <f>IF(OR(A187="",ISBLANK(Qualification!Q197)),"",IF(Qualification!Z197=TRUE,INDEX(codetform,MATCH(Qualification!Q197,libtform,0)),Qualification!Q197))</f>
        <v/>
      </c>
      <c r="K187" s="26" t="str">
        <f t="shared" si="2"/>
        <v/>
      </c>
      <c r="L187" s="104" t="str">
        <f>IF(OR(A187="",ISBLANK(Qualification!R197)),"",Qualification!R197)</f>
        <v/>
      </c>
      <c r="M187" s="50" t="str">
        <f>IF(OR(A187="",ISBLANK(Qualification!S197)),"",Qualification!S197)</f>
        <v/>
      </c>
      <c r="N187" s="50" t="str">
        <f>IF(OR(A187="",ISBLANK(Qualification!T197)),"",IF(Qualification!AC197=TRUE,INDEX(coderesult,MATCH(Qualification!T197,libresult,0)),Qualification!T197))</f>
        <v/>
      </c>
      <c r="O187" s="50" t="str">
        <f>IF(OR(A187="",ISBLANK(Qualification!U197),Qualification!U197="-"),"",IF(ISNA(MATCH(Qualification!U197,libtwolang,0)),Qualification!U197,IF(Qualification!AC197=TRUE,INDEX(codetwolang,MATCH(Qualification!U197,libtwolang,0)),Qualification!U197)))</f>
        <v/>
      </c>
      <c r="P187" s="50" t="str">
        <f>IF(OR(A187="",ISBLANK(Qualification!V197)),"",Qualification!V197)</f>
        <v/>
      </c>
    </row>
    <row r="188" spans="1:16">
      <c r="A188" s="26" t="str">
        <f>IF(Qualification!$A198&lt;&gt;"",IF(Qualification!C198&lt;&gt;"",IF(Qualification!C198="LOC.ID",CONCATENATE("LOC.",Qualification!AG$12),Qualification!C198),""),"")</f>
        <v/>
      </c>
      <c r="B188" s="51" t="str">
        <f>IF(A188&lt;&gt;"",Qualification!J198,"")</f>
        <v/>
      </c>
      <c r="C188" s="26" t="str">
        <f>IF(A188&lt;&gt;"",IF(Qualification!E198=TRUE,INDEX(codesex,MATCH(Qualification!D198,libsex,0)),Qualification!D198),"")</f>
        <v/>
      </c>
      <c r="D188" s="104" t="str">
        <f>IF(OR(A188="",ISBLANK(Qualification!F198)),"",Qualification!F198)</f>
        <v/>
      </c>
      <c r="E188" s="26" t="str">
        <f>IF(A188&lt;&gt;"",IF(Qualification!I198=TRUE,IF(INDEX(codegem,MATCH(Qualification!H198,libgem,0))&lt;8000,INDEX(codegem,MATCH(Qualification!H198,libgem,0)),""),Qualification!H198),"")</f>
        <v/>
      </c>
      <c r="F188" s="26" t="str">
        <f>IF(A188&lt;&gt;"",IF(Qualification!I198=TRUE,INDEX(codegemhist,MATCH(Qualification!H198,libgem,0)),""),"")</f>
        <v/>
      </c>
      <c r="G188" s="26" t="str">
        <f>IF(A188&lt;&gt;"",IF(Qualification!I198=TRUE,IF(INDEX(codegem,MATCH(Qualification!H198,libgem,0))&gt;=8000,INDEX(codegem,MATCH(Qualification!H198,libgem,0)),""),Qualification!H198),"")</f>
        <v/>
      </c>
      <c r="H188" s="26" t="str">
        <f>IF(A188&lt;&gt;"",IF(Qualification!Y198=TRUE,INDEX(libcatidinst,MATCH(Qualification!P198,libinst,0)),""),"")</f>
        <v/>
      </c>
      <c r="I188" s="26" t="str">
        <f>IF(OR(A188="",ISBLANK(Qualification!P198)),"",IF(Qualification!Y198=TRUE,INDEX(codeinst,MATCH(Qualification!P198,libinst,0)),Qualification!P198))</f>
        <v/>
      </c>
      <c r="J188" s="26" t="str">
        <f>IF(OR(A188="",ISBLANK(Qualification!Q198)),"",IF(Qualification!Z198=TRUE,INDEX(codetform,MATCH(Qualification!Q198,libtform,0)),Qualification!Q198))</f>
        <v/>
      </c>
      <c r="K188" s="26" t="str">
        <f t="shared" si="2"/>
        <v/>
      </c>
      <c r="L188" s="104" t="str">
        <f>IF(OR(A188="",ISBLANK(Qualification!R198)),"",Qualification!R198)</f>
        <v/>
      </c>
      <c r="M188" s="50" t="str">
        <f>IF(OR(A188="",ISBLANK(Qualification!S198)),"",Qualification!S198)</f>
        <v/>
      </c>
      <c r="N188" s="50" t="str">
        <f>IF(OR(A188="",ISBLANK(Qualification!T198)),"",IF(Qualification!AC198=TRUE,INDEX(coderesult,MATCH(Qualification!T198,libresult,0)),Qualification!T198))</f>
        <v/>
      </c>
      <c r="O188" s="50" t="str">
        <f>IF(OR(A188="",ISBLANK(Qualification!U198),Qualification!U198="-"),"",IF(ISNA(MATCH(Qualification!U198,libtwolang,0)),Qualification!U198,IF(Qualification!AC198=TRUE,INDEX(codetwolang,MATCH(Qualification!U198,libtwolang,0)),Qualification!U198)))</f>
        <v/>
      </c>
      <c r="P188" s="50" t="str">
        <f>IF(OR(A188="",ISBLANK(Qualification!V198)),"",Qualification!V198)</f>
        <v/>
      </c>
    </row>
    <row r="189" spans="1:16">
      <c r="A189" s="26" t="str">
        <f>IF(Qualification!$A199&lt;&gt;"",IF(Qualification!C199&lt;&gt;"",IF(Qualification!C199="LOC.ID",CONCATENATE("LOC.",Qualification!AG$12),Qualification!C199),""),"")</f>
        <v/>
      </c>
      <c r="B189" s="51" t="str">
        <f>IF(A189&lt;&gt;"",Qualification!J199,"")</f>
        <v/>
      </c>
      <c r="C189" s="26" t="str">
        <f>IF(A189&lt;&gt;"",IF(Qualification!E199=TRUE,INDEX(codesex,MATCH(Qualification!D199,libsex,0)),Qualification!D199),"")</f>
        <v/>
      </c>
      <c r="D189" s="104" t="str">
        <f>IF(OR(A189="",ISBLANK(Qualification!F199)),"",Qualification!F199)</f>
        <v/>
      </c>
      <c r="E189" s="26" t="str">
        <f>IF(A189&lt;&gt;"",IF(Qualification!I199=TRUE,IF(INDEX(codegem,MATCH(Qualification!H199,libgem,0))&lt;8000,INDEX(codegem,MATCH(Qualification!H199,libgem,0)),""),Qualification!H199),"")</f>
        <v/>
      </c>
      <c r="F189" s="26" t="str">
        <f>IF(A189&lt;&gt;"",IF(Qualification!I199=TRUE,INDEX(codegemhist,MATCH(Qualification!H199,libgem,0)),""),"")</f>
        <v/>
      </c>
      <c r="G189" s="26" t="str">
        <f>IF(A189&lt;&gt;"",IF(Qualification!I199=TRUE,IF(INDEX(codegem,MATCH(Qualification!H199,libgem,0))&gt;=8000,INDEX(codegem,MATCH(Qualification!H199,libgem,0)),""),Qualification!H199),"")</f>
        <v/>
      </c>
      <c r="H189" s="26" t="str">
        <f>IF(A189&lt;&gt;"",IF(Qualification!Y199=TRUE,INDEX(libcatidinst,MATCH(Qualification!P199,libinst,0)),""),"")</f>
        <v/>
      </c>
      <c r="I189" s="26" t="str">
        <f>IF(OR(A189="",ISBLANK(Qualification!P199)),"",IF(Qualification!Y199=TRUE,INDEX(codeinst,MATCH(Qualification!P199,libinst,0)),Qualification!P199))</f>
        <v/>
      </c>
      <c r="J189" s="26" t="str">
        <f>IF(OR(A189="",ISBLANK(Qualification!Q199)),"",IF(Qualification!Z199=TRUE,INDEX(codetform,MATCH(Qualification!Q199,libtform,0)),Qualification!Q199))</f>
        <v/>
      </c>
      <c r="K189" s="26" t="str">
        <f t="shared" si="2"/>
        <v/>
      </c>
      <c r="L189" s="104" t="str">
        <f>IF(OR(A189="",ISBLANK(Qualification!R199)),"",Qualification!R199)</f>
        <v/>
      </c>
      <c r="M189" s="50" t="str">
        <f>IF(OR(A189="",ISBLANK(Qualification!S199)),"",Qualification!S199)</f>
        <v/>
      </c>
      <c r="N189" s="50" t="str">
        <f>IF(OR(A189="",ISBLANK(Qualification!T199)),"",IF(Qualification!AC199=TRUE,INDEX(coderesult,MATCH(Qualification!T199,libresult,0)),Qualification!T199))</f>
        <v/>
      </c>
      <c r="O189" s="50" t="str">
        <f>IF(OR(A189="",ISBLANK(Qualification!U199),Qualification!U199="-"),"",IF(ISNA(MATCH(Qualification!U199,libtwolang,0)),Qualification!U199,IF(Qualification!AC199=TRUE,INDEX(codetwolang,MATCH(Qualification!U199,libtwolang,0)),Qualification!U199)))</f>
        <v/>
      </c>
      <c r="P189" s="50" t="str">
        <f>IF(OR(A189="",ISBLANK(Qualification!V199)),"",Qualification!V199)</f>
        <v/>
      </c>
    </row>
    <row r="190" spans="1:16">
      <c r="A190" s="26" t="str">
        <f>IF(Qualification!$A200&lt;&gt;"",IF(Qualification!C200&lt;&gt;"",IF(Qualification!C200="LOC.ID",CONCATENATE("LOC.",Qualification!AG$12),Qualification!C200),""),"")</f>
        <v/>
      </c>
      <c r="B190" s="51" t="str">
        <f>IF(A190&lt;&gt;"",Qualification!J200,"")</f>
        <v/>
      </c>
      <c r="C190" s="26" t="str">
        <f>IF(A190&lt;&gt;"",IF(Qualification!E200=TRUE,INDEX(codesex,MATCH(Qualification!D200,libsex,0)),Qualification!D200),"")</f>
        <v/>
      </c>
      <c r="D190" s="104" t="str">
        <f>IF(OR(A190="",ISBLANK(Qualification!F200)),"",Qualification!F200)</f>
        <v/>
      </c>
      <c r="E190" s="26" t="str">
        <f>IF(A190&lt;&gt;"",IF(Qualification!I200=TRUE,IF(INDEX(codegem,MATCH(Qualification!H200,libgem,0))&lt;8000,INDEX(codegem,MATCH(Qualification!H200,libgem,0)),""),Qualification!H200),"")</f>
        <v/>
      </c>
      <c r="F190" s="26" t="str">
        <f>IF(A190&lt;&gt;"",IF(Qualification!I200=TRUE,INDEX(codegemhist,MATCH(Qualification!H200,libgem,0)),""),"")</f>
        <v/>
      </c>
      <c r="G190" s="26" t="str">
        <f>IF(A190&lt;&gt;"",IF(Qualification!I200=TRUE,IF(INDEX(codegem,MATCH(Qualification!H200,libgem,0))&gt;=8000,INDEX(codegem,MATCH(Qualification!H200,libgem,0)),""),Qualification!H200),"")</f>
        <v/>
      </c>
      <c r="H190" s="26" t="str">
        <f>IF(A190&lt;&gt;"",IF(Qualification!Y200=TRUE,INDEX(libcatidinst,MATCH(Qualification!P200,libinst,0)),""),"")</f>
        <v/>
      </c>
      <c r="I190" s="26" t="str">
        <f>IF(OR(A190="",ISBLANK(Qualification!P200)),"",IF(Qualification!Y200=TRUE,INDEX(codeinst,MATCH(Qualification!P200,libinst,0)),Qualification!P200))</f>
        <v/>
      </c>
      <c r="J190" s="26" t="str">
        <f>IF(OR(A190="",ISBLANK(Qualification!Q200)),"",IF(Qualification!Z200=TRUE,INDEX(codetform,MATCH(Qualification!Q200,libtform,0)),Qualification!Q200))</f>
        <v/>
      </c>
      <c r="K190" s="26" t="str">
        <f t="shared" si="2"/>
        <v/>
      </c>
      <c r="L190" s="104" t="str">
        <f>IF(OR(A190="",ISBLANK(Qualification!R200)),"",Qualification!R200)</f>
        <v/>
      </c>
      <c r="M190" s="50" t="str">
        <f>IF(OR(A190="",ISBLANK(Qualification!S200)),"",Qualification!S200)</f>
        <v/>
      </c>
      <c r="N190" s="50" t="str">
        <f>IF(OR(A190="",ISBLANK(Qualification!T200)),"",IF(Qualification!AC200=TRUE,INDEX(coderesult,MATCH(Qualification!T200,libresult,0)),Qualification!T200))</f>
        <v/>
      </c>
      <c r="O190" s="50" t="str">
        <f>IF(OR(A190="",ISBLANK(Qualification!U200),Qualification!U200="-"),"",IF(ISNA(MATCH(Qualification!U200,libtwolang,0)),Qualification!U200,IF(Qualification!AC200=TRUE,INDEX(codetwolang,MATCH(Qualification!U200,libtwolang,0)),Qualification!U200)))</f>
        <v/>
      </c>
      <c r="P190" s="50" t="str">
        <f>IF(OR(A190="",ISBLANK(Qualification!V200)),"",Qualification!V200)</f>
        <v/>
      </c>
    </row>
    <row r="191" spans="1:16">
      <c r="A191" s="26" t="str">
        <f>IF(Qualification!$A201&lt;&gt;"",IF(Qualification!C201&lt;&gt;"",IF(Qualification!C201="LOC.ID",CONCATENATE("LOC.",Qualification!AG$12),Qualification!C201),""),"")</f>
        <v/>
      </c>
      <c r="B191" s="51" t="str">
        <f>IF(A191&lt;&gt;"",Qualification!J201,"")</f>
        <v/>
      </c>
      <c r="C191" s="26" t="str">
        <f>IF(A191&lt;&gt;"",IF(Qualification!E201=TRUE,INDEX(codesex,MATCH(Qualification!D201,libsex,0)),Qualification!D201),"")</f>
        <v/>
      </c>
      <c r="D191" s="104" t="str">
        <f>IF(OR(A191="",ISBLANK(Qualification!F201)),"",Qualification!F201)</f>
        <v/>
      </c>
      <c r="E191" s="26" t="str">
        <f>IF(A191&lt;&gt;"",IF(Qualification!I201=TRUE,IF(INDEX(codegem,MATCH(Qualification!H201,libgem,0))&lt;8000,INDEX(codegem,MATCH(Qualification!H201,libgem,0)),""),Qualification!H201),"")</f>
        <v/>
      </c>
      <c r="F191" s="26" t="str">
        <f>IF(A191&lt;&gt;"",IF(Qualification!I201=TRUE,INDEX(codegemhist,MATCH(Qualification!H201,libgem,0)),""),"")</f>
        <v/>
      </c>
      <c r="G191" s="26" t="str">
        <f>IF(A191&lt;&gt;"",IF(Qualification!I201=TRUE,IF(INDEX(codegem,MATCH(Qualification!H201,libgem,0))&gt;=8000,INDEX(codegem,MATCH(Qualification!H201,libgem,0)),""),Qualification!H201),"")</f>
        <v/>
      </c>
      <c r="H191" s="26" t="str">
        <f>IF(A191&lt;&gt;"",IF(Qualification!Y201=TRUE,INDEX(libcatidinst,MATCH(Qualification!P201,libinst,0)),""),"")</f>
        <v/>
      </c>
      <c r="I191" s="26" t="str">
        <f>IF(OR(A191="",ISBLANK(Qualification!P201)),"",IF(Qualification!Y201=TRUE,INDEX(codeinst,MATCH(Qualification!P201,libinst,0)),Qualification!P201))</f>
        <v/>
      </c>
      <c r="J191" s="26" t="str">
        <f>IF(OR(A191="",ISBLANK(Qualification!Q201)),"",IF(Qualification!Z201=TRUE,INDEX(codetform,MATCH(Qualification!Q201,libtform,0)),Qualification!Q201))</f>
        <v/>
      </c>
      <c r="K191" s="26" t="str">
        <f t="shared" si="2"/>
        <v/>
      </c>
      <c r="L191" s="104" t="str">
        <f>IF(OR(A191="",ISBLANK(Qualification!R201)),"",Qualification!R201)</f>
        <v/>
      </c>
      <c r="M191" s="50" t="str">
        <f>IF(OR(A191="",ISBLANK(Qualification!S201)),"",Qualification!S201)</f>
        <v/>
      </c>
      <c r="N191" s="50" t="str">
        <f>IF(OR(A191="",ISBLANK(Qualification!T201)),"",IF(Qualification!AC201=TRUE,INDEX(coderesult,MATCH(Qualification!T201,libresult,0)),Qualification!T201))</f>
        <v/>
      </c>
      <c r="O191" s="50" t="str">
        <f>IF(OR(A191="",ISBLANK(Qualification!U201),Qualification!U201="-"),"",IF(ISNA(MATCH(Qualification!U201,libtwolang,0)),Qualification!U201,IF(Qualification!AC201=TRUE,INDEX(codetwolang,MATCH(Qualification!U201,libtwolang,0)),Qualification!U201)))</f>
        <v/>
      </c>
      <c r="P191" s="50" t="str">
        <f>IF(OR(A191="",ISBLANK(Qualification!V201)),"",Qualification!V201)</f>
        <v/>
      </c>
    </row>
    <row r="192" spans="1:16">
      <c r="A192" s="26" t="str">
        <f>IF(Qualification!$A202&lt;&gt;"",IF(Qualification!C202&lt;&gt;"",IF(Qualification!C202="LOC.ID",CONCATENATE("LOC.",Qualification!AG$12),Qualification!C202),""),"")</f>
        <v/>
      </c>
      <c r="B192" s="51" t="str">
        <f>IF(A192&lt;&gt;"",Qualification!J202,"")</f>
        <v/>
      </c>
      <c r="C192" s="26" t="str">
        <f>IF(A192&lt;&gt;"",IF(Qualification!E202=TRUE,INDEX(codesex,MATCH(Qualification!D202,libsex,0)),Qualification!D202),"")</f>
        <v/>
      </c>
      <c r="D192" s="104" t="str">
        <f>IF(OR(A192="",ISBLANK(Qualification!F202)),"",Qualification!F202)</f>
        <v/>
      </c>
      <c r="E192" s="26" t="str">
        <f>IF(A192&lt;&gt;"",IF(Qualification!I202=TRUE,IF(INDEX(codegem,MATCH(Qualification!H202,libgem,0))&lt;8000,INDEX(codegem,MATCH(Qualification!H202,libgem,0)),""),Qualification!H202),"")</f>
        <v/>
      </c>
      <c r="F192" s="26" t="str">
        <f>IF(A192&lt;&gt;"",IF(Qualification!I202=TRUE,INDEX(codegemhist,MATCH(Qualification!H202,libgem,0)),""),"")</f>
        <v/>
      </c>
      <c r="G192" s="26" t="str">
        <f>IF(A192&lt;&gt;"",IF(Qualification!I202=TRUE,IF(INDEX(codegem,MATCH(Qualification!H202,libgem,0))&gt;=8000,INDEX(codegem,MATCH(Qualification!H202,libgem,0)),""),Qualification!H202),"")</f>
        <v/>
      </c>
      <c r="H192" s="26" t="str">
        <f>IF(A192&lt;&gt;"",IF(Qualification!Y202=TRUE,INDEX(libcatidinst,MATCH(Qualification!P202,libinst,0)),""),"")</f>
        <v/>
      </c>
      <c r="I192" s="26" t="str">
        <f>IF(OR(A192="",ISBLANK(Qualification!P202)),"",IF(Qualification!Y202=TRUE,INDEX(codeinst,MATCH(Qualification!P202,libinst,0)),Qualification!P202))</f>
        <v/>
      </c>
      <c r="J192" s="26" t="str">
        <f>IF(OR(A192="",ISBLANK(Qualification!Q202)),"",IF(Qualification!Z202=TRUE,INDEX(codetform,MATCH(Qualification!Q202,libtform,0)),Qualification!Q202))</f>
        <v/>
      </c>
      <c r="K192" s="26" t="str">
        <f t="shared" si="2"/>
        <v/>
      </c>
      <c r="L192" s="104" t="str">
        <f>IF(OR(A192="",ISBLANK(Qualification!R202)),"",Qualification!R202)</f>
        <v/>
      </c>
      <c r="M192" s="50" t="str">
        <f>IF(OR(A192="",ISBLANK(Qualification!S202)),"",Qualification!S202)</f>
        <v/>
      </c>
      <c r="N192" s="50" t="str">
        <f>IF(OR(A192="",ISBLANK(Qualification!T202)),"",IF(Qualification!AC202=TRUE,INDEX(coderesult,MATCH(Qualification!T202,libresult,0)),Qualification!T202))</f>
        <v/>
      </c>
      <c r="O192" s="50" t="str">
        <f>IF(OR(A192="",ISBLANK(Qualification!U202),Qualification!U202="-"),"",IF(ISNA(MATCH(Qualification!U202,libtwolang,0)),Qualification!U202,IF(Qualification!AC202=TRUE,INDEX(codetwolang,MATCH(Qualification!U202,libtwolang,0)),Qualification!U202)))</f>
        <v/>
      </c>
      <c r="P192" s="50" t="str">
        <f>IF(OR(A192="",ISBLANK(Qualification!V202)),"",Qualification!V202)</f>
        <v/>
      </c>
    </row>
    <row r="193" spans="1:16">
      <c r="A193" s="26" t="str">
        <f>IF(Qualification!$A203&lt;&gt;"",IF(Qualification!C203&lt;&gt;"",IF(Qualification!C203="LOC.ID",CONCATENATE("LOC.",Qualification!AG$12),Qualification!C203),""),"")</f>
        <v/>
      </c>
      <c r="B193" s="51" t="str">
        <f>IF(A193&lt;&gt;"",Qualification!J203,"")</f>
        <v/>
      </c>
      <c r="C193" s="26" t="str">
        <f>IF(A193&lt;&gt;"",IF(Qualification!E203=TRUE,INDEX(codesex,MATCH(Qualification!D203,libsex,0)),Qualification!D203),"")</f>
        <v/>
      </c>
      <c r="D193" s="104" t="str">
        <f>IF(OR(A193="",ISBLANK(Qualification!F203)),"",Qualification!F203)</f>
        <v/>
      </c>
      <c r="E193" s="26" t="str">
        <f>IF(A193&lt;&gt;"",IF(Qualification!I203=TRUE,IF(INDEX(codegem,MATCH(Qualification!H203,libgem,0))&lt;8000,INDEX(codegem,MATCH(Qualification!H203,libgem,0)),""),Qualification!H203),"")</f>
        <v/>
      </c>
      <c r="F193" s="26" t="str">
        <f>IF(A193&lt;&gt;"",IF(Qualification!I203=TRUE,INDEX(codegemhist,MATCH(Qualification!H203,libgem,0)),""),"")</f>
        <v/>
      </c>
      <c r="G193" s="26" t="str">
        <f>IF(A193&lt;&gt;"",IF(Qualification!I203=TRUE,IF(INDEX(codegem,MATCH(Qualification!H203,libgem,0))&gt;=8000,INDEX(codegem,MATCH(Qualification!H203,libgem,0)),""),Qualification!H203),"")</f>
        <v/>
      </c>
      <c r="H193" s="26" t="str">
        <f>IF(A193&lt;&gt;"",IF(Qualification!Y203=TRUE,INDEX(libcatidinst,MATCH(Qualification!P203,libinst,0)),""),"")</f>
        <v/>
      </c>
      <c r="I193" s="26" t="str">
        <f>IF(OR(A193="",ISBLANK(Qualification!P203)),"",IF(Qualification!Y203=TRUE,INDEX(codeinst,MATCH(Qualification!P203,libinst,0)),Qualification!P203))</f>
        <v/>
      </c>
      <c r="J193" s="26" t="str">
        <f>IF(OR(A193="",ISBLANK(Qualification!Q203)),"",IF(Qualification!Z203=TRUE,INDEX(codetform,MATCH(Qualification!Q203,libtform,0)),Qualification!Q203))</f>
        <v/>
      </c>
      <c r="K193" s="26" t="str">
        <f t="shared" si="2"/>
        <v/>
      </c>
      <c r="L193" s="104" t="str">
        <f>IF(OR(A193="",ISBLANK(Qualification!R203)),"",Qualification!R203)</f>
        <v/>
      </c>
      <c r="M193" s="50" t="str">
        <f>IF(OR(A193="",ISBLANK(Qualification!S203)),"",Qualification!S203)</f>
        <v/>
      </c>
      <c r="N193" s="50" t="str">
        <f>IF(OR(A193="",ISBLANK(Qualification!T203)),"",IF(Qualification!AC203=TRUE,INDEX(coderesult,MATCH(Qualification!T203,libresult,0)),Qualification!T203))</f>
        <v/>
      </c>
      <c r="O193" s="50" t="str">
        <f>IF(OR(A193="",ISBLANK(Qualification!U203),Qualification!U203="-"),"",IF(ISNA(MATCH(Qualification!U203,libtwolang,0)),Qualification!U203,IF(Qualification!AC203=TRUE,INDEX(codetwolang,MATCH(Qualification!U203,libtwolang,0)),Qualification!U203)))</f>
        <v/>
      </c>
      <c r="P193" s="50" t="str">
        <f>IF(OR(A193="",ISBLANK(Qualification!V203)),"",Qualification!V203)</f>
        <v/>
      </c>
    </row>
    <row r="194" spans="1:16">
      <c r="A194" s="26" t="str">
        <f>IF(Qualification!$A204&lt;&gt;"",IF(Qualification!C204&lt;&gt;"",IF(Qualification!C204="LOC.ID",CONCATENATE("LOC.",Qualification!AG$12),Qualification!C204),""),"")</f>
        <v/>
      </c>
      <c r="B194" s="51" t="str">
        <f>IF(A194&lt;&gt;"",Qualification!J204,"")</f>
        <v/>
      </c>
      <c r="C194" s="26" t="str">
        <f>IF(A194&lt;&gt;"",IF(Qualification!E204=TRUE,INDEX(codesex,MATCH(Qualification!D204,libsex,0)),Qualification!D204),"")</f>
        <v/>
      </c>
      <c r="D194" s="104" t="str">
        <f>IF(OR(A194="",ISBLANK(Qualification!F204)),"",Qualification!F204)</f>
        <v/>
      </c>
      <c r="E194" s="26" t="str">
        <f>IF(A194&lt;&gt;"",IF(Qualification!I204=TRUE,IF(INDEX(codegem,MATCH(Qualification!H204,libgem,0))&lt;8000,INDEX(codegem,MATCH(Qualification!H204,libgem,0)),""),Qualification!H204),"")</f>
        <v/>
      </c>
      <c r="F194" s="26" t="str">
        <f>IF(A194&lt;&gt;"",IF(Qualification!I204=TRUE,INDEX(codegemhist,MATCH(Qualification!H204,libgem,0)),""),"")</f>
        <v/>
      </c>
      <c r="G194" s="26" t="str">
        <f>IF(A194&lt;&gt;"",IF(Qualification!I204=TRUE,IF(INDEX(codegem,MATCH(Qualification!H204,libgem,0))&gt;=8000,INDEX(codegem,MATCH(Qualification!H204,libgem,0)),""),Qualification!H204),"")</f>
        <v/>
      </c>
      <c r="H194" s="26" t="str">
        <f>IF(A194&lt;&gt;"",IF(Qualification!Y204=TRUE,INDEX(libcatidinst,MATCH(Qualification!P204,libinst,0)),""),"")</f>
        <v/>
      </c>
      <c r="I194" s="26" t="str">
        <f>IF(OR(A194="",ISBLANK(Qualification!P204)),"",IF(Qualification!Y204=TRUE,INDEX(codeinst,MATCH(Qualification!P204,libinst,0)),Qualification!P204))</f>
        <v/>
      </c>
      <c r="J194" s="26" t="str">
        <f>IF(OR(A194="",ISBLANK(Qualification!Q204)),"",IF(Qualification!Z204=TRUE,INDEX(codetform,MATCH(Qualification!Q204,libtform,0)),Qualification!Q204))</f>
        <v/>
      </c>
      <c r="K194" s="26" t="str">
        <f t="shared" si="2"/>
        <v/>
      </c>
      <c r="L194" s="104" t="str">
        <f>IF(OR(A194="",ISBLANK(Qualification!R204)),"",Qualification!R204)</f>
        <v/>
      </c>
      <c r="M194" s="50" t="str">
        <f>IF(OR(A194="",ISBLANK(Qualification!S204)),"",Qualification!S204)</f>
        <v/>
      </c>
      <c r="N194" s="50" t="str">
        <f>IF(OR(A194="",ISBLANK(Qualification!T204)),"",IF(Qualification!AC204=TRUE,INDEX(coderesult,MATCH(Qualification!T204,libresult,0)),Qualification!T204))</f>
        <v/>
      </c>
      <c r="O194" s="50" t="str">
        <f>IF(OR(A194="",ISBLANK(Qualification!U204),Qualification!U204="-"),"",IF(ISNA(MATCH(Qualification!U204,libtwolang,0)),Qualification!U204,IF(Qualification!AC204=TRUE,INDEX(codetwolang,MATCH(Qualification!U204,libtwolang,0)),Qualification!U204)))</f>
        <v/>
      </c>
      <c r="P194" s="50" t="str">
        <f>IF(OR(A194="",ISBLANK(Qualification!V204)),"",Qualification!V204)</f>
        <v/>
      </c>
    </row>
    <row r="195" spans="1:16">
      <c r="A195" s="26" t="str">
        <f>IF(Qualification!$A205&lt;&gt;"",IF(Qualification!C205&lt;&gt;"",IF(Qualification!C205="LOC.ID",CONCATENATE("LOC.",Qualification!AG$12),Qualification!C205),""),"")</f>
        <v/>
      </c>
      <c r="B195" s="51" t="str">
        <f>IF(A195&lt;&gt;"",Qualification!J205,"")</f>
        <v/>
      </c>
      <c r="C195" s="26" t="str">
        <f>IF(A195&lt;&gt;"",IF(Qualification!E205=TRUE,INDEX(codesex,MATCH(Qualification!D205,libsex,0)),Qualification!D205),"")</f>
        <v/>
      </c>
      <c r="D195" s="104" t="str">
        <f>IF(OR(A195="",ISBLANK(Qualification!F205)),"",Qualification!F205)</f>
        <v/>
      </c>
      <c r="E195" s="26" t="str">
        <f>IF(A195&lt;&gt;"",IF(Qualification!I205=TRUE,IF(INDEX(codegem,MATCH(Qualification!H205,libgem,0))&lt;8000,INDEX(codegem,MATCH(Qualification!H205,libgem,0)),""),Qualification!H205),"")</f>
        <v/>
      </c>
      <c r="F195" s="26" t="str">
        <f>IF(A195&lt;&gt;"",IF(Qualification!I205=TRUE,INDEX(codegemhist,MATCH(Qualification!H205,libgem,0)),""),"")</f>
        <v/>
      </c>
      <c r="G195" s="26" t="str">
        <f>IF(A195&lt;&gt;"",IF(Qualification!I205=TRUE,IF(INDEX(codegem,MATCH(Qualification!H205,libgem,0))&gt;=8000,INDEX(codegem,MATCH(Qualification!H205,libgem,0)),""),Qualification!H205),"")</f>
        <v/>
      </c>
      <c r="H195" s="26" t="str">
        <f>IF(A195&lt;&gt;"",IF(Qualification!Y205=TRUE,INDEX(libcatidinst,MATCH(Qualification!P205,libinst,0)),""),"")</f>
        <v/>
      </c>
      <c r="I195" s="26" t="str">
        <f>IF(OR(A195="",ISBLANK(Qualification!P205)),"",IF(Qualification!Y205=TRUE,INDEX(codeinst,MATCH(Qualification!P205,libinst,0)),Qualification!P205))</f>
        <v/>
      </c>
      <c r="J195" s="26" t="str">
        <f>IF(OR(A195="",ISBLANK(Qualification!Q205)),"",IF(Qualification!Z205=TRUE,INDEX(codetform,MATCH(Qualification!Q205,libtform,0)),Qualification!Q205))</f>
        <v/>
      </c>
      <c r="K195" s="26" t="str">
        <f t="shared" ref="K195:K258" si="3">IF(A195="","",2)</f>
        <v/>
      </c>
      <c r="L195" s="104" t="str">
        <f>IF(OR(A195="",ISBLANK(Qualification!R205)),"",Qualification!R205)</f>
        <v/>
      </c>
      <c r="M195" s="50" t="str">
        <f>IF(OR(A195="",ISBLANK(Qualification!S205)),"",Qualification!S205)</f>
        <v/>
      </c>
      <c r="N195" s="50" t="str">
        <f>IF(OR(A195="",ISBLANK(Qualification!T205)),"",IF(Qualification!AC205=TRUE,INDEX(coderesult,MATCH(Qualification!T205,libresult,0)),Qualification!T205))</f>
        <v/>
      </c>
      <c r="O195" s="50" t="str">
        <f>IF(OR(A195="",ISBLANK(Qualification!U205),Qualification!U205="-"),"",IF(ISNA(MATCH(Qualification!U205,libtwolang,0)),Qualification!U205,IF(Qualification!AC205=TRUE,INDEX(codetwolang,MATCH(Qualification!U205,libtwolang,0)),Qualification!U205)))</f>
        <v/>
      </c>
      <c r="P195" s="50" t="str">
        <f>IF(OR(A195="",ISBLANK(Qualification!V205)),"",Qualification!V205)</f>
        <v/>
      </c>
    </row>
    <row r="196" spans="1:16">
      <c r="A196" s="26" t="str">
        <f>IF(Qualification!$A206&lt;&gt;"",IF(Qualification!C206&lt;&gt;"",IF(Qualification!C206="LOC.ID",CONCATENATE("LOC.",Qualification!AG$12),Qualification!C206),""),"")</f>
        <v/>
      </c>
      <c r="B196" s="51" t="str">
        <f>IF(A196&lt;&gt;"",Qualification!J206,"")</f>
        <v/>
      </c>
      <c r="C196" s="26" t="str">
        <f>IF(A196&lt;&gt;"",IF(Qualification!E206=TRUE,INDEX(codesex,MATCH(Qualification!D206,libsex,0)),Qualification!D206),"")</f>
        <v/>
      </c>
      <c r="D196" s="104" t="str">
        <f>IF(OR(A196="",ISBLANK(Qualification!F206)),"",Qualification!F206)</f>
        <v/>
      </c>
      <c r="E196" s="26" t="str">
        <f>IF(A196&lt;&gt;"",IF(Qualification!I206=TRUE,IF(INDEX(codegem,MATCH(Qualification!H206,libgem,0))&lt;8000,INDEX(codegem,MATCH(Qualification!H206,libgem,0)),""),Qualification!H206),"")</f>
        <v/>
      </c>
      <c r="F196" s="26" t="str">
        <f>IF(A196&lt;&gt;"",IF(Qualification!I206=TRUE,INDEX(codegemhist,MATCH(Qualification!H206,libgem,0)),""),"")</f>
        <v/>
      </c>
      <c r="G196" s="26" t="str">
        <f>IF(A196&lt;&gt;"",IF(Qualification!I206=TRUE,IF(INDEX(codegem,MATCH(Qualification!H206,libgem,0))&gt;=8000,INDEX(codegem,MATCH(Qualification!H206,libgem,0)),""),Qualification!H206),"")</f>
        <v/>
      </c>
      <c r="H196" s="26" t="str">
        <f>IF(A196&lt;&gt;"",IF(Qualification!Y206=TRUE,INDEX(libcatidinst,MATCH(Qualification!P206,libinst,0)),""),"")</f>
        <v/>
      </c>
      <c r="I196" s="26" t="str">
        <f>IF(OR(A196="",ISBLANK(Qualification!P206)),"",IF(Qualification!Y206=TRUE,INDEX(codeinst,MATCH(Qualification!P206,libinst,0)),Qualification!P206))</f>
        <v/>
      </c>
      <c r="J196" s="26" t="str">
        <f>IF(OR(A196="",ISBLANK(Qualification!Q206)),"",IF(Qualification!Z206=TRUE,INDEX(codetform,MATCH(Qualification!Q206,libtform,0)),Qualification!Q206))</f>
        <v/>
      </c>
      <c r="K196" s="26" t="str">
        <f t="shared" si="3"/>
        <v/>
      </c>
      <c r="L196" s="104" t="str">
        <f>IF(OR(A196="",ISBLANK(Qualification!R206)),"",Qualification!R206)</f>
        <v/>
      </c>
      <c r="M196" s="50" t="str">
        <f>IF(OR(A196="",ISBLANK(Qualification!S206)),"",Qualification!S206)</f>
        <v/>
      </c>
      <c r="N196" s="50" t="str">
        <f>IF(OR(A196="",ISBLANK(Qualification!T206)),"",IF(Qualification!AC206=TRUE,INDEX(coderesult,MATCH(Qualification!T206,libresult,0)),Qualification!T206))</f>
        <v/>
      </c>
      <c r="O196" s="50" t="str">
        <f>IF(OR(A196="",ISBLANK(Qualification!U206),Qualification!U206="-"),"",IF(ISNA(MATCH(Qualification!U206,libtwolang,0)),Qualification!U206,IF(Qualification!AC206=TRUE,INDEX(codetwolang,MATCH(Qualification!U206,libtwolang,0)),Qualification!U206)))</f>
        <v/>
      </c>
      <c r="P196" s="50" t="str">
        <f>IF(OR(A196="",ISBLANK(Qualification!V206)),"",Qualification!V206)</f>
        <v/>
      </c>
    </row>
    <row r="197" spans="1:16">
      <c r="A197" s="26" t="str">
        <f>IF(Qualification!$A207&lt;&gt;"",IF(Qualification!C207&lt;&gt;"",IF(Qualification!C207="LOC.ID",CONCATENATE("LOC.",Qualification!AG$12),Qualification!C207),""),"")</f>
        <v/>
      </c>
      <c r="B197" s="51" t="str">
        <f>IF(A197&lt;&gt;"",Qualification!J207,"")</f>
        <v/>
      </c>
      <c r="C197" s="26" t="str">
        <f>IF(A197&lt;&gt;"",IF(Qualification!E207=TRUE,INDEX(codesex,MATCH(Qualification!D207,libsex,0)),Qualification!D207),"")</f>
        <v/>
      </c>
      <c r="D197" s="104" t="str">
        <f>IF(OR(A197="",ISBLANK(Qualification!F207)),"",Qualification!F207)</f>
        <v/>
      </c>
      <c r="E197" s="26" t="str">
        <f>IF(A197&lt;&gt;"",IF(Qualification!I207=TRUE,IF(INDEX(codegem,MATCH(Qualification!H207,libgem,0))&lt;8000,INDEX(codegem,MATCH(Qualification!H207,libgem,0)),""),Qualification!H207),"")</f>
        <v/>
      </c>
      <c r="F197" s="26" t="str">
        <f>IF(A197&lt;&gt;"",IF(Qualification!I207=TRUE,INDEX(codegemhist,MATCH(Qualification!H207,libgem,0)),""),"")</f>
        <v/>
      </c>
      <c r="G197" s="26" t="str">
        <f>IF(A197&lt;&gt;"",IF(Qualification!I207=TRUE,IF(INDEX(codegem,MATCH(Qualification!H207,libgem,0))&gt;=8000,INDEX(codegem,MATCH(Qualification!H207,libgem,0)),""),Qualification!H207),"")</f>
        <v/>
      </c>
      <c r="H197" s="26" t="str">
        <f>IF(A197&lt;&gt;"",IF(Qualification!Y207=TRUE,INDEX(libcatidinst,MATCH(Qualification!P207,libinst,0)),""),"")</f>
        <v/>
      </c>
      <c r="I197" s="26" t="str">
        <f>IF(OR(A197="",ISBLANK(Qualification!P207)),"",IF(Qualification!Y207=TRUE,INDEX(codeinst,MATCH(Qualification!P207,libinst,0)),Qualification!P207))</f>
        <v/>
      </c>
      <c r="J197" s="26" t="str">
        <f>IF(OR(A197="",ISBLANK(Qualification!Q207)),"",IF(Qualification!Z207=TRUE,INDEX(codetform,MATCH(Qualification!Q207,libtform,0)),Qualification!Q207))</f>
        <v/>
      </c>
      <c r="K197" s="26" t="str">
        <f t="shared" si="3"/>
        <v/>
      </c>
      <c r="L197" s="104" t="str">
        <f>IF(OR(A197="",ISBLANK(Qualification!R207)),"",Qualification!R207)</f>
        <v/>
      </c>
      <c r="M197" s="50" t="str">
        <f>IF(OR(A197="",ISBLANK(Qualification!S207)),"",Qualification!S207)</f>
        <v/>
      </c>
      <c r="N197" s="50" t="str">
        <f>IF(OR(A197="",ISBLANK(Qualification!T207)),"",IF(Qualification!AC207=TRUE,INDEX(coderesult,MATCH(Qualification!T207,libresult,0)),Qualification!T207))</f>
        <v/>
      </c>
      <c r="O197" s="50" t="str">
        <f>IF(OR(A197="",ISBLANK(Qualification!U207),Qualification!U207="-"),"",IF(ISNA(MATCH(Qualification!U207,libtwolang,0)),Qualification!U207,IF(Qualification!AC207=TRUE,INDEX(codetwolang,MATCH(Qualification!U207,libtwolang,0)),Qualification!U207)))</f>
        <v/>
      </c>
      <c r="P197" s="50" t="str">
        <f>IF(OR(A197="",ISBLANK(Qualification!V207)),"",Qualification!V207)</f>
        <v/>
      </c>
    </row>
    <row r="198" spans="1:16">
      <c r="A198" s="26" t="str">
        <f>IF(Qualification!$A208&lt;&gt;"",IF(Qualification!C208&lt;&gt;"",IF(Qualification!C208="LOC.ID",CONCATENATE("LOC.",Qualification!AG$12),Qualification!C208),""),"")</f>
        <v/>
      </c>
      <c r="B198" s="51" t="str">
        <f>IF(A198&lt;&gt;"",Qualification!J208,"")</f>
        <v/>
      </c>
      <c r="C198" s="26" t="str">
        <f>IF(A198&lt;&gt;"",IF(Qualification!E208=TRUE,INDEX(codesex,MATCH(Qualification!D208,libsex,0)),Qualification!D208),"")</f>
        <v/>
      </c>
      <c r="D198" s="104" t="str">
        <f>IF(OR(A198="",ISBLANK(Qualification!F208)),"",Qualification!F208)</f>
        <v/>
      </c>
      <c r="E198" s="26" t="str">
        <f>IF(A198&lt;&gt;"",IF(Qualification!I208=TRUE,IF(INDEX(codegem,MATCH(Qualification!H208,libgem,0))&lt;8000,INDEX(codegem,MATCH(Qualification!H208,libgem,0)),""),Qualification!H208),"")</f>
        <v/>
      </c>
      <c r="F198" s="26" t="str">
        <f>IF(A198&lt;&gt;"",IF(Qualification!I208=TRUE,INDEX(codegemhist,MATCH(Qualification!H208,libgem,0)),""),"")</f>
        <v/>
      </c>
      <c r="G198" s="26" t="str">
        <f>IF(A198&lt;&gt;"",IF(Qualification!I208=TRUE,IF(INDEX(codegem,MATCH(Qualification!H208,libgem,0))&gt;=8000,INDEX(codegem,MATCH(Qualification!H208,libgem,0)),""),Qualification!H208),"")</f>
        <v/>
      </c>
      <c r="H198" s="26" t="str">
        <f>IF(A198&lt;&gt;"",IF(Qualification!Y208=TRUE,INDEX(libcatidinst,MATCH(Qualification!P208,libinst,0)),""),"")</f>
        <v/>
      </c>
      <c r="I198" s="26" t="str">
        <f>IF(OR(A198="",ISBLANK(Qualification!P208)),"",IF(Qualification!Y208=TRUE,INDEX(codeinst,MATCH(Qualification!P208,libinst,0)),Qualification!P208))</f>
        <v/>
      </c>
      <c r="J198" s="26" t="str">
        <f>IF(OR(A198="",ISBLANK(Qualification!Q208)),"",IF(Qualification!Z208=TRUE,INDEX(codetform,MATCH(Qualification!Q208,libtform,0)),Qualification!Q208))</f>
        <v/>
      </c>
      <c r="K198" s="26" t="str">
        <f t="shared" si="3"/>
        <v/>
      </c>
      <c r="L198" s="104" t="str">
        <f>IF(OR(A198="",ISBLANK(Qualification!R208)),"",Qualification!R208)</f>
        <v/>
      </c>
      <c r="M198" s="50" t="str">
        <f>IF(OR(A198="",ISBLANK(Qualification!S208)),"",Qualification!S208)</f>
        <v/>
      </c>
      <c r="N198" s="50" t="str">
        <f>IF(OR(A198="",ISBLANK(Qualification!T208)),"",IF(Qualification!AC208=TRUE,INDEX(coderesult,MATCH(Qualification!T208,libresult,0)),Qualification!T208))</f>
        <v/>
      </c>
      <c r="O198" s="50" t="str">
        <f>IF(OR(A198="",ISBLANK(Qualification!U208),Qualification!U208="-"),"",IF(ISNA(MATCH(Qualification!U208,libtwolang,0)),Qualification!U208,IF(Qualification!AC208=TRUE,INDEX(codetwolang,MATCH(Qualification!U208,libtwolang,0)),Qualification!U208)))</f>
        <v/>
      </c>
      <c r="P198" s="50" t="str">
        <f>IF(OR(A198="",ISBLANK(Qualification!V208)),"",Qualification!V208)</f>
        <v/>
      </c>
    </row>
    <row r="199" spans="1:16">
      <c r="A199" s="26" t="str">
        <f>IF(Qualification!$A209&lt;&gt;"",IF(Qualification!C209&lt;&gt;"",IF(Qualification!C209="LOC.ID",CONCATENATE("LOC.",Qualification!AG$12),Qualification!C209),""),"")</f>
        <v/>
      </c>
      <c r="B199" s="51" t="str">
        <f>IF(A199&lt;&gt;"",Qualification!J209,"")</f>
        <v/>
      </c>
      <c r="C199" s="26" t="str">
        <f>IF(A199&lt;&gt;"",IF(Qualification!E209=TRUE,INDEX(codesex,MATCH(Qualification!D209,libsex,0)),Qualification!D209),"")</f>
        <v/>
      </c>
      <c r="D199" s="104" t="str">
        <f>IF(OR(A199="",ISBLANK(Qualification!F209)),"",Qualification!F209)</f>
        <v/>
      </c>
      <c r="E199" s="26" t="str">
        <f>IF(A199&lt;&gt;"",IF(Qualification!I209=TRUE,IF(INDEX(codegem,MATCH(Qualification!H209,libgem,0))&lt;8000,INDEX(codegem,MATCH(Qualification!H209,libgem,0)),""),Qualification!H209),"")</f>
        <v/>
      </c>
      <c r="F199" s="26" t="str">
        <f>IF(A199&lt;&gt;"",IF(Qualification!I209=TRUE,INDEX(codegemhist,MATCH(Qualification!H209,libgem,0)),""),"")</f>
        <v/>
      </c>
      <c r="G199" s="26" t="str">
        <f>IF(A199&lt;&gt;"",IF(Qualification!I209=TRUE,IF(INDEX(codegem,MATCH(Qualification!H209,libgem,0))&gt;=8000,INDEX(codegem,MATCH(Qualification!H209,libgem,0)),""),Qualification!H209),"")</f>
        <v/>
      </c>
      <c r="H199" s="26" t="str">
        <f>IF(A199&lt;&gt;"",IF(Qualification!Y209=TRUE,INDEX(libcatidinst,MATCH(Qualification!P209,libinst,0)),""),"")</f>
        <v/>
      </c>
      <c r="I199" s="26" t="str">
        <f>IF(OR(A199="",ISBLANK(Qualification!P209)),"",IF(Qualification!Y209=TRUE,INDEX(codeinst,MATCH(Qualification!P209,libinst,0)),Qualification!P209))</f>
        <v/>
      </c>
      <c r="J199" s="26" t="str">
        <f>IF(OR(A199="",ISBLANK(Qualification!Q209)),"",IF(Qualification!Z209=TRUE,INDEX(codetform,MATCH(Qualification!Q209,libtform,0)),Qualification!Q209))</f>
        <v/>
      </c>
      <c r="K199" s="26" t="str">
        <f t="shared" si="3"/>
        <v/>
      </c>
      <c r="L199" s="104" t="str">
        <f>IF(OR(A199="",ISBLANK(Qualification!R209)),"",Qualification!R209)</f>
        <v/>
      </c>
      <c r="M199" s="50" t="str">
        <f>IF(OR(A199="",ISBLANK(Qualification!S209)),"",Qualification!S209)</f>
        <v/>
      </c>
      <c r="N199" s="50" t="str">
        <f>IF(OR(A199="",ISBLANK(Qualification!T209)),"",IF(Qualification!AC209=TRUE,INDEX(coderesult,MATCH(Qualification!T209,libresult,0)),Qualification!T209))</f>
        <v/>
      </c>
      <c r="O199" s="50" t="str">
        <f>IF(OR(A199="",ISBLANK(Qualification!U209),Qualification!U209="-"),"",IF(ISNA(MATCH(Qualification!U209,libtwolang,0)),Qualification!U209,IF(Qualification!AC209=TRUE,INDEX(codetwolang,MATCH(Qualification!U209,libtwolang,0)),Qualification!U209)))</f>
        <v/>
      </c>
      <c r="P199" s="50" t="str">
        <f>IF(OR(A199="",ISBLANK(Qualification!V209)),"",Qualification!V209)</f>
        <v/>
      </c>
    </row>
    <row r="200" spans="1:16">
      <c r="A200" s="26" t="str">
        <f>IF(Qualification!$A210&lt;&gt;"",IF(Qualification!C210&lt;&gt;"",IF(Qualification!C210="LOC.ID",CONCATENATE("LOC.",Qualification!AG$12),Qualification!C210),""),"")</f>
        <v/>
      </c>
      <c r="B200" s="51" t="str">
        <f>IF(A200&lt;&gt;"",Qualification!J210,"")</f>
        <v/>
      </c>
      <c r="C200" s="26" t="str">
        <f>IF(A200&lt;&gt;"",IF(Qualification!E210=TRUE,INDEX(codesex,MATCH(Qualification!D210,libsex,0)),Qualification!D210),"")</f>
        <v/>
      </c>
      <c r="D200" s="104" t="str">
        <f>IF(OR(A200="",ISBLANK(Qualification!F210)),"",Qualification!F210)</f>
        <v/>
      </c>
      <c r="E200" s="26" t="str">
        <f>IF(A200&lt;&gt;"",IF(Qualification!I210=TRUE,IF(INDEX(codegem,MATCH(Qualification!H210,libgem,0))&lt;8000,INDEX(codegem,MATCH(Qualification!H210,libgem,0)),""),Qualification!H210),"")</f>
        <v/>
      </c>
      <c r="F200" s="26" t="str">
        <f>IF(A200&lt;&gt;"",IF(Qualification!I210=TRUE,INDEX(codegemhist,MATCH(Qualification!H210,libgem,0)),""),"")</f>
        <v/>
      </c>
      <c r="G200" s="26" t="str">
        <f>IF(A200&lt;&gt;"",IF(Qualification!I210=TRUE,IF(INDEX(codegem,MATCH(Qualification!H210,libgem,0))&gt;=8000,INDEX(codegem,MATCH(Qualification!H210,libgem,0)),""),Qualification!H210),"")</f>
        <v/>
      </c>
      <c r="H200" s="26" t="str">
        <f>IF(A200&lt;&gt;"",IF(Qualification!Y210=TRUE,INDEX(libcatidinst,MATCH(Qualification!P210,libinst,0)),""),"")</f>
        <v/>
      </c>
      <c r="I200" s="26" t="str">
        <f>IF(OR(A200="",ISBLANK(Qualification!P210)),"",IF(Qualification!Y210=TRUE,INDEX(codeinst,MATCH(Qualification!P210,libinst,0)),Qualification!P210))</f>
        <v/>
      </c>
      <c r="J200" s="26" t="str">
        <f>IF(OR(A200="",ISBLANK(Qualification!Q210)),"",IF(Qualification!Z210=TRUE,INDEX(codetform,MATCH(Qualification!Q210,libtform,0)),Qualification!Q210))</f>
        <v/>
      </c>
      <c r="K200" s="26" t="str">
        <f t="shared" si="3"/>
        <v/>
      </c>
      <c r="L200" s="104" t="str">
        <f>IF(OR(A200="",ISBLANK(Qualification!R210)),"",Qualification!R210)</f>
        <v/>
      </c>
      <c r="M200" s="50" t="str">
        <f>IF(OR(A200="",ISBLANK(Qualification!S210)),"",Qualification!S210)</f>
        <v/>
      </c>
      <c r="N200" s="50" t="str">
        <f>IF(OR(A200="",ISBLANK(Qualification!T210)),"",IF(Qualification!AC210=TRUE,INDEX(coderesult,MATCH(Qualification!T210,libresult,0)),Qualification!T210))</f>
        <v/>
      </c>
      <c r="O200" s="50" t="str">
        <f>IF(OR(A200="",ISBLANK(Qualification!U210),Qualification!U210="-"),"",IF(ISNA(MATCH(Qualification!U210,libtwolang,0)),Qualification!U210,IF(Qualification!AC210=TRUE,INDEX(codetwolang,MATCH(Qualification!U210,libtwolang,0)),Qualification!U210)))</f>
        <v/>
      </c>
      <c r="P200" s="50" t="str">
        <f>IF(OR(A200="",ISBLANK(Qualification!V210)),"",Qualification!V210)</f>
        <v/>
      </c>
    </row>
    <row r="201" spans="1:16">
      <c r="A201" s="26" t="str">
        <f>IF(Qualification!$A211&lt;&gt;"",IF(Qualification!C211&lt;&gt;"",IF(Qualification!C211="LOC.ID",CONCATENATE("LOC.",Qualification!AG$12),Qualification!C211),""),"")</f>
        <v/>
      </c>
      <c r="B201" s="51" t="str">
        <f>IF(A201&lt;&gt;"",Qualification!J211,"")</f>
        <v/>
      </c>
      <c r="C201" s="26" t="str">
        <f>IF(A201&lt;&gt;"",IF(Qualification!E211=TRUE,INDEX(codesex,MATCH(Qualification!D211,libsex,0)),Qualification!D211),"")</f>
        <v/>
      </c>
      <c r="D201" s="104" t="str">
        <f>IF(OR(A201="",ISBLANK(Qualification!F211)),"",Qualification!F211)</f>
        <v/>
      </c>
      <c r="E201" s="26" t="str">
        <f>IF(A201&lt;&gt;"",IF(Qualification!I211=TRUE,IF(INDEX(codegem,MATCH(Qualification!H211,libgem,0))&lt;8000,INDEX(codegem,MATCH(Qualification!H211,libgem,0)),""),Qualification!H211),"")</f>
        <v/>
      </c>
      <c r="F201" s="26" t="str">
        <f>IF(A201&lt;&gt;"",IF(Qualification!I211=TRUE,INDEX(codegemhist,MATCH(Qualification!H211,libgem,0)),""),"")</f>
        <v/>
      </c>
      <c r="G201" s="26" t="str">
        <f>IF(A201&lt;&gt;"",IF(Qualification!I211=TRUE,IF(INDEX(codegem,MATCH(Qualification!H211,libgem,0))&gt;=8000,INDEX(codegem,MATCH(Qualification!H211,libgem,0)),""),Qualification!H211),"")</f>
        <v/>
      </c>
      <c r="H201" s="26" t="str">
        <f>IF(A201&lt;&gt;"",IF(Qualification!Y211=TRUE,INDEX(libcatidinst,MATCH(Qualification!P211,libinst,0)),""),"")</f>
        <v/>
      </c>
      <c r="I201" s="26" t="str">
        <f>IF(OR(A201="",ISBLANK(Qualification!P211)),"",IF(Qualification!Y211=TRUE,INDEX(codeinst,MATCH(Qualification!P211,libinst,0)),Qualification!P211))</f>
        <v/>
      </c>
      <c r="J201" s="26" t="str">
        <f>IF(OR(A201="",ISBLANK(Qualification!Q211)),"",IF(Qualification!Z211=TRUE,INDEX(codetform,MATCH(Qualification!Q211,libtform,0)),Qualification!Q211))</f>
        <v/>
      </c>
      <c r="K201" s="26" t="str">
        <f t="shared" si="3"/>
        <v/>
      </c>
      <c r="L201" s="104" t="str">
        <f>IF(OR(A201="",ISBLANK(Qualification!R211)),"",Qualification!R211)</f>
        <v/>
      </c>
      <c r="M201" s="50" t="str">
        <f>IF(OR(A201="",ISBLANK(Qualification!S211)),"",Qualification!S211)</f>
        <v/>
      </c>
      <c r="N201" s="50" t="str">
        <f>IF(OR(A201="",ISBLANK(Qualification!T211)),"",IF(Qualification!AC211=TRUE,INDEX(coderesult,MATCH(Qualification!T211,libresult,0)),Qualification!T211))</f>
        <v/>
      </c>
      <c r="O201" s="50" t="str">
        <f>IF(OR(A201="",ISBLANK(Qualification!U211),Qualification!U211="-"),"",IF(ISNA(MATCH(Qualification!U211,libtwolang,0)),Qualification!U211,IF(Qualification!AC211=TRUE,INDEX(codetwolang,MATCH(Qualification!U211,libtwolang,0)),Qualification!U211)))</f>
        <v/>
      </c>
      <c r="P201" s="50" t="str">
        <f>IF(OR(A201="",ISBLANK(Qualification!V211)),"",Qualification!V211)</f>
        <v/>
      </c>
    </row>
    <row r="202" spans="1:16">
      <c r="A202" s="26" t="str">
        <f>IF(Qualification!$A212&lt;&gt;"",IF(Qualification!C212&lt;&gt;"",IF(Qualification!C212="LOC.ID",CONCATENATE("LOC.",Qualification!AG$12),Qualification!C212),""),"")</f>
        <v/>
      </c>
      <c r="B202" s="51" t="str">
        <f>IF(A202&lt;&gt;"",Qualification!J212,"")</f>
        <v/>
      </c>
      <c r="C202" s="26" t="str">
        <f>IF(A202&lt;&gt;"",IF(Qualification!E212=TRUE,INDEX(codesex,MATCH(Qualification!D212,libsex,0)),Qualification!D212),"")</f>
        <v/>
      </c>
      <c r="D202" s="104" t="str">
        <f>IF(OR(A202="",ISBLANK(Qualification!F212)),"",Qualification!F212)</f>
        <v/>
      </c>
      <c r="E202" s="26" t="str">
        <f>IF(A202&lt;&gt;"",IF(Qualification!I212=TRUE,IF(INDEX(codegem,MATCH(Qualification!H212,libgem,0))&lt;8000,INDEX(codegem,MATCH(Qualification!H212,libgem,0)),""),Qualification!H212),"")</f>
        <v/>
      </c>
      <c r="F202" s="26" t="str">
        <f>IF(A202&lt;&gt;"",IF(Qualification!I212=TRUE,INDEX(codegemhist,MATCH(Qualification!H212,libgem,0)),""),"")</f>
        <v/>
      </c>
      <c r="G202" s="26" t="str">
        <f>IF(A202&lt;&gt;"",IF(Qualification!I212=TRUE,IF(INDEX(codegem,MATCH(Qualification!H212,libgem,0))&gt;=8000,INDEX(codegem,MATCH(Qualification!H212,libgem,0)),""),Qualification!H212),"")</f>
        <v/>
      </c>
      <c r="H202" s="26" t="str">
        <f>IF(A202&lt;&gt;"",IF(Qualification!Y212=TRUE,INDEX(libcatidinst,MATCH(Qualification!P212,libinst,0)),""),"")</f>
        <v/>
      </c>
      <c r="I202" s="26" t="str">
        <f>IF(OR(A202="",ISBLANK(Qualification!P212)),"",IF(Qualification!Y212=TRUE,INDEX(codeinst,MATCH(Qualification!P212,libinst,0)),Qualification!P212))</f>
        <v/>
      </c>
      <c r="J202" s="26" t="str">
        <f>IF(OR(A202="",ISBLANK(Qualification!Q212)),"",IF(Qualification!Z212=TRUE,INDEX(codetform,MATCH(Qualification!Q212,libtform,0)),Qualification!Q212))</f>
        <v/>
      </c>
      <c r="K202" s="26" t="str">
        <f t="shared" si="3"/>
        <v/>
      </c>
      <c r="L202" s="104" t="str">
        <f>IF(OR(A202="",ISBLANK(Qualification!R212)),"",Qualification!R212)</f>
        <v/>
      </c>
      <c r="M202" s="50" t="str">
        <f>IF(OR(A202="",ISBLANK(Qualification!S212)),"",Qualification!S212)</f>
        <v/>
      </c>
      <c r="N202" s="50" t="str">
        <f>IF(OR(A202="",ISBLANK(Qualification!T212)),"",IF(Qualification!AC212=TRUE,INDEX(coderesult,MATCH(Qualification!T212,libresult,0)),Qualification!T212))</f>
        <v/>
      </c>
      <c r="O202" s="50" t="str">
        <f>IF(OR(A202="",ISBLANK(Qualification!U212),Qualification!U212="-"),"",IF(ISNA(MATCH(Qualification!U212,libtwolang,0)),Qualification!U212,IF(Qualification!AC212=TRUE,INDEX(codetwolang,MATCH(Qualification!U212,libtwolang,0)),Qualification!U212)))</f>
        <v/>
      </c>
      <c r="P202" s="50" t="str">
        <f>IF(OR(A202="",ISBLANK(Qualification!V212)),"",Qualification!V212)</f>
        <v/>
      </c>
    </row>
    <row r="203" spans="1:16">
      <c r="A203" s="26" t="str">
        <f>IF(Qualification!$A213&lt;&gt;"",IF(Qualification!C213&lt;&gt;"",IF(Qualification!C213="LOC.ID",CONCATENATE("LOC.",Qualification!AG$12),Qualification!C213),""),"")</f>
        <v/>
      </c>
      <c r="B203" s="51" t="str">
        <f>IF(A203&lt;&gt;"",Qualification!J213,"")</f>
        <v/>
      </c>
      <c r="C203" s="26" t="str">
        <f>IF(A203&lt;&gt;"",IF(Qualification!E213=TRUE,INDEX(codesex,MATCH(Qualification!D213,libsex,0)),Qualification!D213),"")</f>
        <v/>
      </c>
      <c r="D203" s="104" t="str">
        <f>IF(OR(A203="",ISBLANK(Qualification!F213)),"",Qualification!F213)</f>
        <v/>
      </c>
      <c r="E203" s="26" t="str">
        <f>IF(A203&lt;&gt;"",IF(Qualification!I213=TRUE,IF(INDEX(codegem,MATCH(Qualification!H213,libgem,0))&lt;8000,INDEX(codegem,MATCH(Qualification!H213,libgem,0)),""),Qualification!H213),"")</f>
        <v/>
      </c>
      <c r="F203" s="26" t="str">
        <f>IF(A203&lt;&gt;"",IF(Qualification!I213=TRUE,INDEX(codegemhist,MATCH(Qualification!H213,libgem,0)),""),"")</f>
        <v/>
      </c>
      <c r="G203" s="26" t="str">
        <f>IF(A203&lt;&gt;"",IF(Qualification!I213=TRUE,IF(INDEX(codegem,MATCH(Qualification!H213,libgem,0))&gt;=8000,INDEX(codegem,MATCH(Qualification!H213,libgem,0)),""),Qualification!H213),"")</f>
        <v/>
      </c>
      <c r="H203" s="26" t="str">
        <f>IF(A203&lt;&gt;"",IF(Qualification!Y213=TRUE,INDEX(libcatidinst,MATCH(Qualification!P213,libinst,0)),""),"")</f>
        <v/>
      </c>
      <c r="I203" s="26" t="str">
        <f>IF(OR(A203="",ISBLANK(Qualification!P213)),"",IF(Qualification!Y213=TRUE,INDEX(codeinst,MATCH(Qualification!P213,libinst,0)),Qualification!P213))</f>
        <v/>
      </c>
      <c r="J203" s="26" t="str">
        <f>IF(OR(A203="",ISBLANK(Qualification!Q213)),"",IF(Qualification!Z213=TRUE,INDEX(codetform,MATCH(Qualification!Q213,libtform,0)),Qualification!Q213))</f>
        <v/>
      </c>
      <c r="K203" s="26" t="str">
        <f t="shared" si="3"/>
        <v/>
      </c>
      <c r="L203" s="104" t="str">
        <f>IF(OR(A203="",ISBLANK(Qualification!R213)),"",Qualification!R213)</f>
        <v/>
      </c>
      <c r="M203" s="50" t="str">
        <f>IF(OR(A203="",ISBLANK(Qualification!S213)),"",Qualification!S213)</f>
        <v/>
      </c>
      <c r="N203" s="50" t="str">
        <f>IF(OR(A203="",ISBLANK(Qualification!T213)),"",IF(Qualification!AC213=TRUE,INDEX(coderesult,MATCH(Qualification!T213,libresult,0)),Qualification!T213))</f>
        <v/>
      </c>
      <c r="O203" s="50" t="str">
        <f>IF(OR(A203="",ISBLANK(Qualification!U213),Qualification!U213="-"),"",IF(ISNA(MATCH(Qualification!U213,libtwolang,0)),Qualification!U213,IF(Qualification!AC213=TRUE,INDEX(codetwolang,MATCH(Qualification!U213,libtwolang,0)),Qualification!U213)))</f>
        <v/>
      </c>
      <c r="P203" s="50" t="str">
        <f>IF(OR(A203="",ISBLANK(Qualification!V213)),"",Qualification!V213)</f>
        <v/>
      </c>
    </row>
    <row r="204" spans="1:16">
      <c r="A204" s="26" t="str">
        <f>IF(Qualification!$A214&lt;&gt;"",IF(Qualification!C214&lt;&gt;"",IF(Qualification!C214="LOC.ID",CONCATENATE("LOC.",Qualification!AG$12),Qualification!C214),""),"")</f>
        <v/>
      </c>
      <c r="B204" s="51" t="str">
        <f>IF(A204&lt;&gt;"",Qualification!J214,"")</f>
        <v/>
      </c>
      <c r="C204" s="26" t="str">
        <f>IF(A204&lt;&gt;"",IF(Qualification!E214=TRUE,INDEX(codesex,MATCH(Qualification!D214,libsex,0)),Qualification!D214),"")</f>
        <v/>
      </c>
      <c r="D204" s="104" t="str">
        <f>IF(OR(A204="",ISBLANK(Qualification!F214)),"",Qualification!F214)</f>
        <v/>
      </c>
      <c r="E204" s="26" t="str">
        <f>IF(A204&lt;&gt;"",IF(Qualification!I214=TRUE,IF(INDEX(codegem,MATCH(Qualification!H214,libgem,0))&lt;8000,INDEX(codegem,MATCH(Qualification!H214,libgem,0)),""),Qualification!H214),"")</f>
        <v/>
      </c>
      <c r="F204" s="26" t="str">
        <f>IF(A204&lt;&gt;"",IF(Qualification!I214=TRUE,INDEX(codegemhist,MATCH(Qualification!H214,libgem,0)),""),"")</f>
        <v/>
      </c>
      <c r="G204" s="26" t="str">
        <f>IF(A204&lt;&gt;"",IF(Qualification!I214=TRUE,IF(INDEX(codegem,MATCH(Qualification!H214,libgem,0))&gt;=8000,INDEX(codegem,MATCH(Qualification!H214,libgem,0)),""),Qualification!H214),"")</f>
        <v/>
      </c>
      <c r="H204" s="26" t="str">
        <f>IF(A204&lt;&gt;"",IF(Qualification!Y214=TRUE,INDEX(libcatidinst,MATCH(Qualification!P214,libinst,0)),""),"")</f>
        <v/>
      </c>
      <c r="I204" s="26" t="str">
        <f>IF(OR(A204="",ISBLANK(Qualification!P214)),"",IF(Qualification!Y214=TRUE,INDEX(codeinst,MATCH(Qualification!P214,libinst,0)),Qualification!P214))</f>
        <v/>
      </c>
      <c r="J204" s="26" t="str">
        <f>IF(OR(A204="",ISBLANK(Qualification!Q214)),"",IF(Qualification!Z214=TRUE,INDEX(codetform,MATCH(Qualification!Q214,libtform,0)),Qualification!Q214))</f>
        <v/>
      </c>
      <c r="K204" s="26" t="str">
        <f t="shared" si="3"/>
        <v/>
      </c>
      <c r="L204" s="104" t="str">
        <f>IF(OR(A204="",ISBLANK(Qualification!R214)),"",Qualification!R214)</f>
        <v/>
      </c>
      <c r="M204" s="50" t="str">
        <f>IF(OR(A204="",ISBLANK(Qualification!S214)),"",Qualification!S214)</f>
        <v/>
      </c>
      <c r="N204" s="50" t="str">
        <f>IF(OR(A204="",ISBLANK(Qualification!T214)),"",IF(Qualification!AC214=TRUE,INDEX(coderesult,MATCH(Qualification!T214,libresult,0)),Qualification!T214))</f>
        <v/>
      </c>
      <c r="O204" s="50" t="str">
        <f>IF(OR(A204="",ISBLANK(Qualification!U214),Qualification!U214="-"),"",IF(ISNA(MATCH(Qualification!U214,libtwolang,0)),Qualification!U214,IF(Qualification!AC214=TRUE,INDEX(codetwolang,MATCH(Qualification!U214,libtwolang,0)),Qualification!U214)))</f>
        <v/>
      </c>
      <c r="P204" s="50" t="str">
        <f>IF(OR(A204="",ISBLANK(Qualification!V214)),"",Qualification!V214)</f>
        <v/>
      </c>
    </row>
    <row r="205" spans="1:16">
      <c r="A205" s="26" t="str">
        <f>IF(Qualification!$A215&lt;&gt;"",IF(Qualification!C215&lt;&gt;"",IF(Qualification!C215="LOC.ID",CONCATENATE("LOC.",Qualification!AG$12),Qualification!C215),""),"")</f>
        <v/>
      </c>
      <c r="B205" s="51" t="str">
        <f>IF(A205&lt;&gt;"",Qualification!J215,"")</f>
        <v/>
      </c>
      <c r="C205" s="26" t="str">
        <f>IF(A205&lt;&gt;"",IF(Qualification!E215=TRUE,INDEX(codesex,MATCH(Qualification!D215,libsex,0)),Qualification!D215),"")</f>
        <v/>
      </c>
      <c r="D205" s="104" t="str">
        <f>IF(OR(A205="",ISBLANK(Qualification!F215)),"",Qualification!F215)</f>
        <v/>
      </c>
      <c r="E205" s="26" t="str">
        <f>IF(A205&lt;&gt;"",IF(Qualification!I215=TRUE,IF(INDEX(codegem,MATCH(Qualification!H215,libgem,0))&lt;8000,INDEX(codegem,MATCH(Qualification!H215,libgem,0)),""),Qualification!H215),"")</f>
        <v/>
      </c>
      <c r="F205" s="26" t="str">
        <f>IF(A205&lt;&gt;"",IF(Qualification!I215=TRUE,INDEX(codegemhist,MATCH(Qualification!H215,libgem,0)),""),"")</f>
        <v/>
      </c>
      <c r="G205" s="26" t="str">
        <f>IF(A205&lt;&gt;"",IF(Qualification!I215=TRUE,IF(INDEX(codegem,MATCH(Qualification!H215,libgem,0))&gt;=8000,INDEX(codegem,MATCH(Qualification!H215,libgem,0)),""),Qualification!H215),"")</f>
        <v/>
      </c>
      <c r="H205" s="26" t="str">
        <f>IF(A205&lt;&gt;"",IF(Qualification!Y215=TRUE,INDEX(libcatidinst,MATCH(Qualification!P215,libinst,0)),""),"")</f>
        <v/>
      </c>
      <c r="I205" s="26" t="str">
        <f>IF(OR(A205="",ISBLANK(Qualification!P215)),"",IF(Qualification!Y215=TRUE,INDEX(codeinst,MATCH(Qualification!P215,libinst,0)),Qualification!P215))</f>
        <v/>
      </c>
      <c r="J205" s="26" t="str">
        <f>IF(OR(A205="",ISBLANK(Qualification!Q215)),"",IF(Qualification!Z215=TRUE,INDEX(codetform,MATCH(Qualification!Q215,libtform,0)),Qualification!Q215))</f>
        <v/>
      </c>
      <c r="K205" s="26" t="str">
        <f t="shared" si="3"/>
        <v/>
      </c>
      <c r="L205" s="104" t="str">
        <f>IF(OR(A205="",ISBLANK(Qualification!R215)),"",Qualification!R215)</f>
        <v/>
      </c>
      <c r="M205" s="50" t="str">
        <f>IF(OR(A205="",ISBLANK(Qualification!S215)),"",Qualification!S215)</f>
        <v/>
      </c>
      <c r="N205" s="50" t="str">
        <f>IF(OR(A205="",ISBLANK(Qualification!T215)),"",IF(Qualification!AC215=TRUE,INDEX(coderesult,MATCH(Qualification!T215,libresult,0)),Qualification!T215))</f>
        <v/>
      </c>
      <c r="O205" s="50" t="str">
        <f>IF(OR(A205="",ISBLANK(Qualification!U215),Qualification!U215="-"),"",IF(ISNA(MATCH(Qualification!U215,libtwolang,0)),Qualification!U215,IF(Qualification!AC215=TRUE,INDEX(codetwolang,MATCH(Qualification!U215,libtwolang,0)),Qualification!U215)))</f>
        <v/>
      </c>
      <c r="P205" s="50" t="str">
        <f>IF(OR(A205="",ISBLANK(Qualification!V215)),"",Qualification!V215)</f>
        <v/>
      </c>
    </row>
    <row r="206" spans="1:16">
      <c r="A206" s="26" t="str">
        <f>IF(Qualification!$A216&lt;&gt;"",IF(Qualification!C216&lt;&gt;"",IF(Qualification!C216="LOC.ID",CONCATENATE("LOC.",Qualification!AG$12),Qualification!C216),""),"")</f>
        <v/>
      </c>
      <c r="B206" s="51" t="str">
        <f>IF(A206&lt;&gt;"",Qualification!J216,"")</f>
        <v/>
      </c>
      <c r="C206" s="26" t="str">
        <f>IF(A206&lt;&gt;"",IF(Qualification!E216=TRUE,INDEX(codesex,MATCH(Qualification!D216,libsex,0)),Qualification!D216),"")</f>
        <v/>
      </c>
      <c r="D206" s="104" t="str">
        <f>IF(OR(A206="",ISBLANK(Qualification!F216)),"",Qualification!F216)</f>
        <v/>
      </c>
      <c r="E206" s="26" t="str">
        <f>IF(A206&lt;&gt;"",IF(Qualification!I216=TRUE,IF(INDEX(codegem,MATCH(Qualification!H216,libgem,0))&lt;8000,INDEX(codegem,MATCH(Qualification!H216,libgem,0)),""),Qualification!H216),"")</f>
        <v/>
      </c>
      <c r="F206" s="26" t="str">
        <f>IF(A206&lt;&gt;"",IF(Qualification!I216=TRUE,INDEX(codegemhist,MATCH(Qualification!H216,libgem,0)),""),"")</f>
        <v/>
      </c>
      <c r="G206" s="26" t="str">
        <f>IF(A206&lt;&gt;"",IF(Qualification!I216=TRUE,IF(INDEX(codegem,MATCH(Qualification!H216,libgem,0))&gt;=8000,INDEX(codegem,MATCH(Qualification!H216,libgem,0)),""),Qualification!H216),"")</f>
        <v/>
      </c>
      <c r="H206" s="26" t="str">
        <f>IF(A206&lt;&gt;"",IF(Qualification!Y216=TRUE,INDEX(libcatidinst,MATCH(Qualification!P216,libinst,0)),""),"")</f>
        <v/>
      </c>
      <c r="I206" s="26" t="str">
        <f>IF(OR(A206="",ISBLANK(Qualification!P216)),"",IF(Qualification!Y216=TRUE,INDEX(codeinst,MATCH(Qualification!P216,libinst,0)),Qualification!P216))</f>
        <v/>
      </c>
      <c r="J206" s="26" t="str">
        <f>IF(OR(A206="",ISBLANK(Qualification!Q216)),"",IF(Qualification!Z216=TRUE,INDEX(codetform,MATCH(Qualification!Q216,libtform,0)),Qualification!Q216))</f>
        <v/>
      </c>
      <c r="K206" s="26" t="str">
        <f t="shared" si="3"/>
        <v/>
      </c>
      <c r="L206" s="104" t="str">
        <f>IF(OR(A206="",ISBLANK(Qualification!R216)),"",Qualification!R216)</f>
        <v/>
      </c>
      <c r="M206" s="50" t="str">
        <f>IF(OR(A206="",ISBLANK(Qualification!S216)),"",Qualification!S216)</f>
        <v/>
      </c>
      <c r="N206" s="50" t="str">
        <f>IF(OR(A206="",ISBLANK(Qualification!T216)),"",IF(Qualification!AC216=TRUE,INDEX(coderesult,MATCH(Qualification!T216,libresult,0)),Qualification!T216))</f>
        <v/>
      </c>
      <c r="O206" s="50" t="str">
        <f>IF(OR(A206="",ISBLANK(Qualification!U216),Qualification!U216="-"),"",IF(ISNA(MATCH(Qualification!U216,libtwolang,0)),Qualification!U216,IF(Qualification!AC216=TRUE,INDEX(codetwolang,MATCH(Qualification!U216,libtwolang,0)),Qualification!U216)))</f>
        <v/>
      </c>
      <c r="P206" s="50" t="str">
        <f>IF(OR(A206="",ISBLANK(Qualification!V216)),"",Qualification!V216)</f>
        <v/>
      </c>
    </row>
    <row r="207" spans="1:16">
      <c r="A207" s="26" t="str">
        <f>IF(Qualification!$A217&lt;&gt;"",IF(Qualification!C217&lt;&gt;"",IF(Qualification!C217="LOC.ID",CONCATENATE("LOC.",Qualification!AG$12),Qualification!C217),""),"")</f>
        <v/>
      </c>
      <c r="B207" s="51" t="str">
        <f>IF(A207&lt;&gt;"",Qualification!J217,"")</f>
        <v/>
      </c>
      <c r="C207" s="26" t="str">
        <f>IF(A207&lt;&gt;"",IF(Qualification!E217=TRUE,INDEX(codesex,MATCH(Qualification!D217,libsex,0)),Qualification!D217),"")</f>
        <v/>
      </c>
      <c r="D207" s="104" t="str">
        <f>IF(OR(A207="",ISBLANK(Qualification!F217)),"",Qualification!F217)</f>
        <v/>
      </c>
      <c r="E207" s="26" t="str">
        <f>IF(A207&lt;&gt;"",IF(Qualification!I217=TRUE,IF(INDEX(codegem,MATCH(Qualification!H217,libgem,0))&lt;8000,INDEX(codegem,MATCH(Qualification!H217,libgem,0)),""),Qualification!H217),"")</f>
        <v/>
      </c>
      <c r="F207" s="26" t="str">
        <f>IF(A207&lt;&gt;"",IF(Qualification!I217=TRUE,INDEX(codegemhist,MATCH(Qualification!H217,libgem,0)),""),"")</f>
        <v/>
      </c>
      <c r="G207" s="26" t="str">
        <f>IF(A207&lt;&gt;"",IF(Qualification!I217=TRUE,IF(INDEX(codegem,MATCH(Qualification!H217,libgem,0))&gt;=8000,INDEX(codegem,MATCH(Qualification!H217,libgem,0)),""),Qualification!H217),"")</f>
        <v/>
      </c>
      <c r="H207" s="26" t="str">
        <f>IF(A207&lt;&gt;"",IF(Qualification!Y217=TRUE,INDEX(libcatidinst,MATCH(Qualification!P217,libinst,0)),""),"")</f>
        <v/>
      </c>
      <c r="I207" s="26" t="str">
        <f>IF(OR(A207="",ISBLANK(Qualification!P217)),"",IF(Qualification!Y217=TRUE,INDEX(codeinst,MATCH(Qualification!P217,libinst,0)),Qualification!P217))</f>
        <v/>
      </c>
      <c r="J207" s="26" t="str">
        <f>IF(OR(A207="",ISBLANK(Qualification!Q217)),"",IF(Qualification!Z217=TRUE,INDEX(codetform,MATCH(Qualification!Q217,libtform,0)),Qualification!Q217))</f>
        <v/>
      </c>
      <c r="K207" s="26" t="str">
        <f t="shared" si="3"/>
        <v/>
      </c>
      <c r="L207" s="104" t="str">
        <f>IF(OR(A207="",ISBLANK(Qualification!R217)),"",Qualification!R217)</f>
        <v/>
      </c>
      <c r="M207" s="50" t="str">
        <f>IF(OR(A207="",ISBLANK(Qualification!S217)),"",Qualification!S217)</f>
        <v/>
      </c>
      <c r="N207" s="50" t="str">
        <f>IF(OR(A207="",ISBLANK(Qualification!T217)),"",IF(Qualification!AC217=TRUE,INDEX(coderesult,MATCH(Qualification!T217,libresult,0)),Qualification!T217))</f>
        <v/>
      </c>
      <c r="O207" s="50" t="str">
        <f>IF(OR(A207="",ISBLANK(Qualification!U217),Qualification!U217="-"),"",IF(ISNA(MATCH(Qualification!U217,libtwolang,0)),Qualification!U217,IF(Qualification!AC217=TRUE,INDEX(codetwolang,MATCH(Qualification!U217,libtwolang,0)),Qualification!U217)))</f>
        <v/>
      </c>
      <c r="P207" s="50" t="str">
        <f>IF(OR(A207="",ISBLANK(Qualification!V217)),"",Qualification!V217)</f>
        <v/>
      </c>
    </row>
    <row r="208" spans="1:16">
      <c r="A208" s="26" t="str">
        <f>IF(Qualification!$A218&lt;&gt;"",IF(Qualification!C218&lt;&gt;"",IF(Qualification!C218="LOC.ID",CONCATENATE("LOC.",Qualification!AG$12),Qualification!C218),""),"")</f>
        <v/>
      </c>
      <c r="B208" s="51" t="str">
        <f>IF(A208&lt;&gt;"",Qualification!J218,"")</f>
        <v/>
      </c>
      <c r="C208" s="26" t="str">
        <f>IF(A208&lt;&gt;"",IF(Qualification!E218=TRUE,INDEX(codesex,MATCH(Qualification!D218,libsex,0)),Qualification!D218),"")</f>
        <v/>
      </c>
      <c r="D208" s="104" t="str">
        <f>IF(OR(A208="",ISBLANK(Qualification!F218)),"",Qualification!F218)</f>
        <v/>
      </c>
      <c r="E208" s="26" t="str">
        <f>IF(A208&lt;&gt;"",IF(Qualification!I218=TRUE,IF(INDEX(codegem,MATCH(Qualification!H218,libgem,0))&lt;8000,INDEX(codegem,MATCH(Qualification!H218,libgem,0)),""),Qualification!H218),"")</f>
        <v/>
      </c>
      <c r="F208" s="26" t="str">
        <f>IF(A208&lt;&gt;"",IF(Qualification!I218=TRUE,INDEX(codegemhist,MATCH(Qualification!H218,libgem,0)),""),"")</f>
        <v/>
      </c>
      <c r="G208" s="26" t="str">
        <f>IF(A208&lt;&gt;"",IF(Qualification!I218=TRUE,IF(INDEX(codegem,MATCH(Qualification!H218,libgem,0))&gt;=8000,INDEX(codegem,MATCH(Qualification!H218,libgem,0)),""),Qualification!H218),"")</f>
        <v/>
      </c>
      <c r="H208" s="26" t="str">
        <f>IF(A208&lt;&gt;"",IF(Qualification!Y218=TRUE,INDEX(libcatidinst,MATCH(Qualification!P218,libinst,0)),""),"")</f>
        <v/>
      </c>
      <c r="I208" s="26" t="str">
        <f>IF(OR(A208="",ISBLANK(Qualification!P218)),"",IF(Qualification!Y218=TRUE,INDEX(codeinst,MATCH(Qualification!P218,libinst,0)),Qualification!P218))</f>
        <v/>
      </c>
      <c r="J208" s="26" t="str">
        <f>IF(OR(A208="",ISBLANK(Qualification!Q218)),"",IF(Qualification!Z218=TRUE,INDEX(codetform,MATCH(Qualification!Q218,libtform,0)),Qualification!Q218))</f>
        <v/>
      </c>
      <c r="K208" s="26" t="str">
        <f t="shared" si="3"/>
        <v/>
      </c>
      <c r="L208" s="104" t="str">
        <f>IF(OR(A208="",ISBLANK(Qualification!R218)),"",Qualification!R218)</f>
        <v/>
      </c>
      <c r="M208" s="50" t="str">
        <f>IF(OR(A208="",ISBLANK(Qualification!S218)),"",Qualification!S218)</f>
        <v/>
      </c>
      <c r="N208" s="50" t="str">
        <f>IF(OR(A208="",ISBLANK(Qualification!T218)),"",IF(Qualification!AC218=TRUE,INDEX(coderesult,MATCH(Qualification!T218,libresult,0)),Qualification!T218))</f>
        <v/>
      </c>
      <c r="O208" s="50" t="str">
        <f>IF(OR(A208="",ISBLANK(Qualification!U218),Qualification!U218="-"),"",IF(ISNA(MATCH(Qualification!U218,libtwolang,0)),Qualification!U218,IF(Qualification!AC218=TRUE,INDEX(codetwolang,MATCH(Qualification!U218,libtwolang,0)),Qualification!U218)))</f>
        <v/>
      </c>
      <c r="P208" s="50" t="str">
        <f>IF(OR(A208="",ISBLANK(Qualification!V218)),"",Qualification!V218)</f>
        <v/>
      </c>
    </row>
    <row r="209" spans="1:16">
      <c r="A209" s="26" t="str">
        <f>IF(Qualification!$A219&lt;&gt;"",IF(Qualification!C219&lt;&gt;"",IF(Qualification!C219="LOC.ID",CONCATENATE("LOC.",Qualification!AG$12),Qualification!C219),""),"")</f>
        <v/>
      </c>
      <c r="B209" s="51" t="str">
        <f>IF(A209&lt;&gt;"",Qualification!J219,"")</f>
        <v/>
      </c>
      <c r="C209" s="26" t="str">
        <f>IF(A209&lt;&gt;"",IF(Qualification!E219=TRUE,INDEX(codesex,MATCH(Qualification!D219,libsex,0)),Qualification!D219),"")</f>
        <v/>
      </c>
      <c r="D209" s="104" t="str">
        <f>IF(OR(A209="",ISBLANK(Qualification!F219)),"",Qualification!F219)</f>
        <v/>
      </c>
      <c r="E209" s="26" t="str">
        <f>IF(A209&lt;&gt;"",IF(Qualification!I219=TRUE,IF(INDEX(codegem,MATCH(Qualification!H219,libgem,0))&lt;8000,INDEX(codegem,MATCH(Qualification!H219,libgem,0)),""),Qualification!H219),"")</f>
        <v/>
      </c>
      <c r="F209" s="26" t="str">
        <f>IF(A209&lt;&gt;"",IF(Qualification!I219=TRUE,INDEX(codegemhist,MATCH(Qualification!H219,libgem,0)),""),"")</f>
        <v/>
      </c>
      <c r="G209" s="26" t="str">
        <f>IF(A209&lt;&gt;"",IF(Qualification!I219=TRUE,IF(INDEX(codegem,MATCH(Qualification!H219,libgem,0))&gt;=8000,INDEX(codegem,MATCH(Qualification!H219,libgem,0)),""),Qualification!H219),"")</f>
        <v/>
      </c>
      <c r="H209" s="26" t="str">
        <f>IF(A209&lt;&gt;"",IF(Qualification!Y219=TRUE,INDEX(libcatidinst,MATCH(Qualification!P219,libinst,0)),""),"")</f>
        <v/>
      </c>
      <c r="I209" s="26" t="str">
        <f>IF(OR(A209="",ISBLANK(Qualification!P219)),"",IF(Qualification!Y219=TRUE,INDEX(codeinst,MATCH(Qualification!P219,libinst,0)),Qualification!P219))</f>
        <v/>
      </c>
      <c r="J209" s="26" t="str">
        <f>IF(OR(A209="",ISBLANK(Qualification!Q219)),"",IF(Qualification!Z219=TRUE,INDEX(codetform,MATCH(Qualification!Q219,libtform,0)),Qualification!Q219))</f>
        <v/>
      </c>
      <c r="K209" s="26" t="str">
        <f t="shared" si="3"/>
        <v/>
      </c>
      <c r="L209" s="104" t="str">
        <f>IF(OR(A209="",ISBLANK(Qualification!R219)),"",Qualification!R219)</f>
        <v/>
      </c>
      <c r="M209" s="50" t="str">
        <f>IF(OR(A209="",ISBLANK(Qualification!S219)),"",Qualification!S219)</f>
        <v/>
      </c>
      <c r="N209" s="50" t="str">
        <f>IF(OR(A209="",ISBLANK(Qualification!T219)),"",IF(Qualification!AC219=TRUE,INDEX(coderesult,MATCH(Qualification!T219,libresult,0)),Qualification!T219))</f>
        <v/>
      </c>
      <c r="O209" s="50" t="str">
        <f>IF(OR(A209="",ISBLANK(Qualification!U219),Qualification!U219="-"),"",IF(ISNA(MATCH(Qualification!U219,libtwolang,0)),Qualification!U219,IF(Qualification!AC219=TRUE,INDEX(codetwolang,MATCH(Qualification!U219,libtwolang,0)),Qualification!U219)))</f>
        <v/>
      </c>
      <c r="P209" s="50" t="str">
        <f>IF(OR(A209="",ISBLANK(Qualification!V219)),"",Qualification!V219)</f>
        <v/>
      </c>
    </row>
    <row r="210" spans="1:16">
      <c r="A210" s="26" t="str">
        <f>IF(Qualification!$A220&lt;&gt;"",IF(Qualification!C220&lt;&gt;"",IF(Qualification!C220="LOC.ID",CONCATENATE("LOC.",Qualification!AG$12),Qualification!C220),""),"")</f>
        <v/>
      </c>
      <c r="B210" s="51" t="str">
        <f>IF(A210&lt;&gt;"",Qualification!J220,"")</f>
        <v/>
      </c>
      <c r="C210" s="26" t="str">
        <f>IF(A210&lt;&gt;"",IF(Qualification!E220=TRUE,INDEX(codesex,MATCH(Qualification!D220,libsex,0)),Qualification!D220),"")</f>
        <v/>
      </c>
      <c r="D210" s="104" t="str">
        <f>IF(OR(A210="",ISBLANK(Qualification!F220)),"",Qualification!F220)</f>
        <v/>
      </c>
      <c r="E210" s="26" t="str">
        <f>IF(A210&lt;&gt;"",IF(Qualification!I220=TRUE,IF(INDEX(codegem,MATCH(Qualification!H220,libgem,0))&lt;8000,INDEX(codegem,MATCH(Qualification!H220,libgem,0)),""),Qualification!H220),"")</f>
        <v/>
      </c>
      <c r="F210" s="26" t="str">
        <f>IF(A210&lt;&gt;"",IF(Qualification!I220=TRUE,INDEX(codegemhist,MATCH(Qualification!H220,libgem,0)),""),"")</f>
        <v/>
      </c>
      <c r="G210" s="26" t="str">
        <f>IF(A210&lt;&gt;"",IF(Qualification!I220=TRUE,IF(INDEX(codegem,MATCH(Qualification!H220,libgem,0))&gt;=8000,INDEX(codegem,MATCH(Qualification!H220,libgem,0)),""),Qualification!H220),"")</f>
        <v/>
      </c>
      <c r="H210" s="26" t="str">
        <f>IF(A210&lt;&gt;"",IF(Qualification!Y220=TRUE,INDEX(libcatidinst,MATCH(Qualification!P220,libinst,0)),""),"")</f>
        <v/>
      </c>
      <c r="I210" s="26" t="str">
        <f>IF(OR(A210="",ISBLANK(Qualification!P220)),"",IF(Qualification!Y220=TRUE,INDEX(codeinst,MATCH(Qualification!P220,libinst,0)),Qualification!P220))</f>
        <v/>
      </c>
      <c r="J210" s="26" t="str">
        <f>IF(OR(A210="",ISBLANK(Qualification!Q220)),"",IF(Qualification!Z220=TRUE,INDEX(codetform,MATCH(Qualification!Q220,libtform,0)),Qualification!Q220))</f>
        <v/>
      </c>
      <c r="K210" s="26" t="str">
        <f t="shared" si="3"/>
        <v/>
      </c>
      <c r="L210" s="104" t="str">
        <f>IF(OR(A210="",ISBLANK(Qualification!R220)),"",Qualification!R220)</f>
        <v/>
      </c>
      <c r="M210" s="50" t="str">
        <f>IF(OR(A210="",ISBLANK(Qualification!S220)),"",Qualification!S220)</f>
        <v/>
      </c>
      <c r="N210" s="50" t="str">
        <f>IF(OR(A210="",ISBLANK(Qualification!T220)),"",IF(Qualification!AC220=TRUE,INDEX(coderesult,MATCH(Qualification!T220,libresult,0)),Qualification!T220))</f>
        <v/>
      </c>
      <c r="O210" s="50" t="str">
        <f>IF(OR(A210="",ISBLANK(Qualification!U220),Qualification!U220="-"),"",IF(ISNA(MATCH(Qualification!U220,libtwolang,0)),Qualification!U220,IF(Qualification!AC220=TRUE,INDEX(codetwolang,MATCH(Qualification!U220,libtwolang,0)),Qualification!U220)))</f>
        <v/>
      </c>
      <c r="P210" s="50" t="str">
        <f>IF(OR(A210="",ISBLANK(Qualification!V220)),"",Qualification!V220)</f>
        <v/>
      </c>
    </row>
    <row r="211" spans="1:16">
      <c r="A211" s="26" t="str">
        <f>IF(Qualification!$A221&lt;&gt;"",IF(Qualification!C221&lt;&gt;"",IF(Qualification!C221="LOC.ID",CONCATENATE("LOC.",Qualification!AG$12),Qualification!C221),""),"")</f>
        <v/>
      </c>
      <c r="B211" s="51" t="str">
        <f>IF(A211&lt;&gt;"",Qualification!J221,"")</f>
        <v/>
      </c>
      <c r="C211" s="26" t="str">
        <f>IF(A211&lt;&gt;"",IF(Qualification!E221=TRUE,INDEX(codesex,MATCH(Qualification!D221,libsex,0)),Qualification!D221),"")</f>
        <v/>
      </c>
      <c r="D211" s="104" t="str">
        <f>IF(OR(A211="",ISBLANK(Qualification!F221)),"",Qualification!F221)</f>
        <v/>
      </c>
      <c r="E211" s="26" t="str">
        <f>IF(A211&lt;&gt;"",IF(Qualification!I221=TRUE,IF(INDEX(codegem,MATCH(Qualification!H221,libgem,0))&lt;8000,INDEX(codegem,MATCH(Qualification!H221,libgem,0)),""),Qualification!H221),"")</f>
        <v/>
      </c>
      <c r="F211" s="26" t="str">
        <f>IF(A211&lt;&gt;"",IF(Qualification!I221=TRUE,INDEX(codegemhist,MATCH(Qualification!H221,libgem,0)),""),"")</f>
        <v/>
      </c>
      <c r="G211" s="26" t="str">
        <f>IF(A211&lt;&gt;"",IF(Qualification!I221=TRUE,IF(INDEX(codegem,MATCH(Qualification!H221,libgem,0))&gt;=8000,INDEX(codegem,MATCH(Qualification!H221,libgem,0)),""),Qualification!H221),"")</f>
        <v/>
      </c>
      <c r="H211" s="26" t="str">
        <f>IF(A211&lt;&gt;"",IF(Qualification!Y221=TRUE,INDEX(libcatidinst,MATCH(Qualification!P221,libinst,0)),""),"")</f>
        <v/>
      </c>
      <c r="I211" s="26" t="str">
        <f>IF(OR(A211="",ISBLANK(Qualification!P221)),"",IF(Qualification!Y221=TRUE,INDEX(codeinst,MATCH(Qualification!P221,libinst,0)),Qualification!P221))</f>
        <v/>
      </c>
      <c r="J211" s="26" t="str">
        <f>IF(OR(A211="",ISBLANK(Qualification!Q221)),"",IF(Qualification!Z221=TRUE,INDEX(codetform,MATCH(Qualification!Q221,libtform,0)),Qualification!Q221))</f>
        <v/>
      </c>
      <c r="K211" s="26" t="str">
        <f t="shared" si="3"/>
        <v/>
      </c>
      <c r="L211" s="104" t="str">
        <f>IF(OR(A211="",ISBLANK(Qualification!R221)),"",Qualification!R221)</f>
        <v/>
      </c>
      <c r="M211" s="50" t="str">
        <f>IF(OR(A211="",ISBLANK(Qualification!S221)),"",Qualification!S221)</f>
        <v/>
      </c>
      <c r="N211" s="50" t="str">
        <f>IF(OR(A211="",ISBLANK(Qualification!T221)),"",IF(Qualification!AC221=TRUE,INDEX(coderesult,MATCH(Qualification!T221,libresult,0)),Qualification!T221))</f>
        <v/>
      </c>
      <c r="O211" s="50" t="str">
        <f>IF(OR(A211="",ISBLANK(Qualification!U221),Qualification!U221="-"),"",IF(ISNA(MATCH(Qualification!U221,libtwolang,0)),Qualification!U221,IF(Qualification!AC221=TRUE,INDEX(codetwolang,MATCH(Qualification!U221,libtwolang,0)),Qualification!U221)))</f>
        <v/>
      </c>
      <c r="P211" s="50" t="str">
        <f>IF(OR(A211="",ISBLANK(Qualification!V221)),"",Qualification!V221)</f>
        <v/>
      </c>
    </row>
    <row r="212" spans="1:16">
      <c r="A212" s="26" t="str">
        <f>IF(Qualification!$A222&lt;&gt;"",IF(Qualification!C222&lt;&gt;"",IF(Qualification!C222="LOC.ID",CONCATENATE("LOC.",Qualification!AG$12),Qualification!C222),""),"")</f>
        <v/>
      </c>
      <c r="B212" s="51" t="str">
        <f>IF(A212&lt;&gt;"",Qualification!J222,"")</f>
        <v/>
      </c>
      <c r="C212" s="26" t="str">
        <f>IF(A212&lt;&gt;"",IF(Qualification!E222=TRUE,INDEX(codesex,MATCH(Qualification!D222,libsex,0)),Qualification!D222),"")</f>
        <v/>
      </c>
      <c r="D212" s="104" t="str">
        <f>IF(OR(A212="",ISBLANK(Qualification!F222)),"",Qualification!F222)</f>
        <v/>
      </c>
      <c r="E212" s="26" t="str">
        <f>IF(A212&lt;&gt;"",IF(Qualification!I222=TRUE,IF(INDEX(codegem,MATCH(Qualification!H222,libgem,0))&lt;8000,INDEX(codegem,MATCH(Qualification!H222,libgem,0)),""),Qualification!H222),"")</f>
        <v/>
      </c>
      <c r="F212" s="26" t="str">
        <f>IF(A212&lt;&gt;"",IF(Qualification!I222=TRUE,INDEX(codegemhist,MATCH(Qualification!H222,libgem,0)),""),"")</f>
        <v/>
      </c>
      <c r="G212" s="26" t="str">
        <f>IF(A212&lt;&gt;"",IF(Qualification!I222=TRUE,IF(INDEX(codegem,MATCH(Qualification!H222,libgem,0))&gt;=8000,INDEX(codegem,MATCH(Qualification!H222,libgem,0)),""),Qualification!H222),"")</f>
        <v/>
      </c>
      <c r="H212" s="26" t="str">
        <f>IF(A212&lt;&gt;"",IF(Qualification!Y222=TRUE,INDEX(libcatidinst,MATCH(Qualification!P222,libinst,0)),""),"")</f>
        <v/>
      </c>
      <c r="I212" s="26" t="str">
        <f>IF(OR(A212="",ISBLANK(Qualification!P222)),"",IF(Qualification!Y222=TRUE,INDEX(codeinst,MATCH(Qualification!P222,libinst,0)),Qualification!P222))</f>
        <v/>
      </c>
      <c r="J212" s="26" t="str">
        <f>IF(OR(A212="",ISBLANK(Qualification!Q222)),"",IF(Qualification!Z222=TRUE,INDEX(codetform,MATCH(Qualification!Q222,libtform,0)),Qualification!Q222))</f>
        <v/>
      </c>
      <c r="K212" s="26" t="str">
        <f t="shared" si="3"/>
        <v/>
      </c>
      <c r="L212" s="104" t="str">
        <f>IF(OR(A212="",ISBLANK(Qualification!R222)),"",Qualification!R222)</f>
        <v/>
      </c>
      <c r="M212" s="50" t="str">
        <f>IF(OR(A212="",ISBLANK(Qualification!S222)),"",Qualification!S222)</f>
        <v/>
      </c>
      <c r="N212" s="50" t="str">
        <f>IF(OR(A212="",ISBLANK(Qualification!T222)),"",IF(Qualification!AC222=TRUE,INDEX(coderesult,MATCH(Qualification!T222,libresult,0)),Qualification!T222))</f>
        <v/>
      </c>
      <c r="O212" s="50" t="str">
        <f>IF(OR(A212="",ISBLANK(Qualification!U222),Qualification!U222="-"),"",IF(ISNA(MATCH(Qualification!U222,libtwolang,0)),Qualification!U222,IF(Qualification!AC222=TRUE,INDEX(codetwolang,MATCH(Qualification!U222,libtwolang,0)),Qualification!U222)))</f>
        <v/>
      </c>
      <c r="P212" s="50" t="str">
        <f>IF(OR(A212="",ISBLANK(Qualification!V222)),"",Qualification!V222)</f>
        <v/>
      </c>
    </row>
    <row r="213" spans="1:16">
      <c r="A213" s="26" t="str">
        <f>IF(Qualification!$A223&lt;&gt;"",IF(Qualification!C223&lt;&gt;"",IF(Qualification!C223="LOC.ID",CONCATENATE("LOC.",Qualification!AG$12),Qualification!C223),""),"")</f>
        <v/>
      </c>
      <c r="B213" s="51" t="str">
        <f>IF(A213&lt;&gt;"",Qualification!J223,"")</f>
        <v/>
      </c>
      <c r="C213" s="26" t="str">
        <f>IF(A213&lt;&gt;"",IF(Qualification!E223=TRUE,INDEX(codesex,MATCH(Qualification!D223,libsex,0)),Qualification!D223),"")</f>
        <v/>
      </c>
      <c r="D213" s="104" t="str">
        <f>IF(OR(A213="",ISBLANK(Qualification!F223)),"",Qualification!F223)</f>
        <v/>
      </c>
      <c r="E213" s="26" t="str">
        <f>IF(A213&lt;&gt;"",IF(Qualification!I223=TRUE,IF(INDEX(codegem,MATCH(Qualification!H223,libgem,0))&lt;8000,INDEX(codegem,MATCH(Qualification!H223,libgem,0)),""),Qualification!H223),"")</f>
        <v/>
      </c>
      <c r="F213" s="26" t="str">
        <f>IF(A213&lt;&gt;"",IF(Qualification!I223=TRUE,INDEX(codegemhist,MATCH(Qualification!H223,libgem,0)),""),"")</f>
        <v/>
      </c>
      <c r="G213" s="26" t="str">
        <f>IF(A213&lt;&gt;"",IF(Qualification!I223=TRUE,IF(INDEX(codegem,MATCH(Qualification!H223,libgem,0))&gt;=8000,INDEX(codegem,MATCH(Qualification!H223,libgem,0)),""),Qualification!H223),"")</f>
        <v/>
      </c>
      <c r="H213" s="26" t="str">
        <f>IF(A213&lt;&gt;"",IF(Qualification!Y223=TRUE,INDEX(libcatidinst,MATCH(Qualification!P223,libinst,0)),""),"")</f>
        <v/>
      </c>
      <c r="I213" s="26" t="str">
        <f>IF(OR(A213="",ISBLANK(Qualification!P223)),"",IF(Qualification!Y223=TRUE,INDEX(codeinst,MATCH(Qualification!P223,libinst,0)),Qualification!P223))</f>
        <v/>
      </c>
      <c r="J213" s="26" t="str">
        <f>IF(OR(A213="",ISBLANK(Qualification!Q223)),"",IF(Qualification!Z223=TRUE,INDEX(codetform,MATCH(Qualification!Q223,libtform,0)),Qualification!Q223))</f>
        <v/>
      </c>
      <c r="K213" s="26" t="str">
        <f t="shared" si="3"/>
        <v/>
      </c>
      <c r="L213" s="104" t="str">
        <f>IF(OR(A213="",ISBLANK(Qualification!R223)),"",Qualification!R223)</f>
        <v/>
      </c>
      <c r="M213" s="50" t="str">
        <f>IF(OR(A213="",ISBLANK(Qualification!S223)),"",Qualification!S223)</f>
        <v/>
      </c>
      <c r="N213" s="50" t="str">
        <f>IF(OR(A213="",ISBLANK(Qualification!T223)),"",IF(Qualification!AC223=TRUE,INDEX(coderesult,MATCH(Qualification!T223,libresult,0)),Qualification!T223))</f>
        <v/>
      </c>
      <c r="O213" s="50" t="str">
        <f>IF(OR(A213="",ISBLANK(Qualification!U223),Qualification!U223="-"),"",IF(ISNA(MATCH(Qualification!U223,libtwolang,0)),Qualification!U223,IF(Qualification!AC223=TRUE,INDEX(codetwolang,MATCH(Qualification!U223,libtwolang,0)),Qualification!U223)))</f>
        <v/>
      </c>
      <c r="P213" s="50" t="str">
        <f>IF(OR(A213="",ISBLANK(Qualification!V223)),"",Qualification!V223)</f>
        <v/>
      </c>
    </row>
    <row r="214" spans="1:16">
      <c r="A214" s="26" t="str">
        <f>IF(Qualification!$A224&lt;&gt;"",IF(Qualification!C224&lt;&gt;"",IF(Qualification!C224="LOC.ID",CONCATENATE("LOC.",Qualification!AG$12),Qualification!C224),""),"")</f>
        <v/>
      </c>
      <c r="B214" s="51" t="str">
        <f>IF(A214&lt;&gt;"",Qualification!J224,"")</f>
        <v/>
      </c>
      <c r="C214" s="26" t="str">
        <f>IF(A214&lt;&gt;"",IF(Qualification!E224=TRUE,INDEX(codesex,MATCH(Qualification!D224,libsex,0)),Qualification!D224),"")</f>
        <v/>
      </c>
      <c r="D214" s="104" t="str">
        <f>IF(OR(A214="",ISBLANK(Qualification!F224)),"",Qualification!F224)</f>
        <v/>
      </c>
      <c r="E214" s="26" t="str">
        <f>IF(A214&lt;&gt;"",IF(Qualification!I224=TRUE,IF(INDEX(codegem,MATCH(Qualification!H224,libgem,0))&lt;8000,INDEX(codegem,MATCH(Qualification!H224,libgem,0)),""),Qualification!H224),"")</f>
        <v/>
      </c>
      <c r="F214" s="26" t="str">
        <f>IF(A214&lt;&gt;"",IF(Qualification!I224=TRUE,INDEX(codegemhist,MATCH(Qualification!H224,libgem,0)),""),"")</f>
        <v/>
      </c>
      <c r="G214" s="26" t="str">
        <f>IF(A214&lt;&gt;"",IF(Qualification!I224=TRUE,IF(INDEX(codegem,MATCH(Qualification!H224,libgem,0))&gt;=8000,INDEX(codegem,MATCH(Qualification!H224,libgem,0)),""),Qualification!H224),"")</f>
        <v/>
      </c>
      <c r="H214" s="26" t="str">
        <f>IF(A214&lt;&gt;"",IF(Qualification!Y224=TRUE,INDEX(libcatidinst,MATCH(Qualification!P224,libinst,0)),""),"")</f>
        <v/>
      </c>
      <c r="I214" s="26" t="str">
        <f>IF(OR(A214="",ISBLANK(Qualification!P224)),"",IF(Qualification!Y224=TRUE,INDEX(codeinst,MATCH(Qualification!P224,libinst,0)),Qualification!P224))</f>
        <v/>
      </c>
      <c r="J214" s="26" t="str">
        <f>IF(OR(A214="",ISBLANK(Qualification!Q224)),"",IF(Qualification!Z224=TRUE,INDEX(codetform,MATCH(Qualification!Q224,libtform,0)),Qualification!Q224))</f>
        <v/>
      </c>
      <c r="K214" s="26" t="str">
        <f t="shared" si="3"/>
        <v/>
      </c>
      <c r="L214" s="104" t="str">
        <f>IF(OR(A214="",ISBLANK(Qualification!R224)),"",Qualification!R224)</f>
        <v/>
      </c>
      <c r="M214" s="50" t="str">
        <f>IF(OR(A214="",ISBLANK(Qualification!S224)),"",Qualification!S224)</f>
        <v/>
      </c>
      <c r="N214" s="50" t="str">
        <f>IF(OR(A214="",ISBLANK(Qualification!T224)),"",IF(Qualification!AC224=TRUE,INDEX(coderesult,MATCH(Qualification!T224,libresult,0)),Qualification!T224))</f>
        <v/>
      </c>
      <c r="O214" s="50" t="str">
        <f>IF(OR(A214="",ISBLANK(Qualification!U224),Qualification!U224="-"),"",IF(ISNA(MATCH(Qualification!U224,libtwolang,0)),Qualification!U224,IF(Qualification!AC224=TRUE,INDEX(codetwolang,MATCH(Qualification!U224,libtwolang,0)),Qualification!U224)))</f>
        <v/>
      </c>
      <c r="P214" s="50" t="str">
        <f>IF(OR(A214="",ISBLANK(Qualification!V224)),"",Qualification!V224)</f>
        <v/>
      </c>
    </row>
    <row r="215" spans="1:16">
      <c r="A215" s="26" t="str">
        <f>IF(Qualification!$A225&lt;&gt;"",IF(Qualification!C225&lt;&gt;"",IF(Qualification!C225="LOC.ID",CONCATENATE("LOC.",Qualification!AG$12),Qualification!C225),""),"")</f>
        <v/>
      </c>
      <c r="B215" s="51" t="str">
        <f>IF(A215&lt;&gt;"",Qualification!J225,"")</f>
        <v/>
      </c>
      <c r="C215" s="26" t="str">
        <f>IF(A215&lt;&gt;"",IF(Qualification!E225=TRUE,INDEX(codesex,MATCH(Qualification!D225,libsex,0)),Qualification!D225),"")</f>
        <v/>
      </c>
      <c r="D215" s="104" t="str">
        <f>IF(OR(A215="",ISBLANK(Qualification!F225)),"",Qualification!F225)</f>
        <v/>
      </c>
      <c r="E215" s="26" t="str">
        <f>IF(A215&lt;&gt;"",IF(Qualification!I225=TRUE,IF(INDEX(codegem,MATCH(Qualification!H225,libgem,0))&lt;8000,INDEX(codegem,MATCH(Qualification!H225,libgem,0)),""),Qualification!H225),"")</f>
        <v/>
      </c>
      <c r="F215" s="26" t="str">
        <f>IF(A215&lt;&gt;"",IF(Qualification!I225=TRUE,INDEX(codegemhist,MATCH(Qualification!H225,libgem,0)),""),"")</f>
        <v/>
      </c>
      <c r="G215" s="26" t="str">
        <f>IF(A215&lt;&gt;"",IF(Qualification!I225=TRUE,IF(INDEX(codegem,MATCH(Qualification!H225,libgem,0))&gt;=8000,INDEX(codegem,MATCH(Qualification!H225,libgem,0)),""),Qualification!H225),"")</f>
        <v/>
      </c>
      <c r="H215" s="26" t="str">
        <f>IF(A215&lt;&gt;"",IF(Qualification!Y225=TRUE,INDEX(libcatidinst,MATCH(Qualification!P225,libinst,0)),""),"")</f>
        <v/>
      </c>
      <c r="I215" s="26" t="str">
        <f>IF(OR(A215="",ISBLANK(Qualification!P225)),"",IF(Qualification!Y225=TRUE,INDEX(codeinst,MATCH(Qualification!P225,libinst,0)),Qualification!P225))</f>
        <v/>
      </c>
      <c r="J215" s="26" t="str">
        <f>IF(OR(A215="",ISBLANK(Qualification!Q225)),"",IF(Qualification!Z225=TRUE,INDEX(codetform,MATCH(Qualification!Q225,libtform,0)),Qualification!Q225))</f>
        <v/>
      </c>
      <c r="K215" s="26" t="str">
        <f t="shared" si="3"/>
        <v/>
      </c>
      <c r="L215" s="104" t="str">
        <f>IF(OR(A215="",ISBLANK(Qualification!R225)),"",Qualification!R225)</f>
        <v/>
      </c>
      <c r="M215" s="50" t="str">
        <f>IF(OR(A215="",ISBLANK(Qualification!S225)),"",Qualification!S225)</f>
        <v/>
      </c>
      <c r="N215" s="50" t="str">
        <f>IF(OR(A215="",ISBLANK(Qualification!T225)),"",IF(Qualification!AC225=TRUE,INDEX(coderesult,MATCH(Qualification!T225,libresult,0)),Qualification!T225))</f>
        <v/>
      </c>
      <c r="O215" s="50" t="str">
        <f>IF(OR(A215="",ISBLANK(Qualification!U225),Qualification!U225="-"),"",IF(ISNA(MATCH(Qualification!U225,libtwolang,0)),Qualification!U225,IF(Qualification!AC225=TRUE,INDEX(codetwolang,MATCH(Qualification!U225,libtwolang,0)),Qualification!U225)))</f>
        <v/>
      </c>
      <c r="P215" s="50" t="str">
        <f>IF(OR(A215="",ISBLANK(Qualification!V225)),"",Qualification!V225)</f>
        <v/>
      </c>
    </row>
    <row r="216" spans="1:16">
      <c r="A216" s="26" t="str">
        <f>IF(Qualification!$A226&lt;&gt;"",IF(Qualification!C226&lt;&gt;"",IF(Qualification!C226="LOC.ID",CONCATENATE("LOC.",Qualification!AG$12),Qualification!C226),""),"")</f>
        <v/>
      </c>
      <c r="B216" s="51" t="str">
        <f>IF(A216&lt;&gt;"",Qualification!J226,"")</f>
        <v/>
      </c>
      <c r="C216" s="26" t="str">
        <f>IF(A216&lt;&gt;"",IF(Qualification!E226=TRUE,INDEX(codesex,MATCH(Qualification!D226,libsex,0)),Qualification!D226),"")</f>
        <v/>
      </c>
      <c r="D216" s="104" t="str">
        <f>IF(OR(A216="",ISBLANK(Qualification!F226)),"",Qualification!F226)</f>
        <v/>
      </c>
      <c r="E216" s="26" t="str">
        <f>IF(A216&lt;&gt;"",IF(Qualification!I226=TRUE,IF(INDEX(codegem,MATCH(Qualification!H226,libgem,0))&lt;8000,INDEX(codegem,MATCH(Qualification!H226,libgem,0)),""),Qualification!H226),"")</f>
        <v/>
      </c>
      <c r="F216" s="26" t="str">
        <f>IF(A216&lt;&gt;"",IF(Qualification!I226=TRUE,INDEX(codegemhist,MATCH(Qualification!H226,libgem,0)),""),"")</f>
        <v/>
      </c>
      <c r="G216" s="26" t="str">
        <f>IF(A216&lt;&gt;"",IF(Qualification!I226=TRUE,IF(INDEX(codegem,MATCH(Qualification!H226,libgem,0))&gt;=8000,INDEX(codegem,MATCH(Qualification!H226,libgem,0)),""),Qualification!H226),"")</f>
        <v/>
      </c>
      <c r="H216" s="26" t="str">
        <f>IF(A216&lt;&gt;"",IF(Qualification!Y226=TRUE,INDEX(libcatidinst,MATCH(Qualification!P226,libinst,0)),""),"")</f>
        <v/>
      </c>
      <c r="I216" s="26" t="str">
        <f>IF(OR(A216="",ISBLANK(Qualification!P226)),"",IF(Qualification!Y226=TRUE,INDEX(codeinst,MATCH(Qualification!P226,libinst,0)),Qualification!P226))</f>
        <v/>
      </c>
      <c r="J216" s="26" t="str">
        <f>IF(OR(A216="",ISBLANK(Qualification!Q226)),"",IF(Qualification!Z226=TRUE,INDEX(codetform,MATCH(Qualification!Q226,libtform,0)),Qualification!Q226))</f>
        <v/>
      </c>
      <c r="K216" s="26" t="str">
        <f t="shared" si="3"/>
        <v/>
      </c>
      <c r="L216" s="104" t="str">
        <f>IF(OR(A216="",ISBLANK(Qualification!R226)),"",Qualification!R226)</f>
        <v/>
      </c>
      <c r="M216" s="50" t="str">
        <f>IF(OR(A216="",ISBLANK(Qualification!S226)),"",Qualification!S226)</f>
        <v/>
      </c>
      <c r="N216" s="50" t="str">
        <f>IF(OR(A216="",ISBLANK(Qualification!T226)),"",IF(Qualification!AC226=TRUE,INDEX(coderesult,MATCH(Qualification!T226,libresult,0)),Qualification!T226))</f>
        <v/>
      </c>
      <c r="O216" s="50" t="str">
        <f>IF(OR(A216="",ISBLANK(Qualification!U226),Qualification!U226="-"),"",IF(ISNA(MATCH(Qualification!U226,libtwolang,0)),Qualification!U226,IF(Qualification!AC226=TRUE,INDEX(codetwolang,MATCH(Qualification!U226,libtwolang,0)),Qualification!U226)))</f>
        <v/>
      </c>
      <c r="P216" s="50" t="str">
        <f>IF(OR(A216="",ISBLANK(Qualification!V226)),"",Qualification!V226)</f>
        <v/>
      </c>
    </row>
    <row r="217" spans="1:16">
      <c r="A217" s="26" t="str">
        <f>IF(Qualification!$A227&lt;&gt;"",IF(Qualification!C227&lt;&gt;"",IF(Qualification!C227="LOC.ID",CONCATENATE("LOC.",Qualification!AG$12),Qualification!C227),""),"")</f>
        <v/>
      </c>
      <c r="B217" s="51" t="str">
        <f>IF(A217&lt;&gt;"",Qualification!J227,"")</f>
        <v/>
      </c>
      <c r="C217" s="26" t="str">
        <f>IF(A217&lt;&gt;"",IF(Qualification!E227=TRUE,INDEX(codesex,MATCH(Qualification!D227,libsex,0)),Qualification!D227),"")</f>
        <v/>
      </c>
      <c r="D217" s="104" t="str">
        <f>IF(OR(A217="",ISBLANK(Qualification!F227)),"",Qualification!F227)</f>
        <v/>
      </c>
      <c r="E217" s="26" t="str">
        <f>IF(A217&lt;&gt;"",IF(Qualification!I227=TRUE,IF(INDEX(codegem,MATCH(Qualification!H227,libgem,0))&lt;8000,INDEX(codegem,MATCH(Qualification!H227,libgem,0)),""),Qualification!H227),"")</f>
        <v/>
      </c>
      <c r="F217" s="26" t="str">
        <f>IF(A217&lt;&gt;"",IF(Qualification!I227=TRUE,INDEX(codegemhist,MATCH(Qualification!H227,libgem,0)),""),"")</f>
        <v/>
      </c>
      <c r="G217" s="26" t="str">
        <f>IF(A217&lt;&gt;"",IF(Qualification!I227=TRUE,IF(INDEX(codegem,MATCH(Qualification!H227,libgem,0))&gt;=8000,INDEX(codegem,MATCH(Qualification!H227,libgem,0)),""),Qualification!H227),"")</f>
        <v/>
      </c>
      <c r="H217" s="26" t="str">
        <f>IF(A217&lt;&gt;"",IF(Qualification!Y227=TRUE,INDEX(libcatidinst,MATCH(Qualification!P227,libinst,0)),""),"")</f>
        <v/>
      </c>
      <c r="I217" s="26" t="str">
        <f>IF(OR(A217="",ISBLANK(Qualification!P227)),"",IF(Qualification!Y227=TRUE,INDEX(codeinst,MATCH(Qualification!P227,libinst,0)),Qualification!P227))</f>
        <v/>
      </c>
      <c r="J217" s="26" t="str">
        <f>IF(OR(A217="",ISBLANK(Qualification!Q227)),"",IF(Qualification!Z227=TRUE,INDEX(codetform,MATCH(Qualification!Q227,libtform,0)),Qualification!Q227))</f>
        <v/>
      </c>
      <c r="K217" s="26" t="str">
        <f t="shared" si="3"/>
        <v/>
      </c>
      <c r="L217" s="104" t="str">
        <f>IF(OR(A217="",ISBLANK(Qualification!R227)),"",Qualification!R227)</f>
        <v/>
      </c>
      <c r="M217" s="50" t="str">
        <f>IF(OR(A217="",ISBLANK(Qualification!S227)),"",Qualification!S227)</f>
        <v/>
      </c>
      <c r="N217" s="50" t="str">
        <f>IF(OR(A217="",ISBLANK(Qualification!T227)),"",IF(Qualification!AC227=TRUE,INDEX(coderesult,MATCH(Qualification!T227,libresult,0)),Qualification!T227))</f>
        <v/>
      </c>
      <c r="O217" s="50" t="str">
        <f>IF(OR(A217="",ISBLANK(Qualification!U227),Qualification!U227="-"),"",IF(ISNA(MATCH(Qualification!U227,libtwolang,0)),Qualification!U227,IF(Qualification!AC227=TRUE,INDEX(codetwolang,MATCH(Qualification!U227,libtwolang,0)),Qualification!U227)))</f>
        <v/>
      </c>
      <c r="P217" s="50" t="str">
        <f>IF(OR(A217="",ISBLANK(Qualification!V227)),"",Qualification!V227)</f>
        <v/>
      </c>
    </row>
    <row r="218" spans="1:16">
      <c r="A218" s="26" t="str">
        <f>IF(Qualification!$A228&lt;&gt;"",IF(Qualification!C228&lt;&gt;"",IF(Qualification!C228="LOC.ID",CONCATENATE("LOC.",Qualification!AG$12),Qualification!C228),""),"")</f>
        <v/>
      </c>
      <c r="B218" s="51" t="str">
        <f>IF(A218&lt;&gt;"",Qualification!J228,"")</f>
        <v/>
      </c>
      <c r="C218" s="26" t="str">
        <f>IF(A218&lt;&gt;"",IF(Qualification!E228=TRUE,INDEX(codesex,MATCH(Qualification!D228,libsex,0)),Qualification!D228),"")</f>
        <v/>
      </c>
      <c r="D218" s="104" t="str">
        <f>IF(OR(A218="",ISBLANK(Qualification!F228)),"",Qualification!F228)</f>
        <v/>
      </c>
      <c r="E218" s="26" t="str">
        <f>IF(A218&lt;&gt;"",IF(Qualification!I228=TRUE,IF(INDEX(codegem,MATCH(Qualification!H228,libgem,0))&lt;8000,INDEX(codegem,MATCH(Qualification!H228,libgem,0)),""),Qualification!H228),"")</f>
        <v/>
      </c>
      <c r="F218" s="26" t="str">
        <f>IF(A218&lt;&gt;"",IF(Qualification!I228=TRUE,INDEX(codegemhist,MATCH(Qualification!H228,libgem,0)),""),"")</f>
        <v/>
      </c>
      <c r="G218" s="26" t="str">
        <f>IF(A218&lt;&gt;"",IF(Qualification!I228=TRUE,IF(INDEX(codegem,MATCH(Qualification!H228,libgem,0))&gt;=8000,INDEX(codegem,MATCH(Qualification!H228,libgem,0)),""),Qualification!H228),"")</f>
        <v/>
      </c>
      <c r="H218" s="26" t="str">
        <f>IF(A218&lt;&gt;"",IF(Qualification!Y228=TRUE,INDEX(libcatidinst,MATCH(Qualification!P228,libinst,0)),""),"")</f>
        <v/>
      </c>
      <c r="I218" s="26" t="str">
        <f>IF(OR(A218="",ISBLANK(Qualification!P228)),"",IF(Qualification!Y228=TRUE,INDEX(codeinst,MATCH(Qualification!P228,libinst,0)),Qualification!P228))</f>
        <v/>
      </c>
      <c r="J218" s="26" t="str">
        <f>IF(OR(A218="",ISBLANK(Qualification!Q228)),"",IF(Qualification!Z228=TRUE,INDEX(codetform,MATCH(Qualification!Q228,libtform,0)),Qualification!Q228))</f>
        <v/>
      </c>
      <c r="K218" s="26" t="str">
        <f t="shared" si="3"/>
        <v/>
      </c>
      <c r="L218" s="104" t="str">
        <f>IF(OR(A218="",ISBLANK(Qualification!R228)),"",Qualification!R228)</f>
        <v/>
      </c>
      <c r="M218" s="50" t="str">
        <f>IF(OR(A218="",ISBLANK(Qualification!S228)),"",Qualification!S228)</f>
        <v/>
      </c>
      <c r="N218" s="50" t="str">
        <f>IF(OR(A218="",ISBLANK(Qualification!T228)),"",IF(Qualification!AC228=TRUE,INDEX(coderesult,MATCH(Qualification!T228,libresult,0)),Qualification!T228))</f>
        <v/>
      </c>
      <c r="O218" s="50" t="str">
        <f>IF(OR(A218="",ISBLANK(Qualification!U228),Qualification!U228="-"),"",IF(ISNA(MATCH(Qualification!U228,libtwolang,0)),Qualification!U228,IF(Qualification!AC228=TRUE,INDEX(codetwolang,MATCH(Qualification!U228,libtwolang,0)),Qualification!U228)))</f>
        <v/>
      </c>
      <c r="P218" s="50" t="str">
        <f>IF(OR(A218="",ISBLANK(Qualification!V228)),"",Qualification!V228)</f>
        <v/>
      </c>
    </row>
    <row r="219" spans="1:16">
      <c r="A219" s="26" t="str">
        <f>IF(Qualification!$A229&lt;&gt;"",IF(Qualification!C229&lt;&gt;"",IF(Qualification!C229="LOC.ID",CONCATENATE("LOC.",Qualification!AG$12),Qualification!C229),""),"")</f>
        <v/>
      </c>
      <c r="B219" s="51" t="str">
        <f>IF(A219&lt;&gt;"",Qualification!J229,"")</f>
        <v/>
      </c>
      <c r="C219" s="26" t="str">
        <f>IF(A219&lt;&gt;"",IF(Qualification!E229=TRUE,INDEX(codesex,MATCH(Qualification!D229,libsex,0)),Qualification!D229),"")</f>
        <v/>
      </c>
      <c r="D219" s="104" t="str">
        <f>IF(OR(A219="",ISBLANK(Qualification!F229)),"",Qualification!F229)</f>
        <v/>
      </c>
      <c r="E219" s="26" t="str">
        <f>IF(A219&lt;&gt;"",IF(Qualification!I229=TRUE,IF(INDEX(codegem,MATCH(Qualification!H229,libgem,0))&lt;8000,INDEX(codegem,MATCH(Qualification!H229,libgem,0)),""),Qualification!H229),"")</f>
        <v/>
      </c>
      <c r="F219" s="26" t="str">
        <f>IF(A219&lt;&gt;"",IF(Qualification!I229=TRUE,INDEX(codegemhist,MATCH(Qualification!H229,libgem,0)),""),"")</f>
        <v/>
      </c>
      <c r="G219" s="26" t="str">
        <f>IF(A219&lt;&gt;"",IF(Qualification!I229=TRUE,IF(INDEX(codegem,MATCH(Qualification!H229,libgem,0))&gt;=8000,INDEX(codegem,MATCH(Qualification!H229,libgem,0)),""),Qualification!H229),"")</f>
        <v/>
      </c>
      <c r="H219" s="26" t="str">
        <f>IF(A219&lt;&gt;"",IF(Qualification!Y229=TRUE,INDEX(libcatidinst,MATCH(Qualification!P229,libinst,0)),""),"")</f>
        <v/>
      </c>
      <c r="I219" s="26" t="str">
        <f>IF(OR(A219="",ISBLANK(Qualification!P229)),"",IF(Qualification!Y229=TRUE,INDEX(codeinst,MATCH(Qualification!P229,libinst,0)),Qualification!P229))</f>
        <v/>
      </c>
      <c r="J219" s="26" t="str">
        <f>IF(OR(A219="",ISBLANK(Qualification!Q229)),"",IF(Qualification!Z229=TRUE,INDEX(codetform,MATCH(Qualification!Q229,libtform,0)),Qualification!Q229))</f>
        <v/>
      </c>
      <c r="K219" s="26" t="str">
        <f t="shared" si="3"/>
        <v/>
      </c>
      <c r="L219" s="104" t="str">
        <f>IF(OR(A219="",ISBLANK(Qualification!R229)),"",Qualification!R229)</f>
        <v/>
      </c>
      <c r="M219" s="50" t="str">
        <f>IF(OR(A219="",ISBLANK(Qualification!S229)),"",Qualification!S229)</f>
        <v/>
      </c>
      <c r="N219" s="50" t="str">
        <f>IF(OR(A219="",ISBLANK(Qualification!T229)),"",IF(Qualification!AC229=TRUE,INDEX(coderesult,MATCH(Qualification!T229,libresult,0)),Qualification!T229))</f>
        <v/>
      </c>
      <c r="O219" s="50" t="str">
        <f>IF(OR(A219="",ISBLANK(Qualification!U229),Qualification!U229="-"),"",IF(ISNA(MATCH(Qualification!U229,libtwolang,0)),Qualification!U229,IF(Qualification!AC229=TRUE,INDEX(codetwolang,MATCH(Qualification!U229,libtwolang,0)),Qualification!U229)))</f>
        <v/>
      </c>
      <c r="P219" s="50" t="str">
        <f>IF(OR(A219="",ISBLANK(Qualification!V229)),"",Qualification!V229)</f>
        <v/>
      </c>
    </row>
    <row r="220" spans="1:16">
      <c r="A220" s="26" t="str">
        <f>IF(Qualification!$A230&lt;&gt;"",IF(Qualification!C230&lt;&gt;"",IF(Qualification!C230="LOC.ID",CONCATENATE("LOC.",Qualification!AG$12),Qualification!C230),""),"")</f>
        <v/>
      </c>
      <c r="B220" s="51" t="str">
        <f>IF(A220&lt;&gt;"",Qualification!J230,"")</f>
        <v/>
      </c>
      <c r="C220" s="26" t="str">
        <f>IF(A220&lt;&gt;"",IF(Qualification!E230=TRUE,INDEX(codesex,MATCH(Qualification!D230,libsex,0)),Qualification!D230),"")</f>
        <v/>
      </c>
      <c r="D220" s="104" t="str">
        <f>IF(OR(A220="",ISBLANK(Qualification!F230)),"",Qualification!F230)</f>
        <v/>
      </c>
      <c r="E220" s="26" t="str">
        <f>IF(A220&lt;&gt;"",IF(Qualification!I230=TRUE,IF(INDEX(codegem,MATCH(Qualification!H230,libgem,0))&lt;8000,INDEX(codegem,MATCH(Qualification!H230,libgem,0)),""),Qualification!H230),"")</f>
        <v/>
      </c>
      <c r="F220" s="26" t="str">
        <f>IF(A220&lt;&gt;"",IF(Qualification!I230=TRUE,INDEX(codegemhist,MATCH(Qualification!H230,libgem,0)),""),"")</f>
        <v/>
      </c>
      <c r="G220" s="26" t="str">
        <f>IF(A220&lt;&gt;"",IF(Qualification!I230=TRUE,IF(INDEX(codegem,MATCH(Qualification!H230,libgem,0))&gt;=8000,INDEX(codegem,MATCH(Qualification!H230,libgem,0)),""),Qualification!H230),"")</f>
        <v/>
      </c>
      <c r="H220" s="26" t="str">
        <f>IF(A220&lt;&gt;"",IF(Qualification!Y230=TRUE,INDEX(libcatidinst,MATCH(Qualification!P230,libinst,0)),""),"")</f>
        <v/>
      </c>
      <c r="I220" s="26" t="str">
        <f>IF(OR(A220="",ISBLANK(Qualification!P230)),"",IF(Qualification!Y230=TRUE,INDEX(codeinst,MATCH(Qualification!P230,libinst,0)),Qualification!P230))</f>
        <v/>
      </c>
      <c r="J220" s="26" t="str">
        <f>IF(OR(A220="",ISBLANK(Qualification!Q230)),"",IF(Qualification!Z230=TRUE,INDEX(codetform,MATCH(Qualification!Q230,libtform,0)),Qualification!Q230))</f>
        <v/>
      </c>
      <c r="K220" s="26" t="str">
        <f t="shared" si="3"/>
        <v/>
      </c>
      <c r="L220" s="104" t="str">
        <f>IF(OR(A220="",ISBLANK(Qualification!R230)),"",Qualification!R230)</f>
        <v/>
      </c>
      <c r="M220" s="50" t="str">
        <f>IF(OR(A220="",ISBLANK(Qualification!S230)),"",Qualification!S230)</f>
        <v/>
      </c>
      <c r="N220" s="50" t="str">
        <f>IF(OR(A220="",ISBLANK(Qualification!T230)),"",IF(Qualification!AC230=TRUE,INDEX(coderesult,MATCH(Qualification!T230,libresult,0)),Qualification!T230))</f>
        <v/>
      </c>
      <c r="O220" s="50" t="str">
        <f>IF(OR(A220="",ISBLANK(Qualification!U230),Qualification!U230="-"),"",IF(ISNA(MATCH(Qualification!U230,libtwolang,0)),Qualification!U230,IF(Qualification!AC230=TRUE,INDEX(codetwolang,MATCH(Qualification!U230,libtwolang,0)),Qualification!U230)))</f>
        <v/>
      </c>
      <c r="P220" s="50" t="str">
        <f>IF(OR(A220="",ISBLANK(Qualification!V230)),"",Qualification!V230)</f>
        <v/>
      </c>
    </row>
    <row r="221" spans="1:16">
      <c r="A221" s="26" t="str">
        <f>IF(Qualification!$A231&lt;&gt;"",IF(Qualification!C231&lt;&gt;"",IF(Qualification!C231="LOC.ID",CONCATENATE("LOC.",Qualification!AG$12),Qualification!C231),""),"")</f>
        <v/>
      </c>
      <c r="B221" s="51" t="str">
        <f>IF(A221&lt;&gt;"",Qualification!J231,"")</f>
        <v/>
      </c>
      <c r="C221" s="26" t="str">
        <f>IF(A221&lt;&gt;"",IF(Qualification!E231=TRUE,INDEX(codesex,MATCH(Qualification!D231,libsex,0)),Qualification!D231),"")</f>
        <v/>
      </c>
      <c r="D221" s="104" t="str">
        <f>IF(OR(A221="",ISBLANK(Qualification!F231)),"",Qualification!F231)</f>
        <v/>
      </c>
      <c r="E221" s="26" t="str">
        <f>IF(A221&lt;&gt;"",IF(Qualification!I231=TRUE,IF(INDEX(codegem,MATCH(Qualification!H231,libgem,0))&lt;8000,INDEX(codegem,MATCH(Qualification!H231,libgem,0)),""),Qualification!H231),"")</f>
        <v/>
      </c>
      <c r="F221" s="26" t="str">
        <f>IF(A221&lt;&gt;"",IF(Qualification!I231=TRUE,INDEX(codegemhist,MATCH(Qualification!H231,libgem,0)),""),"")</f>
        <v/>
      </c>
      <c r="G221" s="26" t="str">
        <f>IF(A221&lt;&gt;"",IF(Qualification!I231=TRUE,IF(INDEX(codegem,MATCH(Qualification!H231,libgem,0))&gt;=8000,INDEX(codegem,MATCH(Qualification!H231,libgem,0)),""),Qualification!H231),"")</f>
        <v/>
      </c>
      <c r="H221" s="26" t="str">
        <f>IF(A221&lt;&gt;"",IF(Qualification!Y231=TRUE,INDEX(libcatidinst,MATCH(Qualification!P231,libinst,0)),""),"")</f>
        <v/>
      </c>
      <c r="I221" s="26" t="str">
        <f>IF(OR(A221="",ISBLANK(Qualification!P231)),"",IF(Qualification!Y231=TRUE,INDEX(codeinst,MATCH(Qualification!P231,libinst,0)),Qualification!P231))</f>
        <v/>
      </c>
      <c r="J221" s="26" t="str">
        <f>IF(OR(A221="",ISBLANK(Qualification!Q231)),"",IF(Qualification!Z231=TRUE,INDEX(codetform,MATCH(Qualification!Q231,libtform,0)),Qualification!Q231))</f>
        <v/>
      </c>
      <c r="K221" s="26" t="str">
        <f t="shared" si="3"/>
        <v/>
      </c>
      <c r="L221" s="104" t="str">
        <f>IF(OR(A221="",ISBLANK(Qualification!R231)),"",Qualification!R231)</f>
        <v/>
      </c>
      <c r="M221" s="50" t="str">
        <f>IF(OR(A221="",ISBLANK(Qualification!S231)),"",Qualification!S231)</f>
        <v/>
      </c>
      <c r="N221" s="50" t="str">
        <f>IF(OR(A221="",ISBLANK(Qualification!T231)),"",IF(Qualification!AC231=TRUE,INDEX(coderesult,MATCH(Qualification!T231,libresult,0)),Qualification!T231))</f>
        <v/>
      </c>
      <c r="O221" s="50" t="str">
        <f>IF(OR(A221="",ISBLANK(Qualification!U231),Qualification!U231="-"),"",IF(ISNA(MATCH(Qualification!U231,libtwolang,0)),Qualification!U231,IF(Qualification!AC231=TRUE,INDEX(codetwolang,MATCH(Qualification!U231,libtwolang,0)),Qualification!U231)))</f>
        <v/>
      </c>
      <c r="P221" s="50" t="str">
        <f>IF(OR(A221="",ISBLANK(Qualification!V231)),"",Qualification!V231)</f>
        <v/>
      </c>
    </row>
    <row r="222" spans="1:16">
      <c r="A222" s="26" t="str">
        <f>IF(Qualification!$A232&lt;&gt;"",IF(Qualification!C232&lt;&gt;"",IF(Qualification!C232="LOC.ID",CONCATENATE("LOC.",Qualification!AG$12),Qualification!C232),""),"")</f>
        <v/>
      </c>
      <c r="B222" s="51" t="str">
        <f>IF(A222&lt;&gt;"",Qualification!J232,"")</f>
        <v/>
      </c>
      <c r="C222" s="26" t="str">
        <f>IF(A222&lt;&gt;"",IF(Qualification!E232=TRUE,INDEX(codesex,MATCH(Qualification!D232,libsex,0)),Qualification!D232),"")</f>
        <v/>
      </c>
      <c r="D222" s="104" t="str">
        <f>IF(OR(A222="",ISBLANK(Qualification!F232)),"",Qualification!F232)</f>
        <v/>
      </c>
      <c r="E222" s="26" t="str">
        <f>IF(A222&lt;&gt;"",IF(Qualification!I232=TRUE,IF(INDEX(codegem,MATCH(Qualification!H232,libgem,0))&lt;8000,INDEX(codegem,MATCH(Qualification!H232,libgem,0)),""),Qualification!H232),"")</f>
        <v/>
      </c>
      <c r="F222" s="26" t="str">
        <f>IF(A222&lt;&gt;"",IF(Qualification!I232=TRUE,INDEX(codegemhist,MATCH(Qualification!H232,libgem,0)),""),"")</f>
        <v/>
      </c>
      <c r="G222" s="26" t="str">
        <f>IF(A222&lt;&gt;"",IF(Qualification!I232=TRUE,IF(INDEX(codegem,MATCH(Qualification!H232,libgem,0))&gt;=8000,INDEX(codegem,MATCH(Qualification!H232,libgem,0)),""),Qualification!H232),"")</f>
        <v/>
      </c>
      <c r="H222" s="26" t="str">
        <f>IF(A222&lt;&gt;"",IF(Qualification!Y232=TRUE,INDEX(libcatidinst,MATCH(Qualification!P232,libinst,0)),""),"")</f>
        <v/>
      </c>
      <c r="I222" s="26" t="str">
        <f>IF(OR(A222="",ISBLANK(Qualification!P232)),"",IF(Qualification!Y232=TRUE,INDEX(codeinst,MATCH(Qualification!P232,libinst,0)),Qualification!P232))</f>
        <v/>
      </c>
      <c r="J222" s="26" t="str">
        <f>IF(OR(A222="",ISBLANK(Qualification!Q232)),"",IF(Qualification!Z232=TRUE,INDEX(codetform,MATCH(Qualification!Q232,libtform,0)),Qualification!Q232))</f>
        <v/>
      </c>
      <c r="K222" s="26" t="str">
        <f t="shared" si="3"/>
        <v/>
      </c>
      <c r="L222" s="104" t="str">
        <f>IF(OR(A222="",ISBLANK(Qualification!R232)),"",Qualification!R232)</f>
        <v/>
      </c>
      <c r="M222" s="50" t="str">
        <f>IF(OR(A222="",ISBLANK(Qualification!S232)),"",Qualification!S232)</f>
        <v/>
      </c>
      <c r="N222" s="50" t="str">
        <f>IF(OR(A222="",ISBLANK(Qualification!T232)),"",IF(Qualification!AC232=TRUE,INDEX(coderesult,MATCH(Qualification!T232,libresult,0)),Qualification!T232))</f>
        <v/>
      </c>
      <c r="O222" s="50" t="str">
        <f>IF(OR(A222="",ISBLANK(Qualification!U232),Qualification!U232="-"),"",IF(ISNA(MATCH(Qualification!U232,libtwolang,0)),Qualification!U232,IF(Qualification!AC232=TRUE,INDEX(codetwolang,MATCH(Qualification!U232,libtwolang,0)),Qualification!U232)))</f>
        <v/>
      </c>
      <c r="P222" s="50" t="str">
        <f>IF(OR(A222="",ISBLANK(Qualification!V232)),"",Qualification!V232)</f>
        <v/>
      </c>
    </row>
    <row r="223" spans="1:16">
      <c r="A223" s="26" t="str">
        <f>IF(Qualification!$A233&lt;&gt;"",IF(Qualification!C233&lt;&gt;"",IF(Qualification!C233="LOC.ID",CONCATENATE("LOC.",Qualification!AG$12),Qualification!C233),""),"")</f>
        <v/>
      </c>
      <c r="B223" s="51" t="str">
        <f>IF(A223&lt;&gt;"",Qualification!J233,"")</f>
        <v/>
      </c>
      <c r="C223" s="26" t="str">
        <f>IF(A223&lt;&gt;"",IF(Qualification!E233=TRUE,INDEX(codesex,MATCH(Qualification!D233,libsex,0)),Qualification!D233),"")</f>
        <v/>
      </c>
      <c r="D223" s="104" t="str">
        <f>IF(OR(A223="",ISBLANK(Qualification!F233)),"",Qualification!F233)</f>
        <v/>
      </c>
      <c r="E223" s="26" t="str">
        <f>IF(A223&lt;&gt;"",IF(Qualification!I233=TRUE,IF(INDEX(codegem,MATCH(Qualification!H233,libgem,0))&lt;8000,INDEX(codegem,MATCH(Qualification!H233,libgem,0)),""),Qualification!H233),"")</f>
        <v/>
      </c>
      <c r="F223" s="26" t="str">
        <f>IF(A223&lt;&gt;"",IF(Qualification!I233=TRUE,INDEX(codegemhist,MATCH(Qualification!H233,libgem,0)),""),"")</f>
        <v/>
      </c>
      <c r="G223" s="26" t="str">
        <f>IF(A223&lt;&gt;"",IF(Qualification!I233=TRUE,IF(INDEX(codegem,MATCH(Qualification!H233,libgem,0))&gt;=8000,INDEX(codegem,MATCH(Qualification!H233,libgem,0)),""),Qualification!H233),"")</f>
        <v/>
      </c>
      <c r="H223" s="26" t="str">
        <f>IF(A223&lt;&gt;"",IF(Qualification!Y233=TRUE,INDEX(libcatidinst,MATCH(Qualification!P233,libinst,0)),""),"")</f>
        <v/>
      </c>
      <c r="I223" s="26" t="str">
        <f>IF(OR(A223="",ISBLANK(Qualification!P233)),"",IF(Qualification!Y233=TRUE,INDEX(codeinst,MATCH(Qualification!P233,libinst,0)),Qualification!P233))</f>
        <v/>
      </c>
      <c r="J223" s="26" t="str">
        <f>IF(OR(A223="",ISBLANK(Qualification!Q233)),"",IF(Qualification!Z233=TRUE,INDEX(codetform,MATCH(Qualification!Q233,libtform,0)),Qualification!Q233))</f>
        <v/>
      </c>
      <c r="K223" s="26" t="str">
        <f t="shared" si="3"/>
        <v/>
      </c>
      <c r="L223" s="104" t="str">
        <f>IF(OR(A223="",ISBLANK(Qualification!R233)),"",Qualification!R233)</f>
        <v/>
      </c>
      <c r="M223" s="50" t="str">
        <f>IF(OR(A223="",ISBLANK(Qualification!S233)),"",Qualification!S233)</f>
        <v/>
      </c>
      <c r="N223" s="50" t="str">
        <f>IF(OR(A223="",ISBLANK(Qualification!T233)),"",IF(Qualification!AC233=TRUE,INDEX(coderesult,MATCH(Qualification!T233,libresult,0)),Qualification!T233))</f>
        <v/>
      </c>
      <c r="O223" s="50" t="str">
        <f>IF(OR(A223="",ISBLANK(Qualification!U233),Qualification!U233="-"),"",IF(ISNA(MATCH(Qualification!U233,libtwolang,0)),Qualification!U233,IF(Qualification!AC233=TRUE,INDEX(codetwolang,MATCH(Qualification!U233,libtwolang,0)),Qualification!U233)))</f>
        <v/>
      </c>
      <c r="P223" s="50" t="str">
        <f>IF(OR(A223="",ISBLANK(Qualification!V233)),"",Qualification!V233)</f>
        <v/>
      </c>
    </row>
    <row r="224" spans="1:16">
      <c r="A224" s="26" t="str">
        <f>IF(Qualification!$A234&lt;&gt;"",IF(Qualification!C234&lt;&gt;"",IF(Qualification!C234="LOC.ID",CONCATENATE("LOC.",Qualification!AG$12),Qualification!C234),""),"")</f>
        <v/>
      </c>
      <c r="B224" s="51" t="str">
        <f>IF(A224&lt;&gt;"",Qualification!J234,"")</f>
        <v/>
      </c>
      <c r="C224" s="26" t="str">
        <f>IF(A224&lt;&gt;"",IF(Qualification!E234=TRUE,INDEX(codesex,MATCH(Qualification!D234,libsex,0)),Qualification!D234),"")</f>
        <v/>
      </c>
      <c r="D224" s="104" t="str">
        <f>IF(OR(A224="",ISBLANK(Qualification!F234)),"",Qualification!F234)</f>
        <v/>
      </c>
      <c r="E224" s="26" t="str">
        <f>IF(A224&lt;&gt;"",IF(Qualification!I234=TRUE,IF(INDEX(codegem,MATCH(Qualification!H234,libgem,0))&lt;8000,INDEX(codegem,MATCH(Qualification!H234,libgem,0)),""),Qualification!H234),"")</f>
        <v/>
      </c>
      <c r="F224" s="26" t="str">
        <f>IF(A224&lt;&gt;"",IF(Qualification!I234=TRUE,INDEX(codegemhist,MATCH(Qualification!H234,libgem,0)),""),"")</f>
        <v/>
      </c>
      <c r="G224" s="26" t="str">
        <f>IF(A224&lt;&gt;"",IF(Qualification!I234=TRUE,IF(INDEX(codegem,MATCH(Qualification!H234,libgem,0))&gt;=8000,INDEX(codegem,MATCH(Qualification!H234,libgem,0)),""),Qualification!H234),"")</f>
        <v/>
      </c>
      <c r="H224" s="26" t="str">
        <f>IF(A224&lt;&gt;"",IF(Qualification!Y234=TRUE,INDEX(libcatidinst,MATCH(Qualification!P234,libinst,0)),""),"")</f>
        <v/>
      </c>
      <c r="I224" s="26" t="str">
        <f>IF(OR(A224="",ISBLANK(Qualification!P234)),"",IF(Qualification!Y234=TRUE,INDEX(codeinst,MATCH(Qualification!P234,libinst,0)),Qualification!P234))</f>
        <v/>
      </c>
      <c r="J224" s="26" t="str">
        <f>IF(OR(A224="",ISBLANK(Qualification!Q234)),"",IF(Qualification!Z234=TRUE,INDEX(codetform,MATCH(Qualification!Q234,libtform,0)),Qualification!Q234))</f>
        <v/>
      </c>
      <c r="K224" s="26" t="str">
        <f t="shared" si="3"/>
        <v/>
      </c>
      <c r="L224" s="104" t="str">
        <f>IF(OR(A224="",ISBLANK(Qualification!R234)),"",Qualification!R234)</f>
        <v/>
      </c>
      <c r="M224" s="50" t="str">
        <f>IF(OR(A224="",ISBLANK(Qualification!S234)),"",Qualification!S234)</f>
        <v/>
      </c>
      <c r="N224" s="50" t="str">
        <f>IF(OR(A224="",ISBLANK(Qualification!T234)),"",IF(Qualification!AC234=TRUE,INDEX(coderesult,MATCH(Qualification!T234,libresult,0)),Qualification!T234))</f>
        <v/>
      </c>
      <c r="O224" s="50" t="str">
        <f>IF(OR(A224="",ISBLANK(Qualification!U234),Qualification!U234="-"),"",IF(ISNA(MATCH(Qualification!U234,libtwolang,0)),Qualification!U234,IF(Qualification!AC234=TRUE,INDEX(codetwolang,MATCH(Qualification!U234,libtwolang,0)),Qualification!U234)))</f>
        <v/>
      </c>
      <c r="P224" s="50" t="str">
        <f>IF(OR(A224="",ISBLANK(Qualification!V234)),"",Qualification!V234)</f>
        <v/>
      </c>
    </row>
    <row r="225" spans="1:16">
      <c r="A225" s="26" t="str">
        <f>IF(Qualification!$A235&lt;&gt;"",IF(Qualification!C235&lt;&gt;"",IF(Qualification!C235="LOC.ID",CONCATENATE("LOC.",Qualification!AG$12),Qualification!C235),""),"")</f>
        <v/>
      </c>
      <c r="B225" s="51" t="str">
        <f>IF(A225&lt;&gt;"",Qualification!J235,"")</f>
        <v/>
      </c>
      <c r="C225" s="26" t="str">
        <f>IF(A225&lt;&gt;"",IF(Qualification!E235=TRUE,INDEX(codesex,MATCH(Qualification!D235,libsex,0)),Qualification!D235),"")</f>
        <v/>
      </c>
      <c r="D225" s="104" t="str">
        <f>IF(OR(A225="",ISBLANK(Qualification!F235)),"",Qualification!F235)</f>
        <v/>
      </c>
      <c r="E225" s="26" t="str">
        <f>IF(A225&lt;&gt;"",IF(Qualification!I235=TRUE,IF(INDEX(codegem,MATCH(Qualification!H235,libgem,0))&lt;8000,INDEX(codegem,MATCH(Qualification!H235,libgem,0)),""),Qualification!H235),"")</f>
        <v/>
      </c>
      <c r="F225" s="26" t="str">
        <f>IF(A225&lt;&gt;"",IF(Qualification!I235=TRUE,INDEX(codegemhist,MATCH(Qualification!H235,libgem,0)),""),"")</f>
        <v/>
      </c>
      <c r="G225" s="26" t="str">
        <f>IF(A225&lt;&gt;"",IF(Qualification!I235=TRUE,IF(INDEX(codegem,MATCH(Qualification!H235,libgem,0))&gt;=8000,INDEX(codegem,MATCH(Qualification!H235,libgem,0)),""),Qualification!H235),"")</f>
        <v/>
      </c>
      <c r="H225" s="26" t="str">
        <f>IF(A225&lt;&gt;"",IF(Qualification!Y235=TRUE,INDEX(libcatidinst,MATCH(Qualification!P235,libinst,0)),""),"")</f>
        <v/>
      </c>
      <c r="I225" s="26" t="str">
        <f>IF(OR(A225="",ISBLANK(Qualification!P235)),"",IF(Qualification!Y235=TRUE,INDEX(codeinst,MATCH(Qualification!P235,libinst,0)),Qualification!P235))</f>
        <v/>
      </c>
      <c r="J225" s="26" t="str">
        <f>IF(OR(A225="",ISBLANK(Qualification!Q235)),"",IF(Qualification!Z235=TRUE,INDEX(codetform,MATCH(Qualification!Q235,libtform,0)),Qualification!Q235))</f>
        <v/>
      </c>
      <c r="K225" s="26" t="str">
        <f t="shared" si="3"/>
        <v/>
      </c>
      <c r="L225" s="104" t="str">
        <f>IF(OR(A225="",ISBLANK(Qualification!R235)),"",Qualification!R235)</f>
        <v/>
      </c>
      <c r="M225" s="50" t="str">
        <f>IF(OR(A225="",ISBLANK(Qualification!S235)),"",Qualification!S235)</f>
        <v/>
      </c>
      <c r="N225" s="50" t="str">
        <f>IF(OR(A225="",ISBLANK(Qualification!T235)),"",IF(Qualification!AC235=TRUE,INDEX(coderesult,MATCH(Qualification!T235,libresult,0)),Qualification!T235))</f>
        <v/>
      </c>
      <c r="O225" s="50" t="str">
        <f>IF(OR(A225="",ISBLANK(Qualification!U235),Qualification!U235="-"),"",IF(ISNA(MATCH(Qualification!U235,libtwolang,0)),Qualification!U235,IF(Qualification!AC235=TRUE,INDEX(codetwolang,MATCH(Qualification!U235,libtwolang,0)),Qualification!U235)))</f>
        <v/>
      </c>
      <c r="P225" s="50" t="str">
        <f>IF(OR(A225="",ISBLANK(Qualification!V235)),"",Qualification!V235)</f>
        <v/>
      </c>
    </row>
    <row r="226" spans="1:16">
      <c r="A226" s="26" t="str">
        <f>IF(Qualification!$A236&lt;&gt;"",IF(Qualification!C236&lt;&gt;"",IF(Qualification!C236="LOC.ID",CONCATENATE("LOC.",Qualification!AG$12),Qualification!C236),""),"")</f>
        <v/>
      </c>
      <c r="B226" s="51" t="str">
        <f>IF(A226&lt;&gt;"",Qualification!J236,"")</f>
        <v/>
      </c>
      <c r="C226" s="26" t="str">
        <f>IF(A226&lt;&gt;"",IF(Qualification!E236=TRUE,INDEX(codesex,MATCH(Qualification!D236,libsex,0)),Qualification!D236),"")</f>
        <v/>
      </c>
      <c r="D226" s="104" t="str">
        <f>IF(OR(A226="",ISBLANK(Qualification!F236)),"",Qualification!F236)</f>
        <v/>
      </c>
      <c r="E226" s="26" t="str">
        <f>IF(A226&lt;&gt;"",IF(Qualification!I236=TRUE,IF(INDEX(codegem,MATCH(Qualification!H236,libgem,0))&lt;8000,INDEX(codegem,MATCH(Qualification!H236,libgem,0)),""),Qualification!H236),"")</f>
        <v/>
      </c>
      <c r="F226" s="26" t="str">
        <f>IF(A226&lt;&gt;"",IF(Qualification!I236=TRUE,INDEX(codegemhist,MATCH(Qualification!H236,libgem,0)),""),"")</f>
        <v/>
      </c>
      <c r="G226" s="26" t="str">
        <f>IF(A226&lt;&gt;"",IF(Qualification!I236=TRUE,IF(INDEX(codegem,MATCH(Qualification!H236,libgem,0))&gt;=8000,INDEX(codegem,MATCH(Qualification!H236,libgem,0)),""),Qualification!H236),"")</f>
        <v/>
      </c>
      <c r="H226" s="26" t="str">
        <f>IF(A226&lt;&gt;"",IF(Qualification!Y236=TRUE,INDEX(libcatidinst,MATCH(Qualification!P236,libinst,0)),""),"")</f>
        <v/>
      </c>
      <c r="I226" s="26" t="str">
        <f>IF(OR(A226="",ISBLANK(Qualification!P236)),"",IF(Qualification!Y236=TRUE,INDEX(codeinst,MATCH(Qualification!P236,libinst,0)),Qualification!P236))</f>
        <v/>
      </c>
      <c r="J226" s="26" t="str">
        <f>IF(OR(A226="",ISBLANK(Qualification!Q236)),"",IF(Qualification!Z236=TRUE,INDEX(codetform,MATCH(Qualification!Q236,libtform,0)),Qualification!Q236))</f>
        <v/>
      </c>
      <c r="K226" s="26" t="str">
        <f t="shared" si="3"/>
        <v/>
      </c>
      <c r="L226" s="104" t="str">
        <f>IF(OR(A226="",ISBLANK(Qualification!R236)),"",Qualification!R236)</f>
        <v/>
      </c>
      <c r="M226" s="50" t="str">
        <f>IF(OR(A226="",ISBLANK(Qualification!S236)),"",Qualification!S236)</f>
        <v/>
      </c>
      <c r="N226" s="50" t="str">
        <f>IF(OR(A226="",ISBLANK(Qualification!T236)),"",IF(Qualification!AC236=TRUE,INDEX(coderesult,MATCH(Qualification!T236,libresult,0)),Qualification!T236))</f>
        <v/>
      </c>
      <c r="O226" s="50" t="str">
        <f>IF(OR(A226="",ISBLANK(Qualification!U236),Qualification!U236="-"),"",IF(ISNA(MATCH(Qualification!U236,libtwolang,0)),Qualification!U236,IF(Qualification!AC236=TRUE,INDEX(codetwolang,MATCH(Qualification!U236,libtwolang,0)),Qualification!U236)))</f>
        <v/>
      </c>
      <c r="P226" s="50" t="str">
        <f>IF(OR(A226="",ISBLANK(Qualification!V236)),"",Qualification!V236)</f>
        <v/>
      </c>
    </row>
    <row r="227" spans="1:16">
      <c r="A227" s="26" t="str">
        <f>IF(Qualification!$A237&lt;&gt;"",IF(Qualification!C237&lt;&gt;"",IF(Qualification!C237="LOC.ID",CONCATENATE("LOC.",Qualification!AG$12),Qualification!C237),""),"")</f>
        <v/>
      </c>
      <c r="B227" s="51" t="str">
        <f>IF(A227&lt;&gt;"",Qualification!J237,"")</f>
        <v/>
      </c>
      <c r="C227" s="26" t="str">
        <f>IF(A227&lt;&gt;"",IF(Qualification!E237=TRUE,INDEX(codesex,MATCH(Qualification!D237,libsex,0)),Qualification!D237),"")</f>
        <v/>
      </c>
      <c r="D227" s="104" t="str">
        <f>IF(OR(A227="",ISBLANK(Qualification!F237)),"",Qualification!F237)</f>
        <v/>
      </c>
      <c r="E227" s="26" t="str">
        <f>IF(A227&lt;&gt;"",IF(Qualification!I237=TRUE,IF(INDEX(codegem,MATCH(Qualification!H237,libgem,0))&lt;8000,INDEX(codegem,MATCH(Qualification!H237,libgem,0)),""),Qualification!H237),"")</f>
        <v/>
      </c>
      <c r="F227" s="26" t="str">
        <f>IF(A227&lt;&gt;"",IF(Qualification!I237=TRUE,INDEX(codegemhist,MATCH(Qualification!H237,libgem,0)),""),"")</f>
        <v/>
      </c>
      <c r="G227" s="26" t="str">
        <f>IF(A227&lt;&gt;"",IF(Qualification!I237=TRUE,IF(INDEX(codegem,MATCH(Qualification!H237,libgem,0))&gt;=8000,INDEX(codegem,MATCH(Qualification!H237,libgem,0)),""),Qualification!H237),"")</f>
        <v/>
      </c>
      <c r="H227" s="26" t="str">
        <f>IF(A227&lt;&gt;"",IF(Qualification!Y237=TRUE,INDEX(libcatidinst,MATCH(Qualification!P237,libinst,0)),""),"")</f>
        <v/>
      </c>
      <c r="I227" s="26" t="str">
        <f>IF(OR(A227="",ISBLANK(Qualification!P237)),"",IF(Qualification!Y237=TRUE,INDEX(codeinst,MATCH(Qualification!P237,libinst,0)),Qualification!P237))</f>
        <v/>
      </c>
      <c r="J227" s="26" t="str">
        <f>IF(OR(A227="",ISBLANK(Qualification!Q237)),"",IF(Qualification!Z237=TRUE,INDEX(codetform,MATCH(Qualification!Q237,libtform,0)),Qualification!Q237))</f>
        <v/>
      </c>
      <c r="K227" s="26" t="str">
        <f t="shared" si="3"/>
        <v/>
      </c>
      <c r="L227" s="104" t="str">
        <f>IF(OR(A227="",ISBLANK(Qualification!R237)),"",Qualification!R237)</f>
        <v/>
      </c>
      <c r="M227" s="50" t="str">
        <f>IF(OR(A227="",ISBLANK(Qualification!S237)),"",Qualification!S237)</f>
        <v/>
      </c>
      <c r="N227" s="50" t="str">
        <f>IF(OR(A227="",ISBLANK(Qualification!T237)),"",IF(Qualification!AC237=TRUE,INDEX(coderesult,MATCH(Qualification!T237,libresult,0)),Qualification!T237))</f>
        <v/>
      </c>
      <c r="O227" s="50" t="str">
        <f>IF(OR(A227="",ISBLANK(Qualification!U237),Qualification!U237="-"),"",IF(ISNA(MATCH(Qualification!U237,libtwolang,0)),Qualification!U237,IF(Qualification!AC237=TRUE,INDEX(codetwolang,MATCH(Qualification!U237,libtwolang,0)),Qualification!U237)))</f>
        <v/>
      </c>
      <c r="P227" s="50" t="str">
        <f>IF(OR(A227="",ISBLANK(Qualification!V237)),"",Qualification!V237)</f>
        <v/>
      </c>
    </row>
    <row r="228" spans="1:16">
      <c r="A228" s="26" t="str">
        <f>IF(Qualification!$A238&lt;&gt;"",IF(Qualification!C238&lt;&gt;"",IF(Qualification!C238="LOC.ID",CONCATENATE("LOC.",Qualification!AG$12),Qualification!C238),""),"")</f>
        <v/>
      </c>
      <c r="B228" s="51" t="str">
        <f>IF(A228&lt;&gt;"",Qualification!J238,"")</f>
        <v/>
      </c>
      <c r="C228" s="26" t="str">
        <f>IF(A228&lt;&gt;"",IF(Qualification!E238=TRUE,INDEX(codesex,MATCH(Qualification!D238,libsex,0)),Qualification!D238),"")</f>
        <v/>
      </c>
      <c r="D228" s="104" t="str">
        <f>IF(OR(A228="",ISBLANK(Qualification!F238)),"",Qualification!F238)</f>
        <v/>
      </c>
      <c r="E228" s="26" t="str">
        <f>IF(A228&lt;&gt;"",IF(Qualification!I238=TRUE,IF(INDEX(codegem,MATCH(Qualification!H238,libgem,0))&lt;8000,INDEX(codegem,MATCH(Qualification!H238,libgem,0)),""),Qualification!H238),"")</f>
        <v/>
      </c>
      <c r="F228" s="26" t="str">
        <f>IF(A228&lt;&gt;"",IF(Qualification!I238=TRUE,INDEX(codegemhist,MATCH(Qualification!H238,libgem,0)),""),"")</f>
        <v/>
      </c>
      <c r="G228" s="26" t="str">
        <f>IF(A228&lt;&gt;"",IF(Qualification!I238=TRUE,IF(INDEX(codegem,MATCH(Qualification!H238,libgem,0))&gt;=8000,INDEX(codegem,MATCH(Qualification!H238,libgem,0)),""),Qualification!H238),"")</f>
        <v/>
      </c>
      <c r="H228" s="26" t="str">
        <f>IF(A228&lt;&gt;"",IF(Qualification!Y238=TRUE,INDEX(libcatidinst,MATCH(Qualification!P238,libinst,0)),""),"")</f>
        <v/>
      </c>
      <c r="I228" s="26" t="str">
        <f>IF(OR(A228="",ISBLANK(Qualification!P238)),"",IF(Qualification!Y238=TRUE,INDEX(codeinst,MATCH(Qualification!P238,libinst,0)),Qualification!P238))</f>
        <v/>
      </c>
      <c r="J228" s="26" t="str">
        <f>IF(OR(A228="",ISBLANK(Qualification!Q238)),"",IF(Qualification!Z238=TRUE,INDEX(codetform,MATCH(Qualification!Q238,libtform,0)),Qualification!Q238))</f>
        <v/>
      </c>
      <c r="K228" s="26" t="str">
        <f t="shared" si="3"/>
        <v/>
      </c>
      <c r="L228" s="104" t="str">
        <f>IF(OR(A228="",ISBLANK(Qualification!R238)),"",Qualification!R238)</f>
        <v/>
      </c>
      <c r="M228" s="50" t="str">
        <f>IF(OR(A228="",ISBLANK(Qualification!S238)),"",Qualification!S238)</f>
        <v/>
      </c>
      <c r="N228" s="50" t="str">
        <f>IF(OR(A228="",ISBLANK(Qualification!T238)),"",IF(Qualification!AC238=TRUE,INDEX(coderesult,MATCH(Qualification!T238,libresult,0)),Qualification!T238))</f>
        <v/>
      </c>
      <c r="O228" s="50" t="str">
        <f>IF(OR(A228="",ISBLANK(Qualification!U238),Qualification!U238="-"),"",IF(ISNA(MATCH(Qualification!U238,libtwolang,0)),Qualification!U238,IF(Qualification!AC238=TRUE,INDEX(codetwolang,MATCH(Qualification!U238,libtwolang,0)),Qualification!U238)))</f>
        <v/>
      </c>
      <c r="P228" s="50" t="str">
        <f>IF(OR(A228="",ISBLANK(Qualification!V238)),"",Qualification!V238)</f>
        <v/>
      </c>
    </row>
    <row r="229" spans="1:16">
      <c r="A229" s="26" t="str">
        <f>IF(Qualification!$A239&lt;&gt;"",IF(Qualification!C239&lt;&gt;"",IF(Qualification!C239="LOC.ID",CONCATENATE("LOC.",Qualification!AG$12),Qualification!C239),""),"")</f>
        <v/>
      </c>
      <c r="B229" s="51" t="str">
        <f>IF(A229&lt;&gt;"",Qualification!J239,"")</f>
        <v/>
      </c>
      <c r="C229" s="26" t="str">
        <f>IF(A229&lt;&gt;"",IF(Qualification!E239=TRUE,INDEX(codesex,MATCH(Qualification!D239,libsex,0)),Qualification!D239),"")</f>
        <v/>
      </c>
      <c r="D229" s="104" t="str">
        <f>IF(OR(A229="",ISBLANK(Qualification!F239)),"",Qualification!F239)</f>
        <v/>
      </c>
      <c r="E229" s="26" t="str">
        <f>IF(A229&lt;&gt;"",IF(Qualification!I239=TRUE,IF(INDEX(codegem,MATCH(Qualification!H239,libgem,0))&lt;8000,INDEX(codegem,MATCH(Qualification!H239,libgem,0)),""),Qualification!H239),"")</f>
        <v/>
      </c>
      <c r="F229" s="26" t="str">
        <f>IF(A229&lt;&gt;"",IF(Qualification!I239=TRUE,INDEX(codegemhist,MATCH(Qualification!H239,libgem,0)),""),"")</f>
        <v/>
      </c>
      <c r="G229" s="26" t="str">
        <f>IF(A229&lt;&gt;"",IF(Qualification!I239=TRUE,IF(INDEX(codegem,MATCH(Qualification!H239,libgem,0))&gt;=8000,INDEX(codegem,MATCH(Qualification!H239,libgem,0)),""),Qualification!H239),"")</f>
        <v/>
      </c>
      <c r="H229" s="26" t="str">
        <f>IF(A229&lt;&gt;"",IF(Qualification!Y239=TRUE,INDEX(libcatidinst,MATCH(Qualification!P239,libinst,0)),""),"")</f>
        <v/>
      </c>
      <c r="I229" s="26" t="str">
        <f>IF(OR(A229="",ISBLANK(Qualification!P239)),"",IF(Qualification!Y239=TRUE,INDEX(codeinst,MATCH(Qualification!P239,libinst,0)),Qualification!P239))</f>
        <v/>
      </c>
      <c r="J229" s="26" t="str">
        <f>IF(OR(A229="",ISBLANK(Qualification!Q239)),"",IF(Qualification!Z239=TRUE,INDEX(codetform,MATCH(Qualification!Q239,libtform,0)),Qualification!Q239))</f>
        <v/>
      </c>
      <c r="K229" s="26" t="str">
        <f t="shared" si="3"/>
        <v/>
      </c>
      <c r="L229" s="104" t="str">
        <f>IF(OR(A229="",ISBLANK(Qualification!R239)),"",Qualification!R239)</f>
        <v/>
      </c>
      <c r="M229" s="50" t="str">
        <f>IF(OR(A229="",ISBLANK(Qualification!S239)),"",Qualification!S239)</f>
        <v/>
      </c>
      <c r="N229" s="50" t="str">
        <f>IF(OR(A229="",ISBLANK(Qualification!T239)),"",IF(Qualification!AC239=TRUE,INDEX(coderesult,MATCH(Qualification!T239,libresult,0)),Qualification!T239))</f>
        <v/>
      </c>
      <c r="O229" s="50" t="str">
        <f>IF(OR(A229="",ISBLANK(Qualification!U239),Qualification!U239="-"),"",IF(ISNA(MATCH(Qualification!U239,libtwolang,0)),Qualification!U239,IF(Qualification!AC239=TRUE,INDEX(codetwolang,MATCH(Qualification!U239,libtwolang,0)),Qualification!U239)))</f>
        <v/>
      </c>
      <c r="P229" s="50" t="str">
        <f>IF(OR(A229="",ISBLANK(Qualification!V239)),"",Qualification!V239)</f>
        <v/>
      </c>
    </row>
    <row r="230" spans="1:16">
      <c r="A230" s="26" t="str">
        <f>IF(Qualification!$A240&lt;&gt;"",IF(Qualification!C240&lt;&gt;"",IF(Qualification!C240="LOC.ID",CONCATENATE("LOC.",Qualification!AG$12),Qualification!C240),""),"")</f>
        <v/>
      </c>
      <c r="B230" s="51" t="str">
        <f>IF(A230&lt;&gt;"",Qualification!J240,"")</f>
        <v/>
      </c>
      <c r="C230" s="26" t="str">
        <f>IF(A230&lt;&gt;"",IF(Qualification!E240=TRUE,INDEX(codesex,MATCH(Qualification!D240,libsex,0)),Qualification!D240),"")</f>
        <v/>
      </c>
      <c r="D230" s="104" t="str">
        <f>IF(OR(A230="",ISBLANK(Qualification!F240)),"",Qualification!F240)</f>
        <v/>
      </c>
      <c r="E230" s="26" t="str">
        <f>IF(A230&lt;&gt;"",IF(Qualification!I240=TRUE,IF(INDEX(codegem,MATCH(Qualification!H240,libgem,0))&lt;8000,INDEX(codegem,MATCH(Qualification!H240,libgem,0)),""),Qualification!H240),"")</f>
        <v/>
      </c>
      <c r="F230" s="26" t="str">
        <f>IF(A230&lt;&gt;"",IF(Qualification!I240=TRUE,INDEX(codegemhist,MATCH(Qualification!H240,libgem,0)),""),"")</f>
        <v/>
      </c>
      <c r="G230" s="26" t="str">
        <f>IF(A230&lt;&gt;"",IF(Qualification!I240=TRUE,IF(INDEX(codegem,MATCH(Qualification!H240,libgem,0))&gt;=8000,INDEX(codegem,MATCH(Qualification!H240,libgem,0)),""),Qualification!H240),"")</f>
        <v/>
      </c>
      <c r="H230" s="26" t="str">
        <f>IF(A230&lt;&gt;"",IF(Qualification!Y240=TRUE,INDEX(libcatidinst,MATCH(Qualification!P240,libinst,0)),""),"")</f>
        <v/>
      </c>
      <c r="I230" s="26" t="str">
        <f>IF(OR(A230="",ISBLANK(Qualification!P240)),"",IF(Qualification!Y240=TRUE,INDEX(codeinst,MATCH(Qualification!P240,libinst,0)),Qualification!P240))</f>
        <v/>
      </c>
      <c r="J230" s="26" t="str">
        <f>IF(OR(A230="",ISBLANK(Qualification!Q240)),"",IF(Qualification!Z240=TRUE,INDEX(codetform,MATCH(Qualification!Q240,libtform,0)),Qualification!Q240))</f>
        <v/>
      </c>
      <c r="K230" s="26" t="str">
        <f t="shared" si="3"/>
        <v/>
      </c>
      <c r="L230" s="104" t="str">
        <f>IF(OR(A230="",ISBLANK(Qualification!R240)),"",Qualification!R240)</f>
        <v/>
      </c>
      <c r="M230" s="50" t="str">
        <f>IF(OR(A230="",ISBLANK(Qualification!S240)),"",Qualification!S240)</f>
        <v/>
      </c>
      <c r="N230" s="50" t="str">
        <f>IF(OR(A230="",ISBLANK(Qualification!T240)),"",IF(Qualification!AC240=TRUE,INDEX(coderesult,MATCH(Qualification!T240,libresult,0)),Qualification!T240))</f>
        <v/>
      </c>
      <c r="O230" s="50" t="str">
        <f>IF(OR(A230="",ISBLANK(Qualification!U240),Qualification!U240="-"),"",IF(ISNA(MATCH(Qualification!U240,libtwolang,0)),Qualification!U240,IF(Qualification!AC240=TRUE,INDEX(codetwolang,MATCH(Qualification!U240,libtwolang,0)),Qualification!U240)))</f>
        <v/>
      </c>
      <c r="P230" s="50" t="str">
        <f>IF(OR(A230="",ISBLANK(Qualification!V240)),"",Qualification!V240)</f>
        <v/>
      </c>
    </row>
    <row r="231" spans="1:16">
      <c r="A231" s="26" t="str">
        <f>IF(Qualification!$A241&lt;&gt;"",IF(Qualification!C241&lt;&gt;"",IF(Qualification!C241="LOC.ID",CONCATENATE("LOC.",Qualification!AG$12),Qualification!C241),""),"")</f>
        <v/>
      </c>
      <c r="B231" s="51" t="str">
        <f>IF(A231&lt;&gt;"",Qualification!J241,"")</f>
        <v/>
      </c>
      <c r="C231" s="26" t="str">
        <f>IF(A231&lt;&gt;"",IF(Qualification!E241=TRUE,INDEX(codesex,MATCH(Qualification!D241,libsex,0)),Qualification!D241),"")</f>
        <v/>
      </c>
      <c r="D231" s="104" t="str">
        <f>IF(OR(A231="",ISBLANK(Qualification!F241)),"",Qualification!F241)</f>
        <v/>
      </c>
      <c r="E231" s="26" t="str">
        <f>IF(A231&lt;&gt;"",IF(Qualification!I241=TRUE,IF(INDEX(codegem,MATCH(Qualification!H241,libgem,0))&lt;8000,INDEX(codegem,MATCH(Qualification!H241,libgem,0)),""),Qualification!H241),"")</f>
        <v/>
      </c>
      <c r="F231" s="26" t="str">
        <f>IF(A231&lt;&gt;"",IF(Qualification!I241=TRUE,INDEX(codegemhist,MATCH(Qualification!H241,libgem,0)),""),"")</f>
        <v/>
      </c>
      <c r="G231" s="26" t="str">
        <f>IF(A231&lt;&gt;"",IF(Qualification!I241=TRUE,IF(INDEX(codegem,MATCH(Qualification!H241,libgem,0))&gt;=8000,INDEX(codegem,MATCH(Qualification!H241,libgem,0)),""),Qualification!H241),"")</f>
        <v/>
      </c>
      <c r="H231" s="26" t="str">
        <f>IF(A231&lt;&gt;"",IF(Qualification!Y241=TRUE,INDEX(libcatidinst,MATCH(Qualification!P241,libinst,0)),""),"")</f>
        <v/>
      </c>
      <c r="I231" s="26" t="str">
        <f>IF(OR(A231="",ISBLANK(Qualification!P241)),"",IF(Qualification!Y241=TRUE,INDEX(codeinst,MATCH(Qualification!P241,libinst,0)),Qualification!P241))</f>
        <v/>
      </c>
      <c r="J231" s="26" t="str">
        <f>IF(OR(A231="",ISBLANK(Qualification!Q241)),"",IF(Qualification!Z241=TRUE,INDEX(codetform,MATCH(Qualification!Q241,libtform,0)),Qualification!Q241))</f>
        <v/>
      </c>
      <c r="K231" s="26" t="str">
        <f t="shared" si="3"/>
        <v/>
      </c>
      <c r="L231" s="104" t="str">
        <f>IF(OR(A231="",ISBLANK(Qualification!R241)),"",Qualification!R241)</f>
        <v/>
      </c>
      <c r="M231" s="50" t="str">
        <f>IF(OR(A231="",ISBLANK(Qualification!S241)),"",Qualification!S241)</f>
        <v/>
      </c>
      <c r="N231" s="50" t="str">
        <f>IF(OR(A231="",ISBLANK(Qualification!T241)),"",IF(Qualification!AC241=TRUE,INDEX(coderesult,MATCH(Qualification!T241,libresult,0)),Qualification!T241))</f>
        <v/>
      </c>
      <c r="O231" s="50" t="str">
        <f>IF(OR(A231="",ISBLANK(Qualification!U241),Qualification!U241="-"),"",IF(ISNA(MATCH(Qualification!U241,libtwolang,0)),Qualification!U241,IF(Qualification!AC241=TRUE,INDEX(codetwolang,MATCH(Qualification!U241,libtwolang,0)),Qualification!U241)))</f>
        <v/>
      </c>
      <c r="P231" s="50" t="str">
        <f>IF(OR(A231="",ISBLANK(Qualification!V241)),"",Qualification!V241)</f>
        <v/>
      </c>
    </row>
    <row r="232" spans="1:16">
      <c r="A232" s="26" t="str">
        <f>IF(Qualification!$A242&lt;&gt;"",IF(Qualification!C242&lt;&gt;"",IF(Qualification!C242="LOC.ID",CONCATENATE("LOC.",Qualification!AG$12),Qualification!C242),""),"")</f>
        <v/>
      </c>
      <c r="B232" s="51" t="str">
        <f>IF(A232&lt;&gt;"",Qualification!J242,"")</f>
        <v/>
      </c>
      <c r="C232" s="26" t="str">
        <f>IF(A232&lt;&gt;"",IF(Qualification!E242=TRUE,INDEX(codesex,MATCH(Qualification!D242,libsex,0)),Qualification!D242),"")</f>
        <v/>
      </c>
      <c r="D232" s="104" t="str">
        <f>IF(OR(A232="",ISBLANK(Qualification!F242)),"",Qualification!F242)</f>
        <v/>
      </c>
      <c r="E232" s="26" t="str">
        <f>IF(A232&lt;&gt;"",IF(Qualification!I242=TRUE,IF(INDEX(codegem,MATCH(Qualification!H242,libgem,0))&lt;8000,INDEX(codegem,MATCH(Qualification!H242,libgem,0)),""),Qualification!H242),"")</f>
        <v/>
      </c>
      <c r="F232" s="26" t="str">
        <f>IF(A232&lt;&gt;"",IF(Qualification!I242=TRUE,INDEX(codegemhist,MATCH(Qualification!H242,libgem,0)),""),"")</f>
        <v/>
      </c>
      <c r="G232" s="26" t="str">
        <f>IF(A232&lt;&gt;"",IF(Qualification!I242=TRUE,IF(INDEX(codegem,MATCH(Qualification!H242,libgem,0))&gt;=8000,INDEX(codegem,MATCH(Qualification!H242,libgem,0)),""),Qualification!H242),"")</f>
        <v/>
      </c>
      <c r="H232" s="26" t="str">
        <f>IF(A232&lt;&gt;"",IF(Qualification!Y242=TRUE,INDEX(libcatidinst,MATCH(Qualification!P242,libinst,0)),""),"")</f>
        <v/>
      </c>
      <c r="I232" s="26" t="str">
        <f>IF(OR(A232="",ISBLANK(Qualification!P242)),"",IF(Qualification!Y242=TRUE,INDEX(codeinst,MATCH(Qualification!P242,libinst,0)),Qualification!P242))</f>
        <v/>
      </c>
      <c r="J232" s="26" t="str">
        <f>IF(OR(A232="",ISBLANK(Qualification!Q242)),"",IF(Qualification!Z242=TRUE,INDEX(codetform,MATCH(Qualification!Q242,libtform,0)),Qualification!Q242))</f>
        <v/>
      </c>
      <c r="K232" s="26" t="str">
        <f t="shared" si="3"/>
        <v/>
      </c>
      <c r="L232" s="104" t="str">
        <f>IF(OR(A232="",ISBLANK(Qualification!R242)),"",Qualification!R242)</f>
        <v/>
      </c>
      <c r="M232" s="50" t="str">
        <f>IF(OR(A232="",ISBLANK(Qualification!S242)),"",Qualification!S242)</f>
        <v/>
      </c>
      <c r="N232" s="50" t="str">
        <f>IF(OR(A232="",ISBLANK(Qualification!T242)),"",IF(Qualification!AC242=TRUE,INDEX(coderesult,MATCH(Qualification!T242,libresult,0)),Qualification!T242))</f>
        <v/>
      </c>
      <c r="O232" s="50" t="str">
        <f>IF(OR(A232="",ISBLANK(Qualification!U242),Qualification!U242="-"),"",IF(ISNA(MATCH(Qualification!U242,libtwolang,0)),Qualification!U242,IF(Qualification!AC242=TRUE,INDEX(codetwolang,MATCH(Qualification!U242,libtwolang,0)),Qualification!U242)))</f>
        <v/>
      </c>
      <c r="P232" s="50" t="str">
        <f>IF(OR(A232="",ISBLANK(Qualification!V242)),"",Qualification!V242)</f>
        <v/>
      </c>
    </row>
    <row r="233" spans="1:16">
      <c r="A233" s="26" t="str">
        <f>IF(Qualification!$A243&lt;&gt;"",IF(Qualification!C243&lt;&gt;"",IF(Qualification!C243="LOC.ID",CONCATENATE("LOC.",Qualification!AG$12),Qualification!C243),""),"")</f>
        <v/>
      </c>
      <c r="B233" s="51" t="str">
        <f>IF(A233&lt;&gt;"",Qualification!J243,"")</f>
        <v/>
      </c>
      <c r="C233" s="26" t="str">
        <f>IF(A233&lt;&gt;"",IF(Qualification!E243=TRUE,INDEX(codesex,MATCH(Qualification!D243,libsex,0)),Qualification!D243),"")</f>
        <v/>
      </c>
      <c r="D233" s="104" t="str">
        <f>IF(OR(A233="",ISBLANK(Qualification!F243)),"",Qualification!F243)</f>
        <v/>
      </c>
      <c r="E233" s="26" t="str">
        <f>IF(A233&lt;&gt;"",IF(Qualification!I243=TRUE,IF(INDEX(codegem,MATCH(Qualification!H243,libgem,0))&lt;8000,INDEX(codegem,MATCH(Qualification!H243,libgem,0)),""),Qualification!H243),"")</f>
        <v/>
      </c>
      <c r="F233" s="26" t="str">
        <f>IF(A233&lt;&gt;"",IF(Qualification!I243=TRUE,INDEX(codegemhist,MATCH(Qualification!H243,libgem,0)),""),"")</f>
        <v/>
      </c>
      <c r="G233" s="26" t="str">
        <f>IF(A233&lt;&gt;"",IF(Qualification!I243=TRUE,IF(INDEX(codegem,MATCH(Qualification!H243,libgem,0))&gt;=8000,INDEX(codegem,MATCH(Qualification!H243,libgem,0)),""),Qualification!H243),"")</f>
        <v/>
      </c>
      <c r="H233" s="26" t="str">
        <f>IF(A233&lt;&gt;"",IF(Qualification!Y243=TRUE,INDEX(libcatidinst,MATCH(Qualification!P243,libinst,0)),""),"")</f>
        <v/>
      </c>
      <c r="I233" s="26" t="str">
        <f>IF(OR(A233="",ISBLANK(Qualification!P243)),"",IF(Qualification!Y243=TRUE,INDEX(codeinst,MATCH(Qualification!P243,libinst,0)),Qualification!P243))</f>
        <v/>
      </c>
      <c r="J233" s="26" t="str">
        <f>IF(OR(A233="",ISBLANK(Qualification!Q243)),"",IF(Qualification!Z243=TRUE,INDEX(codetform,MATCH(Qualification!Q243,libtform,0)),Qualification!Q243))</f>
        <v/>
      </c>
      <c r="K233" s="26" t="str">
        <f t="shared" si="3"/>
        <v/>
      </c>
      <c r="L233" s="104" t="str">
        <f>IF(OR(A233="",ISBLANK(Qualification!R243)),"",Qualification!R243)</f>
        <v/>
      </c>
      <c r="M233" s="50" t="str">
        <f>IF(OR(A233="",ISBLANK(Qualification!S243)),"",Qualification!S243)</f>
        <v/>
      </c>
      <c r="N233" s="50" t="str">
        <f>IF(OR(A233="",ISBLANK(Qualification!T243)),"",IF(Qualification!AC243=TRUE,INDEX(coderesult,MATCH(Qualification!T243,libresult,0)),Qualification!T243))</f>
        <v/>
      </c>
      <c r="O233" s="50" t="str">
        <f>IF(OR(A233="",ISBLANK(Qualification!U243),Qualification!U243="-"),"",IF(ISNA(MATCH(Qualification!U243,libtwolang,0)),Qualification!U243,IF(Qualification!AC243=TRUE,INDEX(codetwolang,MATCH(Qualification!U243,libtwolang,0)),Qualification!U243)))</f>
        <v/>
      </c>
      <c r="P233" s="50" t="str">
        <f>IF(OR(A233="",ISBLANK(Qualification!V243)),"",Qualification!V243)</f>
        <v/>
      </c>
    </row>
    <row r="234" spans="1:16">
      <c r="A234" s="26" t="str">
        <f>IF(Qualification!$A244&lt;&gt;"",IF(Qualification!C244&lt;&gt;"",IF(Qualification!C244="LOC.ID",CONCATENATE("LOC.",Qualification!AG$12),Qualification!C244),""),"")</f>
        <v/>
      </c>
      <c r="B234" s="51" t="str">
        <f>IF(A234&lt;&gt;"",Qualification!J244,"")</f>
        <v/>
      </c>
      <c r="C234" s="26" t="str">
        <f>IF(A234&lt;&gt;"",IF(Qualification!E244=TRUE,INDEX(codesex,MATCH(Qualification!D244,libsex,0)),Qualification!D244),"")</f>
        <v/>
      </c>
      <c r="D234" s="104" t="str">
        <f>IF(OR(A234="",ISBLANK(Qualification!F244)),"",Qualification!F244)</f>
        <v/>
      </c>
      <c r="E234" s="26" t="str">
        <f>IF(A234&lt;&gt;"",IF(Qualification!I244=TRUE,IF(INDEX(codegem,MATCH(Qualification!H244,libgem,0))&lt;8000,INDEX(codegem,MATCH(Qualification!H244,libgem,0)),""),Qualification!H244),"")</f>
        <v/>
      </c>
      <c r="F234" s="26" t="str">
        <f>IF(A234&lt;&gt;"",IF(Qualification!I244=TRUE,INDEX(codegemhist,MATCH(Qualification!H244,libgem,0)),""),"")</f>
        <v/>
      </c>
      <c r="G234" s="26" t="str">
        <f>IF(A234&lt;&gt;"",IF(Qualification!I244=TRUE,IF(INDEX(codegem,MATCH(Qualification!H244,libgem,0))&gt;=8000,INDEX(codegem,MATCH(Qualification!H244,libgem,0)),""),Qualification!H244),"")</f>
        <v/>
      </c>
      <c r="H234" s="26" t="str">
        <f>IF(A234&lt;&gt;"",IF(Qualification!Y244=TRUE,INDEX(libcatidinst,MATCH(Qualification!P244,libinst,0)),""),"")</f>
        <v/>
      </c>
      <c r="I234" s="26" t="str">
        <f>IF(OR(A234="",ISBLANK(Qualification!P244)),"",IF(Qualification!Y244=TRUE,INDEX(codeinst,MATCH(Qualification!P244,libinst,0)),Qualification!P244))</f>
        <v/>
      </c>
      <c r="J234" s="26" t="str">
        <f>IF(OR(A234="",ISBLANK(Qualification!Q244)),"",IF(Qualification!Z244=TRUE,INDEX(codetform,MATCH(Qualification!Q244,libtform,0)),Qualification!Q244))</f>
        <v/>
      </c>
      <c r="K234" s="26" t="str">
        <f t="shared" si="3"/>
        <v/>
      </c>
      <c r="L234" s="104" t="str">
        <f>IF(OR(A234="",ISBLANK(Qualification!R244)),"",Qualification!R244)</f>
        <v/>
      </c>
      <c r="M234" s="50" t="str">
        <f>IF(OR(A234="",ISBLANK(Qualification!S244)),"",Qualification!S244)</f>
        <v/>
      </c>
      <c r="N234" s="50" t="str">
        <f>IF(OR(A234="",ISBLANK(Qualification!T244)),"",IF(Qualification!AC244=TRUE,INDEX(coderesult,MATCH(Qualification!T244,libresult,0)),Qualification!T244))</f>
        <v/>
      </c>
      <c r="O234" s="50" t="str">
        <f>IF(OR(A234="",ISBLANK(Qualification!U244),Qualification!U244="-"),"",IF(ISNA(MATCH(Qualification!U244,libtwolang,0)),Qualification!U244,IF(Qualification!AC244=TRUE,INDEX(codetwolang,MATCH(Qualification!U244,libtwolang,0)),Qualification!U244)))</f>
        <v/>
      </c>
      <c r="P234" s="50" t="str">
        <f>IF(OR(A234="",ISBLANK(Qualification!V244)),"",Qualification!V244)</f>
        <v/>
      </c>
    </row>
    <row r="235" spans="1:16">
      <c r="A235" s="26" t="str">
        <f>IF(Qualification!$A245&lt;&gt;"",IF(Qualification!C245&lt;&gt;"",IF(Qualification!C245="LOC.ID",CONCATENATE("LOC.",Qualification!AG$12),Qualification!C245),""),"")</f>
        <v/>
      </c>
      <c r="B235" s="51" t="str">
        <f>IF(A235&lt;&gt;"",Qualification!J245,"")</f>
        <v/>
      </c>
      <c r="C235" s="26" t="str">
        <f>IF(A235&lt;&gt;"",IF(Qualification!E245=TRUE,INDEX(codesex,MATCH(Qualification!D245,libsex,0)),Qualification!D245),"")</f>
        <v/>
      </c>
      <c r="D235" s="104" t="str">
        <f>IF(OR(A235="",ISBLANK(Qualification!F245)),"",Qualification!F245)</f>
        <v/>
      </c>
      <c r="E235" s="26" t="str">
        <f>IF(A235&lt;&gt;"",IF(Qualification!I245=TRUE,IF(INDEX(codegem,MATCH(Qualification!H245,libgem,0))&lt;8000,INDEX(codegem,MATCH(Qualification!H245,libgem,0)),""),Qualification!H245),"")</f>
        <v/>
      </c>
      <c r="F235" s="26" t="str">
        <f>IF(A235&lt;&gt;"",IF(Qualification!I245=TRUE,INDEX(codegemhist,MATCH(Qualification!H245,libgem,0)),""),"")</f>
        <v/>
      </c>
      <c r="G235" s="26" t="str">
        <f>IF(A235&lt;&gt;"",IF(Qualification!I245=TRUE,IF(INDEX(codegem,MATCH(Qualification!H245,libgem,0))&gt;=8000,INDEX(codegem,MATCH(Qualification!H245,libgem,0)),""),Qualification!H245),"")</f>
        <v/>
      </c>
      <c r="H235" s="26" t="str">
        <f>IF(A235&lt;&gt;"",IF(Qualification!Y245=TRUE,INDEX(libcatidinst,MATCH(Qualification!P245,libinst,0)),""),"")</f>
        <v/>
      </c>
      <c r="I235" s="26" t="str">
        <f>IF(OR(A235="",ISBLANK(Qualification!P245)),"",IF(Qualification!Y245=TRUE,INDEX(codeinst,MATCH(Qualification!P245,libinst,0)),Qualification!P245))</f>
        <v/>
      </c>
      <c r="J235" s="26" t="str">
        <f>IF(OR(A235="",ISBLANK(Qualification!Q245)),"",IF(Qualification!Z245=TRUE,INDEX(codetform,MATCH(Qualification!Q245,libtform,0)),Qualification!Q245))</f>
        <v/>
      </c>
      <c r="K235" s="26" t="str">
        <f t="shared" si="3"/>
        <v/>
      </c>
      <c r="L235" s="104" t="str">
        <f>IF(OR(A235="",ISBLANK(Qualification!R245)),"",Qualification!R245)</f>
        <v/>
      </c>
      <c r="M235" s="50" t="str">
        <f>IF(OR(A235="",ISBLANK(Qualification!S245)),"",Qualification!S245)</f>
        <v/>
      </c>
      <c r="N235" s="50" t="str">
        <f>IF(OR(A235="",ISBLANK(Qualification!T245)),"",IF(Qualification!AC245=TRUE,INDEX(coderesult,MATCH(Qualification!T245,libresult,0)),Qualification!T245))</f>
        <v/>
      </c>
      <c r="O235" s="50" t="str">
        <f>IF(OR(A235="",ISBLANK(Qualification!U245),Qualification!U245="-"),"",IF(ISNA(MATCH(Qualification!U245,libtwolang,0)),Qualification!U245,IF(Qualification!AC245=TRUE,INDEX(codetwolang,MATCH(Qualification!U245,libtwolang,0)),Qualification!U245)))</f>
        <v/>
      </c>
      <c r="P235" s="50" t="str">
        <f>IF(OR(A235="",ISBLANK(Qualification!V245)),"",Qualification!V245)</f>
        <v/>
      </c>
    </row>
    <row r="236" spans="1:16">
      <c r="A236" s="26" t="str">
        <f>IF(Qualification!$A246&lt;&gt;"",IF(Qualification!C246&lt;&gt;"",IF(Qualification!C246="LOC.ID",CONCATENATE("LOC.",Qualification!AG$12),Qualification!C246),""),"")</f>
        <v/>
      </c>
      <c r="B236" s="51" t="str">
        <f>IF(A236&lt;&gt;"",Qualification!J246,"")</f>
        <v/>
      </c>
      <c r="C236" s="26" t="str">
        <f>IF(A236&lt;&gt;"",IF(Qualification!E246=TRUE,INDEX(codesex,MATCH(Qualification!D246,libsex,0)),Qualification!D246),"")</f>
        <v/>
      </c>
      <c r="D236" s="104" t="str">
        <f>IF(OR(A236="",ISBLANK(Qualification!F246)),"",Qualification!F246)</f>
        <v/>
      </c>
      <c r="E236" s="26" t="str">
        <f>IF(A236&lt;&gt;"",IF(Qualification!I246=TRUE,IF(INDEX(codegem,MATCH(Qualification!H246,libgem,0))&lt;8000,INDEX(codegem,MATCH(Qualification!H246,libgem,0)),""),Qualification!H246),"")</f>
        <v/>
      </c>
      <c r="F236" s="26" t="str">
        <f>IF(A236&lt;&gt;"",IF(Qualification!I246=TRUE,INDEX(codegemhist,MATCH(Qualification!H246,libgem,0)),""),"")</f>
        <v/>
      </c>
      <c r="G236" s="26" t="str">
        <f>IF(A236&lt;&gt;"",IF(Qualification!I246=TRUE,IF(INDEX(codegem,MATCH(Qualification!H246,libgem,0))&gt;=8000,INDEX(codegem,MATCH(Qualification!H246,libgem,0)),""),Qualification!H246),"")</f>
        <v/>
      </c>
      <c r="H236" s="26" t="str">
        <f>IF(A236&lt;&gt;"",IF(Qualification!Y246=TRUE,INDEX(libcatidinst,MATCH(Qualification!P246,libinst,0)),""),"")</f>
        <v/>
      </c>
      <c r="I236" s="26" t="str">
        <f>IF(OR(A236="",ISBLANK(Qualification!P246)),"",IF(Qualification!Y246=TRUE,INDEX(codeinst,MATCH(Qualification!P246,libinst,0)),Qualification!P246))</f>
        <v/>
      </c>
      <c r="J236" s="26" t="str">
        <f>IF(OR(A236="",ISBLANK(Qualification!Q246)),"",IF(Qualification!Z246=TRUE,INDEX(codetform,MATCH(Qualification!Q246,libtform,0)),Qualification!Q246))</f>
        <v/>
      </c>
      <c r="K236" s="26" t="str">
        <f t="shared" si="3"/>
        <v/>
      </c>
      <c r="L236" s="104" t="str">
        <f>IF(OR(A236="",ISBLANK(Qualification!R246)),"",Qualification!R246)</f>
        <v/>
      </c>
      <c r="M236" s="50" t="str">
        <f>IF(OR(A236="",ISBLANK(Qualification!S246)),"",Qualification!S246)</f>
        <v/>
      </c>
      <c r="N236" s="50" t="str">
        <f>IF(OR(A236="",ISBLANK(Qualification!T246)),"",IF(Qualification!AC246=TRUE,INDEX(coderesult,MATCH(Qualification!T246,libresult,0)),Qualification!T246))</f>
        <v/>
      </c>
      <c r="O236" s="50" t="str">
        <f>IF(OR(A236="",ISBLANK(Qualification!U246),Qualification!U246="-"),"",IF(ISNA(MATCH(Qualification!U246,libtwolang,0)),Qualification!U246,IF(Qualification!AC246=TRUE,INDEX(codetwolang,MATCH(Qualification!U246,libtwolang,0)),Qualification!U246)))</f>
        <v/>
      </c>
      <c r="P236" s="50" t="str">
        <f>IF(OR(A236="",ISBLANK(Qualification!V246)),"",Qualification!V246)</f>
        <v/>
      </c>
    </row>
    <row r="237" spans="1:16">
      <c r="A237" s="26" t="str">
        <f>IF(Qualification!$A247&lt;&gt;"",IF(Qualification!C247&lt;&gt;"",IF(Qualification!C247="LOC.ID",CONCATENATE("LOC.",Qualification!AG$12),Qualification!C247),""),"")</f>
        <v/>
      </c>
      <c r="B237" s="51" t="str">
        <f>IF(A237&lt;&gt;"",Qualification!J247,"")</f>
        <v/>
      </c>
      <c r="C237" s="26" t="str">
        <f>IF(A237&lt;&gt;"",IF(Qualification!E247=TRUE,INDEX(codesex,MATCH(Qualification!D247,libsex,0)),Qualification!D247),"")</f>
        <v/>
      </c>
      <c r="D237" s="104" t="str">
        <f>IF(OR(A237="",ISBLANK(Qualification!F247)),"",Qualification!F247)</f>
        <v/>
      </c>
      <c r="E237" s="26" t="str">
        <f>IF(A237&lt;&gt;"",IF(Qualification!I247=TRUE,IF(INDEX(codegem,MATCH(Qualification!H247,libgem,0))&lt;8000,INDEX(codegem,MATCH(Qualification!H247,libgem,0)),""),Qualification!H247),"")</f>
        <v/>
      </c>
      <c r="F237" s="26" t="str">
        <f>IF(A237&lt;&gt;"",IF(Qualification!I247=TRUE,INDEX(codegemhist,MATCH(Qualification!H247,libgem,0)),""),"")</f>
        <v/>
      </c>
      <c r="G237" s="26" t="str">
        <f>IF(A237&lt;&gt;"",IF(Qualification!I247=TRUE,IF(INDEX(codegem,MATCH(Qualification!H247,libgem,0))&gt;=8000,INDEX(codegem,MATCH(Qualification!H247,libgem,0)),""),Qualification!H247),"")</f>
        <v/>
      </c>
      <c r="H237" s="26" t="str">
        <f>IF(A237&lt;&gt;"",IF(Qualification!Y247=TRUE,INDEX(libcatidinst,MATCH(Qualification!P247,libinst,0)),""),"")</f>
        <v/>
      </c>
      <c r="I237" s="26" t="str">
        <f>IF(OR(A237="",ISBLANK(Qualification!P247)),"",IF(Qualification!Y247=TRUE,INDEX(codeinst,MATCH(Qualification!P247,libinst,0)),Qualification!P247))</f>
        <v/>
      </c>
      <c r="J237" s="26" t="str">
        <f>IF(OR(A237="",ISBLANK(Qualification!Q247)),"",IF(Qualification!Z247=TRUE,INDEX(codetform,MATCH(Qualification!Q247,libtform,0)),Qualification!Q247))</f>
        <v/>
      </c>
      <c r="K237" s="26" t="str">
        <f t="shared" si="3"/>
        <v/>
      </c>
      <c r="L237" s="104" t="str">
        <f>IF(OR(A237="",ISBLANK(Qualification!R247)),"",Qualification!R247)</f>
        <v/>
      </c>
      <c r="M237" s="50" t="str">
        <f>IF(OR(A237="",ISBLANK(Qualification!S247)),"",Qualification!S247)</f>
        <v/>
      </c>
      <c r="N237" s="50" t="str">
        <f>IF(OR(A237="",ISBLANK(Qualification!T247)),"",IF(Qualification!AC247=TRUE,INDEX(coderesult,MATCH(Qualification!T247,libresult,0)),Qualification!T247))</f>
        <v/>
      </c>
      <c r="O237" s="50" t="str">
        <f>IF(OR(A237="",ISBLANK(Qualification!U247),Qualification!U247="-"),"",IF(ISNA(MATCH(Qualification!U247,libtwolang,0)),Qualification!U247,IF(Qualification!AC247=TRUE,INDEX(codetwolang,MATCH(Qualification!U247,libtwolang,0)),Qualification!U247)))</f>
        <v/>
      </c>
      <c r="P237" s="50" t="str">
        <f>IF(OR(A237="",ISBLANK(Qualification!V247)),"",Qualification!V247)</f>
        <v/>
      </c>
    </row>
    <row r="238" spans="1:16">
      <c r="A238" s="26" t="str">
        <f>IF(Qualification!$A248&lt;&gt;"",IF(Qualification!C248&lt;&gt;"",IF(Qualification!C248="LOC.ID",CONCATENATE("LOC.",Qualification!AG$12),Qualification!C248),""),"")</f>
        <v/>
      </c>
      <c r="B238" s="51" t="str">
        <f>IF(A238&lt;&gt;"",Qualification!J248,"")</f>
        <v/>
      </c>
      <c r="C238" s="26" t="str">
        <f>IF(A238&lt;&gt;"",IF(Qualification!E248=TRUE,INDEX(codesex,MATCH(Qualification!D248,libsex,0)),Qualification!D248),"")</f>
        <v/>
      </c>
      <c r="D238" s="104" t="str">
        <f>IF(OR(A238="",ISBLANK(Qualification!F248)),"",Qualification!F248)</f>
        <v/>
      </c>
      <c r="E238" s="26" t="str">
        <f>IF(A238&lt;&gt;"",IF(Qualification!I248=TRUE,IF(INDEX(codegem,MATCH(Qualification!H248,libgem,0))&lt;8000,INDEX(codegem,MATCH(Qualification!H248,libgem,0)),""),Qualification!H248),"")</f>
        <v/>
      </c>
      <c r="F238" s="26" t="str">
        <f>IF(A238&lt;&gt;"",IF(Qualification!I248=TRUE,INDEX(codegemhist,MATCH(Qualification!H248,libgem,0)),""),"")</f>
        <v/>
      </c>
      <c r="G238" s="26" t="str">
        <f>IF(A238&lt;&gt;"",IF(Qualification!I248=TRUE,IF(INDEX(codegem,MATCH(Qualification!H248,libgem,0))&gt;=8000,INDEX(codegem,MATCH(Qualification!H248,libgem,0)),""),Qualification!H248),"")</f>
        <v/>
      </c>
      <c r="H238" s="26" t="str">
        <f>IF(A238&lt;&gt;"",IF(Qualification!Y248=TRUE,INDEX(libcatidinst,MATCH(Qualification!P248,libinst,0)),""),"")</f>
        <v/>
      </c>
      <c r="I238" s="26" t="str">
        <f>IF(OR(A238="",ISBLANK(Qualification!P248)),"",IF(Qualification!Y248=TRUE,INDEX(codeinst,MATCH(Qualification!P248,libinst,0)),Qualification!P248))</f>
        <v/>
      </c>
      <c r="J238" s="26" t="str">
        <f>IF(OR(A238="",ISBLANK(Qualification!Q248)),"",IF(Qualification!Z248=TRUE,INDEX(codetform,MATCH(Qualification!Q248,libtform,0)),Qualification!Q248))</f>
        <v/>
      </c>
      <c r="K238" s="26" t="str">
        <f t="shared" si="3"/>
        <v/>
      </c>
      <c r="L238" s="104" t="str">
        <f>IF(OR(A238="",ISBLANK(Qualification!R248)),"",Qualification!R248)</f>
        <v/>
      </c>
      <c r="M238" s="50" t="str">
        <f>IF(OR(A238="",ISBLANK(Qualification!S248)),"",Qualification!S248)</f>
        <v/>
      </c>
      <c r="N238" s="50" t="str">
        <f>IF(OR(A238="",ISBLANK(Qualification!T248)),"",IF(Qualification!AC248=TRUE,INDEX(coderesult,MATCH(Qualification!T248,libresult,0)),Qualification!T248))</f>
        <v/>
      </c>
      <c r="O238" s="50" t="str">
        <f>IF(OR(A238="",ISBLANK(Qualification!U248),Qualification!U248="-"),"",IF(ISNA(MATCH(Qualification!U248,libtwolang,0)),Qualification!U248,IF(Qualification!AC248=TRUE,INDEX(codetwolang,MATCH(Qualification!U248,libtwolang,0)),Qualification!U248)))</f>
        <v/>
      </c>
      <c r="P238" s="50" t="str">
        <f>IF(OR(A238="",ISBLANK(Qualification!V248)),"",Qualification!V248)</f>
        <v/>
      </c>
    </row>
    <row r="239" spans="1:16">
      <c r="A239" s="26" t="str">
        <f>IF(Qualification!$A249&lt;&gt;"",IF(Qualification!C249&lt;&gt;"",IF(Qualification!C249="LOC.ID",CONCATENATE("LOC.",Qualification!AG$12),Qualification!C249),""),"")</f>
        <v/>
      </c>
      <c r="B239" s="51" t="str">
        <f>IF(A239&lt;&gt;"",Qualification!J249,"")</f>
        <v/>
      </c>
      <c r="C239" s="26" t="str">
        <f>IF(A239&lt;&gt;"",IF(Qualification!E249=TRUE,INDEX(codesex,MATCH(Qualification!D249,libsex,0)),Qualification!D249),"")</f>
        <v/>
      </c>
      <c r="D239" s="104" t="str">
        <f>IF(OR(A239="",ISBLANK(Qualification!F249)),"",Qualification!F249)</f>
        <v/>
      </c>
      <c r="E239" s="26" t="str">
        <f>IF(A239&lt;&gt;"",IF(Qualification!I249=TRUE,IF(INDEX(codegem,MATCH(Qualification!H249,libgem,0))&lt;8000,INDEX(codegem,MATCH(Qualification!H249,libgem,0)),""),Qualification!H249),"")</f>
        <v/>
      </c>
      <c r="F239" s="26" t="str">
        <f>IF(A239&lt;&gt;"",IF(Qualification!I249=TRUE,INDEX(codegemhist,MATCH(Qualification!H249,libgem,0)),""),"")</f>
        <v/>
      </c>
      <c r="G239" s="26" t="str">
        <f>IF(A239&lt;&gt;"",IF(Qualification!I249=TRUE,IF(INDEX(codegem,MATCH(Qualification!H249,libgem,0))&gt;=8000,INDEX(codegem,MATCH(Qualification!H249,libgem,0)),""),Qualification!H249),"")</f>
        <v/>
      </c>
      <c r="H239" s="26" t="str">
        <f>IF(A239&lt;&gt;"",IF(Qualification!Y249=TRUE,INDEX(libcatidinst,MATCH(Qualification!P249,libinst,0)),""),"")</f>
        <v/>
      </c>
      <c r="I239" s="26" t="str">
        <f>IF(OR(A239="",ISBLANK(Qualification!P249)),"",IF(Qualification!Y249=TRUE,INDEX(codeinst,MATCH(Qualification!P249,libinst,0)),Qualification!P249))</f>
        <v/>
      </c>
      <c r="J239" s="26" t="str">
        <f>IF(OR(A239="",ISBLANK(Qualification!Q249)),"",IF(Qualification!Z249=TRUE,INDEX(codetform,MATCH(Qualification!Q249,libtform,0)),Qualification!Q249))</f>
        <v/>
      </c>
      <c r="K239" s="26" t="str">
        <f t="shared" si="3"/>
        <v/>
      </c>
      <c r="L239" s="104" t="str">
        <f>IF(OR(A239="",ISBLANK(Qualification!R249)),"",Qualification!R249)</f>
        <v/>
      </c>
      <c r="M239" s="50" t="str">
        <f>IF(OR(A239="",ISBLANK(Qualification!S249)),"",Qualification!S249)</f>
        <v/>
      </c>
      <c r="N239" s="50" t="str">
        <f>IF(OR(A239="",ISBLANK(Qualification!T249)),"",IF(Qualification!AC249=TRUE,INDEX(coderesult,MATCH(Qualification!T249,libresult,0)),Qualification!T249))</f>
        <v/>
      </c>
      <c r="O239" s="50" t="str">
        <f>IF(OR(A239="",ISBLANK(Qualification!U249),Qualification!U249="-"),"",IF(ISNA(MATCH(Qualification!U249,libtwolang,0)),Qualification!U249,IF(Qualification!AC249=TRUE,INDEX(codetwolang,MATCH(Qualification!U249,libtwolang,0)),Qualification!U249)))</f>
        <v/>
      </c>
      <c r="P239" s="50" t="str">
        <f>IF(OR(A239="",ISBLANK(Qualification!V249)),"",Qualification!V249)</f>
        <v/>
      </c>
    </row>
    <row r="240" spans="1:16">
      <c r="A240" s="26" t="str">
        <f>IF(Qualification!$A250&lt;&gt;"",IF(Qualification!C250&lt;&gt;"",IF(Qualification!C250="LOC.ID",CONCATENATE("LOC.",Qualification!AG$12),Qualification!C250),""),"")</f>
        <v/>
      </c>
      <c r="B240" s="51" t="str">
        <f>IF(A240&lt;&gt;"",Qualification!J250,"")</f>
        <v/>
      </c>
      <c r="C240" s="26" t="str">
        <f>IF(A240&lt;&gt;"",IF(Qualification!E250=TRUE,INDEX(codesex,MATCH(Qualification!D250,libsex,0)),Qualification!D250),"")</f>
        <v/>
      </c>
      <c r="D240" s="104" t="str">
        <f>IF(OR(A240="",ISBLANK(Qualification!F250)),"",Qualification!F250)</f>
        <v/>
      </c>
      <c r="E240" s="26" t="str">
        <f>IF(A240&lt;&gt;"",IF(Qualification!I250=TRUE,IF(INDEX(codegem,MATCH(Qualification!H250,libgem,0))&lt;8000,INDEX(codegem,MATCH(Qualification!H250,libgem,0)),""),Qualification!H250),"")</f>
        <v/>
      </c>
      <c r="F240" s="26" t="str">
        <f>IF(A240&lt;&gt;"",IF(Qualification!I250=TRUE,INDEX(codegemhist,MATCH(Qualification!H250,libgem,0)),""),"")</f>
        <v/>
      </c>
      <c r="G240" s="26" t="str">
        <f>IF(A240&lt;&gt;"",IF(Qualification!I250=TRUE,IF(INDEX(codegem,MATCH(Qualification!H250,libgem,0))&gt;=8000,INDEX(codegem,MATCH(Qualification!H250,libgem,0)),""),Qualification!H250),"")</f>
        <v/>
      </c>
      <c r="H240" s="26" t="str">
        <f>IF(A240&lt;&gt;"",IF(Qualification!Y250=TRUE,INDEX(libcatidinst,MATCH(Qualification!P250,libinst,0)),""),"")</f>
        <v/>
      </c>
      <c r="I240" s="26" t="str">
        <f>IF(OR(A240="",ISBLANK(Qualification!P250)),"",IF(Qualification!Y250=TRUE,INDEX(codeinst,MATCH(Qualification!P250,libinst,0)),Qualification!P250))</f>
        <v/>
      </c>
      <c r="J240" s="26" t="str">
        <f>IF(OR(A240="",ISBLANK(Qualification!Q250)),"",IF(Qualification!Z250=TRUE,INDEX(codetform,MATCH(Qualification!Q250,libtform,0)),Qualification!Q250))</f>
        <v/>
      </c>
      <c r="K240" s="26" t="str">
        <f t="shared" si="3"/>
        <v/>
      </c>
      <c r="L240" s="104" t="str">
        <f>IF(OR(A240="",ISBLANK(Qualification!R250)),"",Qualification!R250)</f>
        <v/>
      </c>
      <c r="M240" s="50" t="str">
        <f>IF(OR(A240="",ISBLANK(Qualification!S250)),"",Qualification!S250)</f>
        <v/>
      </c>
      <c r="N240" s="50" t="str">
        <f>IF(OR(A240="",ISBLANK(Qualification!T250)),"",IF(Qualification!AC250=TRUE,INDEX(coderesult,MATCH(Qualification!T250,libresult,0)),Qualification!T250))</f>
        <v/>
      </c>
      <c r="O240" s="50" t="str">
        <f>IF(OR(A240="",ISBLANK(Qualification!U250),Qualification!U250="-"),"",IF(ISNA(MATCH(Qualification!U250,libtwolang,0)),Qualification!U250,IF(Qualification!AC250=TRUE,INDEX(codetwolang,MATCH(Qualification!U250,libtwolang,0)),Qualification!U250)))</f>
        <v/>
      </c>
      <c r="P240" s="50" t="str">
        <f>IF(OR(A240="",ISBLANK(Qualification!V250)),"",Qualification!V250)</f>
        <v/>
      </c>
    </row>
    <row r="241" spans="1:16">
      <c r="A241" s="26" t="str">
        <f>IF(Qualification!$A251&lt;&gt;"",IF(Qualification!C251&lt;&gt;"",IF(Qualification!C251="LOC.ID",CONCATENATE("LOC.",Qualification!AG$12),Qualification!C251),""),"")</f>
        <v/>
      </c>
      <c r="B241" s="51" t="str">
        <f>IF(A241&lt;&gt;"",Qualification!J251,"")</f>
        <v/>
      </c>
      <c r="C241" s="26" t="str">
        <f>IF(A241&lt;&gt;"",IF(Qualification!E251=TRUE,INDEX(codesex,MATCH(Qualification!D251,libsex,0)),Qualification!D251),"")</f>
        <v/>
      </c>
      <c r="D241" s="104" t="str">
        <f>IF(OR(A241="",ISBLANK(Qualification!F251)),"",Qualification!F251)</f>
        <v/>
      </c>
      <c r="E241" s="26" t="str">
        <f>IF(A241&lt;&gt;"",IF(Qualification!I251=TRUE,IF(INDEX(codegem,MATCH(Qualification!H251,libgem,0))&lt;8000,INDEX(codegem,MATCH(Qualification!H251,libgem,0)),""),Qualification!H251),"")</f>
        <v/>
      </c>
      <c r="F241" s="26" t="str">
        <f>IF(A241&lt;&gt;"",IF(Qualification!I251=TRUE,INDEX(codegemhist,MATCH(Qualification!H251,libgem,0)),""),"")</f>
        <v/>
      </c>
      <c r="G241" s="26" t="str">
        <f>IF(A241&lt;&gt;"",IF(Qualification!I251=TRUE,IF(INDEX(codegem,MATCH(Qualification!H251,libgem,0))&gt;=8000,INDEX(codegem,MATCH(Qualification!H251,libgem,0)),""),Qualification!H251),"")</f>
        <v/>
      </c>
      <c r="H241" s="26" t="str">
        <f>IF(A241&lt;&gt;"",IF(Qualification!Y251=TRUE,INDEX(libcatidinst,MATCH(Qualification!P251,libinst,0)),""),"")</f>
        <v/>
      </c>
      <c r="I241" s="26" t="str">
        <f>IF(OR(A241="",ISBLANK(Qualification!P251)),"",IF(Qualification!Y251=TRUE,INDEX(codeinst,MATCH(Qualification!P251,libinst,0)),Qualification!P251))</f>
        <v/>
      </c>
      <c r="J241" s="26" t="str">
        <f>IF(OR(A241="",ISBLANK(Qualification!Q251)),"",IF(Qualification!Z251=TRUE,INDEX(codetform,MATCH(Qualification!Q251,libtform,0)),Qualification!Q251))</f>
        <v/>
      </c>
      <c r="K241" s="26" t="str">
        <f t="shared" si="3"/>
        <v/>
      </c>
      <c r="L241" s="104" t="str">
        <f>IF(OR(A241="",ISBLANK(Qualification!R251)),"",Qualification!R251)</f>
        <v/>
      </c>
      <c r="M241" s="50" t="str">
        <f>IF(OR(A241="",ISBLANK(Qualification!S251)),"",Qualification!S251)</f>
        <v/>
      </c>
      <c r="N241" s="50" t="str">
        <f>IF(OR(A241="",ISBLANK(Qualification!T251)),"",IF(Qualification!AC251=TRUE,INDEX(coderesult,MATCH(Qualification!T251,libresult,0)),Qualification!T251))</f>
        <v/>
      </c>
      <c r="O241" s="50" t="str">
        <f>IF(OR(A241="",ISBLANK(Qualification!U251),Qualification!U251="-"),"",IF(ISNA(MATCH(Qualification!U251,libtwolang,0)),Qualification!U251,IF(Qualification!AC251=TRUE,INDEX(codetwolang,MATCH(Qualification!U251,libtwolang,0)),Qualification!U251)))</f>
        <v/>
      </c>
      <c r="P241" s="50" t="str">
        <f>IF(OR(A241="",ISBLANK(Qualification!V251)),"",Qualification!V251)</f>
        <v/>
      </c>
    </row>
    <row r="242" spans="1:16">
      <c r="A242" s="26" t="str">
        <f>IF(Qualification!$A252&lt;&gt;"",IF(Qualification!C252&lt;&gt;"",IF(Qualification!C252="LOC.ID",CONCATENATE("LOC.",Qualification!AG$12),Qualification!C252),""),"")</f>
        <v/>
      </c>
      <c r="B242" s="51" t="str">
        <f>IF(A242&lt;&gt;"",Qualification!J252,"")</f>
        <v/>
      </c>
      <c r="C242" s="26" t="str">
        <f>IF(A242&lt;&gt;"",IF(Qualification!E252=TRUE,INDEX(codesex,MATCH(Qualification!D252,libsex,0)),Qualification!D252),"")</f>
        <v/>
      </c>
      <c r="D242" s="104" t="str">
        <f>IF(OR(A242="",ISBLANK(Qualification!F252)),"",Qualification!F252)</f>
        <v/>
      </c>
      <c r="E242" s="26" t="str">
        <f>IF(A242&lt;&gt;"",IF(Qualification!I252=TRUE,IF(INDEX(codegem,MATCH(Qualification!H252,libgem,0))&lt;8000,INDEX(codegem,MATCH(Qualification!H252,libgem,0)),""),Qualification!H252),"")</f>
        <v/>
      </c>
      <c r="F242" s="26" t="str">
        <f>IF(A242&lt;&gt;"",IF(Qualification!I252=TRUE,INDEX(codegemhist,MATCH(Qualification!H252,libgem,0)),""),"")</f>
        <v/>
      </c>
      <c r="G242" s="26" t="str">
        <f>IF(A242&lt;&gt;"",IF(Qualification!I252=TRUE,IF(INDEX(codegem,MATCH(Qualification!H252,libgem,0))&gt;=8000,INDEX(codegem,MATCH(Qualification!H252,libgem,0)),""),Qualification!H252),"")</f>
        <v/>
      </c>
      <c r="H242" s="26" t="str">
        <f>IF(A242&lt;&gt;"",IF(Qualification!Y252=TRUE,INDEX(libcatidinst,MATCH(Qualification!P252,libinst,0)),""),"")</f>
        <v/>
      </c>
      <c r="I242" s="26" t="str">
        <f>IF(OR(A242="",ISBLANK(Qualification!P252)),"",IF(Qualification!Y252=TRUE,INDEX(codeinst,MATCH(Qualification!P252,libinst,0)),Qualification!P252))</f>
        <v/>
      </c>
      <c r="J242" s="26" t="str">
        <f>IF(OR(A242="",ISBLANK(Qualification!Q252)),"",IF(Qualification!Z252=TRUE,INDEX(codetform,MATCH(Qualification!Q252,libtform,0)),Qualification!Q252))</f>
        <v/>
      </c>
      <c r="K242" s="26" t="str">
        <f t="shared" si="3"/>
        <v/>
      </c>
      <c r="L242" s="104" t="str">
        <f>IF(OR(A242="",ISBLANK(Qualification!R252)),"",Qualification!R252)</f>
        <v/>
      </c>
      <c r="M242" s="50" t="str">
        <f>IF(OR(A242="",ISBLANK(Qualification!S252)),"",Qualification!S252)</f>
        <v/>
      </c>
      <c r="N242" s="50" t="str">
        <f>IF(OR(A242="",ISBLANK(Qualification!T252)),"",IF(Qualification!AC252=TRUE,INDEX(coderesult,MATCH(Qualification!T252,libresult,0)),Qualification!T252))</f>
        <v/>
      </c>
      <c r="O242" s="50" t="str">
        <f>IF(OR(A242="",ISBLANK(Qualification!U252),Qualification!U252="-"),"",IF(ISNA(MATCH(Qualification!U252,libtwolang,0)),Qualification!U252,IF(Qualification!AC252=TRUE,INDEX(codetwolang,MATCH(Qualification!U252,libtwolang,0)),Qualification!U252)))</f>
        <v/>
      </c>
      <c r="P242" s="50" t="str">
        <f>IF(OR(A242="",ISBLANK(Qualification!V252)),"",Qualification!V252)</f>
        <v/>
      </c>
    </row>
    <row r="243" spans="1:16">
      <c r="A243" s="26" t="str">
        <f>IF(Qualification!$A253&lt;&gt;"",IF(Qualification!C253&lt;&gt;"",IF(Qualification!C253="LOC.ID",CONCATENATE("LOC.",Qualification!AG$12),Qualification!C253),""),"")</f>
        <v/>
      </c>
      <c r="B243" s="51" t="str">
        <f>IF(A243&lt;&gt;"",Qualification!J253,"")</f>
        <v/>
      </c>
      <c r="C243" s="26" t="str">
        <f>IF(A243&lt;&gt;"",IF(Qualification!E253=TRUE,INDEX(codesex,MATCH(Qualification!D253,libsex,0)),Qualification!D253),"")</f>
        <v/>
      </c>
      <c r="D243" s="104" t="str">
        <f>IF(OR(A243="",ISBLANK(Qualification!F253)),"",Qualification!F253)</f>
        <v/>
      </c>
      <c r="E243" s="26" t="str">
        <f>IF(A243&lt;&gt;"",IF(Qualification!I253=TRUE,IF(INDEX(codegem,MATCH(Qualification!H253,libgem,0))&lt;8000,INDEX(codegem,MATCH(Qualification!H253,libgem,0)),""),Qualification!H253),"")</f>
        <v/>
      </c>
      <c r="F243" s="26" t="str">
        <f>IF(A243&lt;&gt;"",IF(Qualification!I253=TRUE,INDEX(codegemhist,MATCH(Qualification!H253,libgem,0)),""),"")</f>
        <v/>
      </c>
      <c r="G243" s="26" t="str">
        <f>IF(A243&lt;&gt;"",IF(Qualification!I253=TRUE,IF(INDEX(codegem,MATCH(Qualification!H253,libgem,0))&gt;=8000,INDEX(codegem,MATCH(Qualification!H253,libgem,0)),""),Qualification!H253),"")</f>
        <v/>
      </c>
      <c r="H243" s="26" t="str">
        <f>IF(A243&lt;&gt;"",IF(Qualification!Y253=TRUE,INDEX(libcatidinst,MATCH(Qualification!P253,libinst,0)),""),"")</f>
        <v/>
      </c>
      <c r="I243" s="26" t="str">
        <f>IF(OR(A243="",ISBLANK(Qualification!P253)),"",IF(Qualification!Y253=TRUE,INDEX(codeinst,MATCH(Qualification!P253,libinst,0)),Qualification!P253))</f>
        <v/>
      </c>
      <c r="J243" s="26" t="str">
        <f>IF(OR(A243="",ISBLANK(Qualification!Q253)),"",IF(Qualification!Z253=TRUE,INDEX(codetform,MATCH(Qualification!Q253,libtform,0)),Qualification!Q253))</f>
        <v/>
      </c>
      <c r="K243" s="26" t="str">
        <f t="shared" si="3"/>
        <v/>
      </c>
      <c r="L243" s="104" t="str">
        <f>IF(OR(A243="",ISBLANK(Qualification!R253)),"",Qualification!R253)</f>
        <v/>
      </c>
      <c r="M243" s="50" t="str">
        <f>IF(OR(A243="",ISBLANK(Qualification!S253)),"",Qualification!S253)</f>
        <v/>
      </c>
      <c r="N243" s="50" t="str">
        <f>IF(OR(A243="",ISBLANK(Qualification!T253)),"",IF(Qualification!AC253=TRUE,INDEX(coderesult,MATCH(Qualification!T253,libresult,0)),Qualification!T253))</f>
        <v/>
      </c>
      <c r="O243" s="50" t="str">
        <f>IF(OR(A243="",ISBLANK(Qualification!U253),Qualification!U253="-"),"",IF(ISNA(MATCH(Qualification!U253,libtwolang,0)),Qualification!U253,IF(Qualification!AC253=TRUE,INDEX(codetwolang,MATCH(Qualification!U253,libtwolang,0)),Qualification!U253)))</f>
        <v/>
      </c>
      <c r="P243" s="50" t="str">
        <f>IF(OR(A243="",ISBLANK(Qualification!V253)),"",Qualification!V253)</f>
        <v/>
      </c>
    </row>
    <row r="244" spans="1:16">
      <c r="A244" s="26" t="str">
        <f>IF(Qualification!$A254&lt;&gt;"",IF(Qualification!C254&lt;&gt;"",IF(Qualification!C254="LOC.ID",CONCATENATE("LOC.",Qualification!AG$12),Qualification!C254),""),"")</f>
        <v/>
      </c>
      <c r="B244" s="51" t="str">
        <f>IF(A244&lt;&gt;"",Qualification!J254,"")</f>
        <v/>
      </c>
      <c r="C244" s="26" t="str">
        <f>IF(A244&lt;&gt;"",IF(Qualification!E254=TRUE,INDEX(codesex,MATCH(Qualification!D254,libsex,0)),Qualification!D254),"")</f>
        <v/>
      </c>
      <c r="D244" s="104" t="str">
        <f>IF(OR(A244="",ISBLANK(Qualification!F254)),"",Qualification!F254)</f>
        <v/>
      </c>
      <c r="E244" s="26" t="str">
        <f>IF(A244&lt;&gt;"",IF(Qualification!I254=TRUE,IF(INDEX(codegem,MATCH(Qualification!H254,libgem,0))&lt;8000,INDEX(codegem,MATCH(Qualification!H254,libgem,0)),""),Qualification!H254),"")</f>
        <v/>
      </c>
      <c r="F244" s="26" t="str">
        <f>IF(A244&lt;&gt;"",IF(Qualification!I254=TRUE,INDEX(codegemhist,MATCH(Qualification!H254,libgem,0)),""),"")</f>
        <v/>
      </c>
      <c r="G244" s="26" t="str">
        <f>IF(A244&lt;&gt;"",IF(Qualification!I254=TRUE,IF(INDEX(codegem,MATCH(Qualification!H254,libgem,0))&gt;=8000,INDEX(codegem,MATCH(Qualification!H254,libgem,0)),""),Qualification!H254),"")</f>
        <v/>
      </c>
      <c r="H244" s="26" t="str">
        <f>IF(A244&lt;&gt;"",IF(Qualification!Y254=TRUE,INDEX(libcatidinst,MATCH(Qualification!P254,libinst,0)),""),"")</f>
        <v/>
      </c>
      <c r="I244" s="26" t="str">
        <f>IF(OR(A244="",ISBLANK(Qualification!P254)),"",IF(Qualification!Y254=TRUE,INDEX(codeinst,MATCH(Qualification!P254,libinst,0)),Qualification!P254))</f>
        <v/>
      </c>
      <c r="J244" s="26" t="str">
        <f>IF(OR(A244="",ISBLANK(Qualification!Q254)),"",IF(Qualification!Z254=TRUE,INDEX(codetform,MATCH(Qualification!Q254,libtform,0)),Qualification!Q254))</f>
        <v/>
      </c>
      <c r="K244" s="26" t="str">
        <f t="shared" si="3"/>
        <v/>
      </c>
      <c r="L244" s="104" t="str">
        <f>IF(OR(A244="",ISBLANK(Qualification!R254)),"",Qualification!R254)</f>
        <v/>
      </c>
      <c r="M244" s="50" t="str">
        <f>IF(OR(A244="",ISBLANK(Qualification!S254)),"",Qualification!S254)</f>
        <v/>
      </c>
      <c r="N244" s="50" t="str">
        <f>IF(OR(A244="",ISBLANK(Qualification!T254)),"",IF(Qualification!AC254=TRUE,INDEX(coderesult,MATCH(Qualification!T254,libresult,0)),Qualification!T254))</f>
        <v/>
      </c>
      <c r="O244" s="50" t="str">
        <f>IF(OR(A244="",ISBLANK(Qualification!U254),Qualification!U254="-"),"",IF(ISNA(MATCH(Qualification!U254,libtwolang,0)),Qualification!U254,IF(Qualification!AC254=TRUE,INDEX(codetwolang,MATCH(Qualification!U254,libtwolang,0)),Qualification!U254)))</f>
        <v/>
      </c>
      <c r="P244" s="50" t="str">
        <f>IF(OR(A244="",ISBLANK(Qualification!V254)),"",Qualification!V254)</f>
        <v/>
      </c>
    </row>
    <row r="245" spans="1:16">
      <c r="A245" s="26" t="str">
        <f>IF(Qualification!$A255&lt;&gt;"",IF(Qualification!C255&lt;&gt;"",IF(Qualification!C255="LOC.ID",CONCATENATE("LOC.",Qualification!AG$12),Qualification!C255),""),"")</f>
        <v/>
      </c>
      <c r="B245" s="51" t="str">
        <f>IF(A245&lt;&gt;"",Qualification!J255,"")</f>
        <v/>
      </c>
      <c r="C245" s="26" t="str">
        <f>IF(A245&lt;&gt;"",IF(Qualification!E255=TRUE,INDEX(codesex,MATCH(Qualification!D255,libsex,0)),Qualification!D255),"")</f>
        <v/>
      </c>
      <c r="D245" s="104" t="str">
        <f>IF(OR(A245="",ISBLANK(Qualification!F255)),"",Qualification!F255)</f>
        <v/>
      </c>
      <c r="E245" s="26" t="str">
        <f>IF(A245&lt;&gt;"",IF(Qualification!I255=TRUE,IF(INDEX(codegem,MATCH(Qualification!H255,libgem,0))&lt;8000,INDEX(codegem,MATCH(Qualification!H255,libgem,0)),""),Qualification!H255),"")</f>
        <v/>
      </c>
      <c r="F245" s="26" t="str">
        <f>IF(A245&lt;&gt;"",IF(Qualification!I255=TRUE,INDEX(codegemhist,MATCH(Qualification!H255,libgem,0)),""),"")</f>
        <v/>
      </c>
      <c r="G245" s="26" t="str">
        <f>IF(A245&lt;&gt;"",IF(Qualification!I255=TRUE,IF(INDEX(codegem,MATCH(Qualification!H255,libgem,0))&gt;=8000,INDEX(codegem,MATCH(Qualification!H255,libgem,0)),""),Qualification!H255),"")</f>
        <v/>
      </c>
      <c r="H245" s="26" t="str">
        <f>IF(A245&lt;&gt;"",IF(Qualification!Y255=TRUE,INDEX(libcatidinst,MATCH(Qualification!P255,libinst,0)),""),"")</f>
        <v/>
      </c>
      <c r="I245" s="26" t="str">
        <f>IF(OR(A245="",ISBLANK(Qualification!P255)),"",IF(Qualification!Y255=TRUE,INDEX(codeinst,MATCH(Qualification!P255,libinst,0)),Qualification!P255))</f>
        <v/>
      </c>
      <c r="J245" s="26" t="str">
        <f>IF(OR(A245="",ISBLANK(Qualification!Q255)),"",IF(Qualification!Z255=TRUE,INDEX(codetform,MATCH(Qualification!Q255,libtform,0)),Qualification!Q255))</f>
        <v/>
      </c>
      <c r="K245" s="26" t="str">
        <f t="shared" si="3"/>
        <v/>
      </c>
      <c r="L245" s="104" t="str">
        <f>IF(OR(A245="",ISBLANK(Qualification!R255)),"",Qualification!R255)</f>
        <v/>
      </c>
      <c r="M245" s="50" t="str">
        <f>IF(OR(A245="",ISBLANK(Qualification!S255)),"",Qualification!S255)</f>
        <v/>
      </c>
      <c r="N245" s="50" t="str">
        <f>IF(OR(A245="",ISBLANK(Qualification!T255)),"",IF(Qualification!AC255=TRUE,INDEX(coderesult,MATCH(Qualification!T255,libresult,0)),Qualification!T255))</f>
        <v/>
      </c>
      <c r="O245" s="50" t="str">
        <f>IF(OR(A245="",ISBLANK(Qualification!U255),Qualification!U255="-"),"",IF(ISNA(MATCH(Qualification!U255,libtwolang,0)),Qualification!U255,IF(Qualification!AC255=TRUE,INDEX(codetwolang,MATCH(Qualification!U255,libtwolang,0)),Qualification!U255)))</f>
        <v/>
      </c>
      <c r="P245" s="50" t="str">
        <f>IF(OR(A245="",ISBLANK(Qualification!V255)),"",Qualification!V255)</f>
        <v/>
      </c>
    </row>
    <row r="246" spans="1:16">
      <c r="A246" s="26" t="str">
        <f>IF(Qualification!$A256&lt;&gt;"",IF(Qualification!C256&lt;&gt;"",IF(Qualification!C256="LOC.ID",CONCATENATE("LOC.",Qualification!AG$12),Qualification!C256),""),"")</f>
        <v/>
      </c>
      <c r="B246" s="51" t="str">
        <f>IF(A246&lt;&gt;"",Qualification!J256,"")</f>
        <v/>
      </c>
      <c r="C246" s="26" t="str">
        <f>IF(A246&lt;&gt;"",IF(Qualification!E256=TRUE,INDEX(codesex,MATCH(Qualification!D256,libsex,0)),Qualification!D256),"")</f>
        <v/>
      </c>
      <c r="D246" s="104" t="str">
        <f>IF(OR(A246="",ISBLANK(Qualification!F256)),"",Qualification!F256)</f>
        <v/>
      </c>
      <c r="E246" s="26" t="str">
        <f>IF(A246&lt;&gt;"",IF(Qualification!I256=TRUE,IF(INDEX(codegem,MATCH(Qualification!H256,libgem,0))&lt;8000,INDEX(codegem,MATCH(Qualification!H256,libgem,0)),""),Qualification!H256),"")</f>
        <v/>
      </c>
      <c r="F246" s="26" t="str">
        <f>IF(A246&lt;&gt;"",IF(Qualification!I256=TRUE,INDEX(codegemhist,MATCH(Qualification!H256,libgem,0)),""),"")</f>
        <v/>
      </c>
      <c r="G246" s="26" t="str">
        <f>IF(A246&lt;&gt;"",IF(Qualification!I256=TRUE,IF(INDEX(codegem,MATCH(Qualification!H256,libgem,0))&gt;=8000,INDEX(codegem,MATCH(Qualification!H256,libgem,0)),""),Qualification!H256),"")</f>
        <v/>
      </c>
      <c r="H246" s="26" t="str">
        <f>IF(A246&lt;&gt;"",IF(Qualification!Y256=TRUE,INDEX(libcatidinst,MATCH(Qualification!P256,libinst,0)),""),"")</f>
        <v/>
      </c>
      <c r="I246" s="26" t="str">
        <f>IF(OR(A246="",ISBLANK(Qualification!P256)),"",IF(Qualification!Y256=TRUE,INDEX(codeinst,MATCH(Qualification!P256,libinst,0)),Qualification!P256))</f>
        <v/>
      </c>
      <c r="J246" s="26" t="str">
        <f>IF(OR(A246="",ISBLANK(Qualification!Q256)),"",IF(Qualification!Z256=TRUE,INDEX(codetform,MATCH(Qualification!Q256,libtform,0)),Qualification!Q256))</f>
        <v/>
      </c>
      <c r="K246" s="26" t="str">
        <f t="shared" si="3"/>
        <v/>
      </c>
      <c r="L246" s="104" t="str">
        <f>IF(OR(A246="",ISBLANK(Qualification!R256)),"",Qualification!R256)</f>
        <v/>
      </c>
      <c r="M246" s="50" t="str">
        <f>IF(OR(A246="",ISBLANK(Qualification!S256)),"",Qualification!S256)</f>
        <v/>
      </c>
      <c r="N246" s="50" t="str">
        <f>IF(OR(A246="",ISBLANK(Qualification!T256)),"",IF(Qualification!AC256=TRUE,INDEX(coderesult,MATCH(Qualification!T256,libresult,0)),Qualification!T256))</f>
        <v/>
      </c>
      <c r="O246" s="50" t="str">
        <f>IF(OR(A246="",ISBLANK(Qualification!U256),Qualification!U256="-"),"",IF(ISNA(MATCH(Qualification!U256,libtwolang,0)),Qualification!U256,IF(Qualification!AC256=TRUE,INDEX(codetwolang,MATCH(Qualification!U256,libtwolang,0)),Qualification!U256)))</f>
        <v/>
      </c>
      <c r="P246" s="50" t="str">
        <f>IF(OR(A246="",ISBLANK(Qualification!V256)),"",Qualification!V256)</f>
        <v/>
      </c>
    </row>
    <row r="247" spans="1:16">
      <c r="A247" s="26" t="str">
        <f>IF(Qualification!$A257&lt;&gt;"",IF(Qualification!C257&lt;&gt;"",IF(Qualification!C257="LOC.ID",CONCATENATE("LOC.",Qualification!AG$12),Qualification!C257),""),"")</f>
        <v/>
      </c>
      <c r="B247" s="51" t="str">
        <f>IF(A247&lt;&gt;"",Qualification!J257,"")</f>
        <v/>
      </c>
      <c r="C247" s="26" t="str">
        <f>IF(A247&lt;&gt;"",IF(Qualification!E257=TRUE,INDEX(codesex,MATCH(Qualification!D257,libsex,0)),Qualification!D257),"")</f>
        <v/>
      </c>
      <c r="D247" s="104" t="str">
        <f>IF(OR(A247="",ISBLANK(Qualification!F257)),"",Qualification!F257)</f>
        <v/>
      </c>
      <c r="E247" s="26" t="str">
        <f>IF(A247&lt;&gt;"",IF(Qualification!I257=TRUE,IF(INDEX(codegem,MATCH(Qualification!H257,libgem,0))&lt;8000,INDEX(codegem,MATCH(Qualification!H257,libgem,0)),""),Qualification!H257),"")</f>
        <v/>
      </c>
      <c r="F247" s="26" t="str">
        <f>IF(A247&lt;&gt;"",IF(Qualification!I257=TRUE,INDEX(codegemhist,MATCH(Qualification!H257,libgem,0)),""),"")</f>
        <v/>
      </c>
      <c r="G247" s="26" t="str">
        <f>IF(A247&lt;&gt;"",IF(Qualification!I257=TRUE,IF(INDEX(codegem,MATCH(Qualification!H257,libgem,0))&gt;=8000,INDEX(codegem,MATCH(Qualification!H257,libgem,0)),""),Qualification!H257),"")</f>
        <v/>
      </c>
      <c r="H247" s="26" t="str">
        <f>IF(A247&lt;&gt;"",IF(Qualification!Y257=TRUE,INDEX(libcatidinst,MATCH(Qualification!P257,libinst,0)),""),"")</f>
        <v/>
      </c>
      <c r="I247" s="26" t="str">
        <f>IF(OR(A247="",ISBLANK(Qualification!P257)),"",IF(Qualification!Y257=TRUE,INDEX(codeinst,MATCH(Qualification!P257,libinst,0)),Qualification!P257))</f>
        <v/>
      </c>
      <c r="J247" s="26" t="str">
        <f>IF(OR(A247="",ISBLANK(Qualification!Q257)),"",IF(Qualification!Z257=TRUE,INDEX(codetform,MATCH(Qualification!Q257,libtform,0)),Qualification!Q257))</f>
        <v/>
      </c>
      <c r="K247" s="26" t="str">
        <f t="shared" si="3"/>
        <v/>
      </c>
      <c r="L247" s="104" t="str">
        <f>IF(OR(A247="",ISBLANK(Qualification!R257)),"",Qualification!R257)</f>
        <v/>
      </c>
      <c r="M247" s="50" t="str">
        <f>IF(OR(A247="",ISBLANK(Qualification!S257)),"",Qualification!S257)</f>
        <v/>
      </c>
      <c r="N247" s="50" t="str">
        <f>IF(OR(A247="",ISBLANK(Qualification!T257)),"",IF(Qualification!AC257=TRUE,INDEX(coderesult,MATCH(Qualification!T257,libresult,0)),Qualification!T257))</f>
        <v/>
      </c>
      <c r="O247" s="50" t="str">
        <f>IF(OR(A247="",ISBLANK(Qualification!U257),Qualification!U257="-"),"",IF(ISNA(MATCH(Qualification!U257,libtwolang,0)),Qualification!U257,IF(Qualification!AC257=TRUE,INDEX(codetwolang,MATCH(Qualification!U257,libtwolang,0)),Qualification!U257)))</f>
        <v/>
      </c>
      <c r="P247" s="50" t="str">
        <f>IF(OR(A247="",ISBLANK(Qualification!V257)),"",Qualification!V257)</f>
        <v/>
      </c>
    </row>
    <row r="248" spans="1:16">
      <c r="A248" s="26" t="str">
        <f>IF(Qualification!$A258&lt;&gt;"",IF(Qualification!C258&lt;&gt;"",IF(Qualification!C258="LOC.ID",CONCATENATE("LOC.",Qualification!AG$12),Qualification!C258),""),"")</f>
        <v/>
      </c>
      <c r="B248" s="51" t="str">
        <f>IF(A248&lt;&gt;"",Qualification!J258,"")</f>
        <v/>
      </c>
      <c r="C248" s="26" t="str">
        <f>IF(A248&lt;&gt;"",IF(Qualification!E258=TRUE,INDEX(codesex,MATCH(Qualification!D258,libsex,0)),Qualification!D258),"")</f>
        <v/>
      </c>
      <c r="D248" s="104" t="str">
        <f>IF(OR(A248="",ISBLANK(Qualification!F258)),"",Qualification!F258)</f>
        <v/>
      </c>
      <c r="E248" s="26" t="str">
        <f>IF(A248&lt;&gt;"",IF(Qualification!I258=TRUE,IF(INDEX(codegem,MATCH(Qualification!H258,libgem,0))&lt;8000,INDEX(codegem,MATCH(Qualification!H258,libgem,0)),""),Qualification!H258),"")</f>
        <v/>
      </c>
      <c r="F248" s="26" t="str">
        <f>IF(A248&lt;&gt;"",IF(Qualification!I258=TRUE,INDEX(codegemhist,MATCH(Qualification!H258,libgem,0)),""),"")</f>
        <v/>
      </c>
      <c r="G248" s="26" t="str">
        <f>IF(A248&lt;&gt;"",IF(Qualification!I258=TRUE,IF(INDEX(codegem,MATCH(Qualification!H258,libgem,0))&gt;=8000,INDEX(codegem,MATCH(Qualification!H258,libgem,0)),""),Qualification!H258),"")</f>
        <v/>
      </c>
      <c r="H248" s="26" t="str">
        <f>IF(A248&lt;&gt;"",IF(Qualification!Y258=TRUE,INDEX(libcatidinst,MATCH(Qualification!P258,libinst,0)),""),"")</f>
        <v/>
      </c>
      <c r="I248" s="26" t="str">
        <f>IF(OR(A248="",ISBLANK(Qualification!P258)),"",IF(Qualification!Y258=TRUE,INDEX(codeinst,MATCH(Qualification!P258,libinst,0)),Qualification!P258))</f>
        <v/>
      </c>
      <c r="J248" s="26" t="str">
        <f>IF(OR(A248="",ISBLANK(Qualification!Q258)),"",IF(Qualification!Z258=TRUE,INDEX(codetform,MATCH(Qualification!Q258,libtform,0)),Qualification!Q258))</f>
        <v/>
      </c>
      <c r="K248" s="26" t="str">
        <f t="shared" si="3"/>
        <v/>
      </c>
      <c r="L248" s="104" t="str">
        <f>IF(OR(A248="",ISBLANK(Qualification!R258)),"",Qualification!R258)</f>
        <v/>
      </c>
      <c r="M248" s="50" t="str">
        <f>IF(OR(A248="",ISBLANK(Qualification!S258)),"",Qualification!S258)</f>
        <v/>
      </c>
      <c r="N248" s="50" t="str">
        <f>IF(OR(A248="",ISBLANK(Qualification!T258)),"",IF(Qualification!AC258=TRUE,INDEX(coderesult,MATCH(Qualification!T258,libresult,0)),Qualification!T258))</f>
        <v/>
      </c>
      <c r="O248" s="50" t="str">
        <f>IF(OR(A248="",ISBLANK(Qualification!U258),Qualification!U258="-"),"",IF(ISNA(MATCH(Qualification!U258,libtwolang,0)),Qualification!U258,IF(Qualification!AC258=TRUE,INDEX(codetwolang,MATCH(Qualification!U258,libtwolang,0)),Qualification!U258)))</f>
        <v/>
      </c>
      <c r="P248" s="50" t="str">
        <f>IF(OR(A248="",ISBLANK(Qualification!V258)),"",Qualification!V258)</f>
        <v/>
      </c>
    </row>
    <row r="249" spans="1:16">
      <c r="A249" s="26" t="str">
        <f>IF(Qualification!$A259&lt;&gt;"",IF(Qualification!C259&lt;&gt;"",IF(Qualification!C259="LOC.ID",CONCATENATE("LOC.",Qualification!AG$12),Qualification!C259),""),"")</f>
        <v/>
      </c>
      <c r="B249" s="51" t="str">
        <f>IF(A249&lt;&gt;"",Qualification!J259,"")</f>
        <v/>
      </c>
      <c r="C249" s="26" t="str">
        <f>IF(A249&lt;&gt;"",IF(Qualification!E259=TRUE,INDEX(codesex,MATCH(Qualification!D259,libsex,0)),Qualification!D259),"")</f>
        <v/>
      </c>
      <c r="D249" s="104" t="str">
        <f>IF(OR(A249="",ISBLANK(Qualification!F259)),"",Qualification!F259)</f>
        <v/>
      </c>
      <c r="E249" s="26" t="str">
        <f>IF(A249&lt;&gt;"",IF(Qualification!I259=TRUE,IF(INDEX(codegem,MATCH(Qualification!H259,libgem,0))&lt;8000,INDEX(codegem,MATCH(Qualification!H259,libgem,0)),""),Qualification!H259),"")</f>
        <v/>
      </c>
      <c r="F249" s="26" t="str">
        <f>IF(A249&lt;&gt;"",IF(Qualification!I259=TRUE,INDEX(codegemhist,MATCH(Qualification!H259,libgem,0)),""),"")</f>
        <v/>
      </c>
      <c r="G249" s="26" t="str">
        <f>IF(A249&lt;&gt;"",IF(Qualification!I259=TRUE,IF(INDEX(codegem,MATCH(Qualification!H259,libgem,0))&gt;=8000,INDEX(codegem,MATCH(Qualification!H259,libgem,0)),""),Qualification!H259),"")</f>
        <v/>
      </c>
      <c r="H249" s="26" t="str">
        <f>IF(A249&lt;&gt;"",IF(Qualification!Y259=TRUE,INDEX(libcatidinst,MATCH(Qualification!P259,libinst,0)),""),"")</f>
        <v/>
      </c>
      <c r="I249" s="26" t="str">
        <f>IF(OR(A249="",ISBLANK(Qualification!P259)),"",IF(Qualification!Y259=TRUE,INDEX(codeinst,MATCH(Qualification!P259,libinst,0)),Qualification!P259))</f>
        <v/>
      </c>
      <c r="J249" s="26" t="str">
        <f>IF(OR(A249="",ISBLANK(Qualification!Q259)),"",IF(Qualification!Z259=TRUE,INDEX(codetform,MATCH(Qualification!Q259,libtform,0)),Qualification!Q259))</f>
        <v/>
      </c>
      <c r="K249" s="26" t="str">
        <f t="shared" si="3"/>
        <v/>
      </c>
      <c r="L249" s="104" t="str">
        <f>IF(OR(A249="",ISBLANK(Qualification!R259)),"",Qualification!R259)</f>
        <v/>
      </c>
      <c r="M249" s="50" t="str">
        <f>IF(OR(A249="",ISBLANK(Qualification!S259)),"",Qualification!S259)</f>
        <v/>
      </c>
      <c r="N249" s="50" t="str">
        <f>IF(OR(A249="",ISBLANK(Qualification!T259)),"",IF(Qualification!AC259=TRUE,INDEX(coderesult,MATCH(Qualification!T259,libresult,0)),Qualification!T259))</f>
        <v/>
      </c>
      <c r="O249" s="50" t="str">
        <f>IF(OR(A249="",ISBLANK(Qualification!U259),Qualification!U259="-"),"",IF(ISNA(MATCH(Qualification!U259,libtwolang,0)),Qualification!U259,IF(Qualification!AC259=TRUE,INDEX(codetwolang,MATCH(Qualification!U259,libtwolang,0)),Qualification!U259)))</f>
        <v/>
      </c>
      <c r="P249" s="50" t="str">
        <f>IF(OR(A249="",ISBLANK(Qualification!V259)),"",Qualification!V259)</f>
        <v/>
      </c>
    </row>
    <row r="250" spans="1:16">
      <c r="A250" s="26" t="str">
        <f>IF(Qualification!$A260&lt;&gt;"",IF(Qualification!C260&lt;&gt;"",IF(Qualification!C260="LOC.ID",CONCATENATE("LOC.",Qualification!AG$12),Qualification!C260),""),"")</f>
        <v/>
      </c>
      <c r="B250" s="51" t="str">
        <f>IF(A250&lt;&gt;"",Qualification!J260,"")</f>
        <v/>
      </c>
      <c r="C250" s="26" t="str">
        <f>IF(A250&lt;&gt;"",IF(Qualification!E260=TRUE,INDEX(codesex,MATCH(Qualification!D260,libsex,0)),Qualification!D260),"")</f>
        <v/>
      </c>
      <c r="D250" s="104" t="str">
        <f>IF(OR(A250="",ISBLANK(Qualification!F260)),"",Qualification!F260)</f>
        <v/>
      </c>
      <c r="E250" s="26" t="str">
        <f>IF(A250&lt;&gt;"",IF(Qualification!I260=TRUE,IF(INDEX(codegem,MATCH(Qualification!H260,libgem,0))&lt;8000,INDEX(codegem,MATCH(Qualification!H260,libgem,0)),""),Qualification!H260),"")</f>
        <v/>
      </c>
      <c r="F250" s="26" t="str">
        <f>IF(A250&lt;&gt;"",IF(Qualification!I260=TRUE,INDEX(codegemhist,MATCH(Qualification!H260,libgem,0)),""),"")</f>
        <v/>
      </c>
      <c r="G250" s="26" t="str">
        <f>IF(A250&lt;&gt;"",IF(Qualification!I260=TRUE,IF(INDEX(codegem,MATCH(Qualification!H260,libgem,0))&gt;=8000,INDEX(codegem,MATCH(Qualification!H260,libgem,0)),""),Qualification!H260),"")</f>
        <v/>
      </c>
      <c r="H250" s="26" t="str">
        <f>IF(A250&lt;&gt;"",IF(Qualification!Y260=TRUE,INDEX(libcatidinst,MATCH(Qualification!P260,libinst,0)),""),"")</f>
        <v/>
      </c>
      <c r="I250" s="26" t="str">
        <f>IF(OR(A250="",ISBLANK(Qualification!P260)),"",IF(Qualification!Y260=TRUE,INDEX(codeinst,MATCH(Qualification!P260,libinst,0)),Qualification!P260))</f>
        <v/>
      </c>
      <c r="J250" s="26" t="str">
        <f>IF(OR(A250="",ISBLANK(Qualification!Q260)),"",IF(Qualification!Z260=TRUE,INDEX(codetform,MATCH(Qualification!Q260,libtform,0)),Qualification!Q260))</f>
        <v/>
      </c>
      <c r="K250" s="26" t="str">
        <f t="shared" si="3"/>
        <v/>
      </c>
      <c r="L250" s="104" t="str">
        <f>IF(OR(A250="",ISBLANK(Qualification!R260)),"",Qualification!R260)</f>
        <v/>
      </c>
      <c r="M250" s="50" t="str">
        <f>IF(OR(A250="",ISBLANK(Qualification!S260)),"",Qualification!S260)</f>
        <v/>
      </c>
      <c r="N250" s="50" t="str">
        <f>IF(OR(A250="",ISBLANK(Qualification!T260)),"",IF(Qualification!AC260=TRUE,INDEX(coderesult,MATCH(Qualification!T260,libresult,0)),Qualification!T260))</f>
        <v/>
      </c>
      <c r="O250" s="50" t="str">
        <f>IF(OR(A250="",ISBLANK(Qualification!U260),Qualification!U260="-"),"",IF(ISNA(MATCH(Qualification!U260,libtwolang,0)),Qualification!U260,IF(Qualification!AC260=TRUE,INDEX(codetwolang,MATCH(Qualification!U260,libtwolang,0)),Qualification!U260)))</f>
        <v/>
      </c>
      <c r="P250" s="50" t="str">
        <f>IF(OR(A250="",ISBLANK(Qualification!V260)),"",Qualification!V260)</f>
        <v/>
      </c>
    </row>
    <row r="251" spans="1:16">
      <c r="A251" s="26" t="str">
        <f>IF(Qualification!$A261&lt;&gt;"",IF(Qualification!C261&lt;&gt;"",IF(Qualification!C261="LOC.ID",CONCATENATE("LOC.",Qualification!AG$12),Qualification!C261),""),"")</f>
        <v/>
      </c>
      <c r="B251" s="51" t="str">
        <f>IF(A251&lt;&gt;"",Qualification!J261,"")</f>
        <v/>
      </c>
      <c r="C251" s="26" t="str">
        <f>IF(A251&lt;&gt;"",IF(Qualification!E261=TRUE,INDEX(codesex,MATCH(Qualification!D261,libsex,0)),Qualification!D261),"")</f>
        <v/>
      </c>
      <c r="D251" s="104" t="str">
        <f>IF(OR(A251="",ISBLANK(Qualification!F261)),"",Qualification!F261)</f>
        <v/>
      </c>
      <c r="E251" s="26" t="str">
        <f>IF(A251&lt;&gt;"",IF(Qualification!I261=TRUE,IF(INDEX(codegem,MATCH(Qualification!H261,libgem,0))&lt;8000,INDEX(codegem,MATCH(Qualification!H261,libgem,0)),""),Qualification!H261),"")</f>
        <v/>
      </c>
      <c r="F251" s="26" t="str">
        <f>IF(A251&lt;&gt;"",IF(Qualification!I261=TRUE,INDEX(codegemhist,MATCH(Qualification!H261,libgem,0)),""),"")</f>
        <v/>
      </c>
      <c r="G251" s="26" t="str">
        <f>IF(A251&lt;&gt;"",IF(Qualification!I261=TRUE,IF(INDEX(codegem,MATCH(Qualification!H261,libgem,0))&gt;=8000,INDEX(codegem,MATCH(Qualification!H261,libgem,0)),""),Qualification!H261),"")</f>
        <v/>
      </c>
      <c r="H251" s="26" t="str">
        <f>IF(A251&lt;&gt;"",IF(Qualification!Y261=TRUE,INDEX(libcatidinst,MATCH(Qualification!P261,libinst,0)),""),"")</f>
        <v/>
      </c>
      <c r="I251" s="26" t="str">
        <f>IF(OR(A251="",ISBLANK(Qualification!P261)),"",IF(Qualification!Y261=TRUE,INDEX(codeinst,MATCH(Qualification!P261,libinst,0)),Qualification!P261))</f>
        <v/>
      </c>
      <c r="J251" s="26" t="str">
        <f>IF(OR(A251="",ISBLANK(Qualification!Q261)),"",IF(Qualification!Z261=TRUE,INDEX(codetform,MATCH(Qualification!Q261,libtform,0)),Qualification!Q261))</f>
        <v/>
      </c>
      <c r="K251" s="26" t="str">
        <f t="shared" si="3"/>
        <v/>
      </c>
      <c r="L251" s="104" t="str">
        <f>IF(OR(A251="",ISBLANK(Qualification!R261)),"",Qualification!R261)</f>
        <v/>
      </c>
      <c r="M251" s="50" t="str">
        <f>IF(OR(A251="",ISBLANK(Qualification!S261)),"",Qualification!S261)</f>
        <v/>
      </c>
      <c r="N251" s="50" t="str">
        <f>IF(OR(A251="",ISBLANK(Qualification!T261)),"",IF(Qualification!AC261=TRUE,INDEX(coderesult,MATCH(Qualification!T261,libresult,0)),Qualification!T261))</f>
        <v/>
      </c>
      <c r="O251" s="50" t="str">
        <f>IF(OR(A251="",ISBLANK(Qualification!U261),Qualification!U261="-"),"",IF(ISNA(MATCH(Qualification!U261,libtwolang,0)),Qualification!U261,IF(Qualification!AC261=TRUE,INDEX(codetwolang,MATCH(Qualification!U261,libtwolang,0)),Qualification!U261)))</f>
        <v/>
      </c>
      <c r="P251" s="50" t="str">
        <f>IF(OR(A251="",ISBLANK(Qualification!V261)),"",Qualification!V261)</f>
        <v/>
      </c>
    </row>
    <row r="252" spans="1:16">
      <c r="A252" s="26" t="str">
        <f>IF(Qualification!$A262&lt;&gt;"",IF(Qualification!C262&lt;&gt;"",IF(Qualification!C262="LOC.ID",CONCATENATE("LOC.",Qualification!AG$12),Qualification!C262),""),"")</f>
        <v/>
      </c>
      <c r="B252" s="51" t="str">
        <f>IF(A252&lt;&gt;"",Qualification!J262,"")</f>
        <v/>
      </c>
      <c r="C252" s="26" t="str">
        <f>IF(A252&lt;&gt;"",IF(Qualification!E262=TRUE,INDEX(codesex,MATCH(Qualification!D262,libsex,0)),Qualification!D262),"")</f>
        <v/>
      </c>
      <c r="D252" s="104" t="str">
        <f>IF(OR(A252="",ISBLANK(Qualification!F262)),"",Qualification!F262)</f>
        <v/>
      </c>
      <c r="E252" s="26" t="str">
        <f>IF(A252&lt;&gt;"",IF(Qualification!I262=TRUE,IF(INDEX(codegem,MATCH(Qualification!H262,libgem,0))&lt;8000,INDEX(codegem,MATCH(Qualification!H262,libgem,0)),""),Qualification!H262),"")</f>
        <v/>
      </c>
      <c r="F252" s="26" t="str">
        <f>IF(A252&lt;&gt;"",IF(Qualification!I262=TRUE,INDEX(codegemhist,MATCH(Qualification!H262,libgem,0)),""),"")</f>
        <v/>
      </c>
      <c r="G252" s="26" t="str">
        <f>IF(A252&lt;&gt;"",IF(Qualification!I262=TRUE,IF(INDEX(codegem,MATCH(Qualification!H262,libgem,0))&gt;=8000,INDEX(codegem,MATCH(Qualification!H262,libgem,0)),""),Qualification!H262),"")</f>
        <v/>
      </c>
      <c r="H252" s="26" t="str">
        <f>IF(A252&lt;&gt;"",IF(Qualification!Y262=TRUE,INDEX(libcatidinst,MATCH(Qualification!P262,libinst,0)),""),"")</f>
        <v/>
      </c>
      <c r="I252" s="26" t="str">
        <f>IF(OR(A252="",ISBLANK(Qualification!P262)),"",IF(Qualification!Y262=TRUE,INDEX(codeinst,MATCH(Qualification!P262,libinst,0)),Qualification!P262))</f>
        <v/>
      </c>
      <c r="J252" s="26" t="str">
        <f>IF(OR(A252="",ISBLANK(Qualification!Q262)),"",IF(Qualification!Z262=TRUE,INDEX(codetform,MATCH(Qualification!Q262,libtform,0)),Qualification!Q262))</f>
        <v/>
      </c>
      <c r="K252" s="26" t="str">
        <f t="shared" si="3"/>
        <v/>
      </c>
      <c r="L252" s="104" t="str">
        <f>IF(OR(A252="",ISBLANK(Qualification!R262)),"",Qualification!R262)</f>
        <v/>
      </c>
      <c r="M252" s="50" t="str">
        <f>IF(OR(A252="",ISBLANK(Qualification!S262)),"",Qualification!S262)</f>
        <v/>
      </c>
      <c r="N252" s="50" t="str">
        <f>IF(OR(A252="",ISBLANK(Qualification!T262)),"",IF(Qualification!AC262=TRUE,INDEX(coderesult,MATCH(Qualification!T262,libresult,0)),Qualification!T262))</f>
        <v/>
      </c>
      <c r="O252" s="50" t="str">
        <f>IF(OR(A252="",ISBLANK(Qualification!U262),Qualification!U262="-"),"",IF(ISNA(MATCH(Qualification!U262,libtwolang,0)),Qualification!U262,IF(Qualification!AC262=TRUE,INDEX(codetwolang,MATCH(Qualification!U262,libtwolang,0)),Qualification!U262)))</f>
        <v/>
      </c>
      <c r="P252" s="50" t="str">
        <f>IF(OR(A252="",ISBLANK(Qualification!V262)),"",Qualification!V262)</f>
        <v/>
      </c>
    </row>
    <row r="253" spans="1:16">
      <c r="A253" s="26" t="str">
        <f>IF(Qualification!$A263&lt;&gt;"",IF(Qualification!C263&lt;&gt;"",IF(Qualification!C263="LOC.ID",CONCATENATE("LOC.",Qualification!AG$12),Qualification!C263),""),"")</f>
        <v/>
      </c>
      <c r="B253" s="51" t="str">
        <f>IF(A253&lt;&gt;"",Qualification!J263,"")</f>
        <v/>
      </c>
      <c r="C253" s="26" t="str">
        <f>IF(A253&lt;&gt;"",IF(Qualification!E263=TRUE,INDEX(codesex,MATCH(Qualification!D263,libsex,0)),Qualification!D263),"")</f>
        <v/>
      </c>
      <c r="D253" s="104" t="str">
        <f>IF(OR(A253="",ISBLANK(Qualification!F263)),"",Qualification!F263)</f>
        <v/>
      </c>
      <c r="E253" s="26" t="str">
        <f>IF(A253&lt;&gt;"",IF(Qualification!I263=TRUE,IF(INDEX(codegem,MATCH(Qualification!H263,libgem,0))&lt;8000,INDEX(codegem,MATCH(Qualification!H263,libgem,0)),""),Qualification!H263),"")</f>
        <v/>
      </c>
      <c r="F253" s="26" t="str">
        <f>IF(A253&lt;&gt;"",IF(Qualification!I263=TRUE,INDEX(codegemhist,MATCH(Qualification!H263,libgem,0)),""),"")</f>
        <v/>
      </c>
      <c r="G253" s="26" t="str">
        <f>IF(A253&lt;&gt;"",IF(Qualification!I263=TRUE,IF(INDEX(codegem,MATCH(Qualification!H263,libgem,0))&gt;=8000,INDEX(codegem,MATCH(Qualification!H263,libgem,0)),""),Qualification!H263),"")</f>
        <v/>
      </c>
      <c r="H253" s="26" t="str">
        <f>IF(A253&lt;&gt;"",IF(Qualification!Y263=TRUE,INDEX(libcatidinst,MATCH(Qualification!P263,libinst,0)),""),"")</f>
        <v/>
      </c>
      <c r="I253" s="26" t="str">
        <f>IF(OR(A253="",ISBLANK(Qualification!P263)),"",IF(Qualification!Y263=TRUE,INDEX(codeinst,MATCH(Qualification!P263,libinst,0)),Qualification!P263))</f>
        <v/>
      </c>
      <c r="J253" s="26" t="str">
        <f>IF(OR(A253="",ISBLANK(Qualification!Q263)),"",IF(Qualification!Z263=TRUE,INDEX(codetform,MATCH(Qualification!Q263,libtform,0)),Qualification!Q263))</f>
        <v/>
      </c>
      <c r="K253" s="26" t="str">
        <f t="shared" si="3"/>
        <v/>
      </c>
      <c r="L253" s="104" t="str">
        <f>IF(OR(A253="",ISBLANK(Qualification!R263)),"",Qualification!R263)</f>
        <v/>
      </c>
      <c r="M253" s="50" t="str">
        <f>IF(OR(A253="",ISBLANK(Qualification!S263)),"",Qualification!S263)</f>
        <v/>
      </c>
      <c r="N253" s="50" t="str">
        <f>IF(OR(A253="",ISBLANK(Qualification!T263)),"",IF(Qualification!AC263=TRUE,INDEX(coderesult,MATCH(Qualification!T263,libresult,0)),Qualification!T263))</f>
        <v/>
      </c>
      <c r="O253" s="50" t="str">
        <f>IF(OR(A253="",ISBLANK(Qualification!U263),Qualification!U263="-"),"",IF(ISNA(MATCH(Qualification!U263,libtwolang,0)),Qualification!U263,IF(Qualification!AC263=TRUE,INDEX(codetwolang,MATCH(Qualification!U263,libtwolang,0)),Qualification!U263)))</f>
        <v/>
      </c>
      <c r="P253" s="50" t="str">
        <f>IF(OR(A253="",ISBLANK(Qualification!V263)),"",Qualification!V263)</f>
        <v/>
      </c>
    </row>
    <row r="254" spans="1:16">
      <c r="A254" s="26" t="str">
        <f>IF(Qualification!$A264&lt;&gt;"",IF(Qualification!C264&lt;&gt;"",IF(Qualification!C264="LOC.ID",CONCATENATE("LOC.",Qualification!AG$12),Qualification!C264),""),"")</f>
        <v/>
      </c>
      <c r="B254" s="51" t="str">
        <f>IF(A254&lt;&gt;"",Qualification!J264,"")</f>
        <v/>
      </c>
      <c r="C254" s="26" t="str">
        <f>IF(A254&lt;&gt;"",IF(Qualification!E264=TRUE,INDEX(codesex,MATCH(Qualification!D264,libsex,0)),Qualification!D264),"")</f>
        <v/>
      </c>
      <c r="D254" s="104" t="str">
        <f>IF(OR(A254="",ISBLANK(Qualification!F264)),"",Qualification!F264)</f>
        <v/>
      </c>
      <c r="E254" s="26" t="str">
        <f>IF(A254&lt;&gt;"",IF(Qualification!I264=TRUE,IF(INDEX(codegem,MATCH(Qualification!H264,libgem,0))&lt;8000,INDEX(codegem,MATCH(Qualification!H264,libgem,0)),""),Qualification!H264),"")</f>
        <v/>
      </c>
      <c r="F254" s="26" t="str">
        <f>IF(A254&lt;&gt;"",IF(Qualification!I264=TRUE,INDEX(codegemhist,MATCH(Qualification!H264,libgem,0)),""),"")</f>
        <v/>
      </c>
      <c r="G254" s="26" t="str">
        <f>IF(A254&lt;&gt;"",IF(Qualification!I264=TRUE,IF(INDEX(codegem,MATCH(Qualification!H264,libgem,0))&gt;=8000,INDEX(codegem,MATCH(Qualification!H264,libgem,0)),""),Qualification!H264),"")</f>
        <v/>
      </c>
      <c r="H254" s="26" t="str">
        <f>IF(A254&lt;&gt;"",IF(Qualification!Y264=TRUE,INDEX(libcatidinst,MATCH(Qualification!P264,libinst,0)),""),"")</f>
        <v/>
      </c>
      <c r="I254" s="26" t="str">
        <f>IF(OR(A254="",ISBLANK(Qualification!P264)),"",IF(Qualification!Y264=TRUE,INDEX(codeinst,MATCH(Qualification!P264,libinst,0)),Qualification!P264))</f>
        <v/>
      </c>
      <c r="J254" s="26" t="str">
        <f>IF(OR(A254="",ISBLANK(Qualification!Q264)),"",IF(Qualification!Z264=TRUE,INDEX(codetform,MATCH(Qualification!Q264,libtform,0)),Qualification!Q264))</f>
        <v/>
      </c>
      <c r="K254" s="26" t="str">
        <f t="shared" si="3"/>
        <v/>
      </c>
      <c r="L254" s="104" t="str">
        <f>IF(OR(A254="",ISBLANK(Qualification!R264)),"",Qualification!R264)</f>
        <v/>
      </c>
      <c r="M254" s="50" t="str">
        <f>IF(OR(A254="",ISBLANK(Qualification!S264)),"",Qualification!S264)</f>
        <v/>
      </c>
      <c r="N254" s="50" t="str">
        <f>IF(OR(A254="",ISBLANK(Qualification!T264)),"",IF(Qualification!AC264=TRUE,INDEX(coderesult,MATCH(Qualification!T264,libresult,0)),Qualification!T264))</f>
        <v/>
      </c>
      <c r="O254" s="50" t="str">
        <f>IF(OR(A254="",ISBLANK(Qualification!U264),Qualification!U264="-"),"",IF(ISNA(MATCH(Qualification!U264,libtwolang,0)),Qualification!U264,IF(Qualification!AC264=TRUE,INDEX(codetwolang,MATCH(Qualification!U264,libtwolang,0)),Qualification!U264)))</f>
        <v/>
      </c>
      <c r="P254" s="50" t="str">
        <f>IF(OR(A254="",ISBLANK(Qualification!V264)),"",Qualification!V264)</f>
        <v/>
      </c>
    </row>
    <row r="255" spans="1:16">
      <c r="A255" s="26" t="str">
        <f>IF(Qualification!$A265&lt;&gt;"",IF(Qualification!C265&lt;&gt;"",IF(Qualification!C265="LOC.ID",CONCATENATE("LOC.",Qualification!AG$12),Qualification!C265),""),"")</f>
        <v/>
      </c>
      <c r="B255" s="51" t="str">
        <f>IF(A255&lt;&gt;"",Qualification!J265,"")</f>
        <v/>
      </c>
      <c r="C255" s="26" t="str">
        <f>IF(A255&lt;&gt;"",IF(Qualification!E265=TRUE,INDEX(codesex,MATCH(Qualification!D265,libsex,0)),Qualification!D265),"")</f>
        <v/>
      </c>
      <c r="D255" s="104" t="str">
        <f>IF(OR(A255="",ISBLANK(Qualification!F265)),"",Qualification!F265)</f>
        <v/>
      </c>
      <c r="E255" s="26" t="str">
        <f>IF(A255&lt;&gt;"",IF(Qualification!I265=TRUE,IF(INDEX(codegem,MATCH(Qualification!H265,libgem,0))&lt;8000,INDEX(codegem,MATCH(Qualification!H265,libgem,0)),""),Qualification!H265),"")</f>
        <v/>
      </c>
      <c r="F255" s="26" t="str">
        <f>IF(A255&lt;&gt;"",IF(Qualification!I265=TRUE,INDEX(codegemhist,MATCH(Qualification!H265,libgem,0)),""),"")</f>
        <v/>
      </c>
      <c r="G255" s="26" t="str">
        <f>IF(A255&lt;&gt;"",IF(Qualification!I265=TRUE,IF(INDEX(codegem,MATCH(Qualification!H265,libgem,0))&gt;=8000,INDEX(codegem,MATCH(Qualification!H265,libgem,0)),""),Qualification!H265),"")</f>
        <v/>
      </c>
      <c r="H255" s="26" t="str">
        <f>IF(A255&lt;&gt;"",IF(Qualification!Y265=TRUE,INDEX(libcatidinst,MATCH(Qualification!P265,libinst,0)),""),"")</f>
        <v/>
      </c>
      <c r="I255" s="26" t="str">
        <f>IF(OR(A255="",ISBLANK(Qualification!P265)),"",IF(Qualification!Y265=TRUE,INDEX(codeinst,MATCH(Qualification!P265,libinst,0)),Qualification!P265))</f>
        <v/>
      </c>
      <c r="J255" s="26" t="str">
        <f>IF(OR(A255="",ISBLANK(Qualification!Q265)),"",IF(Qualification!Z265=TRUE,INDEX(codetform,MATCH(Qualification!Q265,libtform,0)),Qualification!Q265))</f>
        <v/>
      </c>
      <c r="K255" s="26" t="str">
        <f t="shared" si="3"/>
        <v/>
      </c>
      <c r="L255" s="104" t="str">
        <f>IF(OR(A255="",ISBLANK(Qualification!R265)),"",Qualification!R265)</f>
        <v/>
      </c>
      <c r="M255" s="50" t="str">
        <f>IF(OR(A255="",ISBLANK(Qualification!S265)),"",Qualification!S265)</f>
        <v/>
      </c>
      <c r="N255" s="50" t="str">
        <f>IF(OR(A255="",ISBLANK(Qualification!T265)),"",IF(Qualification!AC265=TRUE,INDEX(coderesult,MATCH(Qualification!T265,libresult,0)),Qualification!T265))</f>
        <v/>
      </c>
      <c r="O255" s="50" t="str">
        <f>IF(OR(A255="",ISBLANK(Qualification!U265),Qualification!U265="-"),"",IF(ISNA(MATCH(Qualification!U265,libtwolang,0)),Qualification!U265,IF(Qualification!AC265=TRUE,INDEX(codetwolang,MATCH(Qualification!U265,libtwolang,0)),Qualification!U265)))</f>
        <v/>
      </c>
      <c r="P255" s="50" t="str">
        <f>IF(OR(A255="",ISBLANK(Qualification!V265)),"",Qualification!V265)</f>
        <v/>
      </c>
    </row>
    <row r="256" spans="1:16">
      <c r="A256" s="26" t="str">
        <f>IF(Qualification!$A266&lt;&gt;"",IF(Qualification!C266&lt;&gt;"",IF(Qualification!C266="LOC.ID",CONCATENATE("LOC.",Qualification!AG$12),Qualification!C266),""),"")</f>
        <v/>
      </c>
      <c r="B256" s="51" t="str">
        <f>IF(A256&lt;&gt;"",Qualification!J266,"")</f>
        <v/>
      </c>
      <c r="C256" s="26" t="str">
        <f>IF(A256&lt;&gt;"",IF(Qualification!E266=TRUE,INDEX(codesex,MATCH(Qualification!D266,libsex,0)),Qualification!D266),"")</f>
        <v/>
      </c>
      <c r="D256" s="104" t="str">
        <f>IF(OR(A256="",ISBLANK(Qualification!F266)),"",Qualification!F266)</f>
        <v/>
      </c>
      <c r="E256" s="26" t="str">
        <f>IF(A256&lt;&gt;"",IF(Qualification!I266=TRUE,IF(INDEX(codegem,MATCH(Qualification!H266,libgem,0))&lt;8000,INDEX(codegem,MATCH(Qualification!H266,libgem,0)),""),Qualification!H266),"")</f>
        <v/>
      </c>
      <c r="F256" s="26" t="str">
        <f>IF(A256&lt;&gt;"",IF(Qualification!I266=TRUE,INDEX(codegemhist,MATCH(Qualification!H266,libgem,0)),""),"")</f>
        <v/>
      </c>
      <c r="G256" s="26" t="str">
        <f>IF(A256&lt;&gt;"",IF(Qualification!I266=TRUE,IF(INDEX(codegem,MATCH(Qualification!H266,libgem,0))&gt;=8000,INDEX(codegem,MATCH(Qualification!H266,libgem,0)),""),Qualification!H266),"")</f>
        <v/>
      </c>
      <c r="H256" s="26" t="str">
        <f>IF(A256&lt;&gt;"",IF(Qualification!Y266=TRUE,INDEX(libcatidinst,MATCH(Qualification!P266,libinst,0)),""),"")</f>
        <v/>
      </c>
      <c r="I256" s="26" t="str">
        <f>IF(OR(A256="",ISBLANK(Qualification!P266)),"",IF(Qualification!Y266=TRUE,INDEX(codeinst,MATCH(Qualification!P266,libinst,0)),Qualification!P266))</f>
        <v/>
      </c>
      <c r="J256" s="26" t="str">
        <f>IF(OR(A256="",ISBLANK(Qualification!Q266)),"",IF(Qualification!Z266=TRUE,INDEX(codetform,MATCH(Qualification!Q266,libtform,0)),Qualification!Q266))</f>
        <v/>
      </c>
      <c r="K256" s="26" t="str">
        <f t="shared" si="3"/>
        <v/>
      </c>
      <c r="L256" s="104" t="str">
        <f>IF(OR(A256="",ISBLANK(Qualification!R266)),"",Qualification!R266)</f>
        <v/>
      </c>
      <c r="M256" s="50" t="str">
        <f>IF(OR(A256="",ISBLANK(Qualification!S266)),"",Qualification!S266)</f>
        <v/>
      </c>
      <c r="N256" s="50" t="str">
        <f>IF(OR(A256="",ISBLANK(Qualification!T266)),"",IF(Qualification!AC266=TRUE,INDEX(coderesult,MATCH(Qualification!T266,libresult,0)),Qualification!T266))</f>
        <v/>
      </c>
      <c r="O256" s="50" t="str">
        <f>IF(OR(A256="",ISBLANK(Qualification!U266),Qualification!U266="-"),"",IF(ISNA(MATCH(Qualification!U266,libtwolang,0)),Qualification!U266,IF(Qualification!AC266=TRUE,INDEX(codetwolang,MATCH(Qualification!U266,libtwolang,0)),Qualification!U266)))</f>
        <v/>
      </c>
      <c r="P256" s="50" t="str">
        <f>IF(OR(A256="",ISBLANK(Qualification!V266)),"",Qualification!V266)</f>
        <v/>
      </c>
    </row>
    <row r="257" spans="1:16">
      <c r="A257" s="26" t="str">
        <f>IF(Qualification!$A267&lt;&gt;"",IF(Qualification!C267&lt;&gt;"",IF(Qualification!C267="LOC.ID",CONCATENATE("LOC.",Qualification!AG$12),Qualification!C267),""),"")</f>
        <v/>
      </c>
      <c r="B257" s="51" t="str">
        <f>IF(A257&lt;&gt;"",Qualification!J267,"")</f>
        <v/>
      </c>
      <c r="C257" s="26" t="str">
        <f>IF(A257&lt;&gt;"",IF(Qualification!E267=TRUE,INDEX(codesex,MATCH(Qualification!D267,libsex,0)),Qualification!D267),"")</f>
        <v/>
      </c>
      <c r="D257" s="104" t="str">
        <f>IF(OR(A257="",ISBLANK(Qualification!F267)),"",Qualification!F267)</f>
        <v/>
      </c>
      <c r="E257" s="26" t="str">
        <f>IF(A257&lt;&gt;"",IF(Qualification!I267=TRUE,IF(INDEX(codegem,MATCH(Qualification!H267,libgem,0))&lt;8000,INDEX(codegem,MATCH(Qualification!H267,libgem,0)),""),Qualification!H267),"")</f>
        <v/>
      </c>
      <c r="F257" s="26" t="str">
        <f>IF(A257&lt;&gt;"",IF(Qualification!I267=TRUE,INDEX(codegemhist,MATCH(Qualification!H267,libgem,0)),""),"")</f>
        <v/>
      </c>
      <c r="G257" s="26" t="str">
        <f>IF(A257&lt;&gt;"",IF(Qualification!I267=TRUE,IF(INDEX(codegem,MATCH(Qualification!H267,libgem,0))&gt;=8000,INDEX(codegem,MATCH(Qualification!H267,libgem,0)),""),Qualification!H267),"")</f>
        <v/>
      </c>
      <c r="H257" s="26" t="str">
        <f>IF(A257&lt;&gt;"",IF(Qualification!Y267=TRUE,INDEX(libcatidinst,MATCH(Qualification!P267,libinst,0)),""),"")</f>
        <v/>
      </c>
      <c r="I257" s="26" t="str">
        <f>IF(OR(A257="",ISBLANK(Qualification!P267)),"",IF(Qualification!Y267=TRUE,INDEX(codeinst,MATCH(Qualification!P267,libinst,0)),Qualification!P267))</f>
        <v/>
      </c>
      <c r="J257" s="26" t="str">
        <f>IF(OR(A257="",ISBLANK(Qualification!Q267)),"",IF(Qualification!Z267=TRUE,INDEX(codetform,MATCH(Qualification!Q267,libtform,0)),Qualification!Q267))</f>
        <v/>
      </c>
      <c r="K257" s="26" t="str">
        <f t="shared" si="3"/>
        <v/>
      </c>
      <c r="L257" s="104" t="str">
        <f>IF(OR(A257="",ISBLANK(Qualification!R267)),"",Qualification!R267)</f>
        <v/>
      </c>
      <c r="M257" s="50" t="str">
        <f>IF(OR(A257="",ISBLANK(Qualification!S267)),"",Qualification!S267)</f>
        <v/>
      </c>
      <c r="N257" s="50" t="str">
        <f>IF(OR(A257="",ISBLANK(Qualification!T267)),"",IF(Qualification!AC267=TRUE,INDEX(coderesult,MATCH(Qualification!T267,libresult,0)),Qualification!T267))</f>
        <v/>
      </c>
      <c r="O257" s="50" t="str">
        <f>IF(OR(A257="",ISBLANK(Qualification!U267),Qualification!U267="-"),"",IF(ISNA(MATCH(Qualification!U267,libtwolang,0)),Qualification!U267,IF(Qualification!AC267=TRUE,INDEX(codetwolang,MATCH(Qualification!U267,libtwolang,0)),Qualification!U267)))</f>
        <v/>
      </c>
      <c r="P257" s="50" t="str">
        <f>IF(OR(A257="",ISBLANK(Qualification!V267)),"",Qualification!V267)</f>
        <v/>
      </c>
    </row>
    <row r="258" spans="1:16">
      <c r="A258" s="26" t="str">
        <f>IF(Qualification!$A268&lt;&gt;"",IF(Qualification!C268&lt;&gt;"",IF(Qualification!C268="LOC.ID",CONCATENATE("LOC.",Qualification!AG$12),Qualification!C268),""),"")</f>
        <v/>
      </c>
      <c r="B258" s="51" t="str">
        <f>IF(A258&lt;&gt;"",Qualification!J268,"")</f>
        <v/>
      </c>
      <c r="C258" s="26" t="str">
        <f>IF(A258&lt;&gt;"",IF(Qualification!E268=TRUE,INDEX(codesex,MATCH(Qualification!D268,libsex,0)),Qualification!D268),"")</f>
        <v/>
      </c>
      <c r="D258" s="104" t="str">
        <f>IF(OR(A258="",ISBLANK(Qualification!F268)),"",Qualification!F268)</f>
        <v/>
      </c>
      <c r="E258" s="26" t="str">
        <f>IF(A258&lt;&gt;"",IF(Qualification!I268=TRUE,IF(INDEX(codegem,MATCH(Qualification!H268,libgem,0))&lt;8000,INDEX(codegem,MATCH(Qualification!H268,libgem,0)),""),Qualification!H268),"")</f>
        <v/>
      </c>
      <c r="F258" s="26" t="str">
        <f>IF(A258&lt;&gt;"",IF(Qualification!I268=TRUE,INDEX(codegemhist,MATCH(Qualification!H268,libgem,0)),""),"")</f>
        <v/>
      </c>
      <c r="G258" s="26" t="str">
        <f>IF(A258&lt;&gt;"",IF(Qualification!I268=TRUE,IF(INDEX(codegem,MATCH(Qualification!H268,libgem,0))&gt;=8000,INDEX(codegem,MATCH(Qualification!H268,libgem,0)),""),Qualification!H268),"")</f>
        <v/>
      </c>
      <c r="H258" s="26" t="str">
        <f>IF(A258&lt;&gt;"",IF(Qualification!Y268=TRUE,INDEX(libcatidinst,MATCH(Qualification!P268,libinst,0)),""),"")</f>
        <v/>
      </c>
      <c r="I258" s="26" t="str">
        <f>IF(OR(A258="",ISBLANK(Qualification!P268)),"",IF(Qualification!Y268=TRUE,INDEX(codeinst,MATCH(Qualification!P268,libinst,0)),Qualification!P268))</f>
        <v/>
      </c>
      <c r="J258" s="26" t="str">
        <f>IF(OR(A258="",ISBLANK(Qualification!Q268)),"",IF(Qualification!Z268=TRUE,INDEX(codetform,MATCH(Qualification!Q268,libtform,0)),Qualification!Q268))</f>
        <v/>
      </c>
      <c r="K258" s="26" t="str">
        <f t="shared" si="3"/>
        <v/>
      </c>
      <c r="L258" s="104" t="str">
        <f>IF(OR(A258="",ISBLANK(Qualification!R268)),"",Qualification!R268)</f>
        <v/>
      </c>
      <c r="M258" s="50" t="str">
        <f>IF(OR(A258="",ISBLANK(Qualification!S268)),"",Qualification!S268)</f>
        <v/>
      </c>
      <c r="N258" s="50" t="str">
        <f>IF(OR(A258="",ISBLANK(Qualification!T268)),"",IF(Qualification!AC268=TRUE,INDEX(coderesult,MATCH(Qualification!T268,libresult,0)),Qualification!T268))</f>
        <v/>
      </c>
      <c r="O258" s="50" t="str">
        <f>IF(OR(A258="",ISBLANK(Qualification!U268),Qualification!U268="-"),"",IF(ISNA(MATCH(Qualification!U268,libtwolang,0)),Qualification!U268,IF(Qualification!AC268=TRUE,INDEX(codetwolang,MATCH(Qualification!U268,libtwolang,0)),Qualification!U268)))</f>
        <v/>
      </c>
      <c r="P258" s="50" t="str">
        <f>IF(OR(A258="",ISBLANK(Qualification!V268)),"",Qualification!V268)</f>
        <v/>
      </c>
    </row>
    <row r="259" spans="1:16">
      <c r="A259" s="26" t="str">
        <f>IF(Qualification!$A269&lt;&gt;"",IF(Qualification!C269&lt;&gt;"",IF(Qualification!C269="LOC.ID",CONCATENATE("LOC.",Qualification!AG$12),Qualification!C269),""),"")</f>
        <v/>
      </c>
      <c r="B259" s="51" t="str">
        <f>IF(A259&lt;&gt;"",Qualification!J269,"")</f>
        <v/>
      </c>
      <c r="C259" s="26" t="str">
        <f>IF(A259&lt;&gt;"",IF(Qualification!E269=TRUE,INDEX(codesex,MATCH(Qualification!D269,libsex,0)),Qualification!D269),"")</f>
        <v/>
      </c>
      <c r="D259" s="104" t="str">
        <f>IF(OR(A259="",ISBLANK(Qualification!F269)),"",Qualification!F269)</f>
        <v/>
      </c>
      <c r="E259" s="26" t="str">
        <f>IF(A259&lt;&gt;"",IF(Qualification!I269=TRUE,IF(INDEX(codegem,MATCH(Qualification!H269,libgem,0))&lt;8000,INDEX(codegem,MATCH(Qualification!H269,libgem,0)),""),Qualification!H269),"")</f>
        <v/>
      </c>
      <c r="F259" s="26" t="str">
        <f>IF(A259&lt;&gt;"",IF(Qualification!I269=TRUE,INDEX(codegemhist,MATCH(Qualification!H269,libgem,0)),""),"")</f>
        <v/>
      </c>
      <c r="G259" s="26" t="str">
        <f>IF(A259&lt;&gt;"",IF(Qualification!I269=TRUE,IF(INDEX(codegem,MATCH(Qualification!H269,libgem,0))&gt;=8000,INDEX(codegem,MATCH(Qualification!H269,libgem,0)),""),Qualification!H269),"")</f>
        <v/>
      </c>
      <c r="H259" s="26" t="str">
        <f>IF(A259&lt;&gt;"",IF(Qualification!Y269=TRUE,INDEX(libcatidinst,MATCH(Qualification!P269,libinst,0)),""),"")</f>
        <v/>
      </c>
      <c r="I259" s="26" t="str">
        <f>IF(OR(A259="",ISBLANK(Qualification!P269)),"",IF(Qualification!Y269=TRUE,INDEX(codeinst,MATCH(Qualification!P269,libinst,0)),Qualification!P269))</f>
        <v/>
      </c>
      <c r="J259" s="26" t="str">
        <f>IF(OR(A259="",ISBLANK(Qualification!Q269)),"",IF(Qualification!Z269=TRUE,INDEX(codetform,MATCH(Qualification!Q269,libtform,0)),Qualification!Q269))</f>
        <v/>
      </c>
      <c r="K259" s="26" t="str">
        <f t="shared" ref="K259:K322" si="4">IF(A259="","",2)</f>
        <v/>
      </c>
      <c r="L259" s="104" t="str">
        <f>IF(OR(A259="",ISBLANK(Qualification!R269)),"",Qualification!R269)</f>
        <v/>
      </c>
      <c r="M259" s="50" t="str">
        <f>IF(OR(A259="",ISBLANK(Qualification!S269)),"",Qualification!S269)</f>
        <v/>
      </c>
      <c r="N259" s="50" t="str">
        <f>IF(OR(A259="",ISBLANK(Qualification!T269)),"",IF(Qualification!AC269=TRUE,INDEX(coderesult,MATCH(Qualification!T269,libresult,0)),Qualification!T269))</f>
        <v/>
      </c>
      <c r="O259" s="50" t="str">
        <f>IF(OR(A259="",ISBLANK(Qualification!U269),Qualification!U269="-"),"",IF(ISNA(MATCH(Qualification!U269,libtwolang,0)),Qualification!U269,IF(Qualification!AC269=TRUE,INDEX(codetwolang,MATCH(Qualification!U269,libtwolang,0)),Qualification!U269)))</f>
        <v/>
      </c>
      <c r="P259" s="50" t="str">
        <f>IF(OR(A259="",ISBLANK(Qualification!V269)),"",Qualification!V269)</f>
        <v/>
      </c>
    </row>
    <row r="260" spans="1:16">
      <c r="A260" s="26" t="str">
        <f>IF(Qualification!$A270&lt;&gt;"",IF(Qualification!C270&lt;&gt;"",IF(Qualification!C270="LOC.ID",CONCATENATE("LOC.",Qualification!AG$12),Qualification!C270),""),"")</f>
        <v/>
      </c>
      <c r="B260" s="51" t="str">
        <f>IF(A260&lt;&gt;"",Qualification!J270,"")</f>
        <v/>
      </c>
      <c r="C260" s="26" t="str">
        <f>IF(A260&lt;&gt;"",IF(Qualification!E270=TRUE,INDEX(codesex,MATCH(Qualification!D270,libsex,0)),Qualification!D270),"")</f>
        <v/>
      </c>
      <c r="D260" s="104" t="str">
        <f>IF(OR(A260="",ISBLANK(Qualification!F270)),"",Qualification!F270)</f>
        <v/>
      </c>
      <c r="E260" s="26" t="str">
        <f>IF(A260&lt;&gt;"",IF(Qualification!I270=TRUE,IF(INDEX(codegem,MATCH(Qualification!H270,libgem,0))&lt;8000,INDEX(codegem,MATCH(Qualification!H270,libgem,0)),""),Qualification!H270),"")</f>
        <v/>
      </c>
      <c r="F260" s="26" t="str">
        <f>IF(A260&lt;&gt;"",IF(Qualification!I270=TRUE,INDEX(codegemhist,MATCH(Qualification!H270,libgem,0)),""),"")</f>
        <v/>
      </c>
      <c r="G260" s="26" t="str">
        <f>IF(A260&lt;&gt;"",IF(Qualification!I270=TRUE,IF(INDEX(codegem,MATCH(Qualification!H270,libgem,0))&gt;=8000,INDEX(codegem,MATCH(Qualification!H270,libgem,0)),""),Qualification!H270),"")</f>
        <v/>
      </c>
      <c r="H260" s="26" t="str">
        <f>IF(A260&lt;&gt;"",IF(Qualification!Y270=TRUE,INDEX(libcatidinst,MATCH(Qualification!P270,libinst,0)),""),"")</f>
        <v/>
      </c>
      <c r="I260" s="26" t="str">
        <f>IF(OR(A260="",ISBLANK(Qualification!P270)),"",IF(Qualification!Y270=TRUE,INDEX(codeinst,MATCH(Qualification!P270,libinst,0)),Qualification!P270))</f>
        <v/>
      </c>
      <c r="J260" s="26" t="str">
        <f>IF(OR(A260="",ISBLANK(Qualification!Q270)),"",IF(Qualification!Z270=TRUE,INDEX(codetform,MATCH(Qualification!Q270,libtform,0)),Qualification!Q270))</f>
        <v/>
      </c>
      <c r="K260" s="26" t="str">
        <f t="shared" si="4"/>
        <v/>
      </c>
      <c r="L260" s="104" t="str">
        <f>IF(OR(A260="",ISBLANK(Qualification!R270)),"",Qualification!R270)</f>
        <v/>
      </c>
      <c r="M260" s="50" t="str">
        <f>IF(OR(A260="",ISBLANK(Qualification!S270)),"",Qualification!S270)</f>
        <v/>
      </c>
      <c r="N260" s="50" t="str">
        <f>IF(OR(A260="",ISBLANK(Qualification!T270)),"",IF(Qualification!AC270=TRUE,INDEX(coderesult,MATCH(Qualification!T270,libresult,0)),Qualification!T270))</f>
        <v/>
      </c>
      <c r="O260" s="50" t="str">
        <f>IF(OR(A260="",ISBLANK(Qualification!U270),Qualification!U270="-"),"",IF(ISNA(MATCH(Qualification!U270,libtwolang,0)),Qualification!U270,IF(Qualification!AC270=TRUE,INDEX(codetwolang,MATCH(Qualification!U270,libtwolang,0)),Qualification!U270)))</f>
        <v/>
      </c>
      <c r="P260" s="50" t="str">
        <f>IF(OR(A260="",ISBLANK(Qualification!V270)),"",Qualification!V270)</f>
        <v/>
      </c>
    </row>
    <row r="261" spans="1:16">
      <c r="A261" s="26" t="str">
        <f>IF(Qualification!$A271&lt;&gt;"",IF(Qualification!C271&lt;&gt;"",IF(Qualification!C271="LOC.ID",CONCATENATE("LOC.",Qualification!AG$12),Qualification!C271),""),"")</f>
        <v/>
      </c>
      <c r="B261" s="51" t="str">
        <f>IF(A261&lt;&gt;"",Qualification!J271,"")</f>
        <v/>
      </c>
      <c r="C261" s="26" t="str">
        <f>IF(A261&lt;&gt;"",IF(Qualification!E271=TRUE,INDEX(codesex,MATCH(Qualification!D271,libsex,0)),Qualification!D271),"")</f>
        <v/>
      </c>
      <c r="D261" s="104" t="str">
        <f>IF(OR(A261="",ISBLANK(Qualification!F271)),"",Qualification!F271)</f>
        <v/>
      </c>
      <c r="E261" s="26" t="str">
        <f>IF(A261&lt;&gt;"",IF(Qualification!I271=TRUE,IF(INDEX(codegem,MATCH(Qualification!H271,libgem,0))&lt;8000,INDEX(codegem,MATCH(Qualification!H271,libgem,0)),""),Qualification!H271),"")</f>
        <v/>
      </c>
      <c r="F261" s="26" t="str">
        <f>IF(A261&lt;&gt;"",IF(Qualification!I271=TRUE,INDEX(codegemhist,MATCH(Qualification!H271,libgem,0)),""),"")</f>
        <v/>
      </c>
      <c r="G261" s="26" t="str">
        <f>IF(A261&lt;&gt;"",IF(Qualification!I271=TRUE,IF(INDEX(codegem,MATCH(Qualification!H271,libgem,0))&gt;=8000,INDEX(codegem,MATCH(Qualification!H271,libgem,0)),""),Qualification!H271),"")</f>
        <v/>
      </c>
      <c r="H261" s="26" t="str">
        <f>IF(A261&lt;&gt;"",IF(Qualification!Y271=TRUE,INDEX(libcatidinst,MATCH(Qualification!P271,libinst,0)),""),"")</f>
        <v/>
      </c>
      <c r="I261" s="26" t="str">
        <f>IF(OR(A261="",ISBLANK(Qualification!P271)),"",IF(Qualification!Y271=TRUE,INDEX(codeinst,MATCH(Qualification!P271,libinst,0)),Qualification!P271))</f>
        <v/>
      </c>
      <c r="J261" s="26" t="str">
        <f>IF(OR(A261="",ISBLANK(Qualification!Q271)),"",IF(Qualification!Z271=TRUE,INDEX(codetform,MATCH(Qualification!Q271,libtform,0)),Qualification!Q271))</f>
        <v/>
      </c>
      <c r="K261" s="26" t="str">
        <f t="shared" si="4"/>
        <v/>
      </c>
      <c r="L261" s="104" t="str">
        <f>IF(OR(A261="",ISBLANK(Qualification!R271)),"",Qualification!R271)</f>
        <v/>
      </c>
      <c r="M261" s="50" t="str">
        <f>IF(OR(A261="",ISBLANK(Qualification!S271)),"",Qualification!S271)</f>
        <v/>
      </c>
      <c r="N261" s="50" t="str">
        <f>IF(OR(A261="",ISBLANK(Qualification!T271)),"",IF(Qualification!AC271=TRUE,INDEX(coderesult,MATCH(Qualification!T271,libresult,0)),Qualification!T271))</f>
        <v/>
      </c>
      <c r="O261" s="50" t="str">
        <f>IF(OR(A261="",ISBLANK(Qualification!U271),Qualification!U271="-"),"",IF(ISNA(MATCH(Qualification!U271,libtwolang,0)),Qualification!U271,IF(Qualification!AC271=TRUE,INDEX(codetwolang,MATCH(Qualification!U271,libtwolang,0)),Qualification!U271)))</f>
        <v/>
      </c>
      <c r="P261" s="50" t="str">
        <f>IF(OR(A261="",ISBLANK(Qualification!V271)),"",Qualification!V271)</f>
        <v/>
      </c>
    </row>
    <row r="262" spans="1:16">
      <c r="A262" s="26" t="str">
        <f>IF(Qualification!$A272&lt;&gt;"",IF(Qualification!C272&lt;&gt;"",IF(Qualification!C272="LOC.ID",CONCATENATE("LOC.",Qualification!AG$12),Qualification!C272),""),"")</f>
        <v/>
      </c>
      <c r="B262" s="51" t="str">
        <f>IF(A262&lt;&gt;"",Qualification!J272,"")</f>
        <v/>
      </c>
      <c r="C262" s="26" t="str">
        <f>IF(A262&lt;&gt;"",IF(Qualification!E272=TRUE,INDEX(codesex,MATCH(Qualification!D272,libsex,0)),Qualification!D272),"")</f>
        <v/>
      </c>
      <c r="D262" s="104" t="str">
        <f>IF(OR(A262="",ISBLANK(Qualification!F272)),"",Qualification!F272)</f>
        <v/>
      </c>
      <c r="E262" s="26" t="str">
        <f>IF(A262&lt;&gt;"",IF(Qualification!I272=TRUE,IF(INDEX(codegem,MATCH(Qualification!H272,libgem,0))&lt;8000,INDEX(codegem,MATCH(Qualification!H272,libgem,0)),""),Qualification!H272),"")</f>
        <v/>
      </c>
      <c r="F262" s="26" t="str">
        <f>IF(A262&lt;&gt;"",IF(Qualification!I272=TRUE,INDEX(codegemhist,MATCH(Qualification!H272,libgem,0)),""),"")</f>
        <v/>
      </c>
      <c r="G262" s="26" t="str">
        <f>IF(A262&lt;&gt;"",IF(Qualification!I272=TRUE,IF(INDEX(codegem,MATCH(Qualification!H272,libgem,0))&gt;=8000,INDEX(codegem,MATCH(Qualification!H272,libgem,0)),""),Qualification!H272),"")</f>
        <v/>
      </c>
      <c r="H262" s="26" t="str">
        <f>IF(A262&lt;&gt;"",IF(Qualification!Y272=TRUE,INDEX(libcatidinst,MATCH(Qualification!P272,libinst,0)),""),"")</f>
        <v/>
      </c>
      <c r="I262" s="26" t="str">
        <f>IF(OR(A262="",ISBLANK(Qualification!P272)),"",IF(Qualification!Y272=TRUE,INDEX(codeinst,MATCH(Qualification!P272,libinst,0)),Qualification!P272))</f>
        <v/>
      </c>
      <c r="J262" s="26" t="str">
        <f>IF(OR(A262="",ISBLANK(Qualification!Q272)),"",IF(Qualification!Z272=TRUE,INDEX(codetform,MATCH(Qualification!Q272,libtform,0)),Qualification!Q272))</f>
        <v/>
      </c>
      <c r="K262" s="26" t="str">
        <f t="shared" si="4"/>
        <v/>
      </c>
      <c r="L262" s="104" t="str">
        <f>IF(OR(A262="",ISBLANK(Qualification!R272)),"",Qualification!R272)</f>
        <v/>
      </c>
      <c r="M262" s="50" t="str">
        <f>IF(OR(A262="",ISBLANK(Qualification!S272)),"",Qualification!S272)</f>
        <v/>
      </c>
      <c r="N262" s="50" t="str">
        <f>IF(OR(A262="",ISBLANK(Qualification!T272)),"",IF(Qualification!AC272=TRUE,INDEX(coderesult,MATCH(Qualification!T272,libresult,0)),Qualification!T272))</f>
        <v/>
      </c>
      <c r="O262" s="50" t="str">
        <f>IF(OR(A262="",ISBLANK(Qualification!U272),Qualification!U272="-"),"",IF(ISNA(MATCH(Qualification!U272,libtwolang,0)),Qualification!U272,IF(Qualification!AC272=TRUE,INDEX(codetwolang,MATCH(Qualification!U272,libtwolang,0)),Qualification!U272)))</f>
        <v/>
      </c>
      <c r="P262" s="50" t="str">
        <f>IF(OR(A262="",ISBLANK(Qualification!V272)),"",Qualification!V272)</f>
        <v/>
      </c>
    </row>
    <row r="263" spans="1:16">
      <c r="A263" s="26" t="str">
        <f>IF(Qualification!$A273&lt;&gt;"",IF(Qualification!C273&lt;&gt;"",IF(Qualification!C273="LOC.ID",CONCATENATE("LOC.",Qualification!AG$12),Qualification!C273),""),"")</f>
        <v/>
      </c>
      <c r="B263" s="51" t="str">
        <f>IF(A263&lt;&gt;"",Qualification!J273,"")</f>
        <v/>
      </c>
      <c r="C263" s="26" t="str">
        <f>IF(A263&lt;&gt;"",IF(Qualification!E273=TRUE,INDEX(codesex,MATCH(Qualification!D273,libsex,0)),Qualification!D273),"")</f>
        <v/>
      </c>
      <c r="D263" s="104" t="str">
        <f>IF(OR(A263="",ISBLANK(Qualification!F273)),"",Qualification!F273)</f>
        <v/>
      </c>
      <c r="E263" s="26" t="str">
        <f>IF(A263&lt;&gt;"",IF(Qualification!I273=TRUE,IF(INDEX(codegem,MATCH(Qualification!H273,libgem,0))&lt;8000,INDEX(codegem,MATCH(Qualification!H273,libgem,0)),""),Qualification!H273),"")</f>
        <v/>
      </c>
      <c r="F263" s="26" t="str">
        <f>IF(A263&lt;&gt;"",IF(Qualification!I273=TRUE,INDEX(codegemhist,MATCH(Qualification!H273,libgem,0)),""),"")</f>
        <v/>
      </c>
      <c r="G263" s="26" t="str">
        <f>IF(A263&lt;&gt;"",IF(Qualification!I273=TRUE,IF(INDEX(codegem,MATCH(Qualification!H273,libgem,0))&gt;=8000,INDEX(codegem,MATCH(Qualification!H273,libgem,0)),""),Qualification!H273),"")</f>
        <v/>
      </c>
      <c r="H263" s="26" t="str">
        <f>IF(A263&lt;&gt;"",IF(Qualification!Y273=TRUE,INDEX(libcatidinst,MATCH(Qualification!P273,libinst,0)),""),"")</f>
        <v/>
      </c>
      <c r="I263" s="26" t="str">
        <f>IF(OR(A263="",ISBLANK(Qualification!P273)),"",IF(Qualification!Y273=TRUE,INDEX(codeinst,MATCH(Qualification!P273,libinst,0)),Qualification!P273))</f>
        <v/>
      </c>
      <c r="J263" s="26" t="str">
        <f>IF(OR(A263="",ISBLANK(Qualification!Q273)),"",IF(Qualification!Z273=TRUE,INDEX(codetform,MATCH(Qualification!Q273,libtform,0)),Qualification!Q273))</f>
        <v/>
      </c>
      <c r="K263" s="26" t="str">
        <f t="shared" si="4"/>
        <v/>
      </c>
      <c r="L263" s="104" t="str">
        <f>IF(OR(A263="",ISBLANK(Qualification!R273)),"",Qualification!R273)</f>
        <v/>
      </c>
      <c r="M263" s="50" t="str">
        <f>IF(OR(A263="",ISBLANK(Qualification!S273)),"",Qualification!S273)</f>
        <v/>
      </c>
      <c r="N263" s="50" t="str">
        <f>IF(OR(A263="",ISBLANK(Qualification!T273)),"",IF(Qualification!AC273=TRUE,INDEX(coderesult,MATCH(Qualification!T273,libresult,0)),Qualification!T273))</f>
        <v/>
      </c>
      <c r="O263" s="50" t="str">
        <f>IF(OR(A263="",ISBLANK(Qualification!U273),Qualification!U273="-"),"",IF(ISNA(MATCH(Qualification!U273,libtwolang,0)),Qualification!U273,IF(Qualification!AC273=TRUE,INDEX(codetwolang,MATCH(Qualification!U273,libtwolang,0)),Qualification!U273)))</f>
        <v/>
      </c>
      <c r="P263" s="50" t="str">
        <f>IF(OR(A263="",ISBLANK(Qualification!V273)),"",Qualification!V273)</f>
        <v/>
      </c>
    </row>
    <row r="264" spans="1:16">
      <c r="A264" s="26" t="str">
        <f>IF(Qualification!$A274&lt;&gt;"",IF(Qualification!C274&lt;&gt;"",IF(Qualification!C274="LOC.ID",CONCATENATE("LOC.",Qualification!AG$12),Qualification!C274),""),"")</f>
        <v/>
      </c>
      <c r="B264" s="51" t="str">
        <f>IF(A264&lt;&gt;"",Qualification!J274,"")</f>
        <v/>
      </c>
      <c r="C264" s="26" t="str">
        <f>IF(A264&lt;&gt;"",IF(Qualification!E274=TRUE,INDEX(codesex,MATCH(Qualification!D274,libsex,0)),Qualification!D274),"")</f>
        <v/>
      </c>
      <c r="D264" s="104" t="str">
        <f>IF(OR(A264="",ISBLANK(Qualification!F274)),"",Qualification!F274)</f>
        <v/>
      </c>
      <c r="E264" s="26" t="str">
        <f>IF(A264&lt;&gt;"",IF(Qualification!I274=TRUE,IF(INDEX(codegem,MATCH(Qualification!H274,libgem,0))&lt;8000,INDEX(codegem,MATCH(Qualification!H274,libgem,0)),""),Qualification!H274),"")</f>
        <v/>
      </c>
      <c r="F264" s="26" t="str">
        <f>IF(A264&lt;&gt;"",IF(Qualification!I274=TRUE,INDEX(codegemhist,MATCH(Qualification!H274,libgem,0)),""),"")</f>
        <v/>
      </c>
      <c r="G264" s="26" t="str">
        <f>IF(A264&lt;&gt;"",IF(Qualification!I274=TRUE,IF(INDEX(codegem,MATCH(Qualification!H274,libgem,0))&gt;=8000,INDEX(codegem,MATCH(Qualification!H274,libgem,0)),""),Qualification!H274),"")</f>
        <v/>
      </c>
      <c r="H264" s="26" t="str">
        <f>IF(A264&lt;&gt;"",IF(Qualification!Y274=TRUE,INDEX(libcatidinst,MATCH(Qualification!P274,libinst,0)),""),"")</f>
        <v/>
      </c>
      <c r="I264" s="26" t="str">
        <f>IF(OR(A264="",ISBLANK(Qualification!P274)),"",IF(Qualification!Y274=TRUE,INDEX(codeinst,MATCH(Qualification!P274,libinst,0)),Qualification!P274))</f>
        <v/>
      </c>
      <c r="J264" s="26" t="str">
        <f>IF(OR(A264="",ISBLANK(Qualification!Q274)),"",IF(Qualification!Z274=TRUE,INDEX(codetform,MATCH(Qualification!Q274,libtform,0)),Qualification!Q274))</f>
        <v/>
      </c>
      <c r="K264" s="26" t="str">
        <f t="shared" si="4"/>
        <v/>
      </c>
      <c r="L264" s="104" t="str">
        <f>IF(OR(A264="",ISBLANK(Qualification!R274)),"",Qualification!R274)</f>
        <v/>
      </c>
      <c r="M264" s="50" t="str">
        <f>IF(OR(A264="",ISBLANK(Qualification!S274)),"",Qualification!S274)</f>
        <v/>
      </c>
      <c r="N264" s="50" t="str">
        <f>IF(OR(A264="",ISBLANK(Qualification!T274)),"",IF(Qualification!AC274=TRUE,INDEX(coderesult,MATCH(Qualification!T274,libresult,0)),Qualification!T274))</f>
        <v/>
      </c>
      <c r="O264" s="50" t="str">
        <f>IF(OR(A264="",ISBLANK(Qualification!U274),Qualification!U274="-"),"",IF(ISNA(MATCH(Qualification!U274,libtwolang,0)),Qualification!U274,IF(Qualification!AC274=TRUE,INDEX(codetwolang,MATCH(Qualification!U274,libtwolang,0)),Qualification!U274)))</f>
        <v/>
      </c>
      <c r="P264" s="50" t="str">
        <f>IF(OR(A264="",ISBLANK(Qualification!V274)),"",Qualification!V274)</f>
        <v/>
      </c>
    </row>
    <row r="265" spans="1:16">
      <c r="A265" s="26" t="str">
        <f>IF(Qualification!$A275&lt;&gt;"",IF(Qualification!C275&lt;&gt;"",IF(Qualification!C275="LOC.ID",CONCATENATE("LOC.",Qualification!AG$12),Qualification!C275),""),"")</f>
        <v/>
      </c>
      <c r="B265" s="51" t="str">
        <f>IF(A265&lt;&gt;"",Qualification!J275,"")</f>
        <v/>
      </c>
      <c r="C265" s="26" t="str">
        <f>IF(A265&lt;&gt;"",IF(Qualification!E275=TRUE,INDEX(codesex,MATCH(Qualification!D275,libsex,0)),Qualification!D275),"")</f>
        <v/>
      </c>
      <c r="D265" s="104" t="str">
        <f>IF(OR(A265="",ISBLANK(Qualification!F275)),"",Qualification!F275)</f>
        <v/>
      </c>
      <c r="E265" s="26" t="str">
        <f>IF(A265&lt;&gt;"",IF(Qualification!I275=TRUE,IF(INDEX(codegem,MATCH(Qualification!H275,libgem,0))&lt;8000,INDEX(codegem,MATCH(Qualification!H275,libgem,0)),""),Qualification!H275),"")</f>
        <v/>
      </c>
      <c r="F265" s="26" t="str">
        <f>IF(A265&lt;&gt;"",IF(Qualification!I275=TRUE,INDEX(codegemhist,MATCH(Qualification!H275,libgem,0)),""),"")</f>
        <v/>
      </c>
      <c r="G265" s="26" t="str">
        <f>IF(A265&lt;&gt;"",IF(Qualification!I275=TRUE,IF(INDEX(codegem,MATCH(Qualification!H275,libgem,0))&gt;=8000,INDEX(codegem,MATCH(Qualification!H275,libgem,0)),""),Qualification!H275),"")</f>
        <v/>
      </c>
      <c r="H265" s="26" t="str">
        <f>IF(A265&lt;&gt;"",IF(Qualification!Y275=TRUE,INDEX(libcatidinst,MATCH(Qualification!P275,libinst,0)),""),"")</f>
        <v/>
      </c>
      <c r="I265" s="26" t="str">
        <f>IF(OR(A265="",ISBLANK(Qualification!P275)),"",IF(Qualification!Y275=TRUE,INDEX(codeinst,MATCH(Qualification!P275,libinst,0)),Qualification!P275))</f>
        <v/>
      </c>
      <c r="J265" s="26" t="str">
        <f>IF(OR(A265="",ISBLANK(Qualification!Q275)),"",IF(Qualification!Z275=TRUE,INDEX(codetform,MATCH(Qualification!Q275,libtform,0)),Qualification!Q275))</f>
        <v/>
      </c>
      <c r="K265" s="26" t="str">
        <f t="shared" si="4"/>
        <v/>
      </c>
      <c r="L265" s="104" t="str">
        <f>IF(OR(A265="",ISBLANK(Qualification!R275)),"",Qualification!R275)</f>
        <v/>
      </c>
      <c r="M265" s="50" t="str">
        <f>IF(OR(A265="",ISBLANK(Qualification!S275)),"",Qualification!S275)</f>
        <v/>
      </c>
      <c r="N265" s="50" t="str">
        <f>IF(OR(A265="",ISBLANK(Qualification!T275)),"",IF(Qualification!AC275=TRUE,INDEX(coderesult,MATCH(Qualification!T275,libresult,0)),Qualification!T275))</f>
        <v/>
      </c>
      <c r="O265" s="50" t="str">
        <f>IF(OR(A265="",ISBLANK(Qualification!U275),Qualification!U275="-"),"",IF(ISNA(MATCH(Qualification!U275,libtwolang,0)),Qualification!U275,IF(Qualification!AC275=TRUE,INDEX(codetwolang,MATCH(Qualification!U275,libtwolang,0)),Qualification!U275)))</f>
        <v/>
      </c>
      <c r="P265" s="50" t="str">
        <f>IF(OR(A265="",ISBLANK(Qualification!V275)),"",Qualification!V275)</f>
        <v/>
      </c>
    </row>
    <row r="266" spans="1:16">
      <c r="A266" s="26" t="str">
        <f>IF(Qualification!$A276&lt;&gt;"",IF(Qualification!C276&lt;&gt;"",IF(Qualification!C276="LOC.ID",CONCATENATE("LOC.",Qualification!AG$12),Qualification!C276),""),"")</f>
        <v/>
      </c>
      <c r="B266" s="51" t="str">
        <f>IF(A266&lt;&gt;"",Qualification!J276,"")</f>
        <v/>
      </c>
      <c r="C266" s="26" t="str">
        <f>IF(A266&lt;&gt;"",IF(Qualification!E276=TRUE,INDEX(codesex,MATCH(Qualification!D276,libsex,0)),Qualification!D276),"")</f>
        <v/>
      </c>
      <c r="D266" s="104" t="str">
        <f>IF(OR(A266="",ISBLANK(Qualification!F276)),"",Qualification!F276)</f>
        <v/>
      </c>
      <c r="E266" s="26" t="str">
        <f>IF(A266&lt;&gt;"",IF(Qualification!I276=TRUE,IF(INDEX(codegem,MATCH(Qualification!H276,libgem,0))&lt;8000,INDEX(codegem,MATCH(Qualification!H276,libgem,0)),""),Qualification!H276),"")</f>
        <v/>
      </c>
      <c r="F266" s="26" t="str">
        <f>IF(A266&lt;&gt;"",IF(Qualification!I276=TRUE,INDEX(codegemhist,MATCH(Qualification!H276,libgem,0)),""),"")</f>
        <v/>
      </c>
      <c r="G266" s="26" t="str">
        <f>IF(A266&lt;&gt;"",IF(Qualification!I276=TRUE,IF(INDEX(codegem,MATCH(Qualification!H276,libgem,0))&gt;=8000,INDEX(codegem,MATCH(Qualification!H276,libgem,0)),""),Qualification!H276),"")</f>
        <v/>
      </c>
      <c r="H266" s="26" t="str">
        <f>IF(A266&lt;&gt;"",IF(Qualification!Y276=TRUE,INDEX(libcatidinst,MATCH(Qualification!P276,libinst,0)),""),"")</f>
        <v/>
      </c>
      <c r="I266" s="26" t="str">
        <f>IF(OR(A266="",ISBLANK(Qualification!P276)),"",IF(Qualification!Y276=TRUE,INDEX(codeinst,MATCH(Qualification!P276,libinst,0)),Qualification!P276))</f>
        <v/>
      </c>
      <c r="J266" s="26" t="str">
        <f>IF(OR(A266="",ISBLANK(Qualification!Q276)),"",IF(Qualification!Z276=TRUE,INDEX(codetform,MATCH(Qualification!Q276,libtform,0)),Qualification!Q276))</f>
        <v/>
      </c>
      <c r="K266" s="26" t="str">
        <f t="shared" si="4"/>
        <v/>
      </c>
      <c r="L266" s="104" t="str">
        <f>IF(OR(A266="",ISBLANK(Qualification!R276)),"",Qualification!R276)</f>
        <v/>
      </c>
      <c r="M266" s="50" t="str">
        <f>IF(OR(A266="",ISBLANK(Qualification!S276)),"",Qualification!S276)</f>
        <v/>
      </c>
      <c r="N266" s="50" t="str">
        <f>IF(OR(A266="",ISBLANK(Qualification!T276)),"",IF(Qualification!AC276=TRUE,INDEX(coderesult,MATCH(Qualification!T276,libresult,0)),Qualification!T276))</f>
        <v/>
      </c>
      <c r="O266" s="50" t="str">
        <f>IF(OR(A266="",ISBLANK(Qualification!U276),Qualification!U276="-"),"",IF(ISNA(MATCH(Qualification!U276,libtwolang,0)),Qualification!U276,IF(Qualification!AC276=TRUE,INDEX(codetwolang,MATCH(Qualification!U276,libtwolang,0)),Qualification!U276)))</f>
        <v/>
      </c>
      <c r="P266" s="50" t="str">
        <f>IF(OR(A266="",ISBLANK(Qualification!V276)),"",Qualification!V276)</f>
        <v/>
      </c>
    </row>
    <row r="267" spans="1:16">
      <c r="A267" s="26" t="str">
        <f>IF(Qualification!$A277&lt;&gt;"",IF(Qualification!C277&lt;&gt;"",IF(Qualification!C277="LOC.ID",CONCATENATE("LOC.",Qualification!AG$12),Qualification!C277),""),"")</f>
        <v/>
      </c>
      <c r="B267" s="51" t="str">
        <f>IF(A267&lt;&gt;"",Qualification!J277,"")</f>
        <v/>
      </c>
      <c r="C267" s="26" t="str">
        <f>IF(A267&lt;&gt;"",IF(Qualification!E277=TRUE,INDEX(codesex,MATCH(Qualification!D277,libsex,0)),Qualification!D277),"")</f>
        <v/>
      </c>
      <c r="D267" s="104" t="str">
        <f>IF(OR(A267="",ISBLANK(Qualification!F277)),"",Qualification!F277)</f>
        <v/>
      </c>
      <c r="E267" s="26" t="str">
        <f>IF(A267&lt;&gt;"",IF(Qualification!I277=TRUE,IF(INDEX(codegem,MATCH(Qualification!H277,libgem,0))&lt;8000,INDEX(codegem,MATCH(Qualification!H277,libgem,0)),""),Qualification!H277),"")</f>
        <v/>
      </c>
      <c r="F267" s="26" t="str">
        <f>IF(A267&lt;&gt;"",IF(Qualification!I277=TRUE,INDEX(codegemhist,MATCH(Qualification!H277,libgem,0)),""),"")</f>
        <v/>
      </c>
      <c r="G267" s="26" t="str">
        <f>IF(A267&lt;&gt;"",IF(Qualification!I277=TRUE,IF(INDEX(codegem,MATCH(Qualification!H277,libgem,0))&gt;=8000,INDEX(codegem,MATCH(Qualification!H277,libgem,0)),""),Qualification!H277),"")</f>
        <v/>
      </c>
      <c r="H267" s="26" t="str">
        <f>IF(A267&lt;&gt;"",IF(Qualification!Y277=TRUE,INDEX(libcatidinst,MATCH(Qualification!P277,libinst,0)),""),"")</f>
        <v/>
      </c>
      <c r="I267" s="26" t="str">
        <f>IF(OR(A267="",ISBLANK(Qualification!P277)),"",IF(Qualification!Y277=TRUE,INDEX(codeinst,MATCH(Qualification!P277,libinst,0)),Qualification!P277))</f>
        <v/>
      </c>
      <c r="J267" s="26" t="str">
        <f>IF(OR(A267="",ISBLANK(Qualification!Q277)),"",IF(Qualification!Z277=TRUE,INDEX(codetform,MATCH(Qualification!Q277,libtform,0)),Qualification!Q277))</f>
        <v/>
      </c>
      <c r="K267" s="26" t="str">
        <f t="shared" si="4"/>
        <v/>
      </c>
      <c r="L267" s="104" t="str">
        <f>IF(OR(A267="",ISBLANK(Qualification!R277)),"",Qualification!R277)</f>
        <v/>
      </c>
      <c r="M267" s="50" t="str">
        <f>IF(OR(A267="",ISBLANK(Qualification!S277)),"",Qualification!S277)</f>
        <v/>
      </c>
      <c r="N267" s="50" t="str">
        <f>IF(OR(A267="",ISBLANK(Qualification!T277)),"",IF(Qualification!AC277=TRUE,INDEX(coderesult,MATCH(Qualification!T277,libresult,0)),Qualification!T277))</f>
        <v/>
      </c>
      <c r="O267" s="50" t="str">
        <f>IF(OR(A267="",ISBLANK(Qualification!U277),Qualification!U277="-"),"",IF(ISNA(MATCH(Qualification!U277,libtwolang,0)),Qualification!U277,IF(Qualification!AC277=TRUE,INDEX(codetwolang,MATCH(Qualification!U277,libtwolang,0)),Qualification!U277)))</f>
        <v/>
      </c>
      <c r="P267" s="50" t="str">
        <f>IF(OR(A267="",ISBLANK(Qualification!V277)),"",Qualification!V277)</f>
        <v/>
      </c>
    </row>
    <row r="268" spans="1:16">
      <c r="A268" s="26" t="str">
        <f>IF(Qualification!$A278&lt;&gt;"",IF(Qualification!C278&lt;&gt;"",IF(Qualification!C278="LOC.ID",CONCATENATE("LOC.",Qualification!AG$12),Qualification!C278),""),"")</f>
        <v/>
      </c>
      <c r="B268" s="51" t="str">
        <f>IF(A268&lt;&gt;"",Qualification!J278,"")</f>
        <v/>
      </c>
      <c r="C268" s="26" t="str">
        <f>IF(A268&lt;&gt;"",IF(Qualification!E278=TRUE,INDEX(codesex,MATCH(Qualification!D278,libsex,0)),Qualification!D278),"")</f>
        <v/>
      </c>
      <c r="D268" s="104" t="str">
        <f>IF(OR(A268="",ISBLANK(Qualification!F278)),"",Qualification!F278)</f>
        <v/>
      </c>
      <c r="E268" s="26" t="str">
        <f>IF(A268&lt;&gt;"",IF(Qualification!I278=TRUE,IF(INDEX(codegem,MATCH(Qualification!H278,libgem,0))&lt;8000,INDEX(codegem,MATCH(Qualification!H278,libgem,0)),""),Qualification!H278),"")</f>
        <v/>
      </c>
      <c r="F268" s="26" t="str">
        <f>IF(A268&lt;&gt;"",IF(Qualification!I278=TRUE,INDEX(codegemhist,MATCH(Qualification!H278,libgem,0)),""),"")</f>
        <v/>
      </c>
      <c r="G268" s="26" t="str">
        <f>IF(A268&lt;&gt;"",IF(Qualification!I278=TRUE,IF(INDEX(codegem,MATCH(Qualification!H278,libgem,0))&gt;=8000,INDEX(codegem,MATCH(Qualification!H278,libgem,0)),""),Qualification!H278),"")</f>
        <v/>
      </c>
      <c r="H268" s="26" t="str">
        <f>IF(A268&lt;&gt;"",IF(Qualification!Y278=TRUE,INDEX(libcatidinst,MATCH(Qualification!P278,libinst,0)),""),"")</f>
        <v/>
      </c>
      <c r="I268" s="26" t="str">
        <f>IF(OR(A268="",ISBLANK(Qualification!P278)),"",IF(Qualification!Y278=TRUE,INDEX(codeinst,MATCH(Qualification!P278,libinst,0)),Qualification!P278))</f>
        <v/>
      </c>
      <c r="J268" s="26" t="str">
        <f>IF(OR(A268="",ISBLANK(Qualification!Q278)),"",IF(Qualification!Z278=TRUE,INDEX(codetform,MATCH(Qualification!Q278,libtform,0)),Qualification!Q278))</f>
        <v/>
      </c>
      <c r="K268" s="26" t="str">
        <f t="shared" si="4"/>
        <v/>
      </c>
      <c r="L268" s="104" t="str">
        <f>IF(OR(A268="",ISBLANK(Qualification!R278)),"",Qualification!R278)</f>
        <v/>
      </c>
      <c r="M268" s="50" t="str">
        <f>IF(OR(A268="",ISBLANK(Qualification!S278)),"",Qualification!S278)</f>
        <v/>
      </c>
      <c r="N268" s="50" t="str">
        <f>IF(OR(A268="",ISBLANK(Qualification!T278)),"",IF(Qualification!AC278=TRUE,INDEX(coderesult,MATCH(Qualification!T278,libresult,0)),Qualification!T278))</f>
        <v/>
      </c>
      <c r="O268" s="50" t="str">
        <f>IF(OR(A268="",ISBLANK(Qualification!U278),Qualification!U278="-"),"",IF(ISNA(MATCH(Qualification!U278,libtwolang,0)),Qualification!U278,IF(Qualification!AC278=TRUE,INDEX(codetwolang,MATCH(Qualification!U278,libtwolang,0)),Qualification!U278)))</f>
        <v/>
      </c>
      <c r="P268" s="50" t="str">
        <f>IF(OR(A268="",ISBLANK(Qualification!V278)),"",Qualification!V278)</f>
        <v/>
      </c>
    </row>
    <row r="269" spans="1:16">
      <c r="A269" s="26" t="str">
        <f>IF(Qualification!$A279&lt;&gt;"",IF(Qualification!C279&lt;&gt;"",IF(Qualification!C279="LOC.ID",CONCATENATE("LOC.",Qualification!AG$12),Qualification!C279),""),"")</f>
        <v/>
      </c>
      <c r="B269" s="51" t="str">
        <f>IF(A269&lt;&gt;"",Qualification!J279,"")</f>
        <v/>
      </c>
      <c r="C269" s="26" t="str">
        <f>IF(A269&lt;&gt;"",IF(Qualification!E279=TRUE,INDEX(codesex,MATCH(Qualification!D279,libsex,0)),Qualification!D279),"")</f>
        <v/>
      </c>
      <c r="D269" s="104" t="str">
        <f>IF(OR(A269="",ISBLANK(Qualification!F279)),"",Qualification!F279)</f>
        <v/>
      </c>
      <c r="E269" s="26" t="str">
        <f>IF(A269&lt;&gt;"",IF(Qualification!I279=TRUE,IF(INDEX(codegem,MATCH(Qualification!H279,libgem,0))&lt;8000,INDEX(codegem,MATCH(Qualification!H279,libgem,0)),""),Qualification!H279),"")</f>
        <v/>
      </c>
      <c r="F269" s="26" t="str">
        <f>IF(A269&lt;&gt;"",IF(Qualification!I279=TRUE,INDEX(codegemhist,MATCH(Qualification!H279,libgem,0)),""),"")</f>
        <v/>
      </c>
      <c r="G269" s="26" t="str">
        <f>IF(A269&lt;&gt;"",IF(Qualification!I279=TRUE,IF(INDEX(codegem,MATCH(Qualification!H279,libgem,0))&gt;=8000,INDEX(codegem,MATCH(Qualification!H279,libgem,0)),""),Qualification!H279),"")</f>
        <v/>
      </c>
      <c r="H269" s="26" t="str">
        <f>IF(A269&lt;&gt;"",IF(Qualification!Y279=TRUE,INDEX(libcatidinst,MATCH(Qualification!P279,libinst,0)),""),"")</f>
        <v/>
      </c>
      <c r="I269" s="26" t="str">
        <f>IF(OR(A269="",ISBLANK(Qualification!P279)),"",IF(Qualification!Y279=TRUE,INDEX(codeinst,MATCH(Qualification!P279,libinst,0)),Qualification!P279))</f>
        <v/>
      </c>
      <c r="J269" s="26" t="str">
        <f>IF(OR(A269="",ISBLANK(Qualification!Q279)),"",IF(Qualification!Z279=TRUE,INDEX(codetform,MATCH(Qualification!Q279,libtform,0)),Qualification!Q279))</f>
        <v/>
      </c>
      <c r="K269" s="26" t="str">
        <f t="shared" si="4"/>
        <v/>
      </c>
      <c r="L269" s="104" t="str">
        <f>IF(OR(A269="",ISBLANK(Qualification!R279)),"",Qualification!R279)</f>
        <v/>
      </c>
      <c r="M269" s="50" t="str">
        <f>IF(OR(A269="",ISBLANK(Qualification!S279)),"",Qualification!S279)</f>
        <v/>
      </c>
      <c r="N269" s="50" t="str">
        <f>IF(OR(A269="",ISBLANK(Qualification!T279)),"",IF(Qualification!AC279=TRUE,INDEX(coderesult,MATCH(Qualification!T279,libresult,0)),Qualification!T279))</f>
        <v/>
      </c>
      <c r="O269" s="50" t="str">
        <f>IF(OR(A269="",ISBLANK(Qualification!U279),Qualification!U279="-"),"",IF(ISNA(MATCH(Qualification!U279,libtwolang,0)),Qualification!U279,IF(Qualification!AC279=TRUE,INDEX(codetwolang,MATCH(Qualification!U279,libtwolang,0)),Qualification!U279)))</f>
        <v/>
      </c>
      <c r="P269" s="50" t="str">
        <f>IF(OR(A269="",ISBLANK(Qualification!V279)),"",Qualification!V279)</f>
        <v/>
      </c>
    </row>
    <row r="270" spans="1:16">
      <c r="A270" s="26" t="str">
        <f>IF(Qualification!$A280&lt;&gt;"",IF(Qualification!C280&lt;&gt;"",IF(Qualification!C280="LOC.ID",CONCATENATE("LOC.",Qualification!AG$12),Qualification!C280),""),"")</f>
        <v/>
      </c>
      <c r="B270" s="51" t="str">
        <f>IF(A270&lt;&gt;"",Qualification!J280,"")</f>
        <v/>
      </c>
      <c r="C270" s="26" t="str">
        <f>IF(A270&lt;&gt;"",IF(Qualification!E280=TRUE,INDEX(codesex,MATCH(Qualification!D280,libsex,0)),Qualification!D280),"")</f>
        <v/>
      </c>
      <c r="D270" s="104" t="str">
        <f>IF(OR(A270="",ISBLANK(Qualification!F280)),"",Qualification!F280)</f>
        <v/>
      </c>
      <c r="E270" s="26" t="str">
        <f>IF(A270&lt;&gt;"",IF(Qualification!I280=TRUE,IF(INDEX(codegem,MATCH(Qualification!H280,libgem,0))&lt;8000,INDEX(codegem,MATCH(Qualification!H280,libgem,0)),""),Qualification!H280),"")</f>
        <v/>
      </c>
      <c r="F270" s="26" t="str">
        <f>IF(A270&lt;&gt;"",IF(Qualification!I280=TRUE,INDEX(codegemhist,MATCH(Qualification!H280,libgem,0)),""),"")</f>
        <v/>
      </c>
      <c r="G270" s="26" t="str">
        <f>IF(A270&lt;&gt;"",IF(Qualification!I280=TRUE,IF(INDEX(codegem,MATCH(Qualification!H280,libgem,0))&gt;=8000,INDEX(codegem,MATCH(Qualification!H280,libgem,0)),""),Qualification!H280),"")</f>
        <v/>
      </c>
      <c r="H270" s="26" t="str">
        <f>IF(A270&lt;&gt;"",IF(Qualification!Y280=TRUE,INDEX(libcatidinst,MATCH(Qualification!P280,libinst,0)),""),"")</f>
        <v/>
      </c>
      <c r="I270" s="26" t="str">
        <f>IF(OR(A270="",ISBLANK(Qualification!P280)),"",IF(Qualification!Y280=TRUE,INDEX(codeinst,MATCH(Qualification!P280,libinst,0)),Qualification!P280))</f>
        <v/>
      </c>
      <c r="J270" s="26" t="str">
        <f>IF(OR(A270="",ISBLANK(Qualification!Q280)),"",IF(Qualification!Z280=TRUE,INDEX(codetform,MATCH(Qualification!Q280,libtform,0)),Qualification!Q280))</f>
        <v/>
      </c>
      <c r="K270" s="26" t="str">
        <f t="shared" si="4"/>
        <v/>
      </c>
      <c r="L270" s="104" t="str">
        <f>IF(OR(A270="",ISBLANK(Qualification!R280)),"",Qualification!R280)</f>
        <v/>
      </c>
      <c r="M270" s="50" t="str">
        <f>IF(OR(A270="",ISBLANK(Qualification!S280)),"",Qualification!S280)</f>
        <v/>
      </c>
      <c r="N270" s="50" t="str">
        <f>IF(OR(A270="",ISBLANK(Qualification!T280)),"",IF(Qualification!AC280=TRUE,INDEX(coderesult,MATCH(Qualification!T280,libresult,0)),Qualification!T280))</f>
        <v/>
      </c>
      <c r="O270" s="50" t="str">
        <f>IF(OR(A270="",ISBLANK(Qualification!U280),Qualification!U280="-"),"",IF(ISNA(MATCH(Qualification!U280,libtwolang,0)),Qualification!U280,IF(Qualification!AC280=TRUE,INDEX(codetwolang,MATCH(Qualification!U280,libtwolang,0)),Qualification!U280)))</f>
        <v/>
      </c>
      <c r="P270" s="50" t="str">
        <f>IF(OR(A270="",ISBLANK(Qualification!V280)),"",Qualification!V280)</f>
        <v/>
      </c>
    </row>
    <row r="271" spans="1:16">
      <c r="A271" s="26" t="str">
        <f>IF(Qualification!$A281&lt;&gt;"",IF(Qualification!C281&lt;&gt;"",IF(Qualification!C281="LOC.ID",CONCATENATE("LOC.",Qualification!AG$12),Qualification!C281),""),"")</f>
        <v/>
      </c>
      <c r="B271" s="51" t="str">
        <f>IF(A271&lt;&gt;"",Qualification!J281,"")</f>
        <v/>
      </c>
      <c r="C271" s="26" t="str">
        <f>IF(A271&lt;&gt;"",IF(Qualification!E281=TRUE,INDEX(codesex,MATCH(Qualification!D281,libsex,0)),Qualification!D281),"")</f>
        <v/>
      </c>
      <c r="D271" s="104" t="str">
        <f>IF(OR(A271="",ISBLANK(Qualification!F281)),"",Qualification!F281)</f>
        <v/>
      </c>
      <c r="E271" s="26" t="str">
        <f>IF(A271&lt;&gt;"",IF(Qualification!I281=TRUE,IF(INDEX(codegem,MATCH(Qualification!H281,libgem,0))&lt;8000,INDEX(codegem,MATCH(Qualification!H281,libgem,0)),""),Qualification!H281),"")</f>
        <v/>
      </c>
      <c r="F271" s="26" t="str">
        <f>IF(A271&lt;&gt;"",IF(Qualification!I281=TRUE,INDEX(codegemhist,MATCH(Qualification!H281,libgem,0)),""),"")</f>
        <v/>
      </c>
      <c r="G271" s="26" t="str">
        <f>IF(A271&lt;&gt;"",IF(Qualification!I281=TRUE,IF(INDEX(codegem,MATCH(Qualification!H281,libgem,0))&gt;=8000,INDEX(codegem,MATCH(Qualification!H281,libgem,0)),""),Qualification!H281),"")</f>
        <v/>
      </c>
      <c r="H271" s="26" t="str">
        <f>IF(A271&lt;&gt;"",IF(Qualification!Y281=TRUE,INDEX(libcatidinst,MATCH(Qualification!P281,libinst,0)),""),"")</f>
        <v/>
      </c>
      <c r="I271" s="26" t="str">
        <f>IF(OR(A271="",ISBLANK(Qualification!P281)),"",IF(Qualification!Y281=TRUE,INDEX(codeinst,MATCH(Qualification!P281,libinst,0)),Qualification!P281))</f>
        <v/>
      </c>
      <c r="J271" s="26" t="str">
        <f>IF(OR(A271="",ISBLANK(Qualification!Q281)),"",IF(Qualification!Z281=TRUE,INDEX(codetform,MATCH(Qualification!Q281,libtform,0)),Qualification!Q281))</f>
        <v/>
      </c>
      <c r="K271" s="26" t="str">
        <f t="shared" si="4"/>
        <v/>
      </c>
      <c r="L271" s="104" t="str">
        <f>IF(OR(A271="",ISBLANK(Qualification!R281)),"",Qualification!R281)</f>
        <v/>
      </c>
      <c r="M271" s="50" t="str">
        <f>IF(OR(A271="",ISBLANK(Qualification!S281)),"",Qualification!S281)</f>
        <v/>
      </c>
      <c r="N271" s="50" t="str">
        <f>IF(OR(A271="",ISBLANK(Qualification!T281)),"",IF(Qualification!AC281=TRUE,INDEX(coderesult,MATCH(Qualification!T281,libresult,0)),Qualification!T281))</f>
        <v/>
      </c>
      <c r="O271" s="50" t="str">
        <f>IF(OR(A271="",ISBLANK(Qualification!U281),Qualification!U281="-"),"",IF(ISNA(MATCH(Qualification!U281,libtwolang,0)),Qualification!U281,IF(Qualification!AC281=TRUE,INDEX(codetwolang,MATCH(Qualification!U281,libtwolang,0)),Qualification!U281)))</f>
        <v/>
      </c>
      <c r="P271" s="50" t="str">
        <f>IF(OR(A271="",ISBLANK(Qualification!V281)),"",Qualification!V281)</f>
        <v/>
      </c>
    </row>
    <row r="272" spans="1:16">
      <c r="A272" s="26" t="str">
        <f>IF(Qualification!$A282&lt;&gt;"",IF(Qualification!C282&lt;&gt;"",IF(Qualification!C282="LOC.ID",CONCATENATE("LOC.",Qualification!AG$12),Qualification!C282),""),"")</f>
        <v/>
      </c>
      <c r="B272" s="51" t="str">
        <f>IF(A272&lt;&gt;"",Qualification!J282,"")</f>
        <v/>
      </c>
      <c r="C272" s="26" t="str">
        <f>IF(A272&lt;&gt;"",IF(Qualification!E282=TRUE,INDEX(codesex,MATCH(Qualification!D282,libsex,0)),Qualification!D282),"")</f>
        <v/>
      </c>
      <c r="D272" s="104" t="str">
        <f>IF(OR(A272="",ISBLANK(Qualification!F282)),"",Qualification!F282)</f>
        <v/>
      </c>
      <c r="E272" s="26" t="str">
        <f>IF(A272&lt;&gt;"",IF(Qualification!I282=TRUE,IF(INDEX(codegem,MATCH(Qualification!H282,libgem,0))&lt;8000,INDEX(codegem,MATCH(Qualification!H282,libgem,0)),""),Qualification!H282),"")</f>
        <v/>
      </c>
      <c r="F272" s="26" t="str">
        <f>IF(A272&lt;&gt;"",IF(Qualification!I282=TRUE,INDEX(codegemhist,MATCH(Qualification!H282,libgem,0)),""),"")</f>
        <v/>
      </c>
      <c r="G272" s="26" t="str">
        <f>IF(A272&lt;&gt;"",IF(Qualification!I282=TRUE,IF(INDEX(codegem,MATCH(Qualification!H282,libgem,0))&gt;=8000,INDEX(codegem,MATCH(Qualification!H282,libgem,0)),""),Qualification!H282),"")</f>
        <v/>
      </c>
      <c r="H272" s="26" t="str">
        <f>IF(A272&lt;&gt;"",IF(Qualification!Y282=TRUE,INDEX(libcatidinst,MATCH(Qualification!P282,libinst,0)),""),"")</f>
        <v/>
      </c>
      <c r="I272" s="26" t="str">
        <f>IF(OR(A272="",ISBLANK(Qualification!P282)),"",IF(Qualification!Y282=TRUE,INDEX(codeinst,MATCH(Qualification!P282,libinst,0)),Qualification!P282))</f>
        <v/>
      </c>
      <c r="J272" s="26" t="str">
        <f>IF(OR(A272="",ISBLANK(Qualification!Q282)),"",IF(Qualification!Z282=TRUE,INDEX(codetform,MATCH(Qualification!Q282,libtform,0)),Qualification!Q282))</f>
        <v/>
      </c>
      <c r="K272" s="26" t="str">
        <f t="shared" si="4"/>
        <v/>
      </c>
      <c r="L272" s="104" t="str">
        <f>IF(OR(A272="",ISBLANK(Qualification!R282)),"",Qualification!R282)</f>
        <v/>
      </c>
      <c r="M272" s="50" t="str">
        <f>IF(OR(A272="",ISBLANK(Qualification!S282)),"",Qualification!S282)</f>
        <v/>
      </c>
      <c r="N272" s="50" t="str">
        <f>IF(OR(A272="",ISBLANK(Qualification!T282)),"",IF(Qualification!AC282=TRUE,INDEX(coderesult,MATCH(Qualification!T282,libresult,0)),Qualification!T282))</f>
        <v/>
      </c>
      <c r="O272" s="50" t="str">
        <f>IF(OR(A272="",ISBLANK(Qualification!U282),Qualification!U282="-"),"",IF(ISNA(MATCH(Qualification!U282,libtwolang,0)),Qualification!U282,IF(Qualification!AC282=TRUE,INDEX(codetwolang,MATCH(Qualification!U282,libtwolang,0)),Qualification!U282)))</f>
        <v/>
      </c>
      <c r="P272" s="50" t="str">
        <f>IF(OR(A272="",ISBLANK(Qualification!V282)),"",Qualification!V282)</f>
        <v/>
      </c>
    </row>
    <row r="273" spans="1:16">
      <c r="A273" s="26" t="str">
        <f>IF(Qualification!$A283&lt;&gt;"",IF(Qualification!C283&lt;&gt;"",IF(Qualification!C283="LOC.ID",CONCATENATE("LOC.",Qualification!AG$12),Qualification!C283),""),"")</f>
        <v/>
      </c>
      <c r="B273" s="51" t="str">
        <f>IF(A273&lt;&gt;"",Qualification!J283,"")</f>
        <v/>
      </c>
      <c r="C273" s="26" t="str">
        <f>IF(A273&lt;&gt;"",IF(Qualification!E283=TRUE,INDEX(codesex,MATCH(Qualification!D283,libsex,0)),Qualification!D283),"")</f>
        <v/>
      </c>
      <c r="D273" s="104" t="str">
        <f>IF(OR(A273="",ISBLANK(Qualification!F283)),"",Qualification!F283)</f>
        <v/>
      </c>
      <c r="E273" s="26" t="str">
        <f>IF(A273&lt;&gt;"",IF(Qualification!I283=TRUE,IF(INDEX(codegem,MATCH(Qualification!H283,libgem,0))&lt;8000,INDEX(codegem,MATCH(Qualification!H283,libgem,0)),""),Qualification!H283),"")</f>
        <v/>
      </c>
      <c r="F273" s="26" t="str">
        <f>IF(A273&lt;&gt;"",IF(Qualification!I283=TRUE,INDEX(codegemhist,MATCH(Qualification!H283,libgem,0)),""),"")</f>
        <v/>
      </c>
      <c r="G273" s="26" t="str">
        <f>IF(A273&lt;&gt;"",IF(Qualification!I283=TRUE,IF(INDEX(codegem,MATCH(Qualification!H283,libgem,0))&gt;=8000,INDEX(codegem,MATCH(Qualification!H283,libgem,0)),""),Qualification!H283),"")</f>
        <v/>
      </c>
      <c r="H273" s="26" t="str">
        <f>IF(A273&lt;&gt;"",IF(Qualification!Y283=TRUE,INDEX(libcatidinst,MATCH(Qualification!P283,libinst,0)),""),"")</f>
        <v/>
      </c>
      <c r="I273" s="26" t="str">
        <f>IF(OR(A273="",ISBLANK(Qualification!P283)),"",IF(Qualification!Y283=TRUE,INDEX(codeinst,MATCH(Qualification!P283,libinst,0)),Qualification!P283))</f>
        <v/>
      </c>
      <c r="J273" s="26" t="str">
        <f>IF(OR(A273="",ISBLANK(Qualification!Q283)),"",IF(Qualification!Z283=TRUE,INDEX(codetform,MATCH(Qualification!Q283,libtform,0)),Qualification!Q283))</f>
        <v/>
      </c>
      <c r="K273" s="26" t="str">
        <f t="shared" si="4"/>
        <v/>
      </c>
      <c r="L273" s="104" t="str">
        <f>IF(OR(A273="",ISBLANK(Qualification!R283)),"",Qualification!R283)</f>
        <v/>
      </c>
      <c r="M273" s="50" t="str">
        <f>IF(OR(A273="",ISBLANK(Qualification!S283)),"",Qualification!S283)</f>
        <v/>
      </c>
      <c r="N273" s="50" t="str">
        <f>IF(OR(A273="",ISBLANK(Qualification!T283)),"",IF(Qualification!AC283=TRUE,INDEX(coderesult,MATCH(Qualification!T283,libresult,0)),Qualification!T283))</f>
        <v/>
      </c>
      <c r="O273" s="50" t="str">
        <f>IF(OR(A273="",ISBLANK(Qualification!U283),Qualification!U283="-"),"",IF(ISNA(MATCH(Qualification!U283,libtwolang,0)),Qualification!U283,IF(Qualification!AC283=TRUE,INDEX(codetwolang,MATCH(Qualification!U283,libtwolang,0)),Qualification!U283)))</f>
        <v/>
      </c>
      <c r="P273" s="50" t="str">
        <f>IF(OR(A273="",ISBLANK(Qualification!V283)),"",Qualification!V283)</f>
        <v/>
      </c>
    </row>
    <row r="274" spans="1:16">
      <c r="A274" s="26" t="str">
        <f>IF(Qualification!$A284&lt;&gt;"",IF(Qualification!C284&lt;&gt;"",IF(Qualification!C284="LOC.ID",CONCATENATE("LOC.",Qualification!AG$12),Qualification!C284),""),"")</f>
        <v/>
      </c>
      <c r="B274" s="51" t="str">
        <f>IF(A274&lt;&gt;"",Qualification!J284,"")</f>
        <v/>
      </c>
      <c r="C274" s="26" t="str">
        <f>IF(A274&lt;&gt;"",IF(Qualification!E284=TRUE,INDEX(codesex,MATCH(Qualification!D284,libsex,0)),Qualification!D284),"")</f>
        <v/>
      </c>
      <c r="D274" s="104" t="str">
        <f>IF(OR(A274="",ISBLANK(Qualification!F284)),"",Qualification!F284)</f>
        <v/>
      </c>
      <c r="E274" s="26" t="str">
        <f>IF(A274&lt;&gt;"",IF(Qualification!I284=TRUE,IF(INDEX(codegem,MATCH(Qualification!H284,libgem,0))&lt;8000,INDEX(codegem,MATCH(Qualification!H284,libgem,0)),""),Qualification!H284),"")</f>
        <v/>
      </c>
      <c r="F274" s="26" t="str">
        <f>IF(A274&lt;&gt;"",IF(Qualification!I284=TRUE,INDEX(codegemhist,MATCH(Qualification!H284,libgem,0)),""),"")</f>
        <v/>
      </c>
      <c r="G274" s="26" t="str">
        <f>IF(A274&lt;&gt;"",IF(Qualification!I284=TRUE,IF(INDEX(codegem,MATCH(Qualification!H284,libgem,0))&gt;=8000,INDEX(codegem,MATCH(Qualification!H284,libgem,0)),""),Qualification!H284),"")</f>
        <v/>
      </c>
      <c r="H274" s="26" t="str">
        <f>IF(A274&lt;&gt;"",IF(Qualification!Y284=TRUE,INDEX(libcatidinst,MATCH(Qualification!P284,libinst,0)),""),"")</f>
        <v/>
      </c>
      <c r="I274" s="26" t="str">
        <f>IF(OR(A274="",ISBLANK(Qualification!P284)),"",IF(Qualification!Y284=TRUE,INDEX(codeinst,MATCH(Qualification!P284,libinst,0)),Qualification!P284))</f>
        <v/>
      </c>
      <c r="J274" s="26" t="str">
        <f>IF(OR(A274="",ISBLANK(Qualification!Q284)),"",IF(Qualification!Z284=TRUE,INDEX(codetform,MATCH(Qualification!Q284,libtform,0)),Qualification!Q284))</f>
        <v/>
      </c>
      <c r="K274" s="26" t="str">
        <f t="shared" si="4"/>
        <v/>
      </c>
      <c r="L274" s="104" t="str">
        <f>IF(OR(A274="",ISBLANK(Qualification!R284)),"",Qualification!R284)</f>
        <v/>
      </c>
      <c r="M274" s="50" t="str">
        <f>IF(OR(A274="",ISBLANK(Qualification!S284)),"",Qualification!S284)</f>
        <v/>
      </c>
      <c r="N274" s="50" t="str">
        <f>IF(OR(A274="",ISBLANK(Qualification!T284)),"",IF(Qualification!AC284=TRUE,INDEX(coderesult,MATCH(Qualification!T284,libresult,0)),Qualification!T284))</f>
        <v/>
      </c>
      <c r="O274" s="50" t="str">
        <f>IF(OR(A274="",ISBLANK(Qualification!U284),Qualification!U284="-"),"",IF(ISNA(MATCH(Qualification!U284,libtwolang,0)),Qualification!U284,IF(Qualification!AC284=TRUE,INDEX(codetwolang,MATCH(Qualification!U284,libtwolang,0)),Qualification!U284)))</f>
        <v/>
      </c>
      <c r="P274" s="50" t="str">
        <f>IF(OR(A274="",ISBLANK(Qualification!V284)),"",Qualification!V284)</f>
        <v/>
      </c>
    </row>
    <row r="275" spans="1:16">
      <c r="A275" s="26" t="str">
        <f>IF(Qualification!$A285&lt;&gt;"",IF(Qualification!C285&lt;&gt;"",IF(Qualification!C285="LOC.ID",CONCATENATE("LOC.",Qualification!AG$12),Qualification!C285),""),"")</f>
        <v/>
      </c>
      <c r="B275" s="51" t="str">
        <f>IF(A275&lt;&gt;"",Qualification!J285,"")</f>
        <v/>
      </c>
      <c r="C275" s="26" t="str">
        <f>IF(A275&lt;&gt;"",IF(Qualification!E285=TRUE,INDEX(codesex,MATCH(Qualification!D285,libsex,0)),Qualification!D285),"")</f>
        <v/>
      </c>
      <c r="D275" s="104" t="str">
        <f>IF(OR(A275="",ISBLANK(Qualification!F285)),"",Qualification!F285)</f>
        <v/>
      </c>
      <c r="E275" s="26" t="str">
        <f>IF(A275&lt;&gt;"",IF(Qualification!I285=TRUE,IF(INDEX(codegem,MATCH(Qualification!H285,libgem,0))&lt;8000,INDEX(codegem,MATCH(Qualification!H285,libgem,0)),""),Qualification!H285),"")</f>
        <v/>
      </c>
      <c r="F275" s="26" t="str">
        <f>IF(A275&lt;&gt;"",IF(Qualification!I285=TRUE,INDEX(codegemhist,MATCH(Qualification!H285,libgem,0)),""),"")</f>
        <v/>
      </c>
      <c r="G275" s="26" t="str">
        <f>IF(A275&lt;&gt;"",IF(Qualification!I285=TRUE,IF(INDEX(codegem,MATCH(Qualification!H285,libgem,0))&gt;=8000,INDEX(codegem,MATCH(Qualification!H285,libgem,0)),""),Qualification!H285),"")</f>
        <v/>
      </c>
      <c r="H275" s="26" t="str">
        <f>IF(A275&lt;&gt;"",IF(Qualification!Y285=TRUE,INDEX(libcatidinst,MATCH(Qualification!P285,libinst,0)),""),"")</f>
        <v/>
      </c>
      <c r="I275" s="26" t="str">
        <f>IF(OR(A275="",ISBLANK(Qualification!P285)),"",IF(Qualification!Y285=TRUE,INDEX(codeinst,MATCH(Qualification!P285,libinst,0)),Qualification!P285))</f>
        <v/>
      </c>
      <c r="J275" s="26" t="str">
        <f>IF(OR(A275="",ISBLANK(Qualification!Q285)),"",IF(Qualification!Z285=TRUE,INDEX(codetform,MATCH(Qualification!Q285,libtform,0)),Qualification!Q285))</f>
        <v/>
      </c>
      <c r="K275" s="26" t="str">
        <f t="shared" si="4"/>
        <v/>
      </c>
      <c r="L275" s="104" t="str">
        <f>IF(OR(A275="",ISBLANK(Qualification!R285)),"",Qualification!R285)</f>
        <v/>
      </c>
      <c r="M275" s="50" t="str">
        <f>IF(OR(A275="",ISBLANK(Qualification!S285)),"",Qualification!S285)</f>
        <v/>
      </c>
      <c r="N275" s="50" t="str">
        <f>IF(OR(A275="",ISBLANK(Qualification!T285)),"",IF(Qualification!AC285=TRUE,INDEX(coderesult,MATCH(Qualification!T285,libresult,0)),Qualification!T285))</f>
        <v/>
      </c>
      <c r="O275" s="50" t="str">
        <f>IF(OR(A275="",ISBLANK(Qualification!U285),Qualification!U285="-"),"",IF(ISNA(MATCH(Qualification!U285,libtwolang,0)),Qualification!U285,IF(Qualification!AC285=TRUE,INDEX(codetwolang,MATCH(Qualification!U285,libtwolang,0)),Qualification!U285)))</f>
        <v/>
      </c>
      <c r="P275" s="50" t="str">
        <f>IF(OR(A275="",ISBLANK(Qualification!V285)),"",Qualification!V285)</f>
        <v/>
      </c>
    </row>
    <row r="276" spans="1:16">
      <c r="A276" s="26" t="str">
        <f>IF(Qualification!$A286&lt;&gt;"",IF(Qualification!C286&lt;&gt;"",IF(Qualification!C286="LOC.ID",CONCATENATE("LOC.",Qualification!AG$12),Qualification!C286),""),"")</f>
        <v/>
      </c>
      <c r="B276" s="51" t="str">
        <f>IF(A276&lt;&gt;"",Qualification!J286,"")</f>
        <v/>
      </c>
      <c r="C276" s="26" t="str">
        <f>IF(A276&lt;&gt;"",IF(Qualification!E286=TRUE,INDEX(codesex,MATCH(Qualification!D286,libsex,0)),Qualification!D286),"")</f>
        <v/>
      </c>
      <c r="D276" s="104" t="str">
        <f>IF(OR(A276="",ISBLANK(Qualification!F286)),"",Qualification!F286)</f>
        <v/>
      </c>
      <c r="E276" s="26" t="str">
        <f>IF(A276&lt;&gt;"",IF(Qualification!I286=TRUE,IF(INDEX(codegem,MATCH(Qualification!H286,libgem,0))&lt;8000,INDEX(codegem,MATCH(Qualification!H286,libgem,0)),""),Qualification!H286),"")</f>
        <v/>
      </c>
      <c r="F276" s="26" t="str">
        <f>IF(A276&lt;&gt;"",IF(Qualification!I286=TRUE,INDEX(codegemhist,MATCH(Qualification!H286,libgem,0)),""),"")</f>
        <v/>
      </c>
      <c r="G276" s="26" t="str">
        <f>IF(A276&lt;&gt;"",IF(Qualification!I286=TRUE,IF(INDEX(codegem,MATCH(Qualification!H286,libgem,0))&gt;=8000,INDEX(codegem,MATCH(Qualification!H286,libgem,0)),""),Qualification!H286),"")</f>
        <v/>
      </c>
      <c r="H276" s="26" t="str">
        <f>IF(A276&lt;&gt;"",IF(Qualification!Y286=TRUE,INDEX(libcatidinst,MATCH(Qualification!P286,libinst,0)),""),"")</f>
        <v/>
      </c>
      <c r="I276" s="26" t="str">
        <f>IF(OR(A276="",ISBLANK(Qualification!P286)),"",IF(Qualification!Y286=TRUE,INDEX(codeinst,MATCH(Qualification!P286,libinst,0)),Qualification!P286))</f>
        <v/>
      </c>
      <c r="J276" s="26" t="str">
        <f>IF(OR(A276="",ISBLANK(Qualification!Q286)),"",IF(Qualification!Z286=TRUE,INDEX(codetform,MATCH(Qualification!Q286,libtform,0)),Qualification!Q286))</f>
        <v/>
      </c>
      <c r="K276" s="26" t="str">
        <f t="shared" si="4"/>
        <v/>
      </c>
      <c r="L276" s="104" t="str">
        <f>IF(OR(A276="",ISBLANK(Qualification!R286)),"",Qualification!R286)</f>
        <v/>
      </c>
      <c r="M276" s="50" t="str">
        <f>IF(OR(A276="",ISBLANK(Qualification!S286)),"",Qualification!S286)</f>
        <v/>
      </c>
      <c r="N276" s="50" t="str">
        <f>IF(OR(A276="",ISBLANK(Qualification!T286)),"",IF(Qualification!AC286=TRUE,INDEX(coderesult,MATCH(Qualification!T286,libresult,0)),Qualification!T286))</f>
        <v/>
      </c>
      <c r="O276" s="50" t="str">
        <f>IF(OR(A276="",ISBLANK(Qualification!U286),Qualification!U286="-"),"",IF(ISNA(MATCH(Qualification!U286,libtwolang,0)),Qualification!U286,IF(Qualification!AC286=TRUE,INDEX(codetwolang,MATCH(Qualification!U286,libtwolang,0)),Qualification!U286)))</f>
        <v/>
      </c>
      <c r="P276" s="50" t="str">
        <f>IF(OR(A276="",ISBLANK(Qualification!V286)),"",Qualification!V286)</f>
        <v/>
      </c>
    </row>
    <row r="277" spans="1:16">
      <c r="A277" s="26" t="str">
        <f>IF(Qualification!$A287&lt;&gt;"",IF(Qualification!C287&lt;&gt;"",IF(Qualification!C287="LOC.ID",CONCATENATE("LOC.",Qualification!AG$12),Qualification!C287),""),"")</f>
        <v/>
      </c>
      <c r="B277" s="51" t="str">
        <f>IF(A277&lt;&gt;"",Qualification!J287,"")</f>
        <v/>
      </c>
      <c r="C277" s="26" t="str">
        <f>IF(A277&lt;&gt;"",IF(Qualification!E287=TRUE,INDEX(codesex,MATCH(Qualification!D287,libsex,0)),Qualification!D287),"")</f>
        <v/>
      </c>
      <c r="D277" s="104" t="str">
        <f>IF(OR(A277="",ISBLANK(Qualification!F287)),"",Qualification!F287)</f>
        <v/>
      </c>
      <c r="E277" s="26" t="str">
        <f>IF(A277&lt;&gt;"",IF(Qualification!I287=TRUE,IF(INDEX(codegem,MATCH(Qualification!H287,libgem,0))&lt;8000,INDEX(codegem,MATCH(Qualification!H287,libgem,0)),""),Qualification!H287),"")</f>
        <v/>
      </c>
      <c r="F277" s="26" t="str">
        <f>IF(A277&lt;&gt;"",IF(Qualification!I287=TRUE,INDEX(codegemhist,MATCH(Qualification!H287,libgem,0)),""),"")</f>
        <v/>
      </c>
      <c r="G277" s="26" t="str">
        <f>IF(A277&lt;&gt;"",IF(Qualification!I287=TRUE,IF(INDEX(codegem,MATCH(Qualification!H287,libgem,0))&gt;=8000,INDEX(codegem,MATCH(Qualification!H287,libgem,0)),""),Qualification!H287),"")</f>
        <v/>
      </c>
      <c r="H277" s="26" t="str">
        <f>IF(A277&lt;&gt;"",IF(Qualification!Y287=TRUE,INDEX(libcatidinst,MATCH(Qualification!P287,libinst,0)),""),"")</f>
        <v/>
      </c>
      <c r="I277" s="26" t="str">
        <f>IF(OR(A277="",ISBLANK(Qualification!P287)),"",IF(Qualification!Y287=TRUE,INDEX(codeinst,MATCH(Qualification!P287,libinst,0)),Qualification!P287))</f>
        <v/>
      </c>
      <c r="J277" s="26" t="str">
        <f>IF(OR(A277="",ISBLANK(Qualification!Q287)),"",IF(Qualification!Z287=TRUE,INDEX(codetform,MATCH(Qualification!Q287,libtform,0)),Qualification!Q287))</f>
        <v/>
      </c>
      <c r="K277" s="26" t="str">
        <f t="shared" si="4"/>
        <v/>
      </c>
      <c r="L277" s="104" t="str">
        <f>IF(OR(A277="",ISBLANK(Qualification!R287)),"",Qualification!R287)</f>
        <v/>
      </c>
      <c r="M277" s="50" t="str">
        <f>IF(OR(A277="",ISBLANK(Qualification!S287)),"",Qualification!S287)</f>
        <v/>
      </c>
      <c r="N277" s="50" t="str">
        <f>IF(OR(A277="",ISBLANK(Qualification!T287)),"",IF(Qualification!AC287=TRUE,INDEX(coderesult,MATCH(Qualification!T287,libresult,0)),Qualification!T287))</f>
        <v/>
      </c>
      <c r="O277" s="50" t="str">
        <f>IF(OR(A277="",ISBLANK(Qualification!U287),Qualification!U287="-"),"",IF(ISNA(MATCH(Qualification!U287,libtwolang,0)),Qualification!U287,IF(Qualification!AC287=TRUE,INDEX(codetwolang,MATCH(Qualification!U287,libtwolang,0)),Qualification!U287)))</f>
        <v/>
      </c>
      <c r="P277" s="50" t="str">
        <f>IF(OR(A277="",ISBLANK(Qualification!V287)),"",Qualification!V287)</f>
        <v/>
      </c>
    </row>
    <row r="278" spans="1:16">
      <c r="A278" s="26" t="str">
        <f>IF(Qualification!$A288&lt;&gt;"",IF(Qualification!C288&lt;&gt;"",IF(Qualification!C288="LOC.ID",CONCATENATE("LOC.",Qualification!AG$12),Qualification!C288),""),"")</f>
        <v/>
      </c>
      <c r="B278" s="51" t="str">
        <f>IF(A278&lt;&gt;"",Qualification!J288,"")</f>
        <v/>
      </c>
      <c r="C278" s="26" t="str">
        <f>IF(A278&lt;&gt;"",IF(Qualification!E288=TRUE,INDEX(codesex,MATCH(Qualification!D288,libsex,0)),Qualification!D288),"")</f>
        <v/>
      </c>
      <c r="D278" s="104" t="str">
        <f>IF(OR(A278="",ISBLANK(Qualification!F288)),"",Qualification!F288)</f>
        <v/>
      </c>
      <c r="E278" s="26" t="str">
        <f>IF(A278&lt;&gt;"",IF(Qualification!I288=TRUE,IF(INDEX(codegem,MATCH(Qualification!H288,libgem,0))&lt;8000,INDEX(codegem,MATCH(Qualification!H288,libgem,0)),""),Qualification!H288),"")</f>
        <v/>
      </c>
      <c r="F278" s="26" t="str">
        <f>IF(A278&lt;&gt;"",IF(Qualification!I288=TRUE,INDEX(codegemhist,MATCH(Qualification!H288,libgem,0)),""),"")</f>
        <v/>
      </c>
      <c r="G278" s="26" t="str">
        <f>IF(A278&lt;&gt;"",IF(Qualification!I288=TRUE,IF(INDEX(codegem,MATCH(Qualification!H288,libgem,0))&gt;=8000,INDEX(codegem,MATCH(Qualification!H288,libgem,0)),""),Qualification!H288),"")</f>
        <v/>
      </c>
      <c r="H278" s="26" t="str">
        <f>IF(A278&lt;&gt;"",IF(Qualification!Y288=TRUE,INDEX(libcatidinst,MATCH(Qualification!P288,libinst,0)),""),"")</f>
        <v/>
      </c>
      <c r="I278" s="26" t="str">
        <f>IF(OR(A278="",ISBLANK(Qualification!P288)),"",IF(Qualification!Y288=TRUE,INDEX(codeinst,MATCH(Qualification!P288,libinst,0)),Qualification!P288))</f>
        <v/>
      </c>
      <c r="J278" s="26" t="str">
        <f>IF(OR(A278="",ISBLANK(Qualification!Q288)),"",IF(Qualification!Z288=TRUE,INDEX(codetform,MATCH(Qualification!Q288,libtform,0)),Qualification!Q288))</f>
        <v/>
      </c>
      <c r="K278" s="26" t="str">
        <f t="shared" si="4"/>
        <v/>
      </c>
      <c r="L278" s="104" t="str">
        <f>IF(OR(A278="",ISBLANK(Qualification!R288)),"",Qualification!R288)</f>
        <v/>
      </c>
      <c r="M278" s="50" t="str">
        <f>IF(OR(A278="",ISBLANK(Qualification!S288)),"",Qualification!S288)</f>
        <v/>
      </c>
      <c r="N278" s="50" t="str">
        <f>IF(OR(A278="",ISBLANK(Qualification!T288)),"",IF(Qualification!AC288=TRUE,INDEX(coderesult,MATCH(Qualification!T288,libresult,0)),Qualification!T288))</f>
        <v/>
      </c>
      <c r="O278" s="50" t="str">
        <f>IF(OR(A278="",ISBLANK(Qualification!U288),Qualification!U288="-"),"",IF(ISNA(MATCH(Qualification!U288,libtwolang,0)),Qualification!U288,IF(Qualification!AC288=TRUE,INDEX(codetwolang,MATCH(Qualification!U288,libtwolang,0)),Qualification!U288)))</f>
        <v/>
      </c>
      <c r="P278" s="50" t="str">
        <f>IF(OR(A278="",ISBLANK(Qualification!V288)),"",Qualification!V288)</f>
        <v/>
      </c>
    </row>
    <row r="279" spans="1:16">
      <c r="A279" s="26" t="str">
        <f>IF(Qualification!$A289&lt;&gt;"",IF(Qualification!C289&lt;&gt;"",IF(Qualification!C289="LOC.ID",CONCATENATE("LOC.",Qualification!AG$12),Qualification!C289),""),"")</f>
        <v/>
      </c>
      <c r="B279" s="51" t="str">
        <f>IF(A279&lt;&gt;"",Qualification!J289,"")</f>
        <v/>
      </c>
      <c r="C279" s="26" t="str">
        <f>IF(A279&lt;&gt;"",IF(Qualification!E289=TRUE,INDEX(codesex,MATCH(Qualification!D289,libsex,0)),Qualification!D289),"")</f>
        <v/>
      </c>
      <c r="D279" s="104" t="str">
        <f>IF(OR(A279="",ISBLANK(Qualification!F289)),"",Qualification!F289)</f>
        <v/>
      </c>
      <c r="E279" s="26" t="str">
        <f>IF(A279&lt;&gt;"",IF(Qualification!I289=TRUE,IF(INDEX(codegem,MATCH(Qualification!H289,libgem,0))&lt;8000,INDEX(codegem,MATCH(Qualification!H289,libgem,0)),""),Qualification!H289),"")</f>
        <v/>
      </c>
      <c r="F279" s="26" t="str">
        <f>IF(A279&lt;&gt;"",IF(Qualification!I289=TRUE,INDEX(codegemhist,MATCH(Qualification!H289,libgem,0)),""),"")</f>
        <v/>
      </c>
      <c r="G279" s="26" t="str">
        <f>IF(A279&lt;&gt;"",IF(Qualification!I289=TRUE,IF(INDEX(codegem,MATCH(Qualification!H289,libgem,0))&gt;=8000,INDEX(codegem,MATCH(Qualification!H289,libgem,0)),""),Qualification!H289),"")</f>
        <v/>
      </c>
      <c r="H279" s="26" t="str">
        <f>IF(A279&lt;&gt;"",IF(Qualification!Y289=TRUE,INDEX(libcatidinst,MATCH(Qualification!P289,libinst,0)),""),"")</f>
        <v/>
      </c>
      <c r="I279" s="26" t="str">
        <f>IF(OR(A279="",ISBLANK(Qualification!P289)),"",IF(Qualification!Y289=TRUE,INDEX(codeinst,MATCH(Qualification!P289,libinst,0)),Qualification!P289))</f>
        <v/>
      </c>
      <c r="J279" s="26" t="str">
        <f>IF(OR(A279="",ISBLANK(Qualification!Q289)),"",IF(Qualification!Z289=TRUE,INDEX(codetform,MATCH(Qualification!Q289,libtform,0)),Qualification!Q289))</f>
        <v/>
      </c>
      <c r="K279" s="26" t="str">
        <f t="shared" si="4"/>
        <v/>
      </c>
      <c r="L279" s="104" t="str">
        <f>IF(OR(A279="",ISBLANK(Qualification!R289)),"",Qualification!R289)</f>
        <v/>
      </c>
      <c r="M279" s="50" t="str">
        <f>IF(OR(A279="",ISBLANK(Qualification!S289)),"",Qualification!S289)</f>
        <v/>
      </c>
      <c r="N279" s="50" t="str">
        <f>IF(OR(A279="",ISBLANK(Qualification!T289)),"",IF(Qualification!AC289=TRUE,INDEX(coderesult,MATCH(Qualification!T289,libresult,0)),Qualification!T289))</f>
        <v/>
      </c>
      <c r="O279" s="50" t="str">
        <f>IF(OR(A279="",ISBLANK(Qualification!U289),Qualification!U289="-"),"",IF(ISNA(MATCH(Qualification!U289,libtwolang,0)),Qualification!U289,IF(Qualification!AC289=TRUE,INDEX(codetwolang,MATCH(Qualification!U289,libtwolang,0)),Qualification!U289)))</f>
        <v/>
      </c>
      <c r="P279" s="50" t="str">
        <f>IF(OR(A279="",ISBLANK(Qualification!V289)),"",Qualification!V289)</f>
        <v/>
      </c>
    </row>
    <row r="280" spans="1:16">
      <c r="A280" s="26" t="str">
        <f>IF(Qualification!$A290&lt;&gt;"",IF(Qualification!C290&lt;&gt;"",IF(Qualification!C290="LOC.ID",CONCATENATE("LOC.",Qualification!AG$12),Qualification!C290),""),"")</f>
        <v/>
      </c>
      <c r="B280" s="51" t="str">
        <f>IF(A280&lt;&gt;"",Qualification!J290,"")</f>
        <v/>
      </c>
      <c r="C280" s="26" t="str">
        <f>IF(A280&lt;&gt;"",IF(Qualification!E290=TRUE,INDEX(codesex,MATCH(Qualification!D290,libsex,0)),Qualification!D290),"")</f>
        <v/>
      </c>
      <c r="D280" s="104" t="str">
        <f>IF(OR(A280="",ISBLANK(Qualification!F290)),"",Qualification!F290)</f>
        <v/>
      </c>
      <c r="E280" s="26" t="str">
        <f>IF(A280&lt;&gt;"",IF(Qualification!I290=TRUE,IF(INDEX(codegem,MATCH(Qualification!H290,libgem,0))&lt;8000,INDEX(codegem,MATCH(Qualification!H290,libgem,0)),""),Qualification!H290),"")</f>
        <v/>
      </c>
      <c r="F280" s="26" t="str">
        <f>IF(A280&lt;&gt;"",IF(Qualification!I290=TRUE,INDEX(codegemhist,MATCH(Qualification!H290,libgem,0)),""),"")</f>
        <v/>
      </c>
      <c r="G280" s="26" t="str">
        <f>IF(A280&lt;&gt;"",IF(Qualification!I290=TRUE,IF(INDEX(codegem,MATCH(Qualification!H290,libgem,0))&gt;=8000,INDEX(codegem,MATCH(Qualification!H290,libgem,0)),""),Qualification!H290),"")</f>
        <v/>
      </c>
      <c r="H280" s="26" t="str">
        <f>IF(A280&lt;&gt;"",IF(Qualification!Y290=TRUE,INDEX(libcatidinst,MATCH(Qualification!P290,libinst,0)),""),"")</f>
        <v/>
      </c>
      <c r="I280" s="26" t="str">
        <f>IF(OR(A280="",ISBLANK(Qualification!P290)),"",IF(Qualification!Y290=TRUE,INDEX(codeinst,MATCH(Qualification!P290,libinst,0)),Qualification!P290))</f>
        <v/>
      </c>
      <c r="J280" s="26" t="str">
        <f>IF(OR(A280="",ISBLANK(Qualification!Q290)),"",IF(Qualification!Z290=TRUE,INDEX(codetform,MATCH(Qualification!Q290,libtform,0)),Qualification!Q290))</f>
        <v/>
      </c>
      <c r="K280" s="26" t="str">
        <f t="shared" si="4"/>
        <v/>
      </c>
      <c r="L280" s="104" t="str">
        <f>IF(OR(A280="",ISBLANK(Qualification!R290)),"",Qualification!R290)</f>
        <v/>
      </c>
      <c r="M280" s="50" t="str">
        <f>IF(OR(A280="",ISBLANK(Qualification!S290)),"",Qualification!S290)</f>
        <v/>
      </c>
      <c r="N280" s="50" t="str">
        <f>IF(OR(A280="",ISBLANK(Qualification!T290)),"",IF(Qualification!AC290=TRUE,INDEX(coderesult,MATCH(Qualification!T290,libresult,0)),Qualification!T290))</f>
        <v/>
      </c>
      <c r="O280" s="50" t="str">
        <f>IF(OR(A280="",ISBLANK(Qualification!U290),Qualification!U290="-"),"",IF(ISNA(MATCH(Qualification!U290,libtwolang,0)),Qualification!U290,IF(Qualification!AC290=TRUE,INDEX(codetwolang,MATCH(Qualification!U290,libtwolang,0)),Qualification!U290)))</f>
        <v/>
      </c>
      <c r="P280" s="50" t="str">
        <f>IF(OR(A280="",ISBLANK(Qualification!V290)),"",Qualification!V290)</f>
        <v/>
      </c>
    </row>
    <row r="281" spans="1:16">
      <c r="A281" s="26" t="str">
        <f>IF(Qualification!$A291&lt;&gt;"",IF(Qualification!C291&lt;&gt;"",IF(Qualification!C291="LOC.ID",CONCATENATE("LOC.",Qualification!AG$12),Qualification!C291),""),"")</f>
        <v/>
      </c>
      <c r="B281" s="51" t="str">
        <f>IF(A281&lt;&gt;"",Qualification!J291,"")</f>
        <v/>
      </c>
      <c r="C281" s="26" t="str">
        <f>IF(A281&lt;&gt;"",IF(Qualification!E291=TRUE,INDEX(codesex,MATCH(Qualification!D291,libsex,0)),Qualification!D291),"")</f>
        <v/>
      </c>
      <c r="D281" s="104" t="str">
        <f>IF(OR(A281="",ISBLANK(Qualification!F291)),"",Qualification!F291)</f>
        <v/>
      </c>
      <c r="E281" s="26" t="str">
        <f>IF(A281&lt;&gt;"",IF(Qualification!I291=TRUE,IF(INDEX(codegem,MATCH(Qualification!H291,libgem,0))&lt;8000,INDEX(codegem,MATCH(Qualification!H291,libgem,0)),""),Qualification!H291),"")</f>
        <v/>
      </c>
      <c r="F281" s="26" t="str">
        <f>IF(A281&lt;&gt;"",IF(Qualification!I291=TRUE,INDEX(codegemhist,MATCH(Qualification!H291,libgem,0)),""),"")</f>
        <v/>
      </c>
      <c r="G281" s="26" t="str">
        <f>IF(A281&lt;&gt;"",IF(Qualification!I291=TRUE,IF(INDEX(codegem,MATCH(Qualification!H291,libgem,0))&gt;=8000,INDEX(codegem,MATCH(Qualification!H291,libgem,0)),""),Qualification!H291),"")</f>
        <v/>
      </c>
      <c r="H281" s="26" t="str">
        <f>IF(A281&lt;&gt;"",IF(Qualification!Y291=TRUE,INDEX(libcatidinst,MATCH(Qualification!P291,libinst,0)),""),"")</f>
        <v/>
      </c>
      <c r="I281" s="26" t="str">
        <f>IF(OR(A281="",ISBLANK(Qualification!P291)),"",IF(Qualification!Y291=TRUE,INDEX(codeinst,MATCH(Qualification!P291,libinst,0)),Qualification!P291))</f>
        <v/>
      </c>
      <c r="J281" s="26" t="str">
        <f>IF(OR(A281="",ISBLANK(Qualification!Q291)),"",IF(Qualification!Z291=TRUE,INDEX(codetform,MATCH(Qualification!Q291,libtform,0)),Qualification!Q291))</f>
        <v/>
      </c>
      <c r="K281" s="26" t="str">
        <f t="shared" si="4"/>
        <v/>
      </c>
      <c r="L281" s="104" t="str">
        <f>IF(OR(A281="",ISBLANK(Qualification!R291)),"",Qualification!R291)</f>
        <v/>
      </c>
      <c r="M281" s="50" t="str">
        <f>IF(OR(A281="",ISBLANK(Qualification!S291)),"",Qualification!S291)</f>
        <v/>
      </c>
      <c r="N281" s="50" t="str">
        <f>IF(OR(A281="",ISBLANK(Qualification!T291)),"",IF(Qualification!AC291=TRUE,INDEX(coderesult,MATCH(Qualification!T291,libresult,0)),Qualification!T291))</f>
        <v/>
      </c>
      <c r="O281" s="50" t="str">
        <f>IF(OR(A281="",ISBLANK(Qualification!U291),Qualification!U291="-"),"",IF(ISNA(MATCH(Qualification!U291,libtwolang,0)),Qualification!U291,IF(Qualification!AC291=TRUE,INDEX(codetwolang,MATCH(Qualification!U291,libtwolang,0)),Qualification!U291)))</f>
        <v/>
      </c>
      <c r="P281" s="50" t="str">
        <f>IF(OR(A281="",ISBLANK(Qualification!V291)),"",Qualification!V291)</f>
        <v/>
      </c>
    </row>
    <row r="282" spans="1:16">
      <c r="A282" s="26" t="str">
        <f>IF(Qualification!$A292&lt;&gt;"",IF(Qualification!C292&lt;&gt;"",IF(Qualification!C292="LOC.ID",CONCATENATE("LOC.",Qualification!AG$12),Qualification!C292),""),"")</f>
        <v/>
      </c>
      <c r="B282" s="51" t="str">
        <f>IF(A282&lt;&gt;"",Qualification!J292,"")</f>
        <v/>
      </c>
      <c r="C282" s="26" t="str">
        <f>IF(A282&lt;&gt;"",IF(Qualification!E292=TRUE,INDEX(codesex,MATCH(Qualification!D292,libsex,0)),Qualification!D292),"")</f>
        <v/>
      </c>
      <c r="D282" s="104" t="str">
        <f>IF(OR(A282="",ISBLANK(Qualification!F292)),"",Qualification!F292)</f>
        <v/>
      </c>
      <c r="E282" s="26" t="str">
        <f>IF(A282&lt;&gt;"",IF(Qualification!I292=TRUE,IF(INDEX(codegem,MATCH(Qualification!H292,libgem,0))&lt;8000,INDEX(codegem,MATCH(Qualification!H292,libgem,0)),""),Qualification!H292),"")</f>
        <v/>
      </c>
      <c r="F282" s="26" t="str">
        <f>IF(A282&lt;&gt;"",IF(Qualification!I292=TRUE,INDEX(codegemhist,MATCH(Qualification!H292,libgem,0)),""),"")</f>
        <v/>
      </c>
      <c r="G282" s="26" t="str">
        <f>IF(A282&lt;&gt;"",IF(Qualification!I292=TRUE,IF(INDEX(codegem,MATCH(Qualification!H292,libgem,0))&gt;=8000,INDEX(codegem,MATCH(Qualification!H292,libgem,0)),""),Qualification!H292),"")</f>
        <v/>
      </c>
      <c r="H282" s="26" t="str">
        <f>IF(A282&lt;&gt;"",IF(Qualification!Y292=TRUE,INDEX(libcatidinst,MATCH(Qualification!P292,libinst,0)),""),"")</f>
        <v/>
      </c>
      <c r="I282" s="26" t="str">
        <f>IF(OR(A282="",ISBLANK(Qualification!P292)),"",IF(Qualification!Y292=TRUE,INDEX(codeinst,MATCH(Qualification!P292,libinst,0)),Qualification!P292))</f>
        <v/>
      </c>
      <c r="J282" s="26" t="str">
        <f>IF(OR(A282="",ISBLANK(Qualification!Q292)),"",IF(Qualification!Z292=TRUE,INDEX(codetform,MATCH(Qualification!Q292,libtform,0)),Qualification!Q292))</f>
        <v/>
      </c>
      <c r="K282" s="26" t="str">
        <f t="shared" si="4"/>
        <v/>
      </c>
      <c r="L282" s="104" t="str">
        <f>IF(OR(A282="",ISBLANK(Qualification!R292)),"",Qualification!R292)</f>
        <v/>
      </c>
      <c r="M282" s="50" t="str">
        <f>IF(OR(A282="",ISBLANK(Qualification!S292)),"",Qualification!S292)</f>
        <v/>
      </c>
      <c r="N282" s="50" t="str">
        <f>IF(OR(A282="",ISBLANK(Qualification!T292)),"",IF(Qualification!AC292=TRUE,INDEX(coderesult,MATCH(Qualification!T292,libresult,0)),Qualification!T292))</f>
        <v/>
      </c>
      <c r="O282" s="50" t="str">
        <f>IF(OR(A282="",ISBLANK(Qualification!U292),Qualification!U292="-"),"",IF(ISNA(MATCH(Qualification!U292,libtwolang,0)),Qualification!U292,IF(Qualification!AC292=TRUE,INDEX(codetwolang,MATCH(Qualification!U292,libtwolang,0)),Qualification!U292)))</f>
        <v/>
      </c>
      <c r="P282" s="50" t="str">
        <f>IF(OR(A282="",ISBLANK(Qualification!V292)),"",Qualification!V292)</f>
        <v/>
      </c>
    </row>
    <row r="283" spans="1:16">
      <c r="A283" s="26" t="str">
        <f>IF(Qualification!$A293&lt;&gt;"",IF(Qualification!C293&lt;&gt;"",IF(Qualification!C293="LOC.ID",CONCATENATE("LOC.",Qualification!AG$12),Qualification!C293),""),"")</f>
        <v/>
      </c>
      <c r="B283" s="51" t="str">
        <f>IF(A283&lt;&gt;"",Qualification!J293,"")</f>
        <v/>
      </c>
      <c r="C283" s="26" t="str">
        <f>IF(A283&lt;&gt;"",IF(Qualification!E293=TRUE,INDEX(codesex,MATCH(Qualification!D293,libsex,0)),Qualification!D293),"")</f>
        <v/>
      </c>
      <c r="D283" s="104" t="str">
        <f>IF(OR(A283="",ISBLANK(Qualification!F293)),"",Qualification!F293)</f>
        <v/>
      </c>
      <c r="E283" s="26" t="str">
        <f>IF(A283&lt;&gt;"",IF(Qualification!I293=TRUE,IF(INDEX(codegem,MATCH(Qualification!H293,libgem,0))&lt;8000,INDEX(codegem,MATCH(Qualification!H293,libgem,0)),""),Qualification!H293),"")</f>
        <v/>
      </c>
      <c r="F283" s="26" t="str">
        <f>IF(A283&lt;&gt;"",IF(Qualification!I293=TRUE,INDEX(codegemhist,MATCH(Qualification!H293,libgem,0)),""),"")</f>
        <v/>
      </c>
      <c r="G283" s="26" t="str">
        <f>IF(A283&lt;&gt;"",IF(Qualification!I293=TRUE,IF(INDEX(codegem,MATCH(Qualification!H293,libgem,0))&gt;=8000,INDEX(codegem,MATCH(Qualification!H293,libgem,0)),""),Qualification!H293),"")</f>
        <v/>
      </c>
      <c r="H283" s="26" t="str">
        <f>IF(A283&lt;&gt;"",IF(Qualification!Y293=TRUE,INDEX(libcatidinst,MATCH(Qualification!P293,libinst,0)),""),"")</f>
        <v/>
      </c>
      <c r="I283" s="26" t="str">
        <f>IF(OR(A283="",ISBLANK(Qualification!P293)),"",IF(Qualification!Y293=TRUE,INDEX(codeinst,MATCH(Qualification!P293,libinst,0)),Qualification!P293))</f>
        <v/>
      </c>
      <c r="J283" s="26" t="str">
        <f>IF(OR(A283="",ISBLANK(Qualification!Q293)),"",IF(Qualification!Z293=TRUE,INDEX(codetform,MATCH(Qualification!Q293,libtform,0)),Qualification!Q293))</f>
        <v/>
      </c>
      <c r="K283" s="26" t="str">
        <f t="shared" si="4"/>
        <v/>
      </c>
      <c r="L283" s="104" t="str">
        <f>IF(OR(A283="",ISBLANK(Qualification!R293)),"",Qualification!R293)</f>
        <v/>
      </c>
      <c r="M283" s="50" t="str">
        <f>IF(OR(A283="",ISBLANK(Qualification!S293)),"",Qualification!S293)</f>
        <v/>
      </c>
      <c r="N283" s="50" t="str">
        <f>IF(OR(A283="",ISBLANK(Qualification!T293)),"",IF(Qualification!AC293=TRUE,INDEX(coderesult,MATCH(Qualification!T293,libresult,0)),Qualification!T293))</f>
        <v/>
      </c>
      <c r="O283" s="50" t="str">
        <f>IF(OR(A283="",ISBLANK(Qualification!U293),Qualification!U293="-"),"",IF(ISNA(MATCH(Qualification!U293,libtwolang,0)),Qualification!U293,IF(Qualification!AC293=TRUE,INDEX(codetwolang,MATCH(Qualification!U293,libtwolang,0)),Qualification!U293)))</f>
        <v/>
      </c>
      <c r="P283" s="50" t="str">
        <f>IF(OR(A283="",ISBLANK(Qualification!V293)),"",Qualification!V293)</f>
        <v/>
      </c>
    </row>
    <row r="284" spans="1:16">
      <c r="A284" s="26" t="str">
        <f>IF(Qualification!$A294&lt;&gt;"",IF(Qualification!C294&lt;&gt;"",IF(Qualification!C294="LOC.ID",CONCATENATE("LOC.",Qualification!AG$12),Qualification!C294),""),"")</f>
        <v/>
      </c>
      <c r="B284" s="51" t="str">
        <f>IF(A284&lt;&gt;"",Qualification!J294,"")</f>
        <v/>
      </c>
      <c r="C284" s="26" t="str">
        <f>IF(A284&lt;&gt;"",IF(Qualification!E294=TRUE,INDEX(codesex,MATCH(Qualification!D294,libsex,0)),Qualification!D294),"")</f>
        <v/>
      </c>
      <c r="D284" s="104" t="str">
        <f>IF(OR(A284="",ISBLANK(Qualification!F294)),"",Qualification!F294)</f>
        <v/>
      </c>
      <c r="E284" s="26" t="str">
        <f>IF(A284&lt;&gt;"",IF(Qualification!I294=TRUE,IF(INDEX(codegem,MATCH(Qualification!H294,libgem,0))&lt;8000,INDEX(codegem,MATCH(Qualification!H294,libgem,0)),""),Qualification!H294),"")</f>
        <v/>
      </c>
      <c r="F284" s="26" t="str">
        <f>IF(A284&lt;&gt;"",IF(Qualification!I294=TRUE,INDEX(codegemhist,MATCH(Qualification!H294,libgem,0)),""),"")</f>
        <v/>
      </c>
      <c r="G284" s="26" t="str">
        <f>IF(A284&lt;&gt;"",IF(Qualification!I294=TRUE,IF(INDEX(codegem,MATCH(Qualification!H294,libgem,0))&gt;=8000,INDEX(codegem,MATCH(Qualification!H294,libgem,0)),""),Qualification!H294),"")</f>
        <v/>
      </c>
      <c r="H284" s="26" t="str">
        <f>IF(A284&lt;&gt;"",IF(Qualification!Y294=TRUE,INDEX(libcatidinst,MATCH(Qualification!P294,libinst,0)),""),"")</f>
        <v/>
      </c>
      <c r="I284" s="26" t="str">
        <f>IF(OR(A284="",ISBLANK(Qualification!P294)),"",IF(Qualification!Y294=TRUE,INDEX(codeinst,MATCH(Qualification!P294,libinst,0)),Qualification!P294))</f>
        <v/>
      </c>
      <c r="J284" s="26" t="str">
        <f>IF(OR(A284="",ISBLANK(Qualification!Q294)),"",IF(Qualification!Z294=TRUE,INDEX(codetform,MATCH(Qualification!Q294,libtform,0)),Qualification!Q294))</f>
        <v/>
      </c>
      <c r="K284" s="26" t="str">
        <f t="shared" si="4"/>
        <v/>
      </c>
      <c r="L284" s="104" t="str">
        <f>IF(OR(A284="",ISBLANK(Qualification!R294)),"",Qualification!R294)</f>
        <v/>
      </c>
      <c r="M284" s="50" t="str">
        <f>IF(OR(A284="",ISBLANK(Qualification!S294)),"",Qualification!S294)</f>
        <v/>
      </c>
      <c r="N284" s="50" t="str">
        <f>IF(OR(A284="",ISBLANK(Qualification!T294)),"",IF(Qualification!AC294=TRUE,INDEX(coderesult,MATCH(Qualification!T294,libresult,0)),Qualification!T294))</f>
        <v/>
      </c>
      <c r="O284" s="50" t="str">
        <f>IF(OR(A284="",ISBLANK(Qualification!U294),Qualification!U294="-"),"",IF(ISNA(MATCH(Qualification!U294,libtwolang,0)),Qualification!U294,IF(Qualification!AC294=TRUE,INDEX(codetwolang,MATCH(Qualification!U294,libtwolang,0)),Qualification!U294)))</f>
        <v/>
      </c>
      <c r="P284" s="50" t="str">
        <f>IF(OR(A284="",ISBLANK(Qualification!V294)),"",Qualification!V294)</f>
        <v/>
      </c>
    </row>
    <row r="285" spans="1:16">
      <c r="A285" s="26" t="str">
        <f>IF(Qualification!$A295&lt;&gt;"",IF(Qualification!C295&lt;&gt;"",IF(Qualification!C295="LOC.ID",CONCATENATE("LOC.",Qualification!AG$12),Qualification!C295),""),"")</f>
        <v/>
      </c>
      <c r="B285" s="51" t="str">
        <f>IF(A285&lt;&gt;"",Qualification!J295,"")</f>
        <v/>
      </c>
      <c r="C285" s="26" t="str">
        <f>IF(A285&lt;&gt;"",IF(Qualification!E295=TRUE,INDEX(codesex,MATCH(Qualification!D295,libsex,0)),Qualification!D295),"")</f>
        <v/>
      </c>
      <c r="D285" s="104" t="str">
        <f>IF(OR(A285="",ISBLANK(Qualification!F295)),"",Qualification!F295)</f>
        <v/>
      </c>
      <c r="E285" s="26" t="str">
        <f>IF(A285&lt;&gt;"",IF(Qualification!I295=TRUE,IF(INDEX(codegem,MATCH(Qualification!H295,libgem,0))&lt;8000,INDEX(codegem,MATCH(Qualification!H295,libgem,0)),""),Qualification!H295),"")</f>
        <v/>
      </c>
      <c r="F285" s="26" t="str">
        <f>IF(A285&lt;&gt;"",IF(Qualification!I295=TRUE,INDEX(codegemhist,MATCH(Qualification!H295,libgem,0)),""),"")</f>
        <v/>
      </c>
      <c r="G285" s="26" t="str">
        <f>IF(A285&lt;&gt;"",IF(Qualification!I295=TRUE,IF(INDEX(codegem,MATCH(Qualification!H295,libgem,0))&gt;=8000,INDEX(codegem,MATCH(Qualification!H295,libgem,0)),""),Qualification!H295),"")</f>
        <v/>
      </c>
      <c r="H285" s="26" t="str">
        <f>IF(A285&lt;&gt;"",IF(Qualification!Y295=TRUE,INDEX(libcatidinst,MATCH(Qualification!P295,libinst,0)),""),"")</f>
        <v/>
      </c>
      <c r="I285" s="26" t="str">
        <f>IF(OR(A285="",ISBLANK(Qualification!P295)),"",IF(Qualification!Y295=TRUE,INDEX(codeinst,MATCH(Qualification!P295,libinst,0)),Qualification!P295))</f>
        <v/>
      </c>
      <c r="J285" s="26" t="str">
        <f>IF(OR(A285="",ISBLANK(Qualification!Q295)),"",IF(Qualification!Z295=TRUE,INDEX(codetform,MATCH(Qualification!Q295,libtform,0)),Qualification!Q295))</f>
        <v/>
      </c>
      <c r="K285" s="26" t="str">
        <f t="shared" si="4"/>
        <v/>
      </c>
      <c r="L285" s="104" t="str">
        <f>IF(OR(A285="",ISBLANK(Qualification!R295)),"",Qualification!R295)</f>
        <v/>
      </c>
      <c r="M285" s="50" t="str">
        <f>IF(OR(A285="",ISBLANK(Qualification!S295)),"",Qualification!S295)</f>
        <v/>
      </c>
      <c r="N285" s="50" t="str">
        <f>IF(OR(A285="",ISBLANK(Qualification!T295)),"",IF(Qualification!AC295=TRUE,INDEX(coderesult,MATCH(Qualification!T295,libresult,0)),Qualification!T295))</f>
        <v/>
      </c>
      <c r="O285" s="50" t="str">
        <f>IF(OR(A285="",ISBLANK(Qualification!U295),Qualification!U295="-"),"",IF(ISNA(MATCH(Qualification!U295,libtwolang,0)),Qualification!U295,IF(Qualification!AC295=TRUE,INDEX(codetwolang,MATCH(Qualification!U295,libtwolang,0)),Qualification!U295)))</f>
        <v/>
      </c>
      <c r="P285" s="50" t="str">
        <f>IF(OR(A285="",ISBLANK(Qualification!V295)),"",Qualification!V295)</f>
        <v/>
      </c>
    </row>
    <row r="286" spans="1:16">
      <c r="A286" s="26" t="str">
        <f>IF(Qualification!$A296&lt;&gt;"",IF(Qualification!C296&lt;&gt;"",IF(Qualification!C296="LOC.ID",CONCATENATE("LOC.",Qualification!AG$12),Qualification!C296),""),"")</f>
        <v/>
      </c>
      <c r="B286" s="51" t="str">
        <f>IF(A286&lt;&gt;"",Qualification!J296,"")</f>
        <v/>
      </c>
      <c r="C286" s="26" t="str">
        <f>IF(A286&lt;&gt;"",IF(Qualification!E296=TRUE,INDEX(codesex,MATCH(Qualification!D296,libsex,0)),Qualification!D296),"")</f>
        <v/>
      </c>
      <c r="D286" s="104" t="str">
        <f>IF(OR(A286="",ISBLANK(Qualification!F296)),"",Qualification!F296)</f>
        <v/>
      </c>
      <c r="E286" s="26" t="str">
        <f>IF(A286&lt;&gt;"",IF(Qualification!I296=TRUE,IF(INDEX(codegem,MATCH(Qualification!H296,libgem,0))&lt;8000,INDEX(codegem,MATCH(Qualification!H296,libgem,0)),""),Qualification!H296),"")</f>
        <v/>
      </c>
      <c r="F286" s="26" t="str">
        <f>IF(A286&lt;&gt;"",IF(Qualification!I296=TRUE,INDEX(codegemhist,MATCH(Qualification!H296,libgem,0)),""),"")</f>
        <v/>
      </c>
      <c r="G286" s="26" t="str">
        <f>IF(A286&lt;&gt;"",IF(Qualification!I296=TRUE,IF(INDEX(codegem,MATCH(Qualification!H296,libgem,0))&gt;=8000,INDEX(codegem,MATCH(Qualification!H296,libgem,0)),""),Qualification!H296),"")</f>
        <v/>
      </c>
      <c r="H286" s="26" t="str">
        <f>IF(A286&lt;&gt;"",IF(Qualification!Y296=TRUE,INDEX(libcatidinst,MATCH(Qualification!P296,libinst,0)),""),"")</f>
        <v/>
      </c>
      <c r="I286" s="26" t="str">
        <f>IF(OR(A286="",ISBLANK(Qualification!P296)),"",IF(Qualification!Y296=TRUE,INDEX(codeinst,MATCH(Qualification!P296,libinst,0)),Qualification!P296))</f>
        <v/>
      </c>
      <c r="J286" s="26" t="str">
        <f>IF(OR(A286="",ISBLANK(Qualification!Q296)),"",IF(Qualification!Z296=TRUE,INDEX(codetform,MATCH(Qualification!Q296,libtform,0)),Qualification!Q296))</f>
        <v/>
      </c>
      <c r="K286" s="26" t="str">
        <f t="shared" si="4"/>
        <v/>
      </c>
      <c r="L286" s="104" t="str">
        <f>IF(OR(A286="",ISBLANK(Qualification!R296)),"",Qualification!R296)</f>
        <v/>
      </c>
      <c r="M286" s="50" t="str">
        <f>IF(OR(A286="",ISBLANK(Qualification!S296)),"",Qualification!S296)</f>
        <v/>
      </c>
      <c r="N286" s="50" t="str">
        <f>IF(OR(A286="",ISBLANK(Qualification!T296)),"",IF(Qualification!AC296=TRUE,INDEX(coderesult,MATCH(Qualification!T296,libresult,0)),Qualification!T296))</f>
        <v/>
      </c>
      <c r="O286" s="50" t="str">
        <f>IF(OR(A286="",ISBLANK(Qualification!U296),Qualification!U296="-"),"",IF(ISNA(MATCH(Qualification!U296,libtwolang,0)),Qualification!U296,IF(Qualification!AC296=TRUE,INDEX(codetwolang,MATCH(Qualification!U296,libtwolang,0)),Qualification!U296)))</f>
        <v/>
      </c>
      <c r="P286" s="50" t="str">
        <f>IF(OR(A286="",ISBLANK(Qualification!V296)),"",Qualification!V296)</f>
        <v/>
      </c>
    </row>
    <row r="287" spans="1:16">
      <c r="A287" s="26" t="str">
        <f>IF(Qualification!$A297&lt;&gt;"",IF(Qualification!C297&lt;&gt;"",IF(Qualification!C297="LOC.ID",CONCATENATE("LOC.",Qualification!AG$12),Qualification!C297),""),"")</f>
        <v/>
      </c>
      <c r="B287" s="51" t="str">
        <f>IF(A287&lt;&gt;"",Qualification!J297,"")</f>
        <v/>
      </c>
      <c r="C287" s="26" t="str">
        <f>IF(A287&lt;&gt;"",IF(Qualification!E297=TRUE,INDEX(codesex,MATCH(Qualification!D297,libsex,0)),Qualification!D297),"")</f>
        <v/>
      </c>
      <c r="D287" s="104" t="str">
        <f>IF(OR(A287="",ISBLANK(Qualification!F297)),"",Qualification!F297)</f>
        <v/>
      </c>
      <c r="E287" s="26" t="str">
        <f>IF(A287&lt;&gt;"",IF(Qualification!I297=TRUE,IF(INDEX(codegem,MATCH(Qualification!H297,libgem,0))&lt;8000,INDEX(codegem,MATCH(Qualification!H297,libgem,0)),""),Qualification!H297),"")</f>
        <v/>
      </c>
      <c r="F287" s="26" t="str">
        <f>IF(A287&lt;&gt;"",IF(Qualification!I297=TRUE,INDEX(codegemhist,MATCH(Qualification!H297,libgem,0)),""),"")</f>
        <v/>
      </c>
      <c r="G287" s="26" t="str">
        <f>IF(A287&lt;&gt;"",IF(Qualification!I297=TRUE,IF(INDEX(codegem,MATCH(Qualification!H297,libgem,0))&gt;=8000,INDEX(codegem,MATCH(Qualification!H297,libgem,0)),""),Qualification!H297),"")</f>
        <v/>
      </c>
      <c r="H287" s="26" t="str">
        <f>IF(A287&lt;&gt;"",IF(Qualification!Y297=TRUE,INDEX(libcatidinst,MATCH(Qualification!P297,libinst,0)),""),"")</f>
        <v/>
      </c>
      <c r="I287" s="26" t="str">
        <f>IF(OR(A287="",ISBLANK(Qualification!P297)),"",IF(Qualification!Y297=TRUE,INDEX(codeinst,MATCH(Qualification!P297,libinst,0)),Qualification!P297))</f>
        <v/>
      </c>
      <c r="J287" s="26" t="str">
        <f>IF(OR(A287="",ISBLANK(Qualification!Q297)),"",IF(Qualification!Z297=TRUE,INDEX(codetform,MATCH(Qualification!Q297,libtform,0)),Qualification!Q297))</f>
        <v/>
      </c>
      <c r="K287" s="26" t="str">
        <f t="shared" si="4"/>
        <v/>
      </c>
      <c r="L287" s="104" t="str">
        <f>IF(OR(A287="",ISBLANK(Qualification!R297)),"",Qualification!R297)</f>
        <v/>
      </c>
      <c r="M287" s="50" t="str">
        <f>IF(OR(A287="",ISBLANK(Qualification!S297)),"",Qualification!S297)</f>
        <v/>
      </c>
      <c r="N287" s="50" t="str">
        <f>IF(OR(A287="",ISBLANK(Qualification!T297)),"",IF(Qualification!AC297=TRUE,INDEX(coderesult,MATCH(Qualification!T297,libresult,0)),Qualification!T297))</f>
        <v/>
      </c>
      <c r="O287" s="50" t="str">
        <f>IF(OR(A287="",ISBLANK(Qualification!U297),Qualification!U297="-"),"",IF(ISNA(MATCH(Qualification!U297,libtwolang,0)),Qualification!U297,IF(Qualification!AC297=TRUE,INDEX(codetwolang,MATCH(Qualification!U297,libtwolang,0)),Qualification!U297)))</f>
        <v/>
      </c>
      <c r="P287" s="50" t="str">
        <f>IF(OR(A287="",ISBLANK(Qualification!V297)),"",Qualification!V297)</f>
        <v/>
      </c>
    </row>
    <row r="288" spans="1:16">
      <c r="A288" s="26" t="str">
        <f>IF(Qualification!$A298&lt;&gt;"",IF(Qualification!C298&lt;&gt;"",IF(Qualification!C298="LOC.ID",CONCATENATE("LOC.",Qualification!AG$12),Qualification!C298),""),"")</f>
        <v/>
      </c>
      <c r="B288" s="51" t="str">
        <f>IF(A288&lt;&gt;"",Qualification!J298,"")</f>
        <v/>
      </c>
      <c r="C288" s="26" t="str">
        <f>IF(A288&lt;&gt;"",IF(Qualification!E298=TRUE,INDEX(codesex,MATCH(Qualification!D298,libsex,0)),Qualification!D298),"")</f>
        <v/>
      </c>
      <c r="D288" s="104" t="str">
        <f>IF(OR(A288="",ISBLANK(Qualification!F298)),"",Qualification!F298)</f>
        <v/>
      </c>
      <c r="E288" s="26" t="str">
        <f>IF(A288&lt;&gt;"",IF(Qualification!I298=TRUE,IF(INDEX(codegem,MATCH(Qualification!H298,libgem,0))&lt;8000,INDEX(codegem,MATCH(Qualification!H298,libgem,0)),""),Qualification!H298),"")</f>
        <v/>
      </c>
      <c r="F288" s="26" t="str">
        <f>IF(A288&lt;&gt;"",IF(Qualification!I298=TRUE,INDEX(codegemhist,MATCH(Qualification!H298,libgem,0)),""),"")</f>
        <v/>
      </c>
      <c r="G288" s="26" t="str">
        <f>IF(A288&lt;&gt;"",IF(Qualification!I298=TRUE,IF(INDEX(codegem,MATCH(Qualification!H298,libgem,0))&gt;=8000,INDEX(codegem,MATCH(Qualification!H298,libgem,0)),""),Qualification!H298),"")</f>
        <v/>
      </c>
      <c r="H288" s="26" t="str">
        <f>IF(A288&lt;&gt;"",IF(Qualification!Y298=TRUE,INDEX(libcatidinst,MATCH(Qualification!P298,libinst,0)),""),"")</f>
        <v/>
      </c>
      <c r="I288" s="26" t="str">
        <f>IF(OR(A288="",ISBLANK(Qualification!P298)),"",IF(Qualification!Y298=TRUE,INDEX(codeinst,MATCH(Qualification!P298,libinst,0)),Qualification!P298))</f>
        <v/>
      </c>
      <c r="J288" s="26" t="str">
        <f>IF(OR(A288="",ISBLANK(Qualification!Q298)),"",IF(Qualification!Z298=TRUE,INDEX(codetform,MATCH(Qualification!Q298,libtform,0)),Qualification!Q298))</f>
        <v/>
      </c>
      <c r="K288" s="26" t="str">
        <f t="shared" si="4"/>
        <v/>
      </c>
      <c r="L288" s="104" t="str">
        <f>IF(OR(A288="",ISBLANK(Qualification!R298)),"",Qualification!R298)</f>
        <v/>
      </c>
      <c r="M288" s="50" t="str">
        <f>IF(OR(A288="",ISBLANK(Qualification!S298)),"",Qualification!S298)</f>
        <v/>
      </c>
      <c r="N288" s="50" t="str">
        <f>IF(OR(A288="",ISBLANK(Qualification!T298)),"",IF(Qualification!AC298=TRUE,INDEX(coderesult,MATCH(Qualification!T298,libresult,0)),Qualification!T298))</f>
        <v/>
      </c>
      <c r="O288" s="50" t="str">
        <f>IF(OR(A288="",ISBLANK(Qualification!U298),Qualification!U298="-"),"",IF(ISNA(MATCH(Qualification!U298,libtwolang,0)),Qualification!U298,IF(Qualification!AC298=TRUE,INDEX(codetwolang,MATCH(Qualification!U298,libtwolang,0)),Qualification!U298)))</f>
        <v/>
      </c>
      <c r="P288" s="50" t="str">
        <f>IF(OR(A288="",ISBLANK(Qualification!V298)),"",Qualification!V298)</f>
        <v/>
      </c>
    </row>
    <row r="289" spans="1:16">
      <c r="A289" s="26" t="str">
        <f>IF(Qualification!$A299&lt;&gt;"",IF(Qualification!C299&lt;&gt;"",IF(Qualification!C299="LOC.ID",CONCATENATE("LOC.",Qualification!AG$12),Qualification!C299),""),"")</f>
        <v/>
      </c>
      <c r="B289" s="51" t="str">
        <f>IF(A289&lt;&gt;"",Qualification!J299,"")</f>
        <v/>
      </c>
      <c r="C289" s="26" t="str">
        <f>IF(A289&lt;&gt;"",IF(Qualification!E299=TRUE,INDEX(codesex,MATCH(Qualification!D299,libsex,0)),Qualification!D299),"")</f>
        <v/>
      </c>
      <c r="D289" s="104" t="str">
        <f>IF(OR(A289="",ISBLANK(Qualification!F299)),"",Qualification!F299)</f>
        <v/>
      </c>
      <c r="E289" s="26" t="str">
        <f>IF(A289&lt;&gt;"",IF(Qualification!I299=TRUE,IF(INDEX(codegem,MATCH(Qualification!H299,libgem,0))&lt;8000,INDEX(codegem,MATCH(Qualification!H299,libgem,0)),""),Qualification!H299),"")</f>
        <v/>
      </c>
      <c r="F289" s="26" t="str">
        <f>IF(A289&lt;&gt;"",IF(Qualification!I299=TRUE,INDEX(codegemhist,MATCH(Qualification!H299,libgem,0)),""),"")</f>
        <v/>
      </c>
      <c r="G289" s="26" t="str">
        <f>IF(A289&lt;&gt;"",IF(Qualification!I299=TRUE,IF(INDEX(codegem,MATCH(Qualification!H299,libgem,0))&gt;=8000,INDEX(codegem,MATCH(Qualification!H299,libgem,0)),""),Qualification!H299),"")</f>
        <v/>
      </c>
      <c r="H289" s="26" t="str">
        <f>IF(A289&lt;&gt;"",IF(Qualification!Y299=TRUE,INDEX(libcatidinst,MATCH(Qualification!P299,libinst,0)),""),"")</f>
        <v/>
      </c>
      <c r="I289" s="26" t="str">
        <f>IF(OR(A289="",ISBLANK(Qualification!P299)),"",IF(Qualification!Y299=TRUE,INDEX(codeinst,MATCH(Qualification!P299,libinst,0)),Qualification!P299))</f>
        <v/>
      </c>
      <c r="J289" s="26" t="str">
        <f>IF(OR(A289="",ISBLANK(Qualification!Q299)),"",IF(Qualification!Z299=TRUE,INDEX(codetform,MATCH(Qualification!Q299,libtform,0)),Qualification!Q299))</f>
        <v/>
      </c>
      <c r="K289" s="26" t="str">
        <f t="shared" si="4"/>
        <v/>
      </c>
      <c r="L289" s="104" t="str">
        <f>IF(OR(A289="",ISBLANK(Qualification!R299)),"",Qualification!R299)</f>
        <v/>
      </c>
      <c r="M289" s="50" t="str">
        <f>IF(OR(A289="",ISBLANK(Qualification!S299)),"",Qualification!S299)</f>
        <v/>
      </c>
      <c r="N289" s="50" t="str">
        <f>IF(OR(A289="",ISBLANK(Qualification!T299)),"",IF(Qualification!AC299=TRUE,INDEX(coderesult,MATCH(Qualification!T299,libresult,0)),Qualification!T299))</f>
        <v/>
      </c>
      <c r="O289" s="50" t="str">
        <f>IF(OR(A289="",ISBLANK(Qualification!U299),Qualification!U299="-"),"",IF(ISNA(MATCH(Qualification!U299,libtwolang,0)),Qualification!U299,IF(Qualification!AC299=TRUE,INDEX(codetwolang,MATCH(Qualification!U299,libtwolang,0)),Qualification!U299)))</f>
        <v/>
      </c>
      <c r="P289" s="50" t="str">
        <f>IF(OR(A289="",ISBLANK(Qualification!V299)),"",Qualification!V299)</f>
        <v/>
      </c>
    </row>
    <row r="290" spans="1:16">
      <c r="A290" s="26" t="str">
        <f>IF(Qualification!$A300&lt;&gt;"",IF(Qualification!C300&lt;&gt;"",IF(Qualification!C300="LOC.ID",CONCATENATE("LOC.",Qualification!AG$12),Qualification!C300),""),"")</f>
        <v/>
      </c>
      <c r="B290" s="51" t="str">
        <f>IF(A290&lt;&gt;"",Qualification!J300,"")</f>
        <v/>
      </c>
      <c r="C290" s="26" t="str">
        <f>IF(A290&lt;&gt;"",IF(Qualification!E300=TRUE,INDEX(codesex,MATCH(Qualification!D300,libsex,0)),Qualification!D300),"")</f>
        <v/>
      </c>
      <c r="D290" s="104" t="str">
        <f>IF(OR(A290="",ISBLANK(Qualification!F300)),"",Qualification!F300)</f>
        <v/>
      </c>
      <c r="E290" s="26" t="str">
        <f>IF(A290&lt;&gt;"",IF(Qualification!I300=TRUE,IF(INDEX(codegem,MATCH(Qualification!H300,libgem,0))&lt;8000,INDEX(codegem,MATCH(Qualification!H300,libgem,0)),""),Qualification!H300),"")</f>
        <v/>
      </c>
      <c r="F290" s="26" t="str">
        <f>IF(A290&lt;&gt;"",IF(Qualification!I300=TRUE,INDEX(codegemhist,MATCH(Qualification!H300,libgem,0)),""),"")</f>
        <v/>
      </c>
      <c r="G290" s="26" t="str">
        <f>IF(A290&lt;&gt;"",IF(Qualification!I300=TRUE,IF(INDEX(codegem,MATCH(Qualification!H300,libgem,0))&gt;=8000,INDEX(codegem,MATCH(Qualification!H300,libgem,0)),""),Qualification!H300),"")</f>
        <v/>
      </c>
      <c r="H290" s="26" t="str">
        <f>IF(A290&lt;&gt;"",IF(Qualification!Y300=TRUE,INDEX(libcatidinst,MATCH(Qualification!P300,libinst,0)),""),"")</f>
        <v/>
      </c>
      <c r="I290" s="26" t="str">
        <f>IF(OR(A290="",ISBLANK(Qualification!P300)),"",IF(Qualification!Y300=TRUE,INDEX(codeinst,MATCH(Qualification!P300,libinst,0)),Qualification!P300))</f>
        <v/>
      </c>
      <c r="J290" s="26" t="str">
        <f>IF(OR(A290="",ISBLANK(Qualification!Q300)),"",IF(Qualification!Z300=TRUE,INDEX(codetform,MATCH(Qualification!Q300,libtform,0)),Qualification!Q300))</f>
        <v/>
      </c>
      <c r="K290" s="26" t="str">
        <f t="shared" si="4"/>
        <v/>
      </c>
      <c r="L290" s="104" t="str">
        <f>IF(OR(A290="",ISBLANK(Qualification!R300)),"",Qualification!R300)</f>
        <v/>
      </c>
      <c r="M290" s="50" t="str">
        <f>IF(OR(A290="",ISBLANK(Qualification!S300)),"",Qualification!S300)</f>
        <v/>
      </c>
      <c r="N290" s="50" t="str">
        <f>IF(OR(A290="",ISBLANK(Qualification!T300)),"",IF(Qualification!AC300=TRUE,INDEX(coderesult,MATCH(Qualification!T300,libresult,0)),Qualification!T300))</f>
        <v/>
      </c>
      <c r="O290" s="50" t="str">
        <f>IF(OR(A290="",ISBLANK(Qualification!U300),Qualification!U300="-"),"",IF(ISNA(MATCH(Qualification!U300,libtwolang,0)),Qualification!U300,IF(Qualification!AC300=TRUE,INDEX(codetwolang,MATCH(Qualification!U300,libtwolang,0)),Qualification!U300)))</f>
        <v/>
      </c>
      <c r="P290" s="50" t="str">
        <f>IF(OR(A290="",ISBLANK(Qualification!V300)),"",Qualification!V300)</f>
        <v/>
      </c>
    </row>
    <row r="291" spans="1:16">
      <c r="A291" s="26" t="str">
        <f>IF(Qualification!$A301&lt;&gt;"",IF(Qualification!C301&lt;&gt;"",IF(Qualification!C301="LOC.ID",CONCATENATE("LOC.",Qualification!AG$12),Qualification!C301),""),"")</f>
        <v/>
      </c>
      <c r="B291" s="51" t="str">
        <f>IF(A291&lt;&gt;"",Qualification!J301,"")</f>
        <v/>
      </c>
      <c r="C291" s="26" t="str">
        <f>IF(A291&lt;&gt;"",IF(Qualification!E301=TRUE,INDEX(codesex,MATCH(Qualification!D301,libsex,0)),Qualification!D301),"")</f>
        <v/>
      </c>
      <c r="D291" s="104" t="str">
        <f>IF(OR(A291="",ISBLANK(Qualification!F301)),"",Qualification!F301)</f>
        <v/>
      </c>
      <c r="E291" s="26" t="str">
        <f>IF(A291&lt;&gt;"",IF(Qualification!I301=TRUE,IF(INDEX(codegem,MATCH(Qualification!H301,libgem,0))&lt;8000,INDEX(codegem,MATCH(Qualification!H301,libgem,0)),""),Qualification!H301),"")</f>
        <v/>
      </c>
      <c r="F291" s="26" t="str">
        <f>IF(A291&lt;&gt;"",IF(Qualification!I301=TRUE,INDEX(codegemhist,MATCH(Qualification!H301,libgem,0)),""),"")</f>
        <v/>
      </c>
      <c r="G291" s="26" t="str">
        <f>IF(A291&lt;&gt;"",IF(Qualification!I301=TRUE,IF(INDEX(codegem,MATCH(Qualification!H301,libgem,0))&gt;=8000,INDEX(codegem,MATCH(Qualification!H301,libgem,0)),""),Qualification!H301),"")</f>
        <v/>
      </c>
      <c r="H291" s="26" t="str">
        <f>IF(A291&lt;&gt;"",IF(Qualification!Y301=TRUE,INDEX(libcatidinst,MATCH(Qualification!P301,libinst,0)),""),"")</f>
        <v/>
      </c>
      <c r="I291" s="26" t="str">
        <f>IF(OR(A291="",ISBLANK(Qualification!P301)),"",IF(Qualification!Y301=TRUE,INDEX(codeinst,MATCH(Qualification!P301,libinst,0)),Qualification!P301))</f>
        <v/>
      </c>
      <c r="J291" s="26" t="str">
        <f>IF(OR(A291="",ISBLANK(Qualification!Q301)),"",IF(Qualification!Z301=TRUE,INDEX(codetform,MATCH(Qualification!Q301,libtform,0)),Qualification!Q301))</f>
        <v/>
      </c>
      <c r="K291" s="26" t="str">
        <f t="shared" si="4"/>
        <v/>
      </c>
      <c r="L291" s="104" t="str">
        <f>IF(OR(A291="",ISBLANK(Qualification!R301)),"",Qualification!R301)</f>
        <v/>
      </c>
      <c r="M291" s="50" t="str">
        <f>IF(OR(A291="",ISBLANK(Qualification!S301)),"",Qualification!S301)</f>
        <v/>
      </c>
      <c r="N291" s="50" t="str">
        <f>IF(OR(A291="",ISBLANK(Qualification!T301)),"",IF(Qualification!AC301=TRUE,INDEX(coderesult,MATCH(Qualification!T301,libresult,0)),Qualification!T301))</f>
        <v/>
      </c>
      <c r="O291" s="50" t="str">
        <f>IF(OR(A291="",ISBLANK(Qualification!U301),Qualification!U301="-"),"",IF(ISNA(MATCH(Qualification!U301,libtwolang,0)),Qualification!U301,IF(Qualification!AC301=TRUE,INDEX(codetwolang,MATCH(Qualification!U301,libtwolang,0)),Qualification!U301)))</f>
        <v/>
      </c>
      <c r="P291" s="50" t="str">
        <f>IF(OR(A291="",ISBLANK(Qualification!V301)),"",Qualification!V301)</f>
        <v/>
      </c>
    </row>
    <row r="292" spans="1:16">
      <c r="A292" s="26" t="str">
        <f>IF(Qualification!$A302&lt;&gt;"",IF(Qualification!C302&lt;&gt;"",IF(Qualification!C302="LOC.ID",CONCATENATE("LOC.",Qualification!AG$12),Qualification!C302),""),"")</f>
        <v/>
      </c>
      <c r="B292" s="51" t="str">
        <f>IF(A292&lt;&gt;"",Qualification!J302,"")</f>
        <v/>
      </c>
      <c r="C292" s="26" t="str">
        <f>IF(A292&lt;&gt;"",IF(Qualification!E302=TRUE,INDEX(codesex,MATCH(Qualification!D302,libsex,0)),Qualification!D302),"")</f>
        <v/>
      </c>
      <c r="D292" s="104" t="str">
        <f>IF(OR(A292="",ISBLANK(Qualification!F302)),"",Qualification!F302)</f>
        <v/>
      </c>
      <c r="E292" s="26" t="str">
        <f>IF(A292&lt;&gt;"",IF(Qualification!I302=TRUE,IF(INDEX(codegem,MATCH(Qualification!H302,libgem,0))&lt;8000,INDEX(codegem,MATCH(Qualification!H302,libgem,0)),""),Qualification!H302),"")</f>
        <v/>
      </c>
      <c r="F292" s="26" t="str">
        <f>IF(A292&lt;&gt;"",IF(Qualification!I302=TRUE,INDEX(codegemhist,MATCH(Qualification!H302,libgem,0)),""),"")</f>
        <v/>
      </c>
      <c r="G292" s="26" t="str">
        <f>IF(A292&lt;&gt;"",IF(Qualification!I302=TRUE,IF(INDEX(codegem,MATCH(Qualification!H302,libgem,0))&gt;=8000,INDEX(codegem,MATCH(Qualification!H302,libgem,0)),""),Qualification!H302),"")</f>
        <v/>
      </c>
      <c r="H292" s="26" t="str">
        <f>IF(A292&lt;&gt;"",IF(Qualification!Y302=TRUE,INDEX(libcatidinst,MATCH(Qualification!P302,libinst,0)),""),"")</f>
        <v/>
      </c>
      <c r="I292" s="26" t="str">
        <f>IF(OR(A292="",ISBLANK(Qualification!P302)),"",IF(Qualification!Y302=TRUE,INDEX(codeinst,MATCH(Qualification!P302,libinst,0)),Qualification!P302))</f>
        <v/>
      </c>
      <c r="J292" s="26" t="str">
        <f>IF(OR(A292="",ISBLANK(Qualification!Q302)),"",IF(Qualification!Z302=TRUE,INDEX(codetform,MATCH(Qualification!Q302,libtform,0)),Qualification!Q302))</f>
        <v/>
      </c>
      <c r="K292" s="26" t="str">
        <f t="shared" si="4"/>
        <v/>
      </c>
      <c r="L292" s="104" t="str">
        <f>IF(OR(A292="",ISBLANK(Qualification!R302)),"",Qualification!R302)</f>
        <v/>
      </c>
      <c r="M292" s="50" t="str">
        <f>IF(OR(A292="",ISBLANK(Qualification!S302)),"",Qualification!S302)</f>
        <v/>
      </c>
      <c r="N292" s="50" t="str">
        <f>IF(OR(A292="",ISBLANK(Qualification!T302)),"",IF(Qualification!AC302=TRUE,INDEX(coderesult,MATCH(Qualification!T302,libresult,0)),Qualification!T302))</f>
        <v/>
      </c>
      <c r="O292" s="50" t="str">
        <f>IF(OR(A292="",ISBLANK(Qualification!U302),Qualification!U302="-"),"",IF(ISNA(MATCH(Qualification!U302,libtwolang,0)),Qualification!U302,IF(Qualification!AC302=TRUE,INDEX(codetwolang,MATCH(Qualification!U302,libtwolang,0)),Qualification!U302)))</f>
        <v/>
      </c>
      <c r="P292" s="50" t="str">
        <f>IF(OR(A292="",ISBLANK(Qualification!V302)),"",Qualification!V302)</f>
        <v/>
      </c>
    </row>
    <row r="293" spans="1:16">
      <c r="A293" s="26" t="str">
        <f>IF(Qualification!$A303&lt;&gt;"",IF(Qualification!C303&lt;&gt;"",IF(Qualification!C303="LOC.ID",CONCATENATE("LOC.",Qualification!AG$12),Qualification!C303),""),"")</f>
        <v/>
      </c>
      <c r="B293" s="51" t="str">
        <f>IF(A293&lt;&gt;"",Qualification!J303,"")</f>
        <v/>
      </c>
      <c r="C293" s="26" t="str">
        <f>IF(A293&lt;&gt;"",IF(Qualification!E303=TRUE,INDEX(codesex,MATCH(Qualification!D303,libsex,0)),Qualification!D303),"")</f>
        <v/>
      </c>
      <c r="D293" s="104" t="str">
        <f>IF(OR(A293="",ISBLANK(Qualification!F303)),"",Qualification!F303)</f>
        <v/>
      </c>
      <c r="E293" s="26" t="str">
        <f>IF(A293&lt;&gt;"",IF(Qualification!I303=TRUE,IF(INDEX(codegem,MATCH(Qualification!H303,libgem,0))&lt;8000,INDEX(codegem,MATCH(Qualification!H303,libgem,0)),""),Qualification!H303),"")</f>
        <v/>
      </c>
      <c r="F293" s="26" t="str">
        <f>IF(A293&lt;&gt;"",IF(Qualification!I303=TRUE,INDEX(codegemhist,MATCH(Qualification!H303,libgem,0)),""),"")</f>
        <v/>
      </c>
      <c r="G293" s="26" t="str">
        <f>IF(A293&lt;&gt;"",IF(Qualification!I303=TRUE,IF(INDEX(codegem,MATCH(Qualification!H303,libgem,0))&gt;=8000,INDEX(codegem,MATCH(Qualification!H303,libgem,0)),""),Qualification!H303),"")</f>
        <v/>
      </c>
      <c r="H293" s="26" t="str">
        <f>IF(A293&lt;&gt;"",IF(Qualification!Y303=TRUE,INDEX(libcatidinst,MATCH(Qualification!P303,libinst,0)),""),"")</f>
        <v/>
      </c>
      <c r="I293" s="26" t="str">
        <f>IF(OR(A293="",ISBLANK(Qualification!P303)),"",IF(Qualification!Y303=TRUE,INDEX(codeinst,MATCH(Qualification!P303,libinst,0)),Qualification!P303))</f>
        <v/>
      </c>
      <c r="J293" s="26" t="str">
        <f>IF(OR(A293="",ISBLANK(Qualification!Q303)),"",IF(Qualification!Z303=TRUE,INDEX(codetform,MATCH(Qualification!Q303,libtform,0)),Qualification!Q303))</f>
        <v/>
      </c>
      <c r="K293" s="26" t="str">
        <f t="shared" si="4"/>
        <v/>
      </c>
      <c r="L293" s="104" t="str">
        <f>IF(OR(A293="",ISBLANK(Qualification!R303)),"",Qualification!R303)</f>
        <v/>
      </c>
      <c r="M293" s="50" t="str">
        <f>IF(OR(A293="",ISBLANK(Qualification!S303)),"",Qualification!S303)</f>
        <v/>
      </c>
      <c r="N293" s="50" t="str">
        <f>IF(OR(A293="",ISBLANK(Qualification!T303)),"",IF(Qualification!AC303=TRUE,INDEX(coderesult,MATCH(Qualification!T303,libresult,0)),Qualification!T303))</f>
        <v/>
      </c>
      <c r="O293" s="50" t="str">
        <f>IF(OR(A293="",ISBLANK(Qualification!U303),Qualification!U303="-"),"",IF(ISNA(MATCH(Qualification!U303,libtwolang,0)),Qualification!U303,IF(Qualification!AC303=TRUE,INDEX(codetwolang,MATCH(Qualification!U303,libtwolang,0)),Qualification!U303)))</f>
        <v/>
      </c>
      <c r="P293" s="50" t="str">
        <f>IF(OR(A293="",ISBLANK(Qualification!V303)),"",Qualification!V303)</f>
        <v/>
      </c>
    </row>
    <row r="294" spans="1:16">
      <c r="A294" s="26" t="str">
        <f>IF(Qualification!$A304&lt;&gt;"",IF(Qualification!C304&lt;&gt;"",IF(Qualification!C304="LOC.ID",CONCATENATE("LOC.",Qualification!AG$12),Qualification!C304),""),"")</f>
        <v/>
      </c>
      <c r="B294" s="51" t="str">
        <f>IF(A294&lt;&gt;"",Qualification!J304,"")</f>
        <v/>
      </c>
      <c r="C294" s="26" t="str">
        <f>IF(A294&lt;&gt;"",IF(Qualification!E304=TRUE,INDEX(codesex,MATCH(Qualification!D304,libsex,0)),Qualification!D304),"")</f>
        <v/>
      </c>
      <c r="D294" s="104" t="str">
        <f>IF(OR(A294="",ISBLANK(Qualification!F304)),"",Qualification!F304)</f>
        <v/>
      </c>
      <c r="E294" s="26" t="str">
        <f>IF(A294&lt;&gt;"",IF(Qualification!I304=TRUE,IF(INDEX(codegem,MATCH(Qualification!H304,libgem,0))&lt;8000,INDEX(codegem,MATCH(Qualification!H304,libgem,0)),""),Qualification!H304),"")</f>
        <v/>
      </c>
      <c r="F294" s="26" t="str">
        <f>IF(A294&lt;&gt;"",IF(Qualification!I304=TRUE,INDEX(codegemhist,MATCH(Qualification!H304,libgem,0)),""),"")</f>
        <v/>
      </c>
      <c r="G294" s="26" t="str">
        <f>IF(A294&lt;&gt;"",IF(Qualification!I304=TRUE,IF(INDEX(codegem,MATCH(Qualification!H304,libgem,0))&gt;=8000,INDEX(codegem,MATCH(Qualification!H304,libgem,0)),""),Qualification!H304),"")</f>
        <v/>
      </c>
      <c r="H294" s="26" t="str">
        <f>IF(A294&lt;&gt;"",IF(Qualification!Y304=TRUE,INDEX(libcatidinst,MATCH(Qualification!P304,libinst,0)),""),"")</f>
        <v/>
      </c>
      <c r="I294" s="26" t="str">
        <f>IF(OR(A294="",ISBLANK(Qualification!P304)),"",IF(Qualification!Y304=TRUE,INDEX(codeinst,MATCH(Qualification!P304,libinst,0)),Qualification!P304))</f>
        <v/>
      </c>
      <c r="J294" s="26" t="str">
        <f>IF(OR(A294="",ISBLANK(Qualification!Q304)),"",IF(Qualification!Z304=TRUE,INDEX(codetform,MATCH(Qualification!Q304,libtform,0)),Qualification!Q304))</f>
        <v/>
      </c>
      <c r="K294" s="26" t="str">
        <f t="shared" si="4"/>
        <v/>
      </c>
      <c r="L294" s="104" t="str">
        <f>IF(OR(A294="",ISBLANK(Qualification!R304)),"",Qualification!R304)</f>
        <v/>
      </c>
      <c r="M294" s="50" t="str">
        <f>IF(OR(A294="",ISBLANK(Qualification!S304)),"",Qualification!S304)</f>
        <v/>
      </c>
      <c r="N294" s="50" t="str">
        <f>IF(OR(A294="",ISBLANK(Qualification!T304)),"",IF(Qualification!AC304=TRUE,INDEX(coderesult,MATCH(Qualification!T304,libresult,0)),Qualification!T304))</f>
        <v/>
      </c>
      <c r="O294" s="50" t="str">
        <f>IF(OR(A294="",ISBLANK(Qualification!U304),Qualification!U304="-"),"",IF(ISNA(MATCH(Qualification!U304,libtwolang,0)),Qualification!U304,IF(Qualification!AC304=TRUE,INDEX(codetwolang,MATCH(Qualification!U304,libtwolang,0)),Qualification!U304)))</f>
        <v/>
      </c>
      <c r="P294" s="50" t="str">
        <f>IF(OR(A294="",ISBLANK(Qualification!V304)),"",Qualification!V304)</f>
        <v/>
      </c>
    </row>
    <row r="295" spans="1:16">
      <c r="A295" s="26" t="str">
        <f>IF(Qualification!$A305&lt;&gt;"",IF(Qualification!C305&lt;&gt;"",IF(Qualification!C305="LOC.ID",CONCATENATE("LOC.",Qualification!AG$12),Qualification!C305),""),"")</f>
        <v/>
      </c>
      <c r="B295" s="51" t="str">
        <f>IF(A295&lt;&gt;"",Qualification!J305,"")</f>
        <v/>
      </c>
      <c r="C295" s="26" t="str">
        <f>IF(A295&lt;&gt;"",IF(Qualification!E305=TRUE,INDEX(codesex,MATCH(Qualification!D305,libsex,0)),Qualification!D305),"")</f>
        <v/>
      </c>
      <c r="D295" s="104" t="str">
        <f>IF(OR(A295="",ISBLANK(Qualification!F305)),"",Qualification!F305)</f>
        <v/>
      </c>
      <c r="E295" s="26" t="str">
        <f>IF(A295&lt;&gt;"",IF(Qualification!I305=TRUE,IF(INDEX(codegem,MATCH(Qualification!H305,libgem,0))&lt;8000,INDEX(codegem,MATCH(Qualification!H305,libgem,0)),""),Qualification!H305),"")</f>
        <v/>
      </c>
      <c r="F295" s="26" t="str">
        <f>IF(A295&lt;&gt;"",IF(Qualification!I305=TRUE,INDEX(codegemhist,MATCH(Qualification!H305,libgem,0)),""),"")</f>
        <v/>
      </c>
      <c r="G295" s="26" t="str">
        <f>IF(A295&lt;&gt;"",IF(Qualification!I305=TRUE,IF(INDEX(codegem,MATCH(Qualification!H305,libgem,0))&gt;=8000,INDEX(codegem,MATCH(Qualification!H305,libgem,0)),""),Qualification!H305),"")</f>
        <v/>
      </c>
      <c r="H295" s="26" t="str">
        <f>IF(A295&lt;&gt;"",IF(Qualification!Y305=TRUE,INDEX(libcatidinst,MATCH(Qualification!P305,libinst,0)),""),"")</f>
        <v/>
      </c>
      <c r="I295" s="26" t="str">
        <f>IF(OR(A295="",ISBLANK(Qualification!P305)),"",IF(Qualification!Y305=TRUE,INDEX(codeinst,MATCH(Qualification!P305,libinst,0)),Qualification!P305))</f>
        <v/>
      </c>
      <c r="J295" s="26" t="str">
        <f>IF(OR(A295="",ISBLANK(Qualification!Q305)),"",IF(Qualification!Z305=TRUE,INDEX(codetform,MATCH(Qualification!Q305,libtform,0)),Qualification!Q305))</f>
        <v/>
      </c>
      <c r="K295" s="26" t="str">
        <f t="shared" si="4"/>
        <v/>
      </c>
      <c r="L295" s="104" t="str">
        <f>IF(OR(A295="",ISBLANK(Qualification!R305)),"",Qualification!R305)</f>
        <v/>
      </c>
      <c r="M295" s="50" t="str">
        <f>IF(OR(A295="",ISBLANK(Qualification!S305)),"",Qualification!S305)</f>
        <v/>
      </c>
      <c r="N295" s="50" t="str">
        <f>IF(OR(A295="",ISBLANK(Qualification!T305)),"",IF(Qualification!AC305=TRUE,INDEX(coderesult,MATCH(Qualification!T305,libresult,0)),Qualification!T305))</f>
        <v/>
      </c>
      <c r="O295" s="50" t="str">
        <f>IF(OR(A295="",ISBLANK(Qualification!U305),Qualification!U305="-"),"",IF(ISNA(MATCH(Qualification!U305,libtwolang,0)),Qualification!U305,IF(Qualification!AC305=TRUE,INDEX(codetwolang,MATCH(Qualification!U305,libtwolang,0)),Qualification!U305)))</f>
        <v/>
      </c>
      <c r="P295" s="50" t="str">
        <f>IF(OR(A295="",ISBLANK(Qualification!V305)),"",Qualification!V305)</f>
        <v/>
      </c>
    </row>
    <row r="296" spans="1:16">
      <c r="A296" s="26" t="str">
        <f>IF(Qualification!$A306&lt;&gt;"",IF(Qualification!C306&lt;&gt;"",IF(Qualification!C306="LOC.ID",CONCATENATE("LOC.",Qualification!AG$12),Qualification!C306),""),"")</f>
        <v/>
      </c>
      <c r="B296" s="51" t="str">
        <f>IF(A296&lt;&gt;"",Qualification!J306,"")</f>
        <v/>
      </c>
      <c r="C296" s="26" t="str">
        <f>IF(A296&lt;&gt;"",IF(Qualification!E306=TRUE,INDEX(codesex,MATCH(Qualification!D306,libsex,0)),Qualification!D306),"")</f>
        <v/>
      </c>
      <c r="D296" s="104" t="str">
        <f>IF(OR(A296="",ISBLANK(Qualification!F306)),"",Qualification!F306)</f>
        <v/>
      </c>
      <c r="E296" s="26" t="str">
        <f>IF(A296&lt;&gt;"",IF(Qualification!I306=TRUE,IF(INDEX(codegem,MATCH(Qualification!H306,libgem,0))&lt;8000,INDEX(codegem,MATCH(Qualification!H306,libgem,0)),""),Qualification!H306),"")</f>
        <v/>
      </c>
      <c r="F296" s="26" t="str">
        <f>IF(A296&lt;&gt;"",IF(Qualification!I306=TRUE,INDEX(codegemhist,MATCH(Qualification!H306,libgem,0)),""),"")</f>
        <v/>
      </c>
      <c r="G296" s="26" t="str">
        <f>IF(A296&lt;&gt;"",IF(Qualification!I306=TRUE,IF(INDEX(codegem,MATCH(Qualification!H306,libgem,0))&gt;=8000,INDEX(codegem,MATCH(Qualification!H306,libgem,0)),""),Qualification!H306),"")</f>
        <v/>
      </c>
      <c r="H296" s="26" t="str">
        <f>IF(A296&lt;&gt;"",IF(Qualification!Y306=TRUE,INDEX(libcatidinst,MATCH(Qualification!P306,libinst,0)),""),"")</f>
        <v/>
      </c>
      <c r="I296" s="26" t="str">
        <f>IF(OR(A296="",ISBLANK(Qualification!P306)),"",IF(Qualification!Y306=TRUE,INDEX(codeinst,MATCH(Qualification!P306,libinst,0)),Qualification!P306))</f>
        <v/>
      </c>
      <c r="J296" s="26" t="str">
        <f>IF(OR(A296="",ISBLANK(Qualification!Q306)),"",IF(Qualification!Z306=TRUE,INDEX(codetform,MATCH(Qualification!Q306,libtform,0)),Qualification!Q306))</f>
        <v/>
      </c>
      <c r="K296" s="26" t="str">
        <f t="shared" si="4"/>
        <v/>
      </c>
      <c r="L296" s="104" t="str">
        <f>IF(OR(A296="",ISBLANK(Qualification!R306)),"",Qualification!R306)</f>
        <v/>
      </c>
      <c r="M296" s="50" t="str">
        <f>IF(OR(A296="",ISBLANK(Qualification!S306)),"",Qualification!S306)</f>
        <v/>
      </c>
      <c r="N296" s="50" t="str">
        <f>IF(OR(A296="",ISBLANK(Qualification!T306)),"",IF(Qualification!AC306=TRUE,INDEX(coderesult,MATCH(Qualification!T306,libresult,0)),Qualification!T306))</f>
        <v/>
      </c>
      <c r="O296" s="50" t="str">
        <f>IF(OR(A296="",ISBLANK(Qualification!U306),Qualification!U306="-"),"",IF(ISNA(MATCH(Qualification!U306,libtwolang,0)),Qualification!U306,IF(Qualification!AC306=TRUE,INDEX(codetwolang,MATCH(Qualification!U306,libtwolang,0)),Qualification!U306)))</f>
        <v/>
      </c>
      <c r="P296" s="50" t="str">
        <f>IF(OR(A296="",ISBLANK(Qualification!V306)),"",Qualification!V306)</f>
        <v/>
      </c>
    </row>
    <row r="297" spans="1:16">
      <c r="A297" s="26" t="str">
        <f>IF(Qualification!$A307&lt;&gt;"",IF(Qualification!C307&lt;&gt;"",IF(Qualification!C307="LOC.ID",CONCATENATE("LOC.",Qualification!AG$12),Qualification!C307),""),"")</f>
        <v/>
      </c>
      <c r="B297" s="51" t="str">
        <f>IF(A297&lt;&gt;"",Qualification!J307,"")</f>
        <v/>
      </c>
      <c r="C297" s="26" t="str">
        <f>IF(A297&lt;&gt;"",IF(Qualification!E307=TRUE,INDEX(codesex,MATCH(Qualification!D307,libsex,0)),Qualification!D307),"")</f>
        <v/>
      </c>
      <c r="D297" s="104" t="str">
        <f>IF(OR(A297="",ISBLANK(Qualification!F307)),"",Qualification!F307)</f>
        <v/>
      </c>
      <c r="E297" s="26" t="str">
        <f>IF(A297&lt;&gt;"",IF(Qualification!I307=TRUE,IF(INDEX(codegem,MATCH(Qualification!H307,libgem,0))&lt;8000,INDEX(codegem,MATCH(Qualification!H307,libgem,0)),""),Qualification!H307),"")</f>
        <v/>
      </c>
      <c r="F297" s="26" t="str">
        <f>IF(A297&lt;&gt;"",IF(Qualification!I307=TRUE,INDEX(codegemhist,MATCH(Qualification!H307,libgem,0)),""),"")</f>
        <v/>
      </c>
      <c r="G297" s="26" t="str">
        <f>IF(A297&lt;&gt;"",IF(Qualification!I307=TRUE,IF(INDEX(codegem,MATCH(Qualification!H307,libgem,0))&gt;=8000,INDEX(codegem,MATCH(Qualification!H307,libgem,0)),""),Qualification!H307),"")</f>
        <v/>
      </c>
      <c r="H297" s="26" t="str">
        <f>IF(A297&lt;&gt;"",IF(Qualification!Y307=TRUE,INDEX(libcatidinst,MATCH(Qualification!P307,libinst,0)),""),"")</f>
        <v/>
      </c>
      <c r="I297" s="26" t="str">
        <f>IF(OR(A297="",ISBLANK(Qualification!P307)),"",IF(Qualification!Y307=TRUE,INDEX(codeinst,MATCH(Qualification!P307,libinst,0)),Qualification!P307))</f>
        <v/>
      </c>
      <c r="J297" s="26" t="str">
        <f>IF(OR(A297="",ISBLANK(Qualification!Q307)),"",IF(Qualification!Z307=TRUE,INDEX(codetform,MATCH(Qualification!Q307,libtform,0)),Qualification!Q307))</f>
        <v/>
      </c>
      <c r="K297" s="26" t="str">
        <f t="shared" si="4"/>
        <v/>
      </c>
      <c r="L297" s="104" t="str">
        <f>IF(OR(A297="",ISBLANK(Qualification!R307)),"",Qualification!R307)</f>
        <v/>
      </c>
      <c r="M297" s="50" t="str">
        <f>IF(OR(A297="",ISBLANK(Qualification!S307)),"",Qualification!S307)</f>
        <v/>
      </c>
      <c r="N297" s="50" t="str">
        <f>IF(OR(A297="",ISBLANK(Qualification!T307)),"",IF(Qualification!AC307=TRUE,INDEX(coderesult,MATCH(Qualification!T307,libresult,0)),Qualification!T307))</f>
        <v/>
      </c>
      <c r="O297" s="50" t="str">
        <f>IF(OR(A297="",ISBLANK(Qualification!U307),Qualification!U307="-"),"",IF(ISNA(MATCH(Qualification!U307,libtwolang,0)),Qualification!U307,IF(Qualification!AC307=TRUE,INDEX(codetwolang,MATCH(Qualification!U307,libtwolang,0)),Qualification!U307)))</f>
        <v/>
      </c>
      <c r="P297" s="50" t="str">
        <f>IF(OR(A297="",ISBLANK(Qualification!V307)),"",Qualification!V307)</f>
        <v/>
      </c>
    </row>
    <row r="298" spans="1:16">
      <c r="A298" s="26" t="str">
        <f>IF(Qualification!$A308&lt;&gt;"",IF(Qualification!C308&lt;&gt;"",IF(Qualification!C308="LOC.ID",CONCATENATE("LOC.",Qualification!AG$12),Qualification!C308),""),"")</f>
        <v/>
      </c>
      <c r="B298" s="51" t="str">
        <f>IF(A298&lt;&gt;"",Qualification!J308,"")</f>
        <v/>
      </c>
      <c r="C298" s="26" t="str">
        <f>IF(A298&lt;&gt;"",IF(Qualification!E308=TRUE,INDEX(codesex,MATCH(Qualification!D308,libsex,0)),Qualification!D308),"")</f>
        <v/>
      </c>
      <c r="D298" s="104" t="str">
        <f>IF(OR(A298="",ISBLANK(Qualification!F308)),"",Qualification!F308)</f>
        <v/>
      </c>
      <c r="E298" s="26" t="str">
        <f>IF(A298&lt;&gt;"",IF(Qualification!I308=TRUE,IF(INDEX(codegem,MATCH(Qualification!H308,libgem,0))&lt;8000,INDEX(codegem,MATCH(Qualification!H308,libgem,0)),""),Qualification!H308),"")</f>
        <v/>
      </c>
      <c r="F298" s="26" t="str">
        <f>IF(A298&lt;&gt;"",IF(Qualification!I308=TRUE,INDEX(codegemhist,MATCH(Qualification!H308,libgem,0)),""),"")</f>
        <v/>
      </c>
      <c r="G298" s="26" t="str">
        <f>IF(A298&lt;&gt;"",IF(Qualification!I308=TRUE,IF(INDEX(codegem,MATCH(Qualification!H308,libgem,0))&gt;=8000,INDEX(codegem,MATCH(Qualification!H308,libgem,0)),""),Qualification!H308),"")</f>
        <v/>
      </c>
      <c r="H298" s="26" t="str">
        <f>IF(A298&lt;&gt;"",IF(Qualification!Y308=TRUE,INDEX(libcatidinst,MATCH(Qualification!P308,libinst,0)),""),"")</f>
        <v/>
      </c>
      <c r="I298" s="26" t="str">
        <f>IF(OR(A298="",ISBLANK(Qualification!P308)),"",IF(Qualification!Y308=TRUE,INDEX(codeinst,MATCH(Qualification!P308,libinst,0)),Qualification!P308))</f>
        <v/>
      </c>
      <c r="J298" s="26" t="str">
        <f>IF(OR(A298="",ISBLANK(Qualification!Q308)),"",IF(Qualification!Z308=TRUE,INDEX(codetform,MATCH(Qualification!Q308,libtform,0)),Qualification!Q308))</f>
        <v/>
      </c>
      <c r="K298" s="26" t="str">
        <f t="shared" si="4"/>
        <v/>
      </c>
      <c r="L298" s="104" t="str">
        <f>IF(OR(A298="",ISBLANK(Qualification!R308)),"",Qualification!R308)</f>
        <v/>
      </c>
      <c r="M298" s="50" t="str">
        <f>IF(OR(A298="",ISBLANK(Qualification!S308)),"",Qualification!S308)</f>
        <v/>
      </c>
      <c r="N298" s="50" t="str">
        <f>IF(OR(A298="",ISBLANK(Qualification!T308)),"",IF(Qualification!AC308=TRUE,INDEX(coderesult,MATCH(Qualification!T308,libresult,0)),Qualification!T308))</f>
        <v/>
      </c>
      <c r="O298" s="50" t="str">
        <f>IF(OR(A298="",ISBLANK(Qualification!U308),Qualification!U308="-"),"",IF(ISNA(MATCH(Qualification!U308,libtwolang,0)),Qualification!U308,IF(Qualification!AC308=TRUE,INDEX(codetwolang,MATCH(Qualification!U308,libtwolang,0)),Qualification!U308)))</f>
        <v/>
      </c>
      <c r="P298" s="50" t="str">
        <f>IF(OR(A298="",ISBLANK(Qualification!V308)),"",Qualification!V308)</f>
        <v/>
      </c>
    </row>
    <row r="299" spans="1:16">
      <c r="A299" s="26" t="str">
        <f>IF(Qualification!$A309&lt;&gt;"",IF(Qualification!C309&lt;&gt;"",IF(Qualification!C309="LOC.ID",CONCATENATE("LOC.",Qualification!AG$12),Qualification!C309),""),"")</f>
        <v/>
      </c>
      <c r="B299" s="51" t="str">
        <f>IF(A299&lt;&gt;"",Qualification!J309,"")</f>
        <v/>
      </c>
      <c r="C299" s="26" t="str">
        <f>IF(A299&lt;&gt;"",IF(Qualification!E309=TRUE,INDEX(codesex,MATCH(Qualification!D309,libsex,0)),Qualification!D309),"")</f>
        <v/>
      </c>
      <c r="D299" s="104" t="str">
        <f>IF(OR(A299="",ISBLANK(Qualification!F309)),"",Qualification!F309)</f>
        <v/>
      </c>
      <c r="E299" s="26" t="str">
        <f>IF(A299&lt;&gt;"",IF(Qualification!I309=TRUE,IF(INDEX(codegem,MATCH(Qualification!H309,libgem,0))&lt;8000,INDEX(codegem,MATCH(Qualification!H309,libgem,0)),""),Qualification!H309),"")</f>
        <v/>
      </c>
      <c r="F299" s="26" t="str">
        <f>IF(A299&lt;&gt;"",IF(Qualification!I309=TRUE,INDEX(codegemhist,MATCH(Qualification!H309,libgem,0)),""),"")</f>
        <v/>
      </c>
      <c r="G299" s="26" t="str">
        <f>IF(A299&lt;&gt;"",IF(Qualification!I309=TRUE,IF(INDEX(codegem,MATCH(Qualification!H309,libgem,0))&gt;=8000,INDEX(codegem,MATCH(Qualification!H309,libgem,0)),""),Qualification!H309),"")</f>
        <v/>
      </c>
      <c r="H299" s="26" t="str">
        <f>IF(A299&lt;&gt;"",IF(Qualification!Y309=TRUE,INDEX(libcatidinst,MATCH(Qualification!P309,libinst,0)),""),"")</f>
        <v/>
      </c>
      <c r="I299" s="26" t="str">
        <f>IF(OR(A299="",ISBLANK(Qualification!P309)),"",IF(Qualification!Y309=TRUE,INDEX(codeinst,MATCH(Qualification!P309,libinst,0)),Qualification!P309))</f>
        <v/>
      </c>
      <c r="J299" s="26" t="str">
        <f>IF(OR(A299="",ISBLANK(Qualification!Q309)),"",IF(Qualification!Z309=TRUE,INDEX(codetform,MATCH(Qualification!Q309,libtform,0)),Qualification!Q309))</f>
        <v/>
      </c>
      <c r="K299" s="26" t="str">
        <f t="shared" si="4"/>
        <v/>
      </c>
      <c r="L299" s="104" t="str">
        <f>IF(OR(A299="",ISBLANK(Qualification!R309)),"",Qualification!R309)</f>
        <v/>
      </c>
      <c r="M299" s="50" t="str">
        <f>IF(OR(A299="",ISBLANK(Qualification!S309)),"",Qualification!S309)</f>
        <v/>
      </c>
      <c r="N299" s="50" t="str">
        <f>IF(OR(A299="",ISBLANK(Qualification!T309)),"",IF(Qualification!AC309=TRUE,INDEX(coderesult,MATCH(Qualification!T309,libresult,0)),Qualification!T309))</f>
        <v/>
      </c>
      <c r="O299" s="50" t="str">
        <f>IF(OR(A299="",ISBLANK(Qualification!U309),Qualification!U309="-"),"",IF(ISNA(MATCH(Qualification!U309,libtwolang,0)),Qualification!U309,IF(Qualification!AC309=TRUE,INDEX(codetwolang,MATCH(Qualification!U309,libtwolang,0)),Qualification!U309)))</f>
        <v/>
      </c>
      <c r="P299" s="50" t="str">
        <f>IF(OR(A299="",ISBLANK(Qualification!V309)),"",Qualification!V309)</f>
        <v/>
      </c>
    </row>
    <row r="300" spans="1:16">
      <c r="A300" s="26" t="str">
        <f>IF(Qualification!$A310&lt;&gt;"",IF(Qualification!C310&lt;&gt;"",IF(Qualification!C310="LOC.ID",CONCATENATE("LOC.",Qualification!AG$12),Qualification!C310),""),"")</f>
        <v/>
      </c>
      <c r="B300" s="51" t="str">
        <f>IF(A300&lt;&gt;"",Qualification!J310,"")</f>
        <v/>
      </c>
      <c r="C300" s="26" t="str">
        <f>IF(A300&lt;&gt;"",IF(Qualification!E310=TRUE,INDEX(codesex,MATCH(Qualification!D310,libsex,0)),Qualification!D310),"")</f>
        <v/>
      </c>
      <c r="D300" s="104" t="str">
        <f>IF(OR(A300="",ISBLANK(Qualification!F310)),"",Qualification!F310)</f>
        <v/>
      </c>
      <c r="E300" s="26" t="str">
        <f>IF(A300&lt;&gt;"",IF(Qualification!I310=TRUE,IF(INDEX(codegem,MATCH(Qualification!H310,libgem,0))&lt;8000,INDEX(codegem,MATCH(Qualification!H310,libgem,0)),""),Qualification!H310),"")</f>
        <v/>
      </c>
      <c r="F300" s="26" t="str">
        <f>IF(A300&lt;&gt;"",IF(Qualification!I310=TRUE,INDEX(codegemhist,MATCH(Qualification!H310,libgem,0)),""),"")</f>
        <v/>
      </c>
      <c r="G300" s="26" t="str">
        <f>IF(A300&lt;&gt;"",IF(Qualification!I310=TRUE,IF(INDEX(codegem,MATCH(Qualification!H310,libgem,0))&gt;=8000,INDEX(codegem,MATCH(Qualification!H310,libgem,0)),""),Qualification!H310),"")</f>
        <v/>
      </c>
      <c r="H300" s="26" t="str">
        <f>IF(A300&lt;&gt;"",IF(Qualification!Y310=TRUE,INDEX(libcatidinst,MATCH(Qualification!P310,libinst,0)),""),"")</f>
        <v/>
      </c>
      <c r="I300" s="26" t="str">
        <f>IF(OR(A300="",ISBLANK(Qualification!P310)),"",IF(Qualification!Y310=TRUE,INDEX(codeinst,MATCH(Qualification!P310,libinst,0)),Qualification!P310))</f>
        <v/>
      </c>
      <c r="J300" s="26" t="str">
        <f>IF(OR(A300="",ISBLANK(Qualification!Q310)),"",IF(Qualification!Z310=TRUE,INDEX(codetform,MATCH(Qualification!Q310,libtform,0)),Qualification!Q310))</f>
        <v/>
      </c>
      <c r="K300" s="26" t="str">
        <f t="shared" si="4"/>
        <v/>
      </c>
      <c r="L300" s="104" t="str">
        <f>IF(OR(A300="",ISBLANK(Qualification!R310)),"",Qualification!R310)</f>
        <v/>
      </c>
      <c r="M300" s="50" t="str">
        <f>IF(OR(A300="",ISBLANK(Qualification!S310)),"",Qualification!S310)</f>
        <v/>
      </c>
      <c r="N300" s="50" t="str">
        <f>IF(OR(A300="",ISBLANK(Qualification!T310)),"",IF(Qualification!AC310=TRUE,INDEX(coderesult,MATCH(Qualification!T310,libresult,0)),Qualification!T310))</f>
        <v/>
      </c>
      <c r="O300" s="50" t="str">
        <f>IF(OR(A300="",ISBLANK(Qualification!U310),Qualification!U310="-"),"",IF(ISNA(MATCH(Qualification!U310,libtwolang,0)),Qualification!U310,IF(Qualification!AC310=TRUE,INDEX(codetwolang,MATCH(Qualification!U310,libtwolang,0)),Qualification!U310)))</f>
        <v/>
      </c>
      <c r="P300" s="50" t="str">
        <f>IF(OR(A300="",ISBLANK(Qualification!V310)),"",Qualification!V310)</f>
        <v/>
      </c>
    </row>
    <row r="301" spans="1:16">
      <c r="A301" s="26" t="str">
        <f>IF(Qualification!$A311&lt;&gt;"",IF(Qualification!C311&lt;&gt;"",IF(Qualification!C311="LOC.ID",CONCATENATE("LOC.",Qualification!AG$12),Qualification!C311),""),"")</f>
        <v/>
      </c>
      <c r="B301" s="51" t="str">
        <f>IF(A301&lt;&gt;"",Qualification!J311,"")</f>
        <v/>
      </c>
      <c r="C301" s="26" t="str">
        <f>IF(A301&lt;&gt;"",IF(Qualification!E311=TRUE,INDEX(codesex,MATCH(Qualification!D311,libsex,0)),Qualification!D311),"")</f>
        <v/>
      </c>
      <c r="D301" s="104" t="str">
        <f>IF(OR(A301="",ISBLANK(Qualification!F311)),"",Qualification!F311)</f>
        <v/>
      </c>
      <c r="E301" s="26" t="str">
        <f>IF(A301&lt;&gt;"",IF(Qualification!I311=TRUE,IF(INDEX(codegem,MATCH(Qualification!H311,libgem,0))&lt;8000,INDEX(codegem,MATCH(Qualification!H311,libgem,0)),""),Qualification!H311),"")</f>
        <v/>
      </c>
      <c r="F301" s="26" t="str">
        <f>IF(A301&lt;&gt;"",IF(Qualification!I311=TRUE,INDEX(codegemhist,MATCH(Qualification!H311,libgem,0)),""),"")</f>
        <v/>
      </c>
      <c r="G301" s="26" t="str">
        <f>IF(A301&lt;&gt;"",IF(Qualification!I311=TRUE,IF(INDEX(codegem,MATCH(Qualification!H311,libgem,0))&gt;=8000,INDEX(codegem,MATCH(Qualification!H311,libgem,0)),""),Qualification!H311),"")</f>
        <v/>
      </c>
      <c r="H301" s="26" t="str">
        <f>IF(A301&lt;&gt;"",IF(Qualification!Y311=TRUE,INDEX(libcatidinst,MATCH(Qualification!P311,libinst,0)),""),"")</f>
        <v/>
      </c>
      <c r="I301" s="26" t="str">
        <f>IF(OR(A301="",ISBLANK(Qualification!P311)),"",IF(Qualification!Y311=TRUE,INDEX(codeinst,MATCH(Qualification!P311,libinst,0)),Qualification!P311))</f>
        <v/>
      </c>
      <c r="J301" s="26" t="str">
        <f>IF(OR(A301="",ISBLANK(Qualification!Q311)),"",IF(Qualification!Z311=TRUE,INDEX(codetform,MATCH(Qualification!Q311,libtform,0)),Qualification!Q311))</f>
        <v/>
      </c>
      <c r="K301" s="26" t="str">
        <f t="shared" si="4"/>
        <v/>
      </c>
      <c r="L301" s="104" t="str">
        <f>IF(OR(A301="",ISBLANK(Qualification!R311)),"",Qualification!R311)</f>
        <v/>
      </c>
      <c r="M301" s="50" t="str">
        <f>IF(OR(A301="",ISBLANK(Qualification!S311)),"",Qualification!S311)</f>
        <v/>
      </c>
      <c r="N301" s="50" t="str">
        <f>IF(OR(A301="",ISBLANK(Qualification!T311)),"",IF(Qualification!AC311=TRUE,INDEX(coderesult,MATCH(Qualification!T311,libresult,0)),Qualification!T311))</f>
        <v/>
      </c>
      <c r="O301" s="50" t="str">
        <f>IF(OR(A301="",ISBLANK(Qualification!U311),Qualification!U311="-"),"",IF(ISNA(MATCH(Qualification!U311,libtwolang,0)),Qualification!U311,IF(Qualification!AC311=TRUE,INDEX(codetwolang,MATCH(Qualification!U311,libtwolang,0)),Qualification!U311)))</f>
        <v/>
      </c>
      <c r="P301" s="50" t="str">
        <f>IF(OR(A301="",ISBLANK(Qualification!V311)),"",Qualification!V311)</f>
        <v/>
      </c>
    </row>
    <row r="302" spans="1:16">
      <c r="A302" s="26" t="str">
        <f>IF(Qualification!$A312&lt;&gt;"",IF(Qualification!C312&lt;&gt;"",IF(Qualification!C312="LOC.ID",CONCATENATE("LOC.",Qualification!AG$12),Qualification!C312),""),"")</f>
        <v/>
      </c>
      <c r="B302" s="51" t="str">
        <f>IF(A302&lt;&gt;"",Qualification!J312,"")</f>
        <v/>
      </c>
      <c r="C302" s="26" t="str">
        <f>IF(A302&lt;&gt;"",IF(Qualification!E312=TRUE,INDEX(codesex,MATCH(Qualification!D312,libsex,0)),Qualification!D312),"")</f>
        <v/>
      </c>
      <c r="D302" s="104" t="str">
        <f>IF(OR(A302="",ISBLANK(Qualification!F312)),"",Qualification!F312)</f>
        <v/>
      </c>
      <c r="E302" s="26" t="str">
        <f>IF(A302&lt;&gt;"",IF(Qualification!I312=TRUE,IF(INDEX(codegem,MATCH(Qualification!H312,libgem,0))&lt;8000,INDEX(codegem,MATCH(Qualification!H312,libgem,0)),""),Qualification!H312),"")</f>
        <v/>
      </c>
      <c r="F302" s="26" t="str">
        <f>IF(A302&lt;&gt;"",IF(Qualification!I312=TRUE,INDEX(codegemhist,MATCH(Qualification!H312,libgem,0)),""),"")</f>
        <v/>
      </c>
      <c r="G302" s="26" t="str">
        <f>IF(A302&lt;&gt;"",IF(Qualification!I312=TRUE,IF(INDEX(codegem,MATCH(Qualification!H312,libgem,0))&gt;=8000,INDEX(codegem,MATCH(Qualification!H312,libgem,0)),""),Qualification!H312),"")</f>
        <v/>
      </c>
      <c r="H302" s="26" t="str">
        <f>IF(A302&lt;&gt;"",IF(Qualification!Y312=TRUE,INDEX(libcatidinst,MATCH(Qualification!P312,libinst,0)),""),"")</f>
        <v/>
      </c>
      <c r="I302" s="26" t="str">
        <f>IF(OR(A302="",ISBLANK(Qualification!P312)),"",IF(Qualification!Y312=TRUE,INDEX(codeinst,MATCH(Qualification!P312,libinst,0)),Qualification!P312))</f>
        <v/>
      </c>
      <c r="J302" s="26" t="str">
        <f>IF(OR(A302="",ISBLANK(Qualification!Q312)),"",IF(Qualification!Z312=TRUE,INDEX(codetform,MATCH(Qualification!Q312,libtform,0)),Qualification!Q312))</f>
        <v/>
      </c>
      <c r="K302" s="26" t="str">
        <f t="shared" si="4"/>
        <v/>
      </c>
      <c r="L302" s="104" t="str">
        <f>IF(OR(A302="",ISBLANK(Qualification!R312)),"",Qualification!R312)</f>
        <v/>
      </c>
      <c r="M302" s="50" t="str">
        <f>IF(OR(A302="",ISBLANK(Qualification!S312)),"",Qualification!S312)</f>
        <v/>
      </c>
      <c r="N302" s="50" t="str">
        <f>IF(OR(A302="",ISBLANK(Qualification!T312)),"",IF(Qualification!AC312=TRUE,INDEX(coderesult,MATCH(Qualification!T312,libresult,0)),Qualification!T312))</f>
        <v/>
      </c>
      <c r="O302" s="50" t="str">
        <f>IF(OR(A302="",ISBLANK(Qualification!U312),Qualification!U312="-"),"",IF(ISNA(MATCH(Qualification!U312,libtwolang,0)),Qualification!U312,IF(Qualification!AC312=TRUE,INDEX(codetwolang,MATCH(Qualification!U312,libtwolang,0)),Qualification!U312)))</f>
        <v/>
      </c>
      <c r="P302" s="50" t="str">
        <f>IF(OR(A302="",ISBLANK(Qualification!V312)),"",Qualification!V312)</f>
        <v/>
      </c>
    </row>
    <row r="303" spans="1:16">
      <c r="A303" s="26" t="str">
        <f>IF(Qualification!$A313&lt;&gt;"",IF(Qualification!C313&lt;&gt;"",IF(Qualification!C313="LOC.ID",CONCATENATE("LOC.",Qualification!AG$12),Qualification!C313),""),"")</f>
        <v/>
      </c>
      <c r="B303" s="51" t="str">
        <f>IF(A303&lt;&gt;"",Qualification!J313,"")</f>
        <v/>
      </c>
      <c r="C303" s="26" t="str">
        <f>IF(A303&lt;&gt;"",IF(Qualification!E313=TRUE,INDEX(codesex,MATCH(Qualification!D313,libsex,0)),Qualification!D313),"")</f>
        <v/>
      </c>
      <c r="D303" s="104" t="str">
        <f>IF(OR(A303="",ISBLANK(Qualification!F313)),"",Qualification!F313)</f>
        <v/>
      </c>
      <c r="E303" s="26" t="str">
        <f>IF(A303&lt;&gt;"",IF(Qualification!I313=TRUE,IF(INDEX(codegem,MATCH(Qualification!H313,libgem,0))&lt;8000,INDEX(codegem,MATCH(Qualification!H313,libgem,0)),""),Qualification!H313),"")</f>
        <v/>
      </c>
      <c r="F303" s="26" t="str">
        <f>IF(A303&lt;&gt;"",IF(Qualification!I313=TRUE,INDEX(codegemhist,MATCH(Qualification!H313,libgem,0)),""),"")</f>
        <v/>
      </c>
      <c r="G303" s="26" t="str">
        <f>IF(A303&lt;&gt;"",IF(Qualification!I313=TRUE,IF(INDEX(codegem,MATCH(Qualification!H313,libgem,0))&gt;=8000,INDEX(codegem,MATCH(Qualification!H313,libgem,0)),""),Qualification!H313),"")</f>
        <v/>
      </c>
      <c r="H303" s="26" t="str">
        <f>IF(A303&lt;&gt;"",IF(Qualification!Y313=TRUE,INDEX(libcatidinst,MATCH(Qualification!P313,libinst,0)),""),"")</f>
        <v/>
      </c>
      <c r="I303" s="26" t="str">
        <f>IF(OR(A303="",ISBLANK(Qualification!P313)),"",IF(Qualification!Y313=TRUE,INDEX(codeinst,MATCH(Qualification!P313,libinst,0)),Qualification!P313))</f>
        <v/>
      </c>
      <c r="J303" s="26" t="str">
        <f>IF(OR(A303="",ISBLANK(Qualification!Q313)),"",IF(Qualification!Z313=TRUE,INDEX(codetform,MATCH(Qualification!Q313,libtform,0)),Qualification!Q313))</f>
        <v/>
      </c>
      <c r="K303" s="26" t="str">
        <f t="shared" si="4"/>
        <v/>
      </c>
      <c r="L303" s="104" t="str">
        <f>IF(OR(A303="",ISBLANK(Qualification!R313)),"",Qualification!R313)</f>
        <v/>
      </c>
      <c r="M303" s="50" t="str">
        <f>IF(OR(A303="",ISBLANK(Qualification!S313)),"",Qualification!S313)</f>
        <v/>
      </c>
      <c r="N303" s="50" t="str">
        <f>IF(OR(A303="",ISBLANK(Qualification!T313)),"",IF(Qualification!AC313=TRUE,INDEX(coderesult,MATCH(Qualification!T313,libresult,0)),Qualification!T313))</f>
        <v/>
      </c>
      <c r="O303" s="50" t="str">
        <f>IF(OR(A303="",ISBLANK(Qualification!U313),Qualification!U313="-"),"",IF(ISNA(MATCH(Qualification!U313,libtwolang,0)),Qualification!U313,IF(Qualification!AC313=TRUE,INDEX(codetwolang,MATCH(Qualification!U313,libtwolang,0)),Qualification!U313)))</f>
        <v/>
      </c>
      <c r="P303" s="50" t="str">
        <f>IF(OR(A303="",ISBLANK(Qualification!V313)),"",Qualification!V313)</f>
        <v/>
      </c>
    </row>
    <row r="304" spans="1:16">
      <c r="A304" s="26" t="str">
        <f>IF(Qualification!$A314&lt;&gt;"",IF(Qualification!C314&lt;&gt;"",IF(Qualification!C314="LOC.ID",CONCATENATE("LOC.",Qualification!AG$12),Qualification!C314),""),"")</f>
        <v/>
      </c>
      <c r="B304" s="51" t="str">
        <f>IF(A304&lt;&gt;"",Qualification!J314,"")</f>
        <v/>
      </c>
      <c r="C304" s="26" t="str">
        <f>IF(A304&lt;&gt;"",IF(Qualification!E314=TRUE,INDEX(codesex,MATCH(Qualification!D314,libsex,0)),Qualification!D314),"")</f>
        <v/>
      </c>
      <c r="D304" s="104" t="str">
        <f>IF(OR(A304="",ISBLANK(Qualification!F314)),"",Qualification!F314)</f>
        <v/>
      </c>
      <c r="E304" s="26" t="str">
        <f>IF(A304&lt;&gt;"",IF(Qualification!I314=TRUE,IF(INDEX(codegem,MATCH(Qualification!H314,libgem,0))&lt;8000,INDEX(codegem,MATCH(Qualification!H314,libgem,0)),""),Qualification!H314),"")</f>
        <v/>
      </c>
      <c r="F304" s="26" t="str">
        <f>IF(A304&lt;&gt;"",IF(Qualification!I314=TRUE,INDEX(codegemhist,MATCH(Qualification!H314,libgem,0)),""),"")</f>
        <v/>
      </c>
      <c r="G304" s="26" t="str">
        <f>IF(A304&lt;&gt;"",IF(Qualification!I314=TRUE,IF(INDEX(codegem,MATCH(Qualification!H314,libgem,0))&gt;=8000,INDEX(codegem,MATCH(Qualification!H314,libgem,0)),""),Qualification!H314),"")</f>
        <v/>
      </c>
      <c r="H304" s="26" t="str">
        <f>IF(A304&lt;&gt;"",IF(Qualification!Y314=TRUE,INDEX(libcatidinst,MATCH(Qualification!P314,libinst,0)),""),"")</f>
        <v/>
      </c>
      <c r="I304" s="26" t="str">
        <f>IF(OR(A304="",ISBLANK(Qualification!P314)),"",IF(Qualification!Y314=TRUE,INDEX(codeinst,MATCH(Qualification!P314,libinst,0)),Qualification!P314))</f>
        <v/>
      </c>
      <c r="J304" s="26" t="str">
        <f>IF(OR(A304="",ISBLANK(Qualification!Q314)),"",IF(Qualification!Z314=TRUE,INDEX(codetform,MATCH(Qualification!Q314,libtform,0)),Qualification!Q314))</f>
        <v/>
      </c>
      <c r="K304" s="26" t="str">
        <f t="shared" si="4"/>
        <v/>
      </c>
      <c r="L304" s="104" t="str">
        <f>IF(OR(A304="",ISBLANK(Qualification!R314)),"",Qualification!R314)</f>
        <v/>
      </c>
      <c r="M304" s="50" t="str">
        <f>IF(OR(A304="",ISBLANK(Qualification!S314)),"",Qualification!S314)</f>
        <v/>
      </c>
      <c r="N304" s="50" t="str">
        <f>IF(OR(A304="",ISBLANK(Qualification!T314)),"",IF(Qualification!AC314=TRUE,INDEX(coderesult,MATCH(Qualification!T314,libresult,0)),Qualification!T314))</f>
        <v/>
      </c>
      <c r="O304" s="50" t="str">
        <f>IF(OR(A304="",ISBLANK(Qualification!U314),Qualification!U314="-"),"",IF(ISNA(MATCH(Qualification!U314,libtwolang,0)),Qualification!U314,IF(Qualification!AC314=TRUE,INDEX(codetwolang,MATCH(Qualification!U314,libtwolang,0)),Qualification!U314)))</f>
        <v/>
      </c>
      <c r="P304" s="50" t="str">
        <f>IF(OR(A304="",ISBLANK(Qualification!V314)),"",Qualification!V314)</f>
        <v/>
      </c>
    </row>
    <row r="305" spans="1:16">
      <c r="A305" s="26" t="str">
        <f>IF(Qualification!$A315&lt;&gt;"",IF(Qualification!C315&lt;&gt;"",IF(Qualification!C315="LOC.ID",CONCATENATE("LOC.",Qualification!AG$12),Qualification!C315),""),"")</f>
        <v/>
      </c>
      <c r="B305" s="51" t="str">
        <f>IF(A305&lt;&gt;"",Qualification!J315,"")</f>
        <v/>
      </c>
      <c r="C305" s="26" t="str">
        <f>IF(A305&lt;&gt;"",IF(Qualification!E315=TRUE,INDEX(codesex,MATCH(Qualification!D315,libsex,0)),Qualification!D315),"")</f>
        <v/>
      </c>
      <c r="D305" s="104" t="str">
        <f>IF(OR(A305="",ISBLANK(Qualification!F315)),"",Qualification!F315)</f>
        <v/>
      </c>
      <c r="E305" s="26" t="str">
        <f>IF(A305&lt;&gt;"",IF(Qualification!I315=TRUE,IF(INDEX(codegem,MATCH(Qualification!H315,libgem,0))&lt;8000,INDEX(codegem,MATCH(Qualification!H315,libgem,0)),""),Qualification!H315),"")</f>
        <v/>
      </c>
      <c r="F305" s="26" t="str">
        <f>IF(A305&lt;&gt;"",IF(Qualification!I315=TRUE,INDEX(codegemhist,MATCH(Qualification!H315,libgem,0)),""),"")</f>
        <v/>
      </c>
      <c r="G305" s="26" t="str">
        <f>IF(A305&lt;&gt;"",IF(Qualification!I315=TRUE,IF(INDEX(codegem,MATCH(Qualification!H315,libgem,0))&gt;=8000,INDEX(codegem,MATCH(Qualification!H315,libgem,0)),""),Qualification!H315),"")</f>
        <v/>
      </c>
      <c r="H305" s="26" t="str">
        <f>IF(A305&lt;&gt;"",IF(Qualification!Y315=TRUE,INDEX(libcatidinst,MATCH(Qualification!P315,libinst,0)),""),"")</f>
        <v/>
      </c>
      <c r="I305" s="26" t="str">
        <f>IF(OR(A305="",ISBLANK(Qualification!P315)),"",IF(Qualification!Y315=TRUE,INDEX(codeinst,MATCH(Qualification!P315,libinst,0)),Qualification!P315))</f>
        <v/>
      </c>
      <c r="J305" s="26" t="str">
        <f>IF(OR(A305="",ISBLANK(Qualification!Q315)),"",IF(Qualification!Z315=TRUE,INDEX(codetform,MATCH(Qualification!Q315,libtform,0)),Qualification!Q315))</f>
        <v/>
      </c>
      <c r="K305" s="26" t="str">
        <f t="shared" si="4"/>
        <v/>
      </c>
      <c r="L305" s="104" t="str">
        <f>IF(OR(A305="",ISBLANK(Qualification!R315)),"",Qualification!R315)</f>
        <v/>
      </c>
      <c r="M305" s="50" t="str">
        <f>IF(OR(A305="",ISBLANK(Qualification!S315)),"",Qualification!S315)</f>
        <v/>
      </c>
      <c r="N305" s="50" t="str">
        <f>IF(OR(A305="",ISBLANK(Qualification!T315)),"",IF(Qualification!AC315=TRUE,INDEX(coderesult,MATCH(Qualification!T315,libresult,0)),Qualification!T315))</f>
        <v/>
      </c>
      <c r="O305" s="50" t="str">
        <f>IF(OR(A305="",ISBLANK(Qualification!U315),Qualification!U315="-"),"",IF(ISNA(MATCH(Qualification!U315,libtwolang,0)),Qualification!U315,IF(Qualification!AC315=TRUE,INDEX(codetwolang,MATCH(Qualification!U315,libtwolang,0)),Qualification!U315)))</f>
        <v/>
      </c>
      <c r="P305" s="50" t="str">
        <f>IF(OR(A305="",ISBLANK(Qualification!V315)),"",Qualification!V315)</f>
        <v/>
      </c>
    </row>
    <row r="306" spans="1:16">
      <c r="A306" s="26" t="str">
        <f>IF(Qualification!$A316&lt;&gt;"",IF(Qualification!C316&lt;&gt;"",IF(Qualification!C316="LOC.ID",CONCATENATE("LOC.",Qualification!AG$12),Qualification!C316),""),"")</f>
        <v/>
      </c>
      <c r="B306" s="51" t="str">
        <f>IF(A306&lt;&gt;"",Qualification!J316,"")</f>
        <v/>
      </c>
      <c r="C306" s="26" t="str">
        <f>IF(A306&lt;&gt;"",IF(Qualification!E316=TRUE,INDEX(codesex,MATCH(Qualification!D316,libsex,0)),Qualification!D316),"")</f>
        <v/>
      </c>
      <c r="D306" s="104" t="str">
        <f>IF(OR(A306="",ISBLANK(Qualification!F316)),"",Qualification!F316)</f>
        <v/>
      </c>
      <c r="E306" s="26" t="str">
        <f>IF(A306&lt;&gt;"",IF(Qualification!I316=TRUE,IF(INDEX(codegem,MATCH(Qualification!H316,libgem,0))&lt;8000,INDEX(codegem,MATCH(Qualification!H316,libgem,0)),""),Qualification!H316),"")</f>
        <v/>
      </c>
      <c r="F306" s="26" t="str">
        <f>IF(A306&lt;&gt;"",IF(Qualification!I316=TRUE,INDEX(codegemhist,MATCH(Qualification!H316,libgem,0)),""),"")</f>
        <v/>
      </c>
      <c r="G306" s="26" t="str">
        <f>IF(A306&lt;&gt;"",IF(Qualification!I316=TRUE,IF(INDEX(codegem,MATCH(Qualification!H316,libgem,0))&gt;=8000,INDEX(codegem,MATCH(Qualification!H316,libgem,0)),""),Qualification!H316),"")</f>
        <v/>
      </c>
      <c r="H306" s="26" t="str">
        <f>IF(A306&lt;&gt;"",IF(Qualification!Y316=TRUE,INDEX(libcatidinst,MATCH(Qualification!P316,libinst,0)),""),"")</f>
        <v/>
      </c>
      <c r="I306" s="26" t="str">
        <f>IF(OR(A306="",ISBLANK(Qualification!P316)),"",IF(Qualification!Y316=TRUE,INDEX(codeinst,MATCH(Qualification!P316,libinst,0)),Qualification!P316))</f>
        <v/>
      </c>
      <c r="J306" s="26" t="str">
        <f>IF(OR(A306="",ISBLANK(Qualification!Q316)),"",IF(Qualification!Z316=TRUE,INDEX(codetform,MATCH(Qualification!Q316,libtform,0)),Qualification!Q316))</f>
        <v/>
      </c>
      <c r="K306" s="26" t="str">
        <f t="shared" si="4"/>
        <v/>
      </c>
      <c r="L306" s="104" t="str">
        <f>IF(OR(A306="",ISBLANK(Qualification!R316)),"",Qualification!R316)</f>
        <v/>
      </c>
      <c r="M306" s="50" t="str">
        <f>IF(OR(A306="",ISBLANK(Qualification!S316)),"",Qualification!S316)</f>
        <v/>
      </c>
      <c r="N306" s="50" t="str">
        <f>IF(OR(A306="",ISBLANK(Qualification!T316)),"",IF(Qualification!AC316=TRUE,INDEX(coderesult,MATCH(Qualification!T316,libresult,0)),Qualification!T316))</f>
        <v/>
      </c>
      <c r="O306" s="50" t="str">
        <f>IF(OR(A306="",ISBLANK(Qualification!U316),Qualification!U316="-"),"",IF(ISNA(MATCH(Qualification!U316,libtwolang,0)),Qualification!U316,IF(Qualification!AC316=TRUE,INDEX(codetwolang,MATCH(Qualification!U316,libtwolang,0)),Qualification!U316)))</f>
        <v/>
      </c>
      <c r="P306" s="50" t="str">
        <f>IF(OR(A306="",ISBLANK(Qualification!V316)),"",Qualification!V316)</f>
        <v/>
      </c>
    </row>
    <row r="307" spans="1:16">
      <c r="A307" s="26" t="str">
        <f>IF(Qualification!$A317&lt;&gt;"",IF(Qualification!C317&lt;&gt;"",IF(Qualification!C317="LOC.ID",CONCATENATE("LOC.",Qualification!AG$12),Qualification!C317),""),"")</f>
        <v/>
      </c>
      <c r="B307" s="51" t="str">
        <f>IF(A307&lt;&gt;"",Qualification!J317,"")</f>
        <v/>
      </c>
      <c r="C307" s="26" t="str">
        <f>IF(A307&lt;&gt;"",IF(Qualification!E317=TRUE,INDEX(codesex,MATCH(Qualification!D317,libsex,0)),Qualification!D317),"")</f>
        <v/>
      </c>
      <c r="D307" s="104" t="str">
        <f>IF(OR(A307="",ISBLANK(Qualification!F317)),"",Qualification!F317)</f>
        <v/>
      </c>
      <c r="E307" s="26" t="str">
        <f>IF(A307&lt;&gt;"",IF(Qualification!I317=TRUE,IF(INDEX(codegem,MATCH(Qualification!H317,libgem,0))&lt;8000,INDEX(codegem,MATCH(Qualification!H317,libgem,0)),""),Qualification!H317),"")</f>
        <v/>
      </c>
      <c r="F307" s="26" t="str">
        <f>IF(A307&lt;&gt;"",IF(Qualification!I317=TRUE,INDEX(codegemhist,MATCH(Qualification!H317,libgem,0)),""),"")</f>
        <v/>
      </c>
      <c r="G307" s="26" t="str">
        <f>IF(A307&lt;&gt;"",IF(Qualification!I317=TRUE,IF(INDEX(codegem,MATCH(Qualification!H317,libgem,0))&gt;=8000,INDEX(codegem,MATCH(Qualification!H317,libgem,0)),""),Qualification!H317),"")</f>
        <v/>
      </c>
      <c r="H307" s="26" t="str">
        <f>IF(A307&lt;&gt;"",IF(Qualification!Y317=TRUE,INDEX(libcatidinst,MATCH(Qualification!P317,libinst,0)),""),"")</f>
        <v/>
      </c>
      <c r="I307" s="26" t="str">
        <f>IF(OR(A307="",ISBLANK(Qualification!P317)),"",IF(Qualification!Y317=TRUE,INDEX(codeinst,MATCH(Qualification!P317,libinst,0)),Qualification!P317))</f>
        <v/>
      </c>
      <c r="J307" s="26" t="str">
        <f>IF(OR(A307="",ISBLANK(Qualification!Q317)),"",IF(Qualification!Z317=TRUE,INDEX(codetform,MATCH(Qualification!Q317,libtform,0)),Qualification!Q317))</f>
        <v/>
      </c>
      <c r="K307" s="26" t="str">
        <f t="shared" si="4"/>
        <v/>
      </c>
      <c r="L307" s="104" t="str">
        <f>IF(OR(A307="",ISBLANK(Qualification!R317)),"",Qualification!R317)</f>
        <v/>
      </c>
      <c r="M307" s="50" t="str">
        <f>IF(OR(A307="",ISBLANK(Qualification!S317)),"",Qualification!S317)</f>
        <v/>
      </c>
      <c r="N307" s="50" t="str">
        <f>IF(OR(A307="",ISBLANK(Qualification!T317)),"",IF(Qualification!AC317=TRUE,INDEX(coderesult,MATCH(Qualification!T317,libresult,0)),Qualification!T317))</f>
        <v/>
      </c>
      <c r="O307" s="50" t="str">
        <f>IF(OR(A307="",ISBLANK(Qualification!U317),Qualification!U317="-"),"",IF(ISNA(MATCH(Qualification!U317,libtwolang,0)),Qualification!U317,IF(Qualification!AC317=TRUE,INDEX(codetwolang,MATCH(Qualification!U317,libtwolang,0)),Qualification!U317)))</f>
        <v/>
      </c>
      <c r="P307" s="50" t="str">
        <f>IF(OR(A307="",ISBLANK(Qualification!V317)),"",Qualification!V317)</f>
        <v/>
      </c>
    </row>
    <row r="308" spans="1:16">
      <c r="A308" s="26" t="str">
        <f>IF(Qualification!$A318&lt;&gt;"",IF(Qualification!C318&lt;&gt;"",IF(Qualification!C318="LOC.ID",CONCATENATE("LOC.",Qualification!AG$12),Qualification!C318),""),"")</f>
        <v/>
      </c>
      <c r="B308" s="51" t="str">
        <f>IF(A308&lt;&gt;"",Qualification!J318,"")</f>
        <v/>
      </c>
      <c r="C308" s="26" t="str">
        <f>IF(A308&lt;&gt;"",IF(Qualification!E318=TRUE,INDEX(codesex,MATCH(Qualification!D318,libsex,0)),Qualification!D318),"")</f>
        <v/>
      </c>
      <c r="D308" s="104" t="str">
        <f>IF(OR(A308="",ISBLANK(Qualification!F318)),"",Qualification!F318)</f>
        <v/>
      </c>
      <c r="E308" s="26" t="str">
        <f>IF(A308&lt;&gt;"",IF(Qualification!I318=TRUE,IF(INDEX(codegem,MATCH(Qualification!H318,libgem,0))&lt;8000,INDEX(codegem,MATCH(Qualification!H318,libgem,0)),""),Qualification!H318),"")</f>
        <v/>
      </c>
      <c r="F308" s="26" t="str">
        <f>IF(A308&lt;&gt;"",IF(Qualification!I318=TRUE,INDEX(codegemhist,MATCH(Qualification!H318,libgem,0)),""),"")</f>
        <v/>
      </c>
      <c r="G308" s="26" t="str">
        <f>IF(A308&lt;&gt;"",IF(Qualification!I318=TRUE,IF(INDEX(codegem,MATCH(Qualification!H318,libgem,0))&gt;=8000,INDEX(codegem,MATCH(Qualification!H318,libgem,0)),""),Qualification!H318),"")</f>
        <v/>
      </c>
      <c r="H308" s="26" t="str">
        <f>IF(A308&lt;&gt;"",IF(Qualification!Y318=TRUE,INDEX(libcatidinst,MATCH(Qualification!P318,libinst,0)),""),"")</f>
        <v/>
      </c>
      <c r="I308" s="26" t="str">
        <f>IF(OR(A308="",ISBLANK(Qualification!P318)),"",IF(Qualification!Y318=TRUE,INDEX(codeinst,MATCH(Qualification!P318,libinst,0)),Qualification!P318))</f>
        <v/>
      </c>
      <c r="J308" s="26" t="str">
        <f>IF(OR(A308="",ISBLANK(Qualification!Q318)),"",IF(Qualification!Z318=TRUE,INDEX(codetform,MATCH(Qualification!Q318,libtform,0)),Qualification!Q318))</f>
        <v/>
      </c>
      <c r="K308" s="26" t="str">
        <f t="shared" si="4"/>
        <v/>
      </c>
      <c r="L308" s="104" t="str">
        <f>IF(OR(A308="",ISBLANK(Qualification!R318)),"",Qualification!R318)</f>
        <v/>
      </c>
      <c r="M308" s="50" t="str">
        <f>IF(OR(A308="",ISBLANK(Qualification!S318)),"",Qualification!S318)</f>
        <v/>
      </c>
      <c r="N308" s="50" t="str">
        <f>IF(OR(A308="",ISBLANK(Qualification!T318)),"",IF(Qualification!AC318=TRUE,INDEX(coderesult,MATCH(Qualification!T318,libresult,0)),Qualification!T318))</f>
        <v/>
      </c>
      <c r="O308" s="50" t="str">
        <f>IF(OR(A308="",ISBLANK(Qualification!U318),Qualification!U318="-"),"",IF(ISNA(MATCH(Qualification!U318,libtwolang,0)),Qualification!U318,IF(Qualification!AC318=TRUE,INDEX(codetwolang,MATCH(Qualification!U318,libtwolang,0)),Qualification!U318)))</f>
        <v/>
      </c>
      <c r="P308" s="50" t="str">
        <f>IF(OR(A308="",ISBLANK(Qualification!V318)),"",Qualification!V318)</f>
        <v/>
      </c>
    </row>
    <row r="309" spans="1:16">
      <c r="A309" s="26" t="str">
        <f>IF(Qualification!$A319&lt;&gt;"",IF(Qualification!C319&lt;&gt;"",IF(Qualification!C319="LOC.ID",CONCATENATE("LOC.",Qualification!AG$12),Qualification!C319),""),"")</f>
        <v/>
      </c>
      <c r="B309" s="51" t="str">
        <f>IF(A309&lt;&gt;"",Qualification!J319,"")</f>
        <v/>
      </c>
      <c r="C309" s="26" t="str">
        <f>IF(A309&lt;&gt;"",IF(Qualification!E319=TRUE,INDEX(codesex,MATCH(Qualification!D319,libsex,0)),Qualification!D319),"")</f>
        <v/>
      </c>
      <c r="D309" s="104" t="str">
        <f>IF(OR(A309="",ISBLANK(Qualification!F319)),"",Qualification!F319)</f>
        <v/>
      </c>
      <c r="E309" s="26" t="str">
        <f>IF(A309&lt;&gt;"",IF(Qualification!I319=TRUE,IF(INDEX(codegem,MATCH(Qualification!H319,libgem,0))&lt;8000,INDEX(codegem,MATCH(Qualification!H319,libgem,0)),""),Qualification!H319),"")</f>
        <v/>
      </c>
      <c r="F309" s="26" t="str">
        <f>IF(A309&lt;&gt;"",IF(Qualification!I319=TRUE,INDEX(codegemhist,MATCH(Qualification!H319,libgem,0)),""),"")</f>
        <v/>
      </c>
      <c r="G309" s="26" t="str">
        <f>IF(A309&lt;&gt;"",IF(Qualification!I319=TRUE,IF(INDEX(codegem,MATCH(Qualification!H319,libgem,0))&gt;=8000,INDEX(codegem,MATCH(Qualification!H319,libgem,0)),""),Qualification!H319),"")</f>
        <v/>
      </c>
      <c r="H309" s="26" t="str">
        <f>IF(A309&lt;&gt;"",IF(Qualification!Y319=TRUE,INDEX(libcatidinst,MATCH(Qualification!P319,libinst,0)),""),"")</f>
        <v/>
      </c>
      <c r="I309" s="26" t="str">
        <f>IF(OR(A309="",ISBLANK(Qualification!P319)),"",IF(Qualification!Y319=TRUE,INDEX(codeinst,MATCH(Qualification!P319,libinst,0)),Qualification!P319))</f>
        <v/>
      </c>
      <c r="J309" s="26" t="str">
        <f>IF(OR(A309="",ISBLANK(Qualification!Q319)),"",IF(Qualification!Z319=TRUE,INDEX(codetform,MATCH(Qualification!Q319,libtform,0)),Qualification!Q319))</f>
        <v/>
      </c>
      <c r="K309" s="26" t="str">
        <f t="shared" si="4"/>
        <v/>
      </c>
      <c r="L309" s="104" t="str">
        <f>IF(OR(A309="",ISBLANK(Qualification!R319)),"",Qualification!R319)</f>
        <v/>
      </c>
      <c r="M309" s="50" t="str">
        <f>IF(OR(A309="",ISBLANK(Qualification!S319)),"",Qualification!S319)</f>
        <v/>
      </c>
      <c r="N309" s="50" t="str">
        <f>IF(OR(A309="",ISBLANK(Qualification!T319)),"",IF(Qualification!AC319=TRUE,INDEX(coderesult,MATCH(Qualification!T319,libresult,0)),Qualification!T319))</f>
        <v/>
      </c>
      <c r="O309" s="50" t="str">
        <f>IF(OR(A309="",ISBLANK(Qualification!U319),Qualification!U319="-"),"",IF(ISNA(MATCH(Qualification!U319,libtwolang,0)),Qualification!U319,IF(Qualification!AC319=TRUE,INDEX(codetwolang,MATCH(Qualification!U319,libtwolang,0)),Qualification!U319)))</f>
        <v/>
      </c>
      <c r="P309" s="50" t="str">
        <f>IF(OR(A309="",ISBLANK(Qualification!V319)),"",Qualification!V319)</f>
        <v/>
      </c>
    </row>
    <row r="310" spans="1:16">
      <c r="A310" s="26" t="str">
        <f>IF(Qualification!$A320&lt;&gt;"",IF(Qualification!C320&lt;&gt;"",IF(Qualification!C320="LOC.ID",CONCATENATE("LOC.",Qualification!AG$12),Qualification!C320),""),"")</f>
        <v/>
      </c>
      <c r="B310" s="51" t="str">
        <f>IF(A310&lt;&gt;"",Qualification!J320,"")</f>
        <v/>
      </c>
      <c r="C310" s="26" t="str">
        <f>IF(A310&lt;&gt;"",IF(Qualification!E320=TRUE,INDEX(codesex,MATCH(Qualification!D320,libsex,0)),Qualification!D320),"")</f>
        <v/>
      </c>
      <c r="D310" s="104" t="str">
        <f>IF(OR(A310="",ISBLANK(Qualification!F320)),"",Qualification!F320)</f>
        <v/>
      </c>
      <c r="E310" s="26" t="str">
        <f>IF(A310&lt;&gt;"",IF(Qualification!I320=TRUE,IF(INDEX(codegem,MATCH(Qualification!H320,libgem,0))&lt;8000,INDEX(codegem,MATCH(Qualification!H320,libgem,0)),""),Qualification!H320),"")</f>
        <v/>
      </c>
      <c r="F310" s="26" t="str">
        <f>IF(A310&lt;&gt;"",IF(Qualification!I320=TRUE,INDEX(codegemhist,MATCH(Qualification!H320,libgem,0)),""),"")</f>
        <v/>
      </c>
      <c r="G310" s="26" t="str">
        <f>IF(A310&lt;&gt;"",IF(Qualification!I320=TRUE,IF(INDEX(codegem,MATCH(Qualification!H320,libgem,0))&gt;=8000,INDEX(codegem,MATCH(Qualification!H320,libgem,0)),""),Qualification!H320),"")</f>
        <v/>
      </c>
      <c r="H310" s="26" t="str">
        <f>IF(A310&lt;&gt;"",IF(Qualification!Y320=TRUE,INDEX(libcatidinst,MATCH(Qualification!P320,libinst,0)),""),"")</f>
        <v/>
      </c>
      <c r="I310" s="26" t="str">
        <f>IF(OR(A310="",ISBLANK(Qualification!P320)),"",IF(Qualification!Y320=TRUE,INDEX(codeinst,MATCH(Qualification!P320,libinst,0)),Qualification!P320))</f>
        <v/>
      </c>
      <c r="J310" s="26" t="str">
        <f>IF(OR(A310="",ISBLANK(Qualification!Q320)),"",IF(Qualification!Z320=TRUE,INDEX(codetform,MATCH(Qualification!Q320,libtform,0)),Qualification!Q320))</f>
        <v/>
      </c>
      <c r="K310" s="26" t="str">
        <f t="shared" si="4"/>
        <v/>
      </c>
      <c r="L310" s="104" t="str">
        <f>IF(OR(A310="",ISBLANK(Qualification!R320)),"",Qualification!R320)</f>
        <v/>
      </c>
      <c r="M310" s="50" t="str">
        <f>IF(OR(A310="",ISBLANK(Qualification!S320)),"",Qualification!S320)</f>
        <v/>
      </c>
      <c r="N310" s="50" t="str">
        <f>IF(OR(A310="",ISBLANK(Qualification!T320)),"",IF(Qualification!AC320=TRUE,INDEX(coderesult,MATCH(Qualification!T320,libresult,0)),Qualification!T320))</f>
        <v/>
      </c>
      <c r="O310" s="50" t="str">
        <f>IF(OR(A310="",ISBLANK(Qualification!U320),Qualification!U320="-"),"",IF(ISNA(MATCH(Qualification!U320,libtwolang,0)),Qualification!U320,IF(Qualification!AC320=TRUE,INDEX(codetwolang,MATCH(Qualification!U320,libtwolang,0)),Qualification!U320)))</f>
        <v/>
      </c>
      <c r="P310" s="50" t="str">
        <f>IF(OR(A310="",ISBLANK(Qualification!V320)),"",Qualification!V320)</f>
        <v/>
      </c>
    </row>
    <row r="311" spans="1:16">
      <c r="A311" s="26" t="str">
        <f>IF(Qualification!$A321&lt;&gt;"",IF(Qualification!C321&lt;&gt;"",IF(Qualification!C321="LOC.ID",CONCATENATE("LOC.",Qualification!AG$12),Qualification!C321),""),"")</f>
        <v/>
      </c>
      <c r="B311" s="51" t="str">
        <f>IF(A311&lt;&gt;"",Qualification!J321,"")</f>
        <v/>
      </c>
      <c r="C311" s="26" t="str">
        <f>IF(A311&lt;&gt;"",IF(Qualification!E321=TRUE,INDEX(codesex,MATCH(Qualification!D321,libsex,0)),Qualification!D321),"")</f>
        <v/>
      </c>
      <c r="D311" s="104" t="str">
        <f>IF(OR(A311="",ISBLANK(Qualification!F321)),"",Qualification!F321)</f>
        <v/>
      </c>
      <c r="E311" s="26" t="str">
        <f>IF(A311&lt;&gt;"",IF(Qualification!I321=TRUE,IF(INDEX(codegem,MATCH(Qualification!H321,libgem,0))&lt;8000,INDEX(codegem,MATCH(Qualification!H321,libgem,0)),""),Qualification!H321),"")</f>
        <v/>
      </c>
      <c r="F311" s="26" t="str">
        <f>IF(A311&lt;&gt;"",IF(Qualification!I321=TRUE,INDEX(codegemhist,MATCH(Qualification!H321,libgem,0)),""),"")</f>
        <v/>
      </c>
      <c r="G311" s="26" t="str">
        <f>IF(A311&lt;&gt;"",IF(Qualification!I321=TRUE,IF(INDEX(codegem,MATCH(Qualification!H321,libgem,0))&gt;=8000,INDEX(codegem,MATCH(Qualification!H321,libgem,0)),""),Qualification!H321),"")</f>
        <v/>
      </c>
      <c r="H311" s="26" t="str">
        <f>IF(A311&lt;&gt;"",IF(Qualification!Y321=TRUE,INDEX(libcatidinst,MATCH(Qualification!P321,libinst,0)),""),"")</f>
        <v/>
      </c>
      <c r="I311" s="26" t="str">
        <f>IF(OR(A311="",ISBLANK(Qualification!P321)),"",IF(Qualification!Y321=TRUE,INDEX(codeinst,MATCH(Qualification!P321,libinst,0)),Qualification!P321))</f>
        <v/>
      </c>
      <c r="J311" s="26" t="str">
        <f>IF(OR(A311="",ISBLANK(Qualification!Q321)),"",IF(Qualification!Z321=TRUE,INDEX(codetform,MATCH(Qualification!Q321,libtform,0)),Qualification!Q321))</f>
        <v/>
      </c>
      <c r="K311" s="26" t="str">
        <f t="shared" si="4"/>
        <v/>
      </c>
      <c r="L311" s="104" t="str">
        <f>IF(OR(A311="",ISBLANK(Qualification!R321)),"",Qualification!R321)</f>
        <v/>
      </c>
      <c r="M311" s="50" t="str">
        <f>IF(OR(A311="",ISBLANK(Qualification!S321)),"",Qualification!S321)</f>
        <v/>
      </c>
      <c r="N311" s="50" t="str">
        <f>IF(OR(A311="",ISBLANK(Qualification!T321)),"",IF(Qualification!AC321=TRUE,INDEX(coderesult,MATCH(Qualification!T321,libresult,0)),Qualification!T321))</f>
        <v/>
      </c>
      <c r="O311" s="50" t="str">
        <f>IF(OR(A311="",ISBLANK(Qualification!U321),Qualification!U321="-"),"",IF(ISNA(MATCH(Qualification!U321,libtwolang,0)),Qualification!U321,IF(Qualification!AC321=TRUE,INDEX(codetwolang,MATCH(Qualification!U321,libtwolang,0)),Qualification!U321)))</f>
        <v/>
      </c>
      <c r="P311" s="50" t="str">
        <f>IF(OR(A311="",ISBLANK(Qualification!V321)),"",Qualification!V321)</f>
        <v/>
      </c>
    </row>
    <row r="312" spans="1:16">
      <c r="A312" s="26" t="str">
        <f>IF(Qualification!$A322&lt;&gt;"",IF(Qualification!C322&lt;&gt;"",IF(Qualification!C322="LOC.ID",CONCATENATE("LOC.",Qualification!AG$12),Qualification!C322),""),"")</f>
        <v/>
      </c>
      <c r="B312" s="51" t="str">
        <f>IF(A312&lt;&gt;"",Qualification!J322,"")</f>
        <v/>
      </c>
      <c r="C312" s="26" t="str">
        <f>IF(A312&lt;&gt;"",IF(Qualification!E322=TRUE,INDEX(codesex,MATCH(Qualification!D322,libsex,0)),Qualification!D322),"")</f>
        <v/>
      </c>
      <c r="D312" s="104" t="str">
        <f>IF(OR(A312="",ISBLANK(Qualification!F322)),"",Qualification!F322)</f>
        <v/>
      </c>
      <c r="E312" s="26" t="str">
        <f>IF(A312&lt;&gt;"",IF(Qualification!I322=TRUE,IF(INDEX(codegem,MATCH(Qualification!H322,libgem,0))&lt;8000,INDEX(codegem,MATCH(Qualification!H322,libgem,0)),""),Qualification!H322),"")</f>
        <v/>
      </c>
      <c r="F312" s="26" t="str">
        <f>IF(A312&lt;&gt;"",IF(Qualification!I322=TRUE,INDEX(codegemhist,MATCH(Qualification!H322,libgem,0)),""),"")</f>
        <v/>
      </c>
      <c r="G312" s="26" t="str">
        <f>IF(A312&lt;&gt;"",IF(Qualification!I322=TRUE,IF(INDEX(codegem,MATCH(Qualification!H322,libgem,0))&gt;=8000,INDEX(codegem,MATCH(Qualification!H322,libgem,0)),""),Qualification!H322),"")</f>
        <v/>
      </c>
      <c r="H312" s="26" t="str">
        <f>IF(A312&lt;&gt;"",IF(Qualification!Y322=TRUE,INDEX(libcatidinst,MATCH(Qualification!P322,libinst,0)),""),"")</f>
        <v/>
      </c>
      <c r="I312" s="26" t="str">
        <f>IF(OR(A312="",ISBLANK(Qualification!P322)),"",IF(Qualification!Y322=TRUE,INDEX(codeinst,MATCH(Qualification!P322,libinst,0)),Qualification!P322))</f>
        <v/>
      </c>
      <c r="J312" s="26" t="str">
        <f>IF(OR(A312="",ISBLANK(Qualification!Q322)),"",IF(Qualification!Z322=TRUE,INDEX(codetform,MATCH(Qualification!Q322,libtform,0)),Qualification!Q322))</f>
        <v/>
      </c>
      <c r="K312" s="26" t="str">
        <f t="shared" si="4"/>
        <v/>
      </c>
      <c r="L312" s="104" t="str">
        <f>IF(OR(A312="",ISBLANK(Qualification!R322)),"",Qualification!R322)</f>
        <v/>
      </c>
      <c r="M312" s="50" t="str">
        <f>IF(OR(A312="",ISBLANK(Qualification!S322)),"",Qualification!S322)</f>
        <v/>
      </c>
      <c r="N312" s="50" t="str">
        <f>IF(OR(A312="",ISBLANK(Qualification!T322)),"",IF(Qualification!AC322=TRUE,INDEX(coderesult,MATCH(Qualification!T322,libresult,0)),Qualification!T322))</f>
        <v/>
      </c>
      <c r="O312" s="50" t="str">
        <f>IF(OR(A312="",ISBLANK(Qualification!U322),Qualification!U322="-"),"",IF(ISNA(MATCH(Qualification!U322,libtwolang,0)),Qualification!U322,IF(Qualification!AC322=TRUE,INDEX(codetwolang,MATCH(Qualification!U322,libtwolang,0)),Qualification!U322)))</f>
        <v/>
      </c>
      <c r="P312" s="50" t="str">
        <f>IF(OR(A312="",ISBLANK(Qualification!V322)),"",Qualification!V322)</f>
        <v/>
      </c>
    </row>
    <row r="313" spans="1:16">
      <c r="A313" s="26" t="str">
        <f>IF(Qualification!$A323&lt;&gt;"",IF(Qualification!C323&lt;&gt;"",IF(Qualification!C323="LOC.ID",CONCATENATE("LOC.",Qualification!AG$12),Qualification!C323),""),"")</f>
        <v/>
      </c>
      <c r="B313" s="51" t="str">
        <f>IF(A313&lt;&gt;"",Qualification!J323,"")</f>
        <v/>
      </c>
      <c r="C313" s="26" t="str">
        <f>IF(A313&lt;&gt;"",IF(Qualification!E323=TRUE,INDEX(codesex,MATCH(Qualification!D323,libsex,0)),Qualification!D323),"")</f>
        <v/>
      </c>
      <c r="D313" s="104" t="str">
        <f>IF(OR(A313="",ISBLANK(Qualification!F323)),"",Qualification!F323)</f>
        <v/>
      </c>
      <c r="E313" s="26" t="str">
        <f>IF(A313&lt;&gt;"",IF(Qualification!I323=TRUE,IF(INDEX(codegem,MATCH(Qualification!H323,libgem,0))&lt;8000,INDEX(codegem,MATCH(Qualification!H323,libgem,0)),""),Qualification!H323),"")</f>
        <v/>
      </c>
      <c r="F313" s="26" t="str">
        <f>IF(A313&lt;&gt;"",IF(Qualification!I323=TRUE,INDEX(codegemhist,MATCH(Qualification!H323,libgem,0)),""),"")</f>
        <v/>
      </c>
      <c r="G313" s="26" t="str">
        <f>IF(A313&lt;&gt;"",IF(Qualification!I323=TRUE,IF(INDEX(codegem,MATCH(Qualification!H323,libgem,0))&gt;=8000,INDEX(codegem,MATCH(Qualification!H323,libgem,0)),""),Qualification!H323),"")</f>
        <v/>
      </c>
      <c r="H313" s="26" t="str">
        <f>IF(A313&lt;&gt;"",IF(Qualification!Y323=TRUE,INDEX(libcatidinst,MATCH(Qualification!P323,libinst,0)),""),"")</f>
        <v/>
      </c>
      <c r="I313" s="26" t="str">
        <f>IF(OR(A313="",ISBLANK(Qualification!P323)),"",IF(Qualification!Y323=TRUE,INDEX(codeinst,MATCH(Qualification!P323,libinst,0)),Qualification!P323))</f>
        <v/>
      </c>
      <c r="J313" s="26" t="str">
        <f>IF(OR(A313="",ISBLANK(Qualification!Q323)),"",IF(Qualification!Z323=TRUE,INDEX(codetform,MATCH(Qualification!Q323,libtform,0)),Qualification!Q323))</f>
        <v/>
      </c>
      <c r="K313" s="26" t="str">
        <f t="shared" si="4"/>
        <v/>
      </c>
      <c r="L313" s="104" t="str">
        <f>IF(OR(A313="",ISBLANK(Qualification!R323)),"",Qualification!R323)</f>
        <v/>
      </c>
      <c r="M313" s="50" t="str">
        <f>IF(OR(A313="",ISBLANK(Qualification!S323)),"",Qualification!S323)</f>
        <v/>
      </c>
      <c r="N313" s="50" t="str">
        <f>IF(OR(A313="",ISBLANK(Qualification!T323)),"",IF(Qualification!AC323=TRUE,INDEX(coderesult,MATCH(Qualification!T323,libresult,0)),Qualification!T323))</f>
        <v/>
      </c>
      <c r="O313" s="50" t="str">
        <f>IF(OR(A313="",ISBLANK(Qualification!U323),Qualification!U323="-"),"",IF(ISNA(MATCH(Qualification!U323,libtwolang,0)),Qualification!U323,IF(Qualification!AC323=TRUE,INDEX(codetwolang,MATCH(Qualification!U323,libtwolang,0)),Qualification!U323)))</f>
        <v/>
      </c>
      <c r="P313" s="50" t="str">
        <f>IF(OR(A313="",ISBLANK(Qualification!V323)),"",Qualification!V323)</f>
        <v/>
      </c>
    </row>
    <row r="314" spans="1:16">
      <c r="A314" s="26" t="str">
        <f>IF(Qualification!$A324&lt;&gt;"",IF(Qualification!C324&lt;&gt;"",IF(Qualification!C324="LOC.ID",CONCATENATE("LOC.",Qualification!AG$12),Qualification!C324),""),"")</f>
        <v/>
      </c>
      <c r="B314" s="51" t="str">
        <f>IF(A314&lt;&gt;"",Qualification!J324,"")</f>
        <v/>
      </c>
      <c r="C314" s="26" t="str">
        <f>IF(A314&lt;&gt;"",IF(Qualification!E324=TRUE,INDEX(codesex,MATCH(Qualification!D324,libsex,0)),Qualification!D324),"")</f>
        <v/>
      </c>
      <c r="D314" s="104" t="str">
        <f>IF(OR(A314="",ISBLANK(Qualification!F324)),"",Qualification!F324)</f>
        <v/>
      </c>
      <c r="E314" s="26" t="str">
        <f>IF(A314&lt;&gt;"",IF(Qualification!I324=TRUE,IF(INDEX(codegem,MATCH(Qualification!H324,libgem,0))&lt;8000,INDEX(codegem,MATCH(Qualification!H324,libgem,0)),""),Qualification!H324),"")</f>
        <v/>
      </c>
      <c r="F314" s="26" t="str">
        <f>IF(A314&lt;&gt;"",IF(Qualification!I324=TRUE,INDEX(codegemhist,MATCH(Qualification!H324,libgem,0)),""),"")</f>
        <v/>
      </c>
      <c r="G314" s="26" t="str">
        <f>IF(A314&lt;&gt;"",IF(Qualification!I324=TRUE,IF(INDEX(codegem,MATCH(Qualification!H324,libgem,0))&gt;=8000,INDEX(codegem,MATCH(Qualification!H324,libgem,0)),""),Qualification!H324),"")</f>
        <v/>
      </c>
      <c r="H314" s="26" t="str">
        <f>IF(A314&lt;&gt;"",IF(Qualification!Y324=TRUE,INDEX(libcatidinst,MATCH(Qualification!P324,libinst,0)),""),"")</f>
        <v/>
      </c>
      <c r="I314" s="26" t="str">
        <f>IF(OR(A314="",ISBLANK(Qualification!P324)),"",IF(Qualification!Y324=TRUE,INDEX(codeinst,MATCH(Qualification!P324,libinst,0)),Qualification!P324))</f>
        <v/>
      </c>
      <c r="J314" s="26" t="str">
        <f>IF(OR(A314="",ISBLANK(Qualification!Q324)),"",IF(Qualification!Z324=TRUE,INDEX(codetform,MATCH(Qualification!Q324,libtform,0)),Qualification!Q324))</f>
        <v/>
      </c>
      <c r="K314" s="26" t="str">
        <f t="shared" si="4"/>
        <v/>
      </c>
      <c r="L314" s="104" t="str">
        <f>IF(OR(A314="",ISBLANK(Qualification!R324)),"",Qualification!R324)</f>
        <v/>
      </c>
      <c r="M314" s="50" t="str">
        <f>IF(OR(A314="",ISBLANK(Qualification!S324)),"",Qualification!S324)</f>
        <v/>
      </c>
      <c r="N314" s="50" t="str">
        <f>IF(OR(A314="",ISBLANK(Qualification!T324)),"",IF(Qualification!AC324=TRUE,INDEX(coderesult,MATCH(Qualification!T324,libresult,0)),Qualification!T324))</f>
        <v/>
      </c>
      <c r="O314" s="50" t="str">
        <f>IF(OR(A314="",ISBLANK(Qualification!U324),Qualification!U324="-"),"",IF(ISNA(MATCH(Qualification!U324,libtwolang,0)),Qualification!U324,IF(Qualification!AC324=TRUE,INDEX(codetwolang,MATCH(Qualification!U324,libtwolang,0)),Qualification!U324)))</f>
        <v/>
      </c>
      <c r="P314" s="50" t="str">
        <f>IF(OR(A314="",ISBLANK(Qualification!V324)),"",Qualification!V324)</f>
        <v/>
      </c>
    </row>
    <row r="315" spans="1:16">
      <c r="A315" s="26" t="str">
        <f>IF(Qualification!$A325&lt;&gt;"",IF(Qualification!C325&lt;&gt;"",IF(Qualification!C325="LOC.ID",CONCATENATE("LOC.",Qualification!AG$12),Qualification!C325),""),"")</f>
        <v/>
      </c>
      <c r="B315" s="51" t="str">
        <f>IF(A315&lt;&gt;"",Qualification!J325,"")</f>
        <v/>
      </c>
      <c r="C315" s="26" t="str">
        <f>IF(A315&lt;&gt;"",IF(Qualification!E325=TRUE,INDEX(codesex,MATCH(Qualification!D325,libsex,0)),Qualification!D325),"")</f>
        <v/>
      </c>
      <c r="D315" s="104" t="str">
        <f>IF(OR(A315="",ISBLANK(Qualification!F325)),"",Qualification!F325)</f>
        <v/>
      </c>
      <c r="E315" s="26" t="str">
        <f>IF(A315&lt;&gt;"",IF(Qualification!I325=TRUE,IF(INDEX(codegem,MATCH(Qualification!H325,libgem,0))&lt;8000,INDEX(codegem,MATCH(Qualification!H325,libgem,0)),""),Qualification!H325),"")</f>
        <v/>
      </c>
      <c r="F315" s="26" t="str">
        <f>IF(A315&lt;&gt;"",IF(Qualification!I325=TRUE,INDEX(codegemhist,MATCH(Qualification!H325,libgem,0)),""),"")</f>
        <v/>
      </c>
      <c r="G315" s="26" t="str">
        <f>IF(A315&lt;&gt;"",IF(Qualification!I325=TRUE,IF(INDEX(codegem,MATCH(Qualification!H325,libgem,0))&gt;=8000,INDEX(codegem,MATCH(Qualification!H325,libgem,0)),""),Qualification!H325),"")</f>
        <v/>
      </c>
      <c r="H315" s="26" t="str">
        <f>IF(A315&lt;&gt;"",IF(Qualification!Y325=TRUE,INDEX(libcatidinst,MATCH(Qualification!P325,libinst,0)),""),"")</f>
        <v/>
      </c>
      <c r="I315" s="26" t="str">
        <f>IF(OR(A315="",ISBLANK(Qualification!P325)),"",IF(Qualification!Y325=TRUE,INDEX(codeinst,MATCH(Qualification!P325,libinst,0)),Qualification!P325))</f>
        <v/>
      </c>
      <c r="J315" s="26" t="str">
        <f>IF(OR(A315="",ISBLANK(Qualification!Q325)),"",IF(Qualification!Z325=TRUE,INDEX(codetform,MATCH(Qualification!Q325,libtform,0)),Qualification!Q325))</f>
        <v/>
      </c>
      <c r="K315" s="26" t="str">
        <f t="shared" si="4"/>
        <v/>
      </c>
      <c r="L315" s="104" t="str">
        <f>IF(OR(A315="",ISBLANK(Qualification!R325)),"",Qualification!R325)</f>
        <v/>
      </c>
      <c r="M315" s="50" t="str">
        <f>IF(OR(A315="",ISBLANK(Qualification!S325)),"",Qualification!S325)</f>
        <v/>
      </c>
      <c r="N315" s="50" t="str">
        <f>IF(OR(A315="",ISBLANK(Qualification!T325)),"",IF(Qualification!AC325=TRUE,INDEX(coderesult,MATCH(Qualification!T325,libresult,0)),Qualification!T325))</f>
        <v/>
      </c>
      <c r="O315" s="50" t="str">
        <f>IF(OR(A315="",ISBLANK(Qualification!U325),Qualification!U325="-"),"",IF(ISNA(MATCH(Qualification!U325,libtwolang,0)),Qualification!U325,IF(Qualification!AC325=TRUE,INDEX(codetwolang,MATCH(Qualification!U325,libtwolang,0)),Qualification!U325)))</f>
        <v/>
      </c>
      <c r="P315" s="50" t="str">
        <f>IF(OR(A315="",ISBLANK(Qualification!V325)),"",Qualification!V325)</f>
        <v/>
      </c>
    </row>
    <row r="316" spans="1:16">
      <c r="A316" s="26" t="str">
        <f>IF(Qualification!$A326&lt;&gt;"",IF(Qualification!C326&lt;&gt;"",IF(Qualification!C326="LOC.ID",CONCATENATE("LOC.",Qualification!AG$12),Qualification!C326),""),"")</f>
        <v/>
      </c>
      <c r="B316" s="51" t="str">
        <f>IF(A316&lt;&gt;"",Qualification!J326,"")</f>
        <v/>
      </c>
      <c r="C316" s="26" t="str">
        <f>IF(A316&lt;&gt;"",IF(Qualification!E326=TRUE,INDEX(codesex,MATCH(Qualification!D326,libsex,0)),Qualification!D326),"")</f>
        <v/>
      </c>
      <c r="D316" s="104" t="str">
        <f>IF(OR(A316="",ISBLANK(Qualification!F326)),"",Qualification!F326)</f>
        <v/>
      </c>
      <c r="E316" s="26" t="str">
        <f>IF(A316&lt;&gt;"",IF(Qualification!I326=TRUE,IF(INDEX(codegem,MATCH(Qualification!H326,libgem,0))&lt;8000,INDEX(codegem,MATCH(Qualification!H326,libgem,0)),""),Qualification!H326),"")</f>
        <v/>
      </c>
      <c r="F316" s="26" t="str">
        <f>IF(A316&lt;&gt;"",IF(Qualification!I326=TRUE,INDEX(codegemhist,MATCH(Qualification!H326,libgem,0)),""),"")</f>
        <v/>
      </c>
      <c r="G316" s="26" t="str">
        <f>IF(A316&lt;&gt;"",IF(Qualification!I326=TRUE,IF(INDEX(codegem,MATCH(Qualification!H326,libgem,0))&gt;=8000,INDEX(codegem,MATCH(Qualification!H326,libgem,0)),""),Qualification!H326),"")</f>
        <v/>
      </c>
      <c r="H316" s="26" t="str">
        <f>IF(A316&lt;&gt;"",IF(Qualification!Y326=TRUE,INDEX(libcatidinst,MATCH(Qualification!P326,libinst,0)),""),"")</f>
        <v/>
      </c>
      <c r="I316" s="26" t="str">
        <f>IF(OR(A316="",ISBLANK(Qualification!P326)),"",IF(Qualification!Y326=TRUE,INDEX(codeinst,MATCH(Qualification!P326,libinst,0)),Qualification!P326))</f>
        <v/>
      </c>
      <c r="J316" s="26" t="str">
        <f>IF(OR(A316="",ISBLANK(Qualification!Q326)),"",IF(Qualification!Z326=TRUE,INDEX(codetform,MATCH(Qualification!Q326,libtform,0)),Qualification!Q326))</f>
        <v/>
      </c>
      <c r="K316" s="26" t="str">
        <f t="shared" si="4"/>
        <v/>
      </c>
      <c r="L316" s="104" t="str">
        <f>IF(OR(A316="",ISBLANK(Qualification!R326)),"",Qualification!R326)</f>
        <v/>
      </c>
      <c r="M316" s="50" t="str">
        <f>IF(OR(A316="",ISBLANK(Qualification!S326)),"",Qualification!S326)</f>
        <v/>
      </c>
      <c r="N316" s="50" t="str">
        <f>IF(OR(A316="",ISBLANK(Qualification!T326)),"",IF(Qualification!AC326=TRUE,INDEX(coderesult,MATCH(Qualification!T326,libresult,0)),Qualification!T326))</f>
        <v/>
      </c>
      <c r="O316" s="50" t="str">
        <f>IF(OR(A316="",ISBLANK(Qualification!U326),Qualification!U326="-"),"",IF(ISNA(MATCH(Qualification!U326,libtwolang,0)),Qualification!U326,IF(Qualification!AC326=TRUE,INDEX(codetwolang,MATCH(Qualification!U326,libtwolang,0)),Qualification!U326)))</f>
        <v/>
      </c>
      <c r="P316" s="50" t="str">
        <f>IF(OR(A316="",ISBLANK(Qualification!V326)),"",Qualification!V326)</f>
        <v/>
      </c>
    </row>
    <row r="317" spans="1:16">
      <c r="A317" s="26" t="str">
        <f>IF(Qualification!$A327&lt;&gt;"",IF(Qualification!C327&lt;&gt;"",IF(Qualification!C327="LOC.ID",CONCATENATE("LOC.",Qualification!AG$12),Qualification!C327),""),"")</f>
        <v/>
      </c>
      <c r="B317" s="51" t="str">
        <f>IF(A317&lt;&gt;"",Qualification!J327,"")</f>
        <v/>
      </c>
      <c r="C317" s="26" t="str">
        <f>IF(A317&lt;&gt;"",IF(Qualification!E327=TRUE,INDEX(codesex,MATCH(Qualification!D327,libsex,0)),Qualification!D327),"")</f>
        <v/>
      </c>
      <c r="D317" s="104" t="str">
        <f>IF(OR(A317="",ISBLANK(Qualification!F327)),"",Qualification!F327)</f>
        <v/>
      </c>
      <c r="E317" s="26" t="str">
        <f>IF(A317&lt;&gt;"",IF(Qualification!I327=TRUE,IF(INDEX(codegem,MATCH(Qualification!H327,libgem,0))&lt;8000,INDEX(codegem,MATCH(Qualification!H327,libgem,0)),""),Qualification!H327),"")</f>
        <v/>
      </c>
      <c r="F317" s="26" t="str">
        <f>IF(A317&lt;&gt;"",IF(Qualification!I327=TRUE,INDEX(codegemhist,MATCH(Qualification!H327,libgem,0)),""),"")</f>
        <v/>
      </c>
      <c r="G317" s="26" t="str">
        <f>IF(A317&lt;&gt;"",IF(Qualification!I327=TRUE,IF(INDEX(codegem,MATCH(Qualification!H327,libgem,0))&gt;=8000,INDEX(codegem,MATCH(Qualification!H327,libgem,0)),""),Qualification!H327),"")</f>
        <v/>
      </c>
      <c r="H317" s="26" t="str">
        <f>IF(A317&lt;&gt;"",IF(Qualification!Y327=TRUE,INDEX(libcatidinst,MATCH(Qualification!P327,libinst,0)),""),"")</f>
        <v/>
      </c>
      <c r="I317" s="26" t="str">
        <f>IF(OR(A317="",ISBLANK(Qualification!P327)),"",IF(Qualification!Y327=TRUE,INDEX(codeinst,MATCH(Qualification!P327,libinst,0)),Qualification!P327))</f>
        <v/>
      </c>
      <c r="J317" s="26" t="str">
        <f>IF(OR(A317="",ISBLANK(Qualification!Q327)),"",IF(Qualification!Z327=TRUE,INDEX(codetform,MATCH(Qualification!Q327,libtform,0)),Qualification!Q327))</f>
        <v/>
      </c>
      <c r="K317" s="26" t="str">
        <f t="shared" si="4"/>
        <v/>
      </c>
      <c r="L317" s="104" t="str">
        <f>IF(OR(A317="",ISBLANK(Qualification!R327)),"",Qualification!R327)</f>
        <v/>
      </c>
      <c r="M317" s="50" t="str">
        <f>IF(OR(A317="",ISBLANK(Qualification!S327)),"",Qualification!S327)</f>
        <v/>
      </c>
      <c r="N317" s="50" t="str">
        <f>IF(OR(A317="",ISBLANK(Qualification!T327)),"",IF(Qualification!AC327=TRUE,INDEX(coderesult,MATCH(Qualification!T327,libresult,0)),Qualification!T327))</f>
        <v/>
      </c>
      <c r="O317" s="50" t="str">
        <f>IF(OR(A317="",ISBLANK(Qualification!U327),Qualification!U327="-"),"",IF(ISNA(MATCH(Qualification!U327,libtwolang,0)),Qualification!U327,IF(Qualification!AC327=TRUE,INDEX(codetwolang,MATCH(Qualification!U327,libtwolang,0)),Qualification!U327)))</f>
        <v/>
      </c>
      <c r="P317" s="50" t="str">
        <f>IF(OR(A317="",ISBLANK(Qualification!V327)),"",Qualification!V327)</f>
        <v/>
      </c>
    </row>
    <row r="318" spans="1:16">
      <c r="A318" s="26" t="str">
        <f>IF(Qualification!$A328&lt;&gt;"",IF(Qualification!C328&lt;&gt;"",IF(Qualification!C328="LOC.ID",CONCATENATE("LOC.",Qualification!AG$12),Qualification!C328),""),"")</f>
        <v/>
      </c>
      <c r="B318" s="51" t="str">
        <f>IF(A318&lt;&gt;"",Qualification!J328,"")</f>
        <v/>
      </c>
      <c r="C318" s="26" t="str">
        <f>IF(A318&lt;&gt;"",IF(Qualification!E328=TRUE,INDEX(codesex,MATCH(Qualification!D328,libsex,0)),Qualification!D328),"")</f>
        <v/>
      </c>
      <c r="D318" s="104" t="str">
        <f>IF(OR(A318="",ISBLANK(Qualification!F328)),"",Qualification!F328)</f>
        <v/>
      </c>
      <c r="E318" s="26" t="str">
        <f>IF(A318&lt;&gt;"",IF(Qualification!I328=TRUE,IF(INDEX(codegem,MATCH(Qualification!H328,libgem,0))&lt;8000,INDEX(codegem,MATCH(Qualification!H328,libgem,0)),""),Qualification!H328),"")</f>
        <v/>
      </c>
      <c r="F318" s="26" t="str">
        <f>IF(A318&lt;&gt;"",IF(Qualification!I328=TRUE,INDEX(codegemhist,MATCH(Qualification!H328,libgem,0)),""),"")</f>
        <v/>
      </c>
      <c r="G318" s="26" t="str">
        <f>IF(A318&lt;&gt;"",IF(Qualification!I328=TRUE,IF(INDEX(codegem,MATCH(Qualification!H328,libgem,0))&gt;=8000,INDEX(codegem,MATCH(Qualification!H328,libgem,0)),""),Qualification!H328),"")</f>
        <v/>
      </c>
      <c r="H318" s="26" t="str">
        <f>IF(A318&lt;&gt;"",IF(Qualification!Y328=TRUE,INDEX(libcatidinst,MATCH(Qualification!P328,libinst,0)),""),"")</f>
        <v/>
      </c>
      <c r="I318" s="26" t="str">
        <f>IF(OR(A318="",ISBLANK(Qualification!P328)),"",IF(Qualification!Y328=TRUE,INDEX(codeinst,MATCH(Qualification!P328,libinst,0)),Qualification!P328))</f>
        <v/>
      </c>
      <c r="J318" s="26" t="str">
        <f>IF(OR(A318="",ISBLANK(Qualification!Q328)),"",IF(Qualification!Z328=TRUE,INDEX(codetform,MATCH(Qualification!Q328,libtform,0)),Qualification!Q328))</f>
        <v/>
      </c>
      <c r="K318" s="26" t="str">
        <f t="shared" si="4"/>
        <v/>
      </c>
      <c r="L318" s="104" t="str">
        <f>IF(OR(A318="",ISBLANK(Qualification!R328)),"",Qualification!R328)</f>
        <v/>
      </c>
      <c r="M318" s="50" t="str">
        <f>IF(OR(A318="",ISBLANK(Qualification!S328)),"",Qualification!S328)</f>
        <v/>
      </c>
      <c r="N318" s="50" t="str">
        <f>IF(OR(A318="",ISBLANK(Qualification!T328)),"",IF(Qualification!AC328=TRUE,INDEX(coderesult,MATCH(Qualification!T328,libresult,0)),Qualification!T328))</f>
        <v/>
      </c>
      <c r="O318" s="50" t="str">
        <f>IF(OR(A318="",ISBLANK(Qualification!U328),Qualification!U328="-"),"",IF(ISNA(MATCH(Qualification!U328,libtwolang,0)),Qualification!U328,IF(Qualification!AC328=TRUE,INDEX(codetwolang,MATCH(Qualification!U328,libtwolang,0)),Qualification!U328)))</f>
        <v/>
      </c>
      <c r="P318" s="50" t="str">
        <f>IF(OR(A318="",ISBLANK(Qualification!V328)),"",Qualification!V328)</f>
        <v/>
      </c>
    </row>
    <row r="319" spans="1:16">
      <c r="A319" s="26" t="str">
        <f>IF(Qualification!$A329&lt;&gt;"",IF(Qualification!C329&lt;&gt;"",IF(Qualification!C329="LOC.ID",CONCATENATE("LOC.",Qualification!AG$12),Qualification!C329),""),"")</f>
        <v/>
      </c>
      <c r="B319" s="51" t="str">
        <f>IF(A319&lt;&gt;"",Qualification!J329,"")</f>
        <v/>
      </c>
      <c r="C319" s="26" t="str">
        <f>IF(A319&lt;&gt;"",IF(Qualification!E329=TRUE,INDEX(codesex,MATCH(Qualification!D329,libsex,0)),Qualification!D329),"")</f>
        <v/>
      </c>
      <c r="D319" s="104" t="str">
        <f>IF(OR(A319="",ISBLANK(Qualification!F329)),"",Qualification!F329)</f>
        <v/>
      </c>
      <c r="E319" s="26" t="str">
        <f>IF(A319&lt;&gt;"",IF(Qualification!I329=TRUE,IF(INDEX(codegem,MATCH(Qualification!H329,libgem,0))&lt;8000,INDEX(codegem,MATCH(Qualification!H329,libgem,0)),""),Qualification!H329),"")</f>
        <v/>
      </c>
      <c r="F319" s="26" t="str">
        <f>IF(A319&lt;&gt;"",IF(Qualification!I329=TRUE,INDEX(codegemhist,MATCH(Qualification!H329,libgem,0)),""),"")</f>
        <v/>
      </c>
      <c r="G319" s="26" t="str">
        <f>IF(A319&lt;&gt;"",IF(Qualification!I329=TRUE,IF(INDEX(codegem,MATCH(Qualification!H329,libgem,0))&gt;=8000,INDEX(codegem,MATCH(Qualification!H329,libgem,0)),""),Qualification!H329),"")</f>
        <v/>
      </c>
      <c r="H319" s="26" t="str">
        <f>IF(A319&lt;&gt;"",IF(Qualification!Y329=TRUE,INDEX(libcatidinst,MATCH(Qualification!P329,libinst,0)),""),"")</f>
        <v/>
      </c>
      <c r="I319" s="26" t="str">
        <f>IF(OR(A319="",ISBLANK(Qualification!P329)),"",IF(Qualification!Y329=TRUE,INDEX(codeinst,MATCH(Qualification!P329,libinst,0)),Qualification!P329))</f>
        <v/>
      </c>
      <c r="J319" s="26" t="str">
        <f>IF(OR(A319="",ISBLANK(Qualification!Q329)),"",IF(Qualification!Z329=TRUE,INDEX(codetform,MATCH(Qualification!Q329,libtform,0)),Qualification!Q329))</f>
        <v/>
      </c>
      <c r="K319" s="26" t="str">
        <f t="shared" si="4"/>
        <v/>
      </c>
      <c r="L319" s="104" t="str">
        <f>IF(OR(A319="",ISBLANK(Qualification!R329)),"",Qualification!R329)</f>
        <v/>
      </c>
      <c r="M319" s="50" t="str">
        <f>IF(OR(A319="",ISBLANK(Qualification!S329)),"",Qualification!S329)</f>
        <v/>
      </c>
      <c r="N319" s="50" t="str">
        <f>IF(OR(A319="",ISBLANK(Qualification!T329)),"",IF(Qualification!AC329=TRUE,INDEX(coderesult,MATCH(Qualification!T329,libresult,0)),Qualification!T329))</f>
        <v/>
      </c>
      <c r="O319" s="50" t="str">
        <f>IF(OR(A319="",ISBLANK(Qualification!U329),Qualification!U329="-"),"",IF(ISNA(MATCH(Qualification!U329,libtwolang,0)),Qualification!U329,IF(Qualification!AC329=TRUE,INDEX(codetwolang,MATCH(Qualification!U329,libtwolang,0)),Qualification!U329)))</f>
        <v/>
      </c>
      <c r="P319" s="50" t="str">
        <f>IF(OR(A319="",ISBLANK(Qualification!V329)),"",Qualification!V329)</f>
        <v/>
      </c>
    </row>
    <row r="320" spans="1:16">
      <c r="A320" s="26" t="str">
        <f>IF(Qualification!$A330&lt;&gt;"",IF(Qualification!C330&lt;&gt;"",IF(Qualification!C330="LOC.ID",CONCATENATE("LOC.",Qualification!AG$12),Qualification!C330),""),"")</f>
        <v/>
      </c>
      <c r="B320" s="51" t="str">
        <f>IF(A320&lt;&gt;"",Qualification!J330,"")</f>
        <v/>
      </c>
      <c r="C320" s="26" t="str">
        <f>IF(A320&lt;&gt;"",IF(Qualification!E330=TRUE,INDEX(codesex,MATCH(Qualification!D330,libsex,0)),Qualification!D330),"")</f>
        <v/>
      </c>
      <c r="D320" s="104" t="str">
        <f>IF(OR(A320="",ISBLANK(Qualification!F330)),"",Qualification!F330)</f>
        <v/>
      </c>
      <c r="E320" s="26" t="str">
        <f>IF(A320&lt;&gt;"",IF(Qualification!I330=TRUE,IF(INDEX(codegem,MATCH(Qualification!H330,libgem,0))&lt;8000,INDEX(codegem,MATCH(Qualification!H330,libgem,0)),""),Qualification!H330),"")</f>
        <v/>
      </c>
      <c r="F320" s="26" t="str">
        <f>IF(A320&lt;&gt;"",IF(Qualification!I330=TRUE,INDEX(codegemhist,MATCH(Qualification!H330,libgem,0)),""),"")</f>
        <v/>
      </c>
      <c r="G320" s="26" t="str">
        <f>IF(A320&lt;&gt;"",IF(Qualification!I330=TRUE,IF(INDEX(codegem,MATCH(Qualification!H330,libgem,0))&gt;=8000,INDEX(codegem,MATCH(Qualification!H330,libgem,0)),""),Qualification!H330),"")</f>
        <v/>
      </c>
      <c r="H320" s="26" t="str">
        <f>IF(A320&lt;&gt;"",IF(Qualification!Y330=TRUE,INDEX(libcatidinst,MATCH(Qualification!P330,libinst,0)),""),"")</f>
        <v/>
      </c>
      <c r="I320" s="26" t="str">
        <f>IF(OR(A320="",ISBLANK(Qualification!P330)),"",IF(Qualification!Y330=TRUE,INDEX(codeinst,MATCH(Qualification!P330,libinst,0)),Qualification!P330))</f>
        <v/>
      </c>
      <c r="J320" s="26" t="str">
        <f>IF(OR(A320="",ISBLANK(Qualification!Q330)),"",IF(Qualification!Z330=TRUE,INDEX(codetform,MATCH(Qualification!Q330,libtform,0)),Qualification!Q330))</f>
        <v/>
      </c>
      <c r="K320" s="26" t="str">
        <f t="shared" si="4"/>
        <v/>
      </c>
      <c r="L320" s="104" t="str">
        <f>IF(OR(A320="",ISBLANK(Qualification!R330)),"",Qualification!R330)</f>
        <v/>
      </c>
      <c r="M320" s="50" t="str">
        <f>IF(OR(A320="",ISBLANK(Qualification!S330)),"",Qualification!S330)</f>
        <v/>
      </c>
      <c r="N320" s="50" t="str">
        <f>IF(OR(A320="",ISBLANK(Qualification!T330)),"",IF(Qualification!AC330=TRUE,INDEX(coderesult,MATCH(Qualification!T330,libresult,0)),Qualification!T330))</f>
        <v/>
      </c>
      <c r="O320" s="50" t="str">
        <f>IF(OR(A320="",ISBLANK(Qualification!U330),Qualification!U330="-"),"",IF(ISNA(MATCH(Qualification!U330,libtwolang,0)),Qualification!U330,IF(Qualification!AC330=TRUE,INDEX(codetwolang,MATCH(Qualification!U330,libtwolang,0)),Qualification!U330)))</f>
        <v/>
      </c>
      <c r="P320" s="50" t="str">
        <f>IF(OR(A320="",ISBLANK(Qualification!V330)),"",Qualification!V330)</f>
        <v/>
      </c>
    </row>
    <row r="321" spans="1:16">
      <c r="A321" s="26" t="str">
        <f>IF(Qualification!$A331&lt;&gt;"",IF(Qualification!C331&lt;&gt;"",IF(Qualification!C331="LOC.ID",CONCATENATE("LOC.",Qualification!AG$12),Qualification!C331),""),"")</f>
        <v/>
      </c>
      <c r="B321" s="51" t="str">
        <f>IF(A321&lt;&gt;"",Qualification!J331,"")</f>
        <v/>
      </c>
      <c r="C321" s="26" t="str">
        <f>IF(A321&lt;&gt;"",IF(Qualification!E331=TRUE,INDEX(codesex,MATCH(Qualification!D331,libsex,0)),Qualification!D331),"")</f>
        <v/>
      </c>
      <c r="D321" s="104" t="str">
        <f>IF(OR(A321="",ISBLANK(Qualification!F331)),"",Qualification!F331)</f>
        <v/>
      </c>
      <c r="E321" s="26" t="str">
        <f>IF(A321&lt;&gt;"",IF(Qualification!I331=TRUE,IF(INDEX(codegem,MATCH(Qualification!H331,libgem,0))&lt;8000,INDEX(codegem,MATCH(Qualification!H331,libgem,0)),""),Qualification!H331),"")</f>
        <v/>
      </c>
      <c r="F321" s="26" t="str">
        <f>IF(A321&lt;&gt;"",IF(Qualification!I331=TRUE,INDEX(codegemhist,MATCH(Qualification!H331,libgem,0)),""),"")</f>
        <v/>
      </c>
      <c r="G321" s="26" t="str">
        <f>IF(A321&lt;&gt;"",IF(Qualification!I331=TRUE,IF(INDEX(codegem,MATCH(Qualification!H331,libgem,0))&gt;=8000,INDEX(codegem,MATCH(Qualification!H331,libgem,0)),""),Qualification!H331),"")</f>
        <v/>
      </c>
      <c r="H321" s="26" t="str">
        <f>IF(A321&lt;&gt;"",IF(Qualification!Y331=TRUE,INDEX(libcatidinst,MATCH(Qualification!P331,libinst,0)),""),"")</f>
        <v/>
      </c>
      <c r="I321" s="26" t="str">
        <f>IF(OR(A321="",ISBLANK(Qualification!P331)),"",IF(Qualification!Y331=TRUE,INDEX(codeinst,MATCH(Qualification!P331,libinst,0)),Qualification!P331))</f>
        <v/>
      </c>
      <c r="J321" s="26" t="str">
        <f>IF(OR(A321="",ISBLANK(Qualification!Q331)),"",IF(Qualification!Z331=TRUE,INDEX(codetform,MATCH(Qualification!Q331,libtform,0)),Qualification!Q331))</f>
        <v/>
      </c>
      <c r="K321" s="26" t="str">
        <f t="shared" si="4"/>
        <v/>
      </c>
      <c r="L321" s="104" t="str">
        <f>IF(OR(A321="",ISBLANK(Qualification!R331)),"",Qualification!R331)</f>
        <v/>
      </c>
      <c r="M321" s="50" t="str">
        <f>IF(OR(A321="",ISBLANK(Qualification!S331)),"",Qualification!S331)</f>
        <v/>
      </c>
      <c r="N321" s="50" t="str">
        <f>IF(OR(A321="",ISBLANK(Qualification!T331)),"",IF(Qualification!AC331=TRUE,INDEX(coderesult,MATCH(Qualification!T331,libresult,0)),Qualification!T331))</f>
        <v/>
      </c>
      <c r="O321" s="50" t="str">
        <f>IF(OR(A321="",ISBLANK(Qualification!U331),Qualification!U331="-"),"",IF(ISNA(MATCH(Qualification!U331,libtwolang,0)),Qualification!U331,IF(Qualification!AC331=TRUE,INDEX(codetwolang,MATCH(Qualification!U331,libtwolang,0)),Qualification!U331)))</f>
        <v/>
      </c>
      <c r="P321" s="50" t="str">
        <f>IF(OR(A321="",ISBLANK(Qualification!V331)),"",Qualification!V331)</f>
        <v/>
      </c>
    </row>
    <row r="322" spans="1:16">
      <c r="A322" s="26" t="str">
        <f>IF(Qualification!$A332&lt;&gt;"",IF(Qualification!C332&lt;&gt;"",IF(Qualification!C332="LOC.ID",CONCATENATE("LOC.",Qualification!AG$12),Qualification!C332),""),"")</f>
        <v/>
      </c>
      <c r="B322" s="51" t="str">
        <f>IF(A322&lt;&gt;"",Qualification!J332,"")</f>
        <v/>
      </c>
      <c r="C322" s="26" t="str">
        <f>IF(A322&lt;&gt;"",IF(Qualification!E332=TRUE,INDEX(codesex,MATCH(Qualification!D332,libsex,0)),Qualification!D332),"")</f>
        <v/>
      </c>
      <c r="D322" s="104" t="str">
        <f>IF(OR(A322="",ISBLANK(Qualification!F332)),"",Qualification!F332)</f>
        <v/>
      </c>
      <c r="E322" s="26" t="str">
        <f>IF(A322&lt;&gt;"",IF(Qualification!I332=TRUE,IF(INDEX(codegem,MATCH(Qualification!H332,libgem,0))&lt;8000,INDEX(codegem,MATCH(Qualification!H332,libgem,0)),""),Qualification!H332),"")</f>
        <v/>
      </c>
      <c r="F322" s="26" t="str">
        <f>IF(A322&lt;&gt;"",IF(Qualification!I332=TRUE,INDEX(codegemhist,MATCH(Qualification!H332,libgem,0)),""),"")</f>
        <v/>
      </c>
      <c r="G322" s="26" t="str">
        <f>IF(A322&lt;&gt;"",IF(Qualification!I332=TRUE,IF(INDEX(codegem,MATCH(Qualification!H332,libgem,0))&gt;=8000,INDEX(codegem,MATCH(Qualification!H332,libgem,0)),""),Qualification!H332),"")</f>
        <v/>
      </c>
      <c r="H322" s="26" t="str">
        <f>IF(A322&lt;&gt;"",IF(Qualification!Y332=TRUE,INDEX(libcatidinst,MATCH(Qualification!P332,libinst,0)),""),"")</f>
        <v/>
      </c>
      <c r="I322" s="26" t="str">
        <f>IF(OR(A322="",ISBLANK(Qualification!P332)),"",IF(Qualification!Y332=TRUE,INDEX(codeinst,MATCH(Qualification!P332,libinst,0)),Qualification!P332))</f>
        <v/>
      </c>
      <c r="J322" s="26" t="str">
        <f>IF(OR(A322="",ISBLANK(Qualification!Q332)),"",IF(Qualification!Z332=TRUE,INDEX(codetform,MATCH(Qualification!Q332,libtform,0)),Qualification!Q332))</f>
        <v/>
      </c>
      <c r="K322" s="26" t="str">
        <f t="shared" si="4"/>
        <v/>
      </c>
      <c r="L322" s="104" t="str">
        <f>IF(OR(A322="",ISBLANK(Qualification!R332)),"",Qualification!R332)</f>
        <v/>
      </c>
      <c r="M322" s="50" t="str">
        <f>IF(OR(A322="",ISBLANK(Qualification!S332)),"",Qualification!S332)</f>
        <v/>
      </c>
      <c r="N322" s="50" t="str">
        <f>IF(OR(A322="",ISBLANK(Qualification!T332)),"",IF(Qualification!AC332=TRUE,INDEX(coderesult,MATCH(Qualification!T332,libresult,0)),Qualification!T332))</f>
        <v/>
      </c>
      <c r="O322" s="50" t="str">
        <f>IF(OR(A322="",ISBLANK(Qualification!U332),Qualification!U332="-"),"",IF(ISNA(MATCH(Qualification!U332,libtwolang,0)),Qualification!U332,IF(Qualification!AC332=TRUE,INDEX(codetwolang,MATCH(Qualification!U332,libtwolang,0)),Qualification!U332)))</f>
        <v/>
      </c>
      <c r="P322" s="50" t="str">
        <f>IF(OR(A322="",ISBLANK(Qualification!V332)),"",Qualification!V332)</f>
        <v/>
      </c>
    </row>
    <row r="323" spans="1:16">
      <c r="A323" s="26" t="str">
        <f>IF(Qualification!$A333&lt;&gt;"",IF(Qualification!C333&lt;&gt;"",IF(Qualification!C333="LOC.ID",CONCATENATE("LOC.",Qualification!AG$12),Qualification!C333),""),"")</f>
        <v/>
      </c>
      <c r="B323" s="51" t="str">
        <f>IF(A323&lt;&gt;"",Qualification!J333,"")</f>
        <v/>
      </c>
      <c r="C323" s="26" t="str">
        <f>IF(A323&lt;&gt;"",IF(Qualification!E333=TRUE,INDEX(codesex,MATCH(Qualification!D333,libsex,0)),Qualification!D333),"")</f>
        <v/>
      </c>
      <c r="D323" s="104" t="str">
        <f>IF(OR(A323="",ISBLANK(Qualification!F333)),"",Qualification!F333)</f>
        <v/>
      </c>
      <c r="E323" s="26" t="str">
        <f>IF(A323&lt;&gt;"",IF(Qualification!I333=TRUE,IF(INDEX(codegem,MATCH(Qualification!H333,libgem,0))&lt;8000,INDEX(codegem,MATCH(Qualification!H333,libgem,0)),""),Qualification!H333),"")</f>
        <v/>
      </c>
      <c r="F323" s="26" t="str">
        <f>IF(A323&lt;&gt;"",IF(Qualification!I333=TRUE,INDEX(codegemhist,MATCH(Qualification!H333,libgem,0)),""),"")</f>
        <v/>
      </c>
      <c r="G323" s="26" t="str">
        <f>IF(A323&lt;&gt;"",IF(Qualification!I333=TRUE,IF(INDEX(codegem,MATCH(Qualification!H333,libgem,0))&gt;=8000,INDEX(codegem,MATCH(Qualification!H333,libgem,0)),""),Qualification!H333),"")</f>
        <v/>
      </c>
      <c r="H323" s="26" t="str">
        <f>IF(A323&lt;&gt;"",IF(Qualification!Y333=TRUE,INDEX(libcatidinst,MATCH(Qualification!P333,libinst,0)),""),"")</f>
        <v/>
      </c>
      <c r="I323" s="26" t="str">
        <f>IF(OR(A323="",ISBLANK(Qualification!P333)),"",IF(Qualification!Y333=TRUE,INDEX(codeinst,MATCH(Qualification!P333,libinst,0)),Qualification!P333))</f>
        <v/>
      </c>
      <c r="J323" s="26" t="str">
        <f>IF(OR(A323="",ISBLANK(Qualification!Q333)),"",IF(Qualification!Z333=TRUE,INDEX(codetform,MATCH(Qualification!Q333,libtform,0)),Qualification!Q333))</f>
        <v/>
      </c>
      <c r="K323" s="26" t="str">
        <f t="shared" ref="K323:K386" si="5">IF(A323="","",2)</f>
        <v/>
      </c>
      <c r="L323" s="104" t="str">
        <f>IF(OR(A323="",ISBLANK(Qualification!R333)),"",Qualification!R333)</f>
        <v/>
      </c>
      <c r="M323" s="50" t="str">
        <f>IF(OR(A323="",ISBLANK(Qualification!S333)),"",Qualification!S333)</f>
        <v/>
      </c>
      <c r="N323" s="50" t="str">
        <f>IF(OR(A323="",ISBLANK(Qualification!T333)),"",IF(Qualification!AC333=TRUE,INDEX(coderesult,MATCH(Qualification!T333,libresult,0)),Qualification!T333))</f>
        <v/>
      </c>
      <c r="O323" s="50" t="str">
        <f>IF(OR(A323="",ISBLANK(Qualification!U333),Qualification!U333="-"),"",IF(ISNA(MATCH(Qualification!U333,libtwolang,0)),Qualification!U333,IF(Qualification!AC333=TRUE,INDEX(codetwolang,MATCH(Qualification!U333,libtwolang,0)),Qualification!U333)))</f>
        <v/>
      </c>
      <c r="P323" s="50" t="str">
        <f>IF(OR(A323="",ISBLANK(Qualification!V333)),"",Qualification!V333)</f>
        <v/>
      </c>
    </row>
    <row r="324" spans="1:16">
      <c r="A324" s="26" t="str">
        <f>IF(Qualification!$A334&lt;&gt;"",IF(Qualification!C334&lt;&gt;"",IF(Qualification!C334="LOC.ID",CONCATENATE("LOC.",Qualification!AG$12),Qualification!C334),""),"")</f>
        <v/>
      </c>
      <c r="B324" s="51" t="str">
        <f>IF(A324&lt;&gt;"",Qualification!J334,"")</f>
        <v/>
      </c>
      <c r="C324" s="26" t="str">
        <f>IF(A324&lt;&gt;"",IF(Qualification!E334=TRUE,INDEX(codesex,MATCH(Qualification!D334,libsex,0)),Qualification!D334),"")</f>
        <v/>
      </c>
      <c r="D324" s="104" t="str">
        <f>IF(OR(A324="",ISBLANK(Qualification!F334)),"",Qualification!F334)</f>
        <v/>
      </c>
      <c r="E324" s="26" t="str">
        <f>IF(A324&lt;&gt;"",IF(Qualification!I334=TRUE,IF(INDEX(codegem,MATCH(Qualification!H334,libgem,0))&lt;8000,INDEX(codegem,MATCH(Qualification!H334,libgem,0)),""),Qualification!H334),"")</f>
        <v/>
      </c>
      <c r="F324" s="26" t="str">
        <f>IF(A324&lt;&gt;"",IF(Qualification!I334=TRUE,INDEX(codegemhist,MATCH(Qualification!H334,libgem,0)),""),"")</f>
        <v/>
      </c>
      <c r="G324" s="26" t="str">
        <f>IF(A324&lt;&gt;"",IF(Qualification!I334=TRUE,IF(INDEX(codegem,MATCH(Qualification!H334,libgem,0))&gt;=8000,INDEX(codegem,MATCH(Qualification!H334,libgem,0)),""),Qualification!H334),"")</f>
        <v/>
      </c>
      <c r="H324" s="26" t="str">
        <f>IF(A324&lt;&gt;"",IF(Qualification!Y334=TRUE,INDEX(libcatidinst,MATCH(Qualification!P334,libinst,0)),""),"")</f>
        <v/>
      </c>
      <c r="I324" s="26" t="str">
        <f>IF(OR(A324="",ISBLANK(Qualification!P334)),"",IF(Qualification!Y334=TRUE,INDEX(codeinst,MATCH(Qualification!P334,libinst,0)),Qualification!P334))</f>
        <v/>
      </c>
      <c r="J324" s="26" t="str">
        <f>IF(OR(A324="",ISBLANK(Qualification!Q334)),"",IF(Qualification!Z334=TRUE,INDEX(codetform,MATCH(Qualification!Q334,libtform,0)),Qualification!Q334))</f>
        <v/>
      </c>
      <c r="K324" s="26" t="str">
        <f t="shared" si="5"/>
        <v/>
      </c>
      <c r="L324" s="104" t="str">
        <f>IF(OR(A324="",ISBLANK(Qualification!R334)),"",Qualification!R334)</f>
        <v/>
      </c>
      <c r="M324" s="50" t="str">
        <f>IF(OR(A324="",ISBLANK(Qualification!S334)),"",Qualification!S334)</f>
        <v/>
      </c>
      <c r="N324" s="50" t="str">
        <f>IF(OR(A324="",ISBLANK(Qualification!T334)),"",IF(Qualification!AC334=TRUE,INDEX(coderesult,MATCH(Qualification!T334,libresult,0)),Qualification!T334))</f>
        <v/>
      </c>
      <c r="O324" s="50" t="str">
        <f>IF(OR(A324="",ISBLANK(Qualification!U334),Qualification!U334="-"),"",IF(ISNA(MATCH(Qualification!U334,libtwolang,0)),Qualification!U334,IF(Qualification!AC334=TRUE,INDEX(codetwolang,MATCH(Qualification!U334,libtwolang,0)),Qualification!U334)))</f>
        <v/>
      </c>
      <c r="P324" s="50" t="str">
        <f>IF(OR(A324="",ISBLANK(Qualification!V334)),"",Qualification!V334)</f>
        <v/>
      </c>
    </row>
    <row r="325" spans="1:16">
      <c r="A325" s="26" t="str">
        <f>IF(Qualification!$A335&lt;&gt;"",IF(Qualification!C335&lt;&gt;"",IF(Qualification!C335="LOC.ID",CONCATENATE("LOC.",Qualification!AG$12),Qualification!C335),""),"")</f>
        <v/>
      </c>
      <c r="B325" s="51" t="str">
        <f>IF(A325&lt;&gt;"",Qualification!J335,"")</f>
        <v/>
      </c>
      <c r="C325" s="26" t="str">
        <f>IF(A325&lt;&gt;"",IF(Qualification!E335=TRUE,INDEX(codesex,MATCH(Qualification!D335,libsex,0)),Qualification!D335),"")</f>
        <v/>
      </c>
      <c r="D325" s="104" t="str">
        <f>IF(OR(A325="",ISBLANK(Qualification!F335)),"",Qualification!F335)</f>
        <v/>
      </c>
      <c r="E325" s="26" t="str">
        <f>IF(A325&lt;&gt;"",IF(Qualification!I335=TRUE,IF(INDEX(codegem,MATCH(Qualification!H335,libgem,0))&lt;8000,INDEX(codegem,MATCH(Qualification!H335,libgem,0)),""),Qualification!H335),"")</f>
        <v/>
      </c>
      <c r="F325" s="26" t="str">
        <f>IF(A325&lt;&gt;"",IF(Qualification!I335=TRUE,INDEX(codegemhist,MATCH(Qualification!H335,libgem,0)),""),"")</f>
        <v/>
      </c>
      <c r="G325" s="26" t="str">
        <f>IF(A325&lt;&gt;"",IF(Qualification!I335=TRUE,IF(INDEX(codegem,MATCH(Qualification!H335,libgem,0))&gt;=8000,INDEX(codegem,MATCH(Qualification!H335,libgem,0)),""),Qualification!H335),"")</f>
        <v/>
      </c>
      <c r="H325" s="26" t="str">
        <f>IF(A325&lt;&gt;"",IF(Qualification!Y335=TRUE,INDEX(libcatidinst,MATCH(Qualification!P335,libinst,0)),""),"")</f>
        <v/>
      </c>
      <c r="I325" s="26" t="str">
        <f>IF(OR(A325="",ISBLANK(Qualification!P335)),"",IF(Qualification!Y335=TRUE,INDEX(codeinst,MATCH(Qualification!P335,libinst,0)),Qualification!P335))</f>
        <v/>
      </c>
      <c r="J325" s="26" t="str">
        <f>IF(OR(A325="",ISBLANK(Qualification!Q335)),"",IF(Qualification!Z335=TRUE,INDEX(codetform,MATCH(Qualification!Q335,libtform,0)),Qualification!Q335))</f>
        <v/>
      </c>
      <c r="K325" s="26" t="str">
        <f t="shared" si="5"/>
        <v/>
      </c>
      <c r="L325" s="104" t="str">
        <f>IF(OR(A325="",ISBLANK(Qualification!R335)),"",Qualification!R335)</f>
        <v/>
      </c>
      <c r="M325" s="50" t="str">
        <f>IF(OR(A325="",ISBLANK(Qualification!S335)),"",Qualification!S335)</f>
        <v/>
      </c>
      <c r="N325" s="50" t="str">
        <f>IF(OR(A325="",ISBLANK(Qualification!T335)),"",IF(Qualification!AC335=TRUE,INDEX(coderesult,MATCH(Qualification!T335,libresult,0)),Qualification!T335))</f>
        <v/>
      </c>
      <c r="O325" s="50" t="str">
        <f>IF(OR(A325="",ISBLANK(Qualification!U335),Qualification!U335="-"),"",IF(ISNA(MATCH(Qualification!U335,libtwolang,0)),Qualification!U335,IF(Qualification!AC335=TRUE,INDEX(codetwolang,MATCH(Qualification!U335,libtwolang,0)),Qualification!U335)))</f>
        <v/>
      </c>
      <c r="P325" s="50" t="str">
        <f>IF(OR(A325="",ISBLANK(Qualification!V335)),"",Qualification!V335)</f>
        <v/>
      </c>
    </row>
    <row r="326" spans="1:16">
      <c r="A326" s="26" t="str">
        <f>IF(Qualification!$A336&lt;&gt;"",IF(Qualification!C336&lt;&gt;"",IF(Qualification!C336="LOC.ID",CONCATENATE("LOC.",Qualification!AG$12),Qualification!C336),""),"")</f>
        <v/>
      </c>
      <c r="B326" s="51" t="str">
        <f>IF(A326&lt;&gt;"",Qualification!J336,"")</f>
        <v/>
      </c>
      <c r="C326" s="26" t="str">
        <f>IF(A326&lt;&gt;"",IF(Qualification!E336=TRUE,INDEX(codesex,MATCH(Qualification!D336,libsex,0)),Qualification!D336),"")</f>
        <v/>
      </c>
      <c r="D326" s="104" t="str">
        <f>IF(OR(A326="",ISBLANK(Qualification!F336)),"",Qualification!F336)</f>
        <v/>
      </c>
      <c r="E326" s="26" t="str">
        <f>IF(A326&lt;&gt;"",IF(Qualification!I336=TRUE,IF(INDEX(codegem,MATCH(Qualification!H336,libgem,0))&lt;8000,INDEX(codegem,MATCH(Qualification!H336,libgem,0)),""),Qualification!H336),"")</f>
        <v/>
      </c>
      <c r="F326" s="26" t="str">
        <f>IF(A326&lt;&gt;"",IF(Qualification!I336=TRUE,INDEX(codegemhist,MATCH(Qualification!H336,libgem,0)),""),"")</f>
        <v/>
      </c>
      <c r="G326" s="26" t="str">
        <f>IF(A326&lt;&gt;"",IF(Qualification!I336=TRUE,IF(INDEX(codegem,MATCH(Qualification!H336,libgem,0))&gt;=8000,INDEX(codegem,MATCH(Qualification!H336,libgem,0)),""),Qualification!H336),"")</f>
        <v/>
      </c>
      <c r="H326" s="26" t="str">
        <f>IF(A326&lt;&gt;"",IF(Qualification!Y336=TRUE,INDEX(libcatidinst,MATCH(Qualification!P336,libinst,0)),""),"")</f>
        <v/>
      </c>
      <c r="I326" s="26" t="str">
        <f>IF(OR(A326="",ISBLANK(Qualification!P336)),"",IF(Qualification!Y336=TRUE,INDEX(codeinst,MATCH(Qualification!P336,libinst,0)),Qualification!P336))</f>
        <v/>
      </c>
      <c r="J326" s="26" t="str">
        <f>IF(OR(A326="",ISBLANK(Qualification!Q336)),"",IF(Qualification!Z336=TRUE,INDEX(codetform,MATCH(Qualification!Q336,libtform,0)),Qualification!Q336))</f>
        <v/>
      </c>
      <c r="K326" s="26" t="str">
        <f t="shared" si="5"/>
        <v/>
      </c>
      <c r="L326" s="104" t="str">
        <f>IF(OR(A326="",ISBLANK(Qualification!R336)),"",Qualification!R336)</f>
        <v/>
      </c>
      <c r="M326" s="50" t="str">
        <f>IF(OR(A326="",ISBLANK(Qualification!S336)),"",Qualification!S336)</f>
        <v/>
      </c>
      <c r="N326" s="50" t="str">
        <f>IF(OR(A326="",ISBLANK(Qualification!T336)),"",IF(Qualification!AC336=TRUE,INDEX(coderesult,MATCH(Qualification!T336,libresult,0)),Qualification!T336))</f>
        <v/>
      </c>
      <c r="O326" s="50" t="str">
        <f>IF(OR(A326="",ISBLANK(Qualification!U336),Qualification!U336="-"),"",IF(ISNA(MATCH(Qualification!U336,libtwolang,0)),Qualification!U336,IF(Qualification!AC336=TRUE,INDEX(codetwolang,MATCH(Qualification!U336,libtwolang,0)),Qualification!U336)))</f>
        <v/>
      </c>
      <c r="P326" s="50" t="str">
        <f>IF(OR(A326="",ISBLANK(Qualification!V336)),"",Qualification!V336)</f>
        <v/>
      </c>
    </row>
    <row r="327" spans="1:16">
      <c r="A327" s="26" t="str">
        <f>IF(Qualification!$A337&lt;&gt;"",IF(Qualification!C337&lt;&gt;"",IF(Qualification!C337="LOC.ID",CONCATENATE("LOC.",Qualification!AG$12),Qualification!C337),""),"")</f>
        <v/>
      </c>
      <c r="B327" s="51" t="str">
        <f>IF(A327&lt;&gt;"",Qualification!J337,"")</f>
        <v/>
      </c>
      <c r="C327" s="26" t="str">
        <f>IF(A327&lt;&gt;"",IF(Qualification!E337=TRUE,INDEX(codesex,MATCH(Qualification!D337,libsex,0)),Qualification!D337),"")</f>
        <v/>
      </c>
      <c r="D327" s="104" t="str">
        <f>IF(OR(A327="",ISBLANK(Qualification!F337)),"",Qualification!F337)</f>
        <v/>
      </c>
      <c r="E327" s="26" t="str">
        <f>IF(A327&lt;&gt;"",IF(Qualification!I337=TRUE,IF(INDEX(codegem,MATCH(Qualification!H337,libgem,0))&lt;8000,INDEX(codegem,MATCH(Qualification!H337,libgem,0)),""),Qualification!H337),"")</f>
        <v/>
      </c>
      <c r="F327" s="26" t="str">
        <f>IF(A327&lt;&gt;"",IF(Qualification!I337=TRUE,INDEX(codegemhist,MATCH(Qualification!H337,libgem,0)),""),"")</f>
        <v/>
      </c>
      <c r="G327" s="26" t="str">
        <f>IF(A327&lt;&gt;"",IF(Qualification!I337=TRUE,IF(INDEX(codegem,MATCH(Qualification!H337,libgem,0))&gt;=8000,INDEX(codegem,MATCH(Qualification!H337,libgem,0)),""),Qualification!H337),"")</f>
        <v/>
      </c>
      <c r="H327" s="26" t="str">
        <f>IF(A327&lt;&gt;"",IF(Qualification!Y337=TRUE,INDEX(libcatidinst,MATCH(Qualification!P337,libinst,0)),""),"")</f>
        <v/>
      </c>
      <c r="I327" s="26" t="str">
        <f>IF(OR(A327="",ISBLANK(Qualification!P337)),"",IF(Qualification!Y337=TRUE,INDEX(codeinst,MATCH(Qualification!P337,libinst,0)),Qualification!P337))</f>
        <v/>
      </c>
      <c r="J327" s="26" t="str">
        <f>IF(OR(A327="",ISBLANK(Qualification!Q337)),"",IF(Qualification!Z337=TRUE,INDEX(codetform,MATCH(Qualification!Q337,libtform,0)),Qualification!Q337))</f>
        <v/>
      </c>
      <c r="K327" s="26" t="str">
        <f t="shared" si="5"/>
        <v/>
      </c>
      <c r="L327" s="104" t="str">
        <f>IF(OR(A327="",ISBLANK(Qualification!R337)),"",Qualification!R337)</f>
        <v/>
      </c>
      <c r="M327" s="50" t="str">
        <f>IF(OR(A327="",ISBLANK(Qualification!S337)),"",Qualification!S337)</f>
        <v/>
      </c>
      <c r="N327" s="50" t="str">
        <f>IF(OR(A327="",ISBLANK(Qualification!T337)),"",IF(Qualification!AC337=TRUE,INDEX(coderesult,MATCH(Qualification!T337,libresult,0)),Qualification!T337))</f>
        <v/>
      </c>
      <c r="O327" s="50" t="str">
        <f>IF(OR(A327="",ISBLANK(Qualification!U337),Qualification!U337="-"),"",IF(ISNA(MATCH(Qualification!U337,libtwolang,0)),Qualification!U337,IF(Qualification!AC337=TRUE,INDEX(codetwolang,MATCH(Qualification!U337,libtwolang,0)),Qualification!U337)))</f>
        <v/>
      </c>
      <c r="P327" s="50" t="str">
        <f>IF(OR(A327="",ISBLANK(Qualification!V337)),"",Qualification!V337)</f>
        <v/>
      </c>
    </row>
    <row r="328" spans="1:16">
      <c r="A328" s="26" t="str">
        <f>IF(Qualification!$A338&lt;&gt;"",IF(Qualification!C338&lt;&gt;"",IF(Qualification!C338="LOC.ID",CONCATENATE("LOC.",Qualification!AG$12),Qualification!C338),""),"")</f>
        <v/>
      </c>
      <c r="B328" s="51" t="str">
        <f>IF(A328&lt;&gt;"",Qualification!J338,"")</f>
        <v/>
      </c>
      <c r="C328" s="26" t="str">
        <f>IF(A328&lt;&gt;"",IF(Qualification!E338=TRUE,INDEX(codesex,MATCH(Qualification!D338,libsex,0)),Qualification!D338),"")</f>
        <v/>
      </c>
      <c r="D328" s="104" t="str">
        <f>IF(OR(A328="",ISBLANK(Qualification!F338)),"",Qualification!F338)</f>
        <v/>
      </c>
      <c r="E328" s="26" t="str">
        <f>IF(A328&lt;&gt;"",IF(Qualification!I338=TRUE,IF(INDEX(codegem,MATCH(Qualification!H338,libgem,0))&lt;8000,INDEX(codegem,MATCH(Qualification!H338,libgem,0)),""),Qualification!H338),"")</f>
        <v/>
      </c>
      <c r="F328" s="26" t="str">
        <f>IF(A328&lt;&gt;"",IF(Qualification!I338=TRUE,INDEX(codegemhist,MATCH(Qualification!H338,libgem,0)),""),"")</f>
        <v/>
      </c>
      <c r="G328" s="26" t="str">
        <f>IF(A328&lt;&gt;"",IF(Qualification!I338=TRUE,IF(INDEX(codegem,MATCH(Qualification!H338,libgem,0))&gt;=8000,INDEX(codegem,MATCH(Qualification!H338,libgem,0)),""),Qualification!H338),"")</f>
        <v/>
      </c>
      <c r="H328" s="26" t="str">
        <f>IF(A328&lt;&gt;"",IF(Qualification!Y338=TRUE,INDEX(libcatidinst,MATCH(Qualification!P338,libinst,0)),""),"")</f>
        <v/>
      </c>
      <c r="I328" s="26" t="str">
        <f>IF(OR(A328="",ISBLANK(Qualification!P338)),"",IF(Qualification!Y338=TRUE,INDEX(codeinst,MATCH(Qualification!P338,libinst,0)),Qualification!P338))</f>
        <v/>
      </c>
      <c r="J328" s="26" t="str">
        <f>IF(OR(A328="",ISBLANK(Qualification!Q338)),"",IF(Qualification!Z338=TRUE,INDEX(codetform,MATCH(Qualification!Q338,libtform,0)),Qualification!Q338))</f>
        <v/>
      </c>
      <c r="K328" s="26" t="str">
        <f t="shared" si="5"/>
        <v/>
      </c>
      <c r="L328" s="104" t="str">
        <f>IF(OR(A328="",ISBLANK(Qualification!R338)),"",Qualification!R338)</f>
        <v/>
      </c>
      <c r="M328" s="50" t="str">
        <f>IF(OR(A328="",ISBLANK(Qualification!S338)),"",Qualification!S338)</f>
        <v/>
      </c>
      <c r="N328" s="50" t="str">
        <f>IF(OR(A328="",ISBLANK(Qualification!T338)),"",IF(Qualification!AC338=TRUE,INDEX(coderesult,MATCH(Qualification!T338,libresult,0)),Qualification!T338))</f>
        <v/>
      </c>
      <c r="O328" s="50" t="str">
        <f>IF(OR(A328="",ISBLANK(Qualification!U338),Qualification!U338="-"),"",IF(ISNA(MATCH(Qualification!U338,libtwolang,0)),Qualification!U338,IF(Qualification!AC338=TRUE,INDEX(codetwolang,MATCH(Qualification!U338,libtwolang,0)),Qualification!U338)))</f>
        <v/>
      </c>
      <c r="P328" s="50" t="str">
        <f>IF(OR(A328="",ISBLANK(Qualification!V338)),"",Qualification!V338)</f>
        <v/>
      </c>
    </row>
    <row r="329" spans="1:16">
      <c r="A329" s="26" t="str">
        <f>IF(Qualification!$A339&lt;&gt;"",IF(Qualification!C339&lt;&gt;"",IF(Qualification!C339="LOC.ID",CONCATENATE("LOC.",Qualification!AG$12),Qualification!C339),""),"")</f>
        <v/>
      </c>
      <c r="B329" s="51" t="str">
        <f>IF(A329&lt;&gt;"",Qualification!J339,"")</f>
        <v/>
      </c>
      <c r="C329" s="26" t="str">
        <f>IF(A329&lt;&gt;"",IF(Qualification!E339=TRUE,INDEX(codesex,MATCH(Qualification!D339,libsex,0)),Qualification!D339),"")</f>
        <v/>
      </c>
      <c r="D329" s="104" t="str">
        <f>IF(OR(A329="",ISBLANK(Qualification!F339)),"",Qualification!F339)</f>
        <v/>
      </c>
      <c r="E329" s="26" t="str">
        <f>IF(A329&lt;&gt;"",IF(Qualification!I339=TRUE,IF(INDEX(codegem,MATCH(Qualification!H339,libgem,0))&lt;8000,INDEX(codegem,MATCH(Qualification!H339,libgem,0)),""),Qualification!H339),"")</f>
        <v/>
      </c>
      <c r="F329" s="26" t="str">
        <f>IF(A329&lt;&gt;"",IF(Qualification!I339=TRUE,INDEX(codegemhist,MATCH(Qualification!H339,libgem,0)),""),"")</f>
        <v/>
      </c>
      <c r="G329" s="26" t="str">
        <f>IF(A329&lt;&gt;"",IF(Qualification!I339=TRUE,IF(INDEX(codegem,MATCH(Qualification!H339,libgem,0))&gt;=8000,INDEX(codegem,MATCH(Qualification!H339,libgem,0)),""),Qualification!H339),"")</f>
        <v/>
      </c>
      <c r="H329" s="26" t="str">
        <f>IF(A329&lt;&gt;"",IF(Qualification!Y339=TRUE,INDEX(libcatidinst,MATCH(Qualification!P339,libinst,0)),""),"")</f>
        <v/>
      </c>
      <c r="I329" s="26" t="str">
        <f>IF(OR(A329="",ISBLANK(Qualification!P339)),"",IF(Qualification!Y339=TRUE,INDEX(codeinst,MATCH(Qualification!P339,libinst,0)),Qualification!P339))</f>
        <v/>
      </c>
      <c r="J329" s="26" t="str">
        <f>IF(OR(A329="",ISBLANK(Qualification!Q339)),"",IF(Qualification!Z339=TRUE,INDEX(codetform,MATCH(Qualification!Q339,libtform,0)),Qualification!Q339))</f>
        <v/>
      </c>
      <c r="K329" s="26" t="str">
        <f t="shared" si="5"/>
        <v/>
      </c>
      <c r="L329" s="104" t="str">
        <f>IF(OR(A329="",ISBLANK(Qualification!R339)),"",Qualification!R339)</f>
        <v/>
      </c>
      <c r="M329" s="50" t="str">
        <f>IF(OR(A329="",ISBLANK(Qualification!S339)),"",Qualification!S339)</f>
        <v/>
      </c>
      <c r="N329" s="50" t="str">
        <f>IF(OR(A329="",ISBLANK(Qualification!T339)),"",IF(Qualification!AC339=TRUE,INDEX(coderesult,MATCH(Qualification!T339,libresult,0)),Qualification!T339))</f>
        <v/>
      </c>
      <c r="O329" s="50" t="str">
        <f>IF(OR(A329="",ISBLANK(Qualification!U339),Qualification!U339="-"),"",IF(ISNA(MATCH(Qualification!U339,libtwolang,0)),Qualification!U339,IF(Qualification!AC339=TRUE,INDEX(codetwolang,MATCH(Qualification!U339,libtwolang,0)),Qualification!U339)))</f>
        <v/>
      </c>
      <c r="P329" s="50" t="str">
        <f>IF(OR(A329="",ISBLANK(Qualification!V339)),"",Qualification!V339)</f>
        <v/>
      </c>
    </row>
    <row r="330" spans="1:16">
      <c r="A330" s="26" t="str">
        <f>IF(Qualification!$A340&lt;&gt;"",IF(Qualification!C340&lt;&gt;"",IF(Qualification!C340="LOC.ID",CONCATENATE("LOC.",Qualification!AG$12),Qualification!C340),""),"")</f>
        <v/>
      </c>
      <c r="B330" s="51" t="str">
        <f>IF(A330&lt;&gt;"",Qualification!J340,"")</f>
        <v/>
      </c>
      <c r="C330" s="26" t="str">
        <f>IF(A330&lt;&gt;"",IF(Qualification!E340=TRUE,INDEX(codesex,MATCH(Qualification!D340,libsex,0)),Qualification!D340),"")</f>
        <v/>
      </c>
      <c r="D330" s="104" t="str">
        <f>IF(OR(A330="",ISBLANK(Qualification!F340)),"",Qualification!F340)</f>
        <v/>
      </c>
      <c r="E330" s="26" t="str">
        <f>IF(A330&lt;&gt;"",IF(Qualification!I340=TRUE,IF(INDEX(codegem,MATCH(Qualification!H340,libgem,0))&lt;8000,INDEX(codegem,MATCH(Qualification!H340,libgem,0)),""),Qualification!H340),"")</f>
        <v/>
      </c>
      <c r="F330" s="26" t="str">
        <f>IF(A330&lt;&gt;"",IF(Qualification!I340=TRUE,INDEX(codegemhist,MATCH(Qualification!H340,libgem,0)),""),"")</f>
        <v/>
      </c>
      <c r="G330" s="26" t="str">
        <f>IF(A330&lt;&gt;"",IF(Qualification!I340=TRUE,IF(INDEX(codegem,MATCH(Qualification!H340,libgem,0))&gt;=8000,INDEX(codegem,MATCH(Qualification!H340,libgem,0)),""),Qualification!H340),"")</f>
        <v/>
      </c>
      <c r="H330" s="26" t="str">
        <f>IF(A330&lt;&gt;"",IF(Qualification!Y340=TRUE,INDEX(libcatidinst,MATCH(Qualification!P340,libinst,0)),""),"")</f>
        <v/>
      </c>
      <c r="I330" s="26" t="str">
        <f>IF(OR(A330="",ISBLANK(Qualification!P340)),"",IF(Qualification!Y340=TRUE,INDEX(codeinst,MATCH(Qualification!P340,libinst,0)),Qualification!P340))</f>
        <v/>
      </c>
      <c r="J330" s="26" t="str">
        <f>IF(OR(A330="",ISBLANK(Qualification!Q340)),"",IF(Qualification!Z340=TRUE,INDEX(codetform,MATCH(Qualification!Q340,libtform,0)),Qualification!Q340))</f>
        <v/>
      </c>
      <c r="K330" s="26" t="str">
        <f t="shared" si="5"/>
        <v/>
      </c>
      <c r="L330" s="104" t="str">
        <f>IF(OR(A330="",ISBLANK(Qualification!R340)),"",Qualification!R340)</f>
        <v/>
      </c>
      <c r="M330" s="50" t="str">
        <f>IF(OR(A330="",ISBLANK(Qualification!S340)),"",Qualification!S340)</f>
        <v/>
      </c>
      <c r="N330" s="50" t="str">
        <f>IF(OR(A330="",ISBLANK(Qualification!T340)),"",IF(Qualification!AC340=TRUE,INDEX(coderesult,MATCH(Qualification!T340,libresult,0)),Qualification!T340))</f>
        <v/>
      </c>
      <c r="O330" s="50" t="str">
        <f>IF(OR(A330="",ISBLANK(Qualification!U340),Qualification!U340="-"),"",IF(ISNA(MATCH(Qualification!U340,libtwolang,0)),Qualification!U340,IF(Qualification!AC340=TRUE,INDEX(codetwolang,MATCH(Qualification!U340,libtwolang,0)),Qualification!U340)))</f>
        <v/>
      </c>
      <c r="P330" s="50" t="str">
        <f>IF(OR(A330="",ISBLANK(Qualification!V340)),"",Qualification!V340)</f>
        <v/>
      </c>
    </row>
    <row r="331" spans="1:16">
      <c r="A331" s="26" t="str">
        <f>IF(Qualification!$A341&lt;&gt;"",IF(Qualification!C341&lt;&gt;"",IF(Qualification!C341="LOC.ID",CONCATENATE("LOC.",Qualification!AG$12),Qualification!C341),""),"")</f>
        <v/>
      </c>
      <c r="B331" s="51" t="str">
        <f>IF(A331&lt;&gt;"",Qualification!J341,"")</f>
        <v/>
      </c>
      <c r="C331" s="26" t="str">
        <f>IF(A331&lt;&gt;"",IF(Qualification!E341=TRUE,INDEX(codesex,MATCH(Qualification!D341,libsex,0)),Qualification!D341),"")</f>
        <v/>
      </c>
      <c r="D331" s="104" t="str">
        <f>IF(OR(A331="",ISBLANK(Qualification!F341)),"",Qualification!F341)</f>
        <v/>
      </c>
      <c r="E331" s="26" t="str">
        <f>IF(A331&lt;&gt;"",IF(Qualification!I341=TRUE,IF(INDEX(codegem,MATCH(Qualification!H341,libgem,0))&lt;8000,INDEX(codegem,MATCH(Qualification!H341,libgem,0)),""),Qualification!H341),"")</f>
        <v/>
      </c>
      <c r="F331" s="26" t="str">
        <f>IF(A331&lt;&gt;"",IF(Qualification!I341=TRUE,INDEX(codegemhist,MATCH(Qualification!H341,libgem,0)),""),"")</f>
        <v/>
      </c>
      <c r="G331" s="26" t="str">
        <f>IF(A331&lt;&gt;"",IF(Qualification!I341=TRUE,IF(INDEX(codegem,MATCH(Qualification!H341,libgem,0))&gt;=8000,INDEX(codegem,MATCH(Qualification!H341,libgem,0)),""),Qualification!H341),"")</f>
        <v/>
      </c>
      <c r="H331" s="26" t="str">
        <f>IF(A331&lt;&gt;"",IF(Qualification!Y341=TRUE,INDEX(libcatidinst,MATCH(Qualification!P341,libinst,0)),""),"")</f>
        <v/>
      </c>
      <c r="I331" s="26" t="str">
        <f>IF(OR(A331="",ISBLANK(Qualification!P341)),"",IF(Qualification!Y341=TRUE,INDEX(codeinst,MATCH(Qualification!P341,libinst,0)),Qualification!P341))</f>
        <v/>
      </c>
      <c r="J331" s="26" t="str">
        <f>IF(OR(A331="",ISBLANK(Qualification!Q341)),"",IF(Qualification!Z341=TRUE,INDEX(codetform,MATCH(Qualification!Q341,libtform,0)),Qualification!Q341))</f>
        <v/>
      </c>
      <c r="K331" s="26" t="str">
        <f t="shared" si="5"/>
        <v/>
      </c>
      <c r="L331" s="104" t="str">
        <f>IF(OR(A331="",ISBLANK(Qualification!R341)),"",Qualification!R341)</f>
        <v/>
      </c>
      <c r="M331" s="50" t="str">
        <f>IF(OR(A331="",ISBLANK(Qualification!S341)),"",Qualification!S341)</f>
        <v/>
      </c>
      <c r="N331" s="50" t="str">
        <f>IF(OR(A331="",ISBLANK(Qualification!T341)),"",IF(Qualification!AC341=TRUE,INDEX(coderesult,MATCH(Qualification!T341,libresult,0)),Qualification!T341))</f>
        <v/>
      </c>
      <c r="O331" s="50" t="str">
        <f>IF(OR(A331="",ISBLANK(Qualification!U341),Qualification!U341="-"),"",IF(ISNA(MATCH(Qualification!U341,libtwolang,0)),Qualification!U341,IF(Qualification!AC341=TRUE,INDEX(codetwolang,MATCH(Qualification!U341,libtwolang,0)),Qualification!U341)))</f>
        <v/>
      </c>
      <c r="P331" s="50" t="str">
        <f>IF(OR(A331="",ISBLANK(Qualification!V341)),"",Qualification!V341)</f>
        <v/>
      </c>
    </row>
    <row r="332" spans="1:16">
      <c r="A332" s="26" t="str">
        <f>IF(Qualification!$A342&lt;&gt;"",IF(Qualification!C342&lt;&gt;"",IF(Qualification!C342="LOC.ID",CONCATENATE("LOC.",Qualification!AG$12),Qualification!C342),""),"")</f>
        <v/>
      </c>
      <c r="B332" s="51" t="str">
        <f>IF(A332&lt;&gt;"",Qualification!J342,"")</f>
        <v/>
      </c>
      <c r="C332" s="26" t="str">
        <f>IF(A332&lt;&gt;"",IF(Qualification!E342=TRUE,INDEX(codesex,MATCH(Qualification!D342,libsex,0)),Qualification!D342),"")</f>
        <v/>
      </c>
      <c r="D332" s="104" t="str">
        <f>IF(OR(A332="",ISBLANK(Qualification!F342)),"",Qualification!F342)</f>
        <v/>
      </c>
      <c r="E332" s="26" t="str">
        <f>IF(A332&lt;&gt;"",IF(Qualification!I342=TRUE,IF(INDEX(codegem,MATCH(Qualification!H342,libgem,0))&lt;8000,INDEX(codegem,MATCH(Qualification!H342,libgem,0)),""),Qualification!H342),"")</f>
        <v/>
      </c>
      <c r="F332" s="26" t="str">
        <f>IF(A332&lt;&gt;"",IF(Qualification!I342=TRUE,INDEX(codegemhist,MATCH(Qualification!H342,libgem,0)),""),"")</f>
        <v/>
      </c>
      <c r="G332" s="26" t="str">
        <f>IF(A332&lt;&gt;"",IF(Qualification!I342=TRUE,IF(INDEX(codegem,MATCH(Qualification!H342,libgem,0))&gt;=8000,INDEX(codegem,MATCH(Qualification!H342,libgem,0)),""),Qualification!H342),"")</f>
        <v/>
      </c>
      <c r="H332" s="26" t="str">
        <f>IF(A332&lt;&gt;"",IF(Qualification!Y342=TRUE,INDEX(libcatidinst,MATCH(Qualification!P342,libinst,0)),""),"")</f>
        <v/>
      </c>
      <c r="I332" s="26" t="str">
        <f>IF(OR(A332="",ISBLANK(Qualification!P342)),"",IF(Qualification!Y342=TRUE,INDEX(codeinst,MATCH(Qualification!P342,libinst,0)),Qualification!P342))</f>
        <v/>
      </c>
      <c r="J332" s="26" t="str">
        <f>IF(OR(A332="",ISBLANK(Qualification!Q342)),"",IF(Qualification!Z342=TRUE,INDEX(codetform,MATCH(Qualification!Q342,libtform,0)),Qualification!Q342))</f>
        <v/>
      </c>
      <c r="K332" s="26" t="str">
        <f t="shared" si="5"/>
        <v/>
      </c>
      <c r="L332" s="104" t="str">
        <f>IF(OR(A332="",ISBLANK(Qualification!R342)),"",Qualification!R342)</f>
        <v/>
      </c>
      <c r="M332" s="50" t="str">
        <f>IF(OR(A332="",ISBLANK(Qualification!S342)),"",Qualification!S342)</f>
        <v/>
      </c>
      <c r="N332" s="50" t="str">
        <f>IF(OR(A332="",ISBLANK(Qualification!T342)),"",IF(Qualification!AC342=TRUE,INDEX(coderesult,MATCH(Qualification!T342,libresult,0)),Qualification!T342))</f>
        <v/>
      </c>
      <c r="O332" s="50" t="str">
        <f>IF(OR(A332="",ISBLANK(Qualification!U342),Qualification!U342="-"),"",IF(ISNA(MATCH(Qualification!U342,libtwolang,0)),Qualification!U342,IF(Qualification!AC342=TRUE,INDEX(codetwolang,MATCH(Qualification!U342,libtwolang,0)),Qualification!U342)))</f>
        <v/>
      </c>
      <c r="P332" s="50" t="str">
        <f>IF(OR(A332="",ISBLANK(Qualification!V342)),"",Qualification!V342)</f>
        <v/>
      </c>
    </row>
    <row r="333" spans="1:16">
      <c r="A333" s="26" t="str">
        <f>IF(Qualification!$A343&lt;&gt;"",IF(Qualification!C343&lt;&gt;"",IF(Qualification!C343="LOC.ID",CONCATENATE("LOC.",Qualification!AG$12),Qualification!C343),""),"")</f>
        <v/>
      </c>
      <c r="B333" s="51" t="str">
        <f>IF(A333&lt;&gt;"",Qualification!J343,"")</f>
        <v/>
      </c>
      <c r="C333" s="26" t="str">
        <f>IF(A333&lt;&gt;"",IF(Qualification!E343=TRUE,INDEX(codesex,MATCH(Qualification!D343,libsex,0)),Qualification!D343),"")</f>
        <v/>
      </c>
      <c r="D333" s="104" t="str">
        <f>IF(OR(A333="",ISBLANK(Qualification!F343)),"",Qualification!F343)</f>
        <v/>
      </c>
      <c r="E333" s="26" t="str">
        <f>IF(A333&lt;&gt;"",IF(Qualification!I343=TRUE,IF(INDEX(codegem,MATCH(Qualification!H343,libgem,0))&lt;8000,INDEX(codegem,MATCH(Qualification!H343,libgem,0)),""),Qualification!H343),"")</f>
        <v/>
      </c>
      <c r="F333" s="26" t="str">
        <f>IF(A333&lt;&gt;"",IF(Qualification!I343=TRUE,INDEX(codegemhist,MATCH(Qualification!H343,libgem,0)),""),"")</f>
        <v/>
      </c>
      <c r="G333" s="26" t="str">
        <f>IF(A333&lt;&gt;"",IF(Qualification!I343=TRUE,IF(INDEX(codegem,MATCH(Qualification!H343,libgem,0))&gt;=8000,INDEX(codegem,MATCH(Qualification!H343,libgem,0)),""),Qualification!H343),"")</f>
        <v/>
      </c>
      <c r="H333" s="26" t="str">
        <f>IF(A333&lt;&gt;"",IF(Qualification!Y343=TRUE,INDEX(libcatidinst,MATCH(Qualification!P343,libinst,0)),""),"")</f>
        <v/>
      </c>
      <c r="I333" s="26" t="str">
        <f>IF(OR(A333="",ISBLANK(Qualification!P343)),"",IF(Qualification!Y343=TRUE,INDEX(codeinst,MATCH(Qualification!P343,libinst,0)),Qualification!P343))</f>
        <v/>
      </c>
      <c r="J333" s="26" t="str">
        <f>IF(OR(A333="",ISBLANK(Qualification!Q343)),"",IF(Qualification!Z343=TRUE,INDEX(codetform,MATCH(Qualification!Q343,libtform,0)),Qualification!Q343))</f>
        <v/>
      </c>
      <c r="K333" s="26" t="str">
        <f t="shared" si="5"/>
        <v/>
      </c>
      <c r="L333" s="104" t="str">
        <f>IF(OR(A333="",ISBLANK(Qualification!R343)),"",Qualification!R343)</f>
        <v/>
      </c>
      <c r="M333" s="50" t="str">
        <f>IF(OR(A333="",ISBLANK(Qualification!S343)),"",Qualification!S343)</f>
        <v/>
      </c>
      <c r="N333" s="50" t="str">
        <f>IF(OR(A333="",ISBLANK(Qualification!T343)),"",IF(Qualification!AC343=TRUE,INDEX(coderesult,MATCH(Qualification!T343,libresult,0)),Qualification!T343))</f>
        <v/>
      </c>
      <c r="O333" s="50" t="str">
        <f>IF(OR(A333="",ISBLANK(Qualification!U343),Qualification!U343="-"),"",IF(ISNA(MATCH(Qualification!U343,libtwolang,0)),Qualification!U343,IF(Qualification!AC343=TRUE,INDEX(codetwolang,MATCH(Qualification!U343,libtwolang,0)),Qualification!U343)))</f>
        <v/>
      </c>
      <c r="P333" s="50" t="str">
        <f>IF(OR(A333="",ISBLANK(Qualification!V343)),"",Qualification!V343)</f>
        <v/>
      </c>
    </row>
    <row r="334" spans="1:16">
      <c r="A334" s="26" t="str">
        <f>IF(Qualification!$A344&lt;&gt;"",IF(Qualification!C344&lt;&gt;"",IF(Qualification!C344="LOC.ID",CONCATENATE("LOC.",Qualification!AG$12),Qualification!C344),""),"")</f>
        <v/>
      </c>
      <c r="B334" s="51" t="str">
        <f>IF(A334&lt;&gt;"",Qualification!J344,"")</f>
        <v/>
      </c>
      <c r="C334" s="26" t="str">
        <f>IF(A334&lt;&gt;"",IF(Qualification!E344=TRUE,INDEX(codesex,MATCH(Qualification!D344,libsex,0)),Qualification!D344),"")</f>
        <v/>
      </c>
      <c r="D334" s="104" t="str">
        <f>IF(OR(A334="",ISBLANK(Qualification!F344)),"",Qualification!F344)</f>
        <v/>
      </c>
      <c r="E334" s="26" t="str">
        <f>IF(A334&lt;&gt;"",IF(Qualification!I344=TRUE,IF(INDEX(codegem,MATCH(Qualification!H344,libgem,0))&lt;8000,INDEX(codegem,MATCH(Qualification!H344,libgem,0)),""),Qualification!H344),"")</f>
        <v/>
      </c>
      <c r="F334" s="26" t="str">
        <f>IF(A334&lt;&gt;"",IF(Qualification!I344=TRUE,INDEX(codegemhist,MATCH(Qualification!H344,libgem,0)),""),"")</f>
        <v/>
      </c>
      <c r="G334" s="26" t="str">
        <f>IF(A334&lt;&gt;"",IF(Qualification!I344=TRUE,IF(INDEX(codegem,MATCH(Qualification!H344,libgem,0))&gt;=8000,INDEX(codegem,MATCH(Qualification!H344,libgem,0)),""),Qualification!H344),"")</f>
        <v/>
      </c>
      <c r="H334" s="26" t="str">
        <f>IF(A334&lt;&gt;"",IF(Qualification!Y344=TRUE,INDEX(libcatidinst,MATCH(Qualification!P344,libinst,0)),""),"")</f>
        <v/>
      </c>
      <c r="I334" s="26" t="str">
        <f>IF(OR(A334="",ISBLANK(Qualification!P344)),"",IF(Qualification!Y344=TRUE,INDEX(codeinst,MATCH(Qualification!P344,libinst,0)),Qualification!P344))</f>
        <v/>
      </c>
      <c r="J334" s="26" t="str">
        <f>IF(OR(A334="",ISBLANK(Qualification!Q344)),"",IF(Qualification!Z344=TRUE,INDEX(codetform,MATCH(Qualification!Q344,libtform,0)),Qualification!Q344))</f>
        <v/>
      </c>
      <c r="K334" s="26" t="str">
        <f t="shared" si="5"/>
        <v/>
      </c>
      <c r="L334" s="104" t="str">
        <f>IF(OR(A334="",ISBLANK(Qualification!R344)),"",Qualification!R344)</f>
        <v/>
      </c>
      <c r="M334" s="50" t="str">
        <f>IF(OR(A334="",ISBLANK(Qualification!S344)),"",Qualification!S344)</f>
        <v/>
      </c>
      <c r="N334" s="50" t="str">
        <f>IF(OR(A334="",ISBLANK(Qualification!T344)),"",IF(Qualification!AC344=TRUE,INDEX(coderesult,MATCH(Qualification!T344,libresult,0)),Qualification!T344))</f>
        <v/>
      </c>
      <c r="O334" s="50" t="str">
        <f>IF(OR(A334="",ISBLANK(Qualification!U344),Qualification!U344="-"),"",IF(ISNA(MATCH(Qualification!U344,libtwolang,0)),Qualification!U344,IF(Qualification!AC344=TRUE,INDEX(codetwolang,MATCH(Qualification!U344,libtwolang,0)),Qualification!U344)))</f>
        <v/>
      </c>
      <c r="P334" s="50" t="str">
        <f>IF(OR(A334="",ISBLANK(Qualification!V344)),"",Qualification!V344)</f>
        <v/>
      </c>
    </row>
    <row r="335" spans="1:16">
      <c r="A335" s="26" t="str">
        <f>IF(Qualification!$A345&lt;&gt;"",IF(Qualification!C345&lt;&gt;"",IF(Qualification!C345="LOC.ID",CONCATENATE("LOC.",Qualification!AG$12),Qualification!C345),""),"")</f>
        <v/>
      </c>
      <c r="B335" s="51" t="str">
        <f>IF(A335&lt;&gt;"",Qualification!J345,"")</f>
        <v/>
      </c>
      <c r="C335" s="26" t="str">
        <f>IF(A335&lt;&gt;"",IF(Qualification!E345=TRUE,INDEX(codesex,MATCH(Qualification!D345,libsex,0)),Qualification!D345),"")</f>
        <v/>
      </c>
      <c r="D335" s="104" t="str">
        <f>IF(OR(A335="",ISBLANK(Qualification!F345)),"",Qualification!F345)</f>
        <v/>
      </c>
      <c r="E335" s="26" t="str">
        <f>IF(A335&lt;&gt;"",IF(Qualification!I345=TRUE,IF(INDEX(codegem,MATCH(Qualification!H345,libgem,0))&lt;8000,INDEX(codegem,MATCH(Qualification!H345,libgem,0)),""),Qualification!H345),"")</f>
        <v/>
      </c>
      <c r="F335" s="26" t="str">
        <f>IF(A335&lt;&gt;"",IF(Qualification!I345=TRUE,INDEX(codegemhist,MATCH(Qualification!H345,libgem,0)),""),"")</f>
        <v/>
      </c>
      <c r="G335" s="26" t="str">
        <f>IF(A335&lt;&gt;"",IF(Qualification!I345=TRUE,IF(INDEX(codegem,MATCH(Qualification!H345,libgem,0))&gt;=8000,INDEX(codegem,MATCH(Qualification!H345,libgem,0)),""),Qualification!H345),"")</f>
        <v/>
      </c>
      <c r="H335" s="26" t="str">
        <f>IF(A335&lt;&gt;"",IF(Qualification!Y345=TRUE,INDEX(libcatidinst,MATCH(Qualification!P345,libinst,0)),""),"")</f>
        <v/>
      </c>
      <c r="I335" s="26" t="str">
        <f>IF(OR(A335="",ISBLANK(Qualification!P345)),"",IF(Qualification!Y345=TRUE,INDEX(codeinst,MATCH(Qualification!P345,libinst,0)),Qualification!P345))</f>
        <v/>
      </c>
      <c r="J335" s="26" t="str">
        <f>IF(OR(A335="",ISBLANK(Qualification!Q345)),"",IF(Qualification!Z345=TRUE,INDEX(codetform,MATCH(Qualification!Q345,libtform,0)),Qualification!Q345))</f>
        <v/>
      </c>
      <c r="K335" s="26" t="str">
        <f t="shared" si="5"/>
        <v/>
      </c>
      <c r="L335" s="104" t="str">
        <f>IF(OR(A335="",ISBLANK(Qualification!R345)),"",Qualification!R345)</f>
        <v/>
      </c>
      <c r="M335" s="50" t="str">
        <f>IF(OR(A335="",ISBLANK(Qualification!S345)),"",Qualification!S345)</f>
        <v/>
      </c>
      <c r="N335" s="50" t="str">
        <f>IF(OR(A335="",ISBLANK(Qualification!T345)),"",IF(Qualification!AC345=TRUE,INDEX(coderesult,MATCH(Qualification!T345,libresult,0)),Qualification!T345))</f>
        <v/>
      </c>
      <c r="O335" s="50" t="str">
        <f>IF(OR(A335="",ISBLANK(Qualification!U345),Qualification!U345="-"),"",IF(ISNA(MATCH(Qualification!U345,libtwolang,0)),Qualification!U345,IF(Qualification!AC345=TRUE,INDEX(codetwolang,MATCH(Qualification!U345,libtwolang,0)),Qualification!U345)))</f>
        <v/>
      </c>
      <c r="P335" s="50" t="str">
        <f>IF(OR(A335="",ISBLANK(Qualification!V345)),"",Qualification!V345)</f>
        <v/>
      </c>
    </row>
    <row r="336" spans="1:16">
      <c r="A336" s="26" t="str">
        <f>IF(Qualification!$A346&lt;&gt;"",IF(Qualification!C346&lt;&gt;"",IF(Qualification!C346="LOC.ID",CONCATENATE("LOC.",Qualification!AG$12),Qualification!C346),""),"")</f>
        <v/>
      </c>
      <c r="B336" s="51" t="str">
        <f>IF(A336&lt;&gt;"",Qualification!J346,"")</f>
        <v/>
      </c>
      <c r="C336" s="26" t="str">
        <f>IF(A336&lt;&gt;"",IF(Qualification!E346=TRUE,INDEX(codesex,MATCH(Qualification!D346,libsex,0)),Qualification!D346),"")</f>
        <v/>
      </c>
      <c r="D336" s="104" t="str">
        <f>IF(OR(A336="",ISBLANK(Qualification!F346)),"",Qualification!F346)</f>
        <v/>
      </c>
      <c r="E336" s="26" t="str">
        <f>IF(A336&lt;&gt;"",IF(Qualification!I346=TRUE,IF(INDEX(codegem,MATCH(Qualification!H346,libgem,0))&lt;8000,INDEX(codegem,MATCH(Qualification!H346,libgem,0)),""),Qualification!H346),"")</f>
        <v/>
      </c>
      <c r="F336" s="26" t="str">
        <f>IF(A336&lt;&gt;"",IF(Qualification!I346=TRUE,INDEX(codegemhist,MATCH(Qualification!H346,libgem,0)),""),"")</f>
        <v/>
      </c>
      <c r="G336" s="26" t="str">
        <f>IF(A336&lt;&gt;"",IF(Qualification!I346=TRUE,IF(INDEX(codegem,MATCH(Qualification!H346,libgem,0))&gt;=8000,INDEX(codegem,MATCH(Qualification!H346,libgem,0)),""),Qualification!H346),"")</f>
        <v/>
      </c>
      <c r="H336" s="26" t="str">
        <f>IF(A336&lt;&gt;"",IF(Qualification!Y346=TRUE,INDEX(libcatidinst,MATCH(Qualification!P346,libinst,0)),""),"")</f>
        <v/>
      </c>
      <c r="I336" s="26" t="str">
        <f>IF(OR(A336="",ISBLANK(Qualification!P346)),"",IF(Qualification!Y346=TRUE,INDEX(codeinst,MATCH(Qualification!P346,libinst,0)),Qualification!P346))</f>
        <v/>
      </c>
      <c r="J336" s="26" t="str">
        <f>IF(OR(A336="",ISBLANK(Qualification!Q346)),"",IF(Qualification!Z346=TRUE,INDEX(codetform,MATCH(Qualification!Q346,libtform,0)),Qualification!Q346))</f>
        <v/>
      </c>
      <c r="K336" s="26" t="str">
        <f t="shared" si="5"/>
        <v/>
      </c>
      <c r="L336" s="104" t="str">
        <f>IF(OR(A336="",ISBLANK(Qualification!R346)),"",Qualification!R346)</f>
        <v/>
      </c>
      <c r="M336" s="50" t="str">
        <f>IF(OR(A336="",ISBLANK(Qualification!S346)),"",Qualification!S346)</f>
        <v/>
      </c>
      <c r="N336" s="50" t="str">
        <f>IF(OR(A336="",ISBLANK(Qualification!T346)),"",IF(Qualification!AC346=TRUE,INDEX(coderesult,MATCH(Qualification!T346,libresult,0)),Qualification!T346))</f>
        <v/>
      </c>
      <c r="O336" s="50" t="str">
        <f>IF(OR(A336="",ISBLANK(Qualification!U346),Qualification!U346="-"),"",IF(ISNA(MATCH(Qualification!U346,libtwolang,0)),Qualification!U346,IF(Qualification!AC346=TRUE,INDEX(codetwolang,MATCH(Qualification!U346,libtwolang,0)),Qualification!U346)))</f>
        <v/>
      </c>
      <c r="P336" s="50" t="str">
        <f>IF(OR(A336="",ISBLANK(Qualification!V346)),"",Qualification!V346)</f>
        <v/>
      </c>
    </row>
    <row r="337" spans="1:16">
      <c r="A337" s="26" t="str">
        <f>IF(Qualification!$A347&lt;&gt;"",IF(Qualification!C347&lt;&gt;"",IF(Qualification!C347="LOC.ID",CONCATENATE("LOC.",Qualification!AG$12),Qualification!C347),""),"")</f>
        <v/>
      </c>
      <c r="B337" s="51" t="str">
        <f>IF(A337&lt;&gt;"",Qualification!J347,"")</f>
        <v/>
      </c>
      <c r="C337" s="26" t="str">
        <f>IF(A337&lt;&gt;"",IF(Qualification!E347=TRUE,INDEX(codesex,MATCH(Qualification!D347,libsex,0)),Qualification!D347),"")</f>
        <v/>
      </c>
      <c r="D337" s="104" t="str">
        <f>IF(OR(A337="",ISBLANK(Qualification!F347)),"",Qualification!F347)</f>
        <v/>
      </c>
      <c r="E337" s="26" t="str">
        <f>IF(A337&lt;&gt;"",IF(Qualification!I347=TRUE,IF(INDEX(codegem,MATCH(Qualification!H347,libgem,0))&lt;8000,INDEX(codegem,MATCH(Qualification!H347,libgem,0)),""),Qualification!H347),"")</f>
        <v/>
      </c>
      <c r="F337" s="26" t="str">
        <f>IF(A337&lt;&gt;"",IF(Qualification!I347=TRUE,INDEX(codegemhist,MATCH(Qualification!H347,libgem,0)),""),"")</f>
        <v/>
      </c>
      <c r="G337" s="26" t="str">
        <f>IF(A337&lt;&gt;"",IF(Qualification!I347=TRUE,IF(INDEX(codegem,MATCH(Qualification!H347,libgem,0))&gt;=8000,INDEX(codegem,MATCH(Qualification!H347,libgem,0)),""),Qualification!H347),"")</f>
        <v/>
      </c>
      <c r="H337" s="26" t="str">
        <f>IF(A337&lt;&gt;"",IF(Qualification!Y347=TRUE,INDEX(libcatidinst,MATCH(Qualification!P347,libinst,0)),""),"")</f>
        <v/>
      </c>
      <c r="I337" s="26" t="str">
        <f>IF(OR(A337="",ISBLANK(Qualification!P347)),"",IF(Qualification!Y347=TRUE,INDEX(codeinst,MATCH(Qualification!P347,libinst,0)),Qualification!P347))</f>
        <v/>
      </c>
      <c r="J337" s="26" t="str">
        <f>IF(OR(A337="",ISBLANK(Qualification!Q347)),"",IF(Qualification!Z347=TRUE,INDEX(codetform,MATCH(Qualification!Q347,libtform,0)),Qualification!Q347))</f>
        <v/>
      </c>
      <c r="K337" s="26" t="str">
        <f t="shared" si="5"/>
        <v/>
      </c>
      <c r="L337" s="104" t="str">
        <f>IF(OR(A337="",ISBLANK(Qualification!R347)),"",Qualification!R347)</f>
        <v/>
      </c>
      <c r="M337" s="50" t="str">
        <f>IF(OR(A337="",ISBLANK(Qualification!S347)),"",Qualification!S347)</f>
        <v/>
      </c>
      <c r="N337" s="50" t="str">
        <f>IF(OR(A337="",ISBLANK(Qualification!T347)),"",IF(Qualification!AC347=TRUE,INDEX(coderesult,MATCH(Qualification!T347,libresult,0)),Qualification!T347))</f>
        <v/>
      </c>
      <c r="O337" s="50" t="str">
        <f>IF(OR(A337="",ISBLANK(Qualification!U347),Qualification!U347="-"),"",IF(ISNA(MATCH(Qualification!U347,libtwolang,0)),Qualification!U347,IF(Qualification!AC347=TRUE,INDEX(codetwolang,MATCH(Qualification!U347,libtwolang,0)),Qualification!U347)))</f>
        <v/>
      </c>
      <c r="P337" s="50" t="str">
        <f>IF(OR(A337="",ISBLANK(Qualification!V347)),"",Qualification!V347)</f>
        <v/>
      </c>
    </row>
    <row r="338" spans="1:16">
      <c r="A338" s="26" t="str">
        <f>IF(Qualification!$A348&lt;&gt;"",IF(Qualification!C348&lt;&gt;"",IF(Qualification!C348="LOC.ID",CONCATENATE("LOC.",Qualification!AG$12),Qualification!C348),""),"")</f>
        <v/>
      </c>
      <c r="B338" s="51" t="str">
        <f>IF(A338&lt;&gt;"",Qualification!J348,"")</f>
        <v/>
      </c>
      <c r="C338" s="26" t="str">
        <f>IF(A338&lt;&gt;"",IF(Qualification!E348=TRUE,INDEX(codesex,MATCH(Qualification!D348,libsex,0)),Qualification!D348),"")</f>
        <v/>
      </c>
      <c r="D338" s="104" t="str">
        <f>IF(OR(A338="",ISBLANK(Qualification!F348)),"",Qualification!F348)</f>
        <v/>
      </c>
      <c r="E338" s="26" t="str">
        <f>IF(A338&lt;&gt;"",IF(Qualification!I348=TRUE,IF(INDEX(codegem,MATCH(Qualification!H348,libgem,0))&lt;8000,INDEX(codegem,MATCH(Qualification!H348,libgem,0)),""),Qualification!H348),"")</f>
        <v/>
      </c>
      <c r="F338" s="26" t="str">
        <f>IF(A338&lt;&gt;"",IF(Qualification!I348=TRUE,INDEX(codegemhist,MATCH(Qualification!H348,libgem,0)),""),"")</f>
        <v/>
      </c>
      <c r="G338" s="26" t="str">
        <f>IF(A338&lt;&gt;"",IF(Qualification!I348=TRUE,IF(INDEX(codegem,MATCH(Qualification!H348,libgem,0))&gt;=8000,INDEX(codegem,MATCH(Qualification!H348,libgem,0)),""),Qualification!H348),"")</f>
        <v/>
      </c>
      <c r="H338" s="26" t="str">
        <f>IF(A338&lt;&gt;"",IF(Qualification!Y348=TRUE,INDEX(libcatidinst,MATCH(Qualification!P348,libinst,0)),""),"")</f>
        <v/>
      </c>
      <c r="I338" s="26" t="str">
        <f>IF(OR(A338="",ISBLANK(Qualification!P348)),"",IF(Qualification!Y348=TRUE,INDEX(codeinst,MATCH(Qualification!P348,libinst,0)),Qualification!P348))</f>
        <v/>
      </c>
      <c r="J338" s="26" t="str">
        <f>IF(OR(A338="",ISBLANK(Qualification!Q348)),"",IF(Qualification!Z348=TRUE,INDEX(codetform,MATCH(Qualification!Q348,libtform,0)),Qualification!Q348))</f>
        <v/>
      </c>
      <c r="K338" s="26" t="str">
        <f t="shared" si="5"/>
        <v/>
      </c>
      <c r="L338" s="104" t="str">
        <f>IF(OR(A338="",ISBLANK(Qualification!R348)),"",Qualification!R348)</f>
        <v/>
      </c>
      <c r="M338" s="50" t="str">
        <f>IF(OR(A338="",ISBLANK(Qualification!S348)),"",Qualification!S348)</f>
        <v/>
      </c>
      <c r="N338" s="50" t="str">
        <f>IF(OR(A338="",ISBLANK(Qualification!T348)),"",IF(Qualification!AC348=TRUE,INDEX(coderesult,MATCH(Qualification!T348,libresult,0)),Qualification!T348))</f>
        <v/>
      </c>
      <c r="O338" s="50" t="str">
        <f>IF(OR(A338="",ISBLANK(Qualification!U348),Qualification!U348="-"),"",IF(ISNA(MATCH(Qualification!U348,libtwolang,0)),Qualification!U348,IF(Qualification!AC348=TRUE,INDEX(codetwolang,MATCH(Qualification!U348,libtwolang,0)),Qualification!U348)))</f>
        <v/>
      </c>
      <c r="P338" s="50" t="str">
        <f>IF(OR(A338="",ISBLANK(Qualification!V348)),"",Qualification!V348)</f>
        <v/>
      </c>
    </row>
    <row r="339" spans="1:16">
      <c r="A339" s="26" t="str">
        <f>IF(Qualification!$A349&lt;&gt;"",IF(Qualification!C349&lt;&gt;"",IF(Qualification!C349="LOC.ID",CONCATENATE("LOC.",Qualification!AG$12),Qualification!C349),""),"")</f>
        <v/>
      </c>
      <c r="B339" s="51" t="str">
        <f>IF(A339&lt;&gt;"",Qualification!J349,"")</f>
        <v/>
      </c>
      <c r="C339" s="26" t="str">
        <f>IF(A339&lt;&gt;"",IF(Qualification!E349=TRUE,INDEX(codesex,MATCH(Qualification!D349,libsex,0)),Qualification!D349),"")</f>
        <v/>
      </c>
      <c r="D339" s="104" t="str">
        <f>IF(OR(A339="",ISBLANK(Qualification!F349)),"",Qualification!F349)</f>
        <v/>
      </c>
      <c r="E339" s="26" t="str">
        <f>IF(A339&lt;&gt;"",IF(Qualification!I349=TRUE,IF(INDEX(codegem,MATCH(Qualification!H349,libgem,0))&lt;8000,INDEX(codegem,MATCH(Qualification!H349,libgem,0)),""),Qualification!H349),"")</f>
        <v/>
      </c>
      <c r="F339" s="26" t="str">
        <f>IF(A339&lt;&gt;"",IF(Qualification!I349=TRUE,INDEX(codegemhist,MATCH(Qualification!H349,libgem,0)),""),"")</f>
        <v/>
      </c>
      <c r="G339" s="26" t="str">
        <f>IF(A339&lt;&gt;"",IF(Qualification!I349=TRUE,IF(INDEX(codegem,MATCH(Qualification!H349,libgem,0))&gt;=8000,INDEX(codegem,MATCH(Qualification!H349,libgem,0)),""),Qualification!H349),"")</f>
        <v/>
      </c>
      <c r="H339" s="26" t="str">
        <f>IF(A339&lt;&gt;"",IF(Qualification!Y349=TRUE,INDEX(libcatidinst,MATCH(Qualification!P349,libinst,0)),""),"")</f>
        <v/>
      </c>
      <c r="I339" s="26" t="str">
        <f>IF(OR(A339="",ISBLANK(Qualification!P349)),"",IF(Qualification!Y349=TRUE,INDEX(codeinst,MATCH(Qualification!P349,libinst,0)),Qualification!P349))</f>
        <v/>
      </c>
      <c r="J339" s="26" t="str">
        <f>IF(OR(A339="",ISBLANK(Qualification!Q349)),"",IF(Qualification!Z349=TRUE,INDEX(codetform,MATCH(Qualification!Q349,libtform,0)),Qualification!Q349))</f>
        <v/>
      </c>
      <c r="K339" s="26" t="str">
        <f t="shared" si="5"/>
        <v/>
      </c>
      <c r="L339" s="104" t="str">
        <f>IF(OR(A339="",ISBLANK(Qualification!R349)),"",Qualification!R349)</f>
        <v/>
      </c>
      <c r="M339" s="50" t="str">
        <f>IF(OR(A339="",ISBLANK(Qualification!S349)),"",Qualification!S349)</f>
        <v/>
      </c>
      <c r="N339" s="50" t="str">
        <f>IF(OR(A339="",ISBLANK(Qualification!T349)),"",IF(Qualification!AC349=TRUE,INDEX(coderesult,MATCH(Qualification!T349,libresult,0)),Qualification!T349))</f>
        <v/>
      </c>
      <c r="O339" s="50" t="str">
        <f>IF(OR(A339="",ISBLANK(Qualification!U349),Qualification!U349="-"),"",IF(ISNA(MATCH(Qualification!U349,libtwolang,0)),Qualification!U349,IF(Qualification!AC349=TRUE,INDEX(codetwolang,MATCH(Qualification!U349,libtwolang,0)),Qualification!U349)))</f>
        <v/>
      </c>
      <c r="P339" s="50" t="str">
        <f>IF(OR(A339="",ISBLANK(Qualification!V349)),"",Qualification!V349)</f>
        <v/>
      </c>
    </row>
    <row r="340" spans="1:16">
      <c r="A340" s="26" t="str">
        <f>IF(Qualification!$A350&lt;&gt;"",IF(Qualification!C350&lt;&gt;"",IF(Qualification!C350="LOC.ID",CONCATENATE("LOC.",Qualification!AG$12),Qualification!C350),""),"")</f>
        <v/>
      </c>
      <c r="B340" s="51" t="str">
        <f>IF(A340&lt;&gt;"",Qualification!J350,"")</f>
        <v/>
      </c>
      <c r="C340" s="26" t="str">
        <f>IF(A340&lt;&gt;"",IF(Qualification!E350=TRUE,INDEX(codesex,MATCH(Qualification!D350,libsex,0)),Qualification!D350),"")</f>
        <v/>
      </c>
      <c r="D340" s="104" t="str">
        <f>IF(OR(A340="",ISBLANK(Qualification!F350)),"",Qualification!F350)</f>
        <v/>
      </c>
      <c r="E340" s="26" t="str">
        <f>IF(A340&lt;&gt;"",IF(Qualification!I350=TRUE,IF(INDEX(codegem,MATCH(Qualification!H350,libgem,0))&lt;8000,INDEX(codegem,MATCH(Qualification!H350,libgem,0)),""),Qualification!H350),"")</f>
        <v/>
      </c>
      <c r="F340" s="26" t="str">
        <f>IF(A340&lt;&gt;"",IF(Qualification!I350=TRUE,INDEX(codegemhist,MATCH(Qualification!H350,libgem,0)),""),"")</f>
        <v/>
      </c>
      <c r="G340" s="26" t="str">
        <f>IF(A340&lt;&gt;"",IF(Qualification!I350=TRUE,IF(INDEX(codegem,MATCH(Qualification!H350,libgem,0))&gt;=8000,INDEX(codegem,MATCH(Qualification!H350,libgem,0)),""),Qualification!H350),"")</f>
        <v/>
      </c>
      <c r="H340" s="26" t="str">
        <f>IF(A340&lt;&gt;"",IF(Qualification!Y350=TRUE,INDEX(libcatidinst,MATCH(Qualification!P350,libinst,0)),""),"")</f>
        <v/>
      </c>
      <c r="I340" s="26" t="str">
        <f>IF(OR(A340="",ISBLANK(Qualification!P350)),"",IF(Qualification!Y350=TRUE,INDEX(codeinst,MATCH(Qualification!P350,libinst,0)),Qualification!P350))</f>
        <v/>
      </c>
      <c r="J340" s="26" t="str">
        <f>IF(OR(A340="",ISBLANK(Qualification!Q350)),"",IF(Qualification!Z350=TRUE,INDEX(codetform,MATCH(Qualification!Q350,libtform,0)),Qualification!Q350))</f>
        <v/>
      </c>
      <c r="K340" s="26" t="str">
        <f t="shared" si="5"/>
        <v/>
      </c>
      <c r="L340" s="104" t="str">
        <f>IF(OR(A340="",ISBLANK(Qualification!R350)),"",Qualification!R350)</f>
        <v/>
      </c>
      <c r="M340" s="50" t="str">
        <f>IF(OR(A340="",ISBLANK(Qualification!S350)),"",Qualification!S350)</f>
        <v/>
      </c>
      <c r="N340" s="50" t="str">
        <f>IF(OR(A340="",ISBLANK(Qualification!T350)),"",IF(Qualification!AC350=TRUE,INDEX(coderesult,MATCH(Qualification!T350,libresult,0)),Qualification!T350))</f>
        <v/>
      </c>
      <c r="O340" s="50" t="str">
        <f>IF(OR(A340="",ISBLANK(Qualification!U350),Qualification!U350="-"),"",IF(ISNA(MATCH(Qualification!U350,libtwolang,0)),Qualification!U350,IF(Qualification!AC350=TRUE,INDEX(codetwolang,MATCH(Qualification!U350,libtwolang,0)),Qualification!U350)))</f>
        <v/>
      </c>
      <c r="P340" s="50" t="str">
        <f>IF(OR(A340="",ISBLANK(Qualification!V350)),"",Qualification!V350)</f>
        <v/>
      </c>
    </row>
    <row r="341" spans="1:16">
      <c r="A341" s="26" t="str">
        <f>IF(Qualification!$A351&lt;&gt;"",IF(Qualification!C351&lt;&gt;"",IF(Qualification!C351="LOC.ID",CONCATENATE("LOC.",Qualification!AG$12),Qualification!C351),""),"")</f>
        <v/>
      </c>
      <c r="B341" s="51" t="str">
        <f>IF(A341&lt;&gt;"",Qualification!J351,"")</f>
        <v/>
      </c>
      <c r="C341" s="26" t="str">
        <f>IF(A341&lt;&gt;"",IF(Qualification!E351=TRUE,INDEX(codesex,MATCH(Qualification!D351,libsex,0)),Qualification!D351),"")</f>
        <v/>
      </c>
      <c r="D341" s="104" t="str">
        <f>IF(OR(A341="",ISBLANK(Qualification!F351)),"",Qualification!F351)</f>
        <v/>
      </c>
      <c r="E341" s="26" t="str">
        <f>IF(A341&lt;&gt;"",IF(Qualification!I351=TRUE,IF(INDEX(codegem,MATCH(Qualification!H351,libgem,0))&lt;8000,INDEX(codegem,MATCH(Qualification!H351,libgem,0)),""),Qualification!H351),"")</f>
        <v/>
      </c>
      <c r="F341" s="26" t="str">
        <f>IF(A341&lt;&gt;"",IF(Qualification!I351=TRUE,INDEX(codegemhist,MATCH(Qualification!H351,libgem,0)),""),"")</f>
        <v/>
      </c>
      <c r="G341" s="26" t="str">
        <f>IF(A341&lt;&gt;"",IF(Qualification!I351=TRUE,IF(INDEX(codegem,MATCH(Qualification!H351,libgem,0))&gt;=8000,INDEX(codegem,MATCH(Qualification!H351,libgem,0)),""),Qualification!H351),"")</f>
        <v/>
      </c>
      <c r="H341" s="26" t="str">
        <f>IF(A341&lt;&gt;"",IF(Qualification!Y351=TRUE,INDEX(libcatidinst,MATCH(Qualification!P351,libinst,0)),""),"")</f>
        <v/>
      </c>
      <c r="I341" s="26" t="str">
        <f>IF(OR(A341="",ISBLANK(Qualification!P351)),"",IF(Qualification!Y351=TRUE,INDEX(codeinst,MATCH(Qualification!P351,libinst,0)),Qualification!P351))</f>
        <v/>
      </c>
      <c r="J341" s="26" t="str">
        <f>IF(OR(A341="",ISBLANK(Qualification!Q351)),"",IF(Qualification!Z351=TRUE,INDEX(codetform,MATCH(Qualification!Q351,libtform,0)),Qualification!Q351))</f>
        <v/>
      </c>
      <c r="K341" s="26" t="str">
        <f t="shared" si="5"/>
        <v/>
      </c>
      <c r="L341" s="104" t="str">
        <f>IF(OR(A341="",ISBLANK(Qualification!R351)),"",Qualification!R351)</f>
        <v/>
      </c>
      <c r="M341" s="50" t="str">
        <f>IF(OR(A341="",ISBLANK(Qualification!S351)),"",Qualification!S351)</f>
        <v/>
      </c>
      <c r="N341" s="50" t="str">
        <f>IF(OR(A341="",ISBLANK(Qualification!T351)),"",IF(Qualification!AC351=TRUE,INDEX(coderesult,MATCH(Qualification!T351,libresult,0)),Qualification!T351))</f>
        <v/>
      </c>
      <c r="O341" s="50" t="str">
        <f>IF(OR(A341="",ISBLANK(Qualification!U351),Qualification!U351="-"),"",IF(ISNA(MATCH(Qualification!U351,libtwolang,0)),Qualification!U351,IF(Qualification!AC351=TRUE,INDEX(codetwolang,MATCH(Qualification!U351,libtwolang,0)),Qualification!U351)))</f>
        <v/>
      </c>
      <c r="P341" s="50" t="str">
        <f>IF(OR(A341="",ISBLANK(Qualification!V351)),"",Qualification!V351)</f>
        <v/>
      </c>
    </row>
    <row r="342" spans="1:16">
      <c r="A342" s="26" t="str">
        <f>IF(Qualification!$A352&lt;&gt;"",IF(Qualification!C352&lt;&gt;"",IF(Qualification!C352="LOC.ID",CONCATENATE("LOC.",Qualification!AG$12),Qualification!C352),""),"")</f>
        <v/>
      </c>
      <c r="B342" s="51" t="str">
        <f>IF(A342&lt;&gt;"",Qualification!J352,"")</f>
        <v/>
      </c>
      <c r="C342" s="26" t="str">
        <f>IF(A342&lt;&gt;"",IF(Qualification!E352=TRUE,INDEX(codesex,MATCH(Qualification!D352,libsex,0)),Qualification!D352),"")</f>
        <v/>
      </c>
      <c r="D342" s="104" t="str">
        <f>IF(OR(A342="",ISBLANK(Qualification!F352)),"",Qualification!F352)</f>
        <v/>
      </c>
      <c r="E342" s="26" t="str">
        <f>IF(A342&lt;&gt;"",IF(Qualification!I352=TRUE,IF(INDEX(codegem,MATCH(Qualification!H352,libgem,0))&lt;8000,INDEX(codegem,MATCH(Qualification!H352,libgem,0)),""),Qualification!H352),"")</f>
        <v/>
      </c>
      <c r="F342" s="26" t="str">
        <f>IF(A342&lt;&gt;"",IF(Qualification!I352=TRUE,INDEX(codegemhist,MATCH(Qualification!H352,libgem,0)),""),"")</f>
        <v/>
      </c>
      <c r="G342" s="26" t="str">
        <f>IF(A342&lt;&gt;"",IF(Qualification!I352=TRUE,IF(INDEX(codegem,MATCH(Qualification!H352,libgem,0))&gt;=8000,INDEX(codegem,MATCH(Qualification!H352,libgem,0)),""),Qualification!H352),"")</f>
        <v/>
      </c>
      <c r="H342" s="26" t="str">
        <f>IF(A342&lt;&gt;"",IF(Qualification!Y352=TRUE,INDEX(libcatidinst,MATCH(Qualification!P352,libinst,0)),""),"")</f>
        <v/>
      </c>
      <c r="I342" s="26" t="str">
        <f>IF(OR(A342="",ISBLANK(Qualification!P352)),"",IF(Qualification!Y352=TRUE,INDEX(codeinst,MATCH(Qualification!P352,libinst,0)),Qualification!P352))</f>
        <v/>
      </c>
      <c r="J342" s="26" t="str">
        <f>IF(OR(A342="",ISBLANK(Qualification!Q352)),"",IF(Qualification!Z352=TRUE,INDEX(codetform,MATCH(Qualification!Q352,libtform,0)),Qualification!Q352))</f>
        <v/>
      </c>
      <c r="K342" s="26" t="str">
        <f t="shared" si="5"/>
        <v/>
      </c>
      <c r="L342" s="104" t="str">
        <f>IF(OR(A342="",ISBLANK(Qualification!R352)),"",Qualification!R352)</f>
        <v/>
      </c>
      <c r="M342" s="50" t="str">
        <f>IF(OR(A342="",ISBLANK(Qualification!S352)),"",Qualification!S352)</f>
        <v/>
      </c>
      <c r="N342" s="50" t="str">
        <f>IF(OR(A342="",ISBLANK(Qualification!T352)),"",IF(Qualification!AC352=TRUE,INDEX(coderesult,MATCH(Qualification!T352,libresult,0)),Qualification!T352))</f>
        <v/>
      </c>
      <c r="O342" s="50" t="str">
        <f>IF(OR(A342="",ISBLANK(Qualification!U352),Qualification!U352="-"),"",IF(ISNA(MATCH(Qualification!U352,libtwolang,0)),Qualification!U352,IF(Qualification!AC352=TRUE,INDEX(codetwolang,MATCH(Qualification!U352,libtwolang,0)),Qualification!U352)))</f>
        <v/>
      </c>
      <c r="P342" s="50" t="str">
        <f>IF(OR(A342="",ISBLANK(Qualification!V352)),"",Qualification!V352)</f>
        <v/>
      </c>
    </row>
    <row r="343" spans="1:16">
      <c r="A343" s="26" t="str">
        <f>IF(Qualification!$A353&lt;&gt;"",IF(Qualification!C353&lt;&gt;"",IF(Qualification!C353="LOC.ID",CONCATENATE("LOC.",Qualification!AG$12),Qualification!C353),""),"")</f>
        <v/>
      </c>
      <c r="B343" s="51" t="str">
        <f>IF(A343&lt;&gt;"",Qualification!J353,"")</f>
        <v/>
      </c>
      <c r="C343" s="26" t="str">
        <f>IF(A343&lt;&gt;"",IF(Qualification!E353=TRUE,INDEX(codesex,MATCH(Qualification!D353,libsex,0)),Qualification!D353),"")</f>
        <v/>
      </c>
      <c r="D343" s="104" t="str">
        <f>IF(OR(A343="",ISBLANK(Qualification!F353)),"",Qualification!F353)</f>
        <v/>
      </c>
      <c r="E343" s="26" t="str">
        <f>IF(A343&lt;&gt;"",IF(Qualification!I353=TRUE,IF(INDEX(codegem,MATCH(Qualification!H353,libgem,0))&lt;8000,INDEX(codegem,MATCH(Qualification!H353,libgem,0)),""),Qualification!H353),"")</f>
        <v/>
      </c>
      <c r="F343" s="26" t="str">
        <f>IF(A343&lt;&gt;"",IF(Qualification!I353=TRUE,INDEX(codegemhist,MATCH(Qualification!H353,libgem,0)),""),"")</f>
        <v/>
      </c>
      <c r="G343" s="26" t="str">
        <f>IF(A343&lt;&gt;"",IF(Qualification!I353=TRUE,IF(INDEX(codegem,MATCH(Qualification!H353,libgem,0))&gt;=8000,INDEX(codegem,MATCH(Qualification!H353,libgem,0)),""),Qualification!H353),"")</f>
        <v/>
      </c>
      <c r="H343" s="26" t="str">
        <f>IF(A343&lt;&gt;"",IF(Qualification!Y353=TRUE,INDEX(libcatidinst,MATCH(Qualification!P353,libinst,0)),""),"")</f>
        <v/>
      </c>
      <c r="I343" s="26" t="str">
        <f>IF(OR(A343="",ISBLANK(Qualification!P353)),"",IF(Qualification!Y353=TRUE,INDEX(codeinst,MATCH(Qualification!P353,libinst,0)),Qualification!P353))</f>
        <v/>
      </c>
      <c r="J343" s="26" t="str">
        <f>IF(OR(A343="",ISBLANK(Qualification!Q353)),"",IF(Qualification!Z353=TRUE,INDEX(codetform,MATCH(Qualification!Q353,libtform,0)),Qualification!Q353))</f>
        <v/>
      </c>
      <c r="K343" s="26" t="str">
        <f t="shared" si="5"/>
        <v/>
      </c>
      <c r="L343" s="104" t="str">
        <f>IF(OR(A343="",ISBLANK(Qualification!R353)),"",Qualification!R353)</f>
        <v/>
      </c>
      <c r="M343" s="50" t="str">
        <f>IF(OR(A343="",ISBLANK(Qualification!S353)),"",Qualification!S353)</f>
        <v/>
      </c>
      <c r="N343" s="50" t="str">
        <f>IF(OR(A343="",ISBLANK(Qualification!T353)),"",IF(Qualification!AC353=TRUE,INDEX(coderesult,MATCH(Qualification!T353,libresult,0)),Qualification!T353))</f>
        <v/>
      </c>
      <c r="O343" s="50" t="str">
        <f>IF(OR(A343="",ISBLANK(Qualification!U353),Qualification!U353="-"),"",IF(ISNA(MATCH(Qualification!U353,libtwolang,0)),Qualification!U353,IF(Qualification!AC353=TRUE,INDEX(codetwolang,MATCH(Qualification!U353,libtwolang,0)),Qualification!U353)))</f>
        <v/>
      </c>
      <c r="P343" s="50" t="str">
        <f>IF(OR(A343="",ISBLANK(Qualification!V353)),"",Qualification!V353)</f>
        <v/>
      </c>
    </row>
    <row r="344" spans="1:16">
      <c r="A344" s="26" t="str">
        <f>IF(Qualification!$A354&lt;&gt;"",IF(Qualification!C354&lt;&gt;"",IF(Qualification!C354="LOC.ID",CONCATENATE("LOC.",Qualification!AG$12),Qualification!C354),""),"")</f>
        <v/>
      </c>
      <c r="B344" s="51" t="str">
        <f>IF(A344&lt;&gt;"",Qualification!J354,"")</f>
        <v/>
      </c>
      <c r="C344" s="26" t="str">
        <f>IF(A344&lt;&gt;"",IF(Qualification!E354=TRUE,INDEX(codesex,MATCH(Qualification!D354,libsex,0)),Qualification!D354),"")</f>
        <v/>
      </c>
      <c r="D344" s="104" t="str">
        <f>IF(OR(A344="",ISBLANK(Qualification!F354)),"",Qualification!F354)</f>
        <v/>
      </c>
      <c r="E344" s="26" t="str">
        <f>IF(A344&lt;&gt;"",IF(Qualification!I354=TRUE,IF(INDEX(codegem,MATCH(Qualification!H354,libgem,0))&lt;8000,INDEX(codegem,MATCH(Qualification!H354,libgem,0)),""),Qualification!H354),"")</f>
        <v/>
      </c>
      <c r="F344" s="26" t="str">
        <f>IF(A344&lt;&gt;"",IF(Qualification!I354=TRUE,INDEX(codegemhist,MATCH(Qualification!H354,libgem,0)),""),"")</f>
        <v/>
      </c>
      <c r="G344" s="26" t="str">
        <f>IF(A344&lt;&gt;"",IF(Qualification!I354=TRUE,IF(INDEX(codegem,MATCH(Qualification!H354,libgem,0))&gt;=8000,INDEX(codegem,MATCH(Qualification!H354,libgem,0)),""),Qualification!H354),"")</f>
        <v/>
      </c>
      <c r="H344" s="26" t="str">
        <f>IF(A344&lt;&gt;"",IF(Qualification!Y354=TRUE,INDEX(libcatidinst,MATCH(Qualification!P354,libinst,0)),""),"")</f>
        <v/>
      </c>
      <c r="I344" s="26" t="str">
        <f>IF(OR(A344="",ISBLANK(Qualification!P354)),"",IF(Qualification!Y354=TRUE,INDEX(codeinst,MATCH(Qualification!P354,libinst,0)),Qualification!P354))</f>
        <v/>
      </c>
      <c r="J344" s="26" t="str">
        <f>IF(OR(A344="",ISBLANK(Qualification!Q354)),"",IF(Qualification!Z354=TRUE,INDEX(codetform,MATCH(Qualification!Q354,libtform,0)),Qualification!Q354))</f>
        <v/>
      </c>
      <c r="K344" s="26" t="str">
        <f t="shared" si="5"/>
        <v/>
      </c>
      <c r="L344" s="104" t="str">
        <f>IF(OR(A344="",ISBLANK(Qualification!R354)),"",Qualification!R354)</f>
        <v/>
      </c>
      <c r="M344" s="50" t="str">
        <f>IF(OR(A344="",ISBLANK(Qualification!S354)),"",Qualification!S354)</f>
        <v/>
      </c>
      <c r="N344" s="50" t="str">
        <f>IF(OR(A344="",ISBLANK(Qualification!T354)),"",IF(Qualification!AC354=TRUE,INDEX(coderesult,MATCH(Qualification!T354,libresult,0)),Qualification!T354))</f>
        <v/>
      </c>
      <c r="O344" s="50" t="str">
        <f>IF(OR(A344="",ISBLANK(Qualification!U354),Qualification!U354="-"),"",IF(ISNA(MATCH(Qualification!U354,libtwolang,0)),Qualification!U354,IF(Qualification!AC354=TRUE,INDEX(codetwolang,MATCH(Qualification!U354,libtwolang,0)),Qualification!U354)))</f>
        <v/>
      </c>
      <c r="P344" s="50" t="str">
        <f>IF(OR(A344="",ISBLANK(Qualification!V354)),"",Qualification!V354)</f>
        <v/>
      </c>
    </row>
    <row r="345" spans="1:16">
      <c r="A345" s="26" t="str">
        <f>IF(Qualification!$A355&lt;&gt;"",IF(Qualification!C355&lt;&gt;"",IF(Qualification!C355="LOC.ID",CONCATENATE("LOC.",Qualification!AG$12),Qualification!C355),""),"")</f>
        <v/>
      </c>
      <c r="B345" s="51" t="str">
        <f>IF(A345&lt;&gt;"",Qualification!J355,"")</f>
        <v/>
      </c>
      <c r="C345" s="26" t="str">
        <f>IF(A345&lt;&gt;"",IF(Qualification!E355=TRUE,INDEX(codesex,MATCH(Qualification!D355,libsex,0)),Qualification!D355),"")</f>
        <v/>
      </c>
      <c r="D345" s="104" t="str">
        <f>IF(OR(A345="",ISBLANK(Qualification!F355)),"",Qualification!F355)</f>
        <v/>
      </c>
      <c r="E345" s="26" t="str">
        <f>IF(A345&lt;&gt;"",IF(Qualification!I355=TRUE,IF(INDEX(codegem,MATCH(Qualification!H355,libgem,0))&lt;8000,INDEX(codegem,MATCH(Qualification!H355,libgem,0)),""),Qualification!H355),"")</f>
        <v/>
      </c>
      <c r="F345" s="26" t="str">
        <f>IF(A345&lt;&gt;"",IF(Qualification!I355=TRUE,INDEX(codegemhist,MATCH(Qualification!H355,libgem,0)),""),"")</f>
        <v/>
      </c>
      <c r="G345" s="26" t="str">
        <f>IF(A345&lt;&gt;"",IF(Qualification!I355=TRUE,IF(INDEX(codegem,MATCH(Qualification!H355,libgem,0))&gt;=8000,INDEX(codegem,MATCH(Qualification!H355,libgem,0)),""),Qualification!H355),"")</f>
        <v/>
      </c>
      <c r="H345" s="26" t="str">
        <f>IF(A345&lt;&gt;"",IF(Qualification!Y355=TRUE,INDEX(libcatidinst,MATCH(Qualification!P355,libinst,0)),""),"")</f>
        <v/>
      </c>
      <c r="I345" s="26" t="str">
        <f>IF(OR(A345="",ISBLANK(Qualification!P355)),"",IF(Qualification!Y355=TRUE,INDEX(codeinst,MATCH(Qualification!P355,libinst,0)),Qualification!P355))</f>
        <v/>
      </c>
      <c r="J345" s="26" t="str">
        <f>IF(OR(A345="",ISBLANK(Qualification!Q355)),"",IF(Qualification!Z355=TRUE,INDEX(codetform,MATCH(Qualification!Q355,libtform,0)),Qualification!Q355))</f>
        <v/>
      </c>
      <c r="K345" s="26" t="str">
        <f t="shared" si="5"/>
        <v/>
      </c>
      <c r="L345" s="104" t="str">
        <f>IF(OR(A345="",ISBLANK(Qualification!R355)),"",Qualification!R355)</f>
        <v/>
      </c>
      <c r="M345" s="50" t="str">
        <f>IF(OR(A345="",ISBLANK(Qualification!S355)),"",Qualification!S355)</f>
        <v/>
      </c>
      <c r="N345" s="50" t="str">
        <f>IF(OR(A345="",ISBLANK(Qualification!T355)),"",IF(Qualification!AC355=TRUE,INDEX(coderesult,MATCH(Qualification!T355,libresult,0)),Qualification!T355))</f>
        <v/>
      </c>
      <c r="O345" s="50" t="str">
        <f>IF(OR(A345="",ISBLANK(Qualification!U355),Qualification!U355="-"),"",IF(ISNA(MATCH(Qualification!U355,libtwolang,0)),Qualification!U355,IF(Qualification!AC355=TRUE,INDEX(codetwolang,MATCH(Qualification!U355,libtwolang,0)),Qualification!U355)))</f>
        <v/>
      </c>
      <c r="P345" s="50" t="str">
        <f>IF(OR(A345="",ISBLANK(Qualification!V355)),"",Qualification!V355)</f>
        <v/>
      </c>
    </row>
    <row r="346" spans="1:16">
      <c r="A346" s="26" t="str">
        <f>IF(Qualification!$A356&lt;&gt;"",IF(Qualification!C356&lt;&gt;"",IF(Qualification!C356="LOC.ID",CONCATENATE("LOC.",Qualification!AG$12),Qualification!C356),""),"")</f>
        <v/>
      </c>
      <c r="B346" s="51" t="str">
        <f>IF(A346&lt;&gt;"",Qualification!J356,"")</f>
        <v/>
      </c>
      <c r="C346" s="26" t="str">
        <f>IF(A346&lt;&gt;"",IF(Qualification!E356=TRUE,INDEX(codesex,MATCH(Qualification!D356,libsex,0)),Qualification!D356),"")</f>
        <v/>
      </c>
      <c r="D346" s="104" t="str">
        <f>IF(OR(A346="",ISBLANK(Qualification!F356)),"",Qualification!F356)</f>
        <v/>
      </c>
      <c r="E346" s="26" t="str">
        <f>IF(A346&lt;&gt;"",IF(Qualification!I356=TRUE,IF(INDEX(codegem,MATCH(Qualification!H356,libgem,0))&lt;8000,INDEX(codegem,MATCH(Qualification!H356,libgem,0)),""),Qualification!H356),"")</f>
        <v/>
      </c>
      <c r="F346" s="26" t="str">
        <f>IF(A346&lt;&gt;"",IF(Qualification!I356=TRUE,INDEX(codegemhist,MATCH(Qualification!H356,libgem,0)),""),"")</f>
        <v/>
      </c>
      <c r="G346" s="26" t="str">
        <f>IF(A346&lt;&gt;"",IF(Qualification!I356=TRUE,IF(INDEX(codegem,MATCH(Qualification!H356,libgem,0))&gt;=8000,INDEX(codegem,MATCH(Qualification!H356,libgem,0)),""),Qualification!H356),"")</f>
        <v/>
      </c>
      <c r="H346" s="26" t="str">
        <f>IF(A346&lt;&gt;"",IF(Qualification!Y356=TRUE,INDEX(libcatidinst,MATCH(Qualification!P356,libinst,0)),""),"")</f>
        <v/>
      </c>
      <c r="I346" s="26" t="str">
        <f>IF(OR(A346="",ISBLANK(Qualification!P356)),"",IF(Qualification!Y356=TRUE,INDEX(codeinst,MATCH(Qualification!P356,libinst,0)),Qualification!P356))</f>
        <v/>
      </c>
      <c r="J346" s="26" t="str">
        <f>IF(OR(A346="",ISBLANK(Qualification!Q356)),"",IF(Qualification!Z356=TRUE,INDEX(codetform,MATCH(Qualification!Q356,libtform,0)),Qualification!Q356))</f>
        <v/>
      </c>
      <c r="K346" s="26" t="str">
        <f t="shared" si="5"/>
        <v/>
      </c>
      <c r="L346" s="104" t="str">
        <f>IF(OR(A346="",ISBLANK(Qualification!R356)),"",Qualification!R356)</f>
        <v/>
      </c>
      <c r="M346" s="50" t="str">
        <f>IF(OR(A346="",ISBLANK(Qualification!S356)),"",Qualification!S356)</f>
        <v/>
      </c>
      <c r="N346" s="50" t="str">
        <f>IF(OR(A346="",ISBLANK(Qualification!T356)),"",IF(Qualification!AC356=TRUE,INDEX(coderesult,MATCH(Qualification!T356,libresult,0)),Qualification!T356))</f>
        <v/>
      </c>
      <c r="O346" s="50" t="str">
        <f>IF(OR(A346="",ISBLANK(Qualification!U356),Qualification!U356="-"),"",IF(ISNA(MATCH(Qualification!U356,libtwolang,0)),Qualification!U356,IF(Qualification!AC356=TRUE,INDEX(codetwolang,MATCH(Qualification!U356,libtwolang,0)),Qualification!U356)))</f>
        <v/>
      </c>
      <c r="P346" s="50" t="str">
        <f>IF(OR(A346="",ISBLANK(Qualification!V356)),"",Qualification!V356)</f>
        <v/>
      </c>
    </row>
    <row r="347" spans="1:16">
      <c r="A347" s="26" t="str">
        <f>IF(Qualification!$A357&lt;&gt;"",IF(Qualification!C357&lt;&gt;"",IF(Qualification!C357="LOC.ID",CONCATENATE("LOC.",Qualification!AG$12),Qualification!C357),""),"")</f>
        <v/>
      </c>
      <c r="B347" s="51" t="str">
        <f>IF(A347&lt;&gt;"",Qualification!J357,"")</f>
        <v/>
      </c>
      <c r="C347" s="26" t="str">
        <f>IF(A347&lt;&gt;"",IF(Qualification!E357=TRUE,INDEX(codesex,MATCH(Qualification!D357,libsex,0)),Qualification!D357),"")</f>
        <v/>
      </c>
      <c r="D347" s="104" t="str">
        <f>IF(OR(A347="",ISBLANK(Qualification!F357)),"",Qualification!F357)</f>
        <v/>
      </c>
      <c r="E347" s="26" t="str">
        <f>IF(A347&lt;&gt;"",IF(Qualification!I357=TRUE,IF(INDEX(codegem,MATCH(Qualification!H357,libgem,0))&lt;8000,INDEX(codegem,MATCH(Qualification!H357,libgem,0)),""),Qualification!H357),"")</f>
        <v/>
      </c>
      <c r="F347" s="26" t="str">
        <f>IF(A347&lt;&gt;"",IF(Qualification!I357=TRUE,INDEX(codegemhist,MATCH(Qualification!H357,libgem,0)),""),"")</f>
        <v/>
      </c>
      <c r="G347" s="26" t="str">
        <f>IF(A347&lt;&gt;"",IF(Qualification!I357=TRUE,IF(INDEX(codegem,MATCH(Qualification!H357,libgem,0))&gt;=8000,INDEX(codegem,MATCH(Qualification!H357,libgem,0)),""),Qualification!H357),"")</f>
        <v/>
      </c>
      <c r="H347" s="26" t="str">
        <f>IF(A347&lt;&gt;"",IF(Qualification!Y357=TRUE,INDEX(libcatidinst,MATCH(Qualification!P357,libinst,0)),""),"")</f>
        <v/>
      </c>
      <c r="I347" s="26" t="str">
        <f>IF(OR(A347="",ISBLANK(Qualification!P357)),"",IF(Qualification!Y357=TRUE,INDEX(codeinst,MATCH(Qualification!P357,libinst,0)),Qualification!P357))</f>
        <v/>
      </c>
      <c r="J347" s="26" t="str">
        <f>IF(OR(A347="",ISBLANK(Qualification!Q357)),"",IF(Qualification!Z357=TRUE,INDEX(codetform,MATCH(Qualification!Q357,libtform,0)),Qualification!Q357))</f>
        <v/>
      </c>
      <c r="K347" s="26" t="str">
        <f t="shared" si="5"/>
        <v/>
      </c>
      <c r="L347" s="104" t="str">
        <f>IF(OR(A347="",ISBLANK(Qualification!R357)),"",Qualification!R357)</f>
        <v/>
      </c>
      <c r="M347" s="50" t="str">
        <f>IF(OR(A347="",ISBLANK(Qualification!S357)),"",Qualification!S357)</f>
        <v/>
      </c>
      <c r="N347" s="50" t="str">
        <f>IF(OR(A347="",ISBLANK(Qualification!T357)),"",IF(Qualification!AC357=TRUE,INDEX(coderesult,MATCH(Qualification!T357,libresult,0)),Qualification!T357))</f>
        <v/>
      </c>
      <c r="O347" s="50" t="str">
        <f>IF(OR(A347="",ISBLANK(Qualification!U357),Qualification!U357="-"),"",IF(ISNA(MATCH(Qualification!U357,libtwolang,0)),Qualification!U357,IF(Qualification!AC357=TRUE,INDEX(codetwolang,MATCH(Qualification!U357,libtwolang,0)),Qualification!U357)))</f>
        <v/>
      </c>
      <c r="P347" s="50" t="str">
        <f>IF(OR(A347="",ISBLANK(Qualification!V357)),"",Qualification!V357)</f>
        <v/>
      </c>
    </row>
    <row r="348" spans="1:16">
      <c r="A348" s="26" t="str">
        <f>IF(Qualification!$A358&lt;&gt;"",IF(Qualification!C358&lt;&gt;"",IF(Qualification!C358="LOC.ID",CONCATENATE("LOC.",Qualification!AG$12),Qualification!C358),""),"")</f>
        <v/>
      </c>
      <c r="B348" s="51" t="str">
        <f>IF(A348&lt;&gt;"",Qualification!J358,"")</f>
        <v/>
      </c>
      <c r="C348" s="26" t="str">
        <f>IF(A348&lt;&gt;"",IF(Qualification!E358=TRUE,INDEX(codesex,MATCH(Qualification!D358,libsex,0)),Qualification!D358),"")</f>
        <v/>
      </c>
      <c r="D348" s="104" t="str">
        <f>IF(OR(A348="",ISBLANK(Qualification!F358)),"",Qualification!F358)</f>
        <v/>
      </c>
      <c r="E348" s="26" t="str">
        <f>IF(A348&lt;&gt;"",IF(Qualification!I358=TRUE,IF(INDEX(codegem,MATCH(Qualification!H358,libgem,0))&lt;8000,INDEX(codegem,MATCH(Qualification!H358,libgem,0)),""),Qualification!H358),"")</f>
        <v/>
      </c>
      <c r="F348" s="26" t="str">
        <f>IF(A348&lt;&gt;"",IF(Qualification!I358=TRUE,INDEX(codegemhist,MATCH(Qualification!H358,libgem,0)),""),"")</f>
        <v/>
      </c>
      <c r="G348" s="26" t="str">
        <f>IF(A348&lt;&gt;"",IF(Qualification!I358=TRUE,IF(INDEX(codegem,MATCH(Qualification!H358,libgem,0))&gt;=8000,INDEX(codegem,MATCH(Qualification!H358,libgem,0)),""),Qualification!H358),"")</f>
        <v/>
      </c>
      <c r="H348" s="26" t="str">
        <f>IF(A348&lt;&gt;"",IF(Qualification!Y358=TRUE,INDEX(libcatidinst,MATCH(Qualification!P358,libinst,0)),""),"")</f>
        <v/>
      </c>
      <c r="I348" s="26" t="str">
        <f>IF(OR(A348="",ISBLANK(Qualification!P358)),"",IF(Qualification!Y358=TRUE,INDEX(codeinst,MATCH(Qualification!P358,libinst,0)),Qualification!P358))</f>
        <v/>
      </c>
      <c r="J348" s="26" t="str">
        <f>IF(OR(A348="",ISBLANK(Qualification!Q358)),"",IF(Qualification!Z358=TRUE,INDEX(codetform,MATCH(Qualification!Q358,libtform,0)),Qualification!Q358))</f>
        <v/>
      </c>
      <c r="K348" s="26" t="str">
        <f t="shared" si="5"/>
        <v/>
      </c>
      <c r="L348" s="104" t="str">
        <f>IF(OR(A348="",ISBLANK(Qualification!R358)),"",Qualification!R358)</f>
        <v/>
      </c>
      <c r="M348" s="50" t="str">
        <f>IF(OR(A348="",ISBLANK(Qualification!S358)),"",Qualification!S358)</f>
        <v/>
      </c>
      <c r="N348" s="50" t="str">
        <f>IF(OR(A348="",ISBLANK(Qualification!T358)),"",IF(Qualification!AC358=TRUE,INDEX(coderesult,MATCH(Qualification!T358,libresult,0)),Qualification!T358))</f>
        <v/>
      </c>
      <c r="O348" s="50" t="str">
        <f>IF(OR(A348="",ISBLANK(Qualification!U358),Qualification!U358="-"),"",IF(ISNA(MATCH(Qualification!U358,libtwolang,0)),Qualification!U358,IF(Qualification!AC358=TRUE,INDEX(codetwolang,MATCH(Qualification!U358,libtwolang,0)),Qualification!U358)))</f>
        <v/>
      </c>
      <c r="P348" s="50" t="str">
        <f>IF(OR(A348="",ISBLANK(Qualification!V358)),"",Qualification!V358)</f>
        <v/>
      </c>
    </row>
    <row r="349" spans="1:16">
      <c r="A349" s="26" t="str">
        <f>IF(Qualification!$A359&lt;&gt;"",IF(Qualification!C359&lt;&gt;"",IF(Qualification!C359="LOC.ID",CONCATENATE("LOC.",Qualification!AG$12),Qualification!C359),""),"")</f>
        <v/>
      </c>
      <c r="B349" s="51" t="str">
        <f>IF(A349&lt;&gt;"",Qualification!J359,"")</f>
        <v/>
      </c>
      <c r="C349" s="26" t="str">
        <f>IF(A349&lt;&gt;"",IF(Qualification!E359=TRUE,INDEX(codesex,MATCH(Qualification!D359,libsex,0)),Qualification!D359),"")</f>
        <v/>
      </c>
      <c r="D349" s="104" t="str">
        <f>IF(OR(A349="",ISBLANK(Qualification!F359)),"",Qualification!F359)</f>
        <v/>
      </c>
      <c r="E349" s="26" t="str">
        <f>IF(A349&lt;&gt;"",IF(Qualification!I359=TRUE,IF(INDEX(codegem,MATCH(Qualification!H359,libgem,0))&lt;8000,INDEX(codegem,MATCH(Qualification!H359,libgem,0)),""),Qualification!H359),"")</f>
        <v/>
      </c>
      <c r="F349" s="26" t="str">
        <f>IF(A349&lt;&gt;"",IF(Qualification!I359=TRUE,INDEX(codegemhist,MATCH(Qualification!H359,libgem,0)),""),"")</f>
        <v/>
      </c>
      <c r="G349" s="26" t="str">
        <f>IF(A349&lt;&gt;"",IF(Qualification!I359=TRUE,IF(INDEX(codegem,MATCH(Qualification!H359,libgem,0))&gt;=8000,INDEX(codegem,MATCH(Qualification!H359,libgem,0)),""),Qualification!H359),"")</f>
        <v/>
      </c>
      <c r="H349" s="26" t="str">
        <f>IF(A349&lt;&gt;"",IF(Qualification!Y359=TRUE,INDEX(libcatidinst,MATCH(Qualification!P359,libinst,0)),""),"")</f>
        <v/>
      </c>
      <c r="I349" s="26" t="str">
        <f>IF(OR(A349="",ISBLANK(Qualification!P359)),"",IF(Qualification!Y359=TRUE,INDEX(codeinst,MATCH(Qualification!P359,libinst,0)),Qualification!P359))</f>
        <v/>
      </c>
      <c r="J349" s="26" t="str">
        <f>IF(OR(A349="",ISBLANK(Qualification!Q359)),"",IF(Qualification!Z359=TRUE,INDEX(codetform,MATCH(Qualification!Q359,libtform,0)),Qualification!Q359))</f>
        <v/>
      </c>
      <c r="K349" s="26" t="str">
        <f t="shared" si="5"/>
        <v/>
      </c>
      <c r="L349" s="104" t="str">
        <f>IF(OR(A349="",ISBLANK(Qualification!R359)),"",Qualification!R359)</f>
        <v/>
      </c>
      <c r="M349" s="50" t="str">
        <f>IF(OR(A349="",ISBLANK(Qualification!S359)),"",Qualification!S359)</f>
        <v/>
      </c>
      <c r="N349" s="50" t="str">
        <f>IF(OR(A349="",ISBLANK(Qualification!T359)),"",IF(Qualification!AC359=TRUE,INDEX(coderesult,MATCH(Qualification!T359,libresult,0)),Qualification!T359))</f>
        <v/>
      </c>
      <c r="O349" s="50" t="str">
        <f>IF(OR(A349="",ISBLANK(Qualification!U359),Qualification!U359="-"),"",IF(ISNA(MATCH(Qualification!U359,libtwolang,0)),Qualification!U359,IF(Qualification!AC359=TRUE,INDEX(codetwolang,MATCH(Qualification!U359,libtwolang,0)),Qualification!U359)))</f>
        <v/>
      </c>
      <c r="P349" s="50" t="str">
        <f>IF(OR(A349="",ISBLANK(Qualification!V359)),"",Qualification!V359)</f>
        <v/>
      </c>
    </row>
    <row r="350" spans="1:16">
      <c r="A350" s="26" t="str">
        <f>IF(Qualification!$A360&lt;&gt;"",IF(Qualification!C360&lt;&gt;"",IF(Qualification!C360="LOC.ID",CONCATENATE("LOC.",Qualification!AG$12),Qualification!C360),""),"")</f>
        <v/>
      </c>
      <c r="B350" s="51" t="str">
        <f>IF(A350&lt;&gt;"",Qualification!J360,"")</f>
        <v/>
      </c>
      <c r="C350" s="26" t="str">
        <f>IF(A350&lt;&gt;"",IF(Qualification!E360=TRUE,INDEX(codesex,MATCH(Qualification!D360,libsex,0)),Qualification!D360),"")</f>
        <v/>
      </c>
      <c r="D350" s="104" t="str">
        <f>IF(OR(A350="",ISBLANK(Qualification!F360)),"",Qualification!F360)</f>
        <v/>
      </c>
      <c r="E350" s="26" t="str">
        <f>IF(A350&lt;&gt;"",IF(Qualification!I360=TRUE,IF(INDEX(codegem,MATCH(Qualification!H360,libgem,0))&lt;8000,INDEX(codegem,MATCH(Qualification!H360,libgem,0)),""),Qualification!H360),"")</f>
        <v/>
      </c>
      <c r="F350" s="26" t="str">
        <f>IF(A350&lt;&gt;"",IF(Qualification!I360=TRUE,INDEX(codegemhist,MATCH(Qualification!H360,libgem,0)),""),"")</f>
        <v/>
      </c>
      <c r="G350" s="26" t="str">
        <f>IF(A350&lt;&gt;"",IF(Qualification!I360=TRUE,IF(INDEX(codegem,MATCH(Qualification!H360,libgem,0))&gt;=8000,INDEX(codegem,MATCH(Qualification!H360,libgem,0)),""),Qualification!H360),"")</f>
        <v/>
      </c>
      <c r="H350" s="26" t="str">
        <f>IF(A350&lt;&gt;"",IF(Qualification!Y360=TRUE,INDEX(libcatidinst,MATCH(Qualification!P360,libinst,0)),""),"")</f>
        <v/>
      </c>
      <c r="I350" s="26" t="str">
        <f>IF(OR(A350="",ISBLANK(Qualification!P360)),"",IF(Qualification!Y360=TRUE,INDEX(codeinst,MATCH(Qualification!P360,libinst,0)),Qualification!P360))</f>
        <v/>
      </c>
      <c r="J350" s="26" t="str">
        <f>IF(OR(A350="",ISBLANK(Qualification!Q360)),"",IF(Qualification!Z360=TRUE,INDEX(codetform,MATCH(Qualification!Q360,libtform,0)),Qualification!Q360))</f>
        <v/>
      </c>
      <c r="K350" s="26" t="str">
        <f t="shared" si="5"/>
        <v/>
      </c>
      <c r="L350" s="104" t="str">
        <f>IF(OR(A350="",ISBLANK(Qualification!R360)),"",Qualification!R360)</f>
        <v/>
      </c>
      <c r="M350" s="50" t="str">
        <f>IF(OR(A350="",ISBLANK(Qualification!S360)),"",Qualification!S360)</f>
        <v/>
      </c>
      <c r="N350" s="50" t="str">
        <f>IF(OR(A350="",ISBLANK(Qualification!T360)),"",IF(Qualification!AC360=TRUE,INDEX(coderesult,MATCH(Qualification!T360,libresult,0)),Qualification!T360))</f>
        <v/>
      </c>
      <c r="O350" s="50" t="str">
        <f>IF(OR(A350="",ISBLANK(Qualification!U360),Qualification!U360="-"),"",IF(ISNA(MATCH(Qualification!U360,libtwolang,0)),Qualification!U360,IF(Qualification!AC360=TRUE,INDEX(codetwolang,MATCH(Qualification!U360,libtwolang,0)),Qualification!U360)))</f>
        <v/>
      </c>
      <c r="P350" s="50" t="str">
        <f>IF(OR(A350="",ISBLANK(Qualification!V360)),"",Qualification!V360)</f>
        <v/>
      </c>
    </row>
    <row r="351" spans="1:16">
      <c r="A351" s="26" t="str">
        <f>IF(Qualification!$A361&lt;&gt;"",IF(Qualification!C361&lt;&gt;"",IF(Qualification!C361="LOC.ID",CONCATENATE("LOC.",Qualification!AG$12),Qualification!C361),""),"")</f>
        <v/>
      </c>
      <c r="B351" s="51" t="str">
        <f>IF(A351&lt;&gt;"",Qualification!J361,"")</f>
        <v/>
      </c>
      <c r="C351" s="26" t="str">
        <f>IF(A351&lt;&gt;"",IF(Qualification!E361=TRUE,INDEX(codesex,MATCH(Qualification!D361,libsex,0)),Qualification!D361),"")</f>
        <v/>
      </c>
      <c r="D351" s="104" t="str">
        <f>IF(OR(A351="",ISBLANK(Qualification!F361)),"",Qualification!F361)</f>
        <v/>
      </c>
      <c r="E351" s="26" t="str">
        <f>IF(A351&lt;&gt;"",IF(Qualification!I361=TRUE,IF(INDEX(codegem,MATCH(Qualification!H361,libgem,0))&lt;8000,INDEX(codegem,MATCH(Qualification!H361,libgem,0)),""),Qualification!H361),"")</f>
        <v/>
      </c>
      <c r="F351" s="26" t="str">
        <f>IF(A351&lt;&gt;"",IF(Qualification!I361=TRUE,INDEX(codegemhist,MATCH(Qualification!H361,libgem,0)),""),"")</f>
        <v/>
      </c>
      <c r="G351" s="26" t="str">
        <f>IF(A351&lt;&gt;"",IF(Qualification!I361=TRUE,IF(INDEX(codegem,MATCH(Qualification!H361,libgem,0))&gt;=8000,INDEX(codegem,MATCH(Qualification!H361,libgem,0)),""),Qualification!H361),"")</f>
        <v/>
      </c>
      <c r="H351" s="26" t="str">
        <f>IF(A351&lt;&gt;"",IF(Qualification!Y361=TRUE,INDEX(libcatidinst,MATCH(Qualification!P361,libinst,0)),""),"")</f>
        <v/>
      </c>
      <c r="I351" s="26" t="str">
        <f>IF(OR(A351="",ISBLANK(Qualification!P361)),"",IF(Qualification!Y361=TRUE,INDEX(codeinst,MATCH(Qualification!P361,libinst,0)),Qualification!P361))</f>
        <v/>
      </c>
      <c r="J351" s="26" t="str">
        <f>IF(OR(A351="",ISBLANK(Qualification!Q361)),"",IF(Qualification!Z361=TRUE,INDEX(codetform,MATCH(Qualification!Q361,libtform,0)),Qualification!Q361))</f>
        <v/>
      </c>
      <c r="K351" s="26" t="str">
        <f t="shared" si="5"/>
        <v/>
      </c>
      <c r="L351" s="104" t="str">
        <f>IF(OR(A351="",ISBLANK(Qualification!R361)),"",Qualification!R361)</f>
        <v/>
      </c>
      <c r="M351" s="50" t="str">
        <f>IF(OR(A351="",ISBLANK(Qualification!S361)),"",Qualification!S361)</f>
        <v/>
      </c>
      <c r="N351" s="50" t="str">
        <f>IF(OR(A351="",ISBLANK(Qualification!T361)),"",IF(Qualification!AC361=TRUE,INDEX(coderesult,MATCH(Qualification!T361,libresult,0)),Qualification!T361))</f>
        <v/>
      </c>
      <c r="O351" s="50" t="str">
        <f>IF(OR(A351="",ISBLANK(Qualification!U361),Qualification!U361="-"),"",IF(ISNA(MATCH(Qualification!U361,libtwolang,0)),Qualification!U361,IF(Qualification!AC361=TRUE,INDEX(codetwolang,MATCH(Qualification!U361,libtwolang,0)),Qualification!U361)))</f>
        <v/>
      </c>
      <c r="P351" s="50" t="str">
        <f>IF(OR(A351="",ISBLANK(Qualification!V361)),"",Qualification!V361)</f>
        <v/>
      </c>
    </row>
    <row r="352" spans="1:16">
      <c r="A352" s="26" t="str">
        <f>IF(Qualification!$A362&lt;&gt;"",IF(Qualification!C362&lt;&gt;"",IF(Qualification!C362="LOC.ID",CONCATENATE("LOC.",Qualification!AG$12),Qualification!C362),""),"")</f>
        <v/>
      </c>
      <c r="B352" s="51" t="str">
        <f>IF(A352&lt;&gt;"",Qualification!J362,"")</f>
        <v/>
      </c>
      <c r="C352" s="26" t="str">
        <f>IF(A352&lt;&gt;"",IF(Qualification!E362=TRUE,INDEX(codesex,MATCH(Qualification!D362,libsex,0)),Qualification!D362),"")</f>
        <v/>
      </c>
      <c r="D352" s="104" t="str">
        <f>IF(OR(A352="",ISBLANK(Qualification!F362)),"",Qualification!F362)</f>
        <v/>
      </c>
      <c r="E352" s="26" t="str">
        <f>IF(A352&lt;&gt;"",IF(Qualification!I362=TRUE,IF(INDEX(codegem,MATCH(Qualification!H362,libgem,0))&lt;8000,INDEX(codegem,MATCH(Qualification!H362,libgem,0)),""),Qualification!H362),"")</f>
        <v/>
      </c>
      <c r="F352" s="26" t="str">
        <f>IF(A352&lt;&gt;"",IF(Qualification!I362=TRUE,INDEX(codegemhist,MATCH(Qualification!H362,libgem,0)),""),"")</f>
        <v/>
      </c>
      <c r="G352" s="26" t="str">
        <f>IF(A352&lt;&gt;"",IF(Qualification!I362=TRUE,IF(INDEX(codegem,MATCH(Qualification!H362,libgem,0))&gt;=8000,INDEX(codegem,MATCH(Qualification!H362,libgem,0)),""),Qualification!H362),"")</f>
        <v/>
      </c>
      <c r="H352" s="26" t="str">
        <f>IF(A352&lt;&gt;"",IF(Qualification!Y362=TRUE,INDEX(libcatidinst,MATCH(Qualification!P362,libinst,0)),""),"")</f>
        <v/>
      </c>
      <c r="I352" s="26" t="str">
        <f>IF(OR(A352="",ISBLANK(Qualification!P362)),"",IF(Qualification!Y362=TRUE,INDEX(codeinst,MATCH(Qualification!P362,libinst,0)),Qualification!P362))</f>
        <v/>
      </c>
      <c r="J352" s="26" t="str">
        <f>IF(OR(A352="",ISBLANK(Qualification!Q362)),"",IF(Qualification!Z362=TRUE,INDEX(codetform,MATCH(Qualification!Q362,libtform,0)),Qualification!Q362))</f>
        <v/>
      </c>
      <c r="K352" s="26" t="str">
        <f t="shared" si="5"/>
        <v/>
      </c>
      <c r="L352" s="104" t="str">
        <f>IF(OR(A352="",ISBLANK(Qualification!R362)),"",Qualification!R362)</f>
        <v/>
      </c>
      <c r="M352" s="50" t="str">
        <f>IF(OR(A352="",ISBLANK(Qualification!S362)),"",Qualification!S362)</f>
        <v/>
      </c>
      <c r="N352" s="50" t="str">
        <f>IF(OR(A352="",ISBLANK(Qualification!T362)),"",IF(Qualification!AC362=TRUE,INDEX(coderesult,MATCH(Qualification!T362,libresult,0)),Qualification!T362))</f>
        <v/>
      </c>
      <c r="O352" s="50" t="str">
        <f>IF(OR(A352="",ISBLANK(Qualification!U362),Qualification!U362="-"),"",IF(ISNA(MATCH(Qualification!U362,libtwolang,0)),Qualification!U362,IF(Qualification!AC362=TRUE,INDEX(codetwolang,MATCH(Qualification!U362,libtwolang,0)),Qualification!U362)))</f>
        <v/>
      </c>
      <c r="P352" s="50" t="str">
        <f>IF(OR(A352="",ISBLANK(Qualification!V362)),"",Qualification!V362)</f>
        <v/>
      </c>
    </row>
    <row r="353" spans="1:16">
      <c r="A353" s="26" t="str">
        <f>IF(Qualification!$A363&lt;&gt;"",IF(Qualification!C363&lt;&gt;"",IF(Qualification!C363="LOC.ID",CONCATENATE("LOC.",Qualification!AG$12),Qualification!C363),""),"")</f>
        <v/>
      </c>
      <c r="B353" s="51" t="str">
        <f>IF(A353&lt;&gt;"",Qualification!J363,"")</f>
        <v/>
      </c>
      <c r="C353" s="26" t="str">
        <f>IF(A353&lt;&gt;"",IF(Qualification!E363=TRUE,INDEX(codesex,MATCH(Qualification!D363,libsex,0)),Qualification!D363),"")</f>
        <v/>
      </c>
      <c r="D353" s="104" t="str">
        <f>IF(OR(A353="",ISBLANK(Qualification!F363)),"",Qualification!F363)</f>
        <v/>
      </c>
      <c r="E353" s="26" t="str">
        <f>IF(A353&lt;&gt;"",IF(Qualification!I363=TRUE,IF(INDEX(codegem,MATCH(Qualification!H363,libgem,0))&lt;8000,INDEX(codegem,MATCH(Qualification!H363,libgem,0)),""),Qualification!H363),"")</f>
        <v/>
      </c>
      <c r="F353" s="26" t="str">
        <f>IF(A353&lt;&gt;"",IF(Qualification!I363=TRUE,INDEX(codegemhist,MATCH(Qualification!H363,libgem,0)),""),"")</f>
        <v/>
      </c>
      <c r="G353" s="26" t="str">
        <f>IF(A353&lt;&gt;"",IF(Qualification!I363=TRUE,IF(INDEX(codegem,MATCH(Qualification!H363,libgem,0))&gt;=8000,INDEX(codegem,MATCH(Qualification!H363,libgem,0)),""),Qualification!H363),"")</f>
        <v/>
      </c>
      <c r="H353" s="26" t="str">
        <f>IF(A353&lt;&gt;"",IF(Qualification!Y363=TRUE,INDEX(libcatidinst,MATCH(Qualification!P363,libinst,0)),""),"")</f>
        <v/>
      </c>
      <c r="I353" s="26" t="str">
        <f>IF(OR(A353="",ISBLANK(Qualification!P363)),"",IF(Qualification!Y363=TRUE,INDEX(codeinst,MATCH(Qualification!P363,libinst,0)),Qualification!P363))</f>
        <v/>
      </c>
      <c r="J353" s="26" t="str">
        <f>IF(OR(A353="",ISBLANK(Qualification!Q363)),"",IF(Qualification!Z363=TRUE,INDEX(codetform,MATCH(Qualification!Q363,libtform,0)),Qualification!Q363))</f>
        <v/>
      </c>
      <c r="K353" s="26" t="str">
        <f t="shared" si="5"/>
        <v/>
      </c>
      <c r="L353" s="104" t="str">
        <f>IF(OR(A353="",ISBLANK(Qualification!R363)),"",Qualification!R363)</f>
        <v/>
      </c>
      <c r="M353" s="50" t="str">
        <f>IF(OR(A353="",ISBLANK(Qualification!S363)),"",Qualification!S363)</f>
        <v/>
      </c>
      <c r="N353" s="50" t="str">
        <f>IF(OR(A353="",ISBLANK(Qualification!T363)),"",IF(Qualification!AC363=TRUE,INDEX(coderesult,MATCH(Qualification!T363,libresult,0)),Qualification!T363))</f>
        <v/>
      </c>
      <c r="O353" s="50" t="str">
        <f>IF(OR(A353="",ISBLANK(Qualification!U363),Qualification!U363="-"),"",IF(ISNA(MATCH(Qualification!U363,libtwolang,0)),Qualification!U363,IF(Qualification!AC363=TRUE,INDEX(codetwolang,MATCH(Qualification!U363,libtwolang,0)),Qualification!U363)))</f>
        <v/>
      </c>
      <c r="P353" s="50" t="str">
        <f>IF(OR(A353="",ISBLANK(Qualification!V363)),"",Qualification!V363)</f>
        <v/>
      </c>
    </row>
    <row r="354" spans="1:16">
      <c r="A354" s="26" t="str">
        <f>IF(Qualification!$A364&lt;&gt;"",IF(Qualification!C364&lt;&gt;"",IF(Qualification!C364="LOC.ID",CONCATENATE("LOC.",Qualification!AG$12),Qualification!C364),""),"")</f>
        <v/>
      </c>
      <c r="B354" s="51" t="str">
        <f>IF(A354&lt;&gt;"",Qualification!J364,"")</f>
        <v/>
      </c>
      <c r="C354" s="26" t="str">
        <f>IF(A354&lt;&gt;"",IF(Qualification!E364=TRUE,INDEX(codesex,MATCH(Qualification!D364,libsex,0)),Qualification!D364),"")</f>
        <v/>
      </c>
      <c r="D354" s="104" t="str">
        <f>IF(OR(A354="",ISBLANK(Qualification!F364)),"",Qualification!F364)</f>
        <v/>
      </c>
      <c r="E354" s="26" t="str">
        <f>IF(A354&lt;&gt;"",IF(Qualification!I364=TRUE,IF(INDEX(codegem,MATCH(Qualification!H364,libgem,0))&lt;8000,INDEX(codegem,MATCH(Qualification!H364,libgem,0)),""),Qualification!H364),"")</f>
        <v/>
      </c>
      <c r="F354" s="26" t="str">
        <f>IF(A354&lt;&gt;"",IF(Qualification!I364=TRUE,INDEX(codegemhist,MATCH(Qualification!H364,libgem,0)),""),"")</f>
        <v/>
      </c>
      <c r="G354" s="26" t="str">
        <f>IF(A354&lt;&gt;"",IF(Qualification!I364=TRUE,IF(INDEX(codegem,MATCH(Qualification!H364,libgem,0))&gt;=8000,INDEX(codegem,MATCH(Qualification!H364,libgem,0)),""),Qualification!H364),"")</f>
        <v/>
      </c>
      <c r="H354" s="26" t="str">
        <f>IF(A354&lt;&gt;"",IF(Qualification!Y364=TRUE,INDEX(libcatidinst,MATCH(Qualification!P364,libinst,0)),""),"")</f>
        <v/>
      </c>
      <c r="I354" s="26" t="str">
        <f>IF(OR(A354="",ISBLANK(Qualification!P364)),"",IF(Qualification!Y364=TRUE,INDEX(codeinst,MATCH(Qualification!P364,libinst,0)),Qualification!P364))</f>
        <v/>
      </c>
      <c r="J354" s="26" t="str">
        <f>IF(OR(A354="",ISBLANK(Qualification!Q364)),"",IF(Qualification!Z364=TRUE,INDEX(codetform,MATCH(Qualification!Q364,libtform,0)),Qualification!Q364))</f>
        <v/>
      </c>
      <c r="K354" s="26" t="str">
        <f t="shared" si="5"/>
        <v/>
      </c>
      <c r="L354" s="104" t="str">
        <f>IF(OR(A354="",ISBLANK(Qualification!R364)),"",Qualification!R364)</f>
        <v/>
      </c>
      <c r="M354" s="50" t="str">
        <f>IF(OR(A354="",ISBLANK(Qualification!S364)),"",Qualification!S364)</f>
        <v/>
      </c>
      <c r="N354" s="50" t="str">
        <f>IF(OR(A354="",ISBLANK(Qualification!T364)),"",IF(Qualification!AC364=TRUE,INDEX(coderesult,MATCH(Qualification!T364,libresult,0)),Qualification!T364))</f>
        <v/>
      </c>
      <c r="O354" s="50" t="str">
        <f>IF(OR(A354="",ISBLANK(Qualification!U364),Qualification!U364="-"),"",IF(ISNA(MATCH(Qualification!U364,libtwolang,0)),Qualification!U364,IF(Qualification!AC364=TRUE,INDEX(codetwolang,MATCH(Qualification!U364,libtwolang,0)),Qualification!U364)))</f>
        <v/>
      </c>
      <c r="P354" s="50" t="str">
        <f>IF(OR(A354="",ISBLANK(Qualification!V364)),"",Qualification!V364)</f>
        <v/>
      </c>
    </row>
    <row r="355" spans="1:16">
      <c r="A355" s="26" t="str">
        <f>IF(Qualification!$A365&lt;&gt;"",IF(Qualification!C365&lt;&gt;"",IF(Qualification!C365="LOC.ID",CONCATENATE("LOC.",Qualification!AG$12),Qualification!C365),""),"")</f>
        <v/>
      </c>
      <c r="B355" s="51" t="str">
        <f>IF(A355&lt;&gt;"",Qualification!J365,"")</f>
        <v/>
      </c>
      <c r="C355" s="26" t="str">
        <f>IF(A355&lt;&gt;"",IF(Qualification!E365=TRUE,INDEX(codesex,MATCH(Qualification!D365,libsex,0)),Qualification!D365),"")</f>
        <v/>
      </c>
      <c r="D355" s="104" t="str">
        <f>IF(OR(A355="",ISBLANK(Qualification!F365)),"",Qualification!F365)</f>
        <v/>
      </c>
      <c r="E355" s="26" t="str">
        <f>IF(A355&lt;&gt;"",IF(Qualification!I365=TRUE,IF(INDEX(codegem,MATCH(Qualification!H365,libgem,0))&lt;8000,INDEX(codegem,MATCH(Qualification!H365,libgem,0)),""),Qualification!H365),"")</f>
        <v/>
      </c>
      <c r="F355" s="26" t="str">
        <f>IF(A355&lt;&gt;"",IF(Qualification!I365=TRUE,INDEX(codegemhist,MATCH(Qualification!H365,libgem,0)),""),"")</f>
        <v/>
      </c>
      <c r="G355" s="26" t="str">
        <f>IF(A355&lt;&gt;"",IF(Qualification!I365=TRUE,IF(INDEX(codegem,MATCH(Qualification!H365,libgem,0))&gt;=8000,INDEX(codegem,MATCH(Qualification!H365,libgem,0)),""),Qualification!H365),"")</f>
        <v/>
      </c>
      <c r="H355" s="26" t="str">
        <f>IF(A355&lt;&gt;"",IF(Qualification!Y365=TRUE,INDEX(libcatidinst,MATCH(Qualification!P365,libinst,0)),""),"")</f>
        <v/>
      </c>
      <c r="I355" s="26" t="str">
        <f>IF(OR(A355="",ISBLANK(Qualification!P365)),"",IF(Qualification!Y365=TRUE,INDEX(codeinst,MATCH(Qualification!P365,libinst,0)),Qualification!P365))</f>
        <v/>
      </c>
      <c r="J355" s="26" t="str">
        <f>IF(OR(A355="",ISBLANK(Qualification!Q365)),"",IF(Qualification!Z365=TRUE,INDEX(codetform,MATCH(Qualification!Q365,libtform,0)),Qualification!Q365))</f>
        <v/>
      </c>
      <c r="K355" s="26" t="str">
        <f t="shared" si="5"/>
        <v/>
      </c>
      <c r="L355" s="104" t="str">
        <f>IF(OR(A355="",ISBLANK(Qualification!R365)),"",Qualification!R365)</f>
        <v/>
      </c>
      <c r="M355" s="50" t="str">
        <f>IF(OR(A355="",ISBLANK(Qualification!S365)),"",Qualification!S365)</f>
        <v/>
      </c>
      <c r="N355" s="50" t="str">
        <f>IF(OR(A355="",ISBLANK(Qualification!T365)),"",IF(Qualification!AC365=TRUE,INDEX(coderesult,MATCH(Qualification!T365,libresult,0)),Qualification!T365))</f>
        <v/>
      </c>
      <c r="O355" s="50" t="str">
        <f>IF(OR(A355="",ISBLANK(Qualification!U365),Qualification!U365="-"),"",IF(ISNA(MATCH(Qualification!U365,libtwolang,0)),Qualification!U365,IF(Qualification!AC365=TRUE,INDEX(codetwolang,MATCH(Qualification!U365,libtwolang,0)),Qualification!U365)))</f>
        <v/>
      </c>
      <c r="P355" s="50" t="str">
        <f>IF(OR(A355="",ISBLANK(Qualification!V365)),"",Qualification!V365)</f>
        <v/>
      </c>
    </row>
    <row r="356" spans="1:16">
      <c r="A356" s="26" t="str">
        <f>IF(Qualification!$A366&lt;&gt;"",IF(Qualification!C366&lt;&gt;"",IF(Qualification!C366="LOC.ID",CONCATENATE("LOC.",Qualification!AG$12),Qualification!C366),""),"")</f>
        <v/>
      </c>
      <c r="B356" s="51" t="str">
        <f>IF(A356&lt;&gt;"",Qualification!J366,"")</f>
        <v/>
      </c>
      <c r="C356" s="26" t="str">
        <f>IF(A356&lt;&gt;"",IF(Qualification!E366=TRUE,INDEX(codesex,MATCH(Qualification!D366,libsex,0)),Qualification!D366),"")</f>
        <v/>
      </c>
      <c r="D356" s="104" t="str">
        <f>IF(OR(A356="",ISBLANK(Qualification!F366)),"",Qualification!F366)</f>
        <v/>
      </c>
      <c r="E356" s="26" t="str">
        <f>IF(A356&lt;&gt;"",IF(Qualification!I366=TRUE,IF(INDEX(codegem,MATCH(Qualification!H366,libgem,0))&lt;8000,INDEX(codegem,MATCH(Qualification!H366,libgem,0)),""),Qualification!H366),"")</f>
        <v/>
      </c>
      <c r="F356" s="26" t="str">
        <f>IF(A356&lt;&gt;"",IF(Qualification!I366=TRUE,INDEX(codegemhist,MATCH(Qualification!H366,libgem,0)),""),"")</f>
        <v/>
      </c>
      <c r="G356" s="26" t="str">
        <f>IF(A356&lt;&gt;"",IF(Qualification!I366=TRUE,IF(INDEX(codegem,MATCH(Qualification!H366,libgem,0))&gt;=8000,INDEX(codegem,MATCH(Qualification!H366,libgem,0)),""),Qualification!H366),"")</f>
        <v/>
      </c>
      <c r="H356" s="26" t="str">
        <f>IF(A356&lt;&gt;"",IF(Qualification!Y366=TRUE,INDEX(libcatidinst,MATCH(Qualification!P366,libinst,0)),""),"")</f>
        <v/>
      </c>
      <c r="I356" s="26" t="str">
        <f>IF(OR(A356="",ISBLANK(Qualification!P366)),"",IF(Qualification!Y366=TRUE,INDEX(codeinst,MATCH(Qualification!P366,libinst,0)),Qualification!P366))</f>
        <v/>
      </c>
      <c r="J356" s="26" t="str">
        <f>IF(OR(A356="",ISBLANK(Qualification!Q366)),"",IF(Qualification!Z366=TRUE,INDEX(codetform,MATCH(Qualification!Q366,libtform,0)),Qualification!Q366))</f>
        <v/>
      </c>
      <c r="K356" s="26" t="str">
        <f t="shared" si="5"/>
        <v/>
      </c>
      <c r="L356" s="104" t="str">
        <f>IF(OR(A356="",ISBLANK(Qualification!R366)),"",Qualification!R366)</f>
        <v/>
      </c>
      <c r="M356" s="50" t="str">
        <f>IF(OR(A356="",ISBLANK(Qualification!S366)),"",Qualification!S366)</f>
        <v/>
      </c>
      <c r="N356" s="50" t="str">
        <f>IF(OR(A356="",ISBLANK(Qualification!T366)),"",IF(Qualification!AC366=TRUE,INDEX(coderesult,MATCH(Qualification!T366,libresult,0)),Qualification!T366))</f>
        <v/>
      </c>
      <c r="O356" s="50" t="str">
        <f>IF(OR(A356="",ISBLANK(Qualification!U366),Qualification!U366="-"),"",IF(ISNA(MATCH(Qualification!U366,libtwolang,0)),Qualification!U366,IF(Qualification!AC366=TRUE,INDEX(codetwolang,MATCH(Qualification!U366,libtwolang,0)),Qualification!U366)))</f>
        <v/>
      </c>
      <c r="P356" s="50" t="str">
        <f>IF(OR(A356="",ISBLANK(Qualification!V366)),"",Qualification!V366)</f>
        <v/>
      </c>
    </row>
    <row r="357" spans="1:16">
      <c r="A357" s="26" t="str">
        <f>IF(Qualification!$A367&lt;&gt;"",IF(Qualification!C367&lt;&gt;"",IF(Qualification!C367="LOC.ID",CONCATENATE("LOC.",Qualification!AG$12),Qualification!C367),""),"")</f>
        <v/>
      </c>
      <c r="B357" s="51" t="str">
        <f>IF(A357&lt;&gt;"",Qualification!J367,"")</f>
        <v/>
      </c>
      <c r="C357" s="26" t="str">
        <f>IF(A357&lt;&gt;"",IF(Qualification!E367=TRUE,INDEX(codesex,MATCH(Qualification!D367,libsex,0)),Qualification!D367),"")</f>
        <v/>
      </c>
      <c r="D357" s="104" t="str">
        <f>IF(OR(A357="",ISBLANK(Qualification!F367)),"",Qualification!F367)</f>
        <v/>
      </c>
      <c r="E357" s="26" t="str">
        <f>IF(A357&lt;&gt;"",IF(Qualification!I367=TRUE,IF(INDEX(codegem,MATCH(Qualification!H367,libgem,0))&lt;8000,INDEX(codegem,MATCH(Qualification!H367,libgem,0)),""),Qualification!H367),"")</f>
        <v/>
      </c>
      <c r="F357" s="26" t="str">
        <f>IF(A357&lt;&gt;"",IF(Qualification!I367=TRUE,INDEX(codegemhist,MATCH(Qualification!H367,libgem,0)),""),"")</f>
        <v/>
      </c>
      <c r="G357" s="26" t="str">
        <f>IF(A357&lt;&gt;"",IF(Qualification!I367=TRUE,IF(INDEX(codegem,MATCH(Qualification!H367,libgem,0))&gt;=8000,INDEX(codegem,MATCH(Qualification!H367,libgem,0)),""),Qualification!H367),"")</f>
        <v/>
      </c>
      <c r="H357" s="26" t="str">
        <f>IF(A357&lt;&gt;"",IF(Qualification!Y367=TRUE,INDEX(libcatidinst,MATCH(Qualification!P367,libinst,0)),""),"")</f>
        <v/>
      </c>
      <c r="I357" s="26" t="str">
        <f>IF(OR(A357="",ISBLANK(Qualification!P367)),"",IF(Qualification!Y367=TRUE,INDEX(codeinst,MATCH(Qualification!P367,libinst,0)),Qualification!P367))</f>
        <v/>
      </c>
      <c r="J357" s="26" t="str">
        <f>IF(OR(A357="",ISBLANK(Qualification!Q367)),"",IF(Qualification!Z367=TRUE,INDEX(codetform,MATCH(Qualification!Q367,libtform,0)),Qualification!Q367))</f>
        <v/>
      </c>
      <c r="K357" s="26" t="str">
        <f t="shared" si="5"/>
        <v/>
      </c>
      <c r="L357" s="104" t="str">
        <f>IF(OR(A357="",ISBLANK(Qualification!R367)),"",Qualification!R367)</f>
        <v/>
      </c>
      <c r="M357" s="50" t="str">
        <f>IF(OR(A357="",ISBLANK(Qualification!S367)),"",Qualification!S367)</f>
        <v/>
      </c>
      <c r="N357" s="50" t="str">
        <f>IF(OR(A357="",ISBLANK(Qualification!T367)),"",IF(Qualification!AC367=TRUE,INDEX(coderesult,MATCH(Qualification!T367,libresult,0)),Qualification!T367))</f>
        <v/>
      </c>
      <c r="O357" s="50" t="str">
        <f>IF(OR(A357="",ISBLANK(Qualification!U367),Qualification!U367="-"),"",IF(ISNA(MATCH(Qualification!U367,libtwolang,0)),Qualification!U367,IF(Qualification!AC367=TRUE,INDEX(codetwolang,MATCH(Qualification!U367,libtwolang,0)),Qualification!U367)))</f>
        <v/>
      </c>
      <c r="P357" s="50" t="str">
        <f>IF(OR(A357="",ISBLANK(Qualification!V367)),"",Qualification!V367)</f>
        <v/>
      </c>
    </row>
    <row r="358" spans="1:16">
      <c r="A358" s="26" t="str">
        <f>IF(Qualification!$A368&lt;&gt;"",IF(Qualification!C368&lt;&gt;"",IF(Qualification!C368="LOC.ID",CONCATENATE("LOC.",Qualification!AG$12),Qualification!C368),""),"")</f>
        <v/>
      </c>
      <c r="B358" s="51" t="str">
        <f>IF(A358&lt;&gt;"",Qualification!J368,"")</f>
        <v/>
      </c>
      <c r="C358" s="26" t="str">
        <f>IF(A358&lt;&gt;"",IF(Qualification!E368=TRUE,INDEX(codesex,MATCH(Qualification!D368,libsex,0)),Qualification!D368),"")</f>
        <v/>
      </c>
      <c r="D358" s="104" t="str">
        <f>IF(OR(A358="",ISBLANK(Qualification!F368)),"",Qualification!F368)</f>
        <v/>
      </c>
      <c r="E358" s="26" t="str">
        <f>IF(A358&lt;&gt;"",IF(Qualification!I368=TRUE,IF(INDEX(codegem,MATCH(Qualification!H368,libgem,0))&lt;8000,INDEX(codegem,MATCH(Qualification!H368,libgem,0)),""),Qualification!H368),"")</f>
        <v/>
      </c>
      <c r="F358" s="26" t="str">
        <f>IF(A358&lt;&gt;"",IF(Qualification!I368=TRUE,INDEX(codegemhist,MATCH(Qualification!H368,libgem,0)),""),"")</f>
        <v/>
      </c>
      <c r="G358" s="26" t="str">
        <f>IF(A358&lt;&gt;"",IF(Qualification!I368=TRUE,IF(INDEX(codegem,MATCH(Qualification!H368,libgem,0))&gt;=8000,INDEX(codegem,MATCH(Qualification!H368,libgem,0)),""),Qualification!H368),"")</f>
        <v/>
      </c>
      <c r="H358" s="26" t="str">
        <f>IF(A358&lt;&gt;"",IF(Qualification!Y368=TRUE,INDEX(libcatidinst,MATCH(Qualification!P368,libinst,0)),""),"")</f>
        <v/>
      </c>
      <c r="I358" s="26" t="str">
        <f>IF(OR(A358="",ISBLANK(Qualification!P368)),"",IF(Qualification!Y368=TRUE,INDEX(codeinst,MATCH(Qualification!P368,libinst,0)),Qualification!P368))</f>
        <v/>
      </c>
      <c r="J358" s="26" t="str">
        <f>IF(OR(A358="",ISBLANK(Qualification!Q368)),"",IF(Qualification!Z368=TRUE,INDEX(codetform,MATCH(Qualification!Q368,libtform,0)),Qualification!Q368))</f>
        <v/>
      </c>
      <c r="K358" s="26" t="str">
        <f t="shared" si="5"/>
        <v/>
      </c>
      <c r="L358" s="104" t="str">
        <f>IF(OR(A358="",ISBLANK(Qualification!R368)),"",Qualification!R368)</f>
        <v/>
      </c>
      <c r="M358" s="50" t="str">
        <f>IF(OR(A358="",ISBLANK(Qualification!S368)),"",Qualification!S368)</f>
        <v/>
      </c>
      <c r="N358" s="50" t="str">
        <f>IF(OR(A358="",ISBLANK(Qualification!T368)),"",IF(Qualification!AC368=TRUE,INDEX(coderesult,MATCH(Qualification!T368,libresult,0)),Qualification!T368))</f>
        <v/>
      </c>
      <c r="O358" s="50" t="str">
        <f>IF(OR(A358="",ISBLANK(Qualification!U368),Qualification!U368="-"),"",IF(ISNA(MATCH(Qualification!U368,libtwolang,0)),Qualification!U368,IF(Qualification!AC368=TRUE,INDEX(codetwolang,MATCH(Qualification!U368,libtwolang,0)),Qualification!U368)))</f>
        <v/>
      </c>
      <c r="P358" s="50" t="str">
        <f>IF(OR(A358="",ISBLANK(Qualification!V368)),"",Qualification!V368)</f>
        <v/>
      </c>
    </row>
    <row r="359" spans="1:16">
      <c r="A359" s="26" t="str">
        <f>IF(Qualification!$A369&lt;&gt;"",IF(Qualification!C369&lt;&gt;"",IF(Qualification!C369="LOC.ID",CONCATENATE("LOC.",Qualification!AG$12),Qualification!C369),""),"")</f>
        <v/>
      </c>
      <c r="B359" s="51" t="str">
        <f>IF(A359&lt;&gt;"",Qualification!J369,"")</f>
        <v/>
      </c>
      <c r="C359" s="26" t="str">
        <f>IF(A359&lt;&gt;"",IF(Qualification!E369=TRUE,INDEX(codesex,MATCH(Qualification!D369,libsex,0)),Qualification!D369),"")</f>
        <v/>
      </c>
      <c r="D359" s="104" t="str">
        <f>IF(OR(A359="",ISBLANK(Qualification!F369)),"",Qualification!F369)</f>
        <v/>
      </c>
      <c r="E359" s="26" t="str">
        <f>IF(A359&lt;&gt;"",IF(Qualification!I369=TRUE,IF(INDEX(codegem,MATCH(Qualification!H369,libgem,0))&lt;8000,INDEX(codegem,MATCH(Qualification!H369,libgem,0)),""),Qualification!H369),"")</f>
        <v/>
      </c>
      <c r="F359" s="26" t="str">
        <f>IF(A359&lt;&gt;"",IF(Qualification!I369=TRUE,INDEX(codegemhist,MATCH(Qualification!H369,libgem,0)),""),"")</f>
        <v/>
      </c>
      <c r="G359" s="26" t="str">
        <f>IF(A359&lt;&gt;"",IF(Qualification!I369=TRUE,IF(INDEX(codegem,MATCH(Qualification!H369,libgem,0))&gt;=8000,INDEX(codegem,MATCH(Qualification!H369,libgem,0)),""),Qualification!H369),"")</f>
        <v/>
      </c>
      <c r="H359" s="26" t="str">
        <f>IF(A359&lt;&gt;"",IF(Qualification!Y369=TRUE,INDEX(libcatidinst,MATCH(Qualification!P369,libinst,0)),""),"")</f>
        <v/>
      </c>
      <c r="I359" s="26" t="str">
        <f>IF(OR(A359="",ISBLANK(Qualification!P369)),"",IF(Qualification!Y369=TRUE,INDEX(codeinst,MATCH(Qualification!P369,libinst,0)),Qualification!P369))</f>
        <v/>
      </c>
      <c r="J359" s="26" t="str">
        <f>IF(OR(A359="",ISBLANK(Qualification!Q369)),"",IF(Qualification!Z369=TRUE,INDEX(codetform,MATCH(Qualification!Q369,libtform,0)),Qualification!Q369))</f>
        <v/>
      </c>
      <c r="K359" s="26" t="str">
        <f t="shared" si="5"/>
        <v/>
      </c>
      <c r="L359" s="104" t="str">
        <f>IF(OR(A359="",ISBLANK(Qualification!R369)),"",Qualification!R369)</f>
        <v/>
      </c>
      <c r="M359" s="50" t="str">
        <f>IF(OR(A359="",ISBLANK(Qualification!S369)),"",Qualification!S369)</f>
        <v/>
      </c>
      <c r="N359" s="50" t="str">
        <f>IF(OR(A359="",ISBLANK(Qualification!T369)),"",IF(Qualification!AC369=TRUE,INDEX(coderesult,MATCH(Qualification!T369,libresult,0)),Qualification!T369))</f>
        <v/>
      </c>
      <c r="O359" s="50" t="str">
        <f>IF(OR(A359="",ISBLANK(Qualification!U369),Qualification!U369="-"),"",IF(ISNA(MATCH(Qualification!U369,libtwolang,0)),Qualification!U369,IF(Qualification!AC369=TRUE,INDEX(codetwolang,MATCH(Qualification!U369,libtwolang,0)),Qualification!U369)))</f>
        <v/>
      </c>
      <c r="P359" s="50" t="str">
        <f>IF(OR(A359="",ISBLANK(Qualification!V369)),"",Qualification!V369)</f>
        <v/>
      </c>
    </row>
    <row r="360" spans="1:16">
      <c r="A360" s="26" t="str">
        <f>IF(Qualification!$A370&lt;&gt;"",IF(Qualification!C370&lt;&gt;"",IF(Qualification!C370="LOC.ID",CONCATENATE("LOC.",Qualification!AG$12),Qualification!C370),""),"")</f>
        <v/>
      </c>
      <c r="B360" s="51" t="str">
        <f>IF(A360&lt;&gt;"",Qualification!J370,"")</f>
        <v/>
      </c>
      <c r="C360" s="26" t="str">
        <f>IF(A360&lt;&gt;"",IF(Qualification!E370=TRUE,INDEX(codesex,MATCH(Qualification!D370,libsex,0)),Qualification!D370),"")</f>
        <v/>
      </c>
      <c r="D360" s="104" t="str">
        <f>IF(OR(A360="",ISBLANK(Qualification!F370)),"",Qualification!F370)</f>
        <v/>
      </c>
      <c r="E360" s="26" t="str">
        <f>IF(A360&lt;&gt;"",IF(Qualification!I370=TRUE,IF(INDEX(codegem,MATCH(Qualification!H370,libgem,0))&lt;8000,INDEX(codegem,MATCH(Qualification!H370,libgem,0)),""),Qualification!H370),"")</f>
        <v/>
      </c>
      <c r="F360" s="26" t="str">
        <f>IF(A360&lt;&gt;"",IF(Qualification!I370=TRUE,INDEX(codegemhist,MATCH(Qualification!H370,libgem,0)),""),"")</f>
        <v/>
      </c>
      <c r="G360" s="26" t="str">
        <f>IF(A360&lt;&gt;"",IF(Qualification!I370=TRUE,IF(INDEX(codegem,MATCH(Qualification!H370,libgem,0))&gt;=8000,INDEX(codegem,MATCH(Qualification!H370,libgem,0)),""),Qualification!H370),"")</f>
        <v/>
      </c>
      <c r="H360" s="26" t="str">
        <f>IF(A360&lt;&gt;"",IF(Qualification!Y370=TRUE,INDEX(libcatidinst,MATCH(Qualification!P370,libinst,0)),""),"")</f>
        <v/>
      </c>
      <c r="I360" s="26" t="str">
        <f>IF(OR(A360="",ISBLANK(Qualification!P370)),"",IF(Qualification!Y370=TRUE,INDEX(codeinst,MATCH(Qualification!P370,libinst,0)),Qualification!P370))</f>
        <v/>
      </c>
      <c r="J360" s="26" t="str">
        <f>IF(OR(A360="",ISBLANK(Qualification!Q370)),"",IF(Qualification!Z370=TRUE,INDEX(codetform,MATCH(Qualification!Q370,libtform,0)),Qualification!Q370))</f>
        <v/>
      </c>
      <c r="K360" s="26" t="str">
        <f t="shared" si="5"/>
        <v/>
      </c>
      <c r="L360" s="104" t="str">
        <f>IF(OR(A360="",ISBLANK(Qualification!R370)),"",Qualification!R370)</f>
        <v/>
      </c>
      <c r="M360" s="50" t="str">
        <f>IF(OR(A360="",ISBLANK(Qualification!S370)),"",Qualification!S370)</f>
        <v/>
      </c>
      <c r="N360" s="50" t="str">
        <f>IF(OR(A360="",ISBLANK(Qualification!T370)),"",IF(Qualification!AC370=TRUE,INDEX(coderesult,MATCH(Qualification!T370,libresult,0)),Qualification!T370))</f>
        <v/>
      </c>
      <c r="O360" s="50" t="str">
        <f>IF(OR(A360="",ISBLANK(Qualification!U370),Qualification!U370="-"),"",IF(ISNA(MATCH(Qualification!U370,libtwolang,0)),Qualification!U370,IF(Qualification!AC370=TRUE,INDEX(codetwolang,MATCH(Qualification!U370,libtwolang,0)),Qualification!U370)))</f>
        <v/>
      </c>
      <c r="P360" s="50" t="str">
        <f>IF(OR(A360="",ISBLANK(Qualification!V370)),"",Qualification!V370)</f>
        <v/>
      </c>
    </row>
    <row r="361" spans="1:16">
      <c r="A361" s="26" t="str">
        <f>IF(Qualification!$A371&lt;&gt;"",IF(Qualification!C371&lt;&gt;"",IF(Qualification!C371="LOC.ID",CONCATENATE("LOC.",Qualification!AG$12),Qualification!C371),""),"")</f>
        <v/>
      </c>
      <c r="B361" s="51" t="str">
        <f>IF(A361&lt;&gt;"",Qualification!J371,"")</f>
        <v/>
      </c>
      <c r="C361" s="26" t="str">
        <f>IF(A361&lt;&gt;"",IF(Qualification!E371=TRUE,INDEX(codesex,MATCH(Qualification!D371,libsex,0)),Qualification!D371),"")</f>
        <v/>
      </c>
      <c r="D361" s="104" t="str">
        <f>IF(OR(A361="",ISBLANK(Qualification!F371)),"",Qualification!F371)</f>
        <v/>
      </c>
      <c r="E361" s="26" t="str">
        <f>IF(A361&lt;&gt;"",IF(Qualification!I371=TRUE,IF(INDEX(codegem,MATCH(Qualification!H371,libgem,0))&lt;8000,INDEX(codegem,MATCH(Qualification!H371,libgem,0)),""),Qualification!H371),"")</f>
        <v/>
      </c>
      <c r="F361" s="26" t="str">
        <f>IF(A361&lt;&gt;"",IF(Qualification!I371=TRUE,INDEX(codegemhist,MATCH(Qualification!H371,libgem,0)),""),"")</f>
        <v/>
      </c>
      <c r="G361" s="26" t="str">
        <f>IF(A361&lt;&gt;"",IF(Qualification!I371=TRUE,IF(INDEX(codegem,MATCH(Qualification!H371,libgem,0))&gt;=8000,INDEX(codegem,MATCH(Qualification!H371,libgem,0)),""),Qualification!H371),"")</f>
        <v/>
      </c>
      <c r="H361" s="26" t="str">
        <f>IF(A361&lt;&gt;"",IF(Qualification!Y371=TRUE,INDEX(libcatidinst,MATCH(Qualification!P371,libinst,0)),""),"")</f>
        <v/>
      </c>
      <c r="I361" s="26" t="str">
        <f>IF(OR(A361="",ISBLANK(Qualification!P371)),"",IF(Qualification!Y371=TRUE,INDEX(codeinst,MATCH(Qualification!P371,libinst,0)),Qualification!P371))</f>
        <v/>
      </c>
      <c r="J361" s="26" t="str">
        <f>IF(OR(A361="",ISBLANK(Qualification!Q371)),"",IF(Qualification!Z371=TRUE,INDEX(codetform,MATCH(Qualification!Q371,libtform,0)),Qualification!Q371))</f>
        <v/>
      </c>
      <c r="K361" s="26" t="str">
        <f t="shared" si="5"/>
        <v/>
      </c>
      <c r="L361" s="104" t="str">
        <f>IF(OR(A361="",ISBLANK(Qualification!R371)),"",Qualification!R371)</f>
        <v/>
      </c>
      <c r="M361" s="50" t="str">
        <f>IF(OR(A361="",ISBLANK(Qualification!S371)),"",Qualification!S371)</f>
        <v/>
      </c>
      <c r="N361" s="50" t="str">
        <f>IF(OR(A361="",ISBLANK(Qualification!T371)),"",IF(Qualification!AC371=TRUE,INDEX(coderesult,MATCH(Qualification!T371,libresult,0)),Qualification!T371))</f>
        <v/>
      </c>
      <c r="O361" s="50" t="str">
        <f>IF(OR(A361="",ISBLANK(Qualification!U371),Qualification!U371="-"),"",IF(ISNA(MATCH(Qualification!U371,libtwolang,0)),Qualification!U371,IF(Qualification!AC371=TRUE,INDEX(codetwolang,MATCH(Qualification!U371,libtwolang,0)),Qualification!U371)))</f>
        <v/>
      </c>
      <c r="P361" s="50" t="str">
        <f>IF(OR(A361="",ISBLANK(Qualification!V371)),"",Qualification!V371)</f>
        <v/>
      </c>
    </row>
    <row r="362" spans="1:16">
      <c r="A362" s="26" t="str">
        <f>IF(Qualification!$A372&lt;&gt;"",IF(Qualification!C372&lt;&gt;"",IF(Qualification!C372="LOC.ID",CONCATENATE("LOC.",Qualification!AG$12),Qualification!C372),""),"")</f>
        <v/>
      </c>
      <c r="B362" s="51" t="str">
        <f>IF(A362&lt;&gt;"",Qualification!J372,"")</f>
        <v/>
      </c>
      <c r="C362" s="26" t="str">
        <f>IF(A362&lt;&gt;"",IF(Qualification!E372=TRUE,INDEX(codesex,MATCH(Qualification!D372,libsex,0)),Qualification!D372),"")</f>
        <v/>
      </c>
      <c r="D362" s="104" t="str">
        <f>IF(OR(A362="",ISBLANK(Qualification!F372)),"",Qualification!F372)</f>
        <v/>
      </c>
      <c r="E362" s="26" t="str">
        <f>IF(A362&lt;&gt;"",IF(Qualification!I372=TRUE,IF(INDEX(codegem,MATCH(Qualification!H372,libgem,0))&lt;8000,INDEX(codegem,MATCH(Qualification!H372,libgem,0)),""),Qualification!H372),"")</f>
        <v/>
      </c>
      <c r="F362" s="26" t="str">
        <f>IF(A362&lt;&gt;"",IF(Qualification!I372=TRUE,INDEX(codegemhist,MATCH(Qualification!H372,libgem,0)),""),"")</f>
        <v/>
      </c>
      <c r="G362" s="26" t="str">
        <f>IF(A362&lt;&gt;"",IF(Qualification!I372=TRUE,IF(INDEX(codegem,MATCH(Qualification!H372,libgem,0))&gt;=8000,INDEX(codegem,MATCH(Qualification!H372,libgem,0)),""),Qualification!H372),"")</f>
        <v/>
      </c>
      <c r="H362" s="26" t="str">
        <f>IF(A362&lt;&gt;"",IF(Qualification!Y372=TRUE,INDEX(libcatidinst,MATCH(Qualification!P372,libinst,0)),""),"")</f>
        <v/>
      </c>
      <c r="I362" s="26" t="str">
        <f>IF(OR(A362="",ISBLANK(Qualification!P372)),"",IF(Qualification!Y372=TRUE,INDEX(codeinst,MATCH(Qualification!P372,libinst,0)),Qualification!P372))</f>
        <v/>
      </c>
      <c r="J362" s="26" t="str">
        <f>IF(OR(A362="",ISBLANK(Qualification!Q372)),"",IF(Qualification!Z372=TRUE,INDEX(codetform,MATCH(Qualification!Q372,libtform,0)),Qualification!Q372))</f>
        <v/>
      </c>
      <c r="K362" s="26" t="str">
        <f t="shared" si="5"/>
        <v/>
      </c>
      <c r="L362" s="104" t="str">
        <f>IF(OR(A362="",ISBLANK(Qualification!R372)),"",Qualification!R372)</f>
        <v/>
      </c>
      <c r="M362" s="50" t="str">
        <f>IF(OR(A362="",ISBLANK(Qualification!S372)),"",Qualification!S372)</f>
        <v/>
      </c>
      <c r="N362" s="50" t="str">
        <f>IF(OR(A362="",ISBLANK(Qualification!T372)),"",IF(Qualification!AC372=TRUE,INDEX(coderesult,MATCH(Qualification!T372,libresult,0)),Qualification!T372))</f>
        <v/>
      </c>
      <c r="O362" s="50" t="str">
        <f>IF(OR(A362="",ISBLANK(Qualification!U372),Qualification!U372="-"),"",IF(ISNA(MATCH(Qualification!U372,libtwolang,0)),Qualification!U372,IF(Qualification!AC372=TRUE,INDEX(codetwolang,MATCH(Qualification!U372,libtwolang,0)),Qualification!U372)))</f>
        <v/>
      </c>
      <c r="P362" s="50" t="str">
        <f>IF(OR(A362="",ISBLANK(Qualification!V372)),"",Qualification!V372)</f>
        <v/>
      </c>
    </row>
    <row r="363" spans="1:16">
      <c r="A363" s="26" t="str">
        <f>IF(Qualification!$A373&lt;&gt;"",IF(Qualification!C373&lt;&gt;"",IF(Qualification!C373="LOC.ID",CONCATENATE("LOC.",Qualification!AG$12),Qualification!C373),""),"")</f>
        <v/>
      </c>
      <c r="B363" s="51" t="str">
        <f>IF(A363&lt;&gt;"",Qualification!J373,"")</f>
        <v/>
      </c>
      <c r="C363" s="26" t="str">
        <f>IF(A363&lt;&gt;"",IF(Qualification!E373=TRUE,INDEX(codesex,MATCH(Qualification!D373,libsex,0)),Qualification!D373),"")</f>
        <v/>
      </c>
      <c r="D363" s="104" t="str">
        <f>IF(OR(A363="",ISBLANK(Qualification!F373)),"",Qualification!F373)</f>
        <v/>
      </c>
      <c r="E363" s="26" t="str">
        <f>IF(A363&lt;&gt;"",IF(Qualification!I373=TRUE,IF(INDEX(codegem,MATCH(Qualification!H373,libgem,0))&lt;8000,INDEX(codegem,MATCH(Qualification!H373,libgem,0)),""),Qualification!H373),"")</f>
        <v/>
      </c>
      <c r="F363" s="26" t="str">
        <f>IF(A363&lt;&gt;"",IF(Qualification!I373=TRUE,INDEX(codegemhist,MATCH(Qualification!H373,libgem,0)),""),"")</f>
        <v/>
      </c>
      <c r="G363" s="26" t="str">
        <f>IF(A363&lt;&gt;"",IF(Qualification!I373=TRUE,IF(INDEX(codegem,MATCH(Qualification!H373,libgem,0))&gt;=8000,INDEX(codegem,MATCH(Qualification!H373,libgem,0)),""),Qualification!H373),"")</f>
        <v/>
      </c>
      <c r="H363" s="26" t="str">
        <f>IF(A363&lt;&gt;"",IF(Qualification!Y373=TRUE,INDEX(libcatidinst,MATCH(Qualification!P373,libinst,0)),""),"")</f>
        <v/>
      </c>
      <c r="I363" s="26" t="str">
        <f>IF(OR(A363="",ISBLANK(Qualification!P373)),"",IF(Qualification!Y373=TRUE,INDEX(codeinst,MATCH(Qualification!P373,libinst,0)),Qualification!P373))</f>
        <v/>
      </c>
      <c r="J363" s="26" t="str">
        <f>IF(OR(A363="",ISBLANK(Qualification!Q373)),"",IF(Qualification!Z373=TRUE,INDEX(codetform,MATCH(Qualification!Q373,libtform,0)),Qualification!Q373))</f>
        <v/>
      </c>
      <c r="K363" s="26" t="str">
        <f t="shared" si="5"/>
        <v/>
      </c>
      <c r="L363" s="104" t="str">
        <f>IF(OR(A363="",ISBLANK(Qualification!R373)),"",Qualification!R373)</f>
        <v/>
      </c>
      <c r="M363" s="50" t="str">
        <f>IF(OR(A363="",ISBLANK(Qualification!S373)),"",Qualification!S373)</f>
        <v/>
      </c>
      <c r="N363" s="50" t="str">
        <f>IF(OR(A363="",ISBLANK(Qualification!T373)),"",IF(Qualification!AC373=TRUE,INDEX(coderesult,MATCH(Qualification!T373,libresult,0)),Qualification!T373))</f>
        <v/>
      </c>
      <c r="O363" s="50" t="str">
        <f>IF(OR(A363="",ISBLANK(Qualification!U373),Qualification!U373="-"),"",IF(ISNA(MATCH(Qualification!U373,libtwolang,0)),Qualification!U373,IF(Qualification!AC373=TRUE,INDEX(codetwolang,MATCH(Qualification!U373,libtwolang,0)),Qualification!U373)))</f>
        <v/>
      </c>
      <c r="P363" s="50" t="str">
        <f>IF(OR(A363="",ISBLANK(Qualification!V373)),"",Qualification!V373)</f>
        <v/>
      </c>
    </row>
    <row r="364" spans="1:16">
      <c r="A364" s="26" t="str">
        <f>IF(Qualification!$A374&lt;&gt;"",IF(Qualification!C374&lt;&gt;"",IF(Qualification!C374="LOC.ID",CONCATENATE("LOC.",Qualification!AG$12),Qualification!C374),""),"")</f>
        <v/>
      </c>
      <c r="B364" s="51" t="str">
        <f>IF(A364&lt;&gt;"",Qualification!J374,"")</f>
        <v/>
      </c>
      <c r="C364" s="26" t="str">
        <f>IF(A364&lt;&gt;"",IF(Qualification!E374=TRUE,INDEX(codesex,MATCH(Qualification!D374,libsex,0)),Qualification!D374),"")</f>
        <v/>
      </c>
      <c r="D364" s="104" t="str">
        <f>IF(OR(A364="",ISBLANK(Qualification!F374)),"",Qualification!F374)</f>
        <v/>
      </c>
      <c r="E364" s="26" t="str">
        <f>IF(A364&lt;&gt;"",IF(Qualification!I374=TRUE,IF(INDEX(codegem,MATCH(Qualification!H374,libgem,0))&lt;8000,INDEX(codegem,MATCH(Qualification!H374,libgem,0)),""),Qualification!H374),"")</f>
        <v/>
      </c>
      <c r="F364" s="26" t="str">
        <f>IF(A364&lt;&gt;"",IF(Qualification!I374=TRUE,INDEX(codegemhist,MATCH(Qualification!H374,libgem,0)),""),"")</f>
        <v/>
      </c>
      <c r="G364" s="26" t="str">
        <f>IF(A364&lt;&gt;"",IF(Qualification!I374=TRUE,IF(INDEX(codegem,MATCH(Qualification!H374,libgem,0))&gt;=8000,INDEX(codegem,MATCH(Qualification!H374,libgem,0)),""),Qualification!H374),"")</f>
        <v/>
      </c>
      <c r="H364" s="26" t="str">
        <f>IF(A364&lt;&gt;"",IF(Qualification!Y374=TRUE,INDEX(libcatidinst,MATCH(Qualification!P374,libinst,0)),""),"")</f>
        <v/>
      </c>
      <c r="I364" s="26" t="str">
        <f>IF(OR(A364="",ISBLANK(Qualification!P374)),"",IF(Qualification!Y374=TRUE,INDEX(codeinst,MATCH(Qualification!P374,libinst,0)),Qualification!P374))</f>
        <v/>
      </c>
      <c r="J364" s="26" t="str">
        <f>IF(OR(A364="",ISBLANK(Qualification!Q374)),"",IF(Qualification!Z374=TRUE,INDEX(codetform,MATCH(Qualification!Q374,libtform,0)),Qualification!Q374))</f>
        <v/>
      </c>
      <c r="K364" s="26" t="str">
        <f t="shared" si="5"/>
        <v/>
      </c>
      <c r="L364" s="104" t="str">
        <f>IF(OR(A364="",ISBLANK(Qualification!R374)),"",Qualification!R374)</f>
        <v/>
      </c>
      <c r="M364" s="50" t="str">
        <f>IF(OR(A364="",ISBLANK(Qualification!S374)),"",Qualification!S374)</f>
        <v/>
      </c>
      <c r="N364" s="50" t="str">
        <f>IF(OR(A364="",ISBLANK(Qualification!T374)),"",IF(Qualification!AC374=TRUE,INDEX(coderesult,MATCH(Qualification!T374,libresult,0)),Qualification!T374))</f>
        <v/>
      </c>
      <c r="O364" s="50" t="str">
        <f>IF(OR(A364="",ISBLANK(Qualification!U374),Qualification!U374="-"),"",IF(ISNA(MATCH(Qualification!U374,libtwolang,0)),Qualification!U374,IF(Qualification!AC374=TRUE,INDEX(codetwolang,MATCH(Qualification!U374,libtwolang,0)),Qualification!U374)))</f>
        <v/>
      </c>
      <c r="P364" s="50" t="str">
        <f>IF(OR(A364="",ISBLANK(Qualification!V374)),"",Qualification!V374)</f>
        <v/>
      </c>
    </row>
    <row r="365" spans="1:16">
      <c r="A365" s="26" t="str">
        <f>IF(Qualification!$A375&lt;&gt;"",IF(Qualification!C375&lt;&gt;"",IF(Qualification!C375="LOC.ID",CONCATENATE("LOC.",Qualification!AG$12),Qualification!C375),""),"")</f>
        <v/>
      </c>
      <c r="B365" s="51" t="str">
        <f>IF(A365&lt;&gt;"",Qualification!J375,"")</f>
        <v/>
      </c>
      <c r="C365" s="26" t="str">
        <f>IF(A365&lt;&gt;"",IF(Qualification!E375=TRUE,INDEX(codesex,MATCH(Qualification!D375,libsex,0)),Qualification!D375),"")</f>
        <v/>
      </c>
      <c r="D365" s="104" t="str">
        <f>IF(OR(A365="",ISBLANK(Qualification!F375)),"",Qualification!F375)</f>
        <v/>
      </c>
      <c r="E365" s="26" t="str">
        <f>IF(A365&lt;&gt;"",IF(Qualification!I375=TRUE,IF(INDEX(codegem,MATCH(Qualification!H375,libgem,0))&lt;8000,INDEX(codegem,MATCH(Qualification!H375,libgem,0)),""),Qualification!H375),"")</f>
        <v/>
      </c>
      <c r="F365" s="26" t="str">
        <f>IF(A365&lt;&gt;"",IF(Qualification!I375=TRUE,INDEX(codegemhist,MATCH(Qualification!H375,libgem,0)),""),"")</f>
        <v/>
      </c>
      <c r="G365" s="26" t="str">
        <f>IF(A365&lt;&gt;"",IF(Qualification!I375=TRUE,IF(INDEX(codegem,MATCH(Qualification!H375,libgem,0))&gt;=8000,INDEX(codegem,MATCH(Qualification!H375,libgem,0)),""),Qualification!H375),"")</f>
        <v/>
      </c>
      <c r="H365" s="26" t="str">
        <f>IF(A365&lt;&gt;"",IF(Qualification!Y375=TRUE,INDEX(libcatidinst,MATCH(Qualification!P375,libinst,0)),""),"")</f>
        <v/>
      </c>
      <c r="I365" s="26" t="str">
        <f>IF(OR(A365="",ISBLANK(Qualification!P375)),"",IF(Qualification!Y375=TRUE,INDEX(codeinst,MATCH(Qualification!P375,libinst,0)),Qualification!P375))</f>
        <v/>
      </c>
      <c r="J365" s="26" t="str">
        <f>IF(OR(A365="",ISBLANK(Qualification!Q375)),"",IF(Qualification!Z375=TRUE,INDEX(codetform,MATCH(Qualification!Q375,libtform,0)),Qualification!Q375))</f>
        <v/>
      </c>
      <c r="K365" s="26" t="str">
        <f t="shared" si="5"/>
        <v/>
      </c>
      <c r="L365" s="104" t="str">
        <f>IF(OR(A365="",ISBLANK(Qualification!R375)),"",Qualification!R375)</f>
        <v/>
      </c>
      <c r="M365" s="50" t="str">
        <f>IF(OR(A365="",ISBLANK(Qualification!S375)),"",Qualification!S375)</f>
        <v/>
      </c>
      <c r="N365" s="50" t="str">
        <f>IF(OR(A365="",ISBLANK(Qualification!T375)),"",IF(Qualification!AC375=TRUE,INDEX(coderesult,MATCH(Qualification!T375,libresult,0)),Qualification!T375))</f>
        <v/>
      </c>
      <c r="O365" s="50" t="str">
        <f>IF(OR(A365="",ISBLANK(Qualification!U375),Qualification!U375="-"),"",IF(ISNA(MATCH(Qualification!U375,libtwolang,0)),Qualification!U375,IF(Qualification!AC375=TRUE,INDEX(codetwolang,MATCH(Qualification!U375,libtwolang,0)),Qualification!U375)))</f>
        <v/>
      </c>
      <c r="P365" s="50" t="str">
        <f>IF(OR(A365="",ISBLANK(Qualification!V375)),"",Qualification!V375)</f>
        <v/>
      </c>
    </row>
    <row r="366" spans="1:16">
      <c r="A366" s="26" t="str">
        <f>IF(Qualification!$A376&lt;&gt;"",IF(Qualification!C376&lt;&gt;"",IF(Qualification!C376="LOC.ID",CONCATENATE("LOC.",Qualification!AG$12),Qualification!C376),""),"")</f>
        <v/>
      </c>
      <c r="B366" s="51" t="str">
        <f>IF(A366&lt;&gt;"",Qualification!J376,"")</f>
        <v/>
      </c>
      <c r="C366" s="26" t="str">
        <f>IF(A366&lt;&gt;"",IF(Qualification!E376=TRUE,INDEX(codesex,MATCH(Qualification!D376,libsex,0)),Qualification!D376),"")</f>
        <v/>
      </c>
      <c r="D366" s="104" t="str">
        <f>IF(OR(A366="",ISBLANK(Qualification!F376)),"",Qualification!F376)</f>
        <v/>
      </c>
      <c r="E366" s="26" t="str">
        <f>IF(A366&lt;&gt;"",IF(Qualification!I376=TRUE,IF(INDEX(codegem,MATCH(Qualification!H376,libgem,0))&lt;8000,INDEX(codegem,MATCH(Qualification!H376,libgem,0)),""),Qualification!H376),"")</f>
        <v/>
      </c>
      <c r="F366" s="26" t="str">
        <f>IF(A366&lt;&gt;"",IF(Qualification!I376=TRUE,INDEX(codegemhist,MATCH(Qualification!H376,libgem,0)),""),"")</f>
        <v/>
      </c>
      <c r="G366" s="26" t="str">
        <f>IF(A366&lt;&gt;"",IF(Qualification!I376=TRUE,IF(INDEX(codegem,MATCH(Qualification!H376,libgem,0))&gt;=8000,INDEX(codegem,MATCH(Qualification!H376,libgem,0)),""),Qualification!H376),"")</f>
        <v/>
      </c>
      <c r="H366" s="26" t="str">
        <f>IF(A366&lt;&gt;"",IF(Qualification!Y376=TRUE,INDEX(libcatidinst,MATCH(Qualification!P376,libinst,0)),""),"")</f>
        <v/>
      </c>
      <c r="I366" s="26" t="str">
        <f>IF(OR(A366="",ISBLANK(Qualification!P376)),"",IF(Qualification!Y376=TRUE,INDEX(codeinst,MATCH(Qualification!P376,libinst,0)),Qualification!P376))</f>
        <v/>
      </c>
      <c r="J366" s="26" t="str">
        <f>IF(OR(A366="",ISBLANK(Qualification!Q376)),"",IF(Qualification!Z376=TRUE,INDEX(codetform,MATCH(Qualification!Q376,libtform,0)),Qualification!Q376))</f>
        <v/>
      </c>
      <c r="K366" s="26" t="str">
        <f t="shared" si="5"/>
        <v/>
      </c>
      <c r="L366" s="104" t="str">
        <f>IF(OR(A366="",ISBLANK(Qualification!R376)),"",Qualification!R376)</f>
        <v/>
      </c>
      <c r="M366" s="50" t="str">
        <f>IF(OR(A366="",ISBLANK(Qualification!S376)),"",Qualification!S376)</f>
        <v/>
      </c>
      <c r="N366" s="50" t="str">
        <f>IF(OR(A366="",ISBLANK(Qualification!T376)),"",IF(Qualification!AC376=TRUE,INDEX(coderesult,MATCH(Qualification!T376,libresult,0)),Qualification!T376))</f>
        <v/>
      </c>
      <c r="O366" s="50" t="str">
        <f>IF(OR(A366="",ISBLANK(Qualification!U376),Qualification!U376="-"),"",IF(ISNA(MATCH(Qualification!U376,libtwolang,0)),Qualification!U376,IF(Qualification!AC376=TRUE,INDEX(codetwolang,MATCH(Qualification!U376,libtwolang,0)),Qualification!U376)))</f>
        <v/>
      </c>
      <c r="P366" s="50" t="str">
        <f>IF(OR(A366="",ISBLANK(Qualification!V376)),"",Qualification!V376)</f>
        <v/>
      </c>
    </row>
    <row r="367" spans="1:16">
      <c r="A367" s="26" t="str">
        <f>IF(Qualification!$A377&lt;&gt;"",IF(Qualification!C377&lt;&gt;"",IF(Qualification!C377="LOC.ID",CONCATENATE("LOC.",Qualification!AG$12),Qualification!C377),""),"")</f>
        <v/>
      </c>
      <c r="B367" s="51" t="str">
        <f>IF(A367&lt;&gt;"",Qualification!J377,"")</f>
        <v/>
      </c>
      <c r="C367" s="26" t="str">
        <f>IF(A367&lt;&gt;"",IF(Qualification!E377=TRUE,INDEX(codesex,MATCH(Qualification!D377,libsex,0)),Qualification!D377),"")</f>
        <v/>
      </c>
      <c r="D367" s="104" t="str">
        <f>IF(OR(A367="",ISBLANK(Qualification!F377)),"",Qualification!F377)</f>
        <v/>
      </c>
      <c r="E367" s="26" t="str">
        <f>IF(A367&lt;&gt;"",IF(Qualification!I377=TRUE,IF(INDEX(codegem,MATCH(Qualification!H377,libgem,0))&lt;8000,INDEX(codegem,MATCH(Qualification!H377,libgem,0)),""),Qualification!H377),"")</f>
        <v/>
      </c>
      <c r="F367" s="26" t="str">
        <f>IF(A367&lt;&gt;"",IF(Qualification!I377=TRUE,INDEX(codegemhist,MATCH(Qualification!H377,libgem,0)),""),"")</f>
        <v/>
      </c>
      <c r="G367" s="26" t="str">
        <f>IF(A367&lt;&gt;"",IF(Qualification!I377=TRUE,IF(INDEX(codegem,MATCH(Qualification!H377,libgem,0))&gt;=8000,INDEX(codegem,MATCH(Qualification!H377,libgem,0)),""),Qualification!H377),"")</f>
        <v/>
      </c>
      <c r="H367" s="26" t="str">
        <f>IF(A367&lt;&gt;"",IF(Qualification!Y377=TRUE,INDEX(libcatidinst,MATCH(Qualification!P377,libinst,0)),""),"")</f>
        <v/>
      </c>
      <c r="I367" s="26" t="str">
        <f>IF(OR(A367="",ISBLANK(Qualification!P377)),"",IF(Qualification!Y377=TRUE,INDEX(codeinst,MATCH(Qualification!P377,libinst,0)),Qualification!P377))</f>
        <v/>
      </c>
      <c r="J367" s="26" t="str">
        <f>IF(OR(A367="",ISBLANK(Qualification!Q377)),"",IF(Qualification!Z377=TRUE,INDEX(codetform,MATCH(Qualification!Q377,libtform,0)),Qualification!Q377))</f>
        <v/>
      </c>
      <c r="K367" s="26" t="str">
        <f t="shared" si="5"/>
        <v/>
      </c>
      <c r="L367" s="104" t="str">
        <f>IF(OR(A367="",ISBLANK(Qualification!R377)),"",Qualification!R377)</f>
        <v/>
      </c>
      <c r="M367" s="50" t="str">
        <f>IF(OR(A367="",ISBLANK(Qualification!S377)),"",Qualification!S377)</f>
        <v/>
      </c>
      <c r="N367" s="50" t="str">
        <f>IF(OR(A367="",ISBLANK(Qualification!T377)),"",IF(Qualification!AC377=TRUE,INDEX(coderesult,MATCH(Qualification!T377,libresult,0)),Qualification!T377))</f>
        <v/>
      </c>
      <c r="O367" s="50" t="str">
        <f>IF(OR(A367="",ISBLANK(Qualification!U377),Qualification!U377="-"),"",IF(ISNA(MATCH(Qualification!U377,libtwolang,0)),Qualification!U377,IF(Qualification!AC377=TRUE,INDEX(codetwolang,MATCH(Qualification!U377,libtwolang,0)),Qualification!U377)))</f>
        <v/>
      </c>
      <c r="P367" s="50" t="str">
        <f>IF(OR(A367="",ISBLANK(Qualification!V377)),"",Qualification!V377)</f>
        <v/>
      </c>
    </row>
    <row r="368" spans="1:16">
      <c r="A368" s="26" t="str">
        <f>IF(Qualification!$A378&lt;&gt;"",IF(Qualification!C378&lt;&gt;"",IF(Qualification!C378="LOC.ID",CONCATENATE("LOC.",Qualification!AG$12),Qualification!C378),""),"")</f>
        <v/>
      </c>
      <c r="B368" s="51" t="str">
        <f>IF(A368&lt;&gt;"",Qualification!J378,"")</f>
        <v/>
      </c>
      <c r="C368" s="26" t="str">
        <f>IF(A368&lt;&gt;"",IF(Qualification!E378=TRUE,INDEX(codesex,MATCH(Qualification!D378,libsex,0)),Qualification!D378),"")</f>
        <v/>
      </c>
      <c r="D368" s="104" t="str">
        <f>IF(OR(A368="",ISBLANK(Qualification!F378)),"",Qualification!F378)</f>
        <v/>
      </c>
      <c r="E368" s="26" t="str">
        <f>IF(A368&lt;&gt;"",IF(Qualification!I378=TRUE,IF(INDEX(codegem,MATCH(Qualification!H378,libgem,0))&lt;8000,INDEX(codegem,MATCH(Qualification!H378,libgem,0)),""),Qualification!H378),"")</f>
        <v/>
      </c>
      <c r="F368" s="26" t="str">
        <f>IF(A368&lt;&gt;"",IF(Qualification!I378=TRUE,INDEX(codegemhist,MATCH(Qualification!H378,libgem,0)),""),"")</f>
        <v/>
      </c>
      <c r="G368" s="26" t="str">
        <f>IF(A368&lt;&gt;"",IF(Qualification!I378=TRUE,IF(INDEX(codegem,MATCH(Qualification!H378,libgem,0))&gt;=8000,INDEX(codegem,MATCH(Qualification!H378,libgem,0)),""),Qualification!H378),"")</f>
        <v/>
      </c>
      <c r="H368" s="26" t="str">
        <f>IF(A368&lt;&gt;"",IF(Qualification!Y378=TRUE,INDEX(libcatidinst,MATCH(Qualification!P378,libinst,0)),""),"")</f>
        <v/>
      </c>
      <c r="I368" s="26" t="str">
        <f>IF(OR(A368="",ISBLANK(Qualification!P378)),"",IF(Qualification!Y378=TRUE,INDEX(codeinst,MATCH(Qualification!P378,libinst,0)),Qualification!P378))</f>
        <v/>
      </c>
      <c r="J368" s="26" t="str">
        <f>IF(OR(A368="",ISBLANK(Qualification!Q378)),"",IF(Qualification!Z378=TRUE,INDEX(codetform,MATCH(Qualification!Q378,libtform,0)),Qualification!Q378))</f>
        <v/>
      </c>
      <c r="K368" s="26" t="str">
        <f t="shared" si="5"/>
        <v/>
      </c>
      <c r="L368" s="104" t="str">
        <f>IF(OR(A368="",ISBLANK(Qualification!R378)),"",Qualification!R378)</f>
        <v/>
      </c>
      <c r="M368" s="50" t="str">
        <f>IF(OR(A368="",ISBLANK(Qualification!S378)),"",Qualification!S378)</f>
        <v/>
      </c>
      <c r="N368" s="50" t="str">
        <f>IF(OR(A368="",ISBLANK(Qualification!T378)),"",IF(Qualification!AC378=TRUE,INDEX(coderesult,MATCH(Qualification!T378,libresult,0)),Qualification!T378))</f>
        <v/>
      </c>
      <c r="O368" s="50" t="str">
        <f>IF(OR(A368="",ISBLANK(Qualification!U378),Qualification!U378="-"),"",IF(ISNA(MATCH(Qualification!U378,libtwolang,0)),Qualification!U378,IF(Qualification!AC378=TRUE,INDEX(codetwolang,MATCH(Qualification!U378,libtwolang,0)),Qualification!U378)))</f>
        <v/>
      </c>
      <c r="P368" s="50" t="str">
        <f>IF(OR(A368="",ISBLANK(Qualification!V378)),"",Qualification!V378)</f>
        <v/>
      </c>
    </row>
    <row r="369" spans="1:16">
      <c r="A369" s="26" t="str">
        <f>IF(Qualification!$A379&lt;&gt;"",IF(Qualification!C379&lt;&gt;"",IF(Qualification!C379="LOC.ID",CONCATENATE("LOC.",Qualification!AG$12),Qualification!C379),""),"")</f>
        <v/>
      </c>
      <c r="B369" s="51" t="str">
        <f>IF(A369&lt;&gt;"",Qualification!J379,"")</f>
        <v/>
      </c>
      <c r="C369" s="26" t="str">
        <f>IF(A369&lt;&gt;"",IF(Qualification!E379=TRUE,INDEX(codesex,MATCH(Qualification!D379,libsex,0)),Qualification!D379),"")</f>
        <v/>
      </c>
      <c r="D369" s="104" t="str">
        <f>IF(OR(A369="",ISBLANK(Qualification!F379)),"",Qualification!F379)</f>
        <v/>
      </c>
      <c r="E369" s="26" t="str">
        <f>IF(A369&lt;&gt;"",IF(Qualification!I379=TRUE,IF(INDEX(codegem,MATCH(Qualification!H379,libgem,0))&lt;8000,INDEX(codegem,MATCH(Qualification!H379,libgem,0)),""),Qualification!H379),"")</f>
        <v/>
      </c>
      <c r="F369" s="26" t="str">
        <f>IF(A369&lt;&gt;"",IF(Qualification!I379=TRUE,INDEX(codegemhist,MATCH(Qualification!H379,libgem,0)),""),"")</f>
        <v/>
      </c>
      <c r="G369" s="26" t="str">
        <f>IF(A369&lt;&gt;"",IF(Qualification!I379=TRUE,IF(INDEX(codegem,MATCH(Qualification!H379,libgem,0))&gt;=8000,INDEX(codegem,MATCH(Qualification!H379,libgem,0)),""),Qualification!H379),"")</f>
        <v/>
      </c>
      <c r="H369" s="26" t="str">
        <f>IF(A369&lt;&gt;"",IF(Qualification!Y379=TRUE,INDEX(libcatidinst,MATCH(Qualification!P379,libinst,0)),""),"")</f>
        <v/>
      </c>
      <c r="I369" s="26" t="str">
        <f>IF(OR(A369="",ISBLANK(Qualification!P379)),"",IF(Qualification!Y379=TRUE,INDEX(codeinst,MATCH(Qualification!P379,libinst,0)),Qualification!P379))</f>
        <v/>
      </c>
      <c r="J369" s="26" t="str">
        <f>IF(OR(A369="",ISBLANK(Qualification!Q379)),"",IF(Qualification!Z379=TRUE,INDEX(codetform,MATCH(Qualification!Q379,libtform,0)),Qualification!Q379))</f>
        <v/>
      </c>
      <c r="K369" s="26" t="str">
        <f t="shared" si="5"/>
        <v/>
      </c>
      <c r="L369" s="104" t="str">
        <f>IF(OR(A369="",ISBLANK(Qualification!R379)),"",Qualification!R379)</f>
        <v/>
      </c>
      <c r="M369" s="50" t="str">
        <f>IF(OR(A369="",ISBLANK(Qualification!S379)),"",Qualification!S379)</f>
        <v/>
      </c>
      <c r="N369" s="50" t="str">
        <f>IF(OR(A369="",ISBLANK(Qualification!T379)),"",IF(Qualification!AC379=TRUE,INDEX(coderesult,MATCH(Qualification!T379,libresult,0)),Qualification!T379))</f>
        <v/>
      </c>
      <c r="O369" s="50" t="str">
        <f>IF(OR(A369="",ISBLANK(Qualification!U379),Qualification!U379="-"),"",IF(ISNA(MATCH(Qualification!U379,libtwolang,0)),Qualification!U379,IF(Qualification!AC379=TRUE,INDEX(codetwolang,MATCH(Qualification!U379,libtwolang,0)),Qualification!U379)))</f>
        <v/>
      </c>
      <c r="P369" s="50" t="str">
        <f>IF(OR(A369="",ISBLANK(Qualification!V379)),"",Qualification!V379)</f>
        <v/>
      </c>
    </row>
    <row r="370" spans="1:16">
      <c r="A370" s="26" t="str">
        <f>IF(Qualification!$A380&lt;&gt;"",IF(Qualification!C380&lt;&gt;"",IF(Qualification!C380="LOC.ID",CONCATENATE("LOC.",Qualification!AG$12),Qualification!C380),""),"")</f>
        <v/>
      </c>
      <c r="B370" s="51" t="str">
        <f>IF(A370&lt;&gt;"",Qualification!J380,"")</f>
        <v/>
      </c>
      <c r="C370" s="26" t="str">
        <f>IF(A370&lt;&gt;"",IF(Qualification!E380=TRUE,INDEX(codesex,MATCH(Qualification!D380,libsex,0)),Qualification!D380),"")</f>
        <v/>
      </c>
      <c r="D370" s="104" t="str">
        <f>IF(OR(A370="",ISBLANK(Qualification!F380)),"",Qualification!F380)</f>
        <v/>
      </c>
      <c r="E370" s="26" t="str">
        <f>IF(A370&lt;&gt;"",IF(Qualification!I380=TRUE,IF(INDEX(codegem,MATCH(Qualification!H380,libgem,0))&lt;8000,INDEX(codegem,MATCH(Qualification!H380,libgem,0)),""),Qualification!H380),"")</f>
        <v/>
      </c>
      <c r="F370" s="26" t="str">
        <f>IF(A370&lt;&gt;"",IF(Qualification!I380=TRUE,INDEX(codegemhist,MATCH(Qualification!H380,libgem,0)),""),"")</f>
        <v/>
      </c>
      <c r="G370" s="26" t="str">
        <f>IF(A370&lt;&gt;"",IF(Qualification!I380=TRUE,IF(INDEX(codegem,MATCH(Qualification!H380,libgem,0))&gt;=8000,INDEX(codegem,MATCH(Qualification!H380,libgem,0)),""),Qualification!H380),"")</f>
        <v/>
      </c>
      <c r="H370" s="26" t="str">
        <f>IF(A370&lt;&gt;"",IF(Qualification!Y380=TRUE,INDEX(libcatidinst,MATCH(Qualification!P380,libinst,0)),""),"")</f>
        <v/>
      </c>
      <c r="I370" s="26" t="str">
        <f>IF(OR(A370="",ISBLANK(Qualification!P380)),"",IF(Qualification!Y380=TRUE,INDEX(codeinst,MATCH(Qualification!P380,libinst,0)),Qualification!P380))</f>
        <v/>
      </c>
      <c r="J370" s="26" t="str">
        <f>IF(OR(A370="",ISBLANK(Qualification!Q380)),"",IF(Qualification!Z380=TRUE,INDEX(codetform,MATCH(Qualification!Q380,libtform,0)),Qualification!Q380))</f>
        <v/>
      </c>
      <c r="K370" s="26" t="str">
        <f t="shared" si="5"/>
        <v/>
      </c>
      <c r="L370" s="104" t="str">
        <f>IF(OR(A370="",ISBLANK(Qualification!R380)),"",Qualification!R380)</f>
        <v/>
      </c>
      <c r="M370" s="50" t="str">
        <f>IF(OR(A370="",ISBLANK(Qualification!S380)),"",Qualification!S380)</f>
        <v/>
      </c>
      <c r="N370" s="50" t="str">
        <f>IF(OR(A370="",ISBLANK(Qualification!T380)),"",IF(Qualification!AC380=TRUE,INDEX(coderesult,MATCH(Qualification!T380,libresult,0)),Qualification!T380))</f>
        <v/>
      </c>
      <c r="O370" s="50" t="str">
        <f>IF(OR(A370="",ISBLANK(Qualification!U380),Qualification!U380="-"),"",IF(ISNA(MATCH(Qualification!U380,libtwolang,0)),Qualification!U380,IF(Qualification!AC380=TRUE,INDEX(codetwolang,MATCH(Qualification!U380,libtwolang,0)),Qualification!U380)))</f>
        <v/>
      </c>
      <c r="P370" s="50" t="str">
        <f>IF(OR(A370="",ISBLANK(Qualification!V380)),"",Qualification!V380)</f>
        <v/>
      </c>
    </row>
    <row r="371" spans="1:16">
      <c r="A371" s="26" t="str">
        <f>IF(Qualification!$A381&lt;&gt;"",IF(Qualification!C381&lt;&gt;"",IF(Qualification!C381="LOC.ID",CONCATENATE("LOC.",Qualification!AG$12),Qualification!C381),""),"")</f>
        <v/>
      </c>
      <c r="B371" s="51" t="str">
        <f>IF(A371&lt;&gt;"",Qualification!J381,"")</f>
        <v/>
      </c>
      <c r="C371" s="26" t="str">
        <f>IF(A371&lt;&gt;"",IF(Qualification!E381=TRUE,INDEX(codesex,MATCH(Qualification!D381,libsex,0)),Qualification!D381),"")</f>
        <v/>
      </c>
      <c r="D371" s="104" t="str">
        <f>IF(OR(A371="",ISBLANK(Qualification!F381)),"",Qualification!F381)</f>
        <v/>
      </c>
      <c r="E371" s="26" t="str">
        <f>IF(A371&lt;&gt;"",IF(Qualification!I381=TRUE,IF(INDEX(codegem,MATCH(Qualification!H381,libgem,0))&lt;8000,INDEX(codegem,MATCH(Qualification!H381,libgem,0)),""),Qualification!H381),"")</f>
        <v/>
      </c>
      <c r="F371" s="26" t="str">
        <f>IF(A371&lt;&gt;"",IF(Qualification!I381=TRUE,INDEX(codegemhist,MATCH(Qualification!H381,libgem,0)),""),"")</f>
        <v/>
      </c>
      <c r="G371" s="26" t="str">
        <f>IF(A371&lt;&gt;"",IF(Qualification!I381=TRUE,IF(INDEX(codegem,MATCH(Qualification!H381,libgem,0))&gt;=8000,INDEX(codegem,MATCH(Qualification!H381,libgem,0)),""),Qualification!H381),"")</f>
        <v/>
      </c>
      <c r="H371" s="26" t="str">
        <f>IF(A371&lt;&gt;"",IF(Qualification!Y381=TRUE,INDEX(libcatidinst,MATCH(Qualification!P381,libinst,0)),""),"")</f>
        <v/>
      </c>
      <c r="I371" s="26" t="str">
        <f>IF(OR(A371="",ISBLANK(Qualification!P381)),"",IF(Qualification!Y381=TRUE,INDEX(codeinst,MATCH(Qualification!P381,libinst,0)),Qualification!P381))</f>
        <v/>
      </c>
      <c r="J371" s="26" t="str">
        <f>IF(OR(A371="",ISBLANK(Qualification!Q381)),"",IF(Qualification!Z381=TRUE,INDEX(codetform,MATCH(Qualification!Q381,libtform,0)),Qualification!Q381))</f>
        <v/>
      </c>
      <c r="K371" s="26" t="str">
        <f t="shared" si="5"/>
        <v/>
      </c>
      <c r="L371" s="104" t="str">
        <f>IF(OR(A371="",ISBLANK(Qualification!R381)),"",Qualification!R381)</f>
        <v/>
      </c>
      <c r="M371" s="50" t="str">
        <f>IF(OR(A371="",ISBLANK(Qualification!S381)),"",Qualification!S381)</f>
        <v/>
      </c>
      <c r="N371" s="50" t="str">
        <f>IF(OR(A371="",ISBLANK(Qualification!T381)),"",IF(Qualification!AC381=TRUE,INDEX(coderesult,MATCH(Qualification!T381,libresult,0)),Qualification!T381))</f>
        <v/>
      </c>
      <c r="O371" s="50" t="str">
        <f>IF(OR(A371="",ISBLANK(Qualification!U381),Qualification!U381="-"),"",IF(ISNA(MATCH(Qualification!U381,libtwolang,0)),Qualification!U381,IF(Qualification!AC381=TRUE,INDEX(codetwolang,MATCH(Qualification!U381,libtwolang,0)),Qualification!U381)))</f>
        <v/>
      </c>
      <c r="P371" s="50" t="str">
        <f>IF(OR(A371="",ISBLANK(Qualification!V381)),"",Qualification!V381)</f>
        <v/>
      </c>
    </row>
    <row r="372" spans="1:16">
      <c r="A372" s="26" t="str">
        <f>IF(Qualification!$A382&lt;&gt;"",IF(Qualification!C382&lt;&gt;"",IF(Qualification!C382="LOC.ID",CONCATENATE("LOC.",Qualification!AG$12),Qualification!C382),""),"")</f>
        <v/>
      </c>
      <c r="B372" s="51" t="str">
        <f>IF(A372&lt;&gt;"",Qualification!J382,"")</f>
        <v/>
      </c>
      <c r="C372" s="26" t="str">
        <f>IF(A372&lt;&gt;"",IF(Qualification!E382=TRUE,INDEX(codesex,MATCH(Qualification!D382,libsex,0)),Qualification!D382),"")</f>
        <v/>
      </c>
      <c r="D372" s="104" t="str">
        <f>IF(OR(A372="",ISBLANK(Qualification!F382)),"",Qualification!F382)</f>
        <v/>
      </c>
      <c r="E372" s="26" t="str">
        <f>IF(A372&lt;&gt;"",IF(Qualification!I382=TRUE,IF(INDEX(codegem,MATCH(Qualification!H382,libgem,0))&lt;8000,INDEX(codegem,MATCH(Qualification!H382,libgem,0)),""),Qualification!H382),"")</f>
        <v/>
      </c>
      <c r="F372" s="26" t="str">
        <f>IF(A372&lt;&gt;"",IF(Qualification!I382=TRUE,INDEX(codegemhist,MATCH(Qualification!H382,libgem,0)),""),"")</f>
        <v/>
      </c>
      <c r="G372" s="26" t="str">
        <f>IF(A372&lt;&gt;"",IF(Qualification!I382=TRUE,IF(INDEX(codegem,MATCH(Qualification!H382,libgem,0))&gt;=8000,INDEX(codegem,MATCH(Qualification!H382,libgem,0)),""),Qualification!H382),"")</f>
        <v/>
      </c>
      <c r="H372" s="26" t="str">
        <f>IF(A372&lt;&gt;"",IF(Qualification!Y382=TRUE,INDEX(libcatidinst,MATCH(Qualification!P382,libinst,0)),""),"")</f>
        <v/>
      </c>
      <c r="I372" s="26" t="str">
        <f>IF(OR(A372="",ISBLANK(Qualification!P382)),"",IF(Qualification!Y382=TRUE,INDEX(codeinst,MATCH(Qualification!P382,libinst,0)),Qualification!P382))</f>
        <v/>
      </c>
      <c r="J372" s="26" t="str">
        <f>IF(OR(A372="",ISBLANK(Qualification!Q382)),"",IF(Qualification!Z382=TRUE,INDEX(codetform,MATCH(Qualification!Q382,libtform,0)),Qualification!Q382))</f>
        <v/>
      </c>
      <c r="K372" s="26" t="str">
        <f t="shared" si="5"/>
        <v/>
      </c>
      <c r="L372" s="104" t="str">
        <f>IF(OR(A372="",ISBLANK(Qualification!R382)),"",Qualification!R382)</f>
        <v/>
      </c>
      <c r="M372" s="50" t="str">
        <f>IF(OR(A372="",ISBLANK(Qualification!S382)),"",Qualification!S382)</f>
        <v/>
      </c>
      <c r="N372" s="50" t="str">
        <f>IF(OR(A372="",ISBLANK(Qualification!T382)),"",IF(Qualification!AC382=TRUE,INDEX(coderesult,MATCH(Qualification!T382,libresult,0)),Qualification!T382))</f>
        <v/>
      </c>
      <c r="O372" s="50" t="str">
        <f>IF(OR(A372="",ISBLANK(Qualification!U382),Qualification!U382="-"),"",IF(ISNA(MATCH(Qualification!U382,libtwolang,0)),Qualification!U382,IF(Qualification!AC382=TRUE,INDEX(codetwolang,MATCH(Qualification!U382,libtwolang,0)),Qualification!U382)))</f>
        <v/>
      </c>
      <c r="P372" s="50" t="str">
        <f>IF(OR(A372="",ISBLANK(Qualification!V382)),"",Qualification!V382)</f>
        <v/>
      </c>
    </row>
    <row r="373" spans="1:16">
      <c r="A373" s="26" t="str">
        <f>IF(Qualification!$A383&lt;&gt;"",IF(Qualification!C383&lt;&gt;"",IF(Qualification!C383="LOC.ID",CONCATENATE("LOC.",Qualification!AG$12),Qualification!C383),""),"")</f>
        <v/>
      </c>
      <c r="B373" s="51" t="str">
        <f>IF(A373&lt;&gt;"",Qualification!J383,"")</f>
        <v/>
      </c>
      <c r="C373" s="26" t="str">
        <f>IF(A373&lt;&gt;"",IF(Qualification!E383=TRUE,INDEX(codesex,MATCH(Qualification!D383,libsex,0)),Qualification!D383),"")</f>
        <v/>
      </c>
      <c r="D373" s="104" t="str">
        <f>IF(OR(A373="",ISBLANK(Qualification!F383)),"",Qualification!F383)</f>
        <v/>
      </c>
      <c r="E373" s="26" t="str">
        <f>IF(A373&lt;&gt;"",IF(Qualification!I383=TRUE,IF(INDEX(codegem,MATCH(Qualification!H383,libgem,0))&lt;8000,INDEX(codegem,MATCH(Qualification!H383,libgem,0)),""),Qualification!H383),"")</f>
        <v/>
      </c>
      <c r="F373" s="26" t="str">
        <f>IF(A373&lt;&gt;"",IF(Qualification!I383=TRUE,INDEX(codegemhist,MATCH(Qualification!H383,libgem,0)),""),"")</f>
        <v/>
      </c>
      <c r="G373" s="26" t="str">
        <f>IF(A373&lt;&gt;"",IF(Qualification!I383=TRUE,IF(INDEX(codegem,MATCH(Qualification!H383,libgem,0))&gt;=8000,INDEX(codegem,MATCH(Qualification!H383,libgem,0)),""),Qualification!H383),"")</f>
        <v/>
      </c>
      <c r="H373" s="26" t="str">
        <f>IF(A373&lt;&gt;"",IF(Qualification!Y383=TRUE,INDEX(libcatidinst,MATCH(Qualification!P383,libinst,0)),""),"")</f>
        <v/>
      </c>
      <c r="I373" s="26" t="str">
        <f>IF(OR(A373="",ISBLANK(Qualification!P383)),"",IF(Qualification!Y383=TRUE,INDEX(codeinst,MATCH(Qualification!P383,libinst,0)),Qualification!P383))</f>
        <v/>
      </c>
      <c r="J373" s="26" t="str">
        <f>IF(OR(A373="",ISBLANK(Qualification!Q383)),"",IF(Qualification!Z383=TRUE,INDEX(codetform,MATCH(Qualification!Q383,libtform,0)),Qualification!Q383))</f>
        <v/>
      </c>
      <c r="K373" s="26" t="str">
        <f t="shared" si="5"/>
        <v/>
      </c>
      <c r="L373" s="104" t="str">
        <f>IF(OR(A373="",ISBLANK(Qualification!R383)),"",Qualification!R383)</f>
        <v/>
      </c>
      <c r="M373" s="50" t="str">
        <f>IF(OR(A373="",ISBLANK(Qualification!S383)),"",Qualification!S383)</f>
        <v/>
      </c>
      <c r="N373" s="50" t="str">
        <f>IF(OR(A373="",ISBLANK(Qualification!T383)),"",IF(Qualification!AC383=TRUE,INDEX(coderesult,MATCH(Qualification!T383,libresult,0)),Qualification!T383))</f>
        <v/>
      </c>
      <c r="O373" s="50" t="str">
        <f>IF(OR(A373="",ISBLANK(Qualification!U383),Qualification!U383="-"),"",IF(ISNA(MATCH(Qualification!U383,libtwolang,0)),Qualification!U383,IF(Qualification!AC383=TRUE,INDEX(codetwolang,MATCH(Qualification!U383,libtwolang,0)),Qualification!U383)))</f>
        <v/>
      </c>
      <c r="P373" s="50" t="str">
        <f>IF(OR(A373="",ISBLANK(Qualification!V383)),"",Qualification!V383)</f>
        <v/>
      </c>
    </row>
    <row r="374" spans="1:16">
      <c r="A374" s="26" t="str">
        <f>IF(Qualification!$A384&lt;&gt;"",IF(Qualification!C384&lt;&gt;"",IF(Qualification!C384="LOC.ID",CONCATENATE("LOC.",Qualification!AG$12),Qualification!C384),""),"")</f>
        <v/>
      </c>
      <c r="B374" s="51" t="str">
        <f>IF(A374&lt;&gt;"",Qualification!J384,"")</f>
        <v/>
      </c>
      <c r="C374" s="26" t="str">
        <f>IF(A374&lt;&gt;"",IF(Qualification!E384=TRUE,INDEX(codesex,MATCH(Qualification!D384,libsex,0)),Qualification!D384),"")</f>
        <v/>
      </c>
      <c r="D374" s="104" t="str">
        <f>IF(OR(A374="",ISBLANK(Qualification!F384)),"",Qualification!F384)</f>
        <v/>
      </c>
      <c r="E374" s="26" t="str">
        <f>IF(A374&lt;&gt;"",IF(Qualification!I384=TRUE,IF(INDEX(codegem,MATCH(Qualification!H384,libgem,0))&lt;8000,INDEX(codegem,MATCH(Qualification!H384,libgem,0)),""),Qualification!H384),"")</f>
        <v/>
      </c>
      <c r="F374" s="26" t="str">
        <f>IF(A374&lt;&gt;"",IF(Qualification!I384=TRUE,INDEX(codegemhist,MATCH(Qualification!H384,libgem,0)),""),"")</f>
        <v/>
      </c>
      <c r="G374" s="26" t="str">
        <f>IF(A374&lt;&gt;"",IF(Qualification!I384=TRUE,IF(INDEX(codegem,MATCH(Qualification!H384,libgem,0))&gt;=8000,INDEX(codegem,MATCH(Qualification!H384,libgem,0)),""),Qualification!H384),"")</f>
        <v/>
      </c>
      <c r="H374" s="26" t="str">
        <f>IF(A374&lt;&gt;"",IF(Qualification!Y384=TRUE,INDEX(libcatidinst,MATCH(Qualification!P384,libinst,0)),""),"")</f>
        <v/>
      </c>
      <c r="I374" s="26" t="str">
        <f>IF(OR(A374="",ISBLANK(Qualification!P384)),"",IF(Qualification!Y384=TRUE,INDEX(codeinst,MATCH(Qualification!P384,libinst,0)),Qualification!P384))</f>
        <v/>
      </c>
      <c r="J374" s="26" t="str">
        <f>IF(OR(A374="",ISBLANK(Qualification!Q384)),"",IF(Qualification!Z384=TRUE,INDEX(codetform,MATCH(Qualification!Q384,libtform,0)),Qualification!Q384))</f>
        <v/>
      </c>
      <c r="K374" s="26" t="str">
        <f t="shared" si="5"/>
        <v/>
      </c>
      <c r="L374" s="104" t="str">
        <f>IF(OR(A374="",ISBLANK(Qualification!R384)),"",Qualification!R384)</f>
        <v/>
      </c>
      <c r="M374" s="50" t="str">
        <f>IF(OR(A374="",ISBLANK(Qualification!S384)),"",Qualification!S384)</f>
        <v/>
      </c>
      <c r="N374" s="50" t="str">
        <f>IF(OR(A374="",ISBLANK(Qualification!T384)),"",IF(Qualification!AC384=TRUE,INDEX(coderesult,MATCH(Qualification!T384,libresult,0)),Qualification!T384))</f>
        <v/>
      </c>
      <c r="O374" s="50" t="str">
        <f>IF(OR(A374="",ISBLANK(Qualification!U384),Qualification!U384="-"),"",IF(ISNA(MATCH(Qualification!U384,libtwolang,0)),Qualification!U384,IF(Qualification!AC384=TRUE,INDEX(codetwolang,MATCH(Qualification!U384,libtwolang,0)),Qualification!U384)))</f>
        <v/>
      </c>
      <c r="P374" s="50" t="str">
        <f>IF(OR(A374="",ISBLANK(Qualification!V384)),"",Qualification!V384)</f>
        <v/>
      </c>
    </row>
    <row r="375" spans="1:16">
      <c r="A375" s="26" t="str">
        <f>IF(Qualification!$A385&lt;&gt;"",IF(Qualification!C385&lt;&gt;"",IF(Qualification!C385="LOC.ID",CONCATENATE("LOC.",Qualification!AG$12),Qualification!C385),""),"")</f>
        <v/>
      </c>
      <c r="B375" s="51" t="str">
        <f>IF(A375&lt;&gt;"",Qualification!J385,"")</f>
        <v/>
      </c>
      <c r="C375" s="26" t="str">
        <f>IF(A375&lt;&gt;"",IF(Qualification!E385=TRUE,INDEX(codesex,MATCH(Qualification!D385,libsex,0)),Qualification!D385),"")</f>
        <v/>
      </c>
      <c r="D375" s="104" t="str">
        <f>IF(OR(A375="",ISBLANK(Qualification!F385)),"",Qualification!F385)</f>
        <v/>
      </c>
      <c r="E375" s="26" t="str">
        <f>IF(A375&lt;&gt;"",IF(Qualification!I385=TRUE,IF(INDEX(codegem,MATCH(Qualification!H385,libgem,0))&lt;8000,INDEX(codegem,MATCH(Qualification!H385,libgem,0)),""),Qualification!H385),"")</f>
        <v/>
      </c>
      <c r="F375" s="26" t="str">
        <f>IF(A375&lt;&gt;"",IF(Qualification!I385=TRUE,INDEX(codegemhist,MATCH(Qualification!H385,libgem,0)),""),"")</f>
        <v/>
      </c>
      <c r="G375" s="26" t="str">
        <f>IF(A375&lt;&gt;"",IF(Qualification!I385=TRUE,IF(INDEX(codegem,MATCH(Qualification!H385,libgem,0))&gt;=8000,INDEX(codegem,MATCH(Qualification!H385,libgem,0)),""),Qualification!H385),"")</f>
        <v/>
      </c>
      <c r="H375" s="26" t="str">
        <f>IF(A375&lt;&gt;"",IF(Qualification!Y385=TRUE,INDEX(libcatidinst,MATCH(Qualification!P385,libinst,0)),""),"")</f>
        <v/>
      </c>
      <c r="I375" s="26" t="str">
        <f>IF(OR(A375="",ISBLANK(Qualification!P385)),"",IF(Qualification!Y385=TRUE,INDEX(codeinst,MATCH(Qualification!P385,libinst,0)),Qualification!P385))</f>
        <v/>
      </c>
      <c r="J375" s="26" t="str">
        <f>IF(OR(A375="",ISBLANK(Qualification!Q385)),"",IF(Qualification!Z385=TRUE,INDEX(codetform,MATCH(Qualification!Q385,libtform,0)),Qualification!Q385))</f>
        <v/>
      </c>
      <c r="K375" s="26" t="str">
        <f t="shared" si="5"/>
        <v/>
      </c>
      <c r="L375" s="104" t="str">
        <f>IF(OR(A375="",ISBLANK(Qualification!R385)),"",Qualification!R385)</f>
        <v/>
      </c>
      <c r="M375" s="50" t="str">
        <f>IF(OR(A375="",ISBLANK(Qualification!S385)),"",Qualification!S385)</f>
        <v/>
      </c>
      <c r="N375" s="50" t="str">
        <f>IF(OR(A375="",ISBLANK(Qualification!T385)),"",IF(Qualification!AC385=TRUE,INDEX(coderesult,MATCH(Qualification!T385,libresult,0)),Qualification!T385))</f>
        <v/>
      </c>
      <c r="O375" s="50" t="str">
        <f>IF(OR(A375="",ISBLANK(Qualification!U385),Qualification!U385="-"),"",IF(ISNA(MATCH(Qualification!U385,libtwolang,0)),Qualification!U385,IF(Qualification!AC385=TRUE,INDEX(codetwolang,MATCH(Qualification!U385,libtwolang,0)),Qualification!U385)))</f>
        <v/>
      </c>
      <c r="P375" s="50" t="str">
        <f>IF(OR(A375="",ISBLANK(Qualification!V385)),"",Qualification!V385)</f>
        <v/>
      </c>
    </row>
    <row r="376" spans="1:16">
      <c r="A376" s="26" t="str">
        <f>IF(Qualification!$A386&lt;&gt;"",IF(Qualification!C386&lt;&gt;"",IF(Qualification!C386="LOC.ID",CONCATENATE("LOC.",Qualification!AG$12),Qualification!C386),""),"")</f>
        <v/>
      </c>
      <c r="B376" s="51" t="str">
        <f>IF(A376&lt;&gt;"",Qualification!J386,"")</f>
        <v/>
      </c>
      <c r="C376" s="26" t="str">
        <f>IF(A376&lt;&gt;"",IF(Qualification!E386=TRUE,INDEX(codesex,MATCH(Qualification!D386,libsex,0)),Qualification!D386),"")</f>
        <v/>
      </c>
      <c r="D376" s="104" t="str">
        <f>IF(OR(A376="",ISBLANK(Qualification!F386)),"",Qualification!F386)</f>
        <v/>
      </c>
      <c r="E376" s="26" t="str">
        <f>IF(A376&lt;&gt;"",IF(Qualification!I386=TRUE,IF(INDEX(codegem,MATCH(Qualification!H386,libgem,0))&lt;8000,INDEX(codegem,MATCH(Qualification!H386,libgem,0)),""),Qualification!H386),"")</f>
        <v/>
      </c>
      <c r="F376" s="26" t="str">
        <f>IF(A376&lt;&gt;"",IF(Qualification!I386=TRUE,INDEX(codegemhist,MATCH(Qualification!H386,libgem,0)),""),"")</f>
        <v/>
      </c>
      <c r="G376" s="26" t="str">
        <f>IF(A376&lt;&gt;"",IF(Qualification!I386=TRUE,IF(INDEX(codegem,MATCH(Qualification!H386,libgem,0))&gt;=8000,INDEX(codegem,MATCH(Qualification!H386,libgem,0)),""),Qualification!H386),"")</f>
        <v/>
      </c>
      <c r="H376" s="26" t="str">
        <f>IF(A376&lt;&gt;"",IF(Qualification!Y386=TRUE,INDEX(libcatidinst,MATCH(Qualification!P386,libinst,0)),""),"")</f>
        <v/>
      </c>
      <c r="I376" s="26" t="str">
        <f>IF(OR(A376="",ISBLANK(Qualification!P386)),"",IF(Qualification!Y386=TRUE,INDEX(codeinst,MATCH(Qualification!P386,libinst,0)),Qualification!P386))</f>
        <v/>
      </c>
      <c r="J376" s="26" t="str">
        <f>IF(OR(A376="",ISBLANK(Qualification!Q386)),"",IF(Qualification!Z386=TRUE,INDEX(codetform,MATCH(Qualification!Q386,libtform,0)),Qualification!Q386))</f>
        <v/>
      </c>
      <c r="K376" s="26" t="str">
        <f t="shared" si="5"/>
        <v/>
      </c>
      <c r="L376" s="104" t="str">
        <f>IF(OR(A376="",ISBLANK(Qualification!R386)),"",Qualification!R386)</f>
        <v/>
      </c>
      <c r="M376" s="50" t="str">
        <f>IF(OR(A376="",ISBLANK(Qualification!S386)),"",Qualification!S386)</f>
        <v/>
      </c>
      <c r="N376" s="50" t="str">
        <f>IF(OR(A376="",ISBLANK(Qualification!T386)),"",IF(Qualification!AC386=TRUE,INDEX(coderesult,MATCH(Qualification!T386,libresult,0)),Qualification!T386))</f>
        <v/>
      </c>
      <c r="O376" s="50" t="str">
        <f>IF(OR(A376="",ISBLANK(Qualification!U386),Qualification!U386="-"),"",IF(ISNA(MATCH(Qualification!U386,libtwolang,0)),Qualification!U386,IF(Qualification!AC386=TRUE,INDEX(codetwolang,MATCH(Qualification!U386,libtwolang,0)),Qualification!U386)))</f>
        <v/>
      </c>
      <c r="P376" s="50" t="str">
        <f>IF(OR(A376="",ISBLANK(Qualification!V386)),"",Qualification!V386)</f>
        <v/>
      </c>
    </row>
    <row r="377" spans="1:16">
      <c r="A377" s="26" t="str">
        <f>IF(Qualification!$A387&lt;&gt;"",IF(Qualification!C387&lt;&gt;"",IF(Qualification!C387="LOC.ID",CONCATENATE("LOC.",Qualification!AG$12),Qualification!C387),""),"")</f>
        <v/>
      </c>
      <c r="B377" s="51" t="str">
        <f>IF(A377&lt;&gt;"",Qualification!J387,"")</f>
        <v/>
      </c>
      <c r="C377" s="26" t="str">
        <f>IF(A377&lt;&gt;"",IF(Qualification!E387=TRUE,INDEX(codesex,MATCH(Qualification!D387,libsex,0)),Qualification!D387),"")</f>
        <v/>
      </c>
      <c r="D377" s="104" t="str">
        <f>IF(OR(A377="",ISBLANK(Qualification!F387)),"",Qualification!F387)</f>
        <v/>
      </c>
      <c r="E377" s="26" t="str">
        <f>IF(A377&lt;&gt;"",IF(Qualification!I387=TRUE,IF(INDEX(codegem,MATCH(Qualification!H387,libgem,0))&lt;8000,INDEX(codegem,MATCH(Qualification!H387,libgem,0)),""),Qualification!H387),"")</f>
        <v/>
      </c>
      <c r="F377" s="26" t="str">
        <f>IF(A377&lt;&gt;"",IF(Qualification!I387=TRUE,INDEX(codegemhist,MATCH(Qualification!H387,libgem,0)),""),"")</f>
        <v/>
      </c>
      <c r="G377" s="26" t="str">
        <f>IF(A377&lt;&gt;"",IF(Qualification!I387=TRUE,IF(INDEX(codegem,MATCH(Qualification!H387,libgem,0))&gt;=8000,INDEX(codegem,MATCH(Qualification!H387,libgem,0)),""),Qualification!H387),"")</f>
        <v/>
      </c>
      <c r="H377" s="26" t="str">
        <f>IF(A377&lt;&gt;"",IF(Qualification!Y387=TRUE,INDEX(libcatidinst,MATCH(Qualification!P387,libinst,0)),""),"")</f>
        <v/>
      </c>
      <c r="I377" s="26" t="str">
        <f>IF(OR(A377="",ISBLANK(Qualification!P387)),"",IF(Qualification!Y387=TRUE,INDEX(codeinst,MATCH(Qualification!P387,libinst,0)),Qualification!P387))</f>
        <v/>
      </c>
      <c r="J377" s="26" t="str">
        <f>IF(OR(A377="",ISBLANK(Qualification!Q387)),"",IF(Qualification!Z387=TRUE,INDEX(codetform,MATCH(Qualification!Q387,libtform,0)),Qualification!Q387))</f>
        <v/>
      </c>
      <c r="K377" s="26" t="str">
        <f t="shared" si="5"/>
        <v/>
      </c>
      <c r="L377" s="104" t="str">
        <f>IF(OR(A377="",ISBLANK(Qualification!R387)),"",Qualification!R387)</f>
        <v/>
      </c>
      <c r="M377" s="50" t="str">
        <f>IF(OR(A377="",ISBLANK(Qualification!S387)),"",Qualification!S387)</f>
        <v/>
      </c>
      <c r="N377" s="50" t="str">
        <f>IF(OR(A377="",ISBLANK(Qualification!T387)),"",IF(Qualification!AC387=TRUE,INDEX(coderesult,MATCH(Qualification!T387,libresult,0)),Qualification!T387))</f>
        <v/>
      </c>
      <c r="O377" s="50" t="str">
        <f>IF(OR(A377="",ISBLANK(Qualification!U387),Qualification!U387="-"),"",IF(ISNA(MATCH(Qualification!U387,libtwolang,0)),Qualification!U387,IF(Qualification!AC387=TRUE,INDEX(codetwolang,MATCH(Qualification!U387,libtwolang,0)),Qualification!U387)))</f>
        <v/>
      </c>
      <c r="P377" s="50" t="str">
        <f>IF(OR(A377="",ISBLANK(Qualification!V387)),"",Qualification!V387)</f>
        <v/>
      </c>
    </row>
    <row r="378" spans="1:16">
      <c r="A378" s="26" t="str">
        <f>IF(Qualification!$A388&lt;&gt;"",IF(Qualification!C388&lt;&gt;"",IF(Qualification!C388="LOC.ID",CONCATENATE("LOC.",Qualification!AG$12),Qualification!C388),""),"")</f>
        <v/>
      </c>
      <c r="B378" s="51" t="str">
        <f>IF(A378&lt;&gt;"",Qualification!J388,"")</f>
        <v/>
      </c>
      <c r="C378" s="26" t="str">
        <f>IF(A378&lt;&gt;"",IF(Qualification!E388=TRUE,INDEX(codesex,MATCH(Qualification!D388,libsex,0)),Qualification!D388),"")</f>
        <v/>
      </c>
      <c r="D378" s="104" t="str">
        <f>IF(OR(A378="",ISBLANK(Qualification!F388)),"",Qualification!F388)</f>
        <v/>
      </c>
      <c r="E378" s="26" t="str">
        <f>IF(A378&lt;&gt;"",IF(Qualification!I388=TRUE,IF(INDEX(codegem,MATCH(Qualification!H388,libgem,0))&lt;8000,INDEX(codegem,MATCH(Qualification!H388,libgem,0)),""),Qualification!H388),"")</f>
        <v/>
      </c>
      <c r="F378" s="26" t="str">
        <f>IF(A378&lt;&gt;"",IF(Qualification!I388=TRUE,INDEX(codegemhist,MATCH(Qualification!H388,libgem,0)),""),"")</f>
        <v/>
      </c>
      <c r="G378" s="26" t="str">
        <f>IF(A378&lt;&gt;"",IF(Qualification!I388=TRUE,IF(INDEX(codegem,MATCH(Qualification!H388,libgem,0))&gt;=8000,INDEX(codegem,MATCH(Qualification!H388,libgem,0)),""),Qualification!H388),"")</f>
        <v/>
      </c>
      <c r="H378" s="26" t="str">
        <f>IF(A378&lt;&gt;"",IF(Qualification!Y388=TRUE,INDEX(libcatidinst,MATCH(Qualification!P388,libinst,0)),""),"")</f>
        <v/>
      </c>
      <c r="I378" s="26" t="str">
        <f>IF(OR(A378="",ISBLANK(Qualification!P388)),"",IF(Qualification!Y388=TRUE,INDEX(codeinst,MATCH(Qualification!P388,libinst,0)),Qualification!P388))</f>
        <v/>
      </c>
      <c r="J378" s="26" t="str">
        <f>IF(OR(A378="",ISBLANK(Qualification!Q388)),"",IF(Qualification!Z388=TRUE,INDEX(codetform,MATCH(Qualification!Q388,libtform,0)),Qualification!Q388))</f>
        <v/>
      </c>
      <c r="K378" s="26" t="str">
        <f t="shared" si="5"/>
        <v/>
      </c>
      <c r="L378" s="104" t="str">
        <f>IF(OR(A378="",ISBLANK(Qualification!R388)),"",Qualification!R388)</f>
        <v/>
      </c>
      <c r="M378" s="50" t="str">
        <f>IF(OR(A378="",ISBLANK(Qualification!S388)),"",Qualification!S388)</f>
        <v/>
      </c>
      <c r="N378" s="50" t="str">
        <f>IF(OR(A378="",ISBLANK(Qualification!T388)),"",IF(Qualification!AC388=TRUE,INDEX(coderesult,MATCH(Qualification!T388,libresult,0)),Qualification!T388))</f>
        <v/>
      </c>
      <c r="O378" s="50" t="str">
        <f>IF(OR(A378="",ISBLANK(Qualification!U388),Qualification!U388="-"),"",IF(ISNA(MATCH(Qualification!U388,libtwolang,0)),Qualification!U388,IF(Qualification!AC388=TRUE,INDEX(codetwolang,MATCH(Qualification!U388,libtwolang,0)),Qualification!U388)))</f>
        <v/>
      </c>
      <c r="P378" s="50" t="str">
        <f>IF(OR(A378="",ISBLANK(Qualification!V388)),"",Qualification!V388)</f>
        <v/>
      </c>
    </row>
    <row r="379" spans="1:16">
      <c r="A379" s="26" t="str">
        <f>IF(Qualification!$A389&lt;&gt;"",IF(Qualification!C389&lt;&gt;"",IF(Qualification!C389="LOC.ID",CONCATENATE("LOC.",Qualification!AG$12),Qualification!C389),""),"")</f>
        <v/>
      </c>
      <c r="B379" s="51" t="str">
        <f>IF(A379&lt;&gt;"",Qualification!J389,"")</f>
        <v/>
      </c>
      <c r="C379" s="26" t="str">
        <f>IF(A379&lt;&gt;"",IF(Qualification!E389=TRUE,INDEX(codesex,MATCH(Qualification!D389,libsex,0)),Qualification!D389),"")</f>
        <v/>
      </c>
      <c r="D379" s="104" t="str">
        <f>IF(OR(A379="",ISBLANK(Qualification!F389)),"",Qualification!F389)</f>
        <v/>
      </c>
      <c r="E379" s="26" t="str">
        <f>IF(A379&lt;&gt;"",IF(Qualification!I389=TRUE,IF(INDEX(codegem,MATCH(Qualification!H389,libgem,0))&lt;8000,INDEX(codegem,MATCH(Qualification!H389,libgem,0)),""),Qualification!H389),"")</f>
        <v/>
      </c>
      <c r="F379" s="26" t="str">
        <f>IF(A379&lt;&gt;"",IF(Qualification!I389=TRUE,INDEX(codegemhist,MATCH(Qualification!H389,libgem,0)),""),"")</f>
        <v/>
      </c>
      <c r="G379" s="26" t="str">
        <f>IF(A379&lt;&gt;"",IF(Qualification!I389=TRUE,IF(INDEX(codegem,MATCH(Qualification!H389,libgem,0))&gt;=8000,INDEX(codegem,MATCH(Qualification!H389,libgem,0)),""),Qualification!H389),"")</f>
        <v/>
      </c>
      <c r="H379" s="26" t="str">
        <f>IF(A379&lt;&gt;"",IF(Qualification!Y389=TRUE,INDEX(libcatidinst,MATCH(Qualification!P389,libinst,0)),""),"")</f>
        <v/>
      </c>
      <c r="I379" s="26" t="str">
        <f>IF(OR(A379="",ISBLANK(Qualification!P389)),"",IF(Qualification!Y389=TRUE,INDEX(codeinst,MATCH(Qualification!P389,libinst,0)),Qualification!P389))</f>
        <v/>
      </c>
      <c r="J379" s="26" t="str">
        <f>IF(OR(A379="",ISBLANK(Qualification!Q389)),"",IF(Qualification!Z389=TRUE,INDEX(codetform,MATCH(Qualification!Q389,libtform,0)),Qualification!Q389))</f>
        <v/>
      </c>
      <c r="K379" s="26" t="str">
        <f t="shared" si="5"/>
        <v/>
      </c>
      <c r="L379" s="104" t="str">
        <f>IF(OR(A379="",ISBLANK(Qualification!R389)),"",Qualification!R389)</f>
        <v/>
      </c>
      <c r="M379" s="50" t="str">
        <f>IF(OR(A379="",ISBLANK(Qualification!S389)),"",Qualification!S389)</f>
        <v/>
      </c>
      <c r="N379" s="50" t="str">
        <f>IF(OR(A379="",ISBLANK(Qualification!T389)),"",IF(Qualification!AC389=TRUE,INDEX(coderesult,MATCH(Qualification!T389,libresult,0)),Qualification!T389))</f>
        <v/>
      </c>
      <c r="O379" s="50" t="str">
        <f>IF(OR(A379="",ISBLANK(Qualification!U389),Qualification!U389="-"),"",IF(ISNA(MATCH(Qualification!U389,libtwolang,0)),Qualification!U389,IF(Qualification!AC389=TRUE,INDEX(codetwolang,MATCH(Qualification!U389,libtwolang,0)),Qualification!U389)))</f>
        <v/>
      </c>
      <c r="P379" s="50" t="str">
        <f>IF(OR(A379="",ISBLANK(Qualification!V389)),"",Qualification!V389)</f>
        <v/>
      </c>
    </row>
    <row r="380" spans="1:16">
      <c r="A380" s="26" t="str">
        <f>IF(Qualification!$A390&lt;&gt;"",IF(Qualification!C390&lt;&gt;"",IF(Qualification!C390="LOC.ID",CONCATENATE("LOC.",Qualification!AG$12),Qualification!C390),""),"")</f>
        <v/>
      </c>
      <c r="B380" s="51" t="str">
        <f>IF(A380&lt;&gt;"",Qualification!J390,"")</f>
        <v/>
      </c>
      <c r="C380" s="26" t="str">
        <f>IF(A380&lt;&gt;"",IF(Qualification!E390=TRUE,INDEX(codesex,MATCH(Qualification!D390,libsex,0)),Qualification!D390),"")</f>
        <v/>
      </c>
      <c r="D380" s="104" t="str">
        <f>IF(OR(A380="",ISBLANK(Qualification!F390)),"",Qualification!F390)</f>
        <v/>
      </c>
      <c r="E380" s="26" t="str">
        <f>IF(A380&lt;&gt;"",IF(Qualification!I390=TRUE,IF(INDEX(codegem,MATCH(Qualification!H390,libgem,0))&lt;8000,INDEX(codegem,MATCH(Qualification!H390,libgem,0)),""),Qualification!H390),"")</f>
        <v/>
      </c>
      <c r="F380" s="26" t="str">
        <f>IF(A380&lt;&gt;"",IF(Qualification!I390=TRUE,INDEX(codegemhist,MATCH(Qualification!H390,libgem,0)),""),"")</f>
        <v/>
      </c>
      <c r="G380" s="26" t="str">
        <f>IF(A380&lt;&gt;"",IF(Qualification!I390=TRUE,IF(INDEX(codegem,MATCH(Qualification!H390,libgem,0))&gt;=8000,INDEX(codegem,MATCH(Qualification!H390,libgem,0)),""),Qualification!H390),"")</f>
        <v/>
      </c>
      <c r="H380" s="26" t="str">
        <f>IF(A380&lt;&gt;"",IF(Qualification!Y390=TRUE,INDEX(libcatidinst,MATCH(Qualification!P390,libinst,0)),""),"")</f>
        <v/>
      </c>
      <c r="I380" s="26" t="str">
        <f>IF(OR(A380="",ISBLANK(Qualification!P390)),"",IF(Qualification!Y390=TRUE,INDEX(codeinst,MATCH(Qualification!P390,libinst,0)),Qualification!P390))</f>
        <v/>
      </c>
      <c r="J380" s="26" t="str">
        <f>IF(OR(A380="",ISBLANK(Qualification!Q390)),"",IF(Qualification!Z390=TRUE,INDEX(codetform,MATCH(Qualification!Q390,libtform,0)),Qualification!Q390))</f>
        <v/>
      </c>
      <c r="K380" s="26" t="str">
        <f t="shared" si="5"/>
        <v/>
      </c>
      <c r="L380" s="104" t="str">
        <f>IF(OR(A380="",ISBLANK(Qualification!R390)),"",Qualification!R390)</f>
        <v/>
      </c>
      <c r="M380" s="50" t="str">
        <f>IF(OR(A380="",ISBLANK(Qualification!S390)),"",Qualification!S390)</f>
        <v/>
      </c>
      <c r="N380" s="50" t="str">
        <f>IF(OR(A380="",ISBLANK(Qualification!T390)),"",IF(Qualification!AC390=TRUE,INDEX(coderesult,MATCH(Qualification!T390,libresult,0)),Qualification!T390))</f>
        <v/>
      </c>
      <c r="O380" s="50" t="str">
        <f>IF(OR(A380="",ISBLANK(Qualification!U390),Qualification!U390="-"),"",IF(ISNA(MATCH(Qualification!U390,libtwolang,0)),Qualification!U390,IF(Qualification!AC390=TRUE,INDEX(codetwolang,MATCH(Qualification!U390,libtwolang,0)),Qualification!U390)))</f>
        <v/>
      </c>
      <c r="P380" s="50" t="str">
        <f>IF(OR(A380="",ISBLANK(Qualification!V390)),"",Qualification!V390)</f>
        <v/>
      </c>
    </row>
    <row r="381" spans="1:16">
      <c r="A381" s="26" t="str">
        <f>IF(Qualification!$A391&lt;&gt;"",IF(Qualification!C391&lt;&gt;"",IF(Qualification!C391="LOC.ID",CONCATENATE("LOC.",Qualification!AG$12),Qualification!C391),""),"")</f>
        <v/>
      </c>
      <c r="B381" s="51" t="str">
        <f>IF(A381&lt;&gt;"",Qualification!J391,"")</f>
        <v/>
      </c>
      <c r="C381" s="26" t="str">
        <f>IF(A381&lt;&gt;"",IF(Qualification!E391=TRUE,INDEX(codesex,MATCH(Qualification!D391,libsex,0)),Qualification!D391),"")</f>
        <v/>
      </c>
      <c r="D381" s="104" t="str">
        <f>IF(OR(A381="",ISBLANK(Qualification!F391)),"",Qualification!F391)</f>
        <v/>
      </c>
      <c r="E381" s="26" t="str">
        <f>IF(A381&lt;&gt;"",IF(Qualification!I391=TRUE,IF(INDEX(codegem,MATCH(Qualification!H391,libgem,0))&lt;8000,INDEX(codegem,MATCH(Qualification!H391,libgem,0)),""),Qualification!H391),"")</f>
        <v/>
      </c>
      <c r="F381" s="26" t="str">
        <f>IF(A381&lt;&gt;"",IF(Qualification!I391=TRUE,INDEX(codegemhist,MATCH(Qualification!H391,libgem,0)),""),"")</f>
        <v/>
      </c>
      <c r="G381" s="26" t="str">
        <f>IF(A381&lt;&gt;"",IF(Qualification!I391=TRUE,IF(INDEX(codegem,MATCH(Qualification!H391,libgem,0))&gt;=8000,INDEX(codegem,MATCH(Qualification!H391,libgem,0)),""),Qualification!H391),"")</f>
        <v/>
      </c>
      <c r="H381" s="26" t="str">
        <f>IF(A381&lt;&gt;"",IF(Qualification!Y391=TRUE,INDEX(libcatidinst,MATCH(Qualification!P391,libinst,0)),""),"")</f>
        <v/>
      </c>
      <c r="I381" s="26" t="str">
        <f>IF(OR(A381="",ISBLANK(Qualification!P391)),"",IF(Qualification!Y391=TRUE,INDEX(codeinst,MATCH(Qualification!P391,libinst,0)),Qualification!P391))</f>
        <v/>
      </c>
      <c r="J381" s="26" t="str">
        <f>IF(OR(A381="",ISBLANK(Qualification!Q391)),"",IF(Qualification!Z391=TRUE,INDEX(codetform,MATCH(Qualification!Q391,libtform,0)),Qualification!Q391))</f>
        <v/>
      </c>
      <c r="K381" s="26" t="str">
        <f t="shared" si="5"/>
        <v/>
      </c>
      <c r="L381" s="104" t="str">
        <f>IF(OR(A381="",ISBLANK(Qualification!R391)),"",Qualification!R391)</f>
        <v/>
      </c>
      <c r="M381" s="50" t="str">
        <f>IF(OR(A381="",ISBLANK(Qualification!S391)),"",Qualification!S391)</f>
        <v/>
      </c>
      <c r="N381" s="50" t="str">
        <f>IF(OR(A381="",ISBLANK(Qualification!T391)),"",IF(Qualification!AC391=TRUE,INDEX(coderesult,MATCH(Qualification!T391,libresult,0)),Qualification!T391))</f>
        <v/>
      </c>
      <c r="O381" s="50" t="str">
        <f>IF(OR(A381="",ISBLANK(Qualification!U391),Qualification!U391="-"),"",IF(ISNA(MATCH(Qualification!U391,libtwolang,0)),Qualification!U391,IF(Qualification!AC391=TRUE,INDEX(codetwolang,MATCH(Qualification!U391,libtwolang,0)),Qualification!U391)))</f>
        <v/>
      </c>
      <c r="P381" s="50" t="str">
        <f>IF(OR(A381="",ISBLANK(Qualification!V391)),"",Qualification!V391)</f>
        <v/>
      </c>
    </row>
    <row r="382" spans="1:16">
      <c r="A382" s="26" t="str">
        <f>IF(Qualification!$A392&lt;&gt;"",IF(Qualification!C392&lt;&gt;"",IF(Qualification!C392="LOC.ID",CONCATENATE("LOC.",Qualification!AG$12),Qualification!C392),""),"")</f>
        <v/>
      </c>
      <c r="B382" s="51" t="str">
        <f>IF(A382&lt;&gt;"",Qualification!J392,"")</f>
        <v/>
      </c>
      <c r="C382" s="26" t="str">
        <f>IF(A382&lt;&gt;"",IF(Qualification!E392=TRUE,INDEX(codesex,MATCH(Qualification!D392,libsex,0)),Qualification!D392),"")</f>
        <v/>
      </c>
      <c r="D382" s="104" t="str">
        <f>IF(OR(A382="",ISBLANK(Qualification!F392)),"",Qualification!F392)</f>
        <v/>
      </c>
      <c r="E382" s="26" t="str">
        <f>IF(A382&lt;&gt;"",IF(Qualification!I392=TRUE,IF(INDEX(codegem,MATCH(Qualification!H392,libgem,0))&lt;8000,INDEX(codegem,MATCH(Qualification!H392,libgem,0)),""),Qualification!H392),"")</f>
        <v/>
      </c>
      <c r="F382" s="26" t="str">
        <f>IF(A382&lt;&gt;"",IF(Qualification!I392=TRUE,INDEX(codegemhist,MATCH(Qualification!H392,libgem,0)),""),"")</f>
        <v/>
      </c>
      <c r="G382" s="26" t="str">
        <f>IF(A382&lt;&gt;"",IF(Qualification!I392=TRUE,IF(INDEX(codegem,MATCH(Qualification!H392,libgem,0))&gt;=8000,INDEX(codegem,MATCH(Qualification!H392,libgem,0)),""),Qualification!H392),"")</f>
        <v/>
      </c>
      <c r="H382" s="26" t="str">
        <f>IF(A382&lt;&gt;"",IF(Qualification!Y392=TRUE,INDEX(libcatidinst,MATCH(Qualification!P392,libinst,0)),""),"")</f>
        <v/>
      </c>
      <c r="I382" s="26" t="str">
        <f>IF(OR(A382="",ISBLANK(Qualification!P392)),"",IF(Qualification!Y392=TRUE,INDEX(codeinst,MATCH(Qualification!P392,libinst,0)),Qualification!P392))</f>
        <v/>
      </c>
      <c r="J382" s="26" t="str">
        <f>IF(OR(A382="",ISBLANK(Qualification!Q392)),"",IF(Qualification!Z392=TRUE,INDEX(codetform,MATCH(Qualification!Q392,libtform,0)),Qualification!Q392))</f>
        <v/>
      </c>
      <c r="K382" s="26" t="str">
        <f t="shared" si="5"/>
        <v/>
      </c>
      <c r="L382" s="104" t="str">
        <f>IF(OR(A382="",ISBLANK(Qualification!R392)),"",Qualification!R392)</f>
        <v/>
      </c>
      <c r="M382" s="50" t="str">
        <f>IF(OR(A382="",ISBLANK(Qualification!S392)),"",Qualification!S392)</f>
        <v/>
      </c>
      <c r="N382" s="50" t="str">
        <f>IF(OR(A382="",ISBLANK(Qualification!T392)),"",IF(Qualification!AC392=TRUE,INDEX(coderesult,MATCH(Qualification!T392,libresult,0)),Qualification!T392))</f>
        <v/>
      </c>
      <c r="O382" s="50" t="str">
        <f>IF(OR(A382="",ISBLANK(Qualification!U392),Qualification!U392="-"),"",IF(ISNA(MATCH(Qualification!U392,libtwolang,0)),Qualification!U392,IF(Qualification!AC392=TRUE,INDEX(codetwolang,MATCH(Qualification!U392,libtwolang,0)),Qualification!U392)))</f>
        <v/>
      </c>
      <c r="P382" s="50" t="str">
        <f>IF(OR(A382="",ISBLANK(Qualification!V392)),"",Qualification!V392)</f>
        <v/>
      </c>
    </row>
    <row r="383" spans="1:16">
      <c r="A383" s="26" t="str">
        <f>IF(Qualification!$A393&lt;&gt;"",IF(Qualification!C393&lt;&gt;"",IF(Qualification!C393="LOC.ID",CONCATENATE("LOC.",Qualification!AG$12),Qualification!C393),""),"")</f>
        <v/>
      </c>
      <c r="B383" s="51" t="str">
        <f>IF(A383&lt;&gt;"",Qualification!J393,"")</f>
        <v/>
      </c>
      <c r="C383" s="26" t="str">
        <f>IF(A383&lt;&gt;"",IF(Qualification!E393=TRUE,INDEX(codesex,MATCH(Qualification!D393,libsex,0)),Qualification!D393),"")</f>
        <v/>
      </c>
      <c r="D383" s="104" t="str">
        <f>IF(OR(A383="",ISBLANK(Qualification!F393)),"",Qualification!F393)</f>
        <v/>
      </c>
      <c r="E383" s="26" t="str">
        <f>IF(A383&lt;&gt;"",IF(Qualification!I393=TRUE,IF(INDEX(codegem,MATCH(Qualification!H393,libgem,0))&lt;8000,INDEX(codegem,MATCH(Qualification!H393,libgem,0)),""),Qualification!H393),"")</f>
        <v/>
      </c>
      <c r="F383" s="26" t="str">
        <f>IF(A383&lt;&gt;"",IF(Qualification!I393=TRUE,INDEX(codegemhist,MATCH(Qualification!H393,libgem,0)),""),"")</f>
        <v/>
      </c>
      <c r="G383" s="26" t="str">
        <f>IF(A383&lt;&gt;"",IF(Qualification!I393=TRUE,IF(INDEX(codegem,MATCH(Qualification!H393,libgem,0))&gt;=8000,INDEX(codegem,MATCH(Qualification!H393,libgem,0)),""),Qualification!H393),"")</f>
        <v/>
      </c>
      <c r="H383" s="26" t="str">
        <f>IF(A383&lt;&gt;"",IF(Qualification!Y393=TRUE,INDEX(libcatidinst,MATCH(Qualification!P393,libinst,0)),""),"")</f>
        <v/>
      </c>
      <c r="I383" s="26" t="str">
        <f>IF(OR(A383="",ISBLANK(Qualification!P393)),"",IF(Qualification!Y393=TRUE,INDEX(codeinst,MATCH(Qualification!P393,libinst,0)),Qualification!P393))</f>
        <v/>
      </c>
      <c r="J383" s="26" t="str">
        <f>IF(OR(A383="",ISBLANK(Qualification!Q393)),"",IF(Qualification!Z393=TRUE,INDEX(codetform,MATCH(Qualification!Q393,libtform,0)),Qualification!Q393))</f>
        <v/>
      </c>
      <c r="K383" s="26" t="str">
        <f t="shared" si="5"/>
        <v/>
      </c>
      <c r="L383" s="104" t="str">
        <f>IF(OR(A383="",ISBLANK(Qualification!R393)),"",Qualification!R393)</f>
        <v/>
      </c>
      <c r="M383" s="50" t="str">
        <f>IF(OR(A383="",ISBLANK(Qualification!S393)),"",Qualification!S393)</f>
        <v/>
      </c>
      <c r="N383" s="50" t="str">
        <f>IF(OR(A383="",ISBLANK(Qualification!T393)),"",IF(Qualification!AC393=TRUE,INDEX(coderesult,MATCH(Qualification!T393,libresult,0)),Qualification!T393))</f>
        <v/>
      </c>
      <c r="O383" s="50" t="str">
        <f>IF(OR(A383="",ISBLANK(Qualification!U393),Qualification!U393="-"),"",IF(ISNA(MATCH(Qualification!U393,libtwolang,0)),Qualification!U393,IF(Qualification!AC393=TRUE,INDEX(codetwolang,MATCH(Qualification!U393,libtwolang,0)),Qualification!U393)))</f>
        <v/>
      </c>
      <c r="P383" s="50" t="str">
        <f>IF(OR(A383="",ISBLANK(Qualification!V393)),"",Qualification!V393)</f>
        <v/>
      </c>
    </row>
    <row r="384" spans="1:16">
      <c r="A384" s="26" t="str">
        <f>IF(Qualification!$A394&lt;&gt;"",IF(Qualification!C394&lt;&gt;"",IF(Qualification!C394="LOC.ID",CONCATENATE("LOC.",Qualification!AG$12),Qualification!C394),""),"")</f>
        <v/>
      </c>
      <c r="B384" s="51" t="str">
        <f>IF(A384&lt;&gt;"",Qualification!J394,"")</f>
        <v/>
      </c>
      <c r="C384" s="26" t="str">
        <f>IF(A384&lt;&gt;"",IF(Qualification!E394=TRUE,INDEX(codesex,MATCH(Qualification!D394,libsex,0)),Qualification!D394),"")</f>
        <v/>
      </c>
      <c r="D384" s="104" t="str">
        <f>IF(OR(A384="",ISBLANK(Qualification!F394)),"",Qualification!F394)</f>
        <v/>
      </c>
      <c r="E384" s="26" t="str">
        <f>IF(A384&lt;&gt;"",IF(Qualification!I394=TRUE,IF(INDEX(codegem,MATCH(Qualification!H394,libgem,0))&lt;8000,INDEX(codegem,MATCH(Qualification!H394,libgem,0)),""),Qualification!H394),"")</f>
        <v/>
      </c>
      <c r="F384" s="26" t="str">
        <f>IF(A384&lt;&gt;"",IF(Qualification!I394=TRUE,INDEX(codegemhist,MATCH(Qualification!H394,libgem,0)),""),"")</f>
        <v/>
      </c>
      <c r="G384" s="26" t="str">
        <f>IF(A384&lt;&gt;"",IF(Qualification!I394=TRUE,IF(INDEX(codegem,MATCH(Qualification!H394,libgem,0))&gt;=8000,INDEX(codegem,MATCH(Qualification!H394,libgem,0)),""),Qualification!H394),"")</f>
        <v/>
      </c>
      <c r="H384" s="26" t="str">
        <f>IF(A384&lt;&gt;"",IF(Qualification!Y394=TRUE,INDEX(libcatidinst,MATCH(Qualification!P394,libinst,0)),""),"")</f>
        <v/>
      </c>
      <c r="I384" s="26" t="str">
        <f>IF(OR(A384="",ISBLANK(Qualification!P394)),"",IF(Qualification!Y394=TRUE,INDEX(codeinst,MATCH(Qualification!P394,libinst,0)),Qualification!P394))</f>
        <v/>
      </c>
      <c r="J384" s="26" t="str">
        <f>IF(OR(A384="",ISBLANK(Qualification!Q394)),"",IF(Qualification!Z394=TRUE,INDEX(codetform,MATCH(Qualification!Q394,libtform,0)),Qualification!Q394))</f>
        <v/>
      </c>
      <c r="K384" s="26" t="str">
        <f t="shared" si="5"/>
        <v/>
      </c>
      <c r="L384" s="104" t="str">
        <f>IF(OR(A384="",ISBLANK(Qualification!R394)),"",Qualification!R394)</f>
        <v/>
      </c>
      <c r="M384" s="50" t="str">
        <f>IF(OR(A384="",ISBLANK(Qualification!S394)),"",Qualification!S394)</f>
        <v/>
      </c>
      <c r="N384" s="50" t="str">
        <f>IF(OR(A384="",ISBLANK(Qualification!T394)),"",IF(Qualification!AC394=TRUE,INDEX(coderesult,MATCH(Qualification!T394,libresult,0)),Qualification!T394))</f>
        <v/>
      </c>
      <c r="O384" s="50" t="str">
        <f>IF(OR(A384="",ISBLANK(Qualification!U394),Qualification!U394="-"),"",IF(ISNA(MATCH(Qualification!U394,libtwolang,0)),Qualification!U394,IF(Qualification!AC394=TRUE,INDEX(codetwolang,MATCH(Qualification!U394,libtwolang,0)),Qualification!U394)))</f>
        <v/>
      </c>
      <c r="P384" s="50" t="str">
        <f>IF(OR(A384="",ISBLANK(Qualification!V394)),"",Qualification!V394)</f>
        <v/>
      </c>
    </row>
    <row r="385" spans="1:16">
      <c r="A385" s="26" t="str">
        <f>IF(Qualification!$A395&lt;&gt;"",IF(Qualification!C395&lt;&gt;"",IF(Qualification!C395="LOC.ID",CONCATENATE("LOC.",Qualification!AG$12),Qualification!C395),""),"")</f>
        <v/>
      </c>
      <c r="B385" s="51" t="str">
        <f>IF(A385&lt;&gt;"",Qualification!J395,"")</f>
        <v/>
      </c>
      <c r="C385" s="26" t="str">
        <f>IF(A385&lt;&gt;"",IF(Qualification!E395=TRUE,INDEX(codesex,MATCH(Qualification!D395,libsex,0)),Qualification!D395),"")</f>
        <v/>
      </c>
      <c r="D385" s="104" t="str">
        <f>IF(OR(A385="",ISBLANK(Qualification!F395)),"",Qualification!F395)</f>
        <v/>
      </c>
      <c r="E385" s="26" t="str">
        <f>IF(A385&lt;&gt;"",IF(Qualification!I395=TRUE,IF(INDEX(codegem,MATCH(Qualification!H395,libgem,0))&lt;8000,INDEX(codegem,MATCH(Qualification!H395,libgem,0)),""),Qualification!H395),"")</f>
        <v/>
      </c>
      <c r="F385" s="26" t="str">
        <f>IF(A385&lt;&gt;"",IF(Qualification!I395=TRUE,INDEX(codegemhist,MATCH(Qualification!H395,libgem,0)),""),"")</f>
        <v/>
      </c>
      <c r="G385" s="26" t="str">
        <f>IF(A385&lt;&gt;"",IF(Qualification!I395=TRUE,IF(INDEX(codegem,MATCH(Qualification!H395,libgem,0))&gt;=8000,INDEX(codegem,MATCH(Qualification!H395,libgem,0)),""),Qualification!H395),"")</f>
        <v/>
      </c>
      <c r="H385" s="26" t="str">
        <f>IF(A385&lt;&gt;"",IF(Qualification!Y395=TRUE,INDEX(libcatidinst,MATCH(Qualification!P395,libinst,0)),""),"")</f>
        <v/>
      </c>
      <c r="I385" s="26" t="str">
        <f>IF(OR(A385="",ISBLANK(Qualification!P395)),"",IF(Qualification!Y395=TRUE,INDEX(codeinst,MATCH(Qualification!P395,libinst,0)),Qualification!P395))</f>
        <v/>
      </c>
      <c r="J385" s="26" t="str">
        <f>IF(OR(A385="",ISBLANK(Qualification!Q395)),"",IF(Qualification!Z395=TRUE,INDEX(codetform,MATCH(Qualification!Q395,libtform,0)),Qualification!Q395))</f>
        <v/>
      </c>
      <c r="K385" s="26" t="str">
        <f t="shared" si="5"/>
        <v/>
      </c>
      <c r="L385" s="104" t="str">
        <f>IF(OR(A385="",ISBLANK(Qualification!R395)),"",Qualification!R395)</f>
        <v/>
      </c>
      <c r="M385" s="50" t="str">
        <f>IF(OR(A385="",ISBLANK(Qualification!S395)),"",Qualification!S395)</f>
        <v/>
      </c>
      <c r="N385" s="50" t="str">
        <f>IF(OR(A385="",ISBLANK(Qualification!T395)),"",IF(Qualification!AC395=TRUE,INDEX(coderesult,MATCH(Qualification!T395,libresult,0)),Qualification!T395))</f>
        <v/>
      </c>
      <c r="O385" s="50" t="str">
        <f>IF(OR(A385="",ISBLANK(Qualification!U395),Qualification!U395="-"),"",IF(ISNA(MATCH(Qualification!U395,libtwolang,0)),Qualification!U395,IF(Qualification!AC395=TRUE,INDEX(codetwolang,MATCH(Qualification!U395,libtwolang,0)),Qualification!U395)))</f>
        <v/>
      </c>
      <c r="P385" s="50" t="str">
        <f>IF(OR(A385="",ISBLANK(Qualification!V395)),"",Qualification!V395)</f>
        <v/>
      </c>
    </row>
    <row r="386" spans="1:16">
      <c r="A386" s="26" t="str">
        <f>IF(Qualification!$A396&lt;&gt;"",IF(Qualification!C396&lt;&gt;"",IF(Qualification!C396="LOC.ID",CONCATENATE("LOC.",Qualification!AG$12),Qualification!C396),""),"")</f>
        <v/>
      </c>
      <c r="B386" s="51" t="str">
        <f>IF(A386&lt;&gt;"",Qualification!J396,"")</f>
        <v/>
      </c>
      <c r="C386" s="26" t="str">
        <f>IF(A386&lt;&gt;"",IF(Qualification!E396=TRUE,INDEX(codesex,MATCH(Qualification!D396,libsex,0)),Qualification!D396),"")</f>
        <v/>
      </c>
      <c r="D386" s="104" t="str">
        <f>IF(OR(A386="",ISBLANK(Qualification!F396)),"",Qualification!F396)</f>
        <v/>
      </c>
      <c r="E386" s="26" t="str">
        <f>IF(A386&lt;&gt;"",IF(Qualification!I396=TRUE,IF(INDEX(codegem,MATCH(Qualification!H396,libgem,0))&lt;8000,INDEX(codegem,MATCH(Qualification!H396,libgem,0)),""),Qualification!H396),"")</f>
        <v/>
      </c>
      <c r="F386" s="26" t="str">
        <f>IF(A386&lt;&gt;"",IF(Qualification!I396=TRUE,INDEX(codegemhist,MATCH(Qualification!H396,libgem,0)),""),"")</f>
        <v/>
      </c>
      <c r="G386" s="26" t="str">
        <f>IF(A386&lt;&gt;"",IF(Qualification!I396=TRUE,IF(INDEX(codegem,MATCH(Qualification!H396,libgem,0))&gt;=8000,INDEX(codegem,MATCH(Qualification!H396,libgem,0)),""),Qualification!H396),"")</f>
        <v/>
      </c>
      <c r="H386" s="26" t="str">
        <f>IF(A386&lt;&gt;"",IF(Qualification!Y396=TRUE,INDEX(libcatidinst,MATCH(Qualification!P396,libinst,0)),""),"")</f>
        <v/>
      </c>
      <c r="I386" s="26" t="str">
        <f>IF(OR(A386="",ISBLANK(Qualification!P396)),"",IF(Qualification!Y396=TRUE,INDEX(codeinst,MATCH(Qualification!P396,libinst,0)),Qualification!P396))</f>
        <v/>
      </c>
      <c r="J386" s="26" t="str">
        <f>IF(OR(A386="",ISBLANK(Qualification!Q396)),"",IF(Qualification!Z396=TRUE,INDEX(codetform,MATCH(Qualification!Q396,libtform,0)),Qualification!Q396))</f>
        <v/>
      </c>
      <c r="K386" s="26" t="str">
        <f t="shared" si="5"/>
        <v/>
      </c>
      <c r="L386" s="104" t="str">
        <f>IF(OR(A386="",ISBLANK(Qualification!R396)),"",Qualification!R396)</f>
        <v/>
      </c>
      <c r="M386" s="50" t="str">
        <f>IF(OR(A386="",ISBLANK(Qualification!S396)),"",Qualification!S396)</f>
        <v/>
      </c>
      <c r="N386" s="50" t="str">
        <f>IF(OR(A386="",ISBLANK(Qualification!T396)),"",IF(Qualification!AC396=TRUE,INDEX(coderesult,MATCH(Qualification!T396,libresult,0)),Qualification!T396))</f>
        <v/>
      </c>
      <c r="O386" s="50" t="str">
        <f>IF(OR(A386="",ISBLANK(Qualification!U396),Qualification!U396="-"),"",IF(ISNA(MATCH(Qualification!U396,libtwolang,0)),Qualification!U396,IF(Qualification!AC396=TRUE,INDEX(codetwolang,MATCH(Qualification!U396,libtwolang,0)),Qualification!U396)))</f>
        <v/>
      </c>
      <c r="P386" s="50" t="str">
        <f>IF(OR(A386="",ISBLANK(Qualification!V396)),"",Qualification!V396)</f>
        <v/>
      </c>
    </row>
    <row r="387" spans="1:16">
      <c r="A387" s="26" t="str">
        <f>IF(Qualification!$A397&lt;&gt;"",IF(Qualification!C397&lt;&gt;"",IF(Qualification!C397="LOC.ID",CONCATENATE("LOC.",Qualification!AG$12),Qualification!C397),""),"")</f>
        <v/>
      </c>
      <c r="B387" s="51" t="str">
        <f>IF(A387&lt;&gt;"",Qualification!J397,"")</f>
        <v/>
      </c>
      <c r="C387" s="26" t="str">
        <f>IF(A387&lt;&gt;"",IF(Qualification!E397=TRUE,INDEX(codesex,MATCH(Qualification!D397,libsex,0)),Qualification!D397),"")</f>
        <v/>
      </c>
      <c r="D387" s="104" t="str">
        <f>IF(OR(A387="",ISBLANK(Qualification!F397)),"",Qualification!F397)</f>
        <v/>
      </c>
      <c r="E387" s="26" t="str">
        <f>IF(A387&lt;&gt;"",IF(Qualification!I397=TRUE,IF(INDEX(codegem,MATCH(Qualification!H397,libgem,0))&lt;8000,INDEX(codegem,MATCH(Qualification!H397,libgem,0)),""),Qualification!H397),"")</f>
        <v/>
      </c>
      <c r="F387" s="26" t="str">
        <f>IF(A387&lt;&gt;"",IF(Qualification!I397=TRUE,INDEX(codegemhist,MATCH(Qualification!H397,libgem,0)),""),"")</f>
        <v/>
      </c>
      <c r="G387" s="26" t="str">
        <f>IF(A387&lt;&gt;"",IF(Qualification!I397=TRUE,IF(INDEX(codegem,MATCH(Qualification!H397,libgem,0))&gt;=8000,INDEX(codegem,MATCH(Qualification!H397,libgem,0)),""),Qualification!H397),"")</f>
        <v/>
      </c>
      <c r="H387" s="26" t="str">
        <f>IF(A387&lt;&gt;"",IF(Qualification!Y397=TRUE,INDEX(libcatidinst,MATCH(Qualification!P397,libinst,0)),""),"")</f>
        <v/>
      </c>
      <c r="I387" s="26" t="str">
        <f>IF(OR(A387="",ISBLANK(Qualification!P397)),"",IF(Qualification!Y397=TRUE,INDEX(codeinst,MATCH(Qualification!P397,libinst,0)),Qualification!P397))</f>
        <v/>
      </c>
      <c r="J387" s="26" t="str">
        <f>IF(OR(A387="",ISBLANK(Qualification!Q397)),"",IF(Qualification!Z397=TRUE,INDEX(codetform,MATCH(Qualification!Q397,libtform,0)),Qualification!Q397))</f>
        <v/>
      </c>
      <c r="K387" s="26" t="str">
        <f t="shared" ref="K387:K450" si="6">IF(A387="","",2)</f>
        <v/>
      </c>
      <c r="L387" s="104" t="str">
        <f>IF(OR(A387="",ISBLANK(Qualification!R397)),"",Qualification!R397)</f>
        <v/>
      </c>
      <c r="M387" s="50" t="str">
        <f>IF(OR(A387="",ISBLANK(Qualification!S397)),"",Qualification!S397)</f>
        <v/>
      </c>
      <c r="N387" s="50" t="str">
        <f>IF(OR(A387="",ISBLANK(Qualification!T397)),"",IF(Qualification!AC397=TRUE,INDEX(coderesult,MATCH(Qualification!T397,libresult,0)),Qualification!T397))</f>
        <v/>
      </c>
      <c r="O387" s="50" t="str">
        <f>IF(OR(A387="",ISBLANK(Qualification!U397),Qualification!U397="-"),"",IF(ISNA(MATCH(Qualification!U397,libtwolang,0)),Qualification!U397,IF(Qualification!AC397=TRUE,INDEX(codetwolang,MATCH(Qualification!U397,libtwolang,0)),Qualification!U397)))</f>
        <v/>
      </c>
      <c r="P387" s="50" t="str">
        <f>IF(OR(A387="",ISBLANK(Qualification!V397)),"",Qualification!V397)</f>
        <v/>
      </c>
    </row>
    <row r="388" spans="1:16">
      <c r="A388" s="26" t="str">
        <f>IF(Qualification!$A398&lt;&gt;"",IF(Qualification!C398&lt;&gt;"",IF(Qualification!C398="LOC.ID",CONCATENATE("LOC.",Qualification!AG$12),Qualification!C398),""),"")</f>
        <v/>
      </c>
      <c r="B388" s="51" t="str">
        <f>IF(A388&lt;&gt;"",Qualification!J398,"")</f>
        <v/>
      </c>
      <c r="C388" s="26" t="str">
        <f>IF(A388&lt;&gt;"",IF(Qualification!E398=TRUE,INDEX(codesex,MATCH(Qualification!D398,libsex,0)),Qualification!D398),"")</f>
        <v/>
      </c>
      <c r="D388" s="104" t="str">
        <f>IF(OR(A388="",ISBLANK(Qualification!F398)),"",Qualification!F398)</f>
        <v/>
      </c>
      <c r="E388" s="26" t="str">
        <f>IF(A388&lt;&gt;"",IF(Qualification!I398=TRUE,IF(INDEX(codegem,MATCH(Qualification!H398,libgem,0))&lt;8000,INDEX(codegem,MATCH(Qualification!H398,libgem,0)),""),Qualification!H398),"")</f>
        <v/>
      </c>
      <c r="F388" s="26" t="str">
        <f>IF(A388&lt;&gt;"",IF(Qualification!I398=TRUE,INDEX(codegemhist,MATCH(Qualification!H398,libgem,0)),""),"")</f>
        <v/>
      </c>
      <c r="G388" s="26" t="str">
        <f>IF(A388&lt;&gt;"",IF(Qualification!I398=TRUE,IF(INDEX(codegem,MATCH(Qualification!H398,libgem,0))&gt;=8000,INDEX(codegem,MATCH(Qualification!H398,libgem,0)),""),Qualification!H398),"")</f>
        <v/>
      </c>
      <c r="H388" s="26" t="str">
        <f>IF(A388&lt;&gt;"",IF(Qualification!Y398=TRUE,INDEX(libcatidinst,MATCH(Qualification!P398,libinst,0)),""),"")</f>
        <v/>
      </c>
      <c r="I388" s="26" t="str">
        <f>IF(OR(A388="",ISBLANK(Qualification!P398)),"",IF(Qualification!Y398=TRUE,INDEX(codeinst,MATCH(Qualification!P398,libinst,0)),Qualification!P398))</f>
        <v/>
      </c>
      <c r="J388" s="26" t="str">
        <f>IF(OR(A388="",ISBLANK(Qualification!Q398)),"",IF(Qualification!Z398=TRUE,INDEX(codetform,MATCH(Qualification!Q398,libtform,0)),Qualification!Q398))</f>
        <v/>
      </c>
      <c r="K388" s="26" t="str">
        <f t="shared" si="6"/>
        <v/>
      </c>
      <c r="L388" s="104" t="str">
        <f>IF(OR(A388="",ISBLANK(Qualification!R398)),"",Qualification!R398)</f>
        <v/>
      </c>
      <c r="M388" s="50" t="str">
        <f>IF(OR(A388="",ISBLANK(Qualification!S398)),"",Qualification!S398)</f>
        <v/>
      </c>
      <c r="N388" s="50" t="str">
        <f>IF(OR(A388="",ISBLANK(Qualification!T398)),"",IF(Qualification!AC398=TRUE,INDEX(coderesult,MATCH(Qualification!T398,libresult,0)),Qualification!T398))</f>
        <v/>
      </c>
      <c r="O388" s="50" t="str">
        <f>IF(OR(A388="",ISBLANK(Qualification!U398),Qualification!U398="-"),"",IF(ISNA(MATCH(Qualification!U398,libtwolang,0)),Qualification!U398,IF(Qualification!AC398=TRUE,INDEX(codetwolang,MATCH(Qualification!U398,libtwolang,0)),Qualification!U398)))</f>
        <v/>
      </c>
      <c r="P388" s="50" t="str">
        <f>IF(OR(A388="",ISBLANK(Qualification!V398)),"",Qualification!V398)</f>
        <v/>
      </c>
    </row>
    <row r="389" spans="1:16">
      <c r="A389" s="26" t="str">
        <f>IF(Qualification!$A399&lt;&gt;"",IF(Qualification!C399&lt;&gt;"",IF(Qualification!C399="LOC.ID",CONCATENATE("LOC.",Qualification!AG$12),Qualification!C399),""),"")</f>
        <v/>
      </c>
      <c r="B389" s="51" t="str">
        <f>IF(A389&lt;&gt;"",Qualification!J399,"")</f>
        <v/>
      </c>
      <c r="C389" s="26" t="str">
        <f>IF(A389&lt;&gt;"",IF(Qualification!E399=TRUE,INDEX(codesex,MATCH(Qualification!D399,libsex,0)),Qualification!D399),"")</f>
        <v/>
      </c>
      <c r="D389" s="104" t="str">
        <f>IF(OR(A389="",ISBLANK(Qualification!F399)),"",Qualification!F399)</f>
        <v/>
      </c>
      <c r="E389" s="26" t="str">
        <f>IF(A389&lt;&gt;"",IF(Qualification!I399=TRUE,IF(INDEX(codegem,MATCH(Qualification!H399,libgem,0))&lt;8000,INDEX(codegem,MATCH(Qualification!H399,libgem,0)),""),Qualification!H399),"")</f>
        <v/>
      </c>
      <c r="F389" s="26" t="str">
        <f>IF(A389&lt;&gt;"",IF(Qualification!I399=TRUE,INDEX(codegemhist,MATCH(Qualification!H399,libgem,0)),""),"")</f>
        <v/>
      </c>
      <c r="G389" s="26" t="str">
        <f>IF(A389&lt;&gt;"",IF(Qualification!I399=TRUE,IF(INDEX(codegem,MATCH(Qualification!H399,libgem,0))&gt;=8000,INDEX(codegem,MATCH(Qualification!H399,libgem,0)),""),Qualification!H399),"")</f>
        <v/>
      </c>
      <c r="H389" s="26" t="str">
        <f>IF(A389&lt;&gt;"",IF(Qualification!Y399=TRUE,INDEX(libcatidinst,MATCH(Qualification!P399,libinst,0)),""),"")</f>
        <v/>
      </c>
      <c r="I389" s="26" t="str">
        <f>IF(OR(A389="",ISBLANK(Qualification!P399)),"",IF(Qualification!Y399=TRUE,INDEX(codeinst,MATCH(Qualification!P399,libinst,0)),Qualification!P399))</f>
        <v/>
      </c>
      <c r="J389" s="26" t="str">
        <f>IF(OR(A389="",ISBLANK(Qualification!Q399)),"",IF(Qualification!Z399=TRUE,INDEX(codetform,MATCH(Qualification!Q399,libtform,0)),Qualification!Q399))</f>
        <v/>
      </c>
      <c r="K389" s="26" t="str">
        <f t="shared" si="6"/>
        <v/>
      </c>
      <c r="L389" s="104" t="str">
        <f>IF(OR(A389="",ISBLANK(Qualification!R399)),"",Qualification!R399)</f>
        <v/>
      </c>
      <c r="M389" s="50" t="str">
        <f>IF(OR(A389="",ISBLANK(Qualification!S399)),"",Qualification!S399)</f>
        <v/>
      </c>
      <c r="N389" s="50" t="str">
        <f>IF(OR(A389="",ISBLANK(Qualification!T399)),"",IF(Qualification!AC399=TRUE,INDEX(coderesult,MATCH(Qualification!T399,libresult,0)),Qualification!T399))</f>
        <v/>
      </c>
      <c r="O389" s="50" t="str">
        <f>IF(OR(A389="",ISBLANK(Qualification!U399),Qualification!U399="-"),"",IF(ISNA(MATCH(Qualification!U399,libtwolang,0)),Qualification!U399,IF(Qualification!AC399=TRUE,INDEX(codetwolang,MATCH(Qualification!U399,libtwolang,0)),Qualification!U399)))</f>
        <v/>
      </c>
      <c r="P389" s="50" t="str">
        <f>IF(OR(A389="",ISBLANK(Qualification!V399)),"",Qualification!V399)</f>
        <v/>
      </c>
    </row>
    <row r="390" spans="1:16">
      <c r="A390" s="26" t="str">
        <f>IF(Qualification!$A400&lt;&gt;"",IF(Qualification!C400&lt;&gt;"",IF(Qualification!C400="LOC.ID",CONCATENATE("LOC.",Qualification!AG$12),Qualification!C400),""),"")</f>
        <v/>
      </c>
      <c r="B390" s="51" t="str">
        <f>IF(A390&lt;&gt;"",Qualification!J400,"")</f>
        <v/>
      </c>
      <c r="C390" s="26" t="str">
        <f>IF(A390&lt;&gt;"",IF(Qualification!E400=TRUE,INDEX(codesex,MATCH(Qualification!D400,libsex,0)),Qualification!D400),"")</f>
        <v/>
      </c>
      <c r="D390" s="104" t="str">
        <f>IF(OR(A390="",ISBLANK(Qualification!F400)),"",Qualification!F400)</f>
        <v/>
      </c>
      <c r="E390" s="26" t="str">
        <f>IF(A390&lt;&gt;"",IF(Qualification!I400=TRUE,IF(INDEX(codegem,MATCH(Qualification!H400,libgem,0))&lt;8000,INDEX(codegem,MATCH(Qualification!H400,libgem,0)),""),Qualification!H400),"")</f>
        <v/>
      </c>
      <c r="F390" s="26" t="str">
        <f>IF(A390&lt;&gt;"",IF(Qualification!I400=TRUE,INDEX(codegemhist,MATCH(Qualification!H400,libgem,0)),""),"")</f>
        <v/>
      </c>
      <c r="G390" s="26" t="str">
        <f>IF(A390&lt;&gt;"",IF(Qualification!I400=TRUE,IF(INDEX(codegem,MATCH(Qualification!H400,libgem,0))&gt;=8000,INDEX(codegem,MATCH(Qualification!H400,libgem,0)),""),Qualification!H400),"")</f>
        <v/>
      </c>
      <c r="H390" s="26" t="str">
        <f>IF(A390&lt;&gt;"",IF(Qualification!Y400=TRUE,INDEX(libcatidinst,MATCH(Qualification!P400,libinst,0)),""),"")</f>
        <v/>
      </c>
      <c r="I390" s="26" t="str">
        <f>IF(OR(A390="",ISBLANK(Qualification!P400)),"",IF(Qualification!Y400=TRUE,INDEX(codeinst,MATCH(Qualification!P400,libinst,0)),Qualification!P400))</f>
        <v/>
      </c>
      <c r="J390" s="26" t="str">
        <f>IF(OR(A390="",ISBLANK(Qualification!Q400)),"",IF(Qualification!Z400=TRUE,INDEX(codetform,MATCH(Qualification!Q400,libtform,0)),Qualification!Q400))</f>
        <v/>
      </c>
      <c r="K390" s="26" t="str">
        <f t="shared" si="6"/>
        <v/>
      </c>
      <c r="L390" s="104" t="str">
        <f>IF(OR(A390="",ISBLANK(Qualification!R400)),"",Qualification!R400)</f>
        <v/>
      </c>
      <c r="M390" s="50" t="str">
        <f>IF(OR(A390="",ISBLANK(Qualification!S400)),"",Qualification!S400)</f>
        <v/>
      </c>
      <c r="N390" s="50" t="str">
        <f>IF(OR(A390="",ISBLANK(Qualification!T400)),"",IF(Qualification!AC400=TRUE,INDEX(coderesult,MATCH(Qualification!T400,libresult,0)),Qualification!T400))</f>
        <v/>
      </c>
      <c r="O390" s="50" t="str">
        <f>IF(OR(A390="",ISBLANK(Qualification!U400),Qualification!U400="-"),"",IF(ISNA(MATCH(Qualification!U400,libtwolang,0)),Qualification!U400,IF(Qualification!AC400=TRUE,INDEX(codetwolang,MATCH(Qualification!U400,libtwolang,0)),Qualification!U400)))</f>
        <v/>
      </c>
      <c r="P390" s="50" t="str">
        <f>IF(OR(A390="",ISBLANK(Qualification!V400)),"",Qualification!V400)</f>
        <v/>
      </c>
    </row>
    <row r="391" spans="1:16">
      <c r="A391" s="26" t="str">
        <f>IF(Qualification!$A401&lt;&gt;"",IF(Qualification!C401&lt;&gt;"",IF(Qualification!C401="LOC.ID",CONCATENATE("LOC.",Qualification!AG$12),Qualification!C401),""),"")</f>
        <v/>
      </c>
      <c r="B391" s="51" t="str">
        <f>IF(A391&lt;&gt;"",Qualification!J401,"")</f>
        <v/>
      </c>
      <c r="C391" s="26" t="str">
        <f>IF(A391&lt;&gt;"",IF(Qualification!E401=TRUE,INDEX(codesex,MATCH(Qualification!D401,libsex,0)),Qualification!D401),"")</f>
        <v/>
      </c>
      <c r="D391" s="104" t="str">
        <f>IF(OR(A391="",ISBLANK(Qualification!F401)),"",Qualification!F401)</f>
        <v/>
      </c>
      <c r="E391" s="26" t="str">
        <f>IF(A391&lt;&gt;"",IF(Qualification!I401=TRUE,IF(INDEX(codegem,MATCH(Qualification!H401,libgem,0))&lt;8000,INDEX(codegem,MATCH(Qualification!H401,libgem,0)),""),Qualification!H401),"")</f>
        <v/>
      </c>
      <c r="F391" s="26" t="str">
        <f>IF(A391&lt;&gt;"",IF(Qualification!I401=TRUE,INDEX(codegemhist,MATCH(Qualification!H401,libgem,0)),""),"")</f>
        <v/>
      </c>
      <c r="G391" s="26" t="str">
        <f>IF(A391&lt;&gt;"",IF(Qualification!I401=TRUE,IF(INDEX(codegem,MATCH(Qualification!H401,libgem,0))&gt;=8000,INDEX(codegem,MATCH(Qualification!H401,libgem,0)),""),Qualification!H401),"")</f>
        <v/>
      </c>
      <c r="H391" s="26" t="str">
        <f>IF(A391&lt;&gt;"",IF(Qualification!Y401=TRUE,INDEX(libcatidinst,MATCH(Qualification!P401,libinst,0)),""),"")</f>
        <v/>
      </c>
      <c r="I391" s="26" t="str">
        <f>IF(OR(A391="",ISBLANK(Qualification!P401)),"",IF(Qualification!Y401=TRUE,INDEX(codeinst,MATCH(Qualification!P401,libinst,0)),Qualification!P401))</f>
        <v/>
      </c>
      <c r="J391" s="26" t="str">
        <f>IF(OR(A391="",ISBLANK(Qualification!Q401)),"",IF(Qualification!Z401=TRUE,INDEX(codetform,MATCH(Qualification!Q401,libtform,0)),Qualification!Q401))</f>
        <v/>
      </c>
      <c r="K391" s="26" t="str">
        <f t="shared" si="6"/>
        <v/>
      </c>
      <c r="L391" s="104" t="str">
        <f>IF(OR(A391="",ISBLANK(Qualification!R401)),"",Qualification!R401)</f>
        <v/>
      </c>
      <c r="M391" s="50" t="str">
        <f>IF(OR(A391="",ISBLANK(Qualification!S401)),"",Qualification!S401)</f>
        <v/>
      </c>
      <c r="N391" s="50" t="str">
        <f>IF(OR(A391="",ISBLANK(Qualification!T401)),"",IF(Qualification!AC401=TRUE,INDEX(coderesult,MATCH(Qualification!T401,libresult,0)),Qualification!T401))</f>
        <v/>
      </c>
      <c r="O391" s="50" t="str">
        <f>IF(OR(A391="",ISBLANK(Qualification!U401),Qualification!U401="-"),"",IF(ISNA(MATCH(Qualification!U401,libtwolang,0)),Qualification!U401,IF(Qualification!AC401=TRUE,INDEX(codetwolang,MATCH(Qualification!U401,libtwolang,0)),Qualification!U401)))</f>
        <v/>
      </c>
      <c r="P391" s="50" t="str">
        <f>IF(OR(A391="",ISBLANK(Qualification!V401)),"",Qualification!V401)</f>
        <v/>
      </c>
    </row>
    <row r="392" spans="1:16">
      <c r="A392" s="26" t="str">
        <f>IF(Qualification!$A402&lt;&gt;"",IF(Qualification!C402&lt;&gt;"",IF(Qualification!C402="LOC.ID",CONCATENATE("LOC.",Qualification!AG$12),Qualification!C402),""),"")</f>
        <v/>
      </c>
      <c r="B392" s="51" t="str">
        <f>IF(A392&lt;&gt;"",Qualification!J402,"")</f>
        <v/>
      </c>
      <c r="C392" s="26" t="str">
        <f>IF(A392&lt;&gt;"",IF(Qualification!E402=TRUE,INDEX(codesex,MATCH(Qualification!D402,libsex,0)),Qualification!D402),"")</f>
        <v/>
      </c>
      <c r="D392" s="104" t="str">
        <f>IF(OR(A392="",ISBLANK(Qualification!F402)),"",Qualification!F402)</f>
        <v/>
      </c>
      <c r="E392" s="26" t="str">
        <f>IF(A392&lt;&gt;"",IF(Qualification!I402=TRUE,IF(INDEX(codegem,MATCH(Qualification!H402,libgem,0))&lt;8000,INDEX(codegem,MATCH(Qualification!H402,libgem,0)),""),Qualification!H402),"")</f>
        <v/>
      </c>
      <c r="F392" s="26" t="str">
        <f>IF(A392&lt;&gt;"",IF(Qualification!I402=TRUE,INDEX(codegemhist,MATCH(Qualification!H402,libgem,0)),""),"")</f>
        <v/>
      </c>
      <c r="G392" s="26" t="str">
        <f>IF(A392&lt;&gt;"",IF(Qualification!I402=TRUE,IF(INDEX(codegem,MATCH(Qualification!H402,libgem,0))&gt;=8000,INDEX(codegem,MATCH(Qualification!H402,libgem,0)),""),Qualification!H402),"")</f>
        <v/>
      </c>
      <c r="H392" s="26" t="str">
        <f>IF(A392&lt;&gt;"",IF(Qualification!Y402=TRUE,INDEX(libcatidinst,MATCH(Qualification!P402,libinst,0)),""),"")</f>
        <v/>
      </c>
      <c r="I392" s="26" t="str">
        <f>IF(OR(A392="",ISBLANK(Qualification!P402)),"",IF(Qualification!Y402=TRUE,INDEX(codeinst,MATCH(Qualification!P402,libinst,0)),Qualification!P402))</f>
        <v/>
      </c>
      <c r="J392" s="26" t="str">
        <f>IF(OR(A392="",ISBLANK(Qualification!Q402)),"",IF(Qualification!Z402=TRUE,INDEX(codetform,MATCH(Qualification!Q402,libtform,0)),Qualification!Q402))</f>
        <v/>
      </c>
      <c r="K392" s="26" t="str">
        <f t="shared" si="6"/>
        <v/>
      </c>
      <c r="L392" s="104" t="str">
        <f>IF(OR(A392="",ISBLANK(Qualification!R402)),"",Qualification!R402)</f>
        <v/>
      </c>
      <c r="M392" s="50" t="str">
        <f>IF(OR(A392="",ISBLANK(Qualification!S402)),"",Qualification!S402)</f>
        <v/>
      </c>
      <c r="N392" s="50" t="str">
        <f>IF(OR(A392="",ISBLANK(Qualification!T402)),"",IF(Qualification!AC402=TRUE,INDEX(coderesult,MATCH(Qualification!T402,libresult,0)),Qualification!T402))</f>
        <v/>
      </c>
      <c r="O392" s="50" t="str">
        <f>IF(OR(A392="",ISBLANK(Qualification!U402),Qualification!U402="-"),"",IF(ISNA(MATCH(Qualification!U402,libtwolang,0)),Qualification!U402,IF(Qualification!AC402=TRUE,INDEX(codetwolang,MATCH(Qualification!U402,libtwolang,0)),Qualification!U402)))</f>
        <v/>
      </c>
      <c r="P392" s="50" t="str">
        <f>IF(OR(A392="",ISBLANK(Qualification!V402)),"",Qualification!V402)</f>
        <v/>
      </c>
    </row>
    <row r="393" spans="1:16">
      <c r="A393" s="26" t="str">
        <f>IF(Qualification!$A403&lt;&gt;"",IF(Qualification!C403&lt;&gt;"",IF(Qualification!C403="LOC.ID",CONCATENATE("LOC.",Qualification!AG$12),Qualification!C403),""),"")</f>
        <v/>
      </c>
      <c r="B393" s="51" t="str">
        <f>IF(A393&lt;&gt;"",Qualification!J403,"")</f>
        <v/>
      </c>
      <c r="C393" s="26" t="str">
        <f>IF(A393&lt;&gt;"",IF(Qualification!E403=TRUE,INDEX(codesex,MATCH(Qualification!D403,libsex,0)),Qualification!D403),"")</f>
        <v/>
      </c>
      <c r="D393" s="104" t="str">
        <f>IF(OR(A393="",ISBLANK(Qualification!F403)),"",Qualification!F403)</f>
        <v/>
      </c>
      <c r="E393" s="26" t="str">
        <f>IF(A393&lt;&gt;"",IF(Qualification!I403=TRUE,IF(INDEX(codegem,MATCH(Qualification!H403,libgem,0))&lt;8000,INDEX(codegem,MATCH(Qualification!H403,libgem,0)),""),Qualification!H403),"")</f>
        <v/>
      </c>
      <c r="F393" s="26" t="str">
        <f>IF(A393&lt;&gt;"",IF(Qualification!I403=TRUE,INDEX(codegemhist,MATCH(Qualification!H403,libgem,0)),""),"")</f>
        <v/>
      </c>
      <c r="G393" s="26" t="str">
        <f>IF(A393&lt;&gt;"",IF(Qualification!I403=TRUE,IF(INDEX(codegem,MATCH(Qualification!H403,libgem,0))&gt;=8000,INDEX(codegem,MATCH(Qualification!H403,libgem,0)),""),Qualification!H403),"")</f>
        <v/>
      </c>
      <c r="H393" s="26" t="str">
        <f>IF(A393&lt;&gt;"",IF(Qualification!Y403=TRUE,INDEX(libcatidinst,MATCH(Qualification!P403,libinst,0)),""),"")</f>
        <v/>
      </c>
      <c r="I393" s="26" t="str">
        <f>IF(OR(A393="",ISBLANK(Qualification!P403)),"",IF(Qualification!Y403=TRUE,INDEX(codeinst,MATCH(Qualification!P403,libinst,0)),Qualification!P403))</f>
        <v/>
      </c>
      <c r="J393" s="26" t="str">
        <f>IF(OR(A393="",ISBLANK(Qualification!Q403)),"",IF(Qualification!Z403=TRUE,INDEX(codetform,MATCH(Qualification!Q403,libtform,0)),Qualification!Q403))</f>
        <v/>
      </c>
      <c r="K393" s="26" t="str">
        <f t="shared" si="6"/>
        <v/>
      </c>
      <c r="L393" s="104" t="str">
        <f>IF(OR(A393="",ISBLANK(Qualification!R403)),"",Qualification!R403)</f>
        <v/>
      </c>
      <c r="M393" s="50" t="str">
        <f>IF(OR(A393="",ISBLANK(Qualification!S403)),"",Qualification!S403)</f>
        <v/>
      </c>
      <c r="N393" s="50" t="str">
        <f>IF(OR(A393="",ISBLANK(Qualification!T403)),"",IF(Qualification!AC403=TRUE,INDEX(coderesult,MATCH(Qualification!T403,libresult,0)),Qualification!T403))</f>
        <v/>
      </c>
      <c r="O393" s="50" t="str">
        <f>IF(OR(A393="",ISBLANK(Qualification!U403),Qualification!U403="-"),"",IF(ISNA(MATCH(Qualification!U403,libtwolang,0)),Qualification!U403,IF(Qualification!AC403=TRUE,INDEX(codetwolang,MATCH(Qualification!U403,libtwolang,0)),Qualification!U403)))</f>
        <v/>
      </c>
      <c r="P393" s="50" t="str">
        <f>IF(OR(A393="",ISBLANK(Qualification!V403)),"",Qualification!V403)</f>
        <v/>
      </c>
    </row>
    <row r="394" spans="1:16">
      <c r="A394" s="26" t="str">
        <f>IF(Qualification!$A404&lt;&gt;"",IF(Qualification!C404&lt;&gt;"",IF(Qualification!C404="LOC.ID",CONCATENATE("LOC.",Qualification!AG$12),Qualification!C404),""),"")</f>
        <v/>
      </c>
      <c r="B394" s="51" t="str">
        <f>IF(A394&lt;&gt;"",Qualification!J404,"")</f>
        <v/>
      </c>
      <c r="C394" s="26" t="str">
        <f>IF(A394&lt;&gt;"",IF(Qualification!E404=TRUE,INDEX(codesex,MATCH(Qualification!D404,libsex,0)),Qualification!D404),"")</f>
        <v/>
      </c>
      <c r="D394" s="104" t="str">
        <f>IF(OR(A394="",ISBLANK(Qualification!F404)),"",Qualification!F404)</f>
        <v/>
      </c>
      <c r="E394" s="26" t="str">
        <f>IF(A394&lt;&gt;"",IF(Qualification!I404=TRUE,IF(INDEX(codegem,MATCH(Qualification!H404,libgem,0))&lt;8000,INDEX(codegem,MATCH(Qualification!H404,libgem,0)),""),Qualification!H404),"")</f>
        <v/>
      </c>
      <c r="F394" s="26" t="str">
        <f>IF(A394&lt;&gt;"",IF(Qualification!I404=TRUE,INDEX(codegemhist,MATCH(Qualification!H404,libgem,0)),""),"")</f>
        <v/>
      </c>
      <c r="G394" s="26" t="str">
        <f>IF(A394&lt;&gt;"",IF(Qualification!I404=TRUE,IF(INDEX(codegem,MATCH(Qualification!H404,libgem,0))&gt;=8000,INDEX(codegem,MATCH(Qualification!H404,libgem,0)),""),Qualification!H404),"")</f>
        <v/>
      </c>
      <c r="H394" s="26" t="str">
        <f>IF(A394&lt;&gt;"",IF(Qualification!Y404=TRUE,INDEX(libcatidinst,MATCH(Qualification!P404,libinst,0)),""),"")</f>
        <v/>
      </c>
      <c r="I394" s="26" t="str">
        <f>IF(OR(A394="",ISBLANK(Qualification!P404)),"",IF(Qualification!Y404=TRUE,INDEX(codeinst,MATCH(Qualification!P404,libinst,0)),Qualification!P404))</f>
        <v/>
      </c>
      <c r="J394" s="26" t="str">
        <f>IF(OR(A394="",ISBLANK(Qualification!Q404)),"",IF(Qualification!Z404=TRUE,INDEX(codetform,MATCH(Qualification!Q404,libtform,0)),Qualification!Q404))</f>
        <v/>
      </c>
      <c r="K394" s="26" t="str">
        <f t="shared" si="6"/>
        <v/>
      </c>
      <c r="L394" s="104" t="str">
        <f>IF(OR(A394="",ISBLANK(Qualification!R404)),"",Qualification!R404)</f>
        <v/>
      </c>
      <c r="M394" s="50" t="str">
        <f>IF(OR(A394="",ISBLANK(Qualification!S404)),"",Qualification!S404)</f>
        <v/>
      </c>
      <c r="N394" s="50" t="str">
        <f>IF(OR(A394="",ISBLANK(Qualification!T404)),"",IF(Qualification!AC404=TRUE,INDEX(coderesult,MATCH(Qualification!T404,libresult,0)),Qualification!T404))</f>
        <v/>
      </c>
      <c r="O394" s="50" t="str">
        <f>IF(OR(A394="",ISBLANK(Qualification!U404),Qualification!U404="-"),"",IF(ISNA(MATCH(Qualification!U404,libtwolang,0)),Qualification!U404,IF(Qualification!AC404=TRUE,INDEX(codetwolang,MATCH(Qualification!U404,libtwolang,0)),Qualification!U404)))</f>
        <v/>
      </c>
      <c r="P394" s="50" t="str">
        <f>IF(OR(A394="",ISBLANK(Qualification!V404)),"",Qualification!V404)</f>
        <v/>
      </c>
    </row>
    <row r="395" spans="1:16">
      <c r="A395" s="26" t="str">
        <f>IF(Qualification!$A405&lt;&gt;"",IF(Qualification!C405&lt;&gt;"",IF(Qualification!C405="LOC.ID",CONCATENATE("LOC.",Qualification!AG$12),Qualification!C405),""),"")</f>
        <v/>
      </c>
      <c r="B395" s="51" t="str">
        <f>IF(A395&lt;&gt;"",Qualification!J405,"")</f>
        <v/>
      </c>
      <c r="C395" s="26" t="str">
        <f>IF(A395&lt;&gt;"",IF(Qualification!E405=TRUE,INDEX(codesex,MATCH(Qualification!D405,libsex,0)),Qualification!D405),"")</f>
        <v/>
      </c>
      <c r="D395" s="104" t="str">
        <f>IF(OR(A395="",ISBLANK(Qualification!F405)),"",Qualification!F405)</f>
        <v/>
      </c>
      <c r="E395" s="26" t="str">
        <f>IF(A395&lt;&gt;"",IF(Qualification!I405=TRUE,IF(INDEX(codegem,MATCH(Qualification!H405,libgem,0))&lt;8000,INDEX(codegem,MATCH(Qualification!H405,libgem,0)),""),Qualification!H405),"")</f>
        <v/>
      </c>
      <c r="F395" s="26" t="str">
        <f>IF(A395&lt;&gt;"",IF(Qualification!I405=TRUE,INDEX(codegemhist,MATCH(Qualification!H405,libgem,0)),""),"")</f>
        <v/>
      </c>
      <c r="G395" s="26" t="str">
        <f>IF(A395&lt;&gt;"",IF(Qualification!I405=TRUE,IF(INDEX(codegem,MATCH(Qualification!H405,libgem,0))&gt;=8000,INDEX(codegem,MATCH(Qualification!H405,libgem,0)),""),Qualification!H405),"")</f>
        <v/>
      </c>
      <c r="H395" s="26" t="str">
        <f>IF(A395&lt;&gt;"",IF(Qualification!Y405=TRUE,INDEX(libcatidinst,MATCH(Qualification!P405,libinst,0)),""),"")</f>
        <v/>
      </c>
      <c r="I395" s="26" t="str">
        <f>IF(OR(A395="",ISBLANK(Qualification!P405)),"",IF(Qualification!Y405=TRUE,INDEX(codeinst,MATCH(Qualification!P405,libinst,0)),Qualification!P405))</f>
        <v/>
      </c>
      <c r="J395" s="26" t="str">
        <f>IF(OR(A395="",ISBLANK(Qualification!Q405)),"",IF(Qualification!Z405=TRUE,INDEX(codetform,MATCH(Qualification!Q405,libtform,0)),Qualification!Q405))</f>
        <v/>
      </c>
      <c r="K395" s="26" t="str">
        <f t="shared" si="6"/>
        <v/>
      </c>
      <c r="L395" s="104" t="str">
        <f>IF(OR(A395="",ISBLANK(Qualification!R405)),"",Qualification!R405)</f>
        <v/>
      </c>
      <c r="M395" s="50" t="str">
        <f>IF(OR(A395="",ISBLANK(Qualification!S405)),"",Qualification!S405)</f>
        <v/>
      </c>
      <c r="N395" s="50" t="str">
        <f>IF(OR(A395="",ISBLANK(Qualification!T405)),"",IF(Qualification!AC405=TRUE,INDEX(coderesult,MATCH(Qualification!T405,libresult,0)),Qualification!T405))</f>
        <v/>
      </c>
      <c r="O395" s="50" t="str">
        <f>IF(OR(A395="",ISBLANK(Qualification!U405),Qualification!U405="-"),"",IF(ISNA(MATCH(Qualification!U405,libtwolang,0)),Qualification!U405,IF(Qualification!AC405=TRUE,INDEX(codetwolang,MATCH(Qualification!U405,libtwolang,0)),Qualification!U405)))</f>
        <v/>
      </c>
      <c r="P395" s="50" t="str">
        <f>IF(OR(A395="",ISBLANK(Qualification!V405)),"",Qualification!V405)</f>
        <v/>
      </c>
    </row>
    <row r="396" spans="1:16">
      <c r="A396" s="26" t="str">
        <f>IF(Qualification!$A406&lt;&gt;"",IF(Qualification!C406&lt;&gt;"",IF(Qualification!C406="LOC.ID",CONCATENATE("LOC.",Qualification!AG$12),Qualification!C406),""),"")</f>
        <v/>
      </c>
      <c r="B396" s="51" t="str">
        <f>IF(A396&lt;&gt;"",Qualification!J406,"")</f>
        <v/>
      </c>
      <c r="C396" s="26" t="str">
        <f>IF(A396&lt;&gt;"",IF(Qualification!E406=TRUE,INDEX(codesex,MATCH(Qualification!D406,libsex,0)),Qualification!D406),"")</f>
        <v/>
      </c>
      <c r="D396" s="104" t="str">
        <f>IF(OR(A396="",ISBLANK(Qualification!F406)),"",Qualification!F406)</f>
        <v/>
      </c>
      <c r="E396" s="26" t="str">
        <f>IF(A396&lt;&gt;"",IF(Qualification!I406=TRUE,IF(INDEX(codegem,MATCH(Qualification!H406,libgem,0))&lt;8000,INDEX(codegem,MATCH(Qualification!H406,libgem,0)),""),Qualification!H406),"")</f>
        <v/>
      </c>
      <c r="F396" s="26" t="str">
        <f>IF(A396&lt;&gt;"",IF(Qualification!I406=TRUE,INDEX(codegemhist,MATCH(Qualification!H406,libgem,0)),""),"")</f>
        <v/>
      </c>
      <c r="G396" s="26" t="str">
        <f>IF(A396&lt;&gt;"",IF(Qualification!I406=TRUE,IF(INDEX(codegem,MATCH(Qualification!H406,libgem,0))&gt;=8000,INDEX(codegem,MATCH(Qualification!H406,libgem,0)),""),Qualification!H406),"")</f>
        <v/>
      </c>
      <c r="H396" s="26" t="str">
        <f>IF(A396&lt;&gt;"",IF(Qualification!Y406=TRUE,INDEX(libcatidinst,MATCH(Qualification!P406,libinst,0)),""),"")</f>
        <v/>
      </c>
      <c r="I396" s="26" t="str">
        <f>IF(OR(A396="",ISBLANK(Qualification!P406)),"",IF(Qualification!Y406=TRUE,INDEX(codeinst,MATCH(Qualification!P406,libinst,0)),Qualification!P406))</f>
        <v/>
      </c>
      <c r="J396" s="26" t="str">
        <f>IF(OR(A396="",ISBLANK(Qualification!Q406)),"",IF(Qualification!Z406=TRUE,INDEX(codetform,MATCH(Qualification!Q406,libtform,0)),Qualification!Q406))</f>
        <v/>
      </c>
      <c r="K396" s="26" t="str">
        <f t="shared" si="6"/>
        <v/>
      </c>
      <c r="L396" s="104" t="str">
        <f>IF(OR(A396="",ISBLANK(Qualification!R406)),"",Qualification!R406)</f>
        <v/>
      </c>
      <c r="M396" s="50" t="str">
        <f>IF(OR(A396="",ISBLANK(Qualification!S406)),"",Qualification!S406)</f>
        <v/>
      </c>
      <c r="N396" s="50" t="str">
        <f>IF(OR(A396="",ISBLANK(Qualification!T406)),"",IF(Qualification!AC406=TRUE,INDEX(coderesult,MATCH(Qualification!T406,libresult,0)),Qualification!T406))</f>
        <v/>
      </c>
      <c r="O396" s="50" t="str">
        <f>IF(OR(A396="",ISBLANK(Qualification!U406),Qualification!U406="-"),"",IF(ISNA(MATCH(Qualification!U406,libtwolang,0)),Qualification!U406,IF(Qualification!AC406=TRUE,INDEX(codetwolang,MATCH(Qualification!U406,libtwolang,0)),Qualification!U406)))</f>
        <v/>
      </c>
      <c r="P396" s="50" t="str">
        <f>IF(OR(A396="",ISBLANK(Qualification!V406)),"",Qualification!V406)</f>
        <v/>
      </c>
    </row>
    <row r="397" spans="1:16">
      <c r="A397" s="26" t="str">
        <f>IF(Qualification!$A407&lt;&gt;"",IF(Qualification!C407&lt;&gt;"",IF(Qualification!C407="LOC.ID",CONCATENATE("LOC.",Qualification!AG$12),Qualification!C407),""),"")</f>
        <v/>
      </c>
      <c r="B397" s="51" t="str">
        <f>IF(A397&lt;&gt;"",Qualification!J407,"")</f>
        <v/>
      </c>
      <c r="C397" s="26" t="str">
        <f>IF(A397&lt;&gt;"",IF(Qualification!E407=TRUE,INDEX(codesex,MATCH(Qualification!D407,libsex,0)),Qualification!D407),"")</f>
        <v/>
      </c>
      <c r="D397" s="104" t="str">
        <f>IF(OR(A397="",ISBLANK(Qualification!F407)),"",Qualification!F407)</f>
        <v/>
      </c>
      <c r="E397" s="26" t="str">
        <f>IF(A397&lt;&gt;"",IF(Qualification!I407=TRUE,IF(INDEX(codegem,MATCH(Qualification!H407,libgem,0))&lt;8000,INDEX(codegem,MATCH(Qualification!H407,libgem,0)),""),Qualification!H407),"")</f>
        <v/>
      </c>
      <c r="F397" s="26" t="str">
        <f>IF(A397&lt;&gt;"",IF(Qualification!I407=TRUE,INDEX(codegemhist,MATCH(Qualification!H407,libgem,0)),""),"")</f>
        <v/>
      </c>
      <c r="G397" s="26" t="str">
        <f>IF(A397&lt;&gt;"",IF(Qualification!I407=TRUE,IF(INDEX(codegem,MATCH(Qualification!H407,libgem,0))&gt;=8000,INDEX(codegem,MATCH(Qualification!H407,libgem,0)),""),Qualification!H407),"")</f>
        <v/>
      </c>
      <c r="H397" s="26" t="str">
        <f>IF(A397&lt;&gt;"",IF(Qualification!Y407=TRUE,INDEX(libcatidinst,MATCH(Qualification!P407,libinst,0)),""),"")</f>
        <v/>
      </c>
      <c r="I397" s="26" t="str">
        <f>IF(OR(A397="",ISBLANK(Qualification!P407)),"",IF(Qualification!Y407=TRUE,INDEX(codeinst,MATCH(Qualification!P407,libinst,0)),Qualification!P407))</f>
        <v/>
      </c>
      <c r="J397" s="26" t="str">
        <f>IF(OR(A397="",ISBLANK(Qualification!Q407)),"",IF(Qualification!Z407=TRUE,INDEX(codetform,MATCH(Qualification!Q407,libtform,0)),Qualification!Q407))</f>
        <v/>
      </c>
      <c r="K397" s="26" t="str">
        <f t="shared" si="6"/>
        <v/>
      </c>
      <c r="L397" s="104" t="str">
        <f>IF(OR(A397="",ISBLANK(Qualification!R407)),"",Qualification!R407)</f>
        <v/>
      </c>
      <c r="M397" s="50" t="str">
        <f>IF(OR(A397="",ISBLANK(Qualification!S407)),"",Qualification!S407)</f>
        <v/>
      </c>
      <c r="N397" s="50" t="str">
        <f>IF(OR(A397="",ISBLANK(Qualification!T407)),"",IF(Qualification!AC407=TRUE,INDEX(coderesult,MATCH(Qualification!T407,libresult,0)),Qualification!T407))</f>
        <v/>
      </c>
      <c r="O397" s="50" t="str">
        <f>IF(OR(A397="",ISBLANK(Qualification!U407),Qualification!U407="-"),"",IF(ISNA(MATCH(Qualification!U407,libtwolang,0)),Qualification!U407,IF(Qualification!AC407=TRUE,INDEX(codetwolang,MATCH(Qualification!U407,libtwolang,0)),Qualification!U407)))</f>
        <v/>
      </c>
      <c r="P397" s="50" t="str">
        <f>IF(OR(A397="",ISBLANK(Qualification!V407)),"",Qualification!V407)</f>
        <v/>
      </c>
    </row>
    <row r="398" spans="1:16">
      <c r="A398" s="26" t="str">
        <f>IF(Qualification!$A408&lt;&gt;"",IF(Qualification!C408&lt;&gt;"",IF(Qualification!C408="LOC.ID",CONCATENATE("LOC.",Qualification!AG$12),Qualification!C408),""),"")</f>
        <v/>
      </c>
      <c r="B398" s="51" t="str">
        <f>IF(A398&lt;&gt;"",Qualification!J408,"")</f>
        <v/>
      </c>
      <c r="C398" s="26" t="str">
        <f>IF(A398&lt;&gt;"",IF(Qualification!E408=TRUE,INDEX(codesex,MATCH(Qualification!D408,libsex,0)),Qualification!D408),"")</f>
        <v/>
      </c>
      <c r="D398" s="104" t="str">
        <f>IF(OR(A398="",ISBLANK(Qualification!F408)),"",Qualification!F408)</f>
        <v/>
      </c>
      <c r="E398" s="26" t="str">
        <f>IF(A398&lt;&gt;"",IF(Qualification!I408=TRUE,IF(INDEX(codegem,MATCH(Qualification!H408,libgem,0))&lt;8000,INDEX(codegem,MATCH(Qualification!H408,libgem,0)),""),Qualification!H408),"")</f>
        <v/>
      </c>
      <c r="F398" s="26" t="str">
        <f>IF(A398&lt;&gt;"",IF(Qualification!I408=TRUE,INDEX(codegemhist,MATCH(Qualification!H408,libgem,0)),""),"")</f>
        <v/>
      </c>
      <c r="G398" s="26" t="str">
        <f>IF(A398&lt;&gt;"",IF(Qualification!I408=TRUE,IF(INDEX(codegem,MATCH(Qualification!H408,libgem,0))&gt;=8000,INDEX(codegem,MATCH(Qualification!H408,libgem,0)),""),Qualification!H408),"")</f>
        <v/>
      </c>
      <c r="H398" s="26" t="str">
        <f>IF(A398&lt;&gt;"",IF(Qualification!Y408=TRUE,INDEX(libcatidinst,MATCH(Qualification!P408,libinst,0)),""),"")</f>
        <v/>
      </c>
      <c r="I398" s="26" t="str">
        <f>IF(OR(A398="",ISBLANK(Qualification!P408)),"",IF(Qualification!Y408=TRUE,INDEX(codeinst,MATCH(Qualification!P408,libinst,0)),Qualification!P408))</f>
        <v/>
      </c>
      <c r="J398" s="26" t="str">
        <f>IF(OR(A398="",ISBLANK(Qualification!Q408)),"",IF(Qualification!Z408=TRUE,INDEX(codetform,MATCH(Qualification!Q408,libtform,0)),Qualification!Q408))</f>
        <v/>
      </c>
      <c r="K398" s="26" t="str">
        <f t="shared" si="6"/>
        <v/>
      </c>
      <c r="L398" s="104" t="str">
        <f>IF(OR(A398="",ISBLANK(Qualification!R408)),"",Qualification!R408)</f>
        <v/>
      </c>
      <c r="M398" s="50" t="str">
        <f>IF(OR(A398="",ISBLANK(Qualification!S408)),"",Qualification!S408)</f>
        <v/>
      </c>
      <c r="N398" s="50" t="str">
        <f>IF(OR(A398="",ISBLANK(Qualification!T408)),"",IF(Qualification!AC408=TRUE,INDEX(coderesult,MATCH(Qualification!T408,libresult,0)),Qualification!T408))</f>
        <v/>
      </c>
      <c r="O398" s="50" t="str">
        <f>IF(OR(A398="",ISBLANK(Qualification!U408),Qualification!U408="-"),"",IF(ISNA(MATCH(Qualification!U408,libtwolang,0)),Qualification!U408,IF(Qualification!AC408=TRUE,INDEX(codetwolang,MATCH(Qualification!U408,libtwolang,0)),Qualification!U408)))</f>
        <v/>
      </c>
      <c r="P398" s="50" t="str">
        <f>IF(OR(A398="",ISBLANK(Qualification!V408)),"",Qualification!V408)</f>
        <v/>
      </c>
    </row>
    <row r="399" spans="1:16">
      <c r="A399" s="26" t="str">
        <f>IF(Qualification!$A409&lt;&gt;"",IF(Qualification!C409&lt;&gt;"",IF(Qualification!C409="LOC.ID",CONCATENATE("LOC.",Qualification!AG$12),Qualification!C409),""),"")</f>
        <v/>
      </c>
      <c r="B399" s="51" t="str">
        <f>IF(A399&lt;&gt;"",Qualification!J409,"")</f>
        <v/>
      </c>
      <c r="C399" s="26" t="str">
        <f>IF(A399&lt;&gt;"",IF(Qualification!E409=TRUE,INDEX(codesex,MATCH(Qualification!D409,libsex,0)),Qualification!D409),"")</f>
        <v/>
      </c>
      <c r="D399" s="104" t="str">
        <f>IF(OR(A399="",ISBLANK(Qualification!F409)),"",Qualification!F409)</f>
        <v/>
      </c>
      <c r="E399" s="26" t="str">
        <f>IF(A399&lt;&gt;"",IF(Qualification!I409=TRUE,IF(INDEX(codegem,MATCH(Qualification!H409,libgem,0))&lt;8000,INDEX(codegem,MATCH(Qualification!H409,libgem,0)),""),Qualification!H409),"")</f>
        <v/>
      </c>
      <c r="F399" s="26" t="str">
        <f>IF(A399&lt;&gt;"",IF(Qualification!I409=TRUE,INDEX(codegemhist,MATCH(Qualification!H409,libgem,0)),""),"")</f>
        <v/>
      </c>
      <c r="G399" s="26" t="str">
        <f>IF(A399&lt;&gt;"",IF(Qualification!I409=TRUE,IF(INDEX(codegem,MATCH(Qualification!H409,libgem,0))&gt;=8000,INDEX(codegem,MATCH(Qualification!H409,libgem,0)),""),Qualification!H409),"")</f>
        <v/>
      </c>
      <c r="H399" s="26" t="str">
        <f>IF(A399&lt;&gt;"",IF(Qualification!Y409=TRUE,INDEX(libcatidinst,MATCH(Qualification!P409,libinst,0)),""),"")</f>
        <v/>
      </c>
      <c r="I399" s="26" t="str">
        <f>IF(OR(A399="",ISBLANK(Qualification!P409)),"",IF(Qualification!Y409=TRUE,INDEX(codeinst,MATCH(Qualification!P409,libinst,0)),Qualification!P409))</f>
        <v/>
      </c>
      <c r="J399" s="26" t="str">
        <f>IF(OR(A399="",ISBLANK(Qualification!Q409)),"",IF(Qualification!Z409=TRUE,INDEX(codetform,MATCH(Qualification!Q409,libtform,0)),Qualification!Q409))</f>
        <v/>
      </c>
      <c r="K399" s="26" t="str">
        <f t="shared" si="6"/>
        <v/>
      </c>
      <c r="L399" s="104" t="str">
        <f>IF(OR(A399="",ISBLANK(Qualification!R409)),"",Qualification!R409)</f>
        <v/>
      </c>
      <c r="M399" s="50" t="str">
        <f>IF(OR(A399="",ISBLANK(Qualification!S409)),"",Qualification!S409)</f>
        <v/>
      </c>
      <c r="N399" s="50" t="str">
        <f>IF(OR(A399="",ISBLANK(Qualification!T409)),"",IF(Qualification!AC409=TRUE,INDEX(coderesult,MATCH(Qualification!T409,libresult,0)),Qualification!T409))</f>
        <v/>
      </c>
      <c r="O399" s="50" t="str">
        <f>IF(OR(A399="",ISBLANK(Qualification!U409),Qualification!U409="-"),"",IF(ISNA(MATCH(Qualification!U409,libtwolang,0)),Qualification!U409,IF(Qualification!AC409=TRUE,INDEX(codetwolang,MATCH(Qualification!U409,libtwolang,0)),Qualification!U409)))</f>
        <v/>
      </c>
      <c r="P399" s="50" t="str">
        <f>IF(OR(A399="",ISBLANK(Qualification!V409)),"",Qualification!V409)</f>
        <v/>
      </c>
    </row>
    <row r="400" spans="1:16">
      <c r="A400" s="26" t="str">
        <f>IF(Qualification!$A410&lt;&gt;"",IF(Qualification!C410&lt;&gt;"",IF(Qualification!C410="LOC.ID",CONCATENATE("LOC.",Qualification!AG$12),Qualification!C410),""),"")</f>
        <v/>
      </c>
      <c r="B400" s="51" t="str">
        <f>IF(A400&lt;&gt;"",Qualification!J410,"")</f>
        <v/>
      </c>
      <c r="C400" s="26" t="str">
        <f>IF(A400&lt;&gt;"",IF(Qualification!E410=TRUE,INDEX(codesex,MATCH(Qualification!D410,libsex,0)),Qualification!D410),"")</f>
        <v/>
      </c>
      <c r="D400" s="104" t="str">
        <f>IF(OR(A400="",ISBLANK(Qualification!F410)),"",Qualification!F410)</f>
        <v/>
      </c>
      <c r="E400" s="26" t="str">
        <f>IF(A400&lt;&gt;"",IF(Qualification!I410=TRUE,IF(INDEX(codegem,MATCH(Qualification!H410,libgem,0))&lt;8000,INDEX(codegem,MATCH(Qualification!H410,libgem,0)),""),Qualification!H410),"")</f>
        <v/>
      </c>
      <c r="F400" s="26" t="str">
        <f>IF(A400&lt;&gt;"",IF(Qualification!I410=TRUE,INDEX(codegemhist,MATCH(Qualification!H410,libgem,0)),""),"")</f>
        <v/>
      </c>
      <c r="G400" s="26" t="str">
        <f>IF(A400&lt;&gt;"",IF(Qualification!I410=TRUE,IF(INDEX(codegem,MATCH(Qualification!H410,libgem,0))&gt;=8000,INDEX(codegem,MATCH(Qualification!H410,libgem,0)),""),Qualification!H410),"")</f>
        <v/>
      </c>
      <c r="H400" s="26" t="str">
        <f>IF(A400&lt;&gt;"",IF(Qualification!Y410=TRUE,INDEX(libcatidinst,MATCH(Qualification!P410,libinst,0)),""),"")</f>
        <v/>
      </c>
      <c r="I400" s="26" t="str">
        <f>IF(OR(A400="",ISBLANK(Qualification!P410)),"",IF(Qualification!Y410=TRUE,INDEX(codeinst,MATCH(Qualification!P410,libinst,0)),Qualification!P410))</f>
        <v/>
      </c>
      <c r="J400" s="26" t="str">
        <f>IF(OR(A400="",ISBLANK(Qualification!Q410)),"",IF(Qualification!Z410=TRUE,INDEX(codetform,MATCH(Qualification!Q410,libtform,0)),Qualification!Q410))</f>
        <v/>
      </c>
      <c r="K400" s="26" t="str">
        <f t="shared" si="6"/>
        <v/>
      </c>
      <c r="L400" s="104" t="str">
        <f>IF(OR(A400="",ISBLANK(Qualification!R410)),"",Qualification!R410)</f>
        <v/>
      </c>
      <c r="M400" s="50" t="str">
        <f>IF(OR(A400="",ISBLANK(Qualification!S410)),"",Qualification!S410)</f>
        <v/>
      </c>
      <c r="N400" s="50" t="str">
        <f>IF(OR(A400="",ISBLANK(Qualification!T410)),"",IF(Qualification!AC410=TRUE,INDEX(coderesult,MATCH(Qualification!T410,libresult,0)),Qualification!T410))</f>
        <v/>
      </c>
      <c r="O400" s="50" t="str">
        <f>IF(OR(A400="",ISBLANK(Qualification!U410),Qualification!U410="-"),"",IF(ISNA(MATCH(Qualification!U410,libtwolang,0)),Qualification!U410,IF(Qualification!AC410=TRUE,INDEX(codetwolang,MATCH(Qualification!U410,libtwolang,0)),Qualification!U410)))</f>
        <v/>
      </c>
      <c r="P400" s="50" t="str">
        <f>IF(OR(A400="",ISBLANK(Qualification!V410)),"",Qualification!V410)</f>
        <v/>
      </c>
    </row>
    <row r="401" spans="1:16">
      <c r="A401" s="26" t="str">
        <f>IF(Qualification!$A411&lt;&gt;"",IF(Qualification!C411&lt;&gt;"",IF(Qualification!C411="LOC.ID",CONCATENATE("LOC.",Qualification!AG$12),Qualification!C411),""),"")</f>
        <v/>
      </c>
      <c r="B401" s="51" t="str">
        <f>IF(A401&lt;&gt;"",Qualification!J411,"")</f>
        <v/>
      </c>
      <c r="C401" s="26" t="str">
        <f>IF(A401&lt;&gt;"",IF(Qualification!E411=TRUE,INDEX(codesex,MATCH(Qualification!D411,libsex,0)),Qualification!D411),"")</f>
        <v/>
      </c>
      <c r="D401" s="104" t="str">
        <f>IF(OR(A401="",ISBLANK(Qualification!F411)),"",Qualification!F411)</f>
        <v/>
      </c>
      <c r="E401" s="26" t="str">
        <f>IF(A401&lt;&gt;"",IF(Qualification!I411=TRUE,IF(INDEX(codegem,MATCH(Qualification!H411,libgem,0))&lt;8000,INDEX(codegem,MATCH(Qualification!H411,libgem,0)),""),Qualification!H411),"")</f>
        <v/>
      </c>
      <c r="F401" s="26" t="str">
        <f>IF(A401&lt;&gt;"",IF(Qualification!I411=TRUE,INDEX(codegemhist,MATCH(Qualification!H411,libgem,0)),""),"")</f>
        <v/>
      </c>
      <c r="G401" s="26" t="str">
        <f>IF(A401&lt;&gt;"",IF(Qualification!I411=TRUE,IF(INDEX(codegem,MATCH(Qualification!H411,libgem,0))&gt;=8000,INDEX(codegem,MATCH(Qualification!H411,libgem,0)),""),Qualification!H411),"")</f>
        <v/>
      </c>
      <c r="H401" s="26" t="str">
        <f>IF(A401&lt;&gt;"",IF(Qualification!Y411=TRUE,INDEX(libcatidinst,MATCH(Qualification!P411,libinst,0)),""),"")</f>
        <v/>
      </c>
      <c r="I401" s="26" t="str">
        <f>IF(OR(A401="",ISBLANK(Qualification!P411)),"",IF(Qualification!Y411=TRUE,INDEX(codeinst,MATCH(Qualification!P411,libinst,0)),Qualification!P411))</f>
        <v/>
      </c>
      <c r="J401" s="26" t="str">
        <f>IF(OR(A401="",ISBLANK(Qualification!Q411)),"",IF(Qualification!Z411=TRUE,INDEX(codetform,MATCH(Qualification!Q411,libtform,0)),Qualification!Q411))</f>
        <v/>
      </c>
      <c r="K401" s="26" t="str">
        <f t="shared" si="6"/>
        <v/>
      </c>
      <c r="L401" s="104" t="str">
        <f>IF(OR(A401="",ISBLANK(Qualification!R411)),"",Qualification!R411)</f>
        <v/>
      </c>
      <c r="M401" s="50" t="str">
        <f>IF(OR(A401="",ISBLANK(Qualification!S411)),"",Qualification!S411)</f>
        <v/>
      </c>
      <c r="N401" s="50" t="str">
        <f>IF(OR(A401="",ISBLANK(Qualification!T411)),"",IF(Qualification!AC411=TRUE,INDEX(coderesult,MATCH(Qualification!T411,libresult,0)),Qualification!T411))</f>
        <v/>
      </c>
      <c r="O401" s="50" t="str">
        <f>IF(OR(A401="",ISBLANK(Qualification!U411),Qualification!U411="-"),"",IF(ISNA(MATCH(Qualification!U411,libtwolang,0)),Qualification!U411,IF(Qualification!AC411=TRUE,INDEX(codetwolang,MATCH(Qualification!U411,libtwolang,0)),Qualification!U411)))</f>
        <v/>
      </c>
      <c r="P401" s="50" t="str">
        <f>IF(OR(A401="",ISBLANK(Qualification!V411)),"",Qualification!V411)</f>
        <v/>
      </c>
    </row>
    <row r="402" spans="1:16">
      <c r="A402" s="26" t="str">
        <f>IF(Qualification!$A412&lt;&gt;"",IF(Qualification!C412&lt;&gt;"",IF(Qualification!C412="LOC.ID",CONCATENATE("LOC.",Qualification!AG$12),Qualification!C412),""),"")</f>
        <v/>
      </c>
      <c r="B402" s="51" t="str">
        <f>IF(A402&lt;&gt;"",Qualification!J412,"")</f>
        <v/>
      </c>
      <c r="C402" s="26" t="str">
        <f>IF(A402&lt;&gt;"",IF(Qualification!E412=TRUE,INDEX(codesex,MATCH(Qualification!D412,libsex,0)),Qualification!D412),"")</f>
        <v/>
      </c>
      <c r="D402" s="104" t="str">
        <f>IF(OR(A402="",ISBLANK(Qualification!F412)),"",Qualification!F412)</f>
        <v/>
      </c>
      <c r="E402" s="26" t="str">
        <f>IF(A402&lt;&gt;"",IF(Qualification!I412=TRUE,IF(INDEX(codegem,MATCH(Qualification!H412,libgem,0))&lt;8000,INDEX(codegem,MATCH(Qualification!H412,libgem,0)),""),Qualification!H412),"")</f>
        <v/>
      </c>
      <c r="F402" s="26" t="str">
        <f>IF(A402&lt;&gt;"",IF(Qualification!I412=TRUE,INDEX(codegemhist,MATCH(Qualification!H412,libgem,0)),""),"")</f>
        <v/>
      </c>
      <c r="G402" s="26" t="str">
        <f>IF(A402&lt;&gt;"",IF(Qualification!I412=TRUE,IF(INDEX(codegem,MATCH(Qualification!H412,libgem,0))&gt;=8000,INDEX(codegem,MATCH(Qualification!H412,libgem,0)),""),Qualification!H412),"")</f>
        <v/>
      </c>
      <c r="H402" s="26" t="str">
        <f>IF(A402&lt;&gt;"",IF(Qualification!Y412=TRUE,INDEX(libcatidinst,MATCH(Qualification!P412,libinst,0)),""),"")</f>
        <v/>
      </c>
      <c r="I402" s="26" t="str">
        <f>IF(OR(A402="",ISBLANK(Qualification!P412)),"",IF(Qualification!Y412=TRUE,INDEX(codeinst,MATCH(Qualification!P412,libinst,0)),Qualification!P412))</f>
        <v/>
      </c>
      <c r="J402" s="26" t="str">
        <f>IF(OR(A402="",ISBLANK(Qualification!Q412)),"",IF(Qualification!Z412=TRUE,INDEX(codetform,MATCH(Qualification!Q412,libtform,0)),Qualification!Q412))</f>
        <v/>
      </c>
      <c r="K402" s="26" t="str">
        <f t="shared" si="6"/>
        <v/>
      </c>
      <c r="L402" s="104" t="str">
        <f>IF(OR(A402="",ISBLANK(Qualification!R412)),"",Qualification!R412)</f>
        <v/>
      </c>
      <c r="M402" s="50" t="str">
        <f>IF(OR(A402="",ISBLANK(Qualification!S412)),"",Qualification!S412)</f>
        <v/>
      </c>
      <c r="N402" s="50" t="str">
        <f>IF(OR(A402="",ISBLANK(Qualification!T412)),"",IF(Qualification!AC412=TRUE,INDEX(coderesult,MATCH(Qualification!T412,libresult,0)),Qualification!T412))</f>
        <v/>
      </c>
      <c r="O402" s="50" t="str">
        <f>IF(OR(A402="",ISBLANK(Qualification!U412),Qualification!U412="-"),"",IF(ISNA(MATCH(Qualification!U412,libtwolang,0)),Qualification!U412,IF(Qualification!AC412=TRUE,INDEX(codetwolang,MATCH(Qualification!U412,libtwolang,0)),Qualification!U412)))</f>
        <v/>
      </c>
      <c r="P402" s="50" t="str">
        <f>IF(OR(A402="",ISBLANK(Qualification!V412)),"",Qualification!V412)</f>
        <v/>
      </c>
    </row>
    <row r="403" spans="1:16">
      <c r="A403" s="26" t="str">
        <f>IF(Qualification!$A413&lt;&gt;"",IF(Qualification!C413&lt;&gt;"",IF(Qualification!C413="LOC.ID",CONCATENATE("LOC.",Qualification!AG$12),Qualification!C413),""),"")</f>
        <v/>
      </c>
      <c r="B403" s="51" t="str">
        <f>IF(A403&lt;&gt;"",Qualification!J413,"")</f>
        <v/>
      </c>
      <c r="C403" s="26" t="str">
        <f>IF(A403&lt;&gt;"",IF(Qualification!E413=TRUE,INDEX(codesex,MATCH(Qualification!D413,libsex,0)),Qualification!D413),"")</f>
        <v/>
      </c>
      <c r="D403" s="104" t="str">
        <f>IF(OR(A403="",ISBLANK(Qualification!F413)),"",Qualification!F413)</f>
        <v/>
      </c>
      <c r="E403" s="26" t="str">
        <f>IF(A403&lt;&gt;"",IF(Qualification!I413=TRUE,IF(INDEX(codegem,MATCH(Qualification!H413,libgem,0))&lt;8000,INDEX(codegem,MATCH(Qualification!H413,libgem,0)),""),Qualification!H413),"")</f>
        <v/>
      </c>
      <c r="F403" s="26" t="str">
        <f>IF(A403&lt;&gt;"",IF(Qualification!I413=TRUE,INDEX(codegemhist,MATCH(Qualification!H413,libgem,0)),""),"")</f>
        <v/>
      </c>
      <c r="G403" s="26" t="str">
        <f>IF(A403&lt;&gt;"",IF(Qualification!I413=TRUE,IF(INDEX(codegem,MATCH(Qualification!H413,libgem,0))&gt;=8000,INDEX(codegem,MATCH(Qualification!H413,libgem,0)),""),Qualification!H413),"")</f>
        <v/>
      </c>
      <c r="H403" s="26" t="str">
        <f>IF(A403&lt;&gt;"",IF(Qualification!Y413=TRUE,INDEX(libcatidinst,MATCH(Qualification!P413,libinst,0)),""),"")</f>
        <v/>
      </c>
      <c r="I403" s="26" t="str">
        <f>IF(OR(A403="",ISBLANK(Qualification!P413)),"",IF(Qualification!Y413=TRUE,INDEX(codeinst,MATCH(Qualification!P413,libinst,0)),Qualification!P413))</f>
        <v/>
      </c>
      <c r="J403" s="26" t="str">
        <f>IF(OR(A403="",ISBLANK(Qualification!Q413)),"",IF(Qualification!Z413=TRUE,INDEX(codetform,MATCH(Qualification!Q413,libtform,0)),Qualification!Q413))</f>
        <v/>
      </c>
      <c r="K403" s="26" t="str">
        <f t="shared" si="6"/>
        <v/>
      </c>
      <c r="L403" s="104" t="str">
        <f>IF(OR(A403="",ISBLANK(Qualification!R413)),"",Qualification!R413)</f>
        <v/>
      </c>
      <c r="M403" s="50" t="str">
        <f>IF(OR(A403="",ISBLANK(Qualification!S413)),"",Qualification!S413)</f>
        <v/>
      </c>
      <c r="N403" s="50" t="str">
        <f>IF(OR(A403="",ISBLANK(Qualification!T413)),"",IF(Qualification!AC413=TRUE,INDEX(coderesult,MATCH(Qualification!T413,libresult,0)),Qualification!T413))</f>
        <v/>
      </c>
      <c r="O403" s="50" t="str">
        <f>IF(OR(A403="",ISBLANK(Qualification!U413),Qualification!U413="-"),"",IF(ISNA(MATCH(Qualification!U413,libtwolang,0)),Qualification!U413,IF(Qualification!AC413=TRUE,INDEX(codetwolang,MATCH(Qualification!U413,libtwolang,0)),Qualification!U413)))</f>
        <v/>
      </c>
      <c r="P403" s="50" t="str">
        <f>IF(OR(A403="",ISBLANK(Qualification!V413)),"",Qualification!V413)</f>
        <v/>
      </c>
    </row>
    <row r="404" spans="1:16">
      <c r="A404" s="26" t="str">
        <f>IF(Qualification!$A414&lt;&gt;"",IF(Qualification!C414&lt;&gt;"",IF(Qualification!C414="LOC.ID",CONCATENATE("LOC.",Qualification!AG$12),Qualification!C414),""),"")</f>
        <v/>
      </c>
      <c r="B404" s="51" t="str">
        <f>IF(A404&lt;&gt;"",Qualification!J414,"")</f>
        <v/>
      </c>
      <c r="C404" s="26" t="str">
        <f>IF(A404&lt;&gt;"",IF(Qualification!E414=TRUE,INDEX(codesex,MATCH(Qualification!D414,libsex,0)),Qualification!D414),"")</f>
        <v/>
      </c>
      <c r="D404" s="104" t="str">
        <f>IF(OR(A404="",ISBLANK(Qualification!F414)),"",Qualification!F414)</f>
        <v/>
      </c>
      <c r="E404" s="26" t="str">
        <f>IF(A404&lt;&gt;"",IF(Qualification!I414=TRUE,IF(INDEX(codegem,MATCH(Qualification!H414,libgem,0))&lt;8000,INDEX(codegem,MATCH(Qualification!H414,libgem,0)),""),Qualification!H414),"")</f>
        <v/>
      </c>
      <c r="F404" s="26" t="str">
        <f>IF(A404&lt;&gt;"",IF(Qualification!I414=TRUE,INDEX(codegemhist,MATCH(Qualification!H414,libgem,0)),""),"")</f>
        <v/>
      </c>
      <c r="G404" s="26" t="str">
        <f>IF(A404&lt;&gt;"",IF(Qualification!I414=TRUE,IF(INDEX(codegem,MATCH(Qualification!H414,libgem,0))&gt;=8000,INDEX(codegem,MATCH(Qualification!H414,libgem,0)),""),Qualification!H414),"")</f>
        <v/>
      </c>
      <c r="H404" s="26" t="str">
        <f>IF(A404&lt;&gt;"",IF(Qualification!Y414=TRUE,INDEX(libcatidinst,MATCH(Qualification!P414,libinst,0)),""),"")</f>
        <v/>
      </c>
      <c r="I404" s="26" t="str">
        <f>IF(OR(A404="",ISBLANK(Qualification!P414)),"",IF(Qualification!Y414=TRUE,INDEX(codeinst,MATCH(Qualification!P414,libinst,0)),Qualification!P414))</f>
        <v/>
      </c>
      <c r="J404" s="26" t="str">
        <f>IF(OR(A404="",ISBLANK(Qualification!Q414)),"",IF(Qualification!Z414=TRUE,INDEX(codetform,MATCH(Qualification!Q414,libtform,0)),Qualification!Q414))</f>
        <v/>
      </c>
      <c r="K404" s="26" t="str">
        <f t="shared" si="6"/>
        <v/>
      </c>
      <c r="L404" s="104" t="str">
        <f>IF(OR(A404="",ISBLANK(Qualification!R414)),"",Qualification!R414)</f>
        <v/>
      </c>
      <c r="M404" s="50" t="str">
        <f>IF(OR(A404="",ISBLANK(Qualification!S414)),"",Qualification!S414)</f>
        <v/>
      </c>
      <c r="N404" s="50" t="str">
        <f>IF(OR(A404="",ISBLANK(Qualification!T414)),"",IF(Qualification!AC414=TRUE,INDEX(coderesult,MATCH(Qualification!T414,libresult,0)),Qualification!T414))</f>
        <v/>
      </c>
      <c r="O404" s="50" t="str">
        <f>IF(OR(A404="",ISBLANK(Qualification!U414),Qualification!U414="-"),"",IF(ISNA(MATCH(Qualification!U414,libtwolang,0)),Qualification!U414,IF(Qualification!AC414=TRUE,INDEX(codetwolang,MATCH(Qualification!U414,libtwolang,0)),Qualification!U414)))</f>
        <v/>
      </c>
      <c r="P404" s="50" t="str">
        <f>IF(OR(A404="",ISBLANK(Qualification!V414)),"",Qualification!V414)</f>
        <v/>
      </c>
    </row>
    <row r="405" spans="1:16">
      <c r="A405" s="26" t="str">
        <f>IF(Qualification!$A415&lt;&gt;"",IF(Qualification!C415&lt;&gt;"",IF(Qualification!C415="LOC.ID",CONCATENATE("LOC.",Qualification!AG$12),Qualification!C415),""),"")</f>
        <v/>
      </c>
      <c r="B405" s="51" t="str">
        <f>IF(A405&lt;&gt;"",Qualification!J415,"")</f>
        <v/>
      </c>
      <c r="C405" s="26" t="str">
        <f>IF(A405&lt;&gt;"",IF(Qualification!E415=TRUE,INDEX(codesex,MATCH(Qualification!D415,libsex,0)),Qualification!D415),"")</f>
        <v/>
      </c>
      <c r="D405" s="104" t="str">
        <f>IF(OR(A405="",ISBLANK(Qualification!F415)),"",Qualification!F415)</f>
        <v/>
      </c>
      <c r="E405" s="26" t="str">
        <f>IF(A405&lt;&gt;"",IF(Qualification!I415=TRUE,IF(INDEX(codegem,MATCH(Qualification!H415,libgem,0))&lt;8000,INDEX(codegem,MATCH(Qualification!H415,libgem,0)),""),Qualification!H415),"")</f>
        <v/>
      </c>
      <c r="F405" s="26" t="str">
        <f>IF(A405&lt;&gt;"",IF(Qualification!I415=TRUE,INDEX(codegemhist,MATCH(Qualification!H415,libgem,0)),""),"")</f>
        <v/>
      </c>
      <c r="G405" s="26" t="str">
        <f>IF(A405&lt;&gt;"",IF(Qualification!I415=TRUE,IF(INDEX(codegem,MATCH(Qualification!H415,libgem,0))&gt;=8000,INDEX(codegem,MATCH(Qualification!H415,libgem,0)),""),Qualification!H415),"")</f>
        <v/>
      </c>
      <c r="H405" s="26" t="str">
        <f>IF(A405&lt;&gt;"",IF(Qualification!Y415=TRUE,INDEX(libcatidinst,MATCH(Qualification!P415,libinst,0)),""),"")</f>
        <v/>
      </c>
      <c r="I405" s="26" t="str">
        <f>IF(OR(A405="",ISBLANK(Qualification!P415)),"",IF(Qualification!Y415=TRUE,INDEX(codeinst,MATCH(Qualification!P415,libinst,0)),Qualification!P415))</f>
        <v/>
      </c>
      <c r="J405" s="26" t="str">
        <f>IF(OR(A405="",ISBLANK(Qualification!Q415)),"",IF(Qualification!Z415=TRUE,INDEX(codetform,MATCH(Qualification!Q415,libtform,0)),Qualification!Q415))</f>
        <v/>
      </c>
      <c r="K405" s="26" t="str">
        <f t="shared" si="6"/>
        <v/>
      </c>
      <c r="L405" s="104" t="str">
        <f>IF(OR(A405="",ISBLANK(Qualification!R415)),"",Qualification!R415)</f>
        <v/>
      </c>
      <c r="M405" s="50" t="str">
        <f>IF(OR(A405="",ISBLANK(Qualification!S415)),"",Qualification!S415)</f>
        <v/>
      </c>
      <c r="N405" s="50" t="str">
        <f>IF(OR(A405="",ISBLANK(Qualification!T415)),"",IF(Qualification!AC415=TRUE,INDEX(coderesult,MATCH(Qualification!T415,libresult,0)),Qualification!T415))</f>
        <v/>
      </c>
      <c r="O405" s="50" t="str">
        <f>IF(OR(A405="",ISBLANK(Qualification!U415),Qualification!U415="-"),"",IF(ISNA(MATCH(Qualification!U415,libtwolang,0)),Qualification!U415,IF(Qualification!AC415=TRUE,INDEX(codetwolang,MATCH(Qualification!U415,libtwolang,0)),Qualification!U415)))</f>
        <v/>
      </c>
      <c r="P405" s="50" t="str">
        <f>IF(OR(A405="",ISBLANK(Qualification!V415)),"",Qualification!V415)</f>
        <v/>
      </c>
    </row>
    <row r="406" spans="1:16">
      <c r="A406" s="26" t="str">
        <f>IF(Qualification!$A416&lt;&gt;"",IF(Qualification!C416&lt;&gt;"",IF(Qualification!C416="LOC.ID",CONCATENATE("LOC.",Qualification!AG$12),Qualification!C416),""),"")</f>
        <v/>
      </c>
      <c r="B406" s="51" t="str">
        <f>IF(A406&lt;&gt;"",Qualification!J416,"")</f>
        <v/>
      </c>
      <c r="C406" s="26" t="str">
        <f>IF(A406&lt;&gt;"",IF(Qualification!E416=TRUE,INDEX(codesex,MATCH(Qualification!D416,libsex,0)),Qualification!D416),"")</f>
        <v/>
      </c>
      <c r="D406" s="104" t="str">
        <f>IF(OR(A406="",ISBLANK(Qualification!F416)),"",Qualification!F416)</f>
        <v/>
      </c>
      <c r="E406" s="26" t="str">
        <f>IF(A406&lt;&gt;"",IF(Qualification!I416=TRUE,IF(INDEX(codegem,MATCH(Qualification!H416,libgem,0))&lt;8000,INDEX(codegem,MATCH(Qualification!H416,libgem,0)),""),Qualification!H416),"")</f>
        <v/>
      </c>
      <c r="F406" s="26" t="str">
        <f>IF(A406&lt;&gt;"",IF(Qualification!I416=TRUE,INDEX(codegemhist,MATCH(Qualification!H416,libgem,0)),""),"")</f>
        <v/>
      </c>
      <c r="G406" s="26" t="str">
        <f>IF(A406&lt;&gt;"",IF(Qualification!I416=TRUE,IF(INDEX(codegem,MATCH(Qualification!H416,libgem,0))&gt;=8000,INDEX(codegem,MATCH(Qualification!H416,libgem,0)),""),Qualification!H416),"")</f>
        <v/>
      </c>
      <c r="H406" s="26" t="str">
        <f>IF(A406&lt;&gt;"",IF(Qualification!Y416=TRUE,INDEX(libcatidinst,MATCH(Qualification!P416,libinst,0)),""),"")</f>
        <v/>
      </c>
      <c r="I406" s="26" t="str">
        <f>IF(OR(A406="",ISBLANK(Qualification!P416)),"",IF(Qualification!Y416=TRUE,INDEX(codeinst,MATCH(Qualification!P416,libinst,0)),Qualification!P416))</f>
        <v/>
      </c>
      <c r="J406" s="26" t="str">
        <f>IF(OR(A406="",ISBLANK(Qualification!Q416)),"",IF(Qualification!Z416=TRUE,INDEX(codetform,MATCH(Qualification!Q416,libtform,0)),Qualification!Q416))</f>
        <v/>
      </c>
      <c r="K406" s="26" t="str">
        <f t="shared" si="6"/>
        <v/>
      </c>
      <c r="L406" s="104" t="str">
        <f>IF(OR(A406="",ISBLANK(Qualification!R416)),"",Qualification!R416)</f>
        <v/>
      </c>
      <c r="M406" s="50" t="str">
        <f>IF(OR(A406="",ISBLANK(Qualification!S416)),"",Qualification!S416)</f>
        <v/>
      </c>
      <c r="N406" s="50" t="str">
        <f>IF(OR(A406="",ISBLANK(Qualification!T416)),"",IF(Qualification!AC416=TRUE,INDEX(coderesult,MATCH(Qualification!T416,libresult,0)),Qualification!T416))</f>
        <v/>
      </c>
      <c r="O406" s="50" t="str">
        <f>IF(OR(A406="",ISBLANK(Qualification!U416),Qualification!U416="-"),"",IF(ISNA(MATCH(Qualification!U416,libtwolang,0)),Qualification!U416,IF(Qualification!AC416=TRUE,INDEX(codetwolang,MATCH(Qualification!U416,libtwolang,0)),Qualification!U416)))</f>
        <v/>
      </c>
      <c r="P406" s="50" t="str">
        <f>IF(OR(A406="",ISBLANK(Qualification!V416)),"",Qualification!V416)</f>
        <v/>
      </c>
    </row>
    <row r="407" spans="1:16">
      <c r="A407" s="26" t="str">
        <f>IF(Qualification!$A417&lt;&gt;"",IF(Qualification!C417&lt;&gt;"",IF(Qualification!C417="LOC.ID",CONCATENATE("LOC.",Qualification!AG$12),Qualification!C417),""),"")</f>
        <v/>
      </c>
      <c r="B407" s="51" t="str">
        <f>IF(A407&lt;&gt;"",Qualification!J417,"")</f>
        <v/>
      </c>
      <c r="C407" s="26" t="str">
        <f>IF(A407&lt;&gt;"",IF(Qualification!E417=TRUE,INDEX(codesex,MATCH(Qualification!D417,libsex,0)),Qualification!D417),"")</f>
        <v/>
      </c>
      <c r="D407" s="104" t="str">
        <f>IF(OR(A407="",ISBLANK(Qualification!F417)),"",Qualification!F417)</f>
        <v/>
      </c>
      <c r="E407" s="26" t="str">
        <f>IF(A407&lt;&gt;"",IF(Qualification!I417=TRUE,IF(INDEX(codegem,MATCH(Qualification!H417,libgem,0))&lt;8000,INDEX(codegem,MATCH(Qualification!H417,libgem,0)),""),Qualification!H417),"")</f>
        <v/>
      </c>
      <c r="F407" s="26" t="str">
        <f>IF(A407&lt;&gt;"",IF(Qualification!I417=TRUE,INDEX(codegemhist,MATCH(Qualification!H417,libgem,0)),""),"")</f>
        <v/>
      </c>
      <c r="G407" s="26" t="str">
        <f>IF(A407&lt;&gt;"",IF(Qualification!I417=TRUE,IF(INDEX(codegem,MATCH(Qualification!H417,libgem,0))&gt;=8000,INDEX(codegem,MATCH(Qualification!H417,libgem,0)),""),Qualification!H417),"")</f>
        <v/>
      </c>
      <c r="H407" s="26" t="str">
        <f>IF(A407&lt;&gt;"",IF(Qualification!Y417=TRUE,INDEX(libcatidinst,MATCH(Qualification!P417,libinst,0)),""),"")</f>
        <v/>
      </c>
      <c r="I407" s="26" t="str">
        <f>IF(OR(A407="",ISBLANK(Qualification!P417)),"",IF(Qualification!Y417=TRUE,INDEX(codeinst,MATCH(Qualification!P417,libinst,0)),Qualification!P417))</f>
        <v/>
      </c>
      <c r="J407" s="26" t="str">
        <f>IF(OR(A407="",ISBLANK(Qualification!Q417)),"",IF(Qualification!Z417=TRUE,INDEX(codetform,MATCH(Qualification!Q417,libtform,0)),Qualification!Q417))</f>
        <v/>
      </c>
      <c r="K407" s="26" t="str">
        <f t="shared" si="6"/>
        <v/>
      </c>
      <c r="L407" s="104" t="str">
        <f>IF(OR(A407="",ISBLANK(Qualification!R417)),"",Qualification!R417)</f>
        <v/>
      </c>
      <c r="M407" s="50" t="str">
        <f>IF(OR(A407="",ISBLANK(Qualification!S417)),"",Qualification!S417)</f>
        <v/>
      </c>
      <c r="N407" s="50" t="str">
        <f>IF(OR(A407="",ISBLANK(Qualification!T417)),"",IF(Qualification!AC417=TRUE,INDEX(coderesult,MATCH(Qualification!T417,libresult,0)),Qualification!T417))</f>
        <v/>
      </c>
      <c r="O407" s="50" t="str">
        <f>IF(OR(A407="",ISBLANK(Qualification!U417),Qualification!U417="-"),"",IF(ISNA(MATCH(Qualification!U417,libtwolang,0)),Qualification!U417,IF(Qualification!AC417=TRUE,INDEX(codetwolang,MATCH(Qualification!U417,libtwolang,0)),Qualification!U417)))</f>
        <v/>
      </c>
      <c r="P407" s="50" t="str">
        <f>IF(OR(A407="",ISBLANK(Qualification!V417)),"",Qualification!V417)</f>
        <v/>
      </c>
    </row>
    <row r="408" spans="1:16">
      <c r="A408" s="26" t="str">
        <f>IF(Qualification!$A418&lt;&gt;"",IF(Qualification!C418&lt;&gt;"",IF(Qualification!C418="LOC.ID",CONCATENATE("LOC.",Qualification!AG$12),Qualification!C418),""),"")</f>
        <v/>
      </c>
      <c r="B408" s="51" t="str">
        <f>IF(A408&lt;&gt;"",Qualification!J418,"")</f>
        <v/>
      </c>
      <c r="C408" s="26" t="str">
        <f>IF(A408&lt;&gt;"",IF(Qualification!E418=TRUE,INDEX(codesex,MATCH(Qualification!D418,libsex,0)),Qualification!D418),"")</f>
        <v/>
      </c>
      <c r="D408" s="104" t="str">
        <f>IF(OR(A408="",ISBLANK(Qualification!F418)),"",Qualification!F418)</f>
        <v/>
      </c>
      <c r="E408" s="26" t="str">
        <f>IF(A408&lt;&gt;"",IF(Qualification!I418=TRUE,IF(INDEX(codegem,MATCH(Qualification!H418,libgem,0))&lt;8000,INDEX(codegem,MATCH(Qualification!H418,libgem,0)),""),Qualification!H418),"")</f>
        <v/>
      </c>
      <c r="F408" s="26" t="str">
        <f>IF(A408&lt;&gt;"",IF(Qualification!I418=TRUE,INDEX(codegemhist,MATCH(Qualification!H418,libgem,0)),""),"")</f>
        <v/>
      </c>
      <c r="G408" s="26" t="str">
        <f>IF(A408&lt;&gt;"",IF(Qualification!I418=TRUE,IF(INDEX(codegem,MATCH(Qualification!H418,libgem,0))&gt;=8000,INDEX(codegem,MATCH(Qualification!H418,libgem,0)),""),Qualification!H418),"")</f>
        <v/>
      </c>
      <c r="H408" s="26" t="str">
        <f>IF(A408&lt;&gt;"",IF(Qualification!Y418=TRUE,INDEX(libcatidinst,MATCH(Qualification!P418,libinst,0)),""),"")</f>
        <v/>
      </c>
      <c r="I408" s="26" t="str">
        <f>IF(OR(A408="",ISBLANK(Qualification!P418)),"",IF(Qualification!Y418=TRUE,INDEX(codeinst,MATCH(Qualification!P418,libinst,0)),Qualification!P418))</f>
        <v/>
      </c>
      <c r="J408" s="26" t="str">
        <f>IF(OR(A408="",ISBLANK(Qualification!Q418)),"",IF(Qualification!Z418=TRUE,INDEX(codetform,MATCH(Qualification!Q418,libtform,0)),Qualification!Q418))</f>
        <v/>
      </c>
      <c r="K408" s="26" t="str">
        <f t="shared" si="6"/>
        <v/>
      </c>
      <c r="L408" s="104" t="str">
        <f>IF(OR(A408="",ISBLANK(Qualification!R418)),"",Qualification!R418)</f>
        <v/>
      </c>
      <c r="M408" s="50" t="str">
        <f>IF(OR(A408="",ISBLANK(Qualification!S418)),"",Qualification!S418)</f>
        <v/>
      </c>
      <c r="N408" s="50" t="str">
        <f>IF(OR(A408="",ISBLANK(Qualification!T418)),"",IF(Qualification!AC418=TRUE,INDEX(coderesult,MATCH(Qualification!T418,libresult,0)),Qualification!T418))</f>
        <v/>
      </c>
      <c r="O408" s="50" t="str">
        <f>IF(OR(A408="",ISBLANK(Qualification!U418),Qualification!U418="-"),"",IF(ISNA(MATCH(Qualification!U418,libtwolang,0)),Qualification!U418,IF(Qualification!AC418=TRUE,INDEX(codetwolang,MATCH(Qualification!U418,libtwolang,0)),Qualification!U418)))</f>
        <v/>
      </c>
      <c r="P408" s="50" t="str">
        <f>IF(OR(A408="",ISBLANK(Qualification!V418)),"",Qualification!V418)</f>
        <v/>
      </c>
    </row>
    <row r="409" spans="1:16">
      <c r="A409" s="26" t="str">
        <f>IF(Qualification!$A419&lt;&gt;"",IF(Qualification!C419&lt;&gt;"",IF(Qualification!C419="LOC.ID",CONCATENATE("LOC.",Qualification!AG$12),Qualification!C419),""),"")</f>
        <v/>
      </c>
      <c r="B409" s="51" t="str">
        <f>IF(A409&lt;&gt;"",Qualification!J419,"")</f>
        <v/>
      </c>
      <c r="C409" s="26" t="str">
        <f>IF(A409&lt;&gt;"",IF(Qualification!E419=TRUE,INDEX(codesex,MATCH(Qualification!D419,libsex,0)),Qualification!D419),"")</f>
        <v/>
      </c>
      <c r="D409" s="104" t="str">
        <f>IF(OR(A409="",ISBLANK(Qualification!F419)),"",Qualification!F419)</f>
        <v/>
      </c>
      <c r="E409" s="26" t="str">
        <f>IF(A409&lt;&gt;"",IF(Qualification!I419=TRUE,IF(INDEX(codegem,MATCH(Qualification!H419,libgem,0))&lt;8000,INDEX(codegem,MATCH(Qualification!H419,libgem,0)),""),Qualification!H419),"")</f>
        <v/>
      </c>
      <c r="F409" s="26" t="str">
        <f>IF(A409&lt;&gt;"",IF(Qualification!I419=TRUE,INDEX(codegemhist,MATCH(Qualification!H419,libgem,0)),""),"")</f>
        <v/>
      </c>
      <c r="G409" s="26" t="str">
        <f>IF(A409&lt;&gt;"",IF(Qualification!I419=TRUE,IF(INDEX(codegem,MATCH(Qualification!H419,libgem,0))&gt;=8000,INDEX(codegem,MATCH(Qualification!H419,libgem,0)),""),Qualification!H419),"")</f>
        <v/>
      </c>
      <c r="H409" s="26" t="str">
        <f>IF(A409&lt;&gt;"",IF(Qualification!Y419=TRUE,INDEX(libcatidinst,MATCH(Qualification!P419,libinst,0)),""),"")</f>
        <v/>
      </c>
      <c r="I409" s="26" t="str">
        <f>IF(OR(A409="",ISBLANK(Qualification!P419)),"",IF(Qualification!Y419=TRUE,INDEX(codeinst,MATCH(Qualification!P419,libinst,0)),Qualification!P419))</f>
        <v/>
      </c>
      <c r="J409" s="26" t="str">
        <f>IF(OR(A409="",ISBLANK(Qualification!Q419)),"",IF(Qualification!Z419=TRUE,INDEX(codetform,MATCH(Qualification!Q419,libtform,0)),Qualification!Q419))</f>
        <v/>
      </c>
      <c r="K409" s="26" t="str">
        <f t="shared" si="6"/>
        <v/>
      </c>
      <c r="L409" s="104" t="str">
        <f>IF(OR(A409="",ISBLANK(Qualification!R419)),"",Qualification!R419)</f>
        <v/>
      </c>
      <c r="M409" s="50" t="str">
        <f>IF(OR(A409="",ISBLANK(Qualification!S419)),"",Qualification!S419)</f>
        <v/>
      </c>
      <c r="N409" s="50" t="str">
        <f>IF(OR(A409="",ISBLANK(Qualification!T419)),"",IF(Qualification!AC419=TRUE,INDEX(coderesult,MATCH(Qualification!T419,libresult,0)),Qualification!T419))</f>
        <v/>
      </c>
      <c r="O409" s="50" t="str">
        <f>IF(OR(A409="",ISBLANK(Qualification!U419),Qualification!U419="-"),"",IF(ISNA(MATCH(Qualification!U419,libtwolang,0)),Qualification!U419,IF(Qualification!AC419=TRUE,INDEX(codetwolang,MATCH(Qualification!U419,libtwolang,0)),Qualification!U419)))</f>
        <v/>
      </c>
      <c r="P409" s="50" t="str">
        <f>IF(OR(A409="",ISBLANK(Qualification!V419)),"",Qualification!V419)</f>
        <v/>
      </c>
    </row>
    <row r="410" spans="1:16">
      <c r="A410" s="26" t="str">
        <f>IF(Qualification!$A420&lt;&gt;"",IF(Qualification!C420&lt;&gt;"",IF(Qualification!C420="LOC.ID",CONCATENATE("LOC.",Qualification!AG$12),Qualification!C420),""),"")</f>
        <v/>
      </c>
      <c r="B410" s="51" t="str">
        <f>IF(A410&lt;&gt;"",Qualification!J420,"")</f>
        <v/>
      </c>
      <c r="C410" s="26" t="str">
        <f>IF(A410&lt;&gt;"",IF(Qualification!E420=TRUE,INDEX(codesex,MATCH(Qualification!D420,libsex,0)),Qualification!D420),"")</f>
        <v/>
      </c>
      <c r="D410" s="104" t="str">
        <f>IF(OR(A410="",ISBLANK(Qualification!F420)),"",Qualification!F420)</f>
        <v/>
      </c>
      <c r="E410" s="26" t="str">
        <f>IF(A410&lt;&gt;"",IF(Qualification!I420=TRUE,IF(INDEX(codegem,MATCH(Qualification!H420,libgem,0))&lt;8000,INDEX(codegem,MATCH(Qualification!H420,libgem,0)),""),Qualification!H420),"")</f>
        <v/>
      </c>
      <c r="F410" s="26" t="str">
        <f>IF(A410&lt;&gt;"",IF(Qualification!I420=TRUE,INDEX(codegemhist,MATCH(Qualification!H420,libgem,0)),""),"")</f>
        <v/>
      </c>
      <c r="G410" s="26" t="str">
        <f>IF(A410&lt;&gt;"",IF(Qualification!I420=TRUE,IF(INDEX(codegem,MATCH(Qualification!H420,libgem,0))&gt;=8000,INDEX(codegem,MATCH(Qualification!H420,libgem,0)),""),Qualification!H420),"")</f>
        <v/>
      </c>
      <c r="H410" s="26" t="str">
        <f>IF(A410&lt;&gt;"",IF(Qualification!Y420=TRUE,INDEX(libcatidinst,MATCH(Qualification!P420,libinst,0)),""),"")</f>
        <v/>
      </c>
      <c r="I410" s="26" t="str">
        <f>IF(OR(A410="",ISBLANK(Qualification!P420)),"",IF(Qualification!Y420=TRUE,INDEX(codeinst,MATCH(Qualification!P420,libinst,0)),Qualification!P420))</f>
        <v/>
      </c>
      <c r="J410" s="26" t="str">
        <f>IF(OR(A410="",ISBLANK(Qualification!Q420)),"",IF(Qualification!Z420=TRUE,INDEX(codetform,MATCH(Qualification!Q420,libtform,0)),Qualification!Q420))</f>
        <v/>
      </c>
      <c r="K410" s="26" t="str">
        <f t="shared" si="6"/>
        <v/>
      </c>
      <c r="L410" s="104" t="str">
        <f>IF(OR(A410="",ISBLANK(Qualification!R420)),"",Qualification!R420)</f>
        <v/>
      </c>
      <c r="M410" s="50" t="str">
        <f>IF(OR(A410="",ISBLANK(Qualification!S420)),"",Qualification!S420)</f>
        <v/>
      </c>
      <c r="N410" s="50" t="str">
        <f>IF(OR(A410="",ISBLANK(Qualification!T420)),"",IF(Qualification!AC420=TRUE,INDEX(coderesult,MATCH(Qualification!T420,libresult,0)),Qualification!T420))</f>
        <v/>
      </c>
      <c r="O410" s="50" t="str">
        <f>IF(OR(A410="",ISBLANK(Qualification!U420),Qualification!U420="-"),"",IF(ISNA(MATCH(Qualification!U420,libtwolang,0)),Qualification!U420,IF(Qualification!AC420=TRUE,INDEX(codetwolang,MATCH(Qualification!U420,libtwolang,0)),Qualification!U420)))</f>
        <v/>
      </c>
      <c r="P410" s="50" t="str">
        <f>IF(OR(A410="",ISBLANK(Qualification!V420)),"",Qualification!V420)</f>
        <v/>
      </c>
    </row>
    <row r="411" spans="1:16">
      <c r="A411" s="26" t="str">
        <f>IF(Qualification!$A421&lt;&gt;"",IF(Qualification!C421&lt;&gt;"",IF(Qualification!C421="LOC.ID",CONCATENATE("LOC.",Qualification!AG$12),Qualification!C421),""),"")</f>
        <v/>
      </c>
      <c r="B411" s="51" t="str">
        <f>IF(A411&lt;&gt;"",Qualification!J421,"")</f>
        <v/>
      </c>
      <c r="C411" s="26" t="str">
        <f>IF(A411&lt;&gt;"",IF(Qualification!E421=TRUE,INDEX(codesex,MATCH(Qualification!D421,libsex,0)),Qualification!D421),"")</f>
        <v/>
      </c>
      <c r="D411" s="104" t="str">
        <f>IF(OR(A411="",ISBLANK(Qualification!F421)),"",Qualification!F421)</f>
        <v/>
      </c>
      <c r="E411" s="26" t="str">
        <f>IF(A411&lt;&gt;"",IF(Qualification!I421=TRUE,IF(INDEX(codegem,MATCH(Qualification!H421,libgem,0))&lt;8000,INDEX(codegem,MATCH(Qualification!H421,libgem,0)),""),Qualification!H421),"")</f>
        <v/>
      </c>
      <c r="F411" s="26" t="str">
        <f>IF(A411&lt;&gt;"",IF(Qualification!I421=TRUE,INDEX(codegemhist,MATCH(Qualification!H421,libgem,0)),""),"")</f>
        <v/>
      </c>
      <c r="G411" s="26" t="str">
        <f>IF(A411&lt;&gt;"",IF(Qualification!I421=TRUE,IF(INDEX(codegem,MATCH(Qualification!H421,libgem,0))&gt;=8000,INDEX(codegem,MATCH(Qualification!H421,libgem,0)),""),Qualification!H421),"")</f>
        <v/>
      </c>
      <c r="H411" s="26" t="str">
        <f>IF(A411&lt;&gt;"",IF(Qualification!Y421=TRUE,INDEX(libcatidinst,MATCH(Qualification!P421,libinst,0)),""),"")</f>
        <v/>
      </c>
      <c r="I411" s="26" t="str">
        <f>IF(OR(A411="",ISBLANK(Qualification!P421)),"",IF(Qualification!Y421=TRUE,INDEX(codeinst,MATCH(Qualification!P421,libinst,0)),Qualification!P421))</f>
        <v/>
      </c>
      <c r="J411" s="26" t="str">
        <f>IF(OR(A411="",ISBLANK(Qualification!Q421)),"",IF(Qualification!Z421=TRUE,INDEX(codetform,MATCH(Qualification!Q421,libtform,0)),Qualification!Q421))</f>
        <v/>
      </c>
      <c r="K411" s="26" t="str">
        <f t="shared" si="6"/>
        <v/>
      </c>
      <c r="L411" s="104" t="str">
        <f>IF(OR(A411="",ISBLANK(Qualification!R421)),"",Qualification!R421)</f>
        <v/>
      </c>
      <c r="M411" s="50" t="str">
        <f>IF(OR(A411="",ISBLANK(Qualification!S421)),"",Qualification!S421)</f>
        <v/>
      </c>
      <c r="N411" s="50" t="str">
        <f>IF(OR(A411="",ISBLANK(Qualification!T421)),"",IF(Qualification!AC421=TRUE,INDEX(coderesult,MATCH(Qualification!T421,libresult,0)),Qualification!T421))</f>
        <v/>
      </c>
      <c r="O411" s="50" t="str">
        <f>IF(OR(A411="",ISBLANK(Qualification!U421),Qualification!U421="-"),"",IF(ISNA(MATCH(Qualification!U421,libtwolang,0)),Qualification!U421,IF(Qualification!AC421=TRUE,INDEX(codetwolang,MATCH(Qualification!U421,libtwolang,0)),Qualification!U421)))</f>
        <v/>
      </c>
      <c r="P411" s="50" t="str">
        <f>IF(OR(A411="",ISBLANK(Qualification!V421)),"",Qualification!V421)</f>
        <v/>
      </c>
    </row>
    <row r="412" spans="1:16">
      <c r="A412" s="26" t="str">
        <f>IF(Qualification!$A422&lt;&gt;"",IF(Qualification!C422&lt;&gt;"",IF(Qualification!C422="LOC.ID",CONCATENATE("LOC.",Qualification!AG$12),Qualification!C422),""),"")</f>
        <v/>
      </c>
      <c r="B412" s="51" t="str">
        <f>IF(A412&lt;&gt;"",Qualification!J422,"")</f>
        <v/>
      </c>
      <c r="C412" s="26" t="str">
        <f>IF(A412&lt;&gt;"",IF(Qualification!E422=TRUE,INDEX(codesex,MATCH(Qualification!D422,libsex,0)),Qualification!D422),"")</f>
        <v/>
      </c>
      <c r="D412" s="104" t="str">
        <f>IF(OR(A412="",ISBLANK(Qualification!F422)),"",Qualification!F422)</f>
        <v/>
      </c>
      <c r="E412" s="26" t="str">
        <f>IF(A412&lt;&gt;"",IF(Qualification!I422=TRUE,IF(INDEX(codegem,MATCH(Qualification!H422,libgem,0))&lt;8000,INDEX(codegem,MATCH(Qualification!H422,libgem,0)),""),Qualification!H422),"")</f>
        <v/>
      </c>
      <c r="F412" s="26" t="str">
        <f>IF(A412&lt;&gt;"",IF(Qualification!I422=TRUE,INDEX(codegemhist,MATCH(Qualification!H422,libgem,0)),""),"")</f>
        <v/>
      </c>
      <c r="G412" s="26" t="str">
        <f>IF(A412&lt;&gt;"",IF(Qualification!I422=TRUE,IF(INDEX(codegem,MATCH(Qualification!H422,libgem,0))&gt;=8000,INDEX(codegem,MATCH(Qualification!H422,libgem,0)),""),Qualification!H422),"")</f>
        <v/>
      </c>
      <c r="H412" s="26" t="str">
        <f>IF(A412&lt;&gt;"",IF(Qualification!Y422=TRUE,INDEX(libcatidinst,MATCH(Qualification!P422,libinst,0)),""),"")</f>
        <v/>
      </c>
      <c r="I412" s="26" t="str">
        <f>IF(OR(A412="",ISBLANK(Qualification!P422)),"",IF(Qualification!Y422=TRUE,INDEX(codeinst,MATCH(Qualification!P422,libinst,0)),Qualification!P422))</f>
        <v/>
      </c>
      <c r="J412" s="26" t="str">
        <f>IF(OR(A412="",ISBLANK(Qualification!Q422)),"",IF(Qualification!Z422=TRUE,INDEX(codetform,MATCH(Qualification!Q422,libtform,0)),Qualification!Q422))</f>
        <v/>
      </c>
      <c r="K412" s="26" t="str">
        <f t="shared" si="6"/>
        <v/>
      </c>
      <c r="L412" s="104" t="str">
        <f>IF(OR(A412="",ISBLANK(Qualification!R422)),"",Qualification!R422)</f>
        <v/>
      </c>
      <c r="M412" s="50" t="str">
        <f>IF(OR(A412="",ISBLANK(Qualification!S422)),"",Qualification!S422)</f>
        <v/>
      </c>
      <c r="N412" s="50" t="str">
        <f>IF(OR(A412="",ISBLANK(Qualification!T422)),"",IF(Qualification!AC422=TRUE,INDEX(coderesult,MATCH(Qualification!T422,libresult,0)),Qualification!T422))</f>
        <v/>
      </c>
      <c r="O412" s="50" t="str">
        <f>IF(OR(A412="",ISBLANK(Qualification!U422),Qualification!U422="-"),"",IF(ISNA(MATCH(Qualification!U422,libtwolang,0)),Qualification!U422,IF(Qualification!AC422=TRUE,INDEX(codetwolang,MATCH(Qualification!U422,libtwolang,0)),Qualification!U422)))</f>
        <v/>
      </c>
      <c r="P412" s="50" t="str">
        <f>IF(OR(A412="",ISBLANK(Qualification!V422)),"",Qualification!V422)</f>
        <v/>
      </c>
    </row>
    <row r="413" spans="1:16">
      <c r="A413" s="26" t="str">
        <f>IF(Qualification!$A423&lt;&gt;"",IF(Qualification!C423&lt;&gt;"",IF(Qualification!C423="LOC.ID",CONCATENATE("LOC.",Qualification!AG$12),Qualification!C423),""),"")</f>
        <v/>
      </c>
      <c r="B413" s="51" t="str">
        <f>IF(A413&lt;&gt;"",Qualification!J423,"")</f>
        <v/>
      </c>
      <c r="C413" s="26" t="str">
        <f>IF(A413&lt;&gt;"",IF(Qualification!E423=TRUE,INDEX(codesex,MATCH(Qualification!D423,libsex,0)),Qualification!D423),"")</f>
        <v/>
      </c>
      <c r="D413" s="104" t="str">
        <f>IF(OR(A413="",ISBLANK(Qualification!F423)),"",Qualification!F423)</f>
        <v/>
      </c>
      <c r="E413" s="26" t="str">
        <f>IF(A413&lt;&gt;"",IF(Qualification!I423=TRUE,IF(INDEX(codegem,MATCH(Qualification!H423,libgem,0))&lt;8000,INDEX(codegem,MATCH(Qualification!H423,libgem,0)),""),Qualification!H423),"")</f>
        <v/>
      </c>
      <c r="F413" s="26" t="str">
        <f>IF(A413&lt;&gt;"",IF(Qualification!I423=TRUE,INDEX(codegemhist,MATCH(Qualification!H423,libgem,0)),""),"")</f>
        <v/>
      </c>
      <c r="G413" s="26" t="str">
        <f>IF(A413&lt;&gt;"",IF(Qualification!I423=TRUE,IF(INDEX(codegem,MATCH(Qualification!H423,libgem,0))&gt;=8000,INDEX(codegem,MATCH(Qualification!H423,libgem,0)),""),Qualification!H423),"")</f>
        <v/>
      </c>
      <c r="H413" s="26" t="str">
        <f>IF(A413&lt;&gt;"",IF(Qualification!Y423=TRUE,INDEX(libcatidinst,MATCH(Qualification!P423,libinst,0)),""),"")</f>
        <v/>
      </c>
      <c r="I413" s="26" t="str">
        <f>IF(OR(A413="",ISBLANK(Qualification!P423)),"",IF(Qualification!Y423=TRUE,INDEX(codeinst,MATCH(Qualification!P423,libinst,0)),Qualification!P423))</f>
        <v/>
      </c>
      <c r="J413" s="26" t="str">
        <f>IF(OR(A413="",ISBLANK(Qualification!Q423)),"",IF(Qualification!Z423=TRUE,INDEX(codetform,MATCH(Qualification!Q423,libtform,0)),Qualification!Q423))</f>
        <v/>
      </c>
      <c r="K413" s="26" t="str">
        <f t="shared" si="6"/>
        <v/>
      </c>
      <c r="L413" s="104" t="str">
        <f>IF(OR(A413="",ISBLANK(Qualification!R423)),"",Qualification!R423)</f>
        <v/>
      </c>
      <c r="M413" s="50" t="str">
        <f>IF(OR(A413="",ISBLANK(Qualification!S423)),"",Qualification!S423)</f>
        <v/>
      </c>
      <c r="N413" s="50" t="str">
        <f>IF(OR(A413="",ISBLANK(Qualification!T423)),"",IF(Qualification!AC423=TRUE,INDEX(coderesult,MATCH(Qualification!T423,libresult,0)),Qualification!T423))</f>
        <v/>
      </c>
      <c r="O413" s="50" t="str">
        <f>IF(OR(A413="",ISBLANK(Qualification!U423),Qualification!U423="-"),"",IF(ISNA(MATCH(Qualification!U423,libtwolang,0)),Qualification!U423,IF(Qualification!AC423=TRUE,INDEX(codetwolang,MATCH(Qualification!U423,libtwolang,0)),Qualification!U423)))</f>
        <v/>
      </c>
      <c r="P413" s="50" t="str">
        <f>IF(OR(A413="",ISBLANK(Qualification!V423)),"",Qualification!V423)</f>
        <v/>
      </c>
    </row>
    <row r="414" spans="1:16">
      <c r="A414" s="26" t="str">
        <f>IF(Qualification!$A424&lt;&gt;"",IF(Qualification!C424&lt;&gt;"",IF(Qualification!C424="LOC.ID",CONCATENATE("LOC.",Qualification!AG$12),Qualification!C424),""),"")</f>
        <v/>
      </c>
      <c r="B414" s="51" t="str">
        <f>IF(A414&lt;&gt;"",Qualification!J424,"")</f>
        <v/>
      </c>
      <c r="C414" s="26" t="str">
        <f>IF(A414&lt;&gt;"",IF(Qualification!E424=TRUE,INDEX(codesex,MATCH(Qualification!D424,libsex,0)),Qualification!D424),"")</f>
        <v/>
      </c>
      <c r="D414" s="104" t="str">
        <f>IF(OR(A414="",ISBLANK(Qualification!F424)),"",Qualification!F424)</f>
        <v/>
      </c>
      <c r="E414" s="26" t="str">
        <f>IF(A414&lt;&gt;"",IF(Qualification!I424=TRUE,IF(INDEX(codegem,MATCH(Qualification!H424,libgem,0))&lt;8000,INDEX(codegem,MATCH(Qualification!H424,libgem,0)),""),Qualification!H424),"")</f>
        <v/>
      </c>
      <c r="F414" s="26" t="str">
        <f>IF(A414&lt;&gt;"",IF(Qualification!I424=TRUE,INDEX(codegemhist,MATCH(Qualification!H424,libgem,0)),""),"")</f>
        <v/>
      </c>
      <c r="G414" s="26" t="str">
        <f>IF(A414&lt;&gt;"",IF(Qualification!I424=TRUE,IF(INDEX(codegem,MATCH(Qualification!H424,libgem,0))&gt;=8000,INDEX(codegem,MATCH(Qualification!H424,libgem,0)),""),Qualification!H424),"")</f>
        <v/>
      </c>
      <c r="H414" s="26" t="str">
        <f>IF(A414&lt;&gt;"",IF(Qualification!Y424=TRUE,INDEX(libcatidinst,MATCH(Qualification!P424,libinst,0)),""),"")</f>
        <v/>
      </c>
      <c r="I414" s="26" t="str">
        <f>IF(OR(A414="",ISBLANK(Qualification!P424)),"",IF(Qualification!Y424=TRUE,INDEX(codeinst,MATCH(Qualification!P424,libinst,0)),Qualification!P424))</f>
        <v/>
      </c>
      <c r="J414" s="26" t="str">
        <f>IF(OR(A414="",ISBLANK(Qualification!Q424)),"",IF(Qualification!Z424=TRUE,INDEX(codetform,MATCH(Qualification!Q424,libtform,0)),Qualification!Q424))</f>
        <v/>
      </c>
      <c r="K414" s="26" t="str">
        <f t="shared" si="6"/>
        <v/>
      </c>
      <c r="L414" s="104" t="str">
        <f>IF(OR(A414="",ISBLANK(Qualification!R424)),"",Qualification!R424)</f>
        <v/>
      </c>
      <c r="M414" s="50" t="str">
        <f>IF(OR(A414="",ISBLANK(Qualification!S424)),"",Qualification!S424)</f>
        <v/>
      </c>
      <c r="N414" s="50" t="str">
        <f>IF(OR(A414="",ISBLANK(Qualification!T424)),"",IF(Qualification!AC424=TRUE,INDEX(coderesult,MATCH(Qualification!T424,libresult,0)),Qualification!T424))</f>
        <v/>
      </c>
      <c r="O414" s="50" t="str">
        <f>IF(OR(A414="",ISBLANK(Qualification!U424),Qualification!U424="-"),"",IF(ISNA(MATCH(Qualification!U424,libtwolang,0)),Qualification!U424,IF(Qualification!AC424=TRUE,INDEX(codetwolang,MATCH(Qualification!U424,libtwolang,0)),Qualification!U424)))</f>
        <v/>
      </c>
      <c r="P414" s="50" t="str">
        <f>IF(OR(A414="",ISBLANK(Qualification!V424)),"",Qualification!V424)</f>
        <v/>
      </c>
    </row>
    <row r="415" spans="1:16">
      <c r="A415" s="26" t="str">
        <f>IF(Qualification!$A425&lt;&gt;"",IF(Qualification!C425&lt;&gt;"",IF(Qualification!C425="LOC.ID",CONCATENATE("LOC.",Qualification!AG$12),Qualification!C425),""),"")</f>
        <v/>
      </c>
      <c r="B415" s="51" t="str">
        <f>IF(A415&lt;&gt;"",Qualification!J425,"")</f>
        <v/>
      </c>
      <c r="C415" s="26" t="str">
        <f>IF(A415&lt;&gt;"",IF(Qualification!E425=TRUE,INDEX(codesex,MATCH(Qualification!D425,libsex,0)),Qualification!D425),"")</f>
        <v/>
      </c>
      <c r="D415" s="104" t="str">
        <f>IF(OR(A415="",ISBLANK(Qualification!F425)),"",Qualification!F425)</f>
        <v/>
      </c>
      <c r="E415" s="26" t="str">
        <f>IF(A415&lt;&gt;"",IF(Qualification!I425=TRUE,IF(INDEX(codegem,MATCH(Qualification!H425,libgem,0))&lt;8000,INDEX(codegem,MATCH(Qualification!H425,libgem,0)),""),Qualification!H425),"")</f>
        <v/>
      </c>
      <c r="F415" s="26" t="str">
        <f>IF(A415&lt;&gt;"",IF(Qualification!I425=TRUE,INDEX(codegemhist,MATCH(Qualification!H425,libgem,0)),""),"")</f>
        <v/>
      </c>
      <c r="G415" s="26" t="str">
        <f>IF(A415&lt;&gt;"",IF(Qualification!I425=TRUE,IF(INDEX(codegem,MATCH(Qualification!H425,libgem,0))&gt;=8000,INDEX(codegem,MATCH(Qualification!H425,libgem,0)),""),Qualification!H425),"")</f>
        <v/>
      </c>
      <c r="H415" s="26" t="str">
        <f>IF(A415&lt;&gt;"",IF(Qualification!Y425=TRUE,INDEX(libcatidinst,MATCH(Qualification!P425,libinst,0)),""),"")</f>
        <v/>
      </c>
      <c r="I415" s="26" t="str">
        <f>IF(OR(A415="",ISBLANK(Qualification!P425)),"",IF(Qualification!Y425=TRUE,INDEX(codeinst,MATCH(Qualification!P425,libinst,0)),Qualification!P425))</f>
        <v/>
      </c>
      <c r="J415" s="26" t="str">
        <f>IF(OR(A415="",ISBLANK(Qualification!Q425)),"",IF(Qualification!Z425=TRUE,INDEX(codetform,MATCH(Qualification!Q425,libtform,0)),Qualification!Q425))</f>
        <v/>
      </c>
      <c r="K415" s="26" t="str">
        <f t="shared" si="6"/>
        <v/>
      </c>
      <c r="L415" s="104" t="str">
        <f>IF(OR(A415="",ISBLANK(Qualification!R425)),"",Qualification!R425)</f>
        <v/>
      </c>
      <c r="M415" s="50" t="str">
        <f>IF(OR(A415="",ISBLANK(Qualification!S425)),"",Qualification!S425)</f>
        <v/>
      </c>
      <c r="N415" s="50" t="str">
        <f>IF(OR(A415="",ISBLANK(Qualification!T425)),"",IF(Qualification!AC425=TRUE,INDEX(coderesult,MATCH(Qualification!T425,libresult,0)),Qualification!T425))</f>
        <v/>
      </c>
      <c r="O415" s="50" t="str">
        <f>IF(OR(A415="",ISBLANK(Qualification!U425),Qualification!U425="-"),"",IF(ISNA(MATCH(Qualification!U425,libtwolang,0)),Qualification!U425,IF(Qualification!AC425=TRUE,INDEX(codetwolang,MATCH(Qualification!U425,libtwolang,0)),Qualification!U425)))</f>
        <v/>
      </c>
      <c r="P415" s="50" t="str">
        <f>IF(OR(A415="",ISBLANK(Qualification!V425)),"",Qualification!V425)</f>
        <v/>
      </c>
    </row>
    <row r="416" spans="1:16">
      <c r="A416" s="26" t="str">
        <f>IF(Qualification!$A426&lt;&gt;"",IF(Qualification!C426&lt;&gt;"",IF(Qualification!C426="LOC.ID",CONCATENATE("LOC.",Qualification!AG$12),Qualification!C426),""),"")</f>
        <v/>
      </c>
      <c r="B416" s="51" t="str">
        <f>IF(A416&lt;&gt;"",Qualification!J426,"")</f>
        <v/>
      </c>
      <c r="C416" s="26" t="str">
        <f>IF(A416&lt;&gt;"",IF(Qualification!E426=TRUE,INDEX(codesex,MATCH(Qualification!D426,libsex,0)),Qualification!D426),"")</f>
        <v/>
      </c>
      <c r="D416" s="104" t="str">
        <f>IF(OR(A416="",ISBLANK(Qualification!F426)),"",Qualification!F426)</f>
        <v/>
      </c>
      <c r="E416" s="26" t="str">
        <f>IF(A416&lt;&gt;"",IF(Qualification!I426=TRUE,IF(INDEX(codegem,MATCH(Qualification!H426,libgem,0))&lt;8000,INDEX(codegem,MATCH(Qualification!H426,libgem,0)),""),Qualification!H426),"")</f>
        <v/>
      </c>
      <c r="F416" s="26" t="str">
        <f>IF(A416&lt;&gt;"",IF(Qualification!I426=TRUE,INDEX(codegemhist,MATCH(Qualification!H426,libgem,0)),""),"")</f>
        <v/>
      </c>
      <c r="G416" s="26" t="str">
        <f>IF(A416&lt;&gt;"",IF(Qualification!I426=TRUE,IF(INDEX(codegem,MATCH(Qualification!H426,libgem,0))&gt;=8000,INDEX(codegem,MATCH(Qualification!H426,libgem,0)),""),Qualification!H426),"")</f>
        <v/>
      </c>
      <c r="H416" s="26" t="str">
        <f>IF(A416&lt;&gt;"",IF(Qualification!Y426=TRUE,INDEX(libcatidinst,MATCH(Qualification!P426,libinst,0)),""),"")</f>
        <v/>
      </c>
      <c r="I416" s="26" t="str">
        <f>IF(OR(A416="",ISBLANK(Qualification!P426)),"",IF(Qualification!Y426=TRUE,INDEX(codeinst,MATCH(Qualification!P426,libinst,0)),Qualification!P426))</f>
        <v/>
      </c>
      <c r="J416" s="26" t="str">
        <f>IF(OR(A416="",ISBLANK(Qualification!Q426)),"",IF(Qualification!Z426=TRUE,INDEX(codetform,MATCH(Qualification!Q426,libtform,0)),Qualification!Q426))</f>
        <v/>
      </c>
      <c r="K416" s="26" t="str">
        <f t="shared" si="6"/>
        <v/>
      </c>
      <c r="L416" s="104" t="str">
        <f>IF(OR(A416="",ISBLANK(Qualification!R426)),"",Qualification!R426)</f>
        <v/>
      </c>
      <c r="M416" s="50" t="str">
        <f>IF(OR(A416="",ISBLANK(Qualification!S426)),"",Qualification!S426)</f>
        <v/>
      </c>
      <c r="N416" s="50" t="str">
        <f>IF(OR(A416="",ISBLANK(Qualification!T426)),"",IF(Qualification!AC426=TRUE,INDEX(coderesult,MATCH(Qualification!T426,libresult,0)),Qualification!T426))</f>
        <v/>
      </c>
      <c r="O416" s="50" t="str">
        <f>IF(OR(A416="",ISBLANK(Qualification!U426),Qualification!U426="-"),"",IF(ISNA(MATCH(Qualification!U426,libtwolang,0)),Qualification!U426,IF(Qualification!AC426=TRUE,INDEX(codetwolang,MATCH(Qualification!U426,libtwolang,0)),Qualification!U426)))</f>
        <v/>
      </c>
      <c r="P416" s="50" t="str">
        <f>IF(OR(A416="",ISBLANK(Qualification!V426)),"",Qualification!V426)</f>
        <v/>
      </c>
    </row>
    <row r="417" spans="1:16">
      <c r="A417" s="26" t="str">
        <f>IF(Qualification!$A427&lt;&gt;"",IF(Qualification!C427&lt;&gt;"",IF(Qualification!C427="LOC.ID",CONCATENATE("LOC.",Qualification!AG$12),Qualification!C427),""),"")</f>
        <v/>
      </c>
      <c r="B417" s="51" t="str">
        <f>IF(A417&lt;&gt;"",Qualification!J427,"")</f>
        <v/>
      </c>
      <c r="C417" s="26" t="str">
        <f>IF(A417&lt;&gt;"",IF(Qualification!E427=TRUE,INDEX(codesex,MATCH(Qualification!D427,libsex,0)),Qualification!D427),"")</f>
        <v/>
      </c>
      <c r="D417" s="104" t="str">
        <f>IF(OR(A417="",ISBLANK(Qualification!F427)),"",Qualification!F427)</f>
        <v/>
      </c>
      <c r="E417" s="26" t="str">
        <f>IF(A417&lt;&gt;"",IF(Qualification!I427=TRUE,IF(INDEX(codegem,MATCH(Qualification!H427,libgem,0))&lt;8000,INDEX(codegem,MATCH(Qualification!H427,libgem,0)),""),Qualification!H427),"")</f>
        <v/>
      </c>
      <c r="F417" s="26" t="str">
        <f>IF(A417&lt;&gt;"",IF(Qualification!I427=TRUE,INDEX(codegemhist,MATCH(Qualification!H427,libgem,0)),""),"")</f>
        <v/>
      </c>
      <c r="G417" s="26" t="str">
        <f>IF(A417&lt;&gt;"",IF(Qualification!I427=TRUE,IF(INDEX(codegem,MATCH(Qualification!H427,libgem,0))&gt;=8000,INDEX(codegem,MATCH(Qualification!H427,libgem,0)),""),Qualification!H427),"")</f>
        <v/>
      </c>
      <c r="H417" s="26" t="str">
        <f>IF(A417&lt;&gt;"",IF(Qualification!Y427=TRUE,INDEX(libcatidinst,MATCH(Qualification!P427,libinst,0)),""),"")</f>
        <v/>
      </c>
      <c r="I417" s="26" t="str">
        <f>IF(OR(A417="",ISBLANK(Qualification!P427)),"",IF(Qualification!Y427=TRUE,INDEX(codeinst,MATCH(Qualification!P427,libinst,0)),Qualification!P427))</f>
        <v/>
      </c>
      <c r="J417" s="26" t="str">
        <f>IF(OR(A417="",ISBLANK(Qualification!Q427)),"",IF(Qualification!Z427=TRUE,INDEX(codetform,MATCH(Qualification!Q427,libtform,0)),Qualification!Q427))</f>
        <v/>
      </c>
      <c r="K417" s="26" t="str">
        <f t="shared" si="6"/>
        <v/>
      </c>
      <c r="L417" s="104" t="str">
        <f>IF(OR(A417="",ISBLANK(Qualification!R427)),"",Qualification!R427)</f>
        <v/>
      </c>
      <c r="M417" s="50" t="str">
        <f>IF(OR(A417="",ISBLANK(Qualification!S427)),"",Qualification!S427)</f>
        <v/>
      </c>
      <c r="N417" s="50" t="str">
        <f>IF(OR(A417="",ISBLANK(Qualification!T427)),"",IF(Qualification!AC427=TRUE,INDEX(coderesult,MATCH(Qualification!T427,libresult,0)),Qualification!T427))</f>
        <v/>
      </c>
      <c r="O417" s="50" t="str">
        <f>IF(OR(A417="",ISBLANK(Qualification!U427),Qualification!U427="-"),"",IF(ISNA(MATCH(Qualification!U427,libtwolang,0)),Qualification!U427,IF(Qualification!AC427=TRUE,INDEX(codetwolang,MATCH(Qualification!U427,libtwolang,0)),Qualification!U427)))</f>
        <v/>
      </c>
      <c r="P417" s="50" t="str">
        <f>IF(OR(A417="",ISBLANK(Qualification!V427)),"",Qualification!V427)</f>
        <v/>
      </c>
    </row>
    <row r="418" spans="1:16">
      <c r="A418" s="26" t="str">
        <f>IF(Qualification!$A428&lt;&gt;"",IF(Qualification!C428&lt;&gt;"",IF(Qualification!C428="LOC.ID",CONCATENATE("LOC.",Qualification!AG$12),Qualification!C428),""),"")</f>
        <v/>
      </c>
      <c r="B418" s="51" t="str">
        <f>IF(A418&lt;&gt;"",Qualification!J428,"")</f>
        <v/>
      </c>
      <c r="C418" s="26" t="str">
        <f>IF(A418&lt;&gt;"",IF(Qualification!E428=TRUE,INDEX(codesex,MATCH(Qualification!D428,libsex,0)),Qualification!D428),"")</f>
        <v/>
      </c>
      <c r="D418" s="104" t="str">
        <f>IF(OR(A418="",ISBLANK(Qualification!F428)),"",Qualification!F428)</f>
        <v/>
      </c>
      <c r="E418" s="26" t="str">
        <f>IF(A418&lt;&gt;"",IF(Qualification!I428=TRUE,IF(INDEX(codegem,MATCH(Qualification!H428,libgem,0))&lt;8000,INDEX(codegem,MATCH(Qualification!H428,libgem,0)),""),Qualification!H428),"")</f>
        <v/>
      </c>
      <c r="F418" s="26" t="str">
        <f>IF(A418&lt;&gt;"",IF(Qualification!I428=TRUE,INDEX(codegemhist,MATCH(Qualification!H428,libgem,0)),""),"")</f>
        <v/>
      </c>
      <c r="G418" s="26" t="str">
        <f>IF(A418&lt;&gt;"",IF(Qualification!I428=TRUE,IF(INDEX(codegem,MATCH(Qualification!H428,libgem,0))&gt;=8000,INDEX(codegem,MATCH(Qualification!H428,libgem,0)),""),Qualification!H428),"")</f>
        <v/>
      </c>
      <c r="H418" s="26" t="str">
        <f>IF(A418&lt;&gt;"",IF(Qualification!Y428=TRUE,INDEX(libcatidinst,MATCH(Qualification!P428,libinst,0)),""),"")</f>
        <v/>
      </c>
      <c r="I418" s="26" t="str">
        <f>IF(OR(A418="",ISBLANK(Qualification!P428)),"",IF(Qualification!Y428=TRUE,INDEX(codeinst,MATCH(Qualification!P428,libinst,0)),Qualification!P428))</f>
        <v/>
      </c>
      <c r="J418" s="26" t="str">
        <f>IF(OR(A418="",ISBLANK(Qualification!Q428)),"",IF(Qualification!Z428=TRUE,INDEX(codetform,MATCH(Qualification!Q428,libtform,0)),Qualification!Q428))</f>
        <v/>
      </c>
      <c r="K418" s="26" t="str">
        <f t="shared" si="6"/>
        <v/>
      </c>
      <c r="L418" s="104" t="str">
        <f>IF(OR(A418="",ISBLANK(Qualification!R428)),"",Qualification!R428)</f>
        <v/>
      </c>
      <c r="M418" s="50" t="str">
        <f>IF(OR(A418="",ISBLANK(Qualification!S428)),"",Qualification!S428)</f>
        <v/>
      </c>
      <c r="N418" s="50" t="str">
        <f>IF(OR(A418="",ISBLANK(Qualification!T428)),"",IF(Qualification!AC428=TRUE,INDEX(coderesult,MATCH(Qualification!T428,libresult,0)),Qualification!T428))</f>
        <v/>
      </c>
      <c r="O418" s="50" t="str">
        <f>IF(OR(A418="",ISBLANK(Qualification!U428),Qualification!U428="-"),"",IF(ISNA(MATCH(Qualification!U428,libtwolang,0)),Qualification!U428,IF(Qualification!AC428=TRUE,INDEX(codetwolang,MATCH(Qualification!U428,libtwolang,0)),Qualification!U428)))</f>
        <v/>
      </c>
      <c r="P418" s="50" t="str">
        <f>IF(OR(A418="",ISBLANK(Qualification!V428)),"",Qualification!V428)</f>
        <v/>
      </c>
    </row>
    <row r="419" spans="1:16">
      <c r="A419" s="26" t="str">
        <f>IF(Qualification!$A429&lt;&gt;"",IF(Qualification!C429&lt;&gt;"",IF(Qualification!C429="LOC.ID",CONCATENATE("LOC.",Qualification!AG$12),Qualification!C429),""),"")</f>
        <v/>
      </c>
      <c r="B419" s="51" t="str">
        <f>IF(A419&lt;&gt;"",Qualification!J429,"")</f>
        <v/>
      </c>
      <c r="C419" s="26" t="str">
        <f>IF(A419&lt;&gt;"",IF(Qualification!E429=TRUE,INDEX(codesex,MATCH(Qualification!D429,libsex,0)),Qualification!D429),"")</f>
        <v/>
      </c>
      <c r="D419" s="104" t="str">
        <f>IF(OR(A419="",ISBLANK(Qualification!F429)),"",Qualification!F429)</f>
        <v/>
      </c>
      <c r="E419" s="26" t="str">
        <f>IF(A419&lt;&gt;"",IF(Qualification!I429=TRUE,IF(INDEX(codegem,MATCH(Qualification!H429,libgem,0))&lt;8000,INDEX(codegem,MATCH(Qualification!H429,libgem,0)),""),Qualification!H429),"")</f>
        <v/>
      </c>
      <c r="F419" s="26" t="str">
        <f>IF(A419&lt;&gt;"",IF(Qualification!I429=TRUE,INDEX(codegemhist,MATCH(Qualification!H429,libgem,0)),""),"")</f>
        <v/>
      </c>
      <c r="G419" s="26" t="str">
        <f>IF(A419&lt;&gt;"",IF(Qualification!I429=TRUE,IF(INDEX(codegem,MATCH(Qualification!H429,libgem,0))&gt;=8000,INDEX(codegem,MATCH(Qualification!H429,libgem,0)),""),Qualification!H429),"")</f>
        <v/>
      </c>
      <c r="H419" s="26" t="str">
        <f>IF(A419&lt;&gt;"",IF(Qualification!Y429=TRUE,INDEX(libcatidinst,MATCH(Qualification!P429,libinst,0)),""),"")</f>
        <v/>
      </c>
      <c r="I419" s="26" t="str">
        <f>IF(OR(A419="",ISBLANK(Qualification!P429)),"",IF(Qualification!Y429=TRUE,INDEX(codeinst,MATCH(Qualification!P429,libinst,0)),Qualification!P429))</f>
        <v/>
      </c>
      <c r="J419" s="26" t="str">
        <f>IF(OR(A419="",ISBLANK(Qualification!Q429)),"",IF(Qualification!Z429=TRUE,INDEX(codetform,MATCH(Qualification!Q429,libtform,0)),Qualification!Q429))</f>
        <v/>
      </c>
      <c r="K419" s="26" t="str">
        <f t="shared" si="6"/>
        <v/>
      </c>
      <c r="L419" s="104" t="str">
        <f>IF(OR(A419="",ISBLANK(Qualification!R429)),"",Qualification!R429)</f>
        <v/>
      </c>
      <c r="M419" s="50" t="str">
        <f>IF(OR(A419="",ISBLANK(Qualification!S429)),"",Qualification!S429)</f>
        <v/>
      </c>
      <c r="N419" s="50" t="str">
        <f>IF(OR(A419="",ISBLANK(Qualification!T429)),"",IF(Qualification!AC429=TRUE,INDEX(coderesult,MATCH(Qualification!T429,libresult,0)),Qualification!T429))</f>
        <v/>
      </c>
      <c r="O419" s="50" t="str">
        <f>IF(OR(A419="",ISBLANK(Qualification!U429),Qualification!U429="-"),"",IF(ISNA(MATCH(Qualification!U429,libtwolang,0)),Qualification!U429,IF(Qualification!AC429=TRUE,INDEX(codetwolang,MATCH(Qualification!U429,libtwolang,0)),Qualification!U429)))</f>
        <v/>
      </c>
      <c r="P419" s="50" t="str">
        <f>IF(OR(A419="",ISBLANK(Qualification!V429)),"",Qualification!V429)</f>
        <v/>
      </c>
    </row>
    <row r="420" spans="1:16">
      <c r="A420" s="26" t="str">
        <f>IF(Qualification!$A430&lt;&gt;"",IF(Qualification!C430&lt;&gt;"",IF(Qualification!C430="LOC.ID",CONCATENATE("LOC.",Qualification!AG$12),Qualification!C430),""),"")</f>
        <v/>
      </c>
      <c r="B420" s="51" t="str">
        <f>IF(A420&lt;&gt;"",Qualification!J430,"")</f>
        <v/>
      </c>
      <c r="C420" s="26" t="str">
        <f>IF(A420&lt;&gt;"",IF(Qualification!E430=TRUE,INDEX(codesex,MATCH(Qualification!D430,libsex,0)),Qualification!D430),"")</f>
        <v/>
      </c>
      <c r="D420" s="104" t="str">
        <f>IF(OR(A420="",ISBLANK(Qualification!F430)),"",Qualification!F430)</f>
        <v/>
      </c>
      <c r="E420" s="26" t="str">
        <f>IF(A420&lt;&gt;"",IF(Qualification!I430=TRUE,IF(INDEX(codegem,MATCH(Qualification!H430,libgem,0))&lt;8000,INDEX(codegem,MATCH(Qualification!H430,libgem,0)),""),Qualification!H430),"")</f>
        <v/>
      </c>
      <c r="F420" s="26" t="str">
        <f>IF(A420&lt;&gt;"",IF(Qualification!I430=TRUE,INDEX(codegemhist,MATCH(Qualification!H430,libgem,0)),""),"")</f>
        <v/>
      </c>
      <c r="G420" s="26" t="str">
        <f>IF(A420&lt;&gt;"",IF(Qualification!I430=TRUE,IF(INDEX(codegem,MATCH(Qualification!H430,libgem,0))&gt;=8000,INDEX(codegem,MATCH(Qualification!H430,libgem,0)),""),Qualification!H430),"")</f>
        <v/>
      </c>
      <c r="H420" s="26" t="str">
        <f>IF(A420&lt;&gt;"",IF(Qualification!Y430=TRUE,INDEX(libcatidinst,MATCH(Qualification!P430,libinst,0)),""),"")</f>
        <v/>
      </c>
      <c r="I420" s="26" t="str">
        <f>IF(OR(A420="",ISBLANK(Qualification!P430)),"",IF(Qualification!Y430=TRUE,INDEX(codeinst,MATCH(Qualification!P430,libinst,0)),Qualification!P430))</f>
        <v/>
      </c>
      <c r="J420" s="26" t="str">
        <f>IF(OR(A420="",ISBLANK(Qualification!Q430)),"",IF(Qualification!Z430=TRUE,INDEX(codetform,MATCH(Qualification!Q430,libtform,0)),Qualification!Q430))</f>
        <v/>
      </c>
      <c r="K420" s="26" t="str">
        <f t="shared" si="6"/>
        <v/>
      </c>
      <c r="L420" s="104" t="str">
        <f>IF(OR(A420="",ISBLANK(Qualification!R430)),"",Qualification!R430)</f>
        <v/>
      </c>
      <c r="M420" s="50" t="str">
        <f>IF(OR(A420="",ISBLANK(Qualification!S430)),"",Qualification!S430)</f>
        <v/>
      </c>
      <c r="N420" s="50" t="str">
        <f>IF(OR(A420="",ISBLANK(Qualification!T430)),"",IF(Qualification!AC430=TRUE,INDEX(coderesult,MATCH(Qualification!T430,libresult,0)),Qualification!T430))</f>
        <v/>
      </c>
      <c r="O420" s="50" t="str">
        <f>IF(OR(A420="",ISBLANK(Qualification!U430),Qualification!U430="-"),"",IF(ISNA(MATCH(Qualification!U430,libtwolang,0)),Qualification!U430,IF(Qualification!AC430=TRUE,INDEX(codetwolang,MATCH(Qualification!U430,libtwolang,0)),Qualification!U430)))</f>
        <v/>
      </c>
      <c r="P420" s="50" t="str">
        <f>IF(OR(A420="",ISBLANK(Qualification!V430)),"",Qualification!V430)</f>
        <v/>
      </c>
    </row>
    <row r="421" spans="1:16">
      <c r="A421" s="26" t="str">
        <f>IF(Qualification!$A431&lt;&gt;"",IF(Qualification!C431&lt;&gt;"",IF(Qualification!C431="LOC.ID",CONCATENATE("LOC.",Qualification!AG$12),Qualification!C431),""),"")</f>
        <v/>
      </c>
      <c r="B421" s="51" t="str">
        <f>IF(A421&lt;&gt;"",Qualification!J431,"")</f>
        <v/>
      </c>
      <c r="C421" s="26" t="str">
        <f>IF(A421&lt;&gt;"",IF(Qualification!E431=TRUE,INDEX(codesex,MATCH(Qualification!D431,libsex,0)),Qualification!D431),"")</f>
        <v/>
      </c>
      <c r="D421" s="104" t="str">
        <f>IF(OR(A421="",ISBLANK(Qualification!F431)),"",Qualification!F431)</f>
        <v/>
      </c>
      <c r="E421" s="26" t="str">
        <f>IF(A421&lt;&gt;"",IF(Qualification!I431=TRUE,IF(INDEX(codegem,MATCH(Qualification!H431,libgem,0))&lt;8000,INDEX(codegem,MATCH(Qualification!H431,libgem,0)),""),Qualification!H431),"")</f>
        <v/>
      </c>
      <c r="F421" s="26" t="str">
        <f>IF(A421&lt;&gt;"",IF(Qualification!I431=TRUE,INDEX(codegemhist,MATCH(Qualification!H431,libgem,0)),""),"")</f>
        <v/>
      </c>
      <c r="G421" s="26" t="str">
        <f>IF(A421&lt;&gt;"",IF(Qualification!I431=TRUE,IF(INDEX(codegem,MATCH(Qualification!H431,libgem,0))&gt;=8000,INDEX(codegem,MATCH(Qualification!H431,libgem,0)),""),Qualification!H431),"")</f>
        <v/>
      </c>
      <c r="H421" s="26" t="str">
        <f>IF(A421&lt;&gt;"",IF(Qualification!Y431=TRUE,INDEX(libcatidinst,MATCH(Qualification!P431,libinst,0)),""),"")</f>
        <v/>
      </c>
      <c r="I421" s="26" t="str">
        <f>IF(OR(A421="",ISBLANK(Qualification!P431)),"",IF(Qualification!Y431=TRUE,INDEX(codeinst,MATCH(Qualification!P431,libinst,0)),Qualification!P431))</f>
        <v/>
      </c>
      <c r="J421" s="26" t="str">
        <f>IF(OR(A421="",ISBLANK(Qualification!Q431)),"",IF(Qualification!Z431=TRUE,INDEX(codetform,MATCH(Qualification!Q431,libtform,0)),Qualification!Q431))</f>
        <v/>
      </c>
      <c r="K421" s="26" t="str">
        <f t="shared" si="6"/>
        <v/>
      </c>
      <c r="L421" s="104" t="str">
        <f>IF(OR(A421="",ISBLANK(Qualification!R431)),"",Qualification!R431)</f>
        <v/>
      </c>
      <c r="M421" s="50" t="str">
        <f>IF(OR(A421="",ISBLANK(Qualification!S431)),"",Qualification!S431)</f>
        <v/>
      </c>
      <c r="N421" s="50" t="str">
        <f>IF(OR(A421="",ISBLANK(Qualification!T431)),"",IF(Qualification!AC431=TRUE,INDEX(coderesult,MATCH(Qualification!T431,libresult,0)),Qualification!T431))</f>
        <v/>
      </c>
      <c r="O421" s="50" t="str">
        <f>IF(OR(A421="",ISBLANK(Qualification!U431),Qualification!U431="-"),"",IF(ISNA(MATCH(Qualification!U431,libtwolang,0)),Qualification!U431,IF(Qualification!AC431=TRUE,INDEX(codetwolang,MATCH(Qualification!U431,libtwolang,0)),Qualification!U431)))</f>
        <v/>
      </c>
      <c r="P421" s="50" t="str">
        <f>IF(OR(A421="",ISBLANK(Qualification!V431)),"",Qualification!V431)</f>
        <v/>
      </c>
    </row>
    <row r="422" spans="1:16">
      <c r="A422" s="26" t="str">
        <f>IF(Qualification!$A432&lt;&gt;"",IF(Qualification!C432&lt;&gt;"",IF(Qualification!C432="LOC.ID",CONCATENATE("LOC.",Qualification!AG$12),Qualification!C432),""),"")</f>
        <v/>
      </c>
      <c r="B422" s="51" t="str">
        <f>IF(A422&lt;&gt;"",Qualification!J432,"")</f>
        <v/>
      </c>
      <c r="C422" s="26" t="str">
        <f>IF(A422&lt;&gt;"",IF(Qualification!E432=TRUE,INDEX(codesex,MATCH(Qualification!D432,libsex,0)),Qualification!D432),"")</f>
        <v/>
      </c>
      <c r="D422" s="104" t="str">
        <f>IF(OR(A422="",ISBLANK(Qualification!F432)),"",Qualification!F432)</f>
        <v/>
      </c>
      <c r="E422" s="26" t="str">
        <f>IF(A422&lt;&gt;"",IF(Qualification!I432=TRUE,IF(INDEX(codegem,MATCH(Qualification!H432,libgem,0))&lt;8000,INDEX(codegem,MATCH(Qualification!H432,libgem,0)),""),Qualification!H432),"")</f>
        <v/>
      </c>
      <c r="F422" s="26" t="str">
        <f>IF(A422&lt;&gt;"",IF(Qualification!I432=TRUE,INDEX(codegemhist,MATCH(Qualification!H432,libgem,0)),""),"")</f>
        <v/>
      </c>
      <c r="G422" s="26" t="str">
        <f>IF(A422&lt;&gt;"",IF(Qualification!I432=TRUE,IF(INDEX(codegem,MATCH(Qualification!H432,libgem,0))&gt;=8000,INDEX(codegem,MATCH(Qualification!H432,libgem,0)),""),Qualification!H432),"")</f>
        <v/>
      </c>
      <c r="H422" s="26" t="str">
        <f>IF(A422&lt;&gt;"",IF(Qualification!Y432=TRUE,INDEX(libcatidinst,MATCH(Qualification!P432,libinst,0)),""),"")</f>
        <v/>
      </c>
      <c r="I422" s="26" t="str">
        <f>IF(OR(A422="",ISBLANK(Qualification!P432)),"",IF(Qualification!Y432=TRUE,INDEX(codeinst,MATCH(Qualification!P432,libinst,0)),Qualification!P432))</f>
        <v/>
      </c>
      <c r="J422" s="26" t="str">
        <f>IF(OR(A422="",ISBLANK(Qualification!Q432)),"",IF(Qualification!Z432=TRUE,INDEX(codetform,MATCH(Qualification!Q432,libtform,0)),Qualification!Q432))</f>
        <v/>
      </c>
      <c r="K422" s="26" t="str">
        <f t="shared" si="6"/>
        <v/>
      </c>
      <c r="L422" s="104" t="str">
        <f>IF(OR(A422="",ISBLANK(Qualification!R432)),"",Qualification!R432)</f>
        <v/>
      </c>
      <c r="M422" s="50" t="str">
        <f>IF(OR(A422="",ISBLANK(Qualification!S432)),"",Qualification!S432)</f>
        <v/>
      </c>
      <c r="N422" s="50" t="str">
        <f>IF(OR(A422="",ISBLANK(Qualification!T432)),"",IF(Qualification!AC432=TRUE,INDEX(coderesult,MATCH(Qualification!T432,libresult,0)),Qualification!T432))</f>
        <v/>
      </c>
      <c r="O422" s="50" t="str">
        <f>IF(OR(A422="",ISBLANK(Qualification!U432),Qualification!U432="-"),"",IF(ISNA(MATCH(Qualification!U432,libtwolang,0)),Qualification!U432,IF(Qualification!AC432=TRUE,INDEX(codetwolang,MATCH(Qualification!U432,libtwolang,0)),Qualification!U432)))</f>
        <v/>
      </c>
      <c r="P422" s="50" t="str">
        <f>IF(OR(A422="",ISBLANK(Qualification!V432)),"",Qualification!V432)</f>
        <v/>
      </c>
    </row>
    <row r="423" spans="1:16">
      <c r="A423" s="26" t="str">
        <f>IF(Qualification!$A433&lt;&gt;"",IF(Qualification!C433&lt;&gt;"",IF(Qualification!C433="LOC.ID",CONCATENATE("LOC.",Qualification!AG$12),Qualification!C433),""),"")</f>
        <v/>
      </c>
      <c r="B423" s="51" t="str">
        <f>IF(A423&lt;&gt;"",Qualification!J433,"")</f>
        <v/>
      </c>
      <c r="C423" s="26" t="str">
        <f>IF(A423&lt;&gt;"",IF(Qualification!E433=TRUE,INDEX(codesex,MATCH(Qualification!D433,libsex,0)),Qualification!D433),"")</f>
        <v/>
      </c>
      <c r="D423" s="104" t="str">
        <f>IF(OR(A423="",ISBLANK(Qualification!F433)),"",Qualification!F433)</f>
        <v/>
      </c>
      <c r="E423" s="26" t="str">
        <f>IF(A423&lt;&gt;"",IF(Qualification!I433=TRUE,IF(INDEX(codegem,MATCH(Qualification!H433,libgem,0))&lt;8000,INDEX(codegem,MATCH(Qualification!H433,libgem,0)),""),Qualification!H433),"")</f>
        <v/>
      </c>
      <c r="F423" s="26" t="str">
        <f>IF(A423&lt;&gt;"",IF(Qualification!I433=TRUE,INDEX(codegemhist,MATCH(Qualification!H433,libgem,0)),""),"")</f>
        <v/>
      </c>
      <c r="G423" s="26" t="str">
        <f>IF(A423&lt;&gt;"",IF(Qualification!I433=TRUE,IF(INDEX(codegem,MATCH(Qualification!H433,libgem,0))&gt;=8000,INDEX(codegem,MATCH(Qualification!H433,libgem,0)),""),Qualification!H433),"")</f>
        <v/>
      </c>
      <c r="H423" s="26" t="str">
        <f>IF(A423&lt;&gt;"",IF(Qualification!Y433=TRUE,INDEX(libcatidinst,MATCH(Qualification!P433,libinst,0)),""),"")</f>
        <v/>
      </c>
      <c r="I423" s="26" t="str">
        <f>IF(OR(A423="",ISBLANK(Qualification!P433)),"",IF(Qualification!Y433=TRUE,INDEX(codeinst,MATCH(Qualification!P433,libinst,0)),Qualification!P433))</f>
        <v/>
      </c>
      <c r="J423" s="26" t="str">
        <f>IF(OR(A423="",ISBLANK(Qualification!Q433)),"",IF(Qualification!Z433=TRUE,INDEX(codetform,MATCH(Qualification!Q433,libtform,0)),Qualification!Q433))</f>
        <v/>
      </c>
      <c r="K423" s="26" t="str">
        <f t="shared" si="6"/>
        <v/>
      </c>
      <c r="L423" s="104" t="str">
        <f>IF(OR(A423="",ISBLANK(Qualification!R433)),"",Qualification!R433)</f>
        <v/>
      </c>
      <c r="M423" s="50" t="str">
        <f>IF(OR(A423="",ISBLANK(Qualification!S433)),"",Qualification!S433)</f>
        <v/>
      </c>
      <c r="N423" s="50" t="str">
        <f>IF(OR(A423="",ISBLANK(Qualification!T433)),"",IF(Qualification!AC433=TRUE,INDEX(coderesult,MATCH(Qualification!T433,libresult,0)),Qualification!T433))</f>
        <v/>
      </c>
      <c r="O423" s="50" t="str">
        <f>IF(OR(A423="",ISBLANK(Qualification!U433),Qualification!U433="-"),"",IF(ISNA(MATCH(Qualification!U433,libtwolang,0)),Qualification!U433,IF(Qualification!AC433=TRUE,INDEX(codetwolang,MATCH(Qualification!U433,libtwolang,0)),Qualification!U433)))</f>
        <v/>
      </c>
      <c r="P423" s="50" t="str">
        <f>IF(OR(A423="",ISBLANK(Qualification!V433)),"",Qualification!V433)</f>
        <v/>
      </c>
    </row>
    <row r="424" spans="1:16">
      <c r="A424" s="26" t="str">
        <f>IF(Qualification!$A434&lt;&gt;"",IF(Qualification!C434&lt;&gt;"",IF(Qualification!C434="LOC.ID",CONCATENATE("LOC.",Qualification!AG$12),Qualification!C434),""),"")</f>
        <v/>
      </c>
      <c r="B424" s="51" t="str">
        <f>IF(A424&lt;&gt;"",Qualification!J434,"")</f>
        <v/>
      </c>
      <c r="C424" s="26" t="str">
        <f>IF(A424&lt;&gt;"",IF(Qualification!E434=TRUE,INDEX(codesex,MATCH(Qualification!D434,libsex,0)),Qualification!D434),"")</f>
        <v/>
      </c>
      <c r="D424" s="104" t="str">
        <f>IF(OR(A424="",ISBLANK(Qualification!F434)),"",Qualification!F434)</f>
        <v/>
      </c>
      <c r="E424" s="26" t="str">
        <f>IF(A424&lt;&gt;"",IF(Qualification!I434=TRUE,IF(INDEX(codegem,MATCH(Qualification!H434,libgem,0))&lt;8000,INDEX(codegem,MATCH(Qualification!H434,libgem,0)),""),Qualification!H434),"")</f>
        <v/>
      </c>
      <c r="F424" s="26" t="str">
        <f>IF(A424&lt;&gt;"",IF(Qualification!I434=TRUE,INDEX(codegemhist,MATCH(Qualification!H434,libgem,0)),""),"")</f>
        <v/>
      </c>
      <c r="G424" s="26" t="str">
        <f>IF(A424&lt;&gt;"",IF(Qualification!I434=TRUE,IF(INDEX(codegem,MATCH(Qualification!H434,libgem,0))&gt;=8000,INDEX(codegem,MATCH(Qualification!H434,libgem,0)),""),Qualification!H434),"")</f>
        <v/>
      </c>
      <c r="H424" s="26" t="str">
        <f>IF(A424&lt;&gt;"",IF(Qualification!Y434=TRUE,INDEX(libcatidinst,MATCH(Qualification!P434,libinst,0)),""),"")</f>
        <v/>
      </c>
      <c r="I424" s="26" t="str">
        <f>IF(OR(A424="",ISBLANK(Qualification!P434)),"",IF(Qualification!Y434=TRUE,INDEX(codeinst,MATCH(Qualification!P434,libinst,0)),Qualification!P434))</f>
        <v/>
      </c>
      <c r="J424" s="26" t="str">
        <f>IF(OR(A424="",ISBLANK(Qualification!Q434)),"",IF(Qualification!Z434=TRUE,INDEX(codetform,MATCH(Qualification!Q434,libtform,0)),Qualification!Q434))</f>
        <v/>
      </c>
      <c r="K424" s="26" t="str">
        <f t="shared" si="6"/>
        <v/>
      </c>
      <c r="L424" s="104" t="str">
        <f>IF(OR(A424="",ISBLANK(Qualification!R434)),"",Qualification!R434)</f>
        <v/>
      </c>
      <c r="M424" s="50" t="str">
        <f>IF(OR(A424="",ISBLANK(Qualification!S434)),"",Qualification!S434)</f>
        <v/>
      </c>
      <c r="N424" s="50" t="str">
        <f>IF(OR(A424="",ISBLANK(Qualification!T434)),"",IF(Qualification!AC434=TRUE,INDEX(coderesult,MATCH(Qualification!T434,libresult,0)),Qualification!T434))</f>
        <v/>
      </c>
      <c r="O424" s="50" t="str">
        <f>IF(OR(A424="",ISBLANK(Qualification!U434),Qualification!U434="-"),"",IF(ISNA(MATCH(Qualification!U434,libtwolang,0)),Qualification!U434,IF(Qualification!AC434=TRUE,INDEX(codetwolang,MATCH(Qualification!U434,libtwolang,0)),Qualification!U434)))</f>
        <v/>
      </c>
      <c r="P424" s="50" t="str">
        <f>IF(OR(A424="",ISBLANK(Qualification!V434)),"",Qualification!V434)</f>
        <v/>
      </c>
    </row>
    <row r="425" spans="1:16">
      <c r="A425" s="26" t="str">
        <f>IF(Qualification!$A435&lt;&gt;"",IF(Qualification!C435&lt;&gt;"",IF(Qualification!C435="LOC.ID",CONCATENATE("LOC.",Qualification!AG$12),Qualification!C435),""),"")</f>
        <v/>
      </c>
      <c r="B425" s="51" t="str">
        <f>IF(A425&lt;&gt;"",Qualification!J435,"")</f>
        <v/>
      </c>
      <c r="C425" s="26" t="str">
        <f>IF(A425&lt;&gt;"",IF(Qualification!E435=TRUE,INDEX(codesex,MATCH(Qualification!D435,libsex,0)),Qualification!D435),"")</f>
        <v/>
      </c>
      <c r="D425" s="104" t="str">
        <f>IF(OR(A425="",ISBLANK(Qualification!F435)),"",Qualification!F435)</f>
        <v/>
      </c>
      <c r="E425" s="26" t="str">
        <f>IF(A425&lt;&gt;"",IF(Qualification!I435=TRUE,IF(INDEX(codegem,MATCH(Qualification!H435,libgem,0))&lt;8000,INDEX(codegem,MATCH(Qualification!H435,libgem,0)),""),Qualification!H435),"")</f>
        <v/>
      </c>
      <c r="F425" s="26" t="str">
        <f>IF(A425&lt;&gt;"",IF(Qualification!I435=TRUE,INDEX(codegemhist,MATCH(Qualification!H435,libgem,0)),""),"")</f>
        <v/>
      </c>
      <c r="G425" s="26" t="str">
        <f>IF(A425&lt;&gt;"",IF(Qualification!I435=TRUE,IF(INDEX(codegem,MATCH(Qualification!H435,libgem,0))&gt;=8000,INDEX(codegem,MATCH(Qualification!H435,libgem,0)),""),Qualification!H435),"")</f>
        <v/>
      </c>
      <c r="H425" s="26" t="str">
        <f>IF(A425&lt;&gt;"",IF(Qualification!Y435=TRUE,INDEX(libcatidinst,MATCH(Qualification!P435,libinst,0)),""),"")</f>
        <v/>
      </c>
      <c r="I425" s="26" t="str">
        <f>IF(OR(A425="",ISBLANK(Qualification!P435)),"",IF(Qualification!Y435=TRUE,INDEX(codeinst,MATCH(Qualification!P435,libinst,0)),Qualification!P435))</f>
        <v/>
      </c>
      <c r="J425" s="26" t="str">
        <f>IF(OR(A425="",ISBLANK(Qualification!Q435)),"",IF(Qualification!Z435=TRUE,INDEX(codetform,MATCH(Qualification!Q435,libtform,0)),Qualification!Q435))</f>
        <v/>
      </c>
      <c r="K425" s="26" t="str">
        <f t="shared" si="6"/>
        <v/>
      </c>
      <c r="L425" s="104" t="str">
        <f>IF(OR(A425="",ISBLANK(Qualification!R435)),"",Qualification!R435)</f>
        <v/>
      </c>
      <c r="M425" s="50" t="str">
        <f>IF(OR(A425="",ISBLANK(Qualification!S435)),"",Qualification!S435)</f>
        <v/>
      </c>
      <c r="N425" s="50" t="str">
        <f>IF(OR(A425="",ISBLANK(Qualification!T435)),"",IF(Qualification!AC435=TRUE,INDEX(coderesult,MATCH(Qualification!T435,libresult,0)),Qualification!T435))</f>
        <v/>
      </c>
      <c r="O425" s="50" t="str">
        <f>IF(OR(A425="",ISBLANK(Qualification!U435),Qualification!U435="-"),"",IF(ISNA(MATCH(Qualification!U435,libtwolang,0)),Qualification!U435,IF(Qualification!AC435=TRUE,INDEX(codetwolang,MATCH(Qualification!U435,libtwolang,0)),Qualification!U435)))</f>
        <v/>
      </c>
      <c r="P425" s="50" t="str">
        <f>IF(OR(A425="",ISBLANK(Qualification!V435)),"",Qualification!V435)</f>
        <v/>
      </c>
    </row>
    <row r="426" spans="1:16">
      <c r="A426" s="26" t="str">
        <f>IF(Qualification!$A436&lt;&gt;"",IF(Qualification!C436&lt;&gt;"",IF(Qualification!C436="LOC.ID",CONCATENATE("LOC.",Qualification!AG$12),Qualification!C436),""),"")</f>
        <v/>
      </c>
      <c r="B426" s="51" t="str">
        <f>IF(A426&lt;&gt;"",Qualification!J436,"")</f>
        <v/>
      </c>
      <c r="C426" s="26" t="str">
        <f>IF(A426&lt;&gt;"",IF(Qualification!E436=TRUE,INDEX(codesex,MATCH(Qualification!D436,libsex,0)),Qualification!D436),"")</f>
        <v/>
      </c>
      <c r="D426" s="104" t="str">
        <f>IF(OR(A426="",ISBLANK(Qualification!F436)),"",Qualification!F436)</f>
        <v/>
      </c>
      <c r="E426" s="26" t="str">
        <f>IF(A426&lt;&gt;"",IF(Qualification!I436=TRUE,IF(INDEX(codegem,MATCH(Qualification!H436,libgem,0))&lt;8000,INDEX(codegem,MATCH(Qualification!H436,libgem,0)),""),Qualification!H436),"")</f>
        <v/>
      </c>
      <c r="F426" s="26" t="str">
        <f>IF(A426&lt;&gt;"",IF(Qualification!I436=TRUE,INDEX(codegemhist,MATCH(Qualification!H436,libgem,0)),""),"")</f>
        <v/>
      </c>
      <c r="G426" s="26" t="str">
        <f>IF(A426&lt;&gt;"",IF(Qualification!I436=TRUE,IF(INDEX(codegem,MATCH(Qualification!H436,libgem,0))&gt;=8000,INDEX(codegem,MATCH(Qualification!H436,libgem,0)),""),Qualification!H436),"")</f>
        <v/>
      </c>
      <c r="H426" s="26" t="str">
        <f>IF(A426&lt;&gt;"",IF(Qualification!Y436=TRUE,INDEX(libcatidinst,MATCH(Qualification!P436,libinst,0)),""),"")</f>
        <v/>
      </c>
      <c r="I426" s="26" t="str">
        <f>IF(OR(A426="",ISBLANK(Qualification!P436)),"",IF(Qualification!Y436=TRUE,INDEX(codeinst,MATCH(Qualification!P436,libinst,0)),Qualification!P436))</f>
        <v/>
      </c>
      <c r="J426" s="26" t="str">
        <f>IF(OR(A426="",ISBLANK(Qualification!Q436)),"",IF(Qualification!Z436=TRUE,INDEX(codetform,MATCH(Qualification!Q436,libtform,0)),Qualification!Q436))</f>
        <v/>
      </c>
      <c r="K426" s="26" t="str">
        <f t="shared" si="6"/>
        <v/>
      </c>
      <c r="L426" s="104" t="str">
        <f>IF(OR(A426="",ISBLANK(Qualification!R436)),"",Qualification!R436)</f>
        <v/>
      </c>
      <c r="M426" s="50" t="str">
        <f>IF(OR(A426="",ISBLANK(Qualification!S436)),"",Qualification!S436)</f>
        <v/>
      </c>
      <c r="N426" s="50" t="str">
        <f>IF(OR(A426="",ISBLANK(Qualification!T436)),"",IF(Qualification!AC436=TRUE,INDEX(coderesult,MATCH(Qualification!T436,libresult,0)),Qualification!T436))</f>
        <v/>
      </c>
      <c r="O426" s="50" t="str">
        <f>IF(OR(A426="",ISBLANK(Qualification!U436),Qualification!U436="-"),"",IF(ISNA(MATCH(Qualification!U436,libtwolang,0)),Qualification!U436,IF(Qualification!AC436=TRUE,INDEX(codetwolang,MATCH(Qualification!U436,libtwolang,0)),Qualification!U436)))</f>
        <v/>
      </c>
      <c r="P426" s="50" t="str">
        <f>IF(OR(A426="",ISBLANK(Qualification!V436)),"",Qualification!V436)</f>
        <v/>
      </c>
    </row>
    <row r="427" spans="1:16">
      <c r="A427" s="26" t="str">
        <f>IF(Qualification!$A437&lt;&gt;"",IF(Qualification!C437&lt;&gt;"",IF(Qualification!C437="LOC.ID",CONCATENATE("LOC.",Qualification!AG$12),Qualification!C437),""),"")</f>
        <v/>
      </c>
      <c r="B427" s="51" t="str">
        <f>IF(A427&lt;&gt;"",Qualification!J437,"")</f>
        <v/>
      </c>
      <c r="C427" s="26" t="str">
        <f>IF(A427&lt;&gt;"",IF(Qualification!E437=TRUE,INDEX(codesex,MATCH(Qualification!D437,libsex,0)),Qualification!D437),"")</f>
        <v/>
      </c>
      <c r="D427" s="104" t="str">
        <f>IF(OR(A427="",ISBLANK(Qualification!F437)),"",Qualification!F437)</f>
        <v/>
      </c>
      <c r="E427" s="26" t="str">
        <f>IF(A427&lt;&gt;"",IF(Qualification!I437=TRUE,IF(INDEX(codegem,MATCH(Qualification!H437,libgem,0))&lt;8000,INDEX(codegem,MATCH(Qualification!H437,libgem,0)),""),Qualification!H437),"")</f>
        <v/>
      </c>
      <c r="F427" s="26" t="str">
        <f>IF(A427&lt;&gt;"",IF(Qualification!I437=TRUE,INDEX(codegemhist,MATCH(Qualification!H437,libgem,0)),""),"")</f>
        <v/>
      </c>
      <c r="G427" s="26" t="str">
        <f>IF(A427&lt;&gt;"",IF(Qualification!I437=TRUE,IF(INDEX(codegem,MATCH(Qualification!H437,libgem,0))&gt;=8000,INDEX(codegem,MATCH(Qualification!H437,libgem,0)),""),Qualification!H437),"")</f>
        <v/>
      </c>
      <c r="H427" s="26" t="str">
        <f>IF(A427&lt;&gt;"",IF(Qualification!Y437=TRUE,INDEX(libcatidinst,MATCH(Qualification!P437,libinst,0)),""),"")</f>
        <v/>
      </c>
      <c r="I427" s="26" t="str">
        <f>IF(OR(A427="",ISBLANK(Qualification!P437)),"",IF(Qualification!Y437=TRUE,INDEX(codeinst,MATCH(Qualification!P437,libinst,0)),Qualification!P437))</f>
        <v/>
      </c>
      <c r="J427" s="26" t="str">
        <f>IF(OR(A427="",ISBLANK(Qualification!Q437)),"",IF(Qualification!Z437=TRUE,INDEX(codetform,MATCH(Qualification!Q437,libtform,0)),Qualification!Q437))</f>
        <v/>
      </c>
      <c r="K427" s="26" t="str">
        <f t="shared" si="6"/>
        <v/>
      </c>
      <c r="L427" s="104" t="str">
        <f>IF(OR(A427="",ISBLANK(Qualification!R437)),"",Qualification!R437)</f>
        <v/>
      </c>
      <c r="M427" s="50" t="str">
        <f>IF(OR(A427="",ISBLANK(Qualification!S437)),"",Qualification!S437)</f>
        <v/>
      </c>
      <c r="N427" s="50" t="str">
        <f>IF(OR(A427="",ISBLANK(Qualification!T437)),"",IF(Qualification!AC437=TRUE,INDEX(coderesult,MATCH(Qualification!T437,libresult,0)),Qualification!T437))</f>
        <v/>
      </c>
      <c r="O427" s="50" t="str">
        <f>IF(OR(A427="",ISBLANK(Qualification!U437),Qualification!U437="-"),"",IF(ISNA(MATCH(Qualification!U437,libtwolang,0)),Qualification!U437,IF(Qualification!AC437=TRUE,INDEX(codetwolang,MATCH(Qualification!U437,libtwolang,0)),Qualification!U437)))</f>
        <v/>
      </c>
      <c r="P427" s="50" t="str">
        <f>IF(OR(A427="",ISBLANK(Qualification!V437)),"",Qualification!V437)</f>
        <v/>
      </c>
    </row>
    <row r="428" spans="1:16">
      <c r="A428" s="26" t="str">
        <f>IF(Qualification!$A438&lt;&gt;"",IF(Qualification!C438&lt;&gt;"",IF(Qualification!C438="LOC.ID",CONCATENATE("LOC.",Qualification!AG$12),Qualification!C438),""),"")</f>
        <v/>
      </c>
      <c r="B428" s="51" t="str">
        <f>IF(A428&lt;&gt;"",Qualification!J438,"")</f>
        <v/>
      </c>
      <c r="C428" s="26" t="str">
        <f>IF(A428&lt;&gt;"",IF(Qualification!E438=TRUE,INDEX(codesex,MATCH(Qualification!D438,libsex,0)),Qualification!D438),"")</f>
        <v/>
      </c>
      <c r="D428" s="104" t="str">
        <f>IF(OR(A428="",ISBLANK(Qualification!F438)),"",Qualification!F438)</f>
        <v/>
      </c>
      <c r="E428" s="26" t="str">
        <f>IF(A428&lt;&gt;"",IF(Qualification!I438=TRUE,IF(INDEX(codegem,MATCH(Qualification!H438,libgem,0))&lt;8000,INDEX(codegem,MATCH(Qualification!H438,libgem,0)),""),Qualification!H438),"")</f>
        <v/>
      </c>
      <c r="F428" s="26" t="str">
        <f>IF(A428&lt;&gt;"",IF(Qualification!I438=TRUE,INDEX(codegemhist,MATCH(Qualification!H438,libgem,0)),""),"")</f>
        <v/>
      </c>
      <c r="G428" s="26" t="str">
        <f>IF(A428&lt;&gt;"",IF(Qualification!I438=TRUE,IF(INDEX(codegem,MATCH(Qualification!H438,libgem,0))&gt;=8000,INDEX(codegem,MATCH(Qualification!H438,libgem,0)),""),Qualification!H438),"")</f>
        <v/>
      </c>
      <c r="H428" s="26" t="str">
        <f>IF(A428&lt;&gt;"",IF(Qualification!Y438=TRUE,INDEX(libcatidinst,MATCH(Qualification!P438,libinst,0)),""),"")</f>
        <v/>
      </c>
      <c r="I428" s="26" t="str">
        <f>IF(OR(A428="",ISBLANK(Qualification!P438)),"",IF(Qualification!Y438=TRUE,INDEX(codeinst,MATCH(Qualification!P438,libinst,0)),Qualification!P438))</f>
        <v/>
      </c>
      <c r="J428" s="26" t="str">
        <f>IF(OR(A428="",ISBLANK(Qualification!Q438)),"",IF(Qualification!Z438=TRUE,INDEX(codetform,MATCH(Qualification!Q438,libtform,0)),Qualification!Q438))</f>
        <v/>
      </c>
      <c r="K428" s="26" t="str">
        <f t="shared" si="6"/>
        <v/>
      </c>
      <c r="L428" s="104" t="str">
        <f>IF(OR(A428="",ISBLANK(Qualification!R438)),"",Qualification!R438)</f>
        <v/>
      </c>
      <c r="M428" s="50" t="str">
        <f>IF(OR(A428="",ISBLANK(Qualification!S438)),"",Qualification!S438)</f>
        <v/>
      </c>
      <c r="N428" s="50" t="str">
        <f>IF(OR(A428="",ISBLANK(Qualification!T438)),"",IF(Qualification!AC438=TRUE,INDEX(coderesult,MATCH(Qualification!T438,libresult,0)),Qualification!T438))</f>
        <v/>
      </c>
      <c r="O428" s="50" t="str">
        <f>IF(OR(A428="",ISBLANK(Qualification!U438),Qualification!U438="-"),"",IF(ISNA(MATCH(Qualification!U438,libtwolang,0)),Qualification!U438,IF(Qualification!AC438=TRUE,INDEX(codetwolang,MATCH(Qualification!U438,libtwolang,0)),Qualification!U438)))</f>
        <v/>
      </c>
      <c r="P428" s="50" t="str">
        <f>IF(OR(A428="",ISBLANK(Qualification!V438)),"",Qualification!V438)</f>
        <v/>
      </c>
    </row>
    <row r="429" spans="1:16">
      <c r="A429" s="26" t="str">
        <f>IF(Qualification!$A439&lt;&gt;"",IF(Qualification!C439&lt;&gt;"",IF(Qualification!C439="LOC.ID",CONCATENATE("LOC.",Qualification!AG$12),Qualification!C439),""),"")</f>
        <v/>
      </c>
      <c r="B429" s="51" t="str">
        <f>IF(A429&lt;&gt;"",Qualification!J439,"")</f>
        <v/>
      </c>
      <c r="C429" s="26" t="str">
        <f>IF(A429&lt;&gt;"",IF(Qualification!E439=TRUE,INDEX(codesex,MATCH(Qualification!D439,libsex,0)),Qualification!D439),"")</f>
        <v/>
      </c>
      <c r="D429" s="104" t="str">
        <f>IF(OR(A429="",ISBLANK(Qualification!F439)),"",Qualification!F439)</f>
        <v/>
      </c>
      <c r="E429" s="26" t="str">
        <f>IF(A429&lt;&gt;"",IF(Qualification!I439=TRUE,IF(INDEX(codegem,MATCH(Qualification!H439,libgem,0))&lt;8000,INDEX(codegem,MATCH(Qualification!H439,libgem,0)),""),Qualification!H439),"")</f>
        <v/>
      </c>
      <c r="F429" s="26" t="str">
        <f>IF(A429&lt;&gt;"",IF(Qualification!I439=TRUE,INDEX(codegemhist,MATCH(Qualification!H439,libgem,0)),""),"")</f>
        <v/>
      </c>
      <c r="G429" s="26" t="str">
        <f>IF(A429&lt;&gt;"",IF(Qualification!I439=TRUE,IF(INDEX(codegem,MATCH(Qualification!H439,libgem,0))&gt;=8000,INDEX(codegem,MATCH(Qualification!H439,libgem,0)),""),Qualification!H439),"")</f>
        <v/>
      </c>
      <c r="H429" s="26" t="str">
        <f>IF(A429&lt;&gt;"",IF(Qualification!Y439=TRUE,INDEX(libcatidinst,MATCH(Qualification!P439,libinst,0)),""),"")</f>
        <v/>
      </c>
      <c r="I429" s="26" t="str">
        <f>IF(OR(A429="",ISBLANK(Qualification!P439)),"",IF(Qualification!Y439=TRUE,INDEX(codeinst,MATCH(Qualification!P439,libinst,0)),Qualification!P439))</f>
        <v/>
      </c>
      <c r="J429" s="26" t="str">
        <f>IF(OR(A429="",ISBLANK(Qualification!Q439)),"",IF(Qualification!Z439=TRUE,INDEX(codetform,MATCH(Qualification!Q439,libtform,0)),Qualification!Q439))</f>
        <v/>
      </c>
      <c r="K429" s="26" t="str">
        <f t="shared" si="6"/>
        <v/>
      </c>
      <c r="L429" s="104" t="str">
        <f>IF(OR(A429="",ISBLANK(Qualification!R439)),"",Qualification!R439)</f>
        <v/>
      </c>
      <c r="M429" s="50" t="str">
        <f>IF(OR(A429="",ISBLANK(Qualification!S439)),"",Qualification!S439)</f>
        <v/>
      </c>
      <c r="N429" s="50" t="str">
        <f>IF(OR(A429="",ISBLANK(Qualification!T439)),"",IF(Qualification!AC439=TRUE,INDEX(coderesult,MATCH(Qualification!T439,libresult,0)),Qualification!T439))</f>
        <v/>
      </c>
      <c r="O429" s="50" t="str">
        <f>IF(OR(A429="",ISBLANK(Qualification!U439),Qualification!U439="-"),"",IF(ISNA(MATCH(Qualification!U439,libtwolang,0)),Qualification!U439,IF(Qualification!AC439=TRUE,INDEX(codetwolang,MATCH(Qualification!U439,libtwolang,0)),Qualification!U439)))</f>
        <v/>
      </c>
      <c r="P429" s="50" t="str">
        <f>IF(OR(A429="",ISBLANK(Qualification!V439)),"",Qualification!V439)</f>
        <v/>
      </c>
    </row>
    <row r="430" spans="1:16">
      <c r="A430" s="26" t="str">
        <f>IF(Qualification!$A440&lt;&gt;"",IF(Qualification!C440&lt;&gt;"",IF(Qualification!C440="LOC.ID",CONCATENATE("LOC.",Qualification!AG$12),Qualification!C440),""),"")</f>
        <v/>
      </c>
      <c r="B430" s="51" t="str">
        <f>IF(A430&lt;&gt;"",Qualification!J440,"")</f>
        <v/>
      </c>
      <c r="C430" s="26" t="str">
        <f>IF(A430&lt;&gt;"",IF(Qualification!E440=TRUE,INDEX(codesex,MATCH(Qualification!D440,libsex,0)),Qualification!D440),"")</f>
        <v/>
      </c>
      <c r="D430" s="104" t="str">
        <f>IF(OR(A430="",ISBLANK(Qualification!F440)),"",Qualification!F440)</f>
        <v/>
      </c>
      <c r="E430" s="26" t="str">
        <f>IF(A430&lt;&gt;"",IF(Qualification!I440=TRUE,IF(INDEX(codegem,MATCH(Qualification!H440,libgem,0))&lt;8000,INDEX(codegem,MATCH(Qualification!H440,libgem,0)),""),Qualification!H440),"")</f>
        <v/>
      </c>
      <c r="F430" s="26" t="str">
        <f>IF(A430&lt;&gt;"",IF(Qualification!I440=TRUE,INDEX(codegemhist,MATCH(Qualification!H440,libgem,0)),""),"")</f>
        <v/>
      </c>
      <c r="G430" s="26" t="str">
        <f>IF(A430&lt;&gt;"",IF(Qualification!I440=TRUE,IF(INDEX(codegem,MATCH(Qualification!H440,libgem,0))&gt;=8000,INDEX(codegem,MATCH(Qualification!H440,libgem,0)),""),Qualification!H440),"")</f>
        <v/>
      </c>
      <c r="H430" s="26" t="str">
        <f>IF(A430&lt;&gt;"",IF(Qualification!Y440=TRUE,INDEX(libcatidinst,MATCH(Qualification!P440,libinst,0)),""),"")</f>
        <v/>
      </c>
      <c r="I430" s="26" t="str">
        <f>IF(OR(A430="",ISBLANK(Qualification!P440)),"",IF(Qualification!Y440=TRUE,INDEX(codeinst,MATCH(Qualification!P440,libinst,0)),Qualification!P440))</f>
        <v/>
      </c>
      <c r="J430" s="26" t="str">
        <f>IF(OR(A430="",ISBLANK(Qualification!Q440)),"",IF(Qualification!Z440=TRUE,INDEX(codetform,MATCH(Qualification!Q440,libtform,0)),Qualification!Q440))</f>
        <v/>
      </c>
      <c r="K430" s="26" t="str">
        <f t="shared" si="6"/>
        <v/>
      </c>
      <c r="L430" s="104" t="str">
        <f>IF(OR(A430="",ISBLANK(Qualification!R440)),"",Qualification!R440)</f>
        <v/>
      </c>
      <c r="M430" s="50" t="str">
        <f>IF(OR(A430="",ISBLANK(Qualification!S440)),"",Qualification!S440)</f>
        <v/>
      </c>
      <c r="N430" s="50" t="str">
        <f>IF(OR(A430="",ISBLANK(Qualification!T440)),"",IF(Qualification!AC440=TRUE,INDEX(coderesult,MATCH(Qualification!T440,libresult,0)),Qualification!T440))</f>
        <v/>
      </c>
      <c r="O430" s="50" t="str">
        <f>IF(OR(A430="",ISBLANK(Qualification!U440),Qualification!U440="-"),"",IF(ISNA(MATCH(Qualification!U440,libtwolang,0)),Qualification!U440,IF(Qualification!AC440=TRUE,INDEX(codetwolang,MATCH(Qualification!U440,libtwolang,0)),Qualification!U440)))</f>
        <v/>
      </c>
      <c r="P430" s="50" t="str">
        <f>IF(OR(A430="",ISBLANK(Qualification!V440)),"",Qualification!V440)</f>
        <v/>
      </c>
    </row>
    <row r="431" spans="1:16">
      <c r="A431" s="26" t="str">
        <f>IF(Qualification!$A441&lt;&gt;"",IF(Qualification!C441&lt;&gt;"",IF(Qualification!C441="LOC.ID",CONCATENATE("LOC.",Qualification!AG$12),Qualification!C441),""),"")</f>
        <v/>
      </c>
      <c r="B431" s="51" t="str">
        <f>IF(A431&lt;&gt;"",Qualification!J441,"")</f>
        <v/>
      </c>
      <c r="C431" s="26" t="str">
        <f>IF(A431&lt;&gt;"",IF(Qualification!E441=TRUE,INDEX(codesex,MATCH(Qualification!D441,libsex,0)),Qualification!D441),"")</f>
        <v/>
      </c>
      <c r="D431" s="104" t="str">
        <f>IF(OR(A431="",ISBLANK(Qualification!F441)),"",Qualification!F441)</f>
        <v/>
      </c>
      <c r="E431" s="26" t="str">
        <f>IF(A431&lt;&gt;"",IF(Qualification!I441=TRUE,IF(INDEX(codegem,MATCH(Qualification!H441,libgem,0))&lt;8000,INDEX(codegem,MATCH(Qualification!H441,libgem,0)),""),Qualification!H441),"")</f>
        <v/>
      </c>
      <c r="F431" s="26" t="str">
        <f>IF(A431&lt;&gt;"",IF(Qualification!I441=TRUE,INDEX(codegemhist,MATCH(Qualification!H441,libgem,0)),""),"")</f>
        <v/>
      </c>
      <c r="G431" s="26" t="str">
        <f>IF(A431&lt;&gt;"",IF(Qualification!I441=TRUE,IF(INDEX(codegem,MATCH(Qualification!H441,libgem,0))&gt;=8000,INDEX(codegem,MATCH(Qualification!H441,libgem,0)),""),Qualification!H441),"")</f>
        <v/>
      </c>
      <c r="H431" s="26" t="str">
        <f>IF(A431&lt;&gt;"",IF(Qualification!Y441=TRUE,INDEX(libcatidinst,MATCH(Qualification!P441,libinst,0)),""),"")</f>
        <v/>
      </c>
      <c r="I431" s="26" t="str">
        <f>IF(OR(A431="",ISBLANK(Qualification!P441)),"",IF(Qualification!Y441=TRUE,INDEX(codeinst,MATCH(Qualification!P441,libinst,0)),Qualification!P441))</f>
        <v/>
      </c>
      <c r="J431" s="26" t="str">
        <f>IF(OR(A431="",ISBLANK(Qualification!Q441)),"",IF(Qualification!Z441=TRUE,INDEX(codetform,MATCH(Qualification!Q441,libtform,0)),Qualification!Q441))</f>
        <v/>
      </c>
      <c r="K431" s="26" t="str">
        <f t="shared" si="6"/>
        <v/>
      </c>
      <c r="L431" s="104" t="str">
        <f>IF(OR(A431="",ISBLANK(Qualification!R441)),"",Qualification!R441)</f>
        <v/>
      </c>
      <c r="M431" s="50" t="str">
        <f>IF(OR(A431="",ISBLANK(Qualification!S441)),"",Qualification!S441)</f>
        <v/>
      </c>
      <c r="N431" s="50" t="str">
        <f>IF(OR(A431="",ISBLANK(Qualification!T441)),"",IF(Qualification!AC441=TRUE,INDEX(coderesult,MATCH(Qualification!T441,libresult,0)),Qualification!T441))</f>
        <v/>
      </c>
      <c r="O431" s="50" t="str">
        <f>IF(OR(A431="",ISBLANK(Qualification!U441),Qualification!U441="-"),"",IF(ISNA(MATCH(Qualification!U441,libtwolang,0)),Qualification!U441,IF(Qualification!AC441=TRUE,INDEX(codetwolang,MATCH(Qualification!U441,libtwolang,0)),Qualification!U441)))</f>
        <v/>
      </c>
      <c r="P431" s="50" t="str">
        <f>IF(OR(A431="",ISBLANK(Qualification!V441)),"",Qualification!V441)</f>
        <v/>
      </c>
    </row>
    <row r="432" spans="1:16">
      <c r="A432" s="26" t="str">
        <f>IF(Qualification!$A442&lt;&gt;"",IF(Qualification!C442&lt;&gt;"",IF(Qualification!C442="LOC.ID",CONCATENATE("LOC.",Qualification!AG$12),Qualification!C442),""),"")</f>
        <v/>
      </c>
      <c r="B432" s="51" t="str">
        <f>IF(A432&lt;&gt;"",Qualification!J442,"")</f>
        <v/>
      </c>
      <c r="C432" s="26" t="str">
        <f>IF(A432&lt;&gt;"",IF(Qualification!E442=TRUE,INDEX(codesex,MATCH(Qualification!D442,libsex,0)),Qualification!D442),"")</f>
        <v/>
      </c>
      <c r="D432" s="104" t="str">
        <f>IF(OR(A432="",ISBLANK(Qualification!F442)),"",Qualification!F442)</f>
        <v/>
      </c>
      <c r="E432" s="26" t="str">
        <f>IF(A432&lt;&gt;"",IF(Qualification!I442=TRUE,IF(INDEX(codegem,MATCH(Qualification!H442,libgem,0))&lt;8000,INDEX(codegem,MATCH(Qualification!H442,libgem,0)),""),Qualification!H442),"")</f>
        <v/>
      </c>
      <c r="F432" s="26" t="str">
        <f>IF(A432&lt;&gt;"",IF(Qualification!I442=TRUE,INDEX(codegemhist,MATCH(Qualification!H442,libgem,0)),""),"")</f>
        <v/>
      </c>
      <c r="G432" s="26" t="str">
        <f>IF(A432&lt;&gt;"",IF(Qualification!I442=TRUE,IF(INDEX(codegem,MATCH(Qualification!H442,libgem,0))&gt;=8000,INDEX(codegem,MATCH(Qualification!H442,libgem,0)),""),Qualification!H442),"")</f>
        <v/>
      </c>
      <c r="H432" s="26" t="str">
        <f>IF(A432&lt;&gt;"",IF(Qualification!Y442=TRUE,INDEX(libcatidinst,MATCH(Qualification!P442,libinst,0)),""),"")</f>
        <v/>
      </c>
      <c r="I432" s="26" t="str">
        <f>IF(OR(A432="",ISBLANK(Qualification!P442)),"",IF(Qualification!Y442=TRUE,INDEX(codeinst,MATCH(Qualification!P442,libinst,0)),Qualification!P442))</f>
        <v/>
      </c>
      <c r="J432" s="26" t="str">
        <f>IF(OR(A432="",ISBLANK(Qualification!Q442)),"",IF(Qualification!Z442=TRUE,INDEX(codetform,MATCH(Qualification!Q442,libtform,0)),Qualification!Q442))</f>
        <v/>
      </c>
      <c r="K432" s="26" t="str">
        <f t="shared" si="6"/>
        <v/>
      </c>
      <c r="L432" s="104" t="str">
        <f>IF(OR(A432="",ISBLANK(Qualification!R442)),"",Qualification!R442)</f>
        <v/>
      </c>
      <c r="M432" s="50" t="str">
        <f>IF(OR(A432="",ISBLANK(Qualification!S442)),"",Qualification!S442)</f>
        <v/>
      </c>
      <c r="N432" s="50" t="str">
        <f>IF(OR(A432="",ISBLANK(Qualification!T442)),"",IF(Qualification!AC442=TRUE,INDEX(coderesult,MATCH(Qualification!T442,libresult,0)),Qualification!T442))</f>
        <v/>
      </c>
      <c r="O432" s="50" t="str">
        <f>IF(OR(A432="",ISBLANK(Qualification!U442),Qualification!U442="-"),"",IF(ISNA(MATCH(Qualification!U442,libtwolang,0)),Qualification!U442,IF(Qualification!AC442=TRUE,INDEX(codetwolang,MATCH(Qualification!U442,libtwolang,0)),Qualification!U442)))</f>
        <v/>
      </c>
      <c r="P432" s="50" t="str">
        <f>IF(OR(A432="",ISBLANK(Qualification!V442)),"",Qualification!V442)</f>
        <v/>
      </c>
    </row>
    <row r="433" spans="1:16">
      <c r="A433" s="26" t="str">
        <f>IF(Qualification!$A443&lt;&gt;"",IF(Qualification!C443&lt;&gt;"",IF(Qualification!C443="LOC.ID",CONCATENATE("LOC.",Qualification!AG$12),Qualification!C443),""),"")</f>
        <v/>
      </c>
      <c r="B433" s="51" t="str">
        <f>IF(A433&lt;&gt;"",Qualification!J443,"")</f>
        <v/>
      </c>
      <c r="C433" s="26" t="str">
        <f>IF(A433&lt;&gt;"",IF(Qualification!E443=TRUE,INDEX(codesex,MATCH(Qualification!D443,libsex,0)),Qualification!D443),"")</f>
        <v/>
      </c>
      <c r="D433" s="104" t="str">
        <f>IF(OR(A433="",ISBLANK(Qualification!F443)),"",Qualification!F443)</f>
        <v/>
      </c>
      <c r="E433" s="26" t="str">
        <f>IF(A433&lt;&gt;"",IF(Qualification!I443=TRUE,IF(INDEX(codegem,MATCH(Qualification!H443,libgem,0))&lt;8000,INDEX(codegem,MATCH(Qualification!H443,libgem,0)),""),Qualification!H443),"")</f>
        <v/>
      </c>
      <c r="F433" s="26" t="str">
        <f>IF(A433&lt;&gt;"",IF(Qualification!I443=TRUE,INDEX(codegemhist,MATCH(Qualification!H443,libgem,0)),""),"")</f>
        <v/>
      </c>
      <c r="G433" s="26" t="str">
        <f>IF(A433&lt;&gt;"",IF(Qualification!I443=TRUE,IF(INDEX(codegem,MATCH(Qualification!H443,libgem,0))&gt;=8000,INDEX(codegem,MATCH(Qualification!H443,libgem,0)),""),Qualification!H443),"")</f>
        <v/>
      </c>
      <c r="H433" s="26" t="str">
        <f>IF(A433&lt;&gt;"",IF(Qualification!Y443=TRUE,INDEX(libcatidinst,MATCH(Qualification!P443,libinst,0)),""),"")</f>
        <v/>
      </c>
      <c r="I433" s="26" t="str">
        <f>IF(OR(A433="",ISBLANK(Qualification!P443)),"",IF(Qualification!Y443=TRUE,INDEX(codeinst,MATCH(Qualification!P443,libinst,0)),Qualification!P443))</f>
        <v/>
      </c>
      <c r="J433" s="26" t="str">
        <f>IF(OR(A433="",ISBLANK(Qualification!Q443)),"",IF(Qualification!Z443=TRUE,INDEX(codetform,MATCH(Qualification!Q443,libtform,0)),Qualification!Q443))</f>
        <v/>
      </c>
      <c r="K433" s="26" t="str">
        <f t="shared" si="6"/>
        <v/>
      </c>
      <c r="L433" s="104" t="str">
        <f>IF(OR(A433="",ISBLANK(Qualification!R443)),"",Qualification!R443)</f>
        <v/>
      </c>
      <c r="M433" s="50" t="str">
        <f>IF(OR(A433="",ISBLANK(Qualification!S443)),"",Qualification!S443)</f>
        <v/>
      </c>
      <c r="N433" s="50" t="str">
        <f>IF(OR(A433="",ISBLANK(Qualification!T443)),"",IF(Qualification!AC443=TRUE,INDEX(coderesult,MATCH(Qualification!T443,libresult,0)),Qualification!T443))</f>
        <v/>
      </c>
      <c r="O433" s="50" t="str">
        <f>IF(OR(A433="",ISBLANK(Qualification!U443),Qualification!U443="-"),"",IF(ISNA(MATCH(Qualification!U443,libtwolang,0)),Qualification!U443,IF(Qualification!AC443=TRUE,INDEX(codetwolang,MATCH(Qualification!U443,libtwolang,0)),Qualification!U443)))</f>
        <v/>
      </c>
      <c r="P433" s="50" t="str">
        <f>IF(OR(A433="",ISBLANK(Qualification!V443)),"",Qualification!V443)</f>
        <v/>
      </c>
    </row>
    <row r="434" spans="1:16">
      <c r="A434" s="26" t="str">
        <f>IF(Qualification!$A444&lt;&gt;"",IF(Qualification!C444&lt;&gt;"",IF(Qualification!C444="LOC.ID",CONCATENATE("LOC.",Qualification!AG$12),Qualification!C444),""),"")</f>
        <v/>
      </c>
      <c r="B434" s="51" t="str">
        <f>IF(A434&lt;&gt;"",Qualification!J444,"")</f>
        <v/>
      </c>
      <c r="C434" s="26" t="str">
        <f>IF(A434&lt;&gt;"",IF(Qualification!E444=TRUE,INDEX(codesex,MATCH(Qualification!D444,libsex,0)),Qualification!D444),"")</f>
        <v/>
      </c>
      <c r="D434" s="104" t="str">
        <f>IF(OR(A434="",ISBLANK(Qualification!F444)),"",Qualification!F444)</f>
        <v/>
      </c>
      <c r="E434" s="26" t="str">
        <f>IF(A434&lt;&gt;"",IF(Qualification!I444=TRUE,IF(INDEX(codegem,MATCH(Qualification!H444,libgem,0))&lt;8000,INDEX(codegem,MATCH(Qualification!H444,libgem,0)),""),Qualification!H444),"")</f>
        <v/>
      </c>
      <c r="F434" s="26" t="str">
        <f>IF(A434&lt;&gt;"",IF(Qualification!I444=TRUE,INDEX(codegemhist,MATCH(Qualification!H444,libgem,0)),""),"")</f>
        <v/>
      </c>
      <c r="G434" s="26" t="str">
        <f>IF(A434&lt;&gt;"",IF(Qualification!I444=TRUE,IF(INDEX(codegem,MATCH(Qualification!H444,libgem,0))&gt;=8000,INDEX(codegem,MATCH(Qualification!H444,libgem,0)),""),Qualification!H444),"")</f>
        <v/>
      </c>
      <c r="H434" s="26" t="str">
        <f>IF(A434&lt;&gt;"",IF(Qualification!Y444=TRUE,INDEX(libcatidinst,MATCH(Qualification!P444,libinst,0)),""),"")</f>
        <v/>
      </c>
      <c r="I434" s="26" t="str">
        <f>IF(OR(A434="",ISBLANK(Qualification!P444)),"",IF(Qualification!Y444=TRUE,INDEX(codeinst,MATCH(Qualification!P444,libinst,0)),Qualification!P444))</f>
        <v/>
      </c>
      <c r="J434" s="26" t="str">
        <f>IF(OR(A434="",ISBLANK(Qualification!Q444)),"",IF(Qualification!Z444=TRUE,INDEX(codetform,MATCH(Qualification!Q444,libtform,0)),Qualification!Q444))</f>
        <v/>
      </c>
      <c r="K434" s="26" t="str">
        <f t="shared" si="6"/>
        <v/>
      </c>
      <c r="L434" s="104" t="str">
        <f>IF(OR(A434="",ISBLANK(Qualification!R444)),"",Qualification!R444)</f>
        <v/>
      </c>
      <c r="M434" s="50" t="str">
        <f>IF(OR(A434="",ISBLANK(Qualification!S444)),"",Qualification!S444)</f>
        <v/>
      </c>
      <c r="N434" s="50" t="str">
        <f>IF(OR(A434="",ISBLANK(Qualification!T444)),"",IF(Qualification!AC444=TRUE,INDEX(coderesult,MATCH(Qualification!T444,libresult,0)),Qualification!T444))</f>
        <v/>
      </c>
      <c r="O434" s="50" t="str">
        <f>IF(OR(A434="",ISBLANK(Qualification!U444),Qualification!U444="-"),"",IF(ISNA(MATCH(Qualification!U444,libtwolang,0)),Qualification!U444,IF(Qualification!AC444=TRUE,INDEX(codetwolang,MATCH(Qualification!U444,libtwolang,0)),Qualification!U444)))</f>
        <v/>
      </c>
      <c r="P434" s="50" t="str">
        <f>IF(OR(A434="",ISBLANK(Qualification!V444)),"",Qualification!V444)</f>
        <v/>
      </c>
    </row>
    <row r="435" spans="1:16">
      <c r="A435" s="26" t="str">
        <f>IF(Qualification!$A445&lt;&gt;"",IF(Qualification!C445&lt;&gt;"",IF(Qualification!C445="LOC.ID",CONCATENATE("LOC.",Qualification!AG$12),Qualification!C445),""),"")</f>
        <v/>
      </c>
      <c r="B435" s="51" t="str">
        <f>IF(A435&lt;&gt;"",Qualification!J445,"")</f>
        <v/>
      </c>
      <c r="C435" s="26" t="str">
        <f>IF(A435&lt;&gt;"",IF(Qualification!E445=TRUE,INDEX(codesex,MATCH(Qualification!D445,libsex,0)),Qualification!D445),"")</f>
        <v/>
      </c>
      <c r="D435" s="104" t="str">
        <f>IF(OR(A435="",ISBLANK(Qualification!F445)),"",Qualification!F445)</f>
        <v/>
      </c>
      <c r="E435" s="26" t="str">
        <f>IF(A435&lt;&gt;"",IF(Qualification!I445=TRUE,IF(INDEX(codegem,MATCH(Qualification!H445,libgem,0))&lt;8000,INDEX(codegem,MATCH(Qualification!H445,libgem,0)),""),Qualification!H445),"")</f>
        <v/>
      </c>
      <c r="F435" s="26" t="str">
        <f>IF(A435&lt;&gt;"",IF(Qualification!I445=TRUE,INDEX(codegemhist,MATCH(Qualification!H445,libgem,0)),""),"")</f>
        <v/>
      </c>
      <c r="G435" s="26" t="str">
        <f>IF(A435&lt;&gt;"",IF(Qualification!I445=TRUE,IF(INDEX(codegem,MATCH(Qualification!H445,libgem,0))&gt;=8000,INDEX(codegem,MATCH(Qualification!H445,libgem,0)),""),Qualification!H445),"")</f>
        <v/>
      </c>
      <c r="H435" s="26" t="str">
        <f>IF(A435&lt;&gt;"",IF(Qualification!Y445=TRUE,INDEX(libcatidinst,MATCH(Qualification!P445,libinst,0)),""),"")</f>
        <v/>
      </c>
      <c r="I435" s="26" t="str">
        <f>IF(OR(A435="",ISBLANK(Qualification!P445)),"",IF(Qualification!Y445=TRUE,INDEX(codeinst,MATCH(Qualification!P445,libinst,0)),Qualification!P445))</f>
        <v/>
      </c>
      <c r="J435" s="26" t="str">
        <f>IF(OR(A435="",ISBLANK(Qualification!Q445)),"",IF(Qualification!Z445=TRUE,INDEX(codetform,MATCH(Qualification!Q445,libtform,0)),Qualification!Q445))</f>
        <v/>
      </c>
      <c r="K435" s="26" t="str">
        <f t="shared" si="6"/>
        <v/>
      </c>
      <c r="L435" s="104" t="str">
        <f>IF(OR(A435="",ISBLANK(Qualification!R445)),"",Qualification!R445)</f>
        <v/>
      </c>
      <c r="M435" s="50" t="str">
        <f>IF(OR(A435="",ISBLANK(Qualification!S445)),"",Qualification!S445)</f>
        <v/>
      </c>
      <c r="N435" s="50" t="str">
        <f>IF(OR(A435="",ISBLANK(Qualification!T445)),"",IF(Qualification!AC445=TRUE,INDEX(coderesult,MATCH(Qualification!T445,libresult,0)),Qualification!T445))</f>
        <v/>
      </c>
      <c r="O435" s="50" t="str">
        <f>IF(OR(A435="",ISBLANK(Qualification!U445),Qualification!U445="-"),"",IF(ISNA(MATCH(Qualification!U445,libtwolang,0)),Qualification!U445,IF(Qualification!AC445=TRUE,INDEX(codetwolang,MATCH(Qualification!U445,libtwolang,0)),Qualification!U445)))</f>
        <v/>
      </c>
      <c r="P435" s="50" t="str">
        <f>IF(OR(A435="",ISBLANK(Qualification!V445)),"",Qualification!V445)</f>
        <v/>
      </c>
    </row>
    <row r="436" spans="1:16">
      <c r="A436" s="26" t="str">
        <f>IF(Qualification!$A446&lt;&gt;"",IF(Qualification!C446&lt;&gt;"",IF(Qualification!C446="LOC.ID",CONCATENATE("LOC.",Qualification!AG$12),Qualification!C446),""),"")</f>
        <v/>
      </c>
      <c r="B436" s="51" t="str">
        <f>IF(A436&lt;&gt;"",Qualification!J446,"")</f>
        <v/>
      </c>
      <c r="C436" s="26" t="str">
        <f>IF(A436&lt;&gt;"",IF(Qualification!E446=TRUE,INDEX(codesex,MATCH(Qualification!D446,libsex,0)),Qualification!D446),"")</f>
        <v/>
      </c>
      <c r="D436" s="104" t="str">
        <f>IF(OR(A436="",ISBLANK(Qualification!F446)),"",Qualification!F446)</f>
        <v/>
      </c>
      <c r="E436" s="26" t="str">
        <f>IF(A436&lt;&gt;"",IF(Qualification!I446=TRUE,IF(INDEX(codegem,MATCH(Qualification!H446,libgem,0))&lt;8000,INDEX(codegem,MATCH(Qualification!H446,libgem,0)),""),Qualification!H446),"")</f>
        <v/>
      </c>
      <c r="F436" s="26" t="str">
        <f>IF(A436&lt;&gt;"",IF(Qualification!I446=TRUE,INDEX(codegemhist,MATCH(Qualification!H446,libgem,0)),""),"")</f>
        <v/>
      </c>
      <c r="G436" s="26" t="str">
        <f>IF(A436&lt;&gt;"",IF(Qualification!I446=TRUE,IF(INDEX(codegem,MATCH(Qualification!H446,libgem,0))&gt;=8000,INDEX(codegem,MATCH(Qualification!H446,libgem,0)),""),Qualification!H446),"")</f>
        <v/>
      </c>
      <c r="H436" s="26" t="str">
        <f>IF(A436&lt;&gt;"",IF(Qualification!Y446=TRUE,INDEX(libcatidinst,MATCH(Qualification!P446,libinst,0)),""),"")</f>
        <v/>
      </c>
      <c r="I436" s="26" t="str">
        <f>IF(OR(A436="",ISBLANK(Qualification!P446)),"",IF(Qualification!Y446=TRUE,INDEX(codeinst,MATCH(Qualification!P446,libinst,0)),Qualification!P446))</f>
        <v/>
      </c>
      <c r="J436" s="26" t="str">
        <f>IF(OR(A436="",ISBLANK(Qualification!Q446)),"",IF(Qualification!Z446=TRUE,INDEX(codetform,MATCH(Qualification!Q446,libtform,0)),Qualification!Q446))</f>
        <v/>
      </c>
      <c r="K436" s="26" t="str">
        <f t="shared" si="6"/>
        <v/>
      </c>
      <c r="L436" s="104" t="str">
        <f>IF(OR(A436="",ISBLANK(Qualification!R446)),"",Qualification!R446)</f>
        <v/>
      </c>
      <c r="M436" s="50" t="str">
        <f>IF(OR(A436="",ISBLANK(Qualification!S446)),"",Qualification!S446)</f>
        <v/>
      </c>
      <c r="N436" s="50" t="str">
        <f>IF(OR(A436="",ISBLANK(Qualification!T446)),"",IF(Qualification!AC446=TRUE,INDEX(coderesult,MATCH(Qualification!T446,libresult,0)),Qualification!T446))</f>
        <v/>
      </c>
      <c r="O436" s="50" t="str">
        <f>IF(OR(A436="",ISBLANK(Qualification!U446),Qualification!U446="-"),"",IF(ISNA(MATCH(Qualification!U446,libtwolang,0)),Qualification!U446,IF(Qualification!AC446=TRUE,INDEX(codetwolang,MATCH(Qualification!U446,libtwolang,0)),Qualification!U446)))</f>
        <v/>
      </c>
      <c r="P436" s="50" t="str">
        <f>IF(OR(A436="",ISBLANK(Qualification!V446)),"",Qualification!V446)</f>
        <v/>
      </c>
    </row>
    <row r="437" spans="1:16">
      <c r="A437" s="26" t="str">
        <f>IF(Qualification!$A447&lt;&gt;"",IF(Qualification!C447&lt;&gt;"",IF(Qualification!C447="LOC.ID",CONCATENATE("LOC.",Qualification!AG$12),Qualification!C447),""),"")</f>
        <v/>
      </c>
      <c r="B437" s="51" t="str">
        <f>IF(A437&lt;&gt;"",Qualification!J447,"")</f>
        <v/>
      </c>
      <c r="C437" s="26" t="str">
        <f>IF(A437&lt;&gt;"",IF(Qualification!E447=TRUE,INDEX(codesex,MATCH(Qualification!D447,libsex,0)),Qualification!D447),"")</f>
        <v/>
      </c>
      <c r="D437" s="104" t="str">
        <f>IF(OR(A437="",ISBLANK(Qualification!F447)),"",Qualification!F447)</f>
        <v/>
      </c>
      <c r="E437" s="26" t="str">
        <f>IF(A437&lt;&gt;"",IF(Qualification!I447=TRUE,IF(INDEX(codegem,MATCH(Qualification!H447,libgem,0))&lt;8000,INDEX(codegem,MATCH(Qualification!H447,libgem,0)),""),Qualification!H447),"")</f>
        <v/>
      </c>
      <c r="F437" s="26" t="str">
        <f>IF(A437&lt;&gt;"",IF(Qualification!I447=TRUE,INDEX(codegemhist,MATCH(Qualification!H447,libgem,0)),""),"")</f>
        <v/>
      </c>
      <c r="G437" s="26" t="str">
        <f>IF(A437&lt;&gt;"",IF(Qualification!I447=TRUE,IF(INDEX(codegem,MATCH(Qualification!H447,libgem,0))&gt;=8000,INDEX(codegem,MATCH(Qualification!H447,libgem,0)),""),Qualification!H447),"")</f>
        <v/>
      </c>
      <c r="H437" s="26" t="str">
        <f>IF(A437&lt;&gt;"",IF(Qualification!Y447=TRUE,INDEX(libcatidinst,MATCH(Qualification!P447,libinst,0)),""),"")</f>
        <v/>
      </c>
      <c r="I437" s="26" t="str">
        <f>IF(OR(A437="",ISBLANK(Qualification!P447)),"",IF(Qualification!Y447=TRUE,INDEX(codeinst,MATCH(Qualification!P447,libinst,0)),Qualification!P447))</f>
        <v/>
      </c>
      <c r="J437" s="26" t="str">
        <f>IF(OR(A437="",ISBLANK(Qualification!Q447)),"",IF(Qualification!Z447=TRUE,INDEX(codetform,MATCH(Qualification!Q447,libtform,0)),Qualification!Q447))</f>
        <v/>
      </c>
      <c r="K437" s="26" t="str">
        <f t="shared" si="6"/>
        <v/>
      </c>
      <c r="L437" s="104" t="str">
        <f>IF(OR(A437="",ISBLANK(Qualification!R447)),"",Qualification!R447)</f>
        <v/>
      </c>
      <c r="M437" s="50" t="str">
        <f>IF(OR(A437="",ISBLANK(Qualification!S447)),"",Qualification!S447)</f>
        <v/>
      </c>
      <c r="N437" s="50" t="str">
        <f>IF(OR(A437="",ISBLANK(Qualification!T447)),"",IF(Qualification!AC447=TRUE,INDEX(coderesult,MATCH(Qualification!T447,libresult,0)),Qualification!T447))</f>
        <v/>
      </c>
      <c r="O437" s="50" t="str">
        <f>IF(OR(A437="",ISBLANK(Qualification!U447),Qualification!U447="-"),"",IF(ISNA(MATCH(Qualification!U447,libtwolang,0)),Qualification!U447,IF(Qualification!AC447=TRUE,INDEX(codetwolang,MATCH(Qualification!U447,libtwolang,0)),Qualification!U447)))</f>
        <v/>
      </c>
      <c r="P437" s="50" t="str">
        <f>IF(OR(A437="",ISBLANK(Qualification!V447)),"",Qualification!V447)</f>
        <v/>
      </c>
    </row>
    <row r="438" spans="1:16">
      <c r="A438" s="26" t="str">
        <f>IF(Qualification!$A448&lt;&gt;"",IF(Qualification!C448&lt;&gt;"",IF(Qualification!C448="LOC.ID",CONCATENATE("LOC.",Qualification!AG$12),Qualification!C448),""),"")</f>
        <v/>
      </c>
      <c r="B438" s="51" t="str">
        <f>IF(A438&lt;&gt;"",Qualification!J448,"")</f>
        <v/>
      </c>
      <c r="C438" s="26" t="str">
        <f>IF(A438&lt;&gt;"",IF(Qualification!E448=TRUE,INDEX(codesex,MATCH(Qualification!D448,libsex,0)),Qualification!D448),"")</f>
        <v/>
      </c>
      <c r="D438" s="104" t="str">
        <f>IF(OR(A438="",ISBLANK(Qualification!F448)),"",Qualification!F448)</f>
        <v/>
      </c>
      <c r="E438" s="26" t="str">
        <f>IF(A438&lt;&gt;"",IF(Qualification!I448=TRUE,IF(INDEX(codegem,MATCH(Qualification!H448,libgem,0))&lt;8000,INDEX(codegem,MATCH(Qualification!H448,libgem,0)),""),Qualification!H448),"")</f>
        <v/>
      </c>
      <c r="F438" s="26" t="str">
        <f>IF(A438&lt;&gt;"",IF(Qualification!I448=TRUE,INDEX(codegemhist,MATCH(Qualification!H448,libgem,0)),""),"")</f>
        <v/>
      </c>
      <c r="G438" s="26" t="str">
        <f>IF(A438&lt;&gt;"",IF(Qualification!I448=TRUE,IF(INDEX(codegem,MATCH(Qualification!H448,libgem,0))&gt;=8000,INDEX(codegem,MATCH(Qualification!H448,libgem,0)),""),Qualification!H448),"")</f>
        <v/>
      </c>
      <c r="H438" s="26" t="str">
        <f>IF(A438&lt;&gt;"",IF(Qualification!Y448=TRUE,INDEX(libcatidinst,MATCH(Qualification!P448,libinst,0)),""),"")</f>
        <v/>
      </c>
      <c r="I438" s="26" t="str">
        <f>IF(OR(A438="",ISBLANK(Qualification!P448)),"",IF(Qualification!Y448=TRUE,INDEX(codeinst,MATCH(Qualification!P448,libinst,0)),Qualification!P448))</f>
        <v/>
      </c>
      <c r="J438" s="26" t="str">
        <f>IF(OR(A438="",ISBLANK(Qualification!Q448)),"",IF(Qualification!Z448=TRUE,INDEX(codetform,MATCH(Qualification!Q448,libtform,0)),Qualification!Q448))</f>
        <v/>
      </c>
      <c r="K438" s="26" t="str">
        <f t="shared" si="6"/>
        <v/>
      </c>
      <c r="L438" s="104" t="str">
        <f>IF(OR(A438="",ISBLANK(Qualification!R448)),"",Qualification!R448)</f>
        <v/>
      </c>
      <c r="M438" s="50" t="str">
        <f>IF(OR(A438="",ISBLANK(Qualification!S448)),"",Qualification!S448)</f>
        <v/>
      </c>
      <c r="N438" s="50" t="str">
        <f>IF(OR(A438="",ISBLANK(Qualification!T448)),"",IF(Qualification!AC448=TRUE,INDEX(coderesult,MATCH(Qualification!T448,libresult,0)),Qualification!T448))</f>
        <v/>
      </c>
      <c r="O438" s="50" t="str">
        <f>IF(OR(A438="",ISBLANK(Qualification!U448),Qualification!U448="-"),"",IF(ISNA(MATCH(Qualification!U448,libtwolang,0)),Qualification!U448,IF(Qualification!AC448=TRUE,INDEX(codetwolang,MATCH(Qualification!U448,libtwolang,0)),Qualification!U448)))</f>
        <v/>
      </c>
      <c r="P438" s="50" t="str">
        <f>IF(OR(A438="",ISBLANK(Qualification!V448)),"",Qualification!V448)</f>
        <v/>
      </c>
    </row>
    <row r="439" spans="1:16">
      <c r="A439" s="26" t="str">
        <f>IF(Qualification!$A449&lt;&gt;"",IF(Qualification!C449&lt;&gt;"",IF(Qualification!C449="LOC.ID",CONCATENATE("LOC.",Qualification!AG$12),Qualification!C449),""),"")</f>
        <v/>
      </c>
      <c r="B439" s="51" t="str">
        <f>IF(A439&lt;&gt;"",Qualification!J449,"")</f>
        <v/>
      </c>
      <c r="C439" s="26" t="str">
        <f>IF(A439&lt;&gt;"",IF(Qualification!E449=TRUE,INDEX(codesex,MATCH(Qualification!D449,libsex,0)),Qualification!D449),"")</f>
        <v/>
      </c>
      <c r="D439" s="104" t="str">
        <f>IF(OR(A439="",ISBLANK(Qualification!F449)),"",Qualification!F449)</f>
        <v/>
      </c>
      <c r="E439" s="26" t="str">
        <f>IF(A439&lt;&gt;"",IF(Qualification!I449=TRUE,IF(INDEX(codegem,MATCH(Qualification!H449,libgem,0))&lt;8000,INDEX(codegem,MATCH(Qualification!H449,libgem,0)),""),Qualification!H449),"")</f>
        <v/>
      </c>
      <c r="F439" s="26" t="str">
        <f>IF(A439&lt;&gt;"",IF(Qualification!I449=TRUE,INDEX(codegemhist,MATCH(Qualification!H449,libgem,0)),""),"")</f>
        <v/>
      </c>
      <c r="G439" s="26" t="str">
        <f>IF(A439&lt;&gt;"",IF(Qualification!I449=TRUE,IF(INDEX(codegem,MATCH(Qualification!H449,libgem,0))&gt;=8000,INDEX(codegem,MATCH(Qualification!H449,libgem,0)),""),Qualification!H449),"")</f>
        <v/>
      </c>
      <c r="H439" s="26" t="str">
        <f>IF(A439&lt;&gt;"",IF(Qualification!Y449=TRUE,INDEX(libcatidinst,MATCH(Qualification!P449,libinst,0)),""),"")</f>
        <v/>
      </c>
      <c r="I439" s="26" t="str">
        <f>IF(OR(A439="",ISBLANK(Qualification!P449)),"",IF(Qualification!Y449=TRUE,INDEX(codeinst,MATCH(Qualification!P449,libinst,0)),Qualification!P449))</f>
        <v/>
      </c>
      <c r="J439" s="26" t="str">
        <f>IF(OR(A439="",ISBLANK(Qualification!Q449)),"",IF(Qualification!Z449=TRUE,INDEX(codetform,MATCH(Qualification!Q449,libtform,0)),Qualification!Q449))</f>
        <v/>
      </c>
      <c r="K439" s="26" t="str">
        <f t="shared" si="6"/>
        <v/>
      </c>
      <c r="L439" s="104" t="str">
        <f>IF(OR(A439="",ISBLANK(Qualification!R449)),"",Qualification!R449)</f>
        <v/>
      </c>
      <c r="M439" s="50" t="str">
        <f>IF(OR(A439="",ISBLANK(Qualification!S449)),"",Qualification!S449)</f>
        <v/>
      </c>
      <c r="N439" s="50" t="str">
        <f>IF(OR(A439="",ISBLANK(Qualification!T449)),"",IF(Qualification!AC449=TRUE,INDEX(coderesult,MATCH(Qualification!T449,libresult,0)),Qualification!T449))</f>
        <v/>
      </c>
      <c r="O439" s="50" t="str">
        <f>IF(OR(A439="",ISBLANK(Qualification!U449),Qualification!U449="-"),"",IF(ISNA(MATCH(Qualification!U449,libtwolang,0)),Qualification!U449,IF(Qualification!AC449=TRUE,INDEX(codetwolang,MATCH(Qualification!U449,libtwolang,0)),Qualification!U449)))</f>
        <v/>
      </c>
      <c r="P439" s="50" t="str">
        <f>IF(OR(A439="",ISBLANK(Qualification!V449)),"",Qualification!V449)</f>
        <v/>
      </c>
    </row>
    <row r="440" spans="1:16">
      <c r="A440" s="26" t="str">
        <f>IF(Qualification!$A450&lt;&gt;"",IF(Qualification!C450&lt;&gt;"",IF(Qualification!C450="LOC.ID",CONCATENATE("LOC.",Qualification!AG$12),Qualification!C450),""),"")</f>
        <v/>
      </c>
      <c r="B440" s="51" t="str">
        <f>IF(A440&lt;&gt;"",Qualification!J450,"")</f>
        <v/>
      </c>
      <c r="C440" s="26" t="str">
        <f>IF(A440&lt;&gt;"",IF(Qualification!E450=TRUE,INDEX(codesex,MATCH(Qualification!D450,libsex,0)),Qualification!D450),"")</f>
        <v/>
      </c>
      <c r="D440" s="104" t="str">
        <f>IF(OR(A440="",ISBLANK(Qualification!F450)),"",Qualification!F450)</f>
        <v/>
      </c>
      <c r="E440" s="26" t="str">
        <f>IF(A440&lt;&gt;"",IF(Qualification!I450=TRUE,IF(INDEX(codegem,MATCH(Qualification!H450,libgem,0))&lt;8000,INDEX(codegem,MATCH(Qualification!H450,libgem,0)),""),Qualification!H450),"")</f>
        <v/>
      </c>
      <c r="F440" s="26" t="str">
        <f>IF(A440&lt;&gt;"",IF(Qualification!I450=TRUE,INDEX(codegemhist,MATCH(Qualification!H450,libgem,0)),""),"")</f>
        <v/>
      </c>
      <c r="G440" s="26" t="str">
        <f>IF(A440&lt;&gt;"",IF(Qualification!I450=TRUE,IF(INDEX(codegem,MATCH(Qualification!H450,libgem,0))&gt;=8000,INDEX(codegem,MATCH(Qualification!H450,libgem,0)),""),Qualification!H450),"")</f>
        <v/>
      </c>
      <c r="H440" s="26" t="str">
        <f>IF(A440&lt;&gt;"",IF(Qualification!Y450=TRUE,INDEX(libcatidinst,MATCH(Qualification!P450,libinst,0)),""),"")</f>
        <v/>
      </c>
      <c r="I440" s="26" t="str">
        <f>IF(OR(A440="",ISBLANK(Qualification!P450)),"",IF(Qualification!Y450=TRUE,INDEX(codeinst,MATCH(Qualification!P450,libinst,0)),Qualification!P450))</f>
        <v/>
      </c>
      <c r="J440" s="26" t="str">
        <f>IF(OR(A440="",ISBLANK(Qualification!Q450)),"",IF(Qualification!Z450=TRUE,INDEX(codetform,MATCH(Qualification!Q450,libtform,0)),Qualification!Q450))</f>
        <v/>
      </c>
      <c r="K440" s="26" t="str">
        <f t="shared" si="6"/>
        <v/>
      </c>
      <c r="L440" s="104" t="str">
        <f>IF(OR(A440="",ISBLANK(Qualification!R450)),"",Qualification!R450)</f>
        <v/>
      </c>
      <c r="M440" s="50" t="str">
        <f>IF(OR(A440="",ISBLANK(Qualification!S450)),"",Qualification!S450)</f>
        <v/>
      </c>
      <c r="N440" s="50" t="str">
        <f>IF(OR(A440="",ISBLANK(Qualification!T450)),"",IF(Qualification!AC450=TRUE,INDEX(coderesult,MATCH(Qualification!T450,libresult,0)),Qualification!T450))</f>
        <v/>
      </c>
      <c r="O440" s="50" t="str">
        <f>IF(OR(A440="",ISBLANK(Qualification!U450),Qualification!U450="-"),"",IF(ISNA(MATCH(Qualification!U450,libtwolang,0)),Qualification!U450,IF(Qualification!AC450=TRUE,INDEX(codetwolang,MATCH(Qualification!U450,libtwolang,0)),Qualification!U450)))</f>
        <v/>
      </c>
      <c r="P440" s="50" t="str">
        <f>IF(OR(A440="",ISBLANK(Qualification!V450)),"",Qualification!V450)</f>
        <v/>
      </c>
    </row>
    <row r="441" spans="1:16">
      <c r="A441" s="26" t="str">
        <f>IF(Qualification!$A451&lt;&gt;"",IF(Qualification!C451&lt;&gt;"",IF(Qualification!C451="LOC.ID",CONCATENATE("LOC.",Qualification!AG$12),Qualification!C451),""),"")</f>
        <v/>
      </c>
      <c r="B441" s="51" t="str">
        <f>IF(A441&lt;&gt;"",Qualification!J451,"")</f>
        <v/>
      </c>
      <c r="C441" s="26" t="str">
        <f>IF(A441&lt;&gt;"",IF(Qualification!E451=TRUE,INDEX(codesex,MATCH(Qualification!D451,libsex,0)),Qualification!D451),"")</f>
        <v/>
      </c>
      <c r="D441" s="104" t="str">
        <f>IF(OR(A441="",ISBLANK(Qualification!F451)),"",Qualification!F451)</f>
        <v/>
      </c>
      <c r="E441" s="26" t="str">
        <f>IF(A441&lt;&gt;"",IF(Qualification!I451=TRUE,IF(INDEX(codegem,MATCH(Qualification!H451,libgem,0))&lt;8000,INDEX(codegem,MATCH(Qualification!H451,libgem,0)),""),Qualification!H451),"")</f>
        <v/>
      </c>
      <c r="F441" s="26" t="str">
        <f>IF(A441&lt;&gt;"",IF(Qualification!I451=TRUE,INDEX(codegemhist,MATCH(Qualification!H451,libgem,0)),""),"")</f>
        <v/>
      </c>
      <c r="G441" s="26" t="str">
        <f>IF(A441&lt;&gt;"",IF(Qualification!I451=TRUE,IF(INDEX(codegem,MATCH(Qualification!H451,libgem,0))&gt;=8000,INDEX(codegem,MATCH(Qualification!H451,libgem,0)),""),Qualification!H451),"")</f>
        <v/>
      </c>
      <c r="H441" s="26" t="str">
        <f>IF(A441&lt;&gt;"",IF(Qualification!Y451=TRUE,INDEX(libcatidinst,MATCH(Qualification!P451,libinst,0)),""),"")</f>
        <v/>
      </c>
      <c r="I441" s="26" t="str">
        <f>IF(OR(A441="",ISBLANK(Qualification!P451)),"",IF(Qualification!Y451=TRUE,INDEX(codeinst,MATCH(Qualification!P451,libinst,0)),Qualification!P451))</f>
        <v/>
      </c>
      <c r="J441" s="26" t="str">
        <f>IF(OR(A441="",ISBLANK(Qualification!Q451)),"",IF(Qualification!Z451=TRUE,INDEX(codetform,MATCH(Qualification!Q451,libtform,0)),Qualification!Q451))</f>
        <v/>
      </c>
      <c r="K441" s="26" t="str">
        <f t="shared" si="6"/>
        <v/>
      </c>
      <c r="L441" s="104" t="str">
        <f>IF(OR(A441="",ISBLANK(Qualification!R451)),"",Qualification!R451)</f>
        <v/>
      </c>
      <c r="M441" s="50" t="str">
        <f>IF(OR(A441="",ISBLANK(Qualification!S451)),"",Qualification!S451)</f>
        <v/>
      </c>
      <c r="N441" s="50" t="str">
        <f>IF(OR(A441="",ISBLANK(Qualification!T451)),"",IF(Qualification!AC451=TRUE,INDEX(coderesult,MATCH(Qualification!T451,libresult,0)),Qualification!T451))</f>
        <v/>
      </c>
      <c r="O441" s="50" t="str">
        <f>IF(OR(A441="",ISBLANK(Qualification!U451),Qualification!U451="-"),"",IF(ISNA(MATCH(Qualification!U451,libtwolang,0)),Qualification!U451,IF(Qualification!AC451=TRUE,INDEX(codetwolang,MATCH(Qualification!U451,libtwolang,0)),Qualification!U451)))</f>
        <v/>
      </c>
      <c r="P441" s="50" t="str">
        <f>IF(OR(A441="",ISBLANK(Qualification!V451)),"",Qualification!V451)</f>
        <v/>
      </c>
    </row>
    <row r="442" spans="1:16">
      <c r="A442" s="26" t="str">
        <f>IF(Qualification!$A452&lt;&gt;"",IF(Qualification!C452&lt;&gt;"",IF(Qualification!C452="LOC.ID",CONCATENATE("LOC.",Qualification!AG$12),Qualification!C452),""),"")</f>
        <v/>
      </c>
      <c r="B442" s="51" t="str">
        <f>IF(A442&lt;&gt;"",Qualification!J452,"")</f>
        <v/>
      </c>
      <c r="C442" s="26" t="str">
        <f>IF(A442&lt;&gt;"",IF(Qualification!E452=TRUE,INDEX(codesex,MATCH(Qualification!D452,libsex,0)),Qualification!D452),"")</f>
        <v/>
      </c>
      <c r="D442" s="104" t="str">
        <f>IF(OR(A442="",ISBLANK(Qualification!F452)),"",Qualification!F452)</f>
        <v/>
      </c>
      <c r="E442" s="26" t="str">
        <f>IF(A442&lt;&gt;"",IF(Qualification!I452=TRUE,IF(INDEX(codegem,MATCH(Qualification!H452,libgem,0))&lt;8000,INDEX(codegem,MATCH(Qualification!H452,libgem,0)),""),Qualification!H452),"")</f>
        <v/>
      </c>
      <c r="F442" s="26" t="str">
        <f>IF(A442&lt;&gt;"",IF(Qualification!I452=TRUE,INDEX(codegemhist,MATCH(Qualification!H452,libgem,0)),""),"")</f>
        <v/>
      </c>
      <c r="G442" s="26" t="str">
        <f>IF(A442&lt;&gt;"",IF(Qualification!I452=TRUE,IF(INDEX(codegem,MATCH(Qualification!H452,libgem,0))&gt;=8000,INDEX(codegem,MATCH(Qualification!H452,libgem,0)),""),Qualification!H452),"")</f>
        <v/>
      </c>
      <c r="H442" s="26" t="str">
        <f>IF(A442&lt;&gt;"",IF(Qualification!Y452=TRUE,INDEX(libcatidinst,MATCH(Qualification!P452,libinst,0)),""),"")</f>
        <v/>
      </c>
      <c r="I442" s="26" t="str">
        <f>IF(OR(A442="",ISBLANK(Qualification!P452)),"",IF(Qualification!Y452=TRUE,INDEX(codeinst,MATCH(Qualification!P452,libinst,0)),Qualification!P452))</f>
        <v/>
      </c>
      <c r="J442" s="26" t="str">
        <f>IF(OR(A442="",ISBLANK(Qualification!Q452)),"",IF(Qualification!Z452=TRUE,INDEX(codetform,MATCH(Qualification!Q452,libtform,0)),Qualification!Q452))</f>
        <v/>
      </c>
      <c r="K442" s="26" t="str">
        <f t="shared" si="6"/>
        <v/>
      </c>
      <c r="L442" s="104" t="str">
        <f>IF(OR(A442="",ISBLANK(Qualification!R452)),"",Qualification!R452)</f>
        <v/>
      </c>
      <c r="M442" s="50" t="str">
        <f>IF(OR(A442="",ISBLANK(Qualification!S452)),"",Qualification!S452)</f>
        <v/>
      </c>
      <c r="N442" s="50" t="str">
        <f>IF(OR(A442="",ISBLANK(Qualification!T452)),"",IF(Qualification!AC452=TRUE,INDEX(coderesult,MATCH(Qualification!T452,libresult,0)),Qualification!T452))</f>
        <v/>
      </c>
      <c r="O442" s="50" t="str">
        <f>IF(OR(A442="",ISBLANK(Qualification!U452),Qualification!U452="-"),"",IF(ISNA(MATCH(Qualification!U452,libtwolang,0)),Qualification!U452,IF(Qualification!AC452=TRUE,INDEX(codetwolang,MATCH(Qualification!U452,libtwolang,0)),Qualification!U452)))</f>
        <v/>
      </c>
      <c r="P442" s="50" t="str">
        <f>IF(OR(A442="",ISBLANK(Qualification!V452)),"",Qualification!V452)</f>
        <v/>
      </c>
    </row>
    <row r="443" spans="1:16">
      <c r="A443" s="26" t="str">
        <f>IF(Qualification!$A453&lt;&gt;"",IF(Qualification!C453&lt;&gt;"",IF(Qualification!C453="LOC.ID",CONCATENATE("LOC.",Qualification!AG$12),Qualification!C453),""),"")</f>
        <v/>
      </c>
      <c r="B443" s="51" t="str">
        <f>IF(A443&lt;&gt;"",Qualification!J453,"")</f>
        <v/>
      </c>
      <c r="C443" s="26" t="str">
        <f>IF(A443&lt;&gt;"",IF(Qualification!E453=TRUE,INDEX(codesex,MATCH(Qualification!D453,libsex,0)),Qualification!D453),"")</f>
        <v/>
      </c>
      <c r="D443" s="104" t="str">
        <f>IF(OR(A443="",ISBLANK(Qualification!F453)),"",Qualification!F453)</f>
        <v/>
      </c>
      <c r="E443" s="26" t="str">
        <f>IF(A443&lt;&gt;"",IF(Qualification!I453=TRUE,IF(INDEX(codegem,MATCH(Qualification!H453,libgem,0))&lt;8000,INDEX(codegem,MATCH(Qualification!H453,libgem,0)),""),Qualification!H453),"")</f>
        <v/>
      </c>
      <c r="F443" s="26" t="str">
        <f>IF(A443&lt;&gt;"",IF(Qualification!I453=TRUE,INDEX(codegemhist,MATCH(Qualification!H453,libgem,0)),""),"")</f>
        <v/>
      </c>
      <c r="G443" s="26" t="str">
        <f>IF(A443&lt;&gt;"",IF(Qualification!I453=TRUE,IF(INDEX(codegem,MATCH(Qualification!H453,libgem,0))&gt;=8000,INDEX(codegem,MATCH(Qualification!H453,libgem,0)),""),Qualification!H453),"")</f>
        <v/>
      </c>
      <c r="H443" s="26" t="str">
        <f>IF(A443&lt;&gt;"",IF(Qualification!Y453=TRUE,INDEX(libcatidinst,MATCH(Qualification!P453,libinst,0)),""),"")</f>
        <v/>
      </c>
      <c r="I443" s="26" t="str">
        <f>IF(OR(A443="",ISBLANK(Qualification!P453)),"",IF(Qualification!Y453=TRUE,INDEX(codeinst,MATCH(Qualification!P453,libinst,0)),Qualification!P453))</f>
        <v/>
      </c>
      <c r="J443" s="26" t="str">
        <f>IF(OR(A443="",ISBLANK(Qualification!Q453)),"",IF(Qualification!Z453=TRUE,INDEX(codetform,MATCH(Qualification!Q453,libtform,0)),Qualification!Q453))</f>
        <v/>
      </c>
      <c r="K443" s="26" t="str">
        <f t="shared" si="6"/>
        <v/>
      </c>
      <c r="L443" s="104" t="str">
        <f>IF(OR(A443="",ISBLANK(Qualification!R453)),"",Qualification!R453)</f>
        <v/>
      </c>
      <c r="M443" s="50" t="str">
        <f>IF(OR(A443="",ISBLANK(Qualification!S453)),"",Qualification!S453)</f>
        <v/>
      </c>
      <c r="N443" s="50" t="str">
        <f>IF(OR(A443="",ISBLANK(Qualification!T453)),"",IF(Qualification!AC453=TRUE,INDEX(coderesult,MATCH(Qualification!T453,libresult,0)),Qualification!T453))</f>
        <v/>
      </c>
      <c r="O443" s="50" t="str">
        <f>IF(OR(A443="",ISBLANK(Qualification!U453),Qualification!U453="-"),"",IF(ISNA(MATCH(Qualification!U453,libtwolang,0)),Qualification!U453,IF(Qualification!AC453=TRUE,INDEX(codetwolang,MATCH(Qualification!U453,libtwolang,0)),Qualification!U453)))</f>
        <v/>
      </c>
      <c r="P443" s="50" t="str">
        <f>IF(OR(A443="",ISBLANK(Qualification!V453)),"",Qualification!V453)</f>
        <v/>
      </c>
    </row>
    <row r="444" spans="1:16">
      <c r="A444" s="26" t="str">
        <f>IF(Qualification!$A454&lt;&gt;"",IF(Qualification!C454&lt;&gt;"",IF(Qualification!C454="LOC.ID",CONCATENATE("LOC.",Qualification!AG$12),Qualification!C454),""),"")</f>
        <v/>
      </c>
      <c r="B444" s="51" t="str">
        <f>IF(A444&lt;&gt;"",Qualification!J454,"")</f>
        <v/>
      </c>
      <c r="C444" s="26" t="str">
        <f>IF(A444&lt;&gt;"",IF(Qualification!E454=TRUE,INDEX(codesex,MATCH(Qualification!D454,libsex,0)),Qualification!D454),"")</f>
        <v/>
      </c>
      <c r="D444" s="104" t="str">
        <f>IF(OR(A444="",ISBLANK(Qualification!F454)),"",Qualification!F454)</f>
        <v/>
      </c>
      <c r="E444" s="26" t="str">
        <f>IF(A444&lt;&gt;"",IF(Qualification!I454=TRUE,IF(INDEX(codegem,MATCH(Qualification!H454,libgem,0))&lt;8000,INDEX(codegem,MATCH(Qualification!H454,libgem,0)),""),Qualification!H454),"")</f>
        <v/>
      </c>
      <c r="F444" s="26" t="str">
        <f>IF(A444&lt;&gt;"",IF(Qualification!I454=TRUE,INDEX(codegemhist,MATCH(Qualification!H454,libgem,0)),""),"")</f>
        <v/>
      </c>
      <c r="G444" s="26" t="str">
        <f>IF(A444&lt;&gt;"",IF(Qualification!I454=TRUE,IF(INDEX(codegem,MATCH(Qualification!H454,libgem,0))&gt;=8000,INDEX(codegem,MATCH(Qualification!H454,libgem,0)),""),Qualification!H454),"")</f>
        <v/>
      </c>
      <c r="H444" s="26" t="str">
        <f>IF(A444&lt;&gt;"",IF(Qualification!Y454=TRUE,INDEX(libcatidinst,MATCH(Qualification!P454,libinst,0)),""),"")</f>
        <v/>
      </c>
      <c r="I444" s="26" t="str">
        <f>IF(OR(A444="",ISBLANK(Qualification!P454)),"",IF(Qualification!Y454=TRUE,INDEX(codeinst,MATCH(Qualification!P454,libinst,0)),Qualification!P454))</f>
        <v/>
      </c>
      <c r="J444" s="26" t="str">
        <f>IF(OR(A444="",ISBLANK(Qualification!Q454)),"",IF(Qualification!Z454=TRUE,INDEX(codetform,MATCH(Qualification!Q454,libtform,0)),Qualification!Q454))</f>
        <v/>
      </c>
      <c r="K444" s="26" t="str">
        <f t="shared" si="6"/>
        <v/>
      </c>
      <c r="L444" s="104" t="str">
        <f>IF(OR(A444="",ISBLANK(Qualification!R454)),"",Qualification!R454)</f>
        <v/>
      </c>
      <c r="M444" s="50" t="str">
        <f>IF(OR(A444="",ISBLANK(Qualification!S454)),"",Qualification!S454)</f>
        <v/>
      </c>
      <c r="N444" s="50" t="str">
        <f>IF(OR(A444="",ISBLANK(Qualification!T454)),"",IF(Qualification!AC454=TRUE,INDEX(coderesult,MATCH(Qualification!T454,libresult,0)),Qualification!T454))</f>
        <v/>
      </c>
      <c r="O444" s="50" t="str">
        <f>IF(OR(A444="",ISBLANK(Qualification!U454),Qualification!U454="-"),"",IF(ISNA(MATCH(Qualification!U454,libtwolang,0)),Qualification!U454,IF(Qualification!AC454=TRUE,INDEX(codetwolang,MATCH(Qualification!U454,libtwolang,0)),Qualification!U454)))</f>
        <v/>
      </c>
      <c r="P444" s="50" t="str">
        <f>IF(OR(A444="",ISBLANK(Qualification!V454)),"",Qualification!V454)</f>
        <v/>
      </c>
    </row>
    <row r="445" spans="1:16">
      <c r="A445" s="26" t="str">
        <f>IF(Qualification!$A455&lt;&gt;"",IF(Qualification!C455&lt;&gt;"",IF(Qualification!C455="LOC.ID",CONCATENATE("LOC.",Qualification!AG$12),Qualification!C455),""),"")</f>
        <v/>
      </c>
      <c r="B445" s="51" t="str">
        <f>IF(A445&lt;&gt;"",Qualification!J455,"")</f>
        <v/>
      </c>
      <c r="C445" s="26" t="str">
        <f>IF(A445&lt;&gt;"",IF(Qualification!E455=TRUE,INDEX(codesex,MATCH(Qualification!D455,libsex,0)),Qualification!D455),"")</f>
        <v/>
      </c>
      <c r="D445" s="104" t="str">
        <f>IF(OR(A445="",ISBLANK(Qualification!F455)),"",Qualification!F455)</f>
        <v/>
      </c>
      <c r="E445" s="26" t="str">
        <f>IF(A445&lt;&gt;"",IF(Qualification!I455=TRUE,IF(INDEX(codegem,MATCH(Qualification!H455,libgem,0))&lt;8000,INDEX(codegem,MATCH(Qualification!H455,libgem,0)),""),Qualification!H455),"")</f>
        <v/>
      </c>
      <c r="F445" s="26" t="str">
        <f>IF(A445&lt;&gt;"",IF(Qualification!I455=TRUE,INDEX(codegemhist,MATCH(Qualification!H455,libgem,0)),""),"")</f>
        <v/>
      </c>
      <c r="G445" s="26" t="str">
        <f>IF(A445&lt;&gt;"",IF(Qualification!I455=TRUE,IF(INDEX(codegem,MATCH(Qualification!H455,libgem,0))&gt;=8000,INDEX(codegem,MATCH(Qualification!H455,libgem,0)),""),Qualification!H455),"")</f>
        <v/>
      </c>
      <c r="H445" s="26" t="str">
        <f>IF(A445&lt;&gt;"",IF(Qualification!Y455=TRUE,INDEX(libcatidinst,MATCH(Qualification!P455,libinst,0)),""),"")</f>
        <v/>
      </c>
      <c r="I445" s="26" t="str">
        <f>IF(OR(A445="",ISBLANK(Qualification!P455)),"",IF(Qualification!Y455=TRUE,INDEX(codeinst,MATCH(Qualification!P455,libinst,0)),Qualification!P455))</f>
        <v/>
      </c>
      <c r="J445" s="26" t="str">
        <f>IF(OR(A445="",ISBLANK(Qualification!Q455)),"",IF(Qualification!Z455=TRUE,INDEX(codetform,MATCH(Qualification!Q455,libtform,0)),Qualification!Q455))</f>
        <v/>
      </c>
      <c r="K445" s="26" t="str">
        <f t="shared" si="6"/>
        <v/>
      </c>
      <c r="L445" s="104" t="str">
        <f>IF(OR(A445="",ISBLANK(Qualification!R455)),"",Qualification!R455)</f>
        <v/>
      </c>
      <c r="M445" s="50" t="str">
        <f>IF(OR(A445="",ISBLANK(Qualification!S455)),"",Qualification!S455)</f>
        <v/>
      </c>
      <c r="N445" s="50" t="str">
        <f>IF(OR(A445="",ISBLANK(Qualification!T455)),"",IF(Qualification!AC455=TRUE,INDEX(coderesult,MATCH(Qualification!T455,libresult,0)),Qualification!T455))</f>
        <v/>
      </c>
      <c r="O445" s="50" t="str">
        <f>IF(OR(A445="",ISBLANK(Qualification!U455),Qualification!U455="-"),"",IF(ISNA(MATCH(Qualification!U455,libtwolang,0)),Qualification!U455,IF(Qualification!AC455=TRUE,INDEX(codetwolang,MATCH(Qualification!U455,libtwolang,0)),Qualification!U455)))</f>
        <v/>
      </c>
      <c r="P445" s="50" t="str">
        <f>IF(OR(A445="",ISBLANK(Qualification!V455)),"",Qualification!V455)</f>
        <v/>
      </c>
    </row>
    <row r="446" spans="1:16">
      <c r="A446" s="26" t="str">
        <f>IF(Qualification!$A456&lt;&gt;"",IF(Qualification!C456&lt;&gt;"",IF(Qualification!C456="LOC.ID",CONCATENATE("LOC.",Qualification!AG$12),Qualification!C456),""),"")</f>
        <v/>
      </c>
      <c r="B446" s="51" t="str">
        <f>IF(A446&lt;&gt;"",Qualification!J456,"")</f>
        <v/>
      </c>
      <c r="C446" s="26" t="str">
        <f>IF(A446&lt;&gt;"",IF(Qualification!E456=TRUE,INDEX(codesex,MATCH(Qualification!D456,libsex,0)),Qualification!D456),"")</f>
        <v/>
      </c>
      <c r="D446" s="104" t="str">
        <f>IF(OR(A446="",ISBLANK(Qualification!F456)),"",Qualification!F456)</f>
        <v/>
      </c>
      <c r="E446" s="26" t="str">
        <f>IF(A446&lt;&gt;"",IF(Qualification!I456=TRUE,IF(INDEX(codegem,MATCH(Qualification!H456,libgem,0))&lt;8000,INDEX(codegem,MATCH(Qualification!H456,libgem,0)),""),Qualification!H456),"")</f>
        <v/>
      </c>
      <c r="F446" s="26" t="str">
        <f>IF(A446&lt;&gt;"",IF(Qualification!I456=TRUE,INDEX(codegemhist,MATCH(Qualification!H456,libgem,0)),""),"")</f>
        <v/>
      </c>
      <c r="G446" s="26" t="str">
        <f>IF(A446&lt;&gt;"",IF(Qualification!I456=TRUE,IF(INDEX(codegem,MATCH(Qualification!H456,libgem,0))&gt;=8000,INDEX(codegem,MATCH(Qualification!H456,libgem,0)),""),Qualification!H456),"")</f>
        <v/>
      </c>
      <c r="H446" s="26" t="str">
        <f>IF(A446&lt;&gt;"",IF(Qualification!Y456=TRUE,INDEX(libcatidinst,MATCH(Qualification!P456,libinst,0)),""),"")</f>
        <v/>
      </c>
      <c r="I446" s="26" t="str">
        <f>IF(OR(A446="",ISBLANK(Qualification!P456)),"",IF(Qualification!Y456=TRUE,INDEX(codeinst,MATCH(Qualification!P456,libinst,0)),Qualification!P456))</f>
        <v/>
      </c>
      <c r="J446" s="26" t="str">
        <f>IF(OR(A446="",ISBLANK(Qualification!Q456)),"",IF(Qualification!Z456=TRUE,INDEX(codetform,MATCH(Qualification!Q456,libtform,0)),Qualification!Q456))</f>
        <v/>
      </c>
      <c r="K446" s="26" t="str">
        <f t="shared" si="6"/>
        <v/>
      </c>
      <c r="L446" s="104" t="str">
        <f>IF(OR(A446="",ISBLANK(Qualification!R456)),"",Qualification!R456)</f>
        <v/>
      </c>
      <c r="M446" s="50" t="str">
        <f>IF(OR(A446="",ISBLANK(Qualification!S456)),"",Qualification!S456)</f>
        <v/>
      </c>
      <c r="N446" s="50" t="str">
        <f>IF(OR(A446="",ISBLANK(Qualification!T456)),"",IF(Qualification!AC456=TRUE,INDEX(coderesult,MATCH(Qualification!T456,libresult,0)),Qualification!T456))</f>
        <v/>
      </c>
      <c r="O446" s="50" t="str">
        <f>IF(OR(A446="",ISBLANK(Qualification!U456),Qualification!U456="-"),"",IF(ISNA(MATCH(Qualification!U456,libtwolang,0)),Qualification!U456,IF(Qualification!AC456=TRUE,INDEX(codetwolang,MATCH(Qualification!U456,libtwolang,0)),Qualification!U456)))</f>
        <v/>
      </c>
      <c r="P446" s="50" t="str">
        <f>IF(OR(A446="",ISBLANK(Qualification!V456)),"",Qualification!V456)</f>
        <v/>
      </c>
    </row>
    <row r="447" spans="1:16">
      <c r="A447" s="26" t="str">
        <f>IF(Qualification!$A457&lt;&gt;"",IF(Qualification!C457&lt;&gt;"",IF(Qualification!C457="LOC.ID",CONCATENATE("LOC.",Qualification!AG$12),Qualification!C457),""),"")</f>
        <v/>
      </c>
      <c r="B447" s="51" t="str">
        <f>IF(A447&lt;&gt;"",Qualification!J457,"")</f>
        <v/>
      </c>
      <c r="C447" s="26" t="str">
        <f>IF(A447&lt;&gt;"",IF(Qualification!E457=TRUE,INDEX(codesex,MATCH(Qualification!D457,libsex,0)),Qualification!D457),"")</f>
        <v/>
      </c>
      <c r="D447" s="104" t="str">
        <f>IF(OR(A447="",ISBLANK(Qualification!F457)),"",Qualification!F457)</f>
        <v/>
      </c>
      <c r="E447" s="26" t="str">
        <f>IF(A447&lt;&gt;"",IF(Qualification!I457=TRUE,IF(INDEX(codegem,MATCH(Qualification!H457,libgem,0))&lt;8000,INDEX(codegem,MATCH(Qualification!H457,libgem,0)),""),Qualification!H457),"")</f>
        <v/>
      </c>
      <c r="F447" s="26" t="str">
        <f>IF(A447&lt;&gt;"",IF(Qualification!I457=TRUE,INDEX(codegemhist,MATCH(Qualification!H457,libgem,0)),""),"")</f>
        <v/>
      </c>
      <c r="G447" s="26" t="str">
        <f>IF(A447&lt;&gt;"",IF(Qualification!I457=TRUE,IF(INDEX(codegem,MATCH(Qualification!H457,libgem,0))&gt;=8000,INDEX(codegem,MATCH(Qualification!H457,libgem,0)),""),Qualification!H457),"")</f>
        <v/>
      </c>
      <c r="H447" s="26" t="str">
        <f>IF(A447&lt;&gt;"",IF(Qualification!Y457=TRUE,INDEX(libcatidinst,MATCH(Qualification!P457,libinst,0)),""),"")</f>
        <v/>
      </c>
      <c r="I447" s="26" t="str">
        <f>IF(OR(A447="",ISBLANK(Qualification!P457)),"",IF(Qualification!Y457=TRUE,INDEX(codeinst,MATCH(Qualification!P457,libinst,0)),Qualification!P457))</f>
        <v/>
      </c>
      <c r="J447" s="26" t="str">
        <f>IF(OR(A447="",ISBLANK(Qualification!Q457)),"",IF(Qualification!Z457=TRUE,INDEX(codetform,MATCH(Qualification!Q457,libtform,0)),Qualification!Q457))</f>
        <v/>
      </c>
      <c r="K447" s="26" t="str">
        <f t="shared" si="6"/>
        <v/>
      </c>
      <c r="L447" s="104" t="str">
        <f>IF(OR(A447="",ISBLANK(Qualification!R457)),"",Qualification!R457)</f>
        <v/>
      </c>
      <c r="M447" s="50" t="str">
        <f>IF(OR(A447="",ISBLANK(Qualification!S457)),"",Qualification!S457)</f>
        <v/>
      </c>
      <c r="N447" s="50" t="str">
        <f>IF(OR(A447="",ISBLANK(Qualification!T457)),"",IF(Qualification!AC457=TRUE,INDEX(coderesult,MATCH(Qualification!T457,libresult,0)),Qualification!T457))</f>
        <v/>
      </c>
      <c r="O447" s="50" t="str">
        <f>IF(OR(A447="",ISBLANK(Qualification!U457),Qualification!U457="-"),"",IF(ISNA(MATCH(Qualification!U457,libtwolang,0)),Qualification!U457,IF(Qualification!AC457=TRUE,INDEX(codetwolang,MATCH(Qualification!U457,libtwolang,0)),Qualification!U457)))</f>
        <v/>
      </c>
      <c r="P447" s="50" t="str">
        <f>IF(OR(A447="",ISBLANK(Qualification!V457)),"",Qualification!V457)</f>
        <v/>
      </c>
    </row>
    <row r="448" spans="1:16">
      <c r="A448" s="26" t="str">
        <f>IF(Qualification!$A458&lt;&gt;"",IF(Qualification!C458&lt;&gt;"",IF(Qualification!C458="LOC.ID",CONCATENATE("LOC.",Qualification!AG$12),Qualification!C458),""),"")</f>
        <v/>
      </c>
      <c r="B448" s="51" t="str">
        <f>IF(A448&lt;&gt;"",Qualification!J458,"")</f>
        <v/>
      </c>
      <c r="C448" s="26" t="str">
        <f>IF(A448&lt;&gt;"",IF(Qualification!E458=TRUE,INDEX(codesex,MATCH(Qualification!D458,libsex,0)),Qualification!D458),"")</f>
        <v/>
      </c>
      <c r="D448" s="104" t="str">
        <f>IF(OR(A448="",ISBLANK(Qualification!F458)),"",Qualification!F458)</f>
        <v/>
      </c>
      <c r="E448" s="26" t="str">
        <f>IF(A448&lt;&gt;"",IF(Qualification!I458=TRUE,IF(INDEX(codegem,MATCH(Qualification!H458,libgem,0))&lt;8000,INDEX(codegem,MATCH(Qualification!H458,libgem,0)),""),Qualification!H458),"")</f>
        <v/>
      </c>
      <c r="F448" s="26" t="str">
        <f>IF(A448&lt;&gt;"",IF(Qualification!I458=TRUE,INDEX(codegemhist,MATCH(Qualification!H458,libgem,0)),""),"")</f>
        <v/>
      </c>
      <c r="G448" s="26" t="str">
        <f>IF(A448&lt;&gt;"",IF(Qualification!I458=TRUE,IF(INDEX(codegem,MATCH(Qualification!H458,libgem,0))&gt;=8000,INDEX(codegem,MATCH(Qualification!H458,libgem,0)),""),Qualification!H458),"")</f>
        <v/>
      </c>
      <c r="H448" s="26" t="str">
        <f>IF(A448&lt;&gt;"",IF(Qualification!Y458=TRUE,INDEX(libcatidinst,MATCH(Qualification!P458,libinst,0)),""),"")</f>
        <v/>
      </c>
      <c r="I448" s="26" t="str">
        <f>IF(OR(A448="",ISBLANK(Qualification!P458)),"",IF(Qualification!Y458=TRUE,INDEX(codeinst,MATCH(Qualification!P458,libinst,0)),Qualification!P458))</f>
        <v/>
      </c>
      <c r="J448" s="26" t="str">
        <f>IF(OR(A448="",ISBLANK(Qualification!Q458)),"",IF(Qualification!Z458=TRUE,INDEX(codetform,MATCH(Qualification!Q458,libtform,0)),Qualification!Q458))</f>
        <v/>
      </c>
      <c r="K448" s="26" t="str">
        <f t="shared" si="6"/>
        <v/>
      </c>
      <c r="L448" s="104" t="str">
        <f>IF(OR(A448="",ISBLANK(Qualification!R458)),"",Qualification!R458)</f>
        <v/>
      </c>
      <c r="M448" s="50" t="str">
        <f>IF(OR(A448="",ISBLANK(Qualification!S458)),"",Qualification!S458)</f>
        <v/>
      </c>
      <c r="N448" s="50" t="str">
        <f>IF(OR(A448="",ISBLANK(Qualification!T458)),"",IF(Qualification!AC458=TRUE,INDEX(coderesult,MATCH(Qualification!T458,libresult,0)),Qualification!T458))</f>
        <v/>
      </c>
      <c r="O448" s="50" t="str">
        <f>IF(OR(A448="",ISBLANK(Qualification!U458),Qualification!U458="-"),"",IF(ISNA(MATCH(Qualification!U458,libtwolang,0)),Qualification!U458,IF(Qualification!AC458=TRUE,INDEX(codetwolang,MATCH(Qualification!U458,libtwolang,0)),Qualification!U458)))</f>
        <v/>
      </c>
      <c r="P448" s="50" t="str">
        <f>IF(OR(A448="",ISBLANK(Qualification!V458)),"",Qualification!V458)</f>
        <v/>
      </c>
    </row>
    <row r="449" spans="1:16">
      <c r="A449" s="26" t="str">
        <f>IF(Qualification!$A459&lt;&gt;"",IF(Qualification!C459&lt;&gt;"",IF(Qualification!C459="LOC.ID",CONCATENATE("LOC.",Qualification!AG$12),Qualification!C459),""),"")</f>
        <v/>
      </c>
      <c r="B449" s="51" t="str">
        <f>IF(A449&lt;&gt;"",Qualification!J459,"")</f>
        <v/>
      </c>
      <c r="C449" s="26" t="str">
        <f>IF(A449&lt;&gt;"",IF(Qualification!E459=TRUE,INDEX(codesex,MATCH(Qualification!D459,libsex,0)),Qualification!D459),"")</f>
        <v/>
      </c>
      <c r="D449" s="104" t="str">
        <f>IF(OR(A449="",ISBLANK(Qualification!F459)),"",Qualification!F459)</f>
        <v/>
      </c>
      <c r="E449" s="26" t="str">
        <f>IF(A449&lt;&gt;"",IF(Qualification!I459=TRUE,IF(INDEX(codegem,MATCH(Qualification!H459,libgem,0))&lt;8000,INDEX(codegem,MATCH(Qualification!H459,libgem,0)),""),Qualification!H459),"")</f>
        <v/>
      </c>
      <c r="F449" s="26" t="str">
        <f>IF(A449&lt;&gt;"",IF(Qualification!I459=TRUE,INDEX(codegemhist,MATCH(Qualification!H459,libgem,0)),""),"")</f>
        <v/>
      </c>
      <c r="G449" s="26" t="str">
        <f>IF(A449&lt;&gt;"",IF(Qualification!I459=TRUE,IF(INDEX(codegem,MATCH(Qualification!H459,libgem,0))&gt;=8000,INDEX(codegem,MATCH(Qualification!H459,libgem,0)),""),Qualification!H459),"")</f>
        <v/>
      </c>
      <c r="H449" s="26" t="str">
        <f>IF(A449&lt;&gt;"",IF(Qualification!Y459=TRUE,INDEX(libcatidinst,MATCH(Qualification!P459,libinst,0)),""),"")</f>
        <v/>
      </c>
      <c r="I449" s="26" t="str">
        <f>IF(OR(A449="",ISBLANK(Qualification!P459)),"",IF(Qualification!Y459=TRUE,INDEX(codeinst,MATCH(Qualification!P459,libinst,0)),Qualification!P459))</f>
        <v/>
      </c>
      <c r="J449" s="26" t="str">
        <f>IF(OR(A449="",ISBLANK(Qualification!Q459)),"",IF(Qualification!Z459=TRUE,INDEX(codetform,MATCH(Qualification!Q459,libtform,0)),Qualification!Q459))</f>
        <v/>
      </c>
      <c r="K449" s="26" t="str">
        <f t="shared" si="6"/>
        <v/>
      </c>
      <c r="L449" s="104" t="str">
        <f>IF(OR(A449="",ISBLANK(Qualification!R459)),"",Qualification!R459)</f>
        <v/>
      </c>
      <c r="M449" s="50" t="str">
        <f>IF(OR(A449="",ISBLANK(Qualification!S459)),"",Qualification!S459)</f>
        <v/>
      </c>
      <c r="N449" s="50" t="str">
        <f>IF(OR(A449="",ISBLANK(Qualification!T459)),"",IF(Qualification!AC459=TRUE,INDEX(coderesult,MATCH(Qualification!T459,libresult,0)),Qualification!T459))</f>
        <v/>
      </c>
      <c r="O449" s="50" t="str">
        <f>IF(OR(A449="",ISBLANK(Qualification!U459),Qualification!U459="-"),"",IF(ISNA(MATCH(Qualification!U459,libtwolang,0)),Qualification!U459,IF(Qualification!AC459=TRUE,INDEX(codetwolang,MATCH(Qualification!U459,libtwolang,0)),Qualification!U459)))</f>
        <v/>
      </c>
      <c r="P449" s="50" t="str">
        <f>IF(OR(A449="",ISBLANK(Qualification!V459)),"",Qualification!V459)</f>
        <v/>
      </c>
    </row>
    <row r="450" spans="1:16">
      <c r="A450" s="26" t="str">
        <f>IF(Qualification!$A460&lt;&gt;"",IF(Qualification!C460&lt;&gt;"",IF(Qualification!C460="LOC.ID",CONCATENATE("LOC.",Qualification!AG$12),Qualification!C460),""),"")</f>
        <v/>
      </c>
      <c r="B450" s="51" t="str">
        <f>IF(A450&lt;&gt;"",Qualification!J460,"")</f>
        <v/>
      </c>
      <c r="C450" s="26" t="str">
        <f>IF(A450&lt;&gt;"",IF(Qualification!E460=TRUE,INDEX(codesex,MATCH(Qualification!D460,libsex,0)),Qualification!D460),"")</f>
        <v/>
      </c>
      <c r="D450" s="104" t="str">
        <f>IF(OR(A450="",ISBLANK(Qualification!F460)),"",Qualification!F460)</f>
        <v/>
      </c>
      <c r="E450" s="26" t="str">
        <f>IF(A450&lt;&gt;"",IF(Qualification!I460=TRUE,IF(INDEX(codegem,MATCH(Qualification!H460,libgem,0))&lt;8000,INDEX(codegem,MATCH(Qualification!H460,libgem,0)),""),Qualification!H460),"")</f>
        <v/>
      </c>
      <c r="F450" s="26" t="str">
        <f>IF(A450&lt;&gt;"",IF(Qualification!I460=TRUE,INDEX(codegemhist,MATCH(Qualification!H460,libgem,0)),""),"")</f>
        <v/>
      </c>
      <c r="G450" s="26" t="str">
        <f>IF(A450&lt;&gt;"",IF(Qualification!I460=TRUE,IF(INDEX(codegem,MATCH(Qualification!H460,libgem,0))&gt;=8000,INDEX(codegem,MATCH(Qualification!H460,libgem,0)),""),Qualification!H460),"")</f>
        <v/>
      </c>
      <c r="H450" s="26" t="str">
        <f>IF(A450&lt;&gt;"",IF(Qualification!Y460=TRUE,INDEX(libcatidinst,MATCH(Qualification!P460,libinst,0)),""),"")</f>
        <v/>
      </c>
      <c r="I450" s="26" t="str">
        <f>IF(OR(A450="",ISBLANK(Qualification!P460)),"",IF(Qualification!Y460=TRUE,INDEX(codeinst,MATCH(Qualification!P460,libinst,0)),Qualification!P460))</f>
        <v/>
      </c>
      <c r="J450" s="26" t="str">
        <f>IF(OR(A450="",ISBLANK(Qualification!Q460)),"",IF(Qualification!Z460=TRUE,INDEX(codetform,MATCH(Qualification!Q460,libtform,0)),Qualification!Q460))</f>
        <v/>
      </c>
      <c r="K450" s="26" t="str">
        <f t="shared" si="6"/>
        <v/>
      </c>
      <c r="L450" s="104" t="str">
        <f>IF(OR(A450="",ISBLANK(Qualification!R460)),"",Qualification!R460)</f>
        <v/>
      </c>
      <c r="M450" s="50" t="str">
        <f>IF(OR(A450="",ISBLANK(Qualification!S460)),"",Qualification!S460)</f>
        <v/>
      </c>
      <c r="N450" s="50" t="str">
        <f>IF(OR(A450="",ISBLANK(Qualification!T460)),"",IF(Qualification!AC460=TRUE,INDEX(coderesult,MATCH(Qualification!T460,libresult,0)),Qualification!T460))</f>
        <v/>
      </c>
      <c r="O450" s="50" t="str">
        <f>IF(OR(A450="",ISBLANK(Qualification!U460),Qualification!U460="-"),"",IF(ISNA(MATCH(Qualification!U460,libtwolang,0)),Qualification!U460,IF(Qualification!AC460=TRUE,INDEX(codetwolang,MATCH(Qualification!U460,libtwolang,0)),Qualification!U460)))</f>
        <v/>
      </c>
      <c r="P450" s="50" t="str">
        <f>IF(OR(A450="",ISBLANK(Qualification!V460)),"",Qualification!V460)</f>
        <v/>
      </c>
    </row>
    <row r="451" spans="1:16">
      <c r="A451" s="26" t="str">
        <f>IF(Qualification!$A461&lt;&gt;"",IF(Qualification!C461&lt;&gt;"",IF(Qualification!C461="LOC.ID",CONCATENATE("LOC.",Qualification!AG$12),Qualification!C461),""),"")</f>
        <v/>
      </c>
      <c r="B451" s="51" t="str">
        <f>IF(A451&lt;&gt;"",Qualification!J461,"")</f>
        <v/>
      </c>
      <c r="C451" s="26" t="str">
        <f>IF(A451&lt;&gt;"",IF(Qualification!E461=TRUE,INDEX(codesex,MATCH(Qualification!D461,libsex,0)),Qualification!D461),"")</f>
        <v/>
      </c>
      <c r="D451" s="104" t="str">
        <f>IF(OR(A451="",ISBLANK(Qualification!F461)),"",Qualification!F461)</f>
        <v/>
      </c>
      <c r="E451" s="26" t="str">
        <f>IF(A451&lt;&gt;"",IF(Qualification!I461=TRUE,IF(INDEX(codegem,MATCH(Qualification!H461,libgem,0))&lt;8000,INDEX(codegem,MATCH(Qualification!H461,libgem,0)),""),Qualification!H461),"")</f>
        <v/>
      </c>
      <c r="F451" s="26" t="str">
        <f>IF(A451&lt;&gt;"",IF(Qualification!I461=TRUE,INDEX(codegemhist,MATCH(Qualification!H461,libgem,0)),""),"")</f>
        <v/>
      </c>
      <c r="G451" s="26" t="str">
        <f>IF(A451&lt;&gt;"",IF(Qualification!I461=TRUE,IF(INDEX(codegem,MATCH(Qualification!H461,libgem,0))&gt;=8000,INDEX(codegem,MATCH(Qualification!H461,libgem,0)),""),Qualification!H461),"")</f>
        <v/>
      </c>
      <c r="H451" s="26" t="str">
        <f>IF(A451&lt;&gt;"",IF(Qualification!Y461=TRUE,INDEX(libcatidinst,MATCH(Qualification!P461,libinst,0)),""),"")</f>
        <v/>
      </c>
      <c r="I451" s="26" t="str">
        <f>IF(OR(A451="",ISBLANK(Qualification!P461)),"",IF(Qualification!Y461=TRUE,INDEX(codeinst,MATCH(Qualification!P461,libinst,0)),Qualification!P461))</f>
        <v/>
      </c>
      <c r="J451" s="26" t="str">
        <f>IF(OR(A451="",ISBLANK(Qualification!Q461)),"",IF(Qualification!Z461=TRUE,INDEX(codetform,MATCH(Qualification!Q461,libtform,0)),Qualification!Q461))</f>
        <v/>
      </c>
      <c r="K451" s="26" t="str">
        <f t="shared" ref="K451:K514" si="7">IF(A451="","",2)</f>
        <v/>
      </c>
      <c r="L451" s="104" t="str">
        <f>IF(OR(A451="",ISBLANK(Qualification!R461)),"",Qualification!R461)</f>
        <v/>
      </c>
      <c r="M451" s="50" t="str">
        <f>IF(OR(A451="",ISBLANK(Qualification!S461)),"",Qualification!S461)</f>
        <v/>
      </c>
      <c r="N451" s="50" t="str">
        <f>IF(OR(A451="",ISBLANK(Qualification!T461)),"",IF(Qualification!AC461=TRUE,INDEX(coderesult,MATCH(Qualification!T461,libresult,0)),Qualification!T461))</f>
        <v/>
      </c>
      <c r="O451" s="50" t="str">
        <f>IF(OR(A451="",ISBLANK(Qualification!U461),Qualification!U461="-"),"",IF(ISNA(MATCH(Qualification!U461,libtwolang,0)),Qualification!U461,IF(Qualification!AC461=TRUE,INDEX(codetwolang,MATCH(Qualification!U461,libtwolang,0)),Qualification!U461)))</f>
        <v/>
      </c>
      <c r="P451" s="50" t="str">
        <f>IF(OR(A451="",ISBLANK(Qualification!V461)),"",Qualification!V461)</f>
        <v/>
      </c>
    </row>
    <row r="452" spans="1:16">
      <c r="A452" s="26" t="str">
        <f>IF(Qualification!$A462&lt;&gt;"",IF(Qualification!C462&lt;&gt;"",IF(Qualification!C462="LOC.ID",CONCATENATE("LOC.",Qualification!AG$12),Qualification!C462),""),"")</f>
        <v/>
      </c>
      <c r="B452" s="51" t="str">
        <f>IF(A452&lt;&gt;"",Qualification!J462,"")</f>
        <v/>
      </c>
      <c r="C452" s="26" t="str">
        <f>IF(A452&lt;&gt;"",IF(Qualification!E462=TRUE,INDEX(codesex,MATCH(Qualification!D462,libsex,0)),Qualification!D462),"")</f>
        <v/>
      </c>
      <c r="D452" s="104" t="str">
        <f>IF(OR(A452="",ISBLANK(Qualification!F462)),"",Qualification!F462)</f>
        <v/>
      </c>
      <c r="E452" s="26" t="str">
        <f>IF(A452&lt;&gt;"",IF(Qualification!I462=TRUE,IF(INDEX(codegem,MATCH(Qualification!H462,libgem,0))&lt;8000,INDEX(codegem,MATCH(Qualification!H462,libgem,0)),""),Qualification!H462),"")</f>
        <v/>
      </c>
      <c r="F452" s="26" t="str">
        <f>IF(A452&lt;&gt;"",IF(Qualification!I462=TRUE,INDEX(codegemhist,MATCH(Qualification!H462,libgem,0)),""),"")</f>
        <v/>
      </c>
      <c r="G452" s="26" t="str">
        <f>IF(A452&lt;&gt;"",IF(Qualification!I462=TRUE,IF(INDEX(codegem,MATCH(Qualification!H462,libgem,0))&gt;=8000,INDEX(codegem,MATCH(Qualification!H462,libgem,0)),""),Qualification!H462),"")</f>
        <v/>
      </c>
      <c r="H452" s="26" t="str">
        <f>IF(A452&lt;&gt;"",IF(Qualification!Y462=TRUE,INDEX(libcatidinst,MATCH(Qualification!P462,libinst,0)),""),"")</f>
        <v/>
      </c>
      <c r="I452" s="26" t="str">
        <f>IF(OR(A452="",ISBLANK(Qualification!P462)),"",IF(Qualification!Y462=TRUE,INDEX(codeinst,MATCH(Qualification!P462,libinst,0)),Qualification!P462))</f>
        <v/>
      </c>
      <c r="J452" s="26" t="str">
        <f>IF(OR(A452="",ISBLANK(Qualification!Q462)),"",IF(Qualification!Z462=TRUE,INDEX(codetform,MATCH(Qualification!Q462,libtform,0)),Qualification!Q462))</f>
        <v/>
      </c>
      <c r="K452" s="26" t="str">
        <f t="shared" si="7"/>
        <v/>
      </c>
      <c r="L452" s="104" t="str">
        <f>IF(OR(A452="",ISBLANK(Qualification!R462)),"",Qualification!R462)</f>
        <v/>
      </c>
      <c r="M452" s="50" t="str">
        <f>IF(OR(A452="",ISBLANK(Qualification!S462)),"",Qualification!S462)</f>
        <v/>
      </c>
      <c r="N452" s="50" t="str">
        <f>IF(OR(A452="",ISBLANK(Qualification!T462)),"",IF(Qualification!AC462=TRUE,INDEX(coderesult,MATCH(Qualification!T462,libresult,0)),Qualification!T462))</f>
        <v/>
      </c>
      <c r="O452" s="50" t="str">
        <f>IF(OR(A452="",ISBLANK(Qualification!U462),Qualification!U462="-"),"",IF(ISNA(MATCH(Qualification!U462,libtwolang,0)),Qualification!U462,IF(Qualification!AC462=TRUE,INDEX(codetwolang,MATCH(Qualification!U462,libtwolang,0)),Qualification!U462)))</f>
        <v/>
      </c>
      <c r="P452" s="50" t="str">
        <f>IF(OR(A452="",ISBLANK(Qualification!V462)),"",Qualification!V462)</f>
        <v/>
      </c>
    </row>
    <row r="453" spans="1:16">
      <c r="A453" s="26" t="str">
        <f>IF(Qualification!$A463&lt;&gt;"",IF(Qualification!C463&lt;&gt;"",IF(Qualification!C463="LOC.ID",CONCATENATE("LOC.",Qualification!AG$12),Qualification!C463),""),"")</f>
        <v/>
      </c>
      <c r="B453" s="51" t="str">
        <f>IF(A453&lt;&gt;"",Qualification!J463,"")</f>
        <v/>
      </c>
      <c r="C453" s="26" t="str">
        <f>IF(A453&lt;&gt;"",IF(Qualification!E463=TRUE,INDEX(codesex,MATCH(Qualification!D463,libsex,0)),Qualification!D463),"")</f>
        <v/>
      </c>
      <c r="D453" s="104" t="str">
        <f>IF(OR(A453="",ISBLANK(Qualification!F463)),"",Qualification!F463)</f>
        <v/>
      </c>
      <c r="E453" s="26" t="str">
        <f>IF(A453&lt;&gt;"",IF(Qualification!I463=TRUE,IF(INDEX(codegem,MATCH(Qualification!H463,libgem,0))&lt;8000,INDEX(codegem,MATCH(Qualification!H463,libgem,0)),""),Qualification!H463),"")</f>
        <v/>
      </c>
      <c r="F453" s="26" t="str">
        <f>IF(A453&lt;&gt;"",IF(Qualification!I463=TRUE,INDEX(codegemhist,MATCH(Qualification!H463,libgem,0)),""),"")</f>
        <v/>
      </c>
      <c r="G453" s="26" t="str">
        <f>IF(A453&lt;&gt;"",IF(Qualification!I463=TRUE,IF(INDEX(codegem,MATCH(Qualification!H463,libgem,0))&gt;=8000,INDEX(codegem,MATCH(Qualification!H463,libgem,0)),""),Qualification!H463),"")</f>
        <v/>
      </c>
      <c r="H453" s="26" t="str">
        <f>IF(A453&lt;&gt;"",IF(Qualification!Y463=TRUE,INDEX(libcatidinst,MATCH(Qualification!P463,libinst,0)),""),"")</f>
        <v/>
      </c>
      <c r="I453" s="26" t="str">
        <f>IF(OR(A453="",ISBLANK(Qualification!P463)),"",IF(Qualification!Y463=TRUE,INDEX(codeinst,MATCH(Qualification!P463,libinst,0)),Qualification!P463))</f>
        <v/>
      </c>
      <c r="J453" s="26" t="str">
        <f>IF(OR(A453="",ISBLANK(Qualification!Q463)),"",IF(Qualification!Z463=TRUE,INDEX(codetform,MATCH(Qualification!Q463,libtform,0)),Qualification!Q463))</f>
        <v/>
      </c>
      <c r="K453" s="26" t="str">
        <f t="shared" si="7"/>
        <v/>
      </c>
      <c r="L453" s="104" t="str">
        <f>IF(OR(A453="",ISBLANK(Qualification!R463)),"",Qualification!R463)</f>
        <v/>
      </c>
      <c r="M453" s="50" t="str">
        <f>IF(OR(A453="",ISBLANK(Qualification!S463)),"",Qualification!S463)</f>
        <v/>
      </c>
      <c r="N453" s="50" t="str">
        <f>IF(OR(A453="",ISBLANK(Qualification!T463)),"",IF(Qualification!AC463=TRUE,INDEX(coderesult,MATCH(Qualification!T463,libresult,0)),Qualification!T463))</f>
        <v/>
      </c>
      <c r="O453" s="50" t="str">
        <f>IF(OR(A453="",ISBLANK(Qualification!U463),Qualification!U463="-"),"",IF(ISNA(MATCH(Qualification!U463,libtwolang,0)),Qualification!U463,IF(Qualification!AC463=TRUE,INDEX(codetwolang,MATCH(Qualification!U463,libtwolang,0)),Qualification!U463)))</f>
        <v/>
      </c>
      <c r="P453" s="50" t="str">
        <f>IF(OR(A453="",ISBLANK(Qualification!V463)),"",Qualification!V463)</f>
        <v/>
      </c>
    </row>
    <row r="454" spans="1:16">
      <c r="A454" s="26" t="str">
        <f>IF(Qualification!$A464&lt;&gt;"",IF(Qualification!C464&lt;&gt;"",IF(Qualification!C464="LOC.ID",CONCATENATE("LOC.",Qualification!AG$12),Qualification!C464),""),"")</f>
        <v/>
      </c>
      <c r="B454" s="51" t="str">
        <f>IF(A454&lt;&gt;"",Qualification!J464,"")</f>
        <v/>
      </c>
      <c r="C454" s="26" t="str">
        <f>IF(A454&lt;&gt;"",IF(Qualification!E464=TRUE,INDEX(codesex,MATCH(Qualification!D464,libsex,0)),Qualification!D464),"")</f>
        <v/>
      </c>
      <c r="D454" s="104" t="str">
        <f>IF(OR(A454="",ISBLANK(Qualification!F464)),"",Qualification!F464)</f>
        <v/>
      </c>
      <c r="E454" s="26" t="str">
        <f>IF(A454&lt;&gt;"",IF(Qualification!I464=TRUE,IF(INDEX(codegem,MATCH(Qualification!H464,libgem,0))&lt;8000,INDEX(codegem,MATCH(Qualification!H464,libgem,0)),""),Qualification!H464),"")</f>
        <v/>
      </c>
      <c r="F454" s="26" t="str">
        <f>IF(A454&lt;&gt;"",IF(Qualification!I464=TRUE,INDEX(codegemhist,MATCH(Qualification!H464,libgem,0)),""),"")</f>
        <v/>
      </c>
      <c r="G454" s="26" t="str">
        <f>IF(A454&lt;&gt;"",IF(Qualification!I464=TRUE,IF(INDEX(codegem,MATCH(Qualification!H464,libgem,0))&gt;=8000,INDEX(codegem,MATCH(Qualification!H464,libgem,0)),""),Qualification!H464),"")</f>
        <v/>
      </c>
      <c r="H454" s="26" t="str">
        <f>IF(A454&lt;&gt;"",IF(Qualification!Y464=TRUE,INDEX(libcatidinst,MATCH(Qualification!P464,libinst,0)),""),"")</f>
        <v/>
      </c>
      <c r="I454" s="26" t="str">
        <f>IF(OR(A454="",ISBLANK(Qualification!P464)),"",IF(Qualification!Y464=TRUE,INDEX(codeinst,MATCH(Qualification!P464,libinst,0)),Qualification!P464))</f>
        <v/>
      </c>
      <c r="J454" s="26" t="str">
        <f>IF(OR(A454="",ISBLANK(Qualification!Q464)),"",IF(Qualification!Z464=TRUE,INDEX(codetform,MATCH(Qualification!Q464,libtform,0)),Qualification!Q464))</f>
        <v/>
      </c>
      <c r="K454" s="26" t="str">
        <f t="shared" si="7"/>
        <v/>
      </c>
      <c r="L454" s="104" t="str">
        <f>IF(OR(A454="",ISBLANK(Qualification!R464)),"",Qualification!R464)</f>
        <v/>
      </c>
      <c r="M454" s="50" t="str">
        <f>IF(OR(A454="",ISBLANK(Qualification!S464)),"",Qualification!S464)</f>
        <v/>
      </c>
      <c r="N454" s="50" t="str">
        <f>IF(OR(A454="",ISBLANK(Qualification!T464)),"",IF(Qualification!AC464=TRUE,INDEX(coderesult,MATCH(Qualification!T464,libresult,0)),Qualification!T464))</f>
        <v/>
      </c>
      <c r="O454" s="50" t="str">
        <f>IF(OR(A454="",ISBLANK(Qualification!U464),Qualification!U464="-"),"",IF(ISNA(MATCH(Qualification!U464,libtwolang,0)),Qualification!U464,IF(Qualification!AC464=TRUE,INDEX(codetwolang,MATCH(Qualification!U464,libtwolang,0)),Qualification!U464)))</f>
        <v/>
      </c>
      <c r="P454" s="50" t="str">
        <f>IF(OR(A454="",ISBLANK(Qualification!V464)),"",Qualification!V464)</f>
        <v/>
      </c>
    </row>
    <row r="455" spans="1:16">
      <c r="A455" s="26" t="str">
        <f>IF(Qualification!$A465&lt;&gt;"",IF(Qualification!C465&lt;&gt;"",IF(Qualification!C465="LOC.ID",CONCATENATE("LOC.",Qualification!AG$12),Qualification!C465),""),"")</f>
        <v/>
      </c>
      <c r="B455" s="51" t="str">
        <f>IF(A455&lt;&gt;"",Qualification!J465,"")</f>
        <v/>
      </c>
      <c r="C455" s="26" t="str">
        <f>IF(A455&lt;&gt;"",IF(Qualification!E465=TRUE,INDEX(codesex,MATCH(Qualification!D465,libsex,0)),Qualification!D465),"")</f>
        <v/>
      </c>
      <c r="D455" s="104" t="str">
        <f>IF(OR(A455="",ISBLANK(Qualification!F465)),"",Qualification!F465)</f>
        <v/>
      </c>
      <c r="E455" s="26" t="str">
        <f>IF(A455&lt;&gt;"",IF(Qualification!I465=TRUE,IF(INDEX(codegem,MATCH(Qualification!H465,libgem,0))&lt;8000,INDEX(codegem,MATCH(Qualification!H465,libgem,0)),""),Qualification!H465),"")</f>
        <v/>
      </c>
      <c r="F455" s="26" t="str">
        <f>IF(A455&lt;&gt;"",IF(Qualification!I465=TRUE,INDEX(codegemhist,MATCH(Qualification!H465,libgem,0)),""),"")</f>
        <v/>
      </c>
      <c r="G455" s="26" t="str">
        <f>IF(A455&lt;&gt;"",IF(Qualification!I465=TRUE,IF(INDEX(codegem,MATCH(Qualification!H465,libgem,0))&gt;=8000,INDEX(codegem,MATCH(Qualification!H465,libgem,0)),""),Qualification!H465),"")</f>
        <v/>
      </c>
      <c r="H455" s="26" t="str">
        <f>IF(A455&lt;&gt;"",IF(Qualification!Y465=TRUE,INDEX(libcatidinst,MATCH(Qualification!P465,libinst,0)),""),"")</f>
        <v/>
      </c>
      <c r="I455" s="26" t="str">
        <f>IF(OR(A455="",ISBLANK(Qualification!P465)),"",IF(Qualification!Y465=TRUE,INDEX(codeinst,MATCH(Qualification!P465,libinst,0)),Qualification!P465))</f>
        <v/>
      </c>
      <c r="J455" s="26" t="str">
        <f>IF(OR(A455="",ISBLANK(Qualification!Q465)),"",IF(Qualification!Z465=TRUE,INDEX(codetform,MATCH(Qualification!Q465,libtform,0)),Qualification!Q465))</f>
        <v/>
      </c>
      <c r="K455" s="26" t="str">
        <f t="shared" si="7"/>
        <v/>
      </c>
      <c r="L455" s="104" t="str">
        <f>IF(OR(A455="",ISBLANK(Qualification!R465)),"",Qualification!R465)</f>
        <v/>
      </c>
      <c r="M455" s="50" t="str">
        <f>IF(OR(A455="",ISBLANK(Qualification!S465)),"",Qualification!S465)</f>
        <v/>
      </c>
      <c r="N455" s="50" t="str">
        <f>IF(OR(A455="",ISBLANK(Qualification!T465)),"",IF(Qualification!AC465=TRUE,INDEX(coderesult,MATCH(Qualification!T465,libresult,0)),Qualification!T465))</f>
        <v/>
      </c>
      <c r="O455" s="50" t="str">
        <f>IF(OR(A455="",ISBLANK(Qualification!U465),Qualification!U465="-"),"",IF(ISNA(MATCH(Qualification!U465,libtwolang,0)),Qualification!U465,IF(Qualification!AC465=TRUE,INDEX(codetwolang,MATCH(Qualification!U465,libtwolang,0)),Qualification!U465)))</f>
        <v/>
      </c>
      <c r="P455" s="50" t="str">
        <f>IF(OR(A455="",ISBLANK(Qualification!V465)),"",Qualification!V465)</f>
        <v/>
      </c>
    </row>
    <row r="456" spans="1:16">
      <c r="A456" s="26" t="str">
        <f>IF(Qualification!$A466&lt;&gt;"",IF(Qualification!C466&lt;&gt;"",IF(Qualification!C466="LOC.ID",CONCATENATE("LOC.",Qualification!AG$12),Qualification!C466),""),"")</f>
        <v/>
      </c>
      <c r="B456" s="51" t="str">
        <f>IF(A456&lt;&gt;"",Qualification!J466,"")</f>
        <v/>
      </c>
      <c r="C456" s="26" t="str">
        <f>IF(A456&lt;&gt;"",IF(Qualification!E466=TRUE,INDEX(codesex,MATCH(Qualification!D466,libsex,0)),Qualification!D466),"")</f>
        <v/>
      </c>
      <c r="D456" s="104" t="str">
        <f>IF(OR(A456="",ISBLANK(Qualification!F466)),"",Qualification!F466)</f>
        <v/>
      </c>
      <c r="E456" s="26" t="str">
        <f>IF(A456&lt;&gt;"",IF(Qualification!I466=TRUE,IF(INDEX(codegem,MATCH(Qualification!H466,libgem,0))&lt;8000,INDEX(codegem,MATCH(Qualification!H466,libgem,0)),""),Qualification!H466),"")</f>
        <v/>
      </c>
      <c r="F456" s="26" t="str">
        <f>IF(A456&lt;&gt;"",IF(Qualification!I466=TRUE,INDEX(codegemhist,MATCH(Qualification!H466,libgem,0)),""),"")</f>
        <v/>
      </c>
      <c r="G456" s="26" t="str">
        <f>IF(A456&lt;&gt;"",IF(Qualification!I466=TRUE,IF(INDEX(codegem,MATCH(Qualification!H466,libgem,0))&gt;=8000,INDEX(codegem,MATCH(Qualification!H466,libgem,0)),""),Qualification!H466),"")</f>
        <v/>
      </c>
      <c r="H456" s="26" t="str">
        <f>IF(A456&lt;&gt;"",IF(Qualification!Y466=TRUE,INDEX(libcatidinst,MATCH(Qualification!P466,libinst,0)),""),"")</f>
        <v/>
      </c>
      <c r="I456" s="26" t="str">
        <f>IF(OR(A456="",ISBLANK(Qualification!P466)),"",IF(Qualification!Y466=TRUE,INDEX(codeinst,MATCH(Qualification!P466,libinst,0)),Qualification!P466))</f>
        <v/>
      </c>
      <c r="J456" s="26" t="str">
        <f>IF(OR(A456="",ISBLANK(Qualification!Q466)),"",IF(Qualification!Z466=TRUE,INDEX(codetform,MATCH(Qualification!Q466,libtform,0)),Qualification!Q466))</f>
        <v/>
      </c>
      <c r="K456" s="26" t="str">
        <f t="shared" si="7"/>
        <v/>
      </c>
      <c r="L456" s="104" t="str">
        <f>IF(OR(A456="",ISBLANK(Qualification!R466)),"",Qualification!R466)</f>
        <v/>
      </c>
      <c r="M456" s="50" t="str">
        <f>IF(OR(A456="",ISBLANK(Qualification!S466)),"",Qualification!S466)</f>
        <v/>
      </c>
      <c r="N456" s="50" t="str">
        <f>IF(OR(A456="",ISBLANK(Qualification!T466)),"",IF(Qualification!AC466=TRUE,INDEX(coderesult,MATCH(Qualification!T466,libresult,0)),Qualification!T466))</f>
        <v/>
      </c>
      <c r="O456" s="50" t="str">
        <f>IF(OR(A456="",ISBLANK(Qualification!U466),Qualification!U466="-"),"",IF(ISNA(MATCH(Qualification!U466,libtwolang,0)),Qualification!U466,IF(Qualification!AC466=TRUE,INDEX(codetwolang,MATCH(Qualification!U466,libtwolang,0)),Qualification!U466)))</f>
        <v/>
      </c>
      <c r="P456" s="50" t="str">
        <f>IF(OR(A456="",ISBLANK(Qualification!V466)),"",Qualification!V466)</f>
        <v/>
      </c>
    </row>
    <row r="457" spans="1:16">
      <c r="A457" s="26" t="str">
        <f>IF(Qualification!$A467&lt;&gt;"",IF(Qualification!C467&lt;&gt;"",IF(Qualification!C467="LOC.ID",CONCATENATE("LOC.",Qualification!AG$12),Qualification!C467),""),"")</f>
        <v/>
      </c>
      <c r="B457" s="51" t="str">
        <f>IF(A457&lt;&gt;"",Qualification!J467,"")</f>
        <v/>
      </c>
      <c r="C457" s="26" t="str">
        <f>IF(A457&lt;&gt;"",IF(Qualification!E467=TRUE,INDEX(codesex,MATCH(Qualification!D467,libsex,0)),Qualification!D467),"")</f>
        <v/>
      </c>
      <c r="D457" s="104" t="str">
        <f>IF(OR(A457="",ISBLANK(Qualification!F467)),"",Qualification!F467)</f>
        <v/>
      </c>
      <c r="E457" s="26" t="str">
        <f>IF(A457&lt;&gt;"",IF(Qualification!I467=TRUE,IF(INDEX(codegem,MATCH(Qualification!H467,libgem,0))&lt;8000,INDEX(codegem,MATCH(Qualification!H467,libgem,0)),""),Qualification!H467),"")</f>
        <v/>
      </c>
      <c r="F457" s="26" t="str">
        <f>IF(A457&lt;&gt;"",IF(Qualification!I467=TRUE,INDEX(codegemhist,MATCH(Qualification!H467,libgem,0)),""),"")</f>
        <v/>
      </c>
      <c r="G457" s="26" t="str">
        <f>IF(A457&lt;&gt;"",IF(Qualification!I467=TRUE,IF(INDEX(codegem,MATCH(Qualification!H467,libgem,0))&gt;=8000,INDEX(codegem,MATCH(Qualification!H467,libgem,0)),""),Qualification!H467),"")</f>
        <v/>
      </c>
      <c r="H457" s="26" t="str">
        <f>IF(A457&lt;&gt;"",IF(Qualification!Y467=TRUE,INDEX(libcatidinst,MATCH(Qualification!P467,libinst,0)),""),"")</f>
        <v/>
      </c>
      <c r="I457" s="26" t="str">
        <f>IF(OR(A457="",ISBLANK(Qualification!P467)),"",IF(Qualification!Y467=TRUE,INDEX(codeinst,MATCH(Qualification!P467,libinst,0)),Qualification!P467))</f>
        <v/>
      </c>
      <c r="J457" s="26" t="str">
        <f>IF(OR(A457="",ISBLANK(Qualification!Q467)),"",IF(Qualification!Z467=TRUE,INDEX(codetform,MATCH(Qualification!Q467,libtform,0)),Qualification!Q467))</f>
        <v/>
      </c>
      <c r="K457" s="26" t="str">
        <f t="shared" si="7"/>
        <v/>
      </c>
      <c r="L457" s="104" t="str">
        <f>IF(OR(A457="",ISBLANK(Qualification!R467)),"",Qualification!R467)</f>
        <v/>
      </c>
      <c r="M457" s="50" t="str">
        <f>IF(OR(A457="",ISBLANK(Qualification!S467)),"",Qualification!S467)</f>
        <v/>
      </c>
      <c r="N457" s="50" t="str">
        <f>IF(OR(A457="",ISBLANK(Qualification!T467)),"",IF(Qualification!AC467=TRUE,INDEX(coderesult,MATCH(Qualification!T467,libresult,0)),Qualification!T467))</f>
        <v/>
      </c>
      <c r="O457" s="50" t="str">
        <f>IF(OR(A457="",ISBLANK(Qualification!U467),Qualification!U467="-"),"",IF(ISNA(MATCH(Qualification!U467,libtwolang,0)),Qualification!U467,IF(Qualification!AC467=TRUE,INDEX(codetwolang,MATCH(Qualification!U467,libtwolang,0)),Qualification!U467)))</f>
        <v/>
      </c>
      <c r="P457" s="50" t="str">
        <f>IF(OR(A457="",ISBLANK(Qualification!V467)),"",Qualification!V467)</f>
        <v/>
      </c>
    </row>
    <row r="458" spans="1:16">
      <c r="A458" s="26" t="str">
        <f>IF(Qualification!$A468&lt;&gt;"",IF(Qualification!C468&lt;&gt;"",IF(Qualification!C468="LOC.ID",CONCATENATE("LOC.",Qualification!AG$12),Qualification!C468),""),"")</f>
        <v/>
      </c>
      <c r="B458" s="51" t="str">
        <f>IF(A458&lt;&gt;"",Qualification!J468,"")</f>
        <v/>
      </c>
      <c r="C458" s="26" t="str">
        <f>IF(A458&lt;&gt;"",IF(Qualification!E468=TRUE,INDEX(codesex,MATCH(Qualification!D468,libsex,0)),Qualification!D468),"")</f>
        <v/>
      </c>
      <c r="D458" s="104" t="str">
        <f>IF(OR(A458="",ISBLANK(Qualification!F468)),"",Qualification!F468)</f>
        <v/>
      </c>
      <c r="E458" s="26" t="str">
        <f>IF(A458&lt;&gt;"",IF(Qualification!I468=TRUE,IF(INDEX(codegem,MATCH(Qualification!H468,libgem,0))&lt;8000,INDEX(codegem,MATCH(Qualification!H468,libgem,0)),""),Qualification!H468),"")</f>
        <v/>
      </c>
      <c r="F458" s="26" t="str">
        <f>IF(A458&lt;&gt;"",IF(Qualification!I468=TRUE,INDEX(codegemhist,MATCH(Qualification!H468,libgem,0)),""),"")</f>
        <v/>
      </c>
      <c r="G458" s="26" t="str">
        <f>IF(A458&lt;&gt;"",IF(Qualification!I468=TRUE,IF(INDEX(codegem,MATCH(Qualification!H468,libgem,0))&gt;=8000,INDEX(codegem,MATCH(Qualification!H468,libgem,0)),""),Qualification!H468),"")</f>
        <v/>
      </c>
      <c r="H458" s="26" t="str">
        <f>IF(A458&lt;&gt;"",IF(Qualification!Y468=TRUE,INDEX(libcatidinst,MATCH(Qualification!P468,libinst,0)),""),"")</f>
        <v/>
      </c>
      <c r="I458" s="26" t="str">
        <f>IF(OR(A458="",ISBLANK(Qualification!P468)),"",IF(Qualification!Y468=TRUE,INDEX(codeinst,MATCH(Qualification!P468,libinst,0)),Qualification!P468))</f>
        <v/>
      </c>
      <c r="J458" s="26" t="str">
        <f>IF(OR(A458="",ISBLANK(Qualification!Q468)),"",IF(Qualification!Z468=TRUE,INDEX(codetform,MATCH(Qualification!Q468,libtform,0)),Qualification!Q468))</f>
        <v/>
      </c>
      <c r="K458" s="26" t="str">
        <f t="shared" si="7"/>
        <v/>
      </c>
      <c r="L458" s="104" t="str">
        <f>IF(OR(A458="",ISBLANK(Qualification!R468)),"",Qualification!R468)</f>
        <v/>
      </c>
      <c r="M458" s="50" t="str">
        <f>IF(OR(A458="",ISBLANK(Qualification!S468)),"",Qualification!S468)</f>
        <v/>
      </c>
      <c r="N458" s="50" t="str">
        <f>IF(OR(A458="",ISBLANK(Qualification!T468)),"",IF(Qualification!AC468=TRUE,INDEX(coderesult,MATCH(Qualification!T468,libresult,0)),Qualification!T468))</f>
        <v/>
      </c>
      <c r="O458" s="50" t="str">
        <f>IF(OR(A458="",ISBLANK(Qualification!U468),Qualification!U468="-"),"",IF(ISNA(MATCH(Qualification!U468,libtwolang,0)),Qualification!U468,IF(Qualification!AC468=TRUE,INDEX(codetwolang,MATCH(Qualification!U468,libtwolang,0)),Qualification!U468)))</f>
        <v/>
      </c>
      <c r="P458" s="50" t="str">
        <f>IF(OR(A458="",ISBLANK(Qualification!V468)),"",Qualification!V468)</f>
        <v/>
      </c>
    </row>
    <row r="459" spans="1:16">
      <c r="A459" s="26" t="str">
        <f>IF(Qualification!$A469&lt;&gt;"",IF(Qualification!C469&lt;&gt;"",IF(Qualification!C469="LOC.ID",CONCATENATE("LOC.",Qualification!AG$12),Qualification!C469),""),"")</f>
        <v/>
      </c>
      <c r="B459" s="51" t="str">
        <f>IF(A459&lt;&gt;"",Qualification!J469,"")</f>
        <v/>
      </c>
      <c r="C459" s="26" t="str">
        <f>IF(A459&lt;&gt;"",IF(Qualification!E469=TRUE,INDEX(codesex,MATCH(Qualification!D469,libsex,0)),Qualification!D469),"")</f>
        <v/>
      </c>
      <c r="D459" s="104" t="str">
        <f>IF(OR(A459="",ISBLANK(Qualification!F469)),"",Qualification!F469)</f>
        <v/>
      </c>
      <c r="E459" s="26" t="str">
        <f>IF(A459&lt;&gt;"",IF(Qualification!I469=TRUE,IF(INDEX(codegem,MATCH(Qualification!H469,libgem,0))&lt;8000,INDEX(codegem,MATCH(Qualification!H469,libgem,0)),""),Qualification!H469),"")</f>
        <v/>
      </c>
      <c r="F459" s="26" t="str">
        <f>IF(A459&lt;&gt;"",IF(Qualification!I469=TRUE,INDEX(codegemhist,MATCH(Qualification!H469,libgem,0)),""),"")</f>
        <v/>
      </c>
      <c r="G459" s="26" t="str">
        <f>IF(A459&lt;&gt;"",IF(Qualification!I469=TRUE,IF(INDEX(codegem,MATCH(Qualification!H469,libgem,0))&gt;=8000,INDEX(codegem,MATCH(Qualification!H469,libgem,0)),""),Qualification!H469),"")</f>
        <v/>
      </c>
      <c r="H459" s="26" t="str">
        <f>IF(A459&lt;&gt;"",IF(Qualification!Y469=TRUE,INDEX(libcatidinst,MATCH(Qualification!P469,libinst,0)),""),"")</f>
        <v/>
      </c>
      <c r="I459" s="26" t="str">
        <f>IF(OR(A459="",ISBLANK(Qualification!P469)),"",IF(Qualification!Y469=TRUE,INDEX(codeinst,MATCH(Qualification!P469,libinst,0)),Qualification!P469))</f>
        <v/>
      </c>
      <c r="J459" s="26" t="str">
        <f>IF(OR(A459="",ISBLANK(Qualification!Q469)),"",IF(Qualification!Z469=TRUE,INDEX(codetform,MATCH(Qualification!Q469,libtform,0)),Qualification!Q469))</f>
        <v/>
      </c>
      <c r="K459" s="26" t="str">
        <f t="shared" si="7"/>
        <v/>
      </c>
      <c r="L459" s="104" t="str">
        <f>IF(OR(A459="",ISBLANK(Qualification!R469)),"",Qualification!R469)</f>
        <v/>
      </c>
      <c r="M459" s="50" t="str">
        <f>IF(OR(A459="",ISBLANK(Qualification!S469)),"",Qualification!S469)</f>
        <v/>
      </c>
      <c r="N459" s="50" t="str">
        <f>IF(OR(A459="",ISBLANK(Qualification!T469)),"",IF(Qualification!AC469=TRUE,INDEX(coderesult,MATCH(Qualification!T469,libresult,0)),Qualification!T469))</f>
        <v/>
      </c>
      <c r="O459" s="50" t="str">
        <f>IF(OR(A459="",ISBLANK(Qualification!U469),Qualification!U469="-"),"",IF(ISNA(MATCH(Qualification!U469,libtwolang,0)),Qualification!U469,IF(Qualification!AC469=TRUE,INDEX(codetwolang,MATCH(Qualification!U469,libtwolang,0)),Qualification!U469)))</f>
        <v/>
      </c>
      <c r="P459" s="50" t="str">
        <f>IF(OR(A459="",ISBLANK(Qualification!V469)),"",Qualification!V469)</f>
        <v/>
      </c>
    </row>
    <row r="460" spans="1:16">
      <c r="A460" s="26" t="str">
        <f>IF(Qualification!$A470&lt;&gt;"",IF(Qualification!C470&lt;&gt;"",IF(Qualification!C470="LOC.ID",CONCATENATE("LOC.",Qualification!AG$12),Qualification!C470),""),"")</f>
        <v/>
      </c>
      <c r="B460" s="51" t="str">
        <f>IF(A460&lt;&gt;"",Qualification!J470,"")</f>
        <v/>
      </c>
      <c r="C460" s="26" t="str">
        <f>IF(A460&lt;&gt;"",IF(Qualification!E470=TRUE,INDEX(codesex,MATCH(Qualification!D470,libsex,0)),Qualification!D470),"")</f>
        <v/>
      </c>
      <c r="D460" s="104" t="str">
        <f>IF(OR(A460="",ISBLANK(Qualification!F470)),"",Qualification!F470)</f>
        <v/>
      </c>
      <c r="E460" s="26" t="str">
        <f>IF(A460&lt;&gt;"",IF(Qualification!I470=TRUE,IF(INDEX(codegem,MATCH(Qualification!H470,libgem,0))&lt;8000,INDEX(codegem,MATCH(Qualification!H470,libgem,0)),""),Qualification!H470),"")</f>
        <v/>
      </c>
      <c r="F460" s="26" t="str">
        <f>IF(A460&lt;&gt;"",IF(Qualification!I470=TRUE,INDEX(codegemhist,MATCH(Qualification!H470,libgem,0)),""),"")</f>
        <v/>
      </c>
      <c r="G460" s="26" t="str">
        <f>IF(A460&lt;&gt;"",IF(Qualification!I470=TRUE,IF(INDEX(codegem,MATCH(Qualification!H470,libgem,0))&gt;=8000,INDEX(codegem,MATCH(Qualification!H470,libgem,0)),""),Qualification!H470),"")</f>
        <v/>
      </c>
      <c r="H460" s="26" t="str">
        <f>IF(A460&lt;&gt;"",IF(Qualification!Y470=TRUE,INDEX(libcatidinst,MATCH(Qualification!P470,libinst,0)),""),"")</f>
        <v/>
      </c>
      <c r="I460" s="26" t="str">
        <f>IF(OR(A460="",ISBLANK(Qualification!P470)),"",IF(Qualification!Y470=TRUE,INDEX(codeinst,MATCH(Qualification!P470,libinst,0)),Qualification!P470))</f>
        <v/>
      </c>
      <c r="J460" s="26" t="str">
        <f>IF(OR(A460="",ISBLANK(Qualification!Q470)),"",IF(Qualification!Z470=TRUE,INDEX(codetform,MATCH(Qualification!Q470,libtform,0)),Qualification!Q470))</f>
        <v/>
      </c>
      <c r="K460" s="26" t="str">
        <f t="shared" si="7"/>
        <v/>
      </c>
      <c r="L460" s="104" t="str">
        <f>IF(OR(A460="",ISBLANK(Qualification!R470)),"",Qualification!R470)</f>
        <v/>
      </c>
      <c r="M460" s="50" t="str">
        <f>IF(OR(A460="",ISBLANK(Qualification!S470)),"",Qualification!S470)</f>
        <v/>
      </c>
      <c r="N460" s="50" t="str">
        <f>IF(OR(A460="",ISBLANK(Qualification!T470)),"",IF(Qualification!AC470=TRUE,INDEX(coderesult,MATCH(Qualification!T470,libresult,0)),Qualification!T470))</f>
        <v/>
      </c>
      <c r="O460" s="50" t="str">
        <f>IF(OR(A460="",ISBLANK(Qualification!U470),Qualification!U470="-"),"",IF(ISNA(MATCH(Qualification!U470,libtwolang,0)),Qualification!U470,IF(Qualification!AC470=TRUE,INDEX(codetwolang,MATCH(Qualification!U470,libtwolang,0)),Qualification!U470)))</f>
        <v/>
      </c>
      <c r="P460" s="50" t="str">
        <f>IF(OR(A460="",ISBLANK(Qualification!V470)),"",Qualification!V470)</f>
        <v/>
      </c>
    </row>
    <row r="461" spans="1:16">
      <c r="A461" s="26" t="str">
        <f>IF(Qualification!$A471&lt;&gt;"",IF(Qualification!C471&lt;&gt;"",IF(Qualification!C471="LOC.ID",CONCATENATE("LOC.",Qualification!AG$12),Qualification!C471),""),"")</f>
        <v/>
      </c>
      <c r="B461" s="51" t="str">
        <f>IF(A461&lt;&gt;"",Qualification!J471,"")</f>
        <v/>
      </c>
      <c r="C461" s="26" t="str">
        <f>IF(A461&lt;&gt;"",IF(Qualification!E471=TRUE,INDEX(codesex,MATCH(Qualification!D471,libsex,0)),Qualification!D471),"")</f>
        <v/>
      </c>
      <c r="D461" s="104" t="str">
        <f>IF(OR(A461="",ISBLANK(Qualification!F471)),"",Qualification!F471)</f>
        <v/>
      </c>
      <c r="E461" s="26" t="str">
        <f>IF(A461&lt;&gt;"",IF(Qualification!I471=TRUE,IF(INDEX(codegem,MATCH(Qualification!H471,libgem,0))&lt;8000,INDEX(codegem,MATCH(Qualification!H471,libgem,0)),""),Qualification!H471),"")</f>
        <v/>
      </c>
      <c r="F461" s="26" t="str">
        <f>IF(A461&lt;&gt;"",IF(Qualification!I471=TRUE,INDEX(codegemhist,MATCH(Qualification!H471,libgem,0)),""),"")</f>
        <v/>
      </c>
      <c r="G461" s="26" t="str">
        <f>IF(A461&lt;&gt;"",IF(Qualification!I471=TRUE,IF(INDEX(codegem,MATCH(Qualification!H471,libgem,0))&gt;=8000,INDEX(codegem,MATCH(Qualification!H471,libgem,0)),""),Qualification!H471),"")</f>
        <v/>
      </c>
      <c r="H461" s="26" t="str">
        <f>IF(A461&lt;&gt;"",IF(Qualification!Y471=TRUE,INDEX(libcatidinst,MATCH(Qualification!P471,libinst,0)),""),"")</f>
        <v/>
      </c>
      <c r="I461" s="26" t="str">
        <f>IF(OR(A461="",ISBLANK(Qualification!P471)),"",IF(Qualification!Y471=TRUE,INDEX(codeinst,MATCH(Qualification!P471,libinst,0)),Qualification!P471))</f>
        <v/>
      </c>
      <c r="J461" s="26" t="str">
        <f>IF(OR(A461="",ISBLANK(Qualification!Q471)),"",IF(Qualification!Z471=TRUE,INDEX(codetform,MATCH(Qualification!Q471,libtform,0)),Qualification!Q471))</f>
        <v/>
      </c>
      <c r="K461" s="26" t="str">
        <f t="shared" si="7"/>
        <v/>
      </c>
      <c r="L461" s="104" t="str">
        <f>IF(OR(A461="",ISBLANK(Qualification!R471)),"",Qualification!R471)</f>
        <v/>
      </c>
      <c r="M461" s="50" t="str">
        <f>IF(OR(A461="",ISBLANK(Qualification!S471)),"",Qualification!S471)</f>
        <v/>
      </c>
      <c r="N461" s="50" t="str">
        <f>IF(OR(A461="",ISBLANK(Qualification!T471)),"",IF(Qualification!AC471=TRUE,INDEX(coderesult,MATCH(Qualification!T471,libresult,0)),Qualification!T471))</f>
        <v/>
      </c>
      <c r="O461" s="50" t="str">
        <f>IF(OR(A461="",ISBLANK(Qualification!U471),Qualification!U471="-"),"",IF(ISNA(MATCH(Qualification!U471,libtwolang,0)),Qualification!U471,IF(Qualification!AC471=TRUE,INDEX(codetwolang,MATCH(Qualification!U471,libtwolang,0)),Qualification!U471)))</f>
        <v/>
      </c>
      <c r="P461" s="50" t="str">
        <f>IF(OR(A461="",ISBLANK(Qualification!V471)),"",Qualification!V471)</f>
        <v/>
      </c>
    </row>
    <row r="462" spans="1:16">
      <c r="A462" s="26" t="str">
        <f>IF(Qualification!$A472&lt;&gt;"",IF(Qualification!C472&lt;&gt;"",IF(Qualification!C472="LOC.ID",CONCATENATE("LOC.",Qualification!AG$12),Qualification!C472),""),"")</f>
        <v/>
      </c>
      <c r="B462" s="51" t="str">
        <f>IF(A462&lt;&gt;"",Qualification!J472,"")</f>
        <v/>
      </c>
      <c r="C462" s="26" t="str">
        <f>IF(A462&lt;&gt;"",IF(Qualification!E472=TRUE,INDEX(codesex,MATCH(Qualification!D472,libsex,0)),Qualification!D472),"")</f>
        <v/>
      </c>
      <c r="D462" s="104" t="str">
        <f>IF(OR(A462="",ISBLANK(Qualification!F472)),"",Qualification!F472)</f>
        <v/>
      </c>
      <c r="E462" s="26" t="str">
        <f>IF(A462&lt;&gt;"",IF(Qualification!I472=TRUE,IF(INDEX(codegem,MATCH(Qualification!H472,libgem,0))&lt;8000,INDEX(codegem,MATCH(Qualification!H472,libgem,0)),""),Qualification!H472),"")</f>
        <v/>
      </c>
      <c r="F462" s="26" t="str">
        <f>IF(A462&lt;&gt;"",IF(Qualification!I472=TRUE,INDEX(codegemhist,MATCH(Qualification!H472,libgem,0)),""),"")</f>
        <v/>
      </c>
      <c r="G462" s="26" t="str">
        <f>IF(A462&lt;&gt;"",IF(Qualification!I472=TRUE,IF(INDEX(codegem,MATCH(Qualification!H472,libgem,0))&gt;=8000,INDEX(codegem,MATCH(Qualification!H472,libgem,0)),""),Qualification!H472),"")</f>
        <v/>
      </c>
      <c r="H462" s="26" t="str">
        <f>IF(A462&lt;&gt;"",IF(Qualification!Y472=TRUE,INDEX(libcatidinst,MATCH(Qualification!P472,libinst,0)),""),"")</f>
        <v/>
      </c>
      <c r="I462" s="26" t="str">
        <f>IF(OR(A462="",ISBLANK(Qualification!P472)),"",IF(Qualification!Y472=TRUE,INDEX(codeinst,MATCH(Qualification!P472,libinst,0)),Qualification!P472))</f>
        <v/>
      </c>
      <c r="J462" s="26" t="str">
        <f>IF(OR(A462="",ISBLANK(Qualification!Q472)),"",IF(Qualification!Z472=TRUE,INDEX(codetform,MATCH(Qualification!Q472,libtform,0)),Qualification!Q472))</f>
        <v/>
      </c>
      <c r="K462" s="26" t="str">
        <f t="shared" si="7"/>
        <v/>
      </c>
      <c r="L462" s="104" t="str">
        <f>IF(OR(A462="",ISBLANK(Qualification!R472)),"",Qualification!R472)</f>
        <v/>
      </c>
      <c r="M462" s="50" t="str">
        <f>IF(OR(A462="",ISBLANK(Qualification!S472)),"",Qualification!S472)</f>
        <v/>
      </c>
      <c r="N462" s="50" t="str">
        <f>IF(OR(A462="",ISBLANK(Qualification!T472)),"",IF(Qualification!AC472=TRUE,INDEX(coderesult,MATCH(Qualification!T472,libresult,0)),Qualification!T472))</f>
        <v/>
      </c>
      <c r="O462" s="50" t="str">
        <f>IF(OR(A462="",ISBLANK(Qualification!U472),Qualification!U472="-"),"",IF(ISNA(MATCH(Qualification!U472,libtwolang,0)),Qualification!U472,IF(Qualification!AC472=TRUE,INDEX(codetwolang,MATCH(Qualification!U472,libtwolang,0)),Qualification!U472)))</f>
        <v/>
      </c>
      <c r="P462" s="50" t="str">
        <f>IF(OR(A462="",ISBLANK(Qualification!V472)),"",Qualification!V472)</f>
        <v/>
      </c>
    </row>
    <row r="463" spans="1:16">
      <c r="A463" s="26" t="str">
        <f>IF(Qualification!$A473&lt;&gt;"",IF(Qualification!C473&lt;&gt;"",IF(Qualification!C473="LOC.ID",CONCATENATE("LOC.",Qualification!AG$12),Qualification!C473),""),"")</f>
        <v/>
      </c>
      <c r="B463" s="51" t="str">
        <f>IF(A463&lt;&gt;"",Qualification!J473,"")</f>
        <v/>
      </c>
      <c r="C463" s="26" t="str">
        <f>IF(A463&lt;&gt;"",IF(Qualification!E473=TRUE,INDEX(codesex,MATCH(Qualification!D473,libsex,0)),Qualification!D473),"")</f>
        <v/>
      </c>
      <c r="D463" s="104" t="str">
        <f>IF(OR(A463="",ISBLANK(Qualification!F473)),"",Qualification!F473)</f>
        <v/>
      </c>
      <c r="E463" s="26" t="str">
        <f>IF(A463&lt;&gt;"",IF(Qualification!I473=TRUE,IF(INDEX(codegem,MATCH(Qualification!H473,libgem,0))&lt;8000,INDEX(codegem,MATCH(Qualification!H473,libgem,0)),""),Qualification!H473),"")</f>
        <v/>
      </c>
      <c r="F463" s="26" t="str">
        <f>IF(A463&lt;&gt;"",IF(Qualification!I473=TRUE,INDEX(codegemhist,MATCH(Qualification!H473,libgem,0)),""),"")</f>
        <v/>
      </c>
      <c r="G463" s="26" t="str">
        <f>IF(A463&lt;&gt;"",IF(Qualification!I473=TRUE,IF(INDEX(codegem,MATCH(Qualification!H473,libgem,0))&gt;=8000,INDEX(codegem,MATCH(Qualification!H473,libgem,0)),""),Qualification!H473),"")</f>
        <v/>
      </c>
      <c r="H463" s="26" t="str">
        <f>IF(A463&lt;&gt;"",IF(Qualification!Y473=TRUE,INDEX(libcatidinst,MATCH(Qualification!P473,libinst,0)),""),"")</f>
        <v/>
      </c>
      <c r="I463" s="26" t="str">
        <f>IF(OR(A463="",ISBLANK(Qualification!P473)),"",IF(Qualification!Y473=TRUE,INDEX(codeinst,MATCH(Qualification!P473,libinst,0)),Qualification!P473))</f>
        <v/>
      </c>
      <c r="J463" s="26" t="str">
        <f>IF(OR(A463="",ISBLANK(Qualification!Q473)),"",IF(Qualification!Z473=TRUE,INDEX(codetform,MATCH(Qualification!Q473,libtform,0)),Qualification!Q473))</f>
        <v/>
      </c>
      <c r="K463" s="26" t="str">
        <f t="shared" si="7"/>
        <v/>
      </c>
      <c r="L463" s="104" t="str">
        <f>IF(OR(A463="",ISBLANK(Qualification!R473)),"",Qualification!R473)</f>
        <v/>
      </c>
      <c r="M463" s="50" t="str">
        <f>IF(OR(A463="",ISBLANK(Qualification!S473)),"",Qualification!S473)</f>
        <v/>
      </c>
      <c r="N463" s="50" t="str">
        <f>IF(OR(A463="",ISBLANK(Qualification!T473)),"",IF(Qualification!AC473=TRUE,INDEX(coderesult,MATCH(Qualification!T473,libresult,0)),Qualification!T473))</f>
        <v/>
      </c>
      <c r="O463" s="50" t="str">
        <f>IF(OR(A463="",ISBLANK(Qualification!U473),Qualification!U473="-"),"",IF(ISNA(MATCH(Qualification!U473,libtwolang,0)),Qualification!U473,IF(Qualification!AC473=TRUE,INDEX(codetwolang,MATCH(Qualification!U473,libtwolang,0)),Qualification!U473)))</f>
        <v/>
      </c>
      <c r="P463" s="50" t="str">
        <f>IF(OR(A463="",ISBLANK(Qualification!V473)),"",Qualification!V473)</f>
        <v/>
      </c>
    </row>
    <row r="464" spans="1:16">
      <c r="A464" s="26" t="str">
        <f>IF(Qualification!$A474&lt;&gt;"",IF(Qualification!C474&lt;&gt;"",IF(Qualification!C474="LOC.ID",CONCATENATE("LOC.",Qualification!AG$12),Qualification!C474),""),"")</f>
        <v/>
      </c>
      <c r="B464" s="51" t="str">
        <f>IF(A464&lt;&gt;"",Qualification!J474,"")</f>
        <v/>
      </c>
      <c r="C464" s="26" t="str">
        <f>IF(A464&lt;&gt;"",IF(Qualification!E474=TRUE,INDEX(codesex,MATCH(Qualification!D474,libsex,0)),Qualification!D474),"")</f>
        <v/>
      </c>
      <c r="D464" s="104" t="str">
        <f>IF(OR(A464="",ISBLANK(Qualification!F474)),"",Qualification!F474)</f>
        <v/>
      </c>
      <c r="E464" s="26" t="str">
        <f>IF(A464&lt;&gt;"",IF(Qualification!I474=TRUE,IF(INDEX(codegem,MATCH(Qualification!H474,libgem,0))&lt;8000,INDEX(codegem,MATCH(Qualification!H474,libgem,0)),""),Qualification!H474),"")</f>
        <v/>
      </c>
      <c r="F464" s="26" t="str">
        <f>IF(A464&lt;&gt;"",IF(Qualification!I474=TRUE,INDEX(codegemhist,MATCH(Qualification!H474,libgem,0)),""),"")</f>
        <v/>
      </c>
      <c r="G464" s="26" t="str">
        <f>IF(A464&lt;&gt;"",IF(Qualification!I474=TRUE,IF(INDEX(codegem,MATCH(Qualification!H474,libgem,0))&gt;=8000,INDEX(codegem,MATCH(Qualification!H474,libgem,0)),""),Qualification!H474),"")</f>
        <v/>
      </c>
      <c r="H464" s="26" t="str">
        <f>IF(A464&lt;&gt;"",IF(Qualification!Y474=TRUE,INDEX(libcatidinst,MATCH(Qualification!P474,libinst,0)),""),"")</f>
        <v/>
      </c>
      <c r="I464" s="26" t="str">
        <f>IF(OR(A464="",ISBLANK(Qualification!P474)),"",IF(Qualification!Y474=TRUE,INDEX(codeinst,MATCH(Qualification!P474,libinst,0)),Qualification!P474))</f>
        <v/>
      </c>
      <c r="J464" s="26" t="str">
        <f>IF(OR(A464="",ISBLANK(Qualification!Q474)),"",IF(Qualification!Z474=TRUE,INDEX(codetform,MATCH(Qualification!Q474,libtform,0)),Qualification!Q474))</f>
        <v/>
      </c>
      <c r="K464" s="26" t="str">
        <f t="shared" si="7"/>
        <v/>
      </c>
      <c r="L464" s="104" t="str">
        <f>IF(OR(A464="",ISBLANK(Qualification!R474)),"",Qualification!R474)</f>
        <v/>
      </c>
      <c r="M464" s="50" t="str">
        <f>IF(OR(A464="",ISBLANK(Qualification!S474)),"",Qualification!S474)</f>
        <v/>
      </c>
      <c r="N464" s="50" t="str">
        <f>IF(OR(A464="",ISBLANK(Qualification!T474)),"",IF(Qualification!AC474=TRUE,INDEX(coderesult,MATCH(Qualification!T474,libresult,0)),Qualification!T474))</f>
        <v/>
      </c>
      <c r="O464" s="50" t="str">
        <f>IF(OR(A464="",ISBLANK(Qualification!U474),Qualification!U474="-"),"",IF(ISNA(MATCH(Qualification!U474,libtwolang,0)),Qualification!U474,IF(Qualification!AC474=TRUE,INDEX(codetwolang,MATCH(Qualification!U474,libtwolang,0)),Qualification!U474)))</f>
        <v/>
      </c>
      <c r="P464" s="50" t="str">
        <f>IF(OR(A464="",ISBLANK(Qualification!V474)),"",Qualification!V474)</f>
        <v/>
      </c>
    </row>
    <row r="465" spans="1:16">
      <c r="A465" s="26" t="str">
        <f>IF(Qualification!$A475&lt;&gt;"",IF(Qualification!C475&lt;&gt;"",IF(Qualification!C475="LOC.ID",CONCATENATE("LOC.",Qualification!AG$12),Qualification!C475),""),"")</f>
        <v/>
      </c>
      <c r="B465" s="51" t="str">
        <f>IF(A465&lt;&gt;"",Qualification!J475,"")</f>
        <v/>
      </c>
      <c r="C465" s="26" t="str">
        <f>IF(A465&lt;&gt;"",IF(Qualification!E475=TRUE,INDEX(codesex,MATCH(Qualification!D475,libsex,0)),Qualification!D475),"")</f>
        <v/>
      </c>
      <c r="D465" s="104" t="str">
        <f>IF(OR(A465="",ISBLANK(Qualification!F475)),"",Qualification!F475)</f>
        <v/>
      </c>
      <c r="E465" s="26" t="str">
        <f>IF(A465&lt;&gt;"",IF(Qualification!I475=TRUE,IF(INDEX(codegem,MATCH(Qualification!H475,libgem,0))&lt;8000,INDEX(codegem,MATCH(Qualification!H475,libgem,0)),""),Qualification!H475),"")</f>
        <v/>
      </c>
      <c r="F465" s="26" t="str">
        <f>IF(A465&lt;&gt;"",IF(Qualification!I475=TRUE,INDEX(codegemhist,MATCH(Qualification!H475,libgem,0)),""),"")</f>
        <v/>
      </c>
      <c r="G465" s="26" t="str">
        <f>IF(A465&lt;&gt;"",IF(Qualification!I475=TRUE,IF(INDEX(codegem,MATCH(Qualification!H475,libgem,0))&gt;=8000,INDEX(codegem,MATCH(Qualification!H475,libgem,0)),""),Qualification!H475),"")</f>
        <v/>
      </c>
      <c r="H465" s="26" t="str">
        <f>IF(A465&lt;&gt;"",IF(Qualification!Y475=TRUE,INDEX(libcatidinst,MATCH(Qualification!P475,libinst,0)),""),"")</f>
        <v/>
      </c>
      <c r="I465" s="26" t="str">
        <f>IF(OR(A465="",ISBLANK(Qualification!P475)),"",IF(Qualification!Y475=TRUE,INDEX(codeinst,MATCH(Qualification!P475,libinst,0)),Qualification!P475))</f>
        <v/>
      </c>
      <c r="J465" s="26" t="str">
        <f>IF(OR(A465="",ISBLANK(Qualification!Q475)),"",IF(Qualification!Z475=TRUE,INDEX(codetform,MATCH(Qualification!Q475,libtform,0)),Qualification!Q475))</f>
        <v/>
      </c>
      <c r="K465" s="26" t="str">
        <f t="shared" si="7"/>
        <v/>
      </c>
      <c r="L465" s="104" t="str">
        <f>IF(OR(A465="",ISBLANK(Qualification!R475)),"",Qualification!R475)</f>
        <v/>
      </c>
      <c r="M465" s="50" t="str">
        <f>IF(OR(A465="",ISBLANK(Qualification!S475)),"",Qualification!S475)</f>
        <v/>
      </c>
      <c r="N465" s="50" t="str">
        <f>IF(OR(A465="",ISBLANK(Qualification!T475)),"",IF(Qualification!AC475=TRUE,INDEX(coderesult,MATCH(Qualification!T475,libresult,0)),Qualification!T475))</f>
        <v/>
      </c>
      <c r="O465" s="50" t="str">
        <f>IF(OR(A465="",ISBLANK(Qualification!U475),Qualification!U475="-"),"",IF(ISNA(MATCH(Qualification!U475,libtwolang,0)),Qualification!U475,IF(Qualification!AC475=TRUE,INDEX(codetwolang,MATCH(Qualification!U475,libtwolang,0)),Qualification!U475)))</f>
        <v/>
      </c>
      <c r="P465" s="50" t="str">
        <f>IF(OR(A465="",ISBLANK(Qualification!V475)),"",Qualification!V475)</f>
        <v/>
      </c>
    </row>
    <row r="466" spans="1:16">
      <c r="A466" s="26" t="str">
        <f>IF(Qualification!$A476&lt;&gt;"",IF(Qualification!C476&lt;&gt;"",IF(Qualification!C476="LOC.ID",CONCATENATE("LOC.",Qualification!AG$12),Qualification!C476),""),"")</f>
        <v/>
      </c>
      <c r="B466" s="51" t="str">
        <f>IF(A466&lt;&gt;"",Qualification!J476,"")</f>
        <v/>
      </c>
      <c r="C466" s="26" t="str">
        <f>IF(A466&lt;&gt;"",IF(Qualification!E476=TRUE,INDEX(codesex,MATCH(Qualification!D476,libsex,0)),Qualification!D476),"")</f>
        <v/>
      </c>
      <c r="D466" s="104" t="str">
        <f>IF(OR(A466="",ISBLANK(Qualification!F476)),"",Qualification!F476)</f>
        <v/>
      </c>
      <c r="E466" s="26" t="str">
        <f>IF(A466&lt;&gt;"",IF(Qualification!I476=TRUE,IF(INDEX(codegem,MATCH(Qualification!H476,libgem,0))&lt;8000,INDEX(codegem,MATCH(Qualification!H476,libgem,0)),""),Qualification!H476),"")</f>
        <v/>
      </c>
      <c r="F466" s="26" t="str">
        <f>IF(A466&lt;&gt;"",IF(Qualification!I476=TRUE,INDEX(codegemhist,MATCH(Qualification!H476,libgem,0)),""),"")</f>
        <v/>
      </c>
      <c r="G466" s="26" t="str">
        <f>IF(A466&lt;&gt;"",IF(Qualification!I476=TRUE,IF(INDEX(codegem,MATCH(Qualification!H476,libgem,0))&gt;=8000,INDEX(codegem,MATCH(Qualification!H476,libgem,0)),""),Qualification!H476),"")</f>
        <v/>
      </c>
      <c r="H466" s="26" t="str">
        <f>IF(A466&lt;&gt;"",IF(Qualification!Y476=TRUE,INDEX(libcatidinst,MATCH(Qualification!P476,libinst,0)),""),"")</f>
        <v/>
      </c>
      <c r="I466" s="26" t="str">
        <f>IF(OR(A466="",ISBLANK(Qualification!P476)),"",IF(Qualification!Y476=TRUE,INDEX(codeinst,MATCH(Qualification!P476,libinst,0)),Qualification!P476))</f>
        <v/>
      </c>
      <c r="J466" s="26" t="str">
        <f>IF(OR(A466="",ISBLANK(Qualification!Q476)),"",IF(Qualification!Z476=TRUE,INDEX(codetform,MATCH(Qualification!Q476,libtform,0)),Qualification!Q476))</f>
        <v/>
      </c>
      <c r="K466" s="26" t="str">
        <f t="shared" si="7"/>
        <v/>
      </c>
      <c r="L466" s="104" t="str">
        <f>IF(OR(A466="",ISBLANK(Qualification!R476)),"",Qualification!R476)</f>
        <v/>
      </c>
      <c r="M466" s="50" t="str">
        <f>IF(OR(A466="",ISBLANK(Qualification!S476)),"",Qualification!S476)</f>
        <v/>
      </c>
      <c r="N466" s="50" t="str">
        <f>IF(OR(A466="",ISBLANK(Qualification!T476)),"",IF(Qualification!AC476=TRUE,INDEX(coderesult,MATCH(Qualification!T476,libresult,0)),Qualification!T476))</f>
        <v/>
      </c>
      <c r="O466" s="50" t="str">
        <f>IF(OR(A466="",ISBLANK(Qualification!U476),Qualification!U476="-"),"",IF(ISNA(MATCH(Qualification!U476,libtwolang,0)),Qualification!U476,IF(Qualification!AC476=TRUE,INDEX(codetwolang,MATCH(Qualification!U476,libtwolang,0)),Qualification!U476)))</f>
        <v/>
      </c>
      <c r="P466" s="50" t="str">
        <f>IF(OR(A466="",ISBLANK(Qualification!V476)),"",Qualification!V476)</f>
        <v/>
      </c>
    </row>
    <row r="467" spans="1:16">
      <c r="A467" s="26" t="str">
        <f>IF(Qualification!$A477&lt;&gt;"",IF(Qualification!C477&lt;&gt;"",IF(Qualification!C477="LOC.ID",CONCATENATE("LOC.",Qualification!AG$12),Qualification!C477),""),"")</f>
        <v/>
      </c>
      <c r="B467" s="51" t="str">
        <f>IF(A467&lt;&gt;"",Qualification!J477,"")</f>
        <v/>
      </c>
      <c r="C467" s="26" t="str">
        <f>IF(A467&lt;&gt;"",IF(Qualification!E477=TRUE,INDEX(codesex,MATCH(Qualification!D477,libsex,0)),Qualification!D477),"")</f>
        <v/>
      </c>
      <c r="D467" s="104" t="str">
        <f>IF(OR(A467="",ISBLANK(Qualification!F477)),"",Qualification!F477)</f>
        <v/>
      </c>
      <c r="E467" s="26" t="str">
        <f>IF(A467&lt;&gt;"",IF(Qualification!I477=TRUE,IF(INDEX(codegem,MATCH(Qualification!H477,libgem,0))&lt;8000,INDEX(codegem,MATCH(Qualification!H477,libgem,0)),""),Qualification!H477),"")</f>
        <v/>
      </c>
      <c r="F467" s="26" t="str">
        <f>IF(A467&lt;&gt;"",IF(Qualification!I477=TRUE,INDEX(codegemhist,MATCH(Qualification!H477,libgem,0)),""),"")</f>
        <v/>
      </c>
      <c r="G467" s="26" t="str">
        <f>IF(A467&lt;&gt;"",IF(Qualification!I477=TRUE,IF(INDEX(codegem,MATCH(Qualification!H477,libgem,0))&gt;=8000,INDEX(codegem,MATCH(Qualification!H477,libgem,0)),""),Qualification!H477),"")</f>
        <v/>
      </c>
      <c r="H467" s="26" t="str">
        <f>IF(A467&lt;&gt;"",IF(Qualification!Y477=TRUE,INDEX(libcatidinst,MATCH(Qualification!P477,libinst,0)),""),"")</f>
        <v/>
      </c>
      <c r="I467" s="26" t="str">
        <f>IF(OR(A467="",ISBLANK(Qualification!P477)),"",IF(Qualification!Y477=TRUE,INDEX(codeinst,MATCH(Qualification!P477,libinst,0)),Qualification!P477))</f>
        <v/>
      </c>
      <c r="J467" s="26" t="str">
        <f>IF(OR(A467="",ISBLANK(Qualification!Q477)),"",IF(Qualification!Z477=TRUE,INDEX(codetform,MATCH(Qualification!Q477,libtform,0)),Qualification!Q477))</f>
        <v/>
      </c>
      <c r="K467" s="26" t="str">
        <f t="shared" si="7"/>
        <v/>
      </c>
      <c r="L467" s="104" t="str">
        <f>IF(OR(A467="",ISBLANK(Qualification!R477)),"",Qualification!R477)</f>
        <v/>
      </c>
      <c r="M467" s="50" t="str">
        <f>IF(OR(A467="",ISBLANK(Qualification!S477)),"",Qualification!S477)</f>
        <v/>
      </c>
      <c r="N467" s="50" t="str">
        <f>IF(OR(A467="",ISBLANK(Qualification!T477)),"",IF(Qualification!AC477=TRUE,INDEX(coderesult,MATCH(Qualification!T477,libresult,0)),Qualification!T477))</f>
        <v/>
      </c>
      <c r="O467" s="50" t="str">
        <f>IF(OR(A467="",ISBLANK(Qualification!U477),Qualification!U477="-"),"",IF(ISNA(MATCH(Qualification!U477,libtwolang,0)),Qualification!U477,IF(Qualification!AC477=TRUE,INDEX(codetwolang,MATCH(Qualification!U477,libtwolang,0)),Qualification!U477)))</f>
        <v/>
      </c>
      <c r="P467" s="50" t="str">
        <f>IF(OR(A467="",ISBLANK(Qualification!V477)),"",Qualification!V477)</f>
        <v/>
      </c>
    </row>
    <row r="468" spans="1:16">
      <c r="A468" s="26" t="str">
        <f>IF(Qualification!$A478&lt;&gt;"",IF(Qualification!C478&lt;&gt;"",IF(Qualification!C478="LOC.ID",CONCATENATE("LOC.",Qualification!AG$12),Qualification!C478),""),"")</f>
        <v/>
      </c>
      <c r="B468" s="51" t="str">
        <f>IF(A468&lt;&gt;"",Qualification!J478,"")</f>
        <v/>
      </c>
      <c r="C468" s="26" t="str">
        <f>IF(A468&lt;&gt;"",IF(Qualification!E478=TRUE,INDEX(codesex,MATCH(Qualification!D478,libsex,0)),Qualification!D478),"")</f>
        <v/>
      </c>
      <c r="D468" s="104" t="str">
        <f>IF(OR(A468="",ISBLANK(Qualification!F478)),"",Qualification!F478)</f>
        <v/>
      </c>
      <c r="E468" s="26" t="str">
        <f>IF(A468&lt;&gt;"",IF(Qualification!I478=TRUE,IF(INDEX(codegem,MATCH(Qualification!H478,libgem,0))&lt;8000,INDEX(codegem,MATCH(Qualification!H478,libgem,0)),""),Qualification!H478),"")</f>
        <v/>
      </c>
      <c r="F468" s="26" t="str">
        <f>IF(A468&lt;&gt;"",IF(Qualification!I478=TRUE,INDEX(codegemhist,MATCH(Qualification!H478,libgem,0)),""),"")</f>
        <v/>
      </c>
      <c r="G468" s="26" t="str">
        <f>IF(A468&lt;&gt;"",IF(Qualification!I478=TRUE,IF(INDEX(codegem,MATCH(Qualification!H478,libgem,0))&gt;=8000,INDEX(codegem,MATCH(Qualification!H478,libgem,0)),""),Qualification!H478),"")</f>
        <v/>
      </c>
      <c r="H468" s="26" t="str">
        <f>IF(A468&lt;&gt;"",IF(Qualification!Y478=TRUE,INDEX(libcatidinst,MATCH(Qualification!P478,libinst,0)),""),"")</f>
        <v/>
      </c>
      <c r="I468" s="26" t="str">
        <f>IF(OR(A468="",ISBLANK(Qualification!P478)),"",IF(Qualification!Y478=TRUE,INDEX(codeinst,MATCH(Qualification!P478,libinst,0)),Qualification!P478))</f>
        <v/>
      </c>
      <c r="J468" s="26" t="str">
        <f>IF(OR(A468="",ISBLANK(Qualification!Q478)),"",IF(Qualification!Z478=TRUE,INDEX(codetform,MATCH(Qualification!Q478,libtform,0)),Qualification!Q478))</f>
        <v/>
      </c>
      <c r="K468" s="26" t="str">
        <f t="shared" si="7"/>
        <v/>
      </c>
      <c r="L468" s="104" t="str">
        <f>IF(OR(A468="",ISBLANK(Qualification!R478)),"",Qualification!R478)</f>
        <v/>
      </c>
      <c r="M468" s="50" t="str">
        <f>IF(OR(A468="",ISBLANK(Qualification!S478)),"",Qualification!S478)</f>
        <v/>
      </c>
      <c r="N468" s="50" t="str">
        <f>IF(OR(A468="",ISBLANK(Qualification!T478)),"",IF(Qualification!AC478=TRUE,INDEX(coderesult,MATCH(Qualification!T478,libresult,0)),Qualification!T478))</f>
        <v/>
      </c>
      <c r="O468" s="50" t="str">
        <f>IF(OR(A468="",ISBLANK(Qualification!U478),Qualification!U478="-"),"",IF(ISNA(MATCH(Qualification!U478,libtwolang,0)),Qualification!U478,IF(Qualification!AC478=TRUE,INDEX(codetwolang,MATCH(Qualification!U478,libtwolang,0)),Qualification!U478)))</f>
        <v/>
      </c>
      <c r="P468" s="50" t="str">
        <f>IF(OR(A468="",ISBLANK(Qualification!V478)),"",Qualification!V478)</f>
        <v/>
      </c>
    </row>
    <row r="469" spans="1:16">
      <c r="A469" s="26" t="str">
        <f>IF(Qualification!$A479&lt;&gt;"",IF(Qualification!C479&lt;&gt;"",IF(Qualification!C479="LOC.ID",CONCATENATE("LOC.",Qualification!AG$12),Qualification!C479),""),"")</f>
        <v/>
      </c>
      <c r="B469" s="51" t="str">
        <f>IF(A469&lt;&gt;"",Qualification!J479,"")</f>
        <v/>
      </c>
      <c r="C469" s="26" t="str">
        <f>IF(A469&lt;&gt;"",IF(Qualification!E479=TRUE,INDEX(codesex,MATCH(Qualification!D479,libsex,0)),Qualification!D479),"")</f>
        <v/>
      </c>
      <c r="D469" s="104" t="str">
        <f>IF(OR(A469="",ISBLANK(Qualification!F479)),"",Qualification!F479)</f>
        <v/>
      </c>
      <c r="E469" s="26" t="str">
        <f>IF(A469&lt;&gt;"",IF(Qualification!I479=TRUE,IF(INDEX(codegem,MATCH(Qualification!H479,libgem,0))&lt;8000,INDEX(codegem,MATCH(Qualification!H479,libgem,0)),""),Qualification!H479),"")</f>
        <v/>
      </c>
      <c r="F469" s="26" t="str">
        <f>IF(A469&lt;&gt;"",IF(Qualification!I479=TRUE,INDEX(codegemhist,MATCH(Qualification!H479,libgem,0)),""),"")</f>
        <v/>
      </c>
      <c r="G469" s="26" t="str">
        <f>IF(A469&lt;&gt;"",IF(Qualification!I479=TRUE,IF(INDEX(codegem,MATCH(Qualification!H479,libgem,0))&gt;=8000,INDEX(codegem,MATCH(Qualification!H479,libgem,0)),""),Qualification!H479),"")</f>
        <v/>
      </c>
      <c r="H469" s="26" t="str">
        <f>IF(A469&lt;&gt;"",IF(Qualification!Y479=TRUE,INDEX(libcatidinst,MATCH(Qualification!P479,libinst,0)),""),"")</f>
        <v/>
      </c>
      <c r="I469" s="26" t="str">
        <f>IF(OR(A469="",ISBLANK(Qualification!P479)),"",IF(Qualification!Y479=TRUE,INDEX(codeinst,MATCH(Qualification!P479,libinst,0)),Qualification!P479))</f>
        <v/>
      </c>
      <c r="J469" s="26" t="str">
        <f>IF(OR(A469="",ISBLANK(Qualification!Q479)),"",IF(Qualification!Z479=TRUE,INDEX(codetform,MATCH(Qualification!Q479,libtform,0)),Qualification!Q479))</f>
        <v/>
      </c>
      <c r="K469" s="26" t="str">
        <f t="shared" si="7"/>
        <v/>
      </c>
      <c r="L469" s="104" t="str">
        <f>IF(OR(A469="",ISBLANK(Qualification!R479)),"",Qualification!R479)</f>
        <v/>
      </c>
      <c r="M469" s="50" t="str">
        <f>IF(OR(A469="",ISBLANK(Qualification!S479)),"",Qualification!S479)</f>
        <v/>
      </c>
      <c r="N469" s="50" t="str">
        <f>IF(OR(A469="",ISBLANK(Qualification!T479)),"",IF(Qualification!AC479=TRUE,INDEX(coderesult,MATCH(Qualification!T479,libresult,0)),Qualification!T479))</f>
        <v/>
      </c>
      <c r="O469" s="50" t="str">
        <f>IF(OR(A469="",ISBLANK(Qualification!U479),Qualification!U479="-"),"",IF(ISNA(MATCH(Qualification!U479,libtwolang,0)),Qualification!U479,IF(Qualification!AC479=TRUE,INDEX(codetwolang,MATCH(Qualification!U479,libtwolang,0)),Qualification!U479)))</f>
        <v/>
      </c>
      <c r="P469" s="50" t="str">
        <f>IF(OR(A469="",ISBLANK(Qualification!V479)),"",Qualification!V479)</f>
        <v/>
      </c>
    </row>
    <row r="470" spans="1:16">
      <c r="A470" s="26" t="str">
        <f>IF(Qualification!$A480&lt;&gt;"",IF(Qualification!C480&lt;&gt;"",IF(Qualification!C480="LOC.ID",CONCATENATE("LOC.",Qualification!AG$12),Qualification!C480),""),"")</f>
        <v/>
      </c>
      <c r="B470" s="51" t="str">
        <f>IF(A470&lt;&gt;"",Qualification!J480,"")</f>
        <v/>
      </c>
      <c r="C470" s="26" t="str">
        <f>IF(A470&lt;&gt;"",IF(Qualification!E480=TRUE,INDEX(codesex,MATCH(Qualification!D480,libsex,0)),Qualification!D480),"")</f>
        <v/>
      </c>
      <c r="D470" s="104" t="str">
        <f>IF(OR(A470="",ISBLANK(Qualification!F480)),"",Qualification!F480)</f>
        <v/>
      </c>
      <c r="E470" s="26" t="str">
        <f>IF(A470&lt;&gt;"",IF(Qualification!I480=TRUE,IF(INDEX(codegem,MATCH(Qualification!H480,libgem,0))&lt;8000,INDEX(codegem,MATCH(Qualification!H480,libgem,0)),""),Qualification!H480),"")</f>
        <v/>
      </c>
      <c r="F470" s="26" t="str">
        <f>IF(A470&lt;&gt;"",IF(Qualification!I480=TRUE,INDEX(codegemhist,MATCH(Qualification!H480,libgem,0)),""),"")</f>
        <v/>
      </c>
      <c r="G470" s="26" t="str">
        <f>IF(A470&lt;&gt;"",IF(Qualification!I480=TRUE,IF(INDEX(codegem,MATCH(Qualification!H480,libgem,0))&gt;=8000,INDEX(codegem,MATCH(Qualification!H480,libgem,0)),""),Qualification!H480),"")</f>
        <v/>
      </c>
      <c r="H470" s="26" t="str">
        <f>IF(A470&lt;&gt;"",IF(Qualification!Y480=TRUE,INDEX(libcatidinst,MATCH(Qualification!P480,libinst,0)),""),"")</f>
        <v/>
      </c>
      <c r="I470" s="26" t="str">
        <f>IF(OR(A470="",ISBLANK(Qualification!P480)),"",IF(Qualification!Y480=TRUE,INDEX(codeinst,MATCH(Qualification!P480,libinst,0)),Qualification!P480))</f>
        <v/>
      </c>
      <c r="J470" s="26" t="str">
        <f>IF(OR(A470="",ISBLANK(Qualification!Q480)),"",IF(Qualification!Z480=TRUE,INDEX(codetform,MATCH(Qualification!Q480,libtform,0)),Qualification!Q480))</f>
        <v/>
      </c>
      <c r="K470" s="26" t="str">
        <f t="shared" si="7"/>
        <v/>
      </c>
      <c r="L470" s="104" t="str">
        <f>IF(OR(A470="",ISBLANK(Qualification!R480)),"",Qualification!R480)</f>
        <v/>
      </c>
      <c r="M470" s="50" t="str">
        <f>IF(OR(A470="",ISBLANK(Qualification!S480)),"",Qualification!S480)</f>
        <v/>
      </c>
      <c r="N470" s="50" t="str">
        <f>IF(OR(A470="",ISBLANK(Qualification!T480)),"",IF(Qualification!AC480=TRUE,INDEX(coderesult,MATCH(Qualification!T480,libresult,0)),Qualification!T480))</f>
        <v/>
      </c>
      <c r="O470" s="50" t="str">
        <f>IF(OR(A470="",ISBLANK(Qualification!U480),Qualification!U480="-"),"",IF(ISNA(MATCH(Qualification!U480,libtwolang,0)),Qualification!U480,IF(Qualification!AC480=TRUE,INDEX(codetwolang,MATCH(Qualification!U480,libtwolang,0)),Qualification!U480)))</f>
        <v/>
      </c>
      <c r="P470" s="50" t="str">
        <f>IF(OR(A470="",ISBLANK(Qualification!V480)),"",Qualification!V480)</f>
        <v/>
      </c>
    </row>
    <row r="471" spans="1:16">
      <c r="A471" s="26" t="str">
        <f>IF(Qualification!$A481&lt;&gt;"",IF(Qualification!C481&lt;&gt;"",IF(Qualification!C481="LOC.ID",CONCATENATE("LOC.",Qualification!AG$12),Qualification!C481),""),"")</f>
        <v/>
      </c>
      <c r="B471" s="51" t="str">
        <f>IF(A471&lt;&gt;"",Qualification!J481,"")</f>
        <v/>
      </c>
      <c r="C471" s="26" t="str">
        <f>IF(A471&lt;&gt;"",IF(Qualification!E481=TRUE,INDEX(codesex,MATCH(Qualification!D481,libsex,0)),Qualification!D481),"")</f>
        <v/>
      </c>
      <c r="D471" s="104" t="str">
        <f>IF(OR(A471="",ISBLANK(Qualification!F481)),"",Qualification!F481)</f>
        <v/>
      </c>
      <c r="E471" s="26" t="str">
        <f>IF(A471&lt;&gt;"",IF(Qualification!I481=TRUE,IF(INDEX(codegem,MATCH(Qualification!H481,libgem,0))&lt;8000,INDEX(codegem,MATCH(Qualification!H481,libgem,0)),""),Qualification!H481),"")</f>
        <v/>
      </c>
      <c r="F471" s="26" t="str">
        <f>IF(A471&lt;&gt;"",IF(Qualification!I481=TRUE,INDEX(codegemhist,MATCH(Qualification!H481,libgem,0)),""),"")</f>
        <v/>
      </c>
      <c r="G471" s="26" t="str">
        <f>IF(A471&lt;&gt;"",IF(Qualification!I481=TRUE,IF(INDEX(codegem,MATCH(Qualification!H481,libgem,0))&gt;=8000,INDEX(codegem,MATCH(Qualification!H481,libgem,0)),""),Qualification!H481),"")</f>
        <v/>
      </c>
      <c r="H471" s="26" t="str">
        <f>IF(A471&lt;&gt;"",IF(Qualification!Y481=TRUE,INDEX(libcatidinst,MATCH(Qualification!P481,libinst,0)),""),"")</f>
        <v/>
      </c>
      <c r="I471" s="26" t="str">
        <f>IF(OR(A471="",ISBLANK(Qualification!P481)),"",IF(Qualification!Y481=TRUE,INDEX(codeinst,MATCH(Qualification!P481,libinst,0)),Qualification!P481))</f>
        <v/>
      </c>
      <c r="J471" s="26" t="str">
        <f>IF(OR(A471="",ISBLANK(Qualification!Q481)),"",IF(Qualification!Z481=TRUE,INDEX(codetform,MATCH(Qualification!Q481,libtform,0)),Qualification!Q481))</f>
        <v/>
      </c>
      <c r="K471" s="26" t="str">
        <f t="shared" si="7"/>
        <v/>
      </c>
      <c r="L471" s="104" t="str">
        <f>IF(OR(A471="",ISBLANK(Qualification!R481)),"",Qualification!R481)</f>
        <v/>
      </c>
      <c r="M471" s="50" t="str">
        <f>IF(OR(A471="",ISBLANK(Qualification!S481)),"",Qualification!S481)</f>
        <v/>
      </c>
      <c r="N471" s="50" t="str">
        <f>IF(OR(A471="",ISBLANK(Qualification!T481)),"",IF(Qualification!AC481=TRUE,INDEX(coderesult,MATCH(Qualification!T481,libresult,0)),Qualification!T481))</f>
        <v/>
      </c>
      <c r="O471" s="50" t="str">
        <f>IF(OR(A471="",ISBLANK(Qualification!U481),Qualification!U481="-"),"",IF(ISNA(MATCH(Qualification!U481,libtwolang,0)),Qualification!U481,IF(Qualification!AC481=TRUE,INDEX(codetwolang,MATCH(Qualification!U481,libtwolang,0)),Qualification!U481)))</f>
        <v/>
      </c>
      <c r="P471" s="50" t="str">
        <f>IF(OR(A471="",ISBLANK(Qualification!V481)),"",Qualification!V481)</f>
        <v/>
      </c>
    </row>
    <row r="472" spans="1:16">
      <c r="A472" s="26" t="str">
        <f>IF(Qualification!$A482&lt;&gt;"",IF(Qualification!C482&lt;&gt;"",IF(Qualification!C482="LOC.ID",CONCATENATE("LOC.",Qualification!AG$12),Qualification!C482),""),"")</f>
        <v/>
      </c>
      <c r="B472" s="51" t="str">
        <f>IF(A472&lt;&gt;"",Qualification!J482,"")</f>
        <v/>
      </c>
      <c r="C472" s="26" t="str">
        <f>IF(A472&lt;&gt;"",IF(Qualification!E482=TRUE,INDEX(codesex,MATCH(Qualification!D482,libsex,0)),Qualification!D482),"")</f>
        <v/>
      </c>
      <c r="D472" s="104" t="str">
        <f>IF(OR(A472="",ISBLANK(Qualification!F482)),"",Qualification!F482)</f>
        <v/>
      </c>
      <c r="E472" s="26" t="str">
        <f>IF(A472&lt;&gt;"",IF(Qualification!I482=TRUE,IF(INDEX(codegem,MATCH(Qualification!H482,libgem,0))&lt;8000,INDEX(codegem,MATCH(Qualification!H482,libgem,0)),""),Qualification!H482),"")</f>
        <v/>
      </c>
      <c r="F472" s="26" t="str">
        <f>IF(A472&lt;&gt;"",IF(Qualification!I482=TRUE,INDEX(codegemhist,MATCH(Qualification!H482,libgem,0)),""),"")</f>
        <v/>
      </c>
      <c r="G472" s="26" t="str">
        <f>IF(A472&lt;&gt;"",IF(Qualification!I482=TRUE,IF(INDEX(codegem,MATCH(Qualification!H482,libgem,0))&gt;=8000,INDEX(codegem,MATCH(Qualification!H482,libgem,0)),""),Qualification!H482),"")</f>
        <v/>
      </c>
      <c r="H472" s="26" t="str">
        <f>IF(A472&lt;&gt;"",IF(Qualification!Y482=TRUE,INDEX(libcatidinst,MATCH(Qualification!P482,libinst,0)),""),"")</f>
        <v/>
      </c>
      <c r="I472" s="26" t="str">
        <f>IF(OR(A472="",ISBLANK(Qualification!P482)),"",IF(Qualification!Y482=TRUE,INDEX(codeinst,MATCH(Qualification!P482,libinst,0)),Qualification!P482))</f>
        <v/>
      </c>
      <c r="J472" s="26" t="str">
        <f>IF(OR(A472="",ISBLANK(Qualification!Q482)),"",IF(Qualification!Z482=TRUE,INDEX(codetform,MATCH(Qualification!Q482,libtform,0)),Qualification!Q482))</f>
        <v/>
      </c>
      <c r="K472" s="26" t="str">
        <f t="shared" si="7"/>
        <v/>
      </c>
      <c r="L472" s="104" t="str">
        <f>IF(OR(A472="",ISBLANK(Qualification!R482)),"",Qualification!R482)</f>
        <v/>
      </c>
      <c r="M472" s="50" t="str">
        <f>IF(OR(A472="",ISBLANK(Qualification!S482)),"",Qualification!S482)</f>
        <v/>
      </c>
      <c r="N472" s="50" t="str">
        <f>IF(OR(A472="",ISBLANK(Qualification!T482)),"",IF(Qualification!AC482=TRUE,INDEX(coderesult,MATCH(Qualification!T482,libresult,0)),Qualification!T482))</f>
        <v/>
      </c>
      <c r="O472" s="50" t="str">
        <f>IF(OR(A472="",ISBLANK(Qualification!U482),Qualification!U482="-"),"",IF(ISNA(MATCH(Qualification!U482,libtwolang,0)),Qualification!U482,IF(Qualification!AC482=TRUE,INDEX(codetwolang,MATCH(Qualification!U482,libtwolang,0)),Qualification!U482)))</f>
        <v/>
      </c>
      <c r="P472" s="50" t="str">
        <f>IF(OR(A472="",ISBLANK(Qualification!V482)),"",Qualification!V482)</f>
        <v/>
      </c>
    </row>
    <row r="473" spans="1:16">
      <c r="A473" s="26" t="str">
        <f>IF(Qualification!$A483&lt;&gt;"",IF(Qualification!C483&lt;&gt;"",IF(Qualification!C483="LOC.ID",CONCATENATE("LOC.",Qualification!AG$12),Qualification!C483),""),"")</f>
        <v/>
      </c>
      <c r="B473" s="51" t="str">
        <f>IF(A473&lt;&gt;"",Qualification!J483,"")</f>
        <v/>
      </c>
      <c r="C473" s="26" t="str">
        <f>IF(A473&lt;&gt;"",IF(Qualification!E483=TRUE,INDEX(codesex,MATCH(Qualification!D483,libsex,0)),Qualification!D483),"")</f>
        <v/>
      </c>
      <c r="D473" s="104" t="str">
        <f>IF(OR(A473="",ISBLANK(Qualification!F483)),"",Qualification!F483)</f>
        <v/>
      </c>
      <c r="E473" s="26" t="str">
        <f>IF(A473&lt;&gt;"",IF(Qualification!I483=TRUE,IF(INDEX(codegem,MATCH(Qualification!H483,libgem,0))&lt;8000,INDEX(codegem,MATCH(Qualification!H483,libgem,0)),""),Qualification!H483),"")</f>
        <v/>
      </c>
      <c r="F473" s="26" t="str">
        <f>IF(A473&lt;&gt;"",IF(Qualification!I483=TRUE,INDEX(codegemhist,MATCH(Qualification!H483,libgem,0)),""),"")</f>
        <v/>
      </c>
      <c r="G473" s="26" t="str">
        <f>IF(A473&lt;&gt;"",IF(Qualification!I483=TRUE,IF(INDEX(codegem,MATCH(Qualification!H483,libgem,0))&gt;=8000,INDEX(codegem,MATCH(Qualification!H483,libgem,0)),""),Qualification!H483),"")</f>
        <v/>
      </c>
      <c r="H473" s="26" t="str">
        <f>IF(A473&lt;&gt;"",IF(Qualification!Y483=TRUE,INDEX(libcatidinst,MATCH(Qualification!P483,libinst,0)),""),"")</f>
        <v/>
      </c>
      <c r="I473" s="26" t="str">
        <f>IF(OR(A473="",ISBLANK(Qualification!P483)),"",IF(Qualification!Y483=TRUE,INDEX(codeinst,MATCH(Qualification!P483,libinst,0)),Qualification!P483))</f>
        <v/>
      </c>
      <c r="J473" s="26" t="str">
        <f>IF(OR(A473="",ISBLANK(Qualification!Q483)),"",IF(Qualification!Z483=TRUE,INDEX(codetform,MATCH(Qualification!Q483,libtform,0)),Qualification!Q483))</f>
        <v/>
      </c>
      <c r="K473" s="26" t="str">
        <f t="shared" si="7"/>
        <v/>
      </c>
      <c r="L473" s="104" t="str">
        <f>IF(OR(A473="",ISBLANK(Qualification!R483)),"",Qualification!R483)</f>
        <v/>
      </c>
      <c r="M473" s="50" t="str">
        <f>IF(OR(A473="",ISBLANK(Qualification!S483)),"",Qualification!S483)</f>
        <v/>
      </c>
      <c r="N473" s="50" t="str">
        <f>IF(OR(A473="",ISBLANK(Qualification!T483)),"",IF(Qualification!AC483=TRUE,INDEX(coderesult,MATCH(Qualification!T483,libresult,0)),Qualification!T483))</f>
        <v/>
      </c>
      <c r="O473" s="50" t="str">
        <f>IF(OR(A473="",ISBLANK(Qualification!U483),Qualification!U483="-"),"",IF(ISNA(MATCH(Qualification!U483,libtwolang,0)),Qualification!U483,IF(Qualification!AC483=TRUE,INDEX(codetwolang,MATCH(Qualification!U483,libtwolang,0)),Qualification!U483)))</f>
        <v/>
      </c>
      <c r="P473" s="50" t="str">
        <f>IF(OR(A473="",ISBLANK(Qualification!V483)),"",Qualification!V483)</f>
        <v/>
      </c>
    </row>
    <row r="474" spans="1:16">
      <c r="A474" s="26" t="str">
        <f>IF(Qualification!$A484&lt;&gt;"",IF(Qualification!C484&lt;&gt;"",IF(Qualification!C484="LOC.ID",CONCATENATE("LOC.",Qualification!AG$12),Qualification!C484),""),"")</f>
        <v/>
      </c>
      <c r="B474" s="51" t="str">
        <f>IF(A474&lt;&gt;"",Qualification!J484,"")</f>
        <v/>
      </c>
      <c r="C474" s="26" t="str">
        <f>IF(A474&lt;&gt;"",IF(Qualification!E484=TRUE,INDEX(codesex,MATCH(Qualification!D484,libsex,0)),Qualification!D484),"")</f>
        <v/>
      </c>
      <c r="D474" s="104" t="str">
        <f>IF(OR(A474="",ISBLANK(Qualification!F484)),"",Qualification!F484)</f>
        <v/>
      </c>
      <c r="E474" s="26" t="str">
        <f>IF(A474&lt;&gt;"",IF(Qualification!I484=TRUE,IF(INDEX(codegem,MATCH(Qualification!H484,libgem,0))&lt;8000,INDEX(codegem,MATCH(Qualification!H484,libgem,0)),""),Qualification!H484),"")</f>
        <v/>
      </c>
      <c r="F474" s="26" t="str">
        <f>IF(A474&lt;&gt;"",IF(Qualification!I484=TRUE,INDEX(codegemhist,MATCH(Qualification!H484,libgem,0)),""),"")</f>
        <v/>
      </c>
      <c r="G474" s="26" t="str">
        <f>IF(A474&lt;&gt;"",IF(Qualification!I484=TRUE,IF(INDEX(codegem,MATCH(Qualification!H484,libgem,0))&gt;=8000,INDEX(codegem,MATCH(Qualification!H484,libgem,0)),""),Qualification!H484),"")</f>
        <v/>
      </c>
      <c r="H474" s="26" t="str">
        <f>IF(A474&lt;&gt;"",IF(Qualification!Y484=TRUE,INDEX(libcatidinst,MATCH(Qualification!P484,libinst,0)),""),"")</f>
        <v/>
      </c>
      <c r="I474" s="26" t="str">
        <f>IF(OR(A474="",ISBLANK(Qualification!P484)),"",IF(Qualification!Y484=TRUE,INDEX(codeinst,MATCH(Qualification!P484,libinst,0)),Qualification!P484))</f>
        <v/>
      </c>
      <c r="J474" s="26" t="str">
        <f>IF(OR(A474="",ISBLANK(Qualification!Q484)),"",IF(Qualification!Z484=TRUE,INDEX(codetform,MATCH(Qualification!Q484,libtform,0)),Qualification!Q484))</f>
        <v/>
      </c>
      <c r="K474" s="26" t="str">
        <f t="shared" si="7"/>
        <v/>
      </c>
      <c r="L474" s="104" t="str">
        <f>IF(OR(A474="",ISBLANK(Qualification!R484)),"",Qualification!R484)</f>
        <v/>
      </c>
      <c r="M474" s="50" t="str">
        <f>IF(OR(A474="",ISBLANK(Qualification!S484)),"",Qualification!S484)</f>
        <v/>
      </c>
      <c r="N474" s="50" t="str">
        <f>IF(OR(A474="",ISBLANK(Qualification!T484)),"",IF(Qualification!AC484=TRUE,INDEX(coderesult,MATCH(Qualification!T484,libresult,0)),Qualification!T484))</f>
        <v/>
      </c>
      <c r="O474" s="50" t="str">
        <f>IF(OR(A474="",ISBLANK(Qualification!U484),Qualification!U484="-"),"",IF(ISNA(MATCH(Qualification!U484,libtwolang,0)),Qualification!U484,IF(Qualification!AC484=TRUE,INDEX(codetwolang,MATCH(Qualification!U484,libtwolang,0)),Qualification!U484)))</f>
        <v/>
      </c>
      <c r="P474" s="50" t="str">
        <f>IF(OR(A474="",ISBLANK(Qualification!V484)),"",Qualification!V484)</f>
        <v/>
      </c>
    </row>
    <row r="475" spans="1:16">
      <c r="A475" s="26" t="str">
        <f>IF(Qualification!$A485&lt;&gt;"",IF(Qualification!C485&lt;&gt;"",IF(Qualification!C485="LOC.ID",CONCATENATE("LOC.",Qualification!AG$12),Qualification!C485),""),"")</f>
        <v/>
      </c>
      <c r="B475" s="51" t="str">
        <f>IF(A475&lt;&gt;"",Qualification!J485,"")</f>
        <v/>
      </c>
      <c r="C475" s="26" t="str">
        <f>IF(A475&lt;&gt;"",IF(Qualification!E485=TRUE,INDEX(codesex,MATCH(Qualification!D485,libsex,0)),Qualification!D485),"")</f>
        <v/>
      </c>
      <c r="D475" s="104" t="str">
        <f>IF(OR(A475="",ISBLANK(Qualification!F485)),"",Qualification!F485)</f>
        <v/>
      </c>
      <c r="E475" s="26" t="str">
        <f>IF(A475&lt;&gt;"",IF(Qualification!I485=TRUE,IF(INDEX(codegem,MATCH(Qualification!H485,libgem,0))&lt;8000,INDEX(codegem,MATCH(Qualification!H485,libgem,0)),""),Qualification!H485),"")</f>
        <v/>
      </c>
      <c r="F475" s="26" t="str">
        <f>IF(A475&lt;&gt;"",IF(Qualification!I485=TRUE,INDEX(codegemhist,MATCH(Qualification!H485,libgem,0)),""),"")</f>
        <v/>
      </c>
      <c r="G475" s="26" t="str">
        <f>IF(A475&lt;&gt;"",IF(Qualification!I485=TRUE,IF(INDEX(codegem,MATCH(Qualification!H485,libgem,0))&gt;=8000,INDEX(codegem,MATCH(Qualification!H485,libgem,0)),""),Qualification!H485),"")</f>
        <v/>
      </c>
      <c r="H475" s="26" t="str">
        <f>IF(A475&lt;&gt;"",IF(Qualification!Y485=TRUE,INDEX(libcatidinst,MATCH(Qualification!P485,libinst,0)),""),"")</f>
        <v/>
      </c>
      <c r="I475" s="26" t="str">
        <f>IF(OR(A475="",ISBLANK(Qualification!P485)),"",IF(Qualification!Y485=TRUE,INDEX(codeinst,MATCH(Qualification!P485,libinst,0)),Qualification!P485))</f>
        <v/>
      </c>
      <c r="J475" s="26" t="str">
        <f>IF(OR(A475="",ISBLANK(Qualification!Q485)),"",IF(Qualification!Z485=TRUE,INDEX(codetform,MATCH(Qualification!Q485,libtform,0)),Qualification!Q485))</f>
        <v/>
      </c>
      <c r="K475" s="26" t="str">
        <f t="shared" si="7"/>
        <v/>
      </c>
      <c r="L475" s="104" t="str">
        <f>IF(OR(A475="",ISBLANK(Qualification!R485)),"",Qualification!R485)</f>
        <v/>
      </c>
      <c r="M475" s="50" t="str">
        <f>IF(OR(A475="",ISBLANK(Qualification!S485)),"",Qualification!S485)</f>
        <v/>
      </c>
      <c r="N475" s="50" t="str">
        <f>IF(OR(A475="",ISBLANK(Qualification!T485)),"",IF(Qualification!AC485=TRUE,INDEX(coderesult,MATCH(Qualification!T485,libresult,0)),Qualification!T485))</f>
        <v/>
      </c>
      <c r="O475" s="50" t="str">
        <f>IF(OR(A475="",ISBLANK(Qualification!U485),Qualification!U485="-"),"",IF(ISNA(MATCH(Qualification!U485,libtwolang,0)),Qualification!U485,IF(Qualification!AC485=TRUE,INDEX(codetwolang,MATCH(Qualification!U485,libtwolang,0)),Qualification!U485)))</f>
        <v/>
      </c>
      <c r="P475" s="50" t="str">
        <f>IF(OR(A475="",ISBLANK(Qualification!V485)),"",Qualification!V485)</f>
        <v/>
      </c>
    </row>
    <row r="476" spans="1:16">
      <c r="A476" s="26" t="str">
        <f>IF(Qualification!$A486&lt;&gt;"",IF(Qualification!C486&lt;&gt;"",IF(Qualification!C486="LOC.ID",CONCATENATE("LOC.",Qualification!AG$12),Qualification!C486),""),"")</f>
        <v/>
      </c>
      <c r="B476" s="51" t="str">
        <f>IF(A476&lt;&gt;"",Qualification!J486,"")</f>
        <v/>
      </c>
      <c r="C476" s="26" t="str">
        <f>IF(A476&lt;&gt;"",IF(Qualification!E486=TRUE,INDEX(codesex,MATCH(Qualification!D486,libsex,0)),Qualification!D486),"")</f>
        <v/>
      </c>
      <c r="D476" s="104" t="str">
        <f>IF(OR(A476="",ISBLANK(Qualification!F486)),"",Qualification!F486)</f>
        <v/>
      </c>
      <c r="E476" s="26" t="str">
        <f>IF(A476&lt;&gt;"",IF(Qualification!I486=TRUE,IF(INDEX(codegem,MATCH(Qualification!H486,libgem,0))&lt;8000,INDEX(codegem,MATCH(Qualification!H486,libgem,0)),""),Qualification!H486),"")</f>
        <v/>
      </c>
      <c r="F476" s="26" t="str">
        <f>IF(A476&lt;&gt;"",IF(Qualification!I486=TRUE,INDEX(codegemhist,MATCH(Qualification!H486,libgem,0)),""),"")</f>
        <v/>
      </c>
      <c r="G476" s="26" t="str">
        <f>IF(A476&lt;&gt;"",IF(Qualification!I486=TRUE,IF(INDEX(codegem,MATCH(Qualification!H486,libgem,0))&gt;=8000,INDEX(codegem,MATCH(Qualification!H486,libgem,0)),""),Qualification!H486),"")</f>
        <v/>
      </c>
      <c r="H476" s="26" t="str">
        <f>IF(A476&lt;&gt;"",IF(Qualification!Y486=TRUE,INDEX(libcatidinst,MATCH(Qualification!P486,libinst,0)),""),"")</f>
        <v/>
      </c>
      <c r="I476" s="26" t="str">
        <f>IF(OR(A476="",ISBLANK(Qualification!P486)),"",IF(Qualification!Y486=TRUE,INDEX(codeinst,MATCH(Qualification!P486,libinst,0)),Qualification!P486))</f>
        <v/>
      </c>
      <c r="J476" s="26" t="str">
        <f>IF(OR(A476="",ISBLANK(Qualification!Q486)),"",IF(Qualification!Z486=TRUE,INDEX(codetform,MATCH(Qualification!Q486,libtform,0)),Qualification!Q486))</f>
        <v/>
      </c>
      <c r="K476" s="26" t="str">
        <f t="shared" si="7"/>
        <v/>
      </c>
      <c r="L476" s="104" t="str">
        <f>IF(OR(A476="",ISBLANK(Qualification!R486)),"",Qualification!R486)</f>
        <v/>
      </c>
      <c r="M476" s="50" t="str">
        <f>IF(OR(A476="",ISBLANK(Qualification!S486)),"",Qualification!S486)</f>
        <v/>
      </c>
      <c r="N476" s="50" t="str">
        <f>IF(OR(A476="",ISBLANK(Qualification!T486)),"",IF(Qualification!AC486=TRUE,INDEX(coderesult,MATCH(Qualification!T486,libresult,0)),Qualification!T486))</f>
        <v/>
      </c>
      <c r="O476" s="50" t="str">
        <f>IF(OR(A476="",ISBLANK(Qualification!U486),Qualification!U486="-"),"",IF(ISNA(MATCH(Qualification!U486,libtwolang,0)),Qualification!U486,IF(Qualification!AC486=TRUE,INDEX(codetwolang,MATCH(Qualification!U486,libtwolang,0)),Qualification!U486)))</f>
        <v/>
      </c>
      <c r="P476" s="50" t="str">
        <f>IF(OR(A476="",ISBLANK(Qualification!V486)),"",Qualification!V486)</f>
        <v/>
      </c>
    </row>
    <row r="477" spans="1:16">
      <c r="A477" s="26" t="str">
        <f>IF(Qualification!$A487&lt;&gt;"",IF(Qualification!C487&lt;&gt;"",IF(Qualification!C487="LOC.ID",CONCATENATE("LOC.",Qualification!AG$12),Qualification!C487),""),"")</f>
        <v/>
      </c>
      <c r="B477" s="51" t="str">
        <f>IF(A477&lt;&gt;"",Qualification!J487,"")</f>
        <v/>
      </c>
      <c r="C477" s="26" t="str">
        <f>IF(A477&lt;&gt;"",IF(Qualification!E487=TRUE,INDEX(codesex,MATCH(Qualification!D487,libsex,0)),Qualification!D487),"")</f>
        <v/>
      </c>
      <c r="D477" s="104" t="str">
        <f>IF(OR(A477="",ISBLANK(Qualification!F487)),"",Qualification!F487)</f>
        <v/>
      </c>
      <c r="E477" s="26" t="str">
        <f>IF(A477&lt;&gt;"",IF(Qualification!I487=TRUE,IF(INDEX(codegem,MATCH(Qualification!H487,libgem,0))&lt;8000,INDEX(codegem,MATCH(Qualification!H487,libgem,0)),""),Qualification!H487),"")</f>
        <v/>
      </c>
      <c r="F477" s="26" t="str">
        <f>IF(A477&lt;&gt;"",IF(Qualification!I487=TRUE,INDEX(codegemhist,MATCH(Qualification!H487,libgem,0)),""),"")</f>
        <v/>
      </c>
      <c r="G477" s="26" t="str">
        <f>IF(A477&lt;&gt;"",IF(Qualification!I487=TRUE,IF(INDEX(codegem,MATCH(Qualification!H487,libgem,0))&gt;=8000,INDEX(codegem,MATCH(Qualification!H487,libgem,0)),""),Qualification!H487),"")</f>
        <v/>
      </c>
      <c r="H477" s="26" t="str">
        <f>IF(A477&lt;&gt;"",IF(Qualification!Y487=TRUE,INDEX(libcatidinst,MATCH(Qualification!P487,libinst,0)),""),"")</f>
        <v/>
      </c>
      <c r="I477" s="26" t="str">
        <f>IF(OR(A477="",ISBLANK(Qualification!P487)),"",IF(Qualification!Y487=TRUE,INDEX(codeinst,MATCH(Qualification!P487,libinst,0)),Qualification!P487))</f>
        <v/>
      </c>
      <c r="J477" s="26" t="str">
        <f>IF(OR(A477="",ISBLANK(Qualification!Q487)),"",IF(Qualification!Z487=TRUE,INDEX(codetform,MATCH(Qualification!Q487,libtform,0)),Qualification!Q487))</f>
        <v/>
      </c>
      <c r="K477" s="26" t="str">
        <f t="shared" si="7"/>
        <v/>
      </c>
      <c r="L477" s="104" t="str">
        <f>IF(OR(A477="",ISBLANK(Qualification!R487)),"",Qualification!R487)</f>
        <v/>
      </c>
      <c r="M477" s="50" t="str">
        <f>IF(OR(A477="",ISBLANK(Qualification!S487)),"",Qualification!S487)</f>
        <v/>
      </c>
      <c r="N477" s="50" t="str">
        <f>IF(OR(A477="",ISBLANK(Qualification!T487)),"",IF(Qualification!AC487=TRUE,INDEX(coderesult,MATCH(Qualification!T487,libresult,0)),Qualification!T487))</f>
        <v/>
      </c>
      <c r="O477" s="50" t="str">
        <f>IF(OR(A477="",ISBLANK(Qualification!U487),Qualification!U487="-"),"",IF(ISNA(MATCH(Qualification!U487,libtwolang,0)),Qualification!U487,IF(Qualification!AC487=TRUE,INDEX(codetwolang,MATCH(Qualification!U487,libtwolang,0)),Qualification!U487)))</f>
        <v/>
      </c>
      <c r="P477" s="50" t="str">
        <f>IF(OR(A477="",ISBLANK(Qualification!V487)),"",Qualification!V487)</f>
        <v/>
      </c>
    </row>
    <row r="478" spans="1:16">
      <c r="A478" s="26" t="str">
        <f>IF(Qualification!$A488&lt;&gt;"",IF(Qualification!C488&lt;&gt;"",IF(Qualification!C488="LOC.ID",CONCATENATE("LOC.",Qualification!AG$12),Qualification!C488),""),"")</f>
        <v/>
      </c>
      <c r="B478" s="51" t="str">
        <f>IF(A478&lt;&gt;"",Qualification!J488,"")</f>
        <v/>
      </c>
      <c r="C478" s="26" t="str">
        <f>IF(A478&lt;&gt;"",IF(Qualification!E488=TRUE,INDEX(codesex,MATCH(Qualification!D488,libsex,0)),Qualification!D488),"")</f>
        <v/>
      </c>
      <c r="D478" s="104" t="str">
        <f>IF(OR(A478="",ISBLANK(Qualification!F488)),"",Qualification!F488)</f>
        <v/>
      </c>
      <c r="E478" s="26" t="str">
        <f>IF(A478&lt;&gt;"",IF(Qualification!I488=TRUE,IF(INDEX(codegem,MATCH(Qualification!H488,libgem,0))&lt;8000,INDEX(codegem,MATCH(Qualification!H488,libgem,0)),""),Qualification!H488),"")</f>
        <v/>
      </c>
      <c r="F478" s="26" t="str">
        <f>IF(A478&lt;&gt;"",IF(Qualification!I488=TRUE,INDEX(codegemhist,MATCH(Qualification!H488,libgem,0)),""),"")</f>
        <v/>
      </c>
      <c r="G478" s="26" t="str">
        <f>IF(A478&lt;&gt;"",IF(Qualification!I488=TRUE,IF(INDEX(codegem,MATCH(Qualification!H488,libgem,0))&gt;=8000,INDEX(codegem,MATCH(Qualification!H488,libgem,0)),""),Qualification!H488),"")</f>
        <v/>
      </c>
      <c r="H478" s="26" t="str">
        <f>IF(A478&lt;&gt;"",IF(Qualification!Y488=TRUE,INDEX(libcatidinst,MATCH(Qualification!P488,libinst,0)),""),"")</f>
        <v/>
      </c>
      <c r="I478" s="26" t="str">
        <f>IF(OR(A478="",ISBLANK(Qualification!P488)),"",IF(Qualification!Y488=TRUE,INDEX(codeinst,MATCH(Qualification!P488,libinst,0)),Qualification!P488))</f>
        <v/>
      </c>
      <c r="J478" s="26" t="str">
        <f>IF(OR(A478="",ISBLANK(Qualification!Q488)),"",IF(Qualification!Z488=TRUE,INDEX(codetform,MATCH(Qualification!Q488,libtform,0)),Qualification!Q488))</f>
        <v/>
      </c>
      <c r="K478" s="26" t="str">
        <f t="shared" si="7"/>
        <v/>
      </c>
      <c r="L478" s="104" t="str">
        <f>IF(OR(A478="",ISBLANK(Qualification!R488)),"",Qualification!R488)</f>
        <v/>
      </c>
      <c r="M478" s="50" t="str">
        <f>IF(OR(A478="",ISBLANK(Qualification!S488)),"",Qualification!S488)</f>
        <v/>
      </c>
      <c r="N478" s="50" t="str">
        <f>IF(OR(A478="",ISBLANK(Qualification!T488)),"",IF(Qualification!AC488=TRUE,INDEX(coderesult,MATCH(Qualification!T488,libresult,0)),Qualification!T488))</f>
        <v/>
      </c>
      <c r="O478" s="50" t="str">
        <f>IF(OR(A478="",ISBLANK(Qualification!U488),Qualification!U488="-"),"",IF(ISNA(MATCH(Qualification!U488,libtwolang,0)),Qualification!U488,IF(Qualification!AC488=TRUE,INDEX(codetwolang,MATCH(Qualification!U488,libtwolang,0)),Qualification!U488)))</f>
        <v/>
      </c>
      <c r="P478" s="50" t="str">
        <f>IF(OR(A478="",ISBLANK(Qualification!V488)),"",Qualification!V488)</f>
        <v/>
      </c>
    </row>
    <row r="479" spans="1:16">
      <c r="A479" s="26" t="str">
        <f>IF(Qualification!$A489&lt;&gt;"",IF(Qualification!C489&lt;&gt;"",IF(Qualification!C489="LOC.ID",CONCATENATE("LOC.",Qualification!AG$12),Qualification!C489),""),"")</f>
        <v/>
      </c>
      <c r="B479" s="51" t="str">
        <f>IF(A479&lt;&gt;"",Qualification!J489,"")</f>
        <v/>
      </c>
      <c r="C479" s="26" t="str">
        <f>IF(A479&lt;&gt;"",IF(Qualification!E489=TRUE,INDEX(codesex,MATCH(Qualification!D489,libsex,0)),Qualification!D489),"")</f>
        <v/>
      </c>
      <c r="D479" s="104" t="str">
        <f>IF(OR(A479="",ISBLANK(Qualification!F489)),"",Qualification!F489)</f>
        <v/>
      </c>
      <c r="E479" s="26" t="str">
        <f>IF(A479&lt;&gt;"",IF(Qualification!I489=TRUE,IF(INDEX(codegem,MATCH(Qualification!H489,libgem,0))&lt;8000,INDEX(codegem,MATCH(Qualification!H489,libgem,0)),""),Qualification!H489),"")</f>
        <v/>
      </c>
      <c r="F479" s="26" t="str">
        <f>IF(A479&lt;&gt;"",IF(Qualification!I489=TRUE,INDEX(codegemhist,MATCH(Qualification!H489,libgem,0)),""),"")</f>
        <v/>
      </c>
      <c r="G479" s="26" t="str">
        <f>IF(A479&lt;&gt;"",IF(Qualification!I489=TRUE,IF(INDEX(codegem,MATCH(Qualification!H489,libgem,0))&gt;=8000,INDEX(codegem,MATCH(Qualification!H489,libgem,0)),""),Qualification!H489),"")</f>
        <v/>
      </c>
      <c r="H479" s="26" t="str">
        <f>IF(A479&lt;&gt;"",IF(Qualification!Y489=TRUE,INDEX(libcatidinst,MATCH(Qualification!P489,libinst,0)),""),"")</f>
        <v/>
      </c>
      <c r="I479" s="26" t="str">
        <f>IF(OR(A479="",ISBLANK(Qualification!P489)),"",IF(Qualification!Y489=TRUE,INDEX(codeinst,MATCH(Qualification!P489,libinst,0)),Qualification!P489))</f>
        <v/>
      </c>
      <c r="J479" s="26" t="str">
        <f>IF(OR(A479="",ISBLANK(Qualification!Q489)),"",IF(Qualification!Z489=TRUE,INDEX(codetform,MATCH(Qualification!Q489,libtform,0)),Qualification!Q489))</f>
        <v/>
      </c>
      <c r="K479" s="26" t="str">
        <f t="shared" si="7"/>
        <v/>
      </c>
      <c r="L479" s="104" t="str">
        <f>IF(OR(A479="",ISBLANK(Qualification!R489)),"",Qualification!R489)</f>
        <v/>
      </c>
      <c r="M479" s="50" t="str">
        <f>IF(OR(A479="",ISBLANK(Qualification!S489)),"",Qualification!S489)</f>
        <v/>
      </c>
      <c r="N479" s="50" t="str">
        <f>IF(OR(A479="",ISBLANK(Qualification!T489)),"",IF(Qualification!AC489=TRUE,INDEX(coderesult,MATCH(Qualification!T489,libresult,0)),Qualification!T489))</f>
        <v/>
      </c>
      <c r="O479" s="50" t="str">
        <f>IF(OR(A479="",ISBLANK(Qualification!U489),Qualification!U489="-"),"",IF(ISNA(MATCH(Qualification!U489,libtwolang,0)),Qualification!U489,IF(Qualification!AC489=TRUE,INDEX(codetwolang,MATCH(Qualification!U489,libtwolang,0)),Qualification!U489)))</f>
        <v/>
      </c>
      <c r="P479" s="50" t="str">
        <f>IF(OR(A479="",ISBLANK(Qualification!V489)),"",Qualification!V489)</f>
        <v/>
      </c>
    </row>
    <row r="480" spans="1:16">
      <c r="A480" s="26" t="str">
        <f>IF(Qualification!$A490&lt;&gt;"",IF(Qualification!C490&lt;&gt;"",IF(Qualification!C490="LOC.ID",CONCATENATE("LOC.",Qualification!AG$12),Qualification!C490),""),"")</f>
        <v/>
      </c>
      <c r="B480" s="51" t="str">
        <f>IF(A480&lt;&gt;"",Qualification!J490,"")</f>
        <v/>
      </c>
      <c r="C480" s="26" t="str">
        <f>IF(A480&lt;&gt;"",IF(Qualification!E490=TRUE,INDEX(codesex,MATCH(Qualification!D490,libsex,0)),Qualification!D490),"")</f>
        <v/>
      </c>
      <c r="D480" s="104" t="str">
        <f>IF(OR(A480="",ISBLANK(Qualification!F490)),"",Qualification!F490)</f>
        <v/>
      </c>
      <c r="E480" s="26" t="str">
        <f>IF(A480&lt;&gt;"",IF(Qualification!I490=TRUE,IF(INDEX(codegem,MATCH(Qualification!H490,libgem,0))&lt;8000,INDEX(codegem,MATCH(Qualification!H490,libgem,0)),""),Qualification!H490),"")</f>
        <v/>
      </c>
      <c r="F480" s="26" t="str">
        <f>IF(A480&lt;&gt;"",IF(Qualification!I490=TRUE,INDEX(codegemhist,MATCH(Qualification!H490,libgem,0)),""),"")</f>
        <v/>
      </c>
      <c r="G480" s="26" t="str">
        <f>IF(A480&lt;&gt;"",IF(Qualification!I490=TRUE,IF(INDEX(codegem,MATCH(Qualification!H490,libgem,0))&gt;=8000,INDEX(codegem,MATCH(Qualification!H490,libgem,0)),""),Qualification!H490),"")</f>
        <v/>
      </c>
      <c r="H480" s="26" t="str">
        <f>IF(A480&lt;&gt;"",IF(Qualification!Y490=TRUE,INDEX(libcatidinst,MATCH(Qualification!P490,libinst,0)),""),"")</f>
        <v/>
      </c>
      <c r="I480" s="26" t="str">
        <f>IF(OR(A480="",ISBLANK(Qualification!P490)),"",IF(Qualification!Y490=TRUE,INDEX(codeinst,MATCH(Qualification!P490,libinst,0)),Qualification!P490))</f>
        <v/>
      </c>
      <c r="J480" s="26" t="str">
        <f>IF(OR(A480="",ISBLANK(Qualification!Q490)),"",IF(Qualification!Z490=TRUE,INDEX(codetform,MATCH(Qualification!Q490,libtform,0)),Qualification!Q490))</f>
        <v/>
      </c>
      <c r="K480" s="26" t="str">
        <f t="shared" si="7"/>
        <v/>
      </c>
      <c r="L480" s="104" t="str">
        <f>IF(OR(A480="",ISBLANK(Qualification!R490)),"",Qualification!R490)</f>
        <v/>
      </c>
      <c r="M480" s="50" t="str">
        <f>IF(OR(A480="",ISBLANK(Qualification!S490)),"",Qualification!S490)</f>
        <v/>
      </c>
      <c r="N480" s="50" t="str">
        <f>IF(OR(A480="",ISBLANK(Qualification!T490)),"",IF(Qualification!AC490=TRUE,INDEX(coderesult,MATCH(Qualification!T490,libresult,0)),Qualification!T490))</f>
        <v/>
      </c>
      <c r="O480" s="50" t="str">
        <f>IF(OR(A480="",ISBLANK(Qualification!U490),Qualification!U490="-"),"",IF(ISNA(MATCH(Qualification!U490,libtwolang,0)),Qualification!U490,IF(Qualification!AC490=TRUE,INDEX(codetwolang,MATCH(Qualification!U490,libtwolang,0)),Qualification!U490)))</f>
        <v/>
      </c>
      <c r="P480" s="50" t="str">
        <f>IF(OR(A480="",ISBLANK(Qualification!V490)),"",Qualification!V490)</f>
        <v/>
      </c>
    </row>
    <row r="481" spans="1:16">
      <c r="A481" s="26" t="str">
        <f>IF(Qualification!$A491&lt;&gt;"",IF(Qualification!C491&lt;&gt;"",IF(Qualification!C491="LOC.ID",CONCATENATE("LOC.",Qualification!AG$12),Qualification!C491),""),"")</f>
        <v/>
      </c>
      <c r="B481" s="51" t="str">
        <f>IF(A481&lt;&gt;"",Qualification!J491,"")</f>
        <v/>
      </c>
      <c r="C481" s="26" t="str">
        <f>IF(A481&lt;&gt;"",IF(Qualification!E491=TRUE,INDEX(codesex,MATCH(Qualification!D491,libsex,0)),Qualification!D491),"")</f>
        <v/>
      </c>
      <c r="D481" s="104" t="str">
        <f>IF(OR(A481="",ISBLANK(Qualification!F491)),"",Qualification!F491)</f>
        <v/>
      </c>
      <c r="E481" s="26" t="str">
        <f>IF(A481&lt;&gt;"",IF(Qualification!I491=TRUE,IF(INDEX(codegem,MATCH(Qualification!H491,libgem,0))&lt;8000,INDEX(codegem,MATCH(Qualification!H491,libgem,0)),""),Qualification!H491),"")</f>
        <v/>
      </c>
      <c r="F481" s="26" t="str">
        <f>IF(A481&lt;&gt;"",IF(Qualification!I491=TRUE,INDEX(codegemhist,MATCH(Qualification!H491,libgem,0)),""),"")</f>
        <v/>
      </c>
      <c r="G481" s="26" t="str">
        <f>IF(A481&lt;&gt;"",IF(Qualification!I491=TRUE,IF(INDEX(codegem,MATCH(Qualification!H491,libgem,0))&gt;=8000,INDEX(codegem,MATCH(Qualification!H491,libgem,0)),""),Qualification!H491),"")</f>
        <v/>
      </c>
      <c r="H481" s="26" t="str">
        <f>IF(A481&lt;&gt;"",IF(Qualification!Y491=TRUE,INDEX(libcatidinst,MATCH(Qualification!P491,libinst,0)),""),"")</f>
        <v/>
      </c>
      <c r="I481" s="26" t="str">
        <f>IF(OR(A481="",ISBLANK(Qualification!P491)),"",IF(Qualification!Y491=TRUE,INDEX(codeinst,MATCH(Qualification!P491,libinst,0)),Qualification!P491))</f>
        <v/>
      </c>
      <c r="J481" s="26" t="str">
        <f>IF(OR(A481="",ISBLANK(Qualification!Q491)),"",IF(Qualification!Z491=TRUE,INDEX(codetform,MATCH(Qualification!Q491,libtform,0)),Qualification!Q491))</f>
        <v/>
      </c>
      <c r="K481" s="26" t="str">
        <f t="shared" si="7"/>
        <v/>
      </c>
      <c r="L481" s="104" t="str">
        <f>IF(OR(A481="",ISBLANK(Qualification!R491)),"",Qualification!R491)</f>
        <v/>
      </c>
      <c r="M481" s="50" t="str">
        <f>IF(OR(A481="",ISBLANK(Qualification!S491)),"",Qualification!S491)</f>
        <v/>
      </c>
      <c r="N481" s="50" t="str">
        <f>IF(OR(A481="",ISBLANK(Qualification!T491)),"",IF(Qualification!AC491=TRUE,INDEX(coderesult,MATCH(Qualification!T491,libresult,0)),Qualification!T491))</f>
        <v/>
      </c>
      <c r="O481" s="50" t="str">
        <f>IF(OR(A481="",ISBLANK(Qualification!U491),Qualification!U491="-"),"",IF(ISNA(MATCH(Qualification!U491,libtwolang,0)),Qualification!U491,IF(Qualification!AC491=TRUE,INDEX(codetwolang,MATCH(Qualification!U491,libtwolang,0)),Qualification!U491)))</f>
        <v/>
      </c>
      <c r="P481" s="50" t="str">
        <f>IF(OR(A481="",ISBLANK(Qualification!V491)),"",Qualification!V491)</f>
        <v/>
      </c>
    </row>
    <row r="482" spans="1:16">
      <c r="A482" s="26" t="str">
        <f>IF(Qualification!$A492&lt;&gt;"",IF(Qualification!C492&lt;&gt;"",IF(Qualification!C492="LOC.ID",CONCATENATE("LOC.",Qualification!AG$12),Qualification!C492),""),"")</f>
        <v/>
      </c>
      <c r="B482" s="51" t="str">
        <f>IF(A482&lt;&gt;"",Qualification!J492,"")</f>
        <v/>
      </c>
      <c r="C482" s="26" t="str">
        <f>IF(A482&lt;&gt;"",IF(Qualification!E492=TRUE,INDEX(codesex,MATCH(Qualification!D492,libsex,0)),Qualification!D492),"")</f>
        <v/>
      </c>
      <c r="D482" s="104" t="str">
        <f>IF(OR(A482="",ISBLANK(Qualification!F492)),"",Qualification!F492)</f>
        <v/>
      </c>
      <c r="E482" s="26" t="str">
        <f>IF(A482&lt;&gt;"",IF(Qualification!I492=TRUE,IF(INDEX(codegem,MATCH(Qualification!H492,libgem,0))&lt;8000,INDEX(codegem,MATCH(Qualification!H492,libgem,0)),""),Qualification!H492),"")</f>
        <v/>
      </c>
      <c r="F482" s="26" t="str">
        <f>IF(A482&lt;&gt;"",IF(Qualification!I492=TRUE,INDEX(codegemhist,MATCH(Qualification!H492,libgem,0)),""),"")</f>
        <v/>
      </c>
      <c r="G482" s="26" t="str">
        <f>IF(A482&lt;&gt;"",IF(Qualification!I492=TRUE,IF(INDEX(codegem,MATCH(Qualification!H492,libgem,0))&gt;=8000,INDEX(codegem,MATCH(Qualification!H492,libgem,0)),""),Qualification!H492),"")</f>
        <v/>
      </c>
      <c r="H482" s="26" t="str">
        <f>IF(A482&lt;&gt;"",IF(Qualification!Y492=TRUE,INDEX(libcatidinst,MATCH(Qualification!P492,libinst,0)),""),"")</f>
        <v/>
      </c>
      <c r="I482" s="26" t="str">
        <f>IF(OR(A482="",ISBLANK(Qualification!P492)),"",IF(Qualification!Y492=TRUE,INDEX(codeinst,MATCH(Qualification!P492,libinst,0)),Qualification!P492))</f>
        <v/>
      </c>
      <c r="J482" s="26" t="str">
        <f>IF(OR(A482="",ISBLANK(Qualification!Q492)),"",IF(Qualification!Z492=TRUE,INDEX(codetform,MATCH(Qualification!Q492,libtform,0)),Qualification!Q492))</f>
        <v/>
      </c>
      <c r="K482" s="26" t="str">
        <f t="shared" si="7"/>
        <v/>
      </c>
      <c r="L482" s="104" t="str">
        <f>IF(OR(A482="",ISBLANK(Qualification!R492)),"",Qualification!R492)</f>
        <v/>
      </c>
      <c r="M482" s="50" t="str">
        <f>IF(OR(A482="",ISBLANK(Qualification!S492)),"",Qualification!S492)</f>
        <v/>
      </c>
      <c r="N482" s="50" t="str">
        <f>IF(OR(A482="",ISBLANK(Qualification!T492)),"",IF(Qualification!AC492=TRUE,INDEX(coderesult,MATCH(Qualification!T492,libresult,0)),Qualification!T492))</f>
        <v/>
      </c>
      <c r="O482" s="50" t="str">
        <f>IF(OR(A482="",ISBLANK(Qualification!U492),Qualification!U492="-"),"",IF(ISNA(MATCH(Qualification!U492,libtwolang,0)),Qualification!U492,IF(Qualification!AC492=TRUE,INDEX(codetwolang,MATCH(Qualification!U492,libtwolang,0)),Qualification!U492)))</f>
        <v/>
      </c>
      <c r="P482" s="50" t="str">
        <f>IF(OR(A482="",ISBLANK(Qualification!V492)),"",Qualification!V492)</f>
        <v/>
      </c>
    </row>
    <row r="483" spans="1:16">
      <c r="A483" s="26" t="str">
        <f>IF(Qualification!$A493&lt;&gt;"",IF(Qualification!C493&lt;&gt;"",IF(Qualification!C493="LOC.ID",CONCATENATE("LOC.",Qualification!AG$12),Qualification!C493),""),"")</f>
        <v/>
      </c>
      <c r="B483" s="51" t="str">
        <f>IF(A483&lt;&gt;"",Qualification!J493,"")</f>
        <v/>
      </c>
      <c r="C483" s="26" t="str">
        <f>IF(A483&lt;&gt;"",IF(Qualification!E493=TRUE,INDEX(codesex,MATCH(Qualification!D493,libsex,0)),Qualification!D493),"")</f>
        <v/>
      </c>
      <c r="D483" s="104" t="str">
        <f>IF(OR(A483="",ISBLANK(Qualification!F493)),"",Qualification!F493)</f>
        <v/>
      </c>
      <c r="E483" s="26" t="str">
        <f>IF(A483&lt;&gt;"",IF(Qualification!I493=TRUE,IF(INDEX(codegem,MATCH(Qualification!H493,libgem,0))&lt;8000,INDEX(codegem,MATCH(Qualification!H493,libgem,0)),""),Qualification!H493),"")</f>
        <v/>
      </c>
      <c r="F483" s="26" t="str">
        <f>IF(A483&lt;&gt;"",IF(Qualification!I493=TRUE,INDEX(codegemhist,MATCH(Qualification!H493,libgem,0)),""),"")</f>
        <v/>
      </c>
      <c r="G483" s="26" t="str">
        <f>IF(A483&lt;&gt;"",IF(Qualification!I493=TRUE,IF(INDEX(codegem,MATCH(Qualification!H493,libgem,0))&gt;=8000,INDEX(codegem,MATCH(Qualification!H493,libgem,0)),""),Qualification!H493),"")</f>
        <v/>
      </c>
      <c r="H483" s="26" t="str">
        <f>IF(A483&lt;&gt;"",IF(Qualification!Y493=TRUE,INDEX(libcatidinst,MATCH(Qualification!P493,libinst,0)),""),"")</f>
        <v/>
      </c>
      <c r="I483" s="26" t="str">
        <f>IF(OR(A483="",ISBLANK(Qualification!P493)),"",IF(Qualification!Y493=TRUE,INDEX(codeinst,MATCH(Qualification!P493,libinst,0)),Qualification!P493))</f>
        <v/>
      </c>
      <c r="J483" s="26" t="str">
        <f>IF(OR(A483="",ISBLANK(Qualification!Q493)),"",IF(Qualification!Z493=TRUE,INDEX(codetform,MATCH(Qualification!Q493,libtform,0)),Qualification!Q493))</f>
        <v/>
      </c>
      <c r="K483" s="26" t="str">
        <f t="shared" si="7"/>
        <v/>
      </c>
      <c r="L483" s="104" t="str">
        <f>IF(OR(A483="",ISBLANK(Qualification!R493)),"",Qualification!R493)</f>
        <v/>
      </c>
      <c r="M483" s="50" t="str">
        <f>IF(OR(A483="",ISBLANK(Qualification!S493)),"",Qualification!S493)</f>
        <v/>
      </c>
      <c r="N483" s="50" t="str">
        <f>IF(OR(A483="",ISBLANK(Qualification!T493)),"",IF(Qualification!AC493=TRUE,INDEX(coderesult,MATCH(Qualification!T493,libresult,0)),Qualification!T493))</f>
        <v/>
      </c>
      <c r="O483" s="50" t="str">
        <f>IF(OR(A483="",ISBLANK(Qualification!U493),Qualification!U493="-"),"",IF(ISNA(MATCH(Qualification!U493,libtwolang,0)),Qualification!U493,IF(Qualification!AC493=TRUE,INDEX(codetwolang,MATCH(Qualification!U493,libtwolang,0)),Qualification!U493)))</f>
        <v/>
      </c>
      <c r="P483" s="50" t="str">
        <f>IF(OR(A483="",ISBLANK(Qualification!V493)),"",Qualification!V493)</f>
        <v/>
      </c>
    </row>
    <row r="484" spans="1:16">
      <c r="A484" s="26" t="str">
        <f>IF(Qualification!$A494&lt;&gt;"",IF(Qualification!C494&lt;&gt;"",IF(Qualification!C494="LOC.ID",CONCATENATE("LOC.",Qualification!AG$12),Qualification!C494),""),"")</f>
        <v/>
      </c>
      <c r="B484" s="51" t="str">
        <f>IF(A484&lt;&gt;"",Qualification!J494,"")</f>
        <v/>
      </c>
      <c r="C484" s="26" t="str">
        <f>IF(A484&lt;&gt;"",IF(Qualification!E494=TRUE,INDEX(codesex,MATCH(Qualification!D494,libsex,0)),Qualification!D494),"")</f>
        <v/>
      </c>
      <c r="D484" s="104" t="str">
        <f>IF(OR(A484="",ISBLANK(Qualification!F494)),"",Qualification!F494)</f>
        <v/>
      </c>
      <c r="E484" s="26" t="str">
        <f>IF(A484&lt;&gt;"",IF(Qualification!I494=TRUE,IF(INDEX(codegem,MATCH(Qualification!H494,libgem,0))&lt;8000,INDEX(codegem,MATCH(Qualification!H494,libgem,0)),""),Qualification!H494),"")</f>
        <v/>
      </c>
      <c r="F484" s="26" t="str">
        <f>IF(A484&lt;&gt;"",IF(Qualification!I494=TRUE,INDEX(codegemhist,MATCH(Qualification!H494,libgem,0)),""),"")</f>
        <v/>
      </c>
      <c r="G484" s="26" t="str">
        <f>IF(A484&lt;&gt;"",IF(Qualification!I494=TRUE,IF(INDEX(codegem,MATCH(Qualification!H494,libgem,0))&gt;=8000,INDEX(codegem,MATCH(Qualification!H494,libgem,0)),""),Qualification!H494),"")</f>
        <v/>
      </c>
      <c r="H484" s="26" t="str">
        <f>IF(A484&lt;&gt;"",IF(Qualification!Y494=TRUE,INDEX(libcatidinst,MATCH(Qualification!P494,libinst,0)),""),"")</f>
        <v/>
      </c>
      <c r="I484" s="26" t="str">
        <f>IF(OR(A484="",ISBLANK(Qualification!P494)),"",IF(Qualification!Y494=TRUE,INDEX(codeinst,MATCH(Qualification!P494,libinst,0)),Qualification!P494))</f>
        <v/>
      </c>
      <c r="J484" s="26" t="str">
        <f>IF(OR(A484="",ISBLANK(Qualification!Q494)),"",IF(Qualification!Z494=TRUE,INDEX(codetform,MATCH(Qualification!Q494,libtform,0)),Qualification!Q494))</f>
        <v/>
      </c>
      <c r="K484" s="26" t="str">
        <f t="shared" si="7"/>
        <v/>
      </c>
      <c r="L484" s="104" t="str">
        <f>IF(OR(A484="",ISBLANK(Qualification!R494)),"",Qualification!R494)</f>
        <v/>
      </c>
      <c r="M484" s="50" t="str">
        <f>IF(OR(A484="",ISBLANK(Qualification!S494)),"",Qualification!S494)</f>
        <v/>
      </c>
      <c r="N484" s="50" t="str">
        <f>IF(OR(A484="",ISBLANK(Qualification!T494)),"",IF(Qualification!AC494=TRUE,INDEX(coderesult,MATCH(Qualification!T494,libresult,0)),Qualification!T494))</f>
        <v/>
      </c>
      <c r="O484" s="50" t="str">
        <f>IF(OR(A484="",ISBLANK(Qualification!U494),Qualification!U494="-"),"",IF(ISNA(MATCH(Qualification!U494,libtwolang,0)),Qualification!U494,IF(Qualification!AC494=TRUE,INDEX(codetwolang,MATCH(Qualification!U494,libtwolang,0)),Qualification!U494)))</f>
        <v/>
      </c>
      <c r="P484" s="50" t="str">
        <f>IF(OR(A484="",ISBLANK(Qualification!V494)),"",Qualification!V494)</f>
        <v/>
      </c>
    </row>
    <row r="485" spans="1:16">
      <c r="A485" s="26" t="str">
        <f>IF(Qualification!$A495&lt;&gt;"",IF(Qualification!C495&lt;&gt;"",IF(Qualification!C495="LOC.ID",CONCATENATE("LOC.",Qualification!AG$12),Qualification!C495),""),"")</f>
        <v/>
      </c>
      <c r="B485" s="51" t="str">
        <f>IF(A485&lt;&gt;"",Qualification!J495,"")</f>
        <v/>
      </c>
      <c r="C485" s="26" t="str">
        <f>IF(A485&lt;&gt;"",IF(Qualification!E495=TRUE,INDEX(codesex,MATCH(Qualification!D495,libsex,0)),Qualification!D495),"")</f>
        <v/>
      </c>
      <c r="D485" s="104" t="str">
        <f>IF(OR(A485="",ISBLANK(Qualification!F495)),"",Qualification!F495)</f>
        <v/>
      </c>
      <c r="E485" s="26" t="str">
        <f>IF(A485&lt;&gt;"",IF(Qualification!I495=TRUE,IF(INDEX(codegem,MATCH(Qualification!H495,libgem,0))&lt;8000,INDEX(codegem,MATCH(Qualification!H495,libgem,0)),""),Qualification!H495),"")</f>
        <v/>
      </c>
      <c r="F485" s="26" t="str">
        <f>IF(A485&lt;&gt;"",IF(Qualification!I495=TRUE,INDEX(codegemhist,MATCH(Qualification!H495,libgem,0)),""),"")</f>
        <v/>
      </c>
      <c r="G485" s="26" t="str">
        <f>IF(A485&lt;&gt;"",IF(Qualification!I495=TRUE,IF(INDEX(codegem,MATCH(Qualification!H495,libgem,0))&gt;=8000,INDEX(codegem,MATCH(Qualification!H495,libgem,0)),""),Qualification!H495),"")</f>
        <v/>
      </c>
      <c r="H485" s="26" t="str">
        <f>IF(A485&lt;&gt;"",IF(Qualification!Y495=TRUE,INDEX(libcatidinst,MATCH(Qualification!P495,libinst,0)),""),"")</f>
        <v/>
      </c>
      <c r="I485" s="26" t="str">
        <f>IF(OR(A485="",ISBLANK(Qualification!P495)),"",IF(Qualification!Y495=TRUE,INDEX(codeinst,MATCH(Qualification!P495,libinst,0)),Qualification!P495))</f>
        <v/>
      </c>
      <c r="J485" s="26" t="str">
        <f>IF(OR(A485="",ISBLANK(Qualification!Q495)),"",IF(Qualification!Z495=TRUE,INDEX(codetform,MATCH(Qualification!Q495,libtform,0)),Qualification!Q495))</f>
        <v/>
      </c>
      <c r="K485" s="26" t="str">
        <f t="shared" si="7"/>
        <v/>
      </c>
      <c r="L485" s="104" t="str">
        <f>IF(OR(A485="",ISBLANK(Qualification!R495)),"",Qualification!R495)</f>
        <v/>
      </c>
      <c r="M485" s="50" t="str">
        <f>IF(OR(A485="",ISBLANK(Qualification!S495)),"",Qualification!S495)</f>
        <v/>
      </c>
      <c r="N485" s="50" t="str">
        <f>IF(OR(A485="",ISBLANK(Qualification!T495)),"",IF(Qualification!AC495=TRUE,INDEX(coderesult,MATCH(Qualification!T495,libresult,0)),Qualification!T495))</f>
        <v/>
      </c>
      <c r="O485" s="50" t="str">
        <f>IF(OR(A485="",ISBLANK(Qualification!U495),Qualification!U495="-"),"",IF(ISNA(MATCH(Qualification!U495,libtwolang,0)),Qualification!U495,IF(Qualification!AC495=TRUE,INDEX(codetwolang,MATCH(Qualification!U495,libtwolang,0)),Qualification!U495)))</f>
        <v/>
      </c>
      <c r="P485" s="50" t="str">
        <f>IF(OR(A485="",ISBLANK(Qualification!V495)),"",Qualification!V495)</f>
        <v/>
      </c>
    </row>
    <row r="486" spans="1:16">
      <c r="A486" s="26" t="str">
        <f>IF(Qualification!$A496&lt;&gt;"",IF(Qualification!C496&lt;&gt;"",IF(Qualification!C496="LOC.ID",CONCATENATE("LOC.",Qualification!AG$12),Qualification!C496),""),"")</f>
        <v/>
      </c>
      <c r="B486" s="51" t="str">
        <f>IF(A486&lt;&gt;"",Qualification!J496,"")</f>
        <v/>
      </c>
      <c r="C486" s="26" t="str">
        <f>IF(A486&lt;&gt;"",IF(Qualification!E496=TRUE,INDEX(codesex,MATCH(Qualification!D496,libsex,0)),Qualification!D496),"")</f>
        <v/>
      </c>
      <c r="D486" s="104" t="str">
        <f>IF(OR(A486="",ISBLANK(Qualification!F496)),"",Qualification!F496)</f>
        <v/>
      </c>
      <c r="E486" s="26" t="str">
        <f>IF(A486&lt;&gt;"",IF(Qualification!I496=TRUE,IF(INDEX(codegem,MATCH(Qualification!H496,libgem,0))&lt;8000,INDEX(codegem,MATCH(Qualification!H496,libgem,0)),""),Qualification!H496),"")</f>
        <v/>
      </c>
      <c r="F486" s="26" t="str">
        <f>IF(A486&lt;&gt;"",IF(Qualification!I496=TRUE,INDEX(codegemhist,MATCH(Qualification!H496,libgem,0)),""),"")</f>
        <v/>
      </c>
      <c r="G486" s="26" t="str">
        <f>IF(A486&lt;&gt;"",IF(Qualification!I496=TRUE,IF(INDEX(codegem,MATCH(Qualification!H496,libgem,0))&gt;=8000,INDEX(codegem,MATCH(Qualification!H496,libgem,0)),""),Qualification!H496),"")</f>
        <v/>
      </c>
      <c r="H486" s="26" t="str">
        <f>IF(A486&lt;&gt;"",IF(Qualification!Y496=TRUE,INDEX(libcatidinst,MATCH(Qualification!P496,libinst,0)),""),"")</f>
        <v/>
      </c>
      <c r="I486" s="26" t="str">
        <f>IF(OR(A486="",ISBLANK(Qualification!P496)),"",IF(Qualification!Y496=TRUE,INDEX(codeinst,MATCH(Qualification!P496,libinst,0)),Qualification!P496))</f>
        <v/>
      </c>
      <c r="J486" s="26" t="str">
        <f>IF(OR(A486="",ISBLANK(Qualification!Q496)),"",IF(Qualification!Z496=TRUE,INDEX(codetform,MATCH(Qualification!Q496,libtform,0)),Qualification!Q496))</f>
        <v/>
      </c>
      <c r="K486" s="26" t="str">
        <f t="shared" si="7"/>
        <v/>
      </c>
      <c r="L486" s="104" t="str">
        <f>IF(OR(A486="",ISBLANK(Qualification!R496)),"",Qualification!R496)</f>
        <v/>
      </c>
      <c r="M486" s="50" t="str">
        <f>IF(OR(A486="",ISBLANK(Qualification!S496)),"",Qualification!S496)</f>
        <v/>
      </c>
      <c r="N486" s="50" t="str">
        <f>IF(OR(A486="",ISBLANK(Qualification!T496)),"",IF(Qualification!AC496=TRUE,INDEX(coderesult,MATCH(Qualification!T496,libresult,0)),Qualification!T496))</f>
        <v/>
      </c>
      <c r="O486" s="50" t="str">
        <f>IF(OR(A486="",ISBLANK(Qualification!U496),Qualification!U496="-"),"",IF(ISNA(MATCH(Qualification!U496,libtwolang,0)),Qualification!U496,IF(Qualification!AC496=TRUE,INDEX(codetwolang,MATCH(Qualification!U496,libtwolang,0)),Qualification!U496)))</f>
        <v/>
      </c>
      <c r="P486" s="50" t="str">
        <f>IF(OR(A486="",ISBLANK(Qualification!V496)),"",Qualification!V496)</f>
        <v/>
      </c>
    </row>
    <row r="487" spans="1:16">
      <c r="A487" s="26" t="str">
        <f>IF(Qualification!$A497&lt;&gt;"",IF(Qualification!C497&lt;&gt;"",IF(Qualification!C497="LOC.ID",CONCATENATE("LOC.",Qualification!AG$12),Qualification!C497),""),"")</f>
        <v/>
      </c>
      <c r="B487" s="51" t="str">
        <f>IF(A487&lt;&gt;"",Qualification!J497,"")</f>
        <v/>
      </c>
      <c r="C487" s="26" t="str">
        <f>IF(A487&lt;&gt;"",IF(Qualification!E497=TRUE,INDEX(codesex,MATCH(Qualification!D497,libsex,0)),Qualification!D497),"")</f>
        <v/>
      </c>
      <c r="D487" s="104" t="str">
        <f>IF(OR(A487="",ISBLANK(Qualification!F497)),"",Qualification!F497)</f>
        <v/>
      </c>
      <c r="E487" s="26" t="str">
        <f>IF(A487&lt;&gt;"",IF(Qualification!I497=TRUE,IF(INDEX(codegem,MATCH(Qualification!H497,libgem,0))&lt;8000,INDEX(codegem,MATCH(Qualification!H497,libgem,0)),""),Qualification!H497),"")</f>
        <v/>
      </c>
      <c r="F487" s="26" t="str">
        <f>IF(A487&lt;&gt;"",IF(Qualification!I497=TRUE,INDEX(codegemhist,MATCH(Qualification!H497,libgem,0)),""),"")</f>
        <v/>
      </c>
      <c r="G487" s="26" t="str">
        <f>IF(A487&lt;&gt;"",IF(Qualification!I497=TRUE,IF(INDEX(codegem,MATCH(Qualification!H497,libgem,0))&gt;=8000,INDEX(codegem,MATCH(Qualification!H497,libgem,0)),""),Qualification!H497),"")</f>
        <v/>
      </c>
      <c r="H487" s="26" t="str">
        <f>IF(A487&lt;&gt;"",IF(Qualification!Y497=TRUE,INDEX(libcatidinst,MATCH(Qualification!P497,libinst,0)),""),"")</f>
        <v/>
      </c>
      <c r="I487" s="26" t="str">
        <f>IF(OR(A487="",ISBLANK(Qualification!P497)),"",IF(Qualification!Y497=TRUE,INDEX(codeinst,MATCH(Qualification!P497,libinst,0)),Qualification!P497))</f>
        <v/>
      </c>
      <c r="J487" s="26" t="str">
        <f>IF(OR(A487="",ISBLANK(Qualification!Q497)),"",IF(Qualification!Z497=TRUE,INDEX(codetform,MATCH(Qualification!Q497,libtform,0)),Qualification!Q497))</f>
        <v/>
      </c>
      <c r="K487" s="26" t="str">
        <f t="shared" si="7"/>
        <v/>
      </c>
      <c r="L487" s="104" t="str">
        <f>IF(OR(A487="",ISBLANK(Qualification!R497)),"",Qualification!R497)</f>
        <v/>
      </c>
      <c r="M487" s="50" t="str">
        <f>IF(OR(A487="",ISBLANK(Qualification!S497)),"",Qualification!S497)</f>
        <v/>
      </c>
      <c r="N487" s="50" t="str">
        <f>IF(OR(A487="",ISBLANK(Qualification!T497)),"",IF(Qualification!AC497=TRUE,INDEX(coderesult,MATCH(Qualification!T497,libresult,0)),Qualification!T497))</f>
        <v/>
      </c>
      <c r="O487" s="50" t="str">
        <f>IF(OR(A487="",ISBLANK(Qualification!U497),Qualification!U497="-"),"",IF(ISNA(MATCH(Qualification!U497,libtwolang,0)),Qualification!U497,IF(Qualification!AC497=TRUE,INDEX(codetwolang,MATCH(Qualification!U497,libtwolang,0)),Qualification!U497)))</f>
        <v/>
      </c>
      <c r="P487" s="50" t="str">
        <f>IF(OR(A487="",ISBLANK(Qualification!V497)),"",Qualification!V497)</f>
        <v/>
      </c>
    </row>
    <row r="488" spans="1:16">
      <c r="A488" s="26" t="str">
        <f>IF(Qualification!$A498&lt;&gt;"",IF(Qualification!C498&lt;&gt;"",IF(Qualification!C498="LOC.ID",CONCATENATE("LOC.",Qualification!AG$12),Qualification!C498),""),"")</f>
        <v/>
      </c>
      <c r="B488" s="51" t="str">
        <f>IF(A488&lt;&gt;"",Qualification!J498,"")</f>
        <v/>
      </c>
      <c r="C488" s="26" t="str">
        <f>IF(A488&lt;&gt;"",IF(Qualification!E498=TRUE,INDEX(codesex,MATCH(Qualification!D498,libsex,0)),Qualification!D498),"")</f>
        <v/>
      </c>
      <c r="D488" s="104" t="str">
        <f>IF(OR(A488="",ISBLANK(Qualification!F498)),"",Qualification!F498)</f>
        <v/>
      </c>
      <c r="E488" s="26" t="str">
        <f>IF(A488&lt;&gt;"",IF(Qualification!I498=TRUE,IF(INDEX(codegem,MATCH(Qualification!H498,libgem,0))&lt;8000,INDEX(codegem,MATCH(Qualification!H498,libgem,0)),""),Qualification!H498),"")</f>
        <v/>
      </c>
      <c r="F488" s="26" t="str">
        <f>IF(A488&lt;&gt;"",IF(Qualification!I498=TRUE,INDEX(codegemhist,MATCH(Qualification!H498,libgem,0)),""),"")</f>
        <v/>
      </c>
      <c r="G488" s="26" t="str">
        <f>IF(A488&lt;&gt;"",IF(Qualification!I498=TRUE,IF(INDEX(codegem,MATCH(Qualification!H498,libgem,0))&gt;=8000,INDEX(codegem,MATCH(Qualification!H498,libgem,0)),""),Qualification!H498),"")</f>
        <v/>
      </c>
      <c r="H488" s="26" t="str">
        <f>IF(A488&lt;&gt;"",IF(Qualification!Y498=TRUE,INDEX(libcatidinst,MATCH(Qualification!P498,libinst,0)),""),"")</f>
        <v/>
      </c>
      <c r="I488" s="26" t="str">
        <f>IF(OR(A488="",ISBLANK(Qualification!P498)),"",IF(Qualification!Y498=TRUE,INDEX(codeinst,MATCH(Qualification!P498,libinst,0)),Qualification!P498))</f>
        <v/>
      </c>
      <c r="J488" s="26" t="str">
        <f>IF(OR(A488="",ISBLANK(Qualification!Q498)),"",IF(Qualification!Z498=TRUE,INDEX(codetform,MATCH(Qualification!Q498,libtform,0)),Qualification!Q498))</f>
        <v/>
      </c>
      <c r="K488" s="26" t="str">
        <f t="shared" si="7"/>
        <v/>
      </c>
      <c r="L488" s="104" t="str">
        <f>IF(OR(A488="",ISBLANK(Qualification!R498)),"",Qualification!R498)</f>
        <v/>
      </c>
      <c r="M488" s="50" t="str">
        <f>IF(OR(A488="",ISBLANK(Qualification!S498)),"",Qualification!S498)</f>
        <v/>
      </c>
      <c r="N488" s="50" t="str">
        <f>IF(OR(A488="",ISBLANK(Qualification!T498)),"",IF(Qualification!AC498=TRUE,INDEX(coderesult,MATCH(Qualification!T498,libresult,0)),Qualification!T498))</f>
        <v/>
      </c>
      <c r="O488" s="50" t="str">
        <f>IF(OR(A488="",ISBLANK(Qualification!U498),Qualification!U498="-"),"",IF(ISNA(MATCH(Qualification!U498,libtwolang,0)),Qualification!U498,IF(Qualification!AC498=TRUE,INDEX(codetwolang,MATCH(Qualification!U498,libtwolang,0)),Qualification!U498)))</f>
        <v/>
      </c>
      <c r="P488" s="50" t="str">
        <f>IF(OR(A488="",ISBLANK(Qualification!V498)),"",Qualification!V498)</f>
        <v/>
      </c>
    </row>
    <row r="489" spans="1:16">
      <c r="A489" s="26" t="str">
        <f>IF(Qualification!$A499&lt;&gt;"",IF(Qualification!C499&lt;&gt;"",IF(Qualification!C499="LOC.ID",CONCATENATE("LOC.",Qualification!AG$12),Qualification!C499),""),"")</f>
        <v/>
      </c>
      <c r="B489" s="51" t="str">
        <f>IF(A489&lt;&gt;"",Qualification!J499,"")</f>
        <v/>
      </c>
      <c r="C489" s="26" t="str">
        <f>IF(A489&lt;&gt;"",IF(Qualification!E499=TRUE,INDEX(codesex,MATCH(Qualification!D499,libsex,0)),Qualification!D499),"")</f>
        <v/>
      </c>
      <c r="D489" s="104" t="str">
        <f>IF(OR(A489="",ISBLANK(Qualification!F499)),"",Qualification!F499)</f>
        <v/>
      </c>
      <c r="E489" s="26" t="str">
        <f>IF(A489&lt;&gt;"",IF(Qualification!I499=TRUE,IF(INDEX(codegem,MATCH(Qualification!H499,libgem,0))&lt;8000,INDEX(codegem,MATCH(Qualification!H499,libgem,0)),""),Qualification!H499),"")</f>
        <v/>
      </c>
      <c r="F489" s="26" t="str">
        <f>IF(A489&lt;&gt;"",IF(Qualification!I499=TRUE,INDEX(codegemhist,MATCH(Qualification!H499,libgem,0)),""),"")</f>
        <v/>
      </c>
      <c r="G489" s="26" t="str">
        <f>IF(A489&lt;&gt;"",IF(Qualification!I499=TRUE,IF(INDEX(codegem,MATCH(Qualification!H499,libgem,0))&gt;=8000,INDEX(codegem,MATCH(Qualification!H499,libgem,0)),""),Qualification!H499),"")</f>
        <v/>
      </c>
      <c r="H489" s="26" t="str">
        <f>IF(A489&lt;&gt;"",IF(Qualification!Y499=TRUE,INDEX(libcatidinst,MATCH(Qualification!P499,libinst,0)),""),"")</f>
        <v/>
      </c>
      <c r="I489" s="26" t="str">
        <f>IF(OR(A489="",ISBLANK(Qualification!P499)),"",IF(Qualification!Y499=TRUE,INDEX(codeinst,MATCH(Qualification!P499,libinst,0)),Qualification!P499))</f>
        <v/>
      </c>
      <c r="J489" s="26" t="str">
        <f>IF(OR(A489="",ISBLANK(Qualification!Q499)),"",IF(Qualification!Z499=TRUE,INDEX(codetform,MATCH(Qualification!Q499,libtform,0)),Qualification!Q499))</f>
        <v/>
      </c>
      <c r="K489" s="26" t="str">
        <f t="shared" si="7"/>
        <v/>
      </c>
      <c r="L489" s="104" t="str">
        <f>IF(OR(A489="",ISBLANK(Qualification!R499)),"",Qualification!R499)</f>
        <v/>
      </c>
      <c r="M489" s="50" t="str">
        <f>IF(OR(A489="",ISBLANK(Qualification!S499)),"",Qualification!S499)</f>
        <v/>
      </c>
      <c r="N489" s="50" t="str">
        <f>IF(OR(A489="",ISBLANK(Qualification!T499)),"",IF(Qualification!AC499=TRUE,INDEX(coderesult,MATCH(Qualification!T499,libresult,0)),Qualification!T499))</f>
        <v/>
      </c>
      <c r="O489" s="50" t="str">
        <f>IF(OR(A489="",ISBLANK(Qualification!U499),Qualification!U499="-"),"",IF(ISNA(MATCH(Qualification!U499,libtwolang,0)),Qualification!U499,IF(Qualification!AC499=TRUE,INDEX(codetwolang,MATCH(Qualification!U499,libtwolang,0)),Qualification!U499)))</f>
        <v/>
      </c>
      <c r="P489" s="50" t="str">
        <f>IF(OR(A489="",ISBLANK(Qualification!V499)),"",Qualification!V499)</f>
        <v/>
      </c>
    </row>
    <row r="490" spans="1:16">
      <c r="A490" s="26" t="str">
        <f>IF(Qualification!$A500&lt;&gt;"",IF(Qualification!C500&lt;&gt;"",IF(Qualification!C500="LOC.ID",CONCATENATE("LOC.",Qualification!AG$12),Qualification!C500),""),"")</f>
        <v/>
      </c>
      <c r="B490" s="51" t="str">
        <f>IF(A490&lt;&gt;"",Qualification!J500,"")</f>
        <v/>
      </c>
      <c r="C490" s="26" t="str">
        <f>IF(A490&lt;&gt;"",IF(Qualification!E500=TRUE,INDEX(codesex,MATCH(Qualification!D500,libsex,0)),Qualification!D500),"")</f>
        <v/>
      </c>
      <c r="D490" s="104" t="str">
        <f>IF(OR(A490="",ISBLANK(Qualification!F500)),"",Qualification!F500)</f>
        <v/>
      </c>
      <c r="E490" s="26" t="str">
        <f>IF(A490&lt;&gt;"",IF(Qualification!I500=TRUE,IF(INDEX(codegem,MATCH(Qualification!H500,libgem,0))&lt;8000,INDEX(codegem,MATCH(Qualification!H500,libgem,0)),""),Qualification!H500),"")</f>
        <v/>
      </c>
      <c r="F490" s="26" t="str">
        <f>IF(A490&lt;&gt;"",IF(Qualification!I500=TRUE,INDEX(codegemhist,MATCH(Qualification!H500,libgem,0)),""),"")</f>
        <v/>
      </c>
      <c r="G490" s="26" t="str">
        <f>IF(A490&lt;&gt;"",IF(Qualification!I500=TRUE,IF(INDEX(codegem,MATCH(Qualification!H500,libgem,0))&gt;=8000,INDEX(codegem,MATCH(Qualification!H500,libgem,0)),""),Qualification!H500),"")</f>
        <v/>
      </c>
      <c r="H490" s="26" t="str">
        <f>IF(A490&lt;&gt;"",IF(Qualification!Y500=TRUE,INDEX(libcatidinst,MATCH(Qualification!P500,libinst,0)),""),"")</f>
        <v/>
      </c>
      <c r="I490" s="26" t="str">
        <f>IF(OR(A490="",ISBLANK(Qualification!P500)),"",IF(Qualification!Y500=TRUE,INDEX(codeinst,MATCH(Qualification!P500,libinst,0)),Qualification!P500))</f>
        <v/>
      </c>
      <c r="J490" s="26" t="str">
        <f>IF(OR(A490="",ISBLANK(Qualification!Q500)),"",IF(Qualification!Z500=TRUE,INDEX(codetform,MATCH(Qualification!Q500,libtform,0)),Qualification!Q500))</f>
        <v/>
      </c>
      <c r="K490" s="26" t="str">
        <f t="shared" si="7"/>
        <v/>
      </c>
      <c r="L490" s="104" t="str">
        <f>IF(OR(A490="",ISBLANK(Qualification!R500)),"",Qualification!R500)</f>
        <v/>
      </c>
      <c r="M490" s="50" t="str">
        <f>IF(OR(A490="",ISBLANK(Qualification!S500)),"",Qualification!S500)</f>
        <v/>
      </c>
      <c r="N490" s="50" t="str">
        <f>IF(OR(A490="",ISBLANK(Qualification!T500)),"",IF(Qualification!AC500=TRUE,INDEX(coderesult,MATCH(Qualification!T500,libresult,0)),Qualification!T500))</f>
        <v/>
      </c>
      <c r="O490" s="50" t="str">
        <f>IF(OR(A490="",ISBLANK(Qualification!U500),Qualification!U500="-"),"",IF(ISNA(MATCH(Qualification!U500,libtwolang,0)),Qualification!U500,IF(Qualification!AC500=TRUE,INDEX(codetwolang,MATCH(Qualification!U500,libtwolang,0)),Qualification!U500)))</f>
        <v/>
      </c>
      <c r="P490" s="50" t="str">
        <f>IF(OR(A490="",ISBLANK(Qualification!V500)),"",Qualification!V500)</f>
        <v/>
      </c>
    </row>
    <row r="491" spans="1:16">
      <c r="A491" s="26" t="str">
        <f>IF(Qualification!$A501&lt;&gt;"",IF(Qualification!C501&lt;&gt;"",IF(Qualification!C501="LOC.ID",CONCATENATE("LOC.",Qualification!AG$12),Qualification!C501),""),"")</f>
        <v/>
      </c>
      <c r="B491" s="51" t="str">
        <f>IF(A491&lt;&gt;"",Qualification!J501,"")</f>
        <v/>
      </c>
      <c r="C491" s="26" t="str">
        <f>IF(A491&lt;&gt;"",IF(Qualification!E501=TRUE,INDEX(codesex,MATCH(Qualification!D501,libsex,0)),Qualification!D501),"")</f>
        <v/>
      </c>
      <c r="D491" s="104" t="str">
        <f>IF(OR(A491="",ISBLANK(Qualification!F501)),"",Qualification!F501)</f>
        <v/>
      </c>
      <c r="E491" s="26" t="str">
        <f>IF(A491&lt;&gt;"",IF(Qualification!I501=TRUE,IF(INDEX(codegem,MATCH(Qualification!H501,libgem,0))&lt;8000,INDEX(codegem,MATCH(Qualification!H501,libgem,0)),""),Qualification!H501),"")</f>
        <v/>
      </c>
      <c r="F491" s="26" t="str">
        <f>IF(A491&lt;&gt;"",IF(Qualification!I501=TRUE,INDEX(codegemhist,MATCH(Qualification!H501,libgem,0)),""),"")</f>
        <v/>
      </c>
      <c r="G491" s="26" t="str">
        <f>IF(A491&lt;&gt;"",IF(Qualification!I501=TRUE,IF(INDEX(codegem,MATCH(Qualification!H501,libgem,0))&gt;=8000,INDEX(codegem,MATCH(Qualification!H501,libgem,0)),""),Qualification!H501),"")</f>
        <v/>
      </c>
      <c r="H491" s="26" t="str">
        <f>IF(A491&lt;&gt;"",IF(Qualification!Y501=TRUE,INDEX(libcatidinst,MATCH(Qualification!P501,libinst,0)),""),"")</f>
        <v/>
      </c>
      <c r="I491" s="26" t="str">
        <f>IF(OR(A491="",ISBLANK(Qualification!P501)),"",IF(Qualification!Y501=TRUE,INDEX(codeinst,MATCH(Qualification!P501,libinst,0)),Qualification!P501))</f>
        <v/>
      </c>
      <c r="J491" s="26" t="str">
        <f>IF(OR(A491="",ISBLANK(Qualification!Q501)),"",IF(Qualification!Z501=TRUE,INDEX(codetform,MATCH(Qualification!Q501,libtform,0)),Qualification!Q501))</f>
        <v/>
      </c>
      <c r="K491" s="26" t="str">
        <f t="shared" si="7"/>
        <v/>
      </c>
      <c r="L491" s="104" t="str">
        <f>IF(OR(A491="",ISBLANK(Qualification!R501)),"",Qualification!R501)</f>
        <v/>
      </c>
      <c r="M491" s="50" t="str">
        <f>IF(OR(A491="",ISBLANK(Qualification!S501)),"",Qualification!S501)</f>
        <v/>
      </c>
      <c r="N491" s="50" t="str">
        <f>IF(OR(A491="",ISBLANK(Qualification!T501)),"",IF(Qualification!AC501=TRUE,INDEX(coderesult,MATCH(Qualification!T501,libresult,0)),Qualification!T501))</f>
        <v/>
      </c>
      <c r="O491" s="50" t="str">
        <f>IF(OR(A491="",ISBLANK(Qualification!U501),Qualification!U501="-"),"",IF(ISNA(MATCH(Qualification!U501,libtwolang,0)),Qualification!U501,IF(Qualification!AC501=TRUE,INDEX(codetwolang,MATCH(Qualification!U501,libtwolang,0)),Qualification!U501)))</f>
        <v/>
      </c>
      <c r="P491" s="50" t="str">
        <f>IF(OR(A491="",ISBLANK(Qualification!V501)),"",Qualification!V501)</f>
        <v/>
      </c>
    </row>
    <row r="492" spans="1:16">
      <c r="A492" s="26" t="str">
        <f>IF(Qualification!$A502&lt;&gt;"",IF(Qualification!C502&lt;&gt;"",IF(Qualification!C502="LOC.ID",CONCATENATE("LOC.",Qualification!AG$12),Qualification!C502),""),"")</f>
        <v/>
      </c>
      <c r="B492" s="51" t="str">
        <f>IF(A492&lt;&gt;"",Qualification!J502,"")</f>
        <v/>
      </c>
      <c r="C492" s="26" t="str">
        <f>IF(A492&lt;&gt;"",IF(Qualification!E502=TRUE,INDEX(codesex,MATCH(Qualification!D502,libsex,0)),Qualification!D502),"")</f>
        <v/>
      </c>
      <c r="D492" s="104" t="str">
        <f>IF(OR(A492="",ISBLANK(Qualification!F502)),"",Qualification!F502)</f>
        <v/>
      </c>
      <c r="E492" s="26" t="str">
        <f>IF(A492&lt;&gt;"",IF(Qualification!I502=TRUE,IF(INDEX(codegem,MATCH(Qualification!H502,libgem,0))&lt;8000,INDEX(codegem,MATCH(Qualification!H502,libgem,0)),""),Qualification!H502),"")</f>
        <v/>
      </c>
      <c r="F492" s="26" t="str">
        <f>IF(A492&lt;&gt;"",IF(Qualification!I502=TRUE,INDEX(codegemhist,MATCH(Qualification!H502,libgem,0)),""),"")</f>
        <v/>
      </c>
      <c r="G492" s="26" t="str">
        <f>IF(A492&lt;&gt;"",IF(Qualification!I502=TRUE,IF(INDEX(codegem,MATCH(Qualification!H502,libgem,0))&gt;=8000,INDEX(codegem,MATCH(Qualification!H502,libgem,0)),""),Qualification!H502),"")</f>
        <v/>
      </c>
      <c r="H492" s="26" t="str">
        <f>IF(A492&lt;&gt;"",IF(Qualification!Y502=TRUE,INDEX(libcatidinst,MATCH(Qualification!P502,libinst,0)),""),"")</f>
        <v/>
      </c>
      <c r="I492" s="26" t="str">
        <f>IF(OR(A492="",ISBLANK(Qualification!P502)),"",IF(Qualification!Y502=TRUE,INDEX(codeinst,MATCH(Qualification!P502,libinst,0)),Qualification!P502))</f>
        <v/>
      </c>
      <c r="J492" s="26" t="str">
        <f>IF(OR(A492="",ISBLANK(Qualification!Q502)),"",IF(Qualification!Z502=TRUE,INDEX(codetform,MATCH(Qualification!Q502,libtform,0)),Qualification!Q502))</f>
        <v/>
      </c>
      <c r="K492" s="26" t="str">
        <f t="shared" si="7"/>
        <v/>
      </c>
      <c r="L492" s="104" t="str">
        <f>IF(OR(A492="",ISBLANK(Qualification!R502)),"",Qualification!R502)</f>
        <v/>
      </c>
      <c r="M492" s="50" t="str">
        <f>IF(OR(A492="",ISBLANK(Qualification!S502)),"",Qualification!S502)</f>
        <v/>
      </c>
      <c r="N492" s="50" t="str">
        <f>IF(OR(A492="",ISBLANK(Qualification!T502)),"",IF(Qualification!AC502=TRUE,INDEX(coderesult,MATCH(Qualification!T502,libresult,0)),Qualification!T502))</f>
        <v/>
      </c>
      <c r="O492" s="50" t="str">
        <f>IF(OR(A492="",ISBLANK(Qualification!U502),Qualification!U502="-"),"",IF(ISNA(MATCH(Qualification!U502,libtwolang,0)),Qualification!U502,IF(Qualification!AC502=TRUE,INDEX(codetwolang,MATCH(Qualification!U502,libtwolang,0)),Qualification!U502)))</f>
        <v/>
      </c>
      <c r="P492" s="50" t="str">
        <f>IF(OR(A492="",ISBLANK(Qualification!V502)),"",Qualification!V502)</f>
        <v/>
      </c>
    </row>
    <row r="493" spans="1:16">
      <c r="A493" s="26" t="str">
        <f>IF(Qualification!$A503&lt;&gt;"",IF(Qualification!C503&lt;&gt;"",IF(Qualification!C503="LOC.ID",CONCATENATE("LOC.",Qualification!AG$12),Qualification!C503),""),"")</f>
        <v/>
      </c>
      <c r="B493" s="51" t="str">
        <f>IF(A493&lt;&gt;"",Qualification!J503,"")</f>
        <v/>
      </c>
      <c r="C493" s="26" t="str">
        <f>IF(A493&lt;&gt;"",IF(Qualification!E503=TRUE,INDEX(codesex,MATCH(Qualification!D503,libsex,0)),Qualification!D503),"")</f>
        <v/>
      </c>
      <c r="D493" s="104" t="str">
        <f>IF(OR(A493="",ISBLANK(Qualification!F503)),"",Qualification!F503)</f>
        <v/>
      </c>
      <c r="E493" s="26" t="str">
        <f>IF(A493&lt;&gt;"",IF(Qualification!I503=TRUE,IF(INDEX(codegem,MATCH(Qualification!H503,libgem,0))&lt;8000,INDEX(codegem,MATCH(Qualification!H503,libgem,0)),""),Qualification!H503),"")</f>
        <v/>
      </c>
      <c r="F493" s="26" t="str">
        <f>IF(A493&lt;&gt;"",IF(Qualification!I503=TRUE,INDEX(codegemhist,MATCH(Qualification!H503,libgem,0)),""),"")</f>
        <v/>
      </c>
      <c r="G493" s="26" t="str">
        <f>IF(A493&lt;&gt;"",IF(Qualification!I503=TRUE,IF(INDEX(codegem,MATCH(Qualification!H503,libgem,0))&gt;=8000,INDEX(codegem,MATCH(Qualification!H503,libgem,0)),""),Qualification!H503),"")</f>
        <v/>
      </c>
      <c r="H493" s="26" t="str">
        <f>IF(A493&lt;&gt;"",IF(Qualification!Y503=TRUE,INDEX(libcatidinst,MATCH(Qualification!P503,libinst,0)),""),"")</f>
        <v/>
      </c>
      <c r="I493" s="26" t="str">
        <f>IF(OR(A493="",ISBLANK(Qualification!P503)),"",IF(Qualification!Y503=TRUE,INDEX(codeinst,MATCH(Qualification!P503,libinst,0)),Qualification!P503))</f>
        <v/>
      </c>
      <c r="J493" s="26" t="str">
        <f>IF(OR(A493="",ISBLANK(Qualification!Q503)),"",IF(Qualification!Z503=TRUE,INDEX(codetform,MATCH(Qualification!Q503,libtform,0)),Qualification!Q503))</f>
        <v/>
      </c>
      <c r="K493" s="26" t="str">
        <f t="shared" si="7"/>
        <v/>
      </c>
      <c r="L493" s="104" t="str">
        <f>IF(OR(A493="",ISBLANK(Qualification!R503)),"",Qualification!R503)</f>
        <v/>
      </c>
      <c r="M493" s="50" t="str">
        <f>IF(OR(A493="",ISBLANK(Qualification!S503)),"",Qualification!S503)</f>
        <v/>
      </c>
      <c r="N493" s="50" t="str">
        <f>IF(OR(A493="",ISBLANK(Qualification!T503)),"",IF(Qualification!AC503=TRUE,INDEX(coderesult,MATCH(Qualification!T503,libresult,0)),Qualification!T503))</f>
        <v/>
      </c>
      <c r="O493" s="50" t="str">
        <f>IF(OR(A493="",ISBLANK(Qualification!U503),Qualification!U503="-"),"",IF(ISNA(MATCH(Qualification!U503,libtwolang,0)),Qualification!U503,IF(Qualification!AC503=TRUE,INDEX(codetwolang,MATCH(Qualification!U503,libtwolang,0)),Qualification!U503)))</f>
        <v/>
      </c>
      <c r="P493" s="50" t="str">
        <f>IF(OR(A493="",ISBLANK(Qualification!V503)),"",Qualification!V503)</f>
        <v/>
      </c>
    </row>
    <row r="494" spans="1:16">
      <c r="A494" s="26" t="str">
        <f>IF(Qualification!$A504&lt;&gt;"",IF(Qualification!C504&lt;&gt;"",IF(Qualification!C504="LOC.ID",CONCATENATE("LOC.",Qualification!AG$12),Qualification!C504),""),"")</f>
        <v/>
      </c>
      <c r="B494" s="51" t="str">
        <f>IF(A494&lt;&gt;"",Qualification!J504,"")</f>
        <v/>
      </c>
      <c r="C494" s="26" t="str">
        <f>IF(A494&lt;&gt;"",IF(Qualification!E504=TRUE,INDEX(codesex,MATCH(Qualification!D504,libsex,0)),Qualification!D504),"")</f>
        <v/>
      </c>
      <c r="D494" s="104" t="str">
        <f>IF(OR(A494="",ISBLANK(Qualification!F504)),"",Qualification!F504)</f>
        <v/>
      </c>
      <c r="E494" s="26" t="str">
        <f>IF(A494&lt;&gt;"",IF(Qualification!I504=TRUE,IF(INDEX(codegem,MATCH(Qualification!H504,libgem,0))&lt;8000,INDEX(codegem,MATCH(Qualification!H504,libgem,0)),""),Qualification!H504),"")</f>
        <v/>
      </c>
      <c r="F494" s="26" t="str">
        <f>IF(A494&lt;&gt;"",IF(Qualification!I504=TRUE,INDEX(codegemhist,MATCH(Qualification!H504,libgem,0)),""),"")</f>
        <v/>
      </c>
      <c r="G494" s="26" t="str">
        <f>IF(A494&lt;&gt;"",IF(Qualification!I504=TRUE,IF(INDEX(codegem,MATCH(Qualification!H504,libgem,0))&gt;=8000,INDEX(codegem,MATCH(Qualification!H504,libgem,0)),""),Qualification!H504),"")</f>
        <v/>
      </c>
      <c r="H494" s="26" t="str">
        <f>IF(A494&lt;&gt;"",IF(Qualification!Y504=TRUE,INDEX(libcatidinst,MATCH(Qualification!P504,libinst,0)),""),"")</f>
        <v/>
      </c>
      <c r="I494" s="26" t="str">
        <f>IF(OR(A494="",ISBLANK(Qualification!P504)),"",IF(Qualification!Y504=TRUE,INDEX(codeinst,MATCH(Qualification!P504,libinst,0)),Qualification!P504))</f>
        <v/>
      </c>
      <c r="J494" s="26" t="str">
        <f>IF(OR(A494="",ISBLANK(Qualification!Q504)),"",IF(Qualification!Z504=TRUE,INDEX(codetform,MATCH(Qualification!Q504,libtform,0)),Qualification!Q504))</f>
        <v/>
      </c>
      <c r="K494" s="26" t="str">
        <f t="shared" si="7"/>
        <v/>
      </c>
      <c r="L494" s="104" t="str">
        <f>IF(OR(A494="",ISBLANK(Qualification!R504)),"",Qualification!R504)</f>
        <v/>
      </c>
      <c r="M494" s="50" t="str">
        <f>IF(OR(A494="",ISBLANK(Qualification!S504)),"",Qualification!S504)</f>
        <v/>
      </c>
      <c r="N494" s="50" t="str">
        <f>IF(OR(A494="",ISBLANK(Qualification!T504)),"",IF(Qualification!AC504=TRUE,INDEX(coderesult,MATCH(Qualification!T504,libresult,0)),Qualification!T504))</f>
        <v/>
      </c>
      <c r="O494" s="50" t="str">
        <f>IF(OR(A494="",ISBLANK(Qualification!U504),Qualification!U504="-"),"",IF(ISNA(MATCH(Qualification!U504,libtwolang,0)),Qualification!U504,IF(Qualification!AC504=TRUE,INDEX(codetwolang,MATCH(Qualification!U504,libtwolang,0)),Qualification!U504)))</f>
        <v/>
      </c>
      <c r="P494" s="50" t="str">
        <f>IF(OR(A494="",ISBLANK(Qualification!V504)),"",Qualification!V504)</f>
        <v/>
      </c>
    </row>
    <row r="495" spans="1:16">
      <c r="A495" s="26" t="str">
        <f>IF(Qualification!$A505&lt;&gt;"",IF(Qualification!C505&lt;&gt;"",IF(Qualification!C505="LOC.ID",CONCATENATE("LOC.",Qualification!AG$12),Qualification!C505),""),"")</f>
        <v/>
      </c>
      <c r="B495" s="51" t="str">
        <f>IF(A495&lt;&gt;"",Qualification!J505,"")</f>
        <v/>
      </c>
      <c r="C495" s="26" t="str">
        <f>IF(A495&lt;&gt;"",IF(Qualification!E505=TRUE,INDEX(codesex,MATCH(Qualification!D505,libsex,0)),Qualification!D505),"")</f>
        <v/>
      </c>
      <c r="D495" s="104" t="str">
        <f>IF(OR(A495="",ISBLANK(Qualification!F505)),"",Qualification!F505)</f>
        <v/>
      </c>
      <c r="E495" s="26" t="str">
        <f>IF(A495&lt;&gt;"",IF(Qualification!I505=TRUE,IF(INDEX(codegem,MATCH(Qualification!H505,libgem,0))&lt;8000,INDEX(codegem,MATCH(Qualification!H505,libgem,0)),""),Qualification!H505),"")</f>
        <v/>
      </c>
      <c r="F495" s="26" t="str">
        <f>IF(A495&lt;&gt;"",IF(Qualification!I505=TRUE,INDEX(codegemhist,MATCH(Qualification!H505,libgem,0)),""),"")</f>
        <v/>
      </c>
      <c r="G495" s="26" t="str">
        <f>IF(A495&lt;&gt;"",IF(Qualification!I505=TRUE,IF(INDEX(codegem,MATCH(Qualification!H505,libgem,0))&gt;=8000,INDEX(codegem,MATCH(Qualification!H505,libgem,0)),""),Qualification!H505),"")</f>
        <v/>
      </c>
      <c r="H495" s="26" t="str">
        <f>IF(A495&lt;&gt;"",IF(Qualification!Y505=TRUE,INDEX(libcatidinst,MATCH(Qualification!P505,libinst,0)),""),"")</f>
        <v/>
      </c>
      <c r="I495" s="26" t="str">
        <f>IF(OR(A495="",ISBLANK(Qualification!P505)),"",IF(Qualification!Y505=TRUE,INDEX(codeinst,MATCH(Qualification!P505,libinst,0)),Qualification!P505))</f>
        <v/>
      </c>
      <c r="J495" s="26" t="str">
        <f>IF(OR(A495="",ISBLANK(Qualification!Q505)),"",IF(Qualification!Z505=TRUE,INDEX(codetform,MATCH(Qualification!Q505,libtform,0)),Qualification!Q505))</f>
        <v/>
      </c>
      <c r="K495" s="26" t="str">
        <f t="shared" si="7"/>
        <v/>
      </c>
      <c r="L495" s="104" t="str">
        <f>IF(OR(A495="",ISBLANK(Qualification!R505)),"",Qualification!R505)</f>
        <v/>
      </c>
      <c r="M495" s="50" t="str">
        <f>IF(OR(A495="",ISBLANK(Qualification!S505)),"",Qualification!S505)</f>
        <v/>
      </c>
      <c r="N495" s="50" t="str">
        <f>IF(OR(A495="",ISBLANK(Qualification!T505)),"",IF(Qualification!AC505=TRUE,INDEX(coderesult,MATCH(Qualification!T505,libresult,0)),Qualification!T505))</f>
        <v/>
      </c>
      <c r="O495" s="50" t="str">
        <f>IF(OR(A495="",ISBLANK(Qualification!U505),Qualification!U505="-"),"",IF(ISNA(MATCH(Qualification!U505,libtwolang,0)),Qualification!U505,IF(Qualification!AC505=TRUE,INDEX(codetwolang,MATCH(Qualification!U505,libtwolang,0)),Qualification!U505)))</f>
        <v/>
      </c>
      <c r="P495" s="50" t="str">
        <f>IF(OR(A495="",ISBLANK(Qualification!V505)),"",Qualification!V505)</f>
        <v/>
      </c>
    </row>
    <row r="496" spans="1:16">
      <c r="A496" s="26" t="str">
        <f>IF(Qualification!$A506&lt;&gt;"",IF(Qualification!C506&lt;&gt;"",IF(Qualification!C506="LOC.ID",CONCATENATE("LOC.",Qualification!AG$12),Qualification!C506),""),"")</f>
        <v/>
      </c>
      <c r="B496" s="51" t="str">
        <f>IF(A496&lt;&gt;"",Qualification!J506,"")</f>
        <v/>
      </c>
      <c r="C496" s="26" t="str">
        <f>IF(A496&lt;&gt;"",IF(Qualification!E506=TRUE,INDEX(codesex,MATCH(Qualification!D506,libsex,0)),Qualification!D506),"")</f>
        <v/>
      </c>
      <c r="D496" s="104" t="str">
        <f>IF(OR(A496="",ISBLANK(Qualification!F506)),"",Qualification!F506)</f>
        <v/>
      </c>
      <c r="E496" s="26" t="str">
        <f>IF(A496&lt;&gt;"",IF(Qualification!I506=TRUE,IF(INDEX(codegem,MATCH(Qualification!H506,libgem,0))&lt;8000,INDEX(codegem,MATCH(Qualification!H506,libgem,0)),""),Qualification!H506),"")</f>
        <v/>
      </c>
      <c r="F496" s="26" t="str">
        <f>IF(A496&lt;&gt;"",IF(Qualification!I506=TRUE,INDEX(codegemhist,MATCH(Qualification!H506,libgem,0)),""),"")</f>
        <v/>
      </c>
      <c r="G496" s="26" t="str">
        <f>IF(A496&lt;&gt;"",IF(Qualification!I506=TRUE,IF(INDEX(codegem,MATCH(Qualification!H506,libgem,0))&gt;=8000,INDEX(codegem,MATCH(Qualification!H506,libgem,0)),""),Qualification!H506),"")</f>
        <v/>
      </c>
      <c r="H496" s="26" t="str">
        <f>IF(A496&lt;&gt;"",IF(Qualification!Y506=TRUE,INDEX(libcatidinst,MATCH(Qualification!P506,libinst,0)),""),"")</f>
        <v/>
      </c>
      <c r="I496" s="26" t="str">
        <f>IF(OR(A496="",ISBLANK(Qualification!P506)),"",IF(Qualification!Y506=TRUE,INDEX(codeinst,MATCH(Qualification!P506,libinst,0)),Qualification!P506))</f>
        <v/>
      </c>
      <c r="J496" s="26" t="str">
        <f>IF(OR(A496="",ISBLANK(Qualification!Q506)),"",IF(Qualification!Z506=TRUE,INDEX(codetform,MATCH(Qualification!Q506,libtform,0)),Qualification!Q506))</f>
        <v/>
      </c>
      <c r="K496" s="26" t="str">
        <f t="shared" si="7"/>
        <v/>
      </c>
      <c r="L496" s="104" t="str">
        <f>IF(OR(A496="",ISBLANK(Qualification!R506)),"",Qualification!R506)</f>
        <v/>
      </c>
      <c r="M496" s="50" t="str">
        <f>IF(OR(A496="",ISBLANK(Qualification!S506)),"",Qualification!S506)</f>
        <v/>
      </c>
      <c r="N496" s="50" t="str">
        <f>IF(OR(A496="",ISBLANK(Qualification!T506)),"",IF(Qualification!AC506=TRUE,INDEX(coderesult,MATCH(Qualification!T506,libresult,0)),Qualification!T506))</f>
        <v/>
      </c>
      <c r="O496" s="50" t="str">
        <f>IF(OR(A496="",ISBLANK(Qualification!U506),Qualification!U506="-"),"",IF(ISNA(MATCH(Qualification!U506,libtwolang,0)),Qualification!U506,IF(Qualification!AC506=TRUE,INDEX(codetwolang,MATCH(Qualification!U506,libtwolang,0)),Qualification!U506)))</f>
        <v/>
      </c>
      <c r="P496" s="50" t="str">
        <f>IF(OR(A496="",ISBLANK(Qualification!V506)),"",Qualification!V506)</f>
        <v/>
      </c>
    </row>
    <row r="497" spans="1:16">
      <c r="A497" s="26" t="str">
        <f>IF(Qualification!$A507&lt;&gt;"",IF(Qualification!C507&lt;&gt;"",IF(Qualification!C507="LOC.ID",CONCATENATE("LOC.",Qualification!AG$12),Qualification!C507),""),"")</f>
        <v/>
      </c>
      <c r="B497" s="51" t="str">
        <f>IF(A497&lt;&gt;"",Qualification!J507,"")</f>
        <v/>
      </c>
      <c r="C497" s="26" t="str">
        <f>IF(A497&lt;&gt;"",IF(Qualification!E507=TRUE,INDEX(codesex,MATCH(Qualification!D507,libsex,0)),Qualification!D507),"")</f>
        <v/>
      </c>
      <c r="D497" s="104" t="str">
        <f>IF(OR(A497="",ISBLANK(Qualification!F507)),"",Qualification!F507)</f>
        <v/>
      </c>
      <c r="E497" s="26" t="str">
        <f>IF(A497&lt;&gt;"",IF(Qualification!I507=TRUE,IF(INDEX(codegem,MATCH(Qualification!H507,libgem,0))&lt;8000,INDEX(codegem,MATCH(Qualification!H507,libgem,0)),""),Qualification!H507),"")</f>
        <v/>
      </c>
      <c r="F497" s="26" t="str">
        <f>IF(A497&lt;&gt;"",IF(Qualification!I507=TRUE,INDEX(codegemhist,MATCH(Qualification!H507,libgem,0)),""),"")</f>
        <v/>
      </c>
      <c r="G497" s="26" t="str">
        <f>IF(A497&lt;&gt;"",IF(Qualification!I507=TRUE,IF(INDEX(codegem,MATCH(Qualification!H507,libgem,0))&gt;=8000,INDEX(codegem,MATCH(Qualification!H507,libgem,0)),""),Qualification!H507),"")</f>
        <v/>
      </c>
      <c r="H497" s="26" t="str">
        <f>IF(A497&lt;&gt;"",IF(Qualification!Y507=TRUE,INDEX(libcatidinst,MATCH(Qualification!P507,libinst,0)),""),"")</f>
        <v/>
      </c>
      <c r="I497" s="26" t="str">
        <f>IF(OR(A497="",ISBLANK(Qualification!P507)),"",IF(Qualification!Y507=TRUE,INDEX(codeinst,MATCH(Qualification!P507,libinst,0)),Qualification!P507))</f>
        <v/>
      </c>
      <c r="J497" s="26" t="str">
        <f>IF(OR(A497="",ISBLANK(Qualification!Q507)),"",IF(Qualification!Z507=TRUE,INDEX(codetform,MATCH(Qualification!Q507,libtform,0)),Qualification!Q507))</f>
        <v/>
      </c>
      <c r="K497" s="26" t="str">
        <f t="shared" si="7"/>
        <v/>
      </c>
      <c r="L497" s="104" t="str">
        <f>IF(OR(A497="",ISBLANK(Qualification!R507)),"",Qualification!R507)</f>
        <v/>
      </c>
      <c r="M497" s="50" t="str">
        <f>IF(OR(A497="",ISBLANK(Qualification!S507)),"",Qualification!S507)</f>
        <v/>
      </c>
      <c r="N497" s="50" t="str">
        <f>IF(OR(A497="",ISBLANK(Qualification!T507)),"",IF(Qualification!AC507=TRUE,INDEX(coderesult,MATCH(Qualification!T507,libresult,0)),Qualification!T507))</f>
        <v/>
      </c>
      <c r="O497" s="50" t="str">
        <f>IF(OR(A497="",ISBLANK(Qualification!U507),Qualification!U507="-"),"",IF(ISNA(MATCH(Qualification!U507,libtwolang,0)),Qualification!U507,IF(Qualification!AC507=TRUE,INDEX(codetwolang,MATCH(Qualification!U507,libtwolang,0)),Qualification!U507)))</f>
        <v/>
      </c>
      <c r="P497" s="50" t="str">
        <f>IF(OR(A497="",ISBLANK(Qualification!V507)),"",Qualification!V507)</f>
        <v/>
      </c>
    </row>
    <row r="498" spans="1:16">
      <c r="A498" s="26" t="str">
        <f>IF(Qualification!$A508&lt;&gt;"",IF(Qualification!C508&lt;&gt;"",IF(Qualification!C508="LOC.ID",CONCATENATE("LOC.",Qualification!AG$12),Qualification!C508),""),"")</f>
        <v/>
      </c>
      <c r="B498" s="51" t="str">
        <f>IF(A498&lt;&gt;"",Qualification!J508,"")</f>
        <v/>
      </c>
      <c r="C498" s="26" t="str">
        <f>IF(A498&lt;&gt;"",IF(Qualification!E508=TRUE,INDEX(codesex,MATCH(Qualification!D508,libsex,0)),Qualification!D508),"")</f>
        <v/>
      </c>
      <c r="D498" s="104" t="str">
        <f>IF(OR(A498="",ISBLANK(Qualification!F508)),"",Qualification!F508)</f>
        <v/>
      </c>
      <c r="E498" s="26" t="str">
        <f>IF(A498&lt;&gt;"",IF(Qualification!I508=TRUE,IF(INDEX(codegem,MATCH(Qualification!H508,libgem,0))&lt;8000,INDEX(codegem,MATCH(Qualification!H508,libgem,0)),""),Qualification!H508),"")</f>
        <v/>
      </c>
      <c r="F498" s="26" t="str">
        <f>IF(A498&lt;&gt;"",IF(Qualification!I508=TRUE,INDEX(codegemhist,MATCH(Qualification!H508,libgem,0)),""),"")</f>
        <v/>
      </c>
      <c r="G498" s="26" t="str">
        <f>IF(A498&lt;&gt;"",IF(Qualification!I508=TRUE,IF(INDEX(codegem,MATCH(Qualification!H508,libgem,0))&gt;=8000,INDEX(codegem,MATCH(Qualification!H508,libgem,0)),""),Qualification!H508),"")</f>
        <v/>
      </c>
      <c r="H498" s="26" t="str">
        <f>IF(A498&lt;&gt;"",IF(Qualification!Y508=TRUE,INDEX(libcatidinst,MATCH(Qualification!P508,libinst,0)),""),"")</f>
        <v/>
      </c>
      <c r="I498" s="26" t="str">
        <f>IF(OR(A498="",ISBLANK(Qualification!P508)),"",IF(Qualification!Y508=TRUE,INDEX(codeinst,MATCH(Qualification!P508,libinst,0)),Qualification!P508))</f>
        <v/>
      </c>
      <c r="J498" s="26" t="str">
        <f>IF(OR(A498="",ISBLANK(Qualification!Q508)),"",IF(Qualification!Z508=TRUE,INDEX(codetform,MATCH(Qualification!Q508,libtform,0)),Qualification!Q508))</f>
        <v/>
      </c>
      <c r="K498" s="26" t="str">
        <f t="shared" si="7"/>
        <v/>
      </c>
      <c r="L498" s="104" t="str">
        <f>IF(OR(A498="",ISBLANK(Qualification!R508)),"",Qualification!R508)</f>
        <v/>
      </c>
      <c r="M498" s="50" t="str">
        <f>IF(OR(A498="",ISBLANK(Qualification!S508)),"",Qualification!S508)</f>
        <v/>
      </c>
      <c r="N498" s="50" t="str">
        <f>IF(OR(A498="",ISBLANK(Qualification!T508)),"",IF(Qualification!AC508=TRUE,INDEX(coderesult,MATCH(Qualification!T508,libresult,0)),Qualification!T508))</f>
        <v/>
      </c>
      <c r="O498" s="50" t="str">
        <f>IF(OR(A498="",ISBLANK(Qualification!U508),Qualification!U508="-"),"",IF(ISNA(MATCH(Qualification!U508,libtwolang,0)),Qualification!U508,IF(Qualification!AC508=TRUE,INDEX(codetwolang,MATCH(Qualification!U508,libtwolang,0)),Qualification!U508)))</f>
        <v/>
      </c>
      <c r="P498" s="50" t="str">
        <f>IF(OR(A498="",ISBLANK(Qualification!V508)),"",Qualification!V508)</f>
        <v/>
      </c>
    </row>
    <row r="499" spans="1:16">
      <c r="A499" s="26" t="str">
        <f>IF(Qualification!$A509&lt;&gt;"",IF(Qualification!C509&lt;&gt;"",IF(Qualification!C509="LOC.ID",CONCATENATE("LOC.",Qualification!AG$12),Qualification!C509),""),"")</f>
        <v/>
      </c>
      <c r="B499" s="51" t="str">
        <f>IF(A499&lt;&gt;"",Qualification!J509,"")</f>
        <v/>
      </c>
      <c r="C499" s="26" t="str">
        <f>IF(A499&lt;&gt;"",IF(Qualification!E509=TRUE,INDEX(codesex,MATCH(Qualification!D509,libsex,0)),Qualification!D509),"")</f>
        <v/>
      </c>
      <c r="D499" s="104" t="str">
        <f>IF(OR(A499="",ISBLANK(Qualification!F509)),"",Qualification!F509)</f>
        <v/>
      </c>
      <c r="E499" s="26" t="str">
        <f>IF(A499&lt;&gt;"",IF(Qualification!I509=TRUE,IF(INDEX(codegem,MATCH(Qualification!H509,libgem,0))&lt;8000,INDEX(codegem,MATCH(Qualification!H509,libgem,0)),""),Qualification!H509),"")</f>
        <v/>
      </c>
      <c r="F499" s="26" t="str">
        <f>IF(A499&lt;&gt;"",IF(Qualification!I509=TRUE,INDEX(codegemhist,MATCH(Qualification!H509,libgem,0)),""),"")</f>
        <v/>
      </c>
      <c r="G499" s="26" t="str">
        <f>IF(A499&lt;&gt;"",IF(Qualification!I509=TRUE,IF(INDEX(codegem,MATCH(Qualification!H509,libgem,0))&gt;=8000,INDEX(codegem,MATCH(Qualification!H509,libgem,0)),""),Qualification!H509),"")</f>
        <v/>
      </c>
      <c r="H499" s="26" t="str">
        <f>IF(A499&lt;&gt;"",IF(Qualification!Y509=TRUE,INDEX(libcatidinst,MATCH(Qualification!P509,libinst,0)),""),"")</f>
        <v/>
      </c>
      <c r="I499" s="26" t="str">
        <f>IF(OR(A499="",ISBLANK(Qualification!P509)),"",IF(Qualification!Y509=TRUE,INDEX(codeinst,MATCH(Qualification!P509,libinst,0)),Qualification!P509))</f>
        <v/>
      </c>
      <c r="J499" s="26" t="str">
        <f>IF(OR(A499="",ISBLANK(Qualification!Q509)),"",IF(Qualification!Z509=TRUE,INDEX(codetform,MATCH(Qualification!Q509,libtform,0)),Qualification!Q509))</f>
        <v/>
      </c>
      <c r="K499" s="26" t="str">
        <f t="shared" si="7"/>
        <v/>
      </c>
      <c r="L499" s="104" t="str">
        <f>IF(OR(A499="",ISBLANK(Qualification!R509)),"",Qualification!R509)</f>
        <v/>
      </c>
      <c r="M499" s="50" t="str">
        <f>IF(OR(A499="",ISBLANK(Qualification!S509)),"",Qualification!S509)</f>
        <v/>
      </c>
      <c r="N499" s="50" t="str">
        <f>IF(OR(A499="",ISBLANK(Qualification!T509)),"",IF(Qualification!AC509=TRUE,INDEX(coderesult,MATCH(Qualification!T509,libresult,0)),Qualification!T509))</f>
        <v/>
      </c>
      <c r="O499" s="50" t="str">
        <f>IF(OR(A499="",ISBLANK(Qualification!U509),Qualification!U509="-"),"",IF(ISNA(MATCH(Qualification!U509,libtwolang,0)),Qualification!U509,IF(Qualification!AC509=TRUE,INDEX(codetwolang,MATCH(Qualification!U509,libtwolang,0)),Qualification!U509)))</f>
        <v/>
      </c>
      <c r="P499" s="50" t="str">
        <f>IF(OR(A499="",ISBLANK(Qualification!V509)),"",Qualification!V509)</f>
        <v/>
      </c>
    </row>
    <row r="500" spans="1:16">
      <c r="A500" s="26" t="str">
        <f>IF(Qualification!$A510&lt;&gt;"",IF(Qualification!C510&lt;&gt;"",IF(Qualification!C510="LOC.ID",CONCATENATE("LOC.",Qualification!AG$12),Qualification!C510),""),"")</f>
        <v/>
      </c>
      <c r="B500" s="51" t="str">
        <f>IF(A500&lt;&gt;"",Qualification!J510,"")</f>
        <v/>
      </c>
      <c r="C500" s="26" t="str">
        <f>IF(A500&lt;&gt;"",IF(Qualification!E510=TRUE,INDEX(codesex,MATCH(Qualification!D510,libsex,0)),Qualification!D510),"")</f>
        <v/>
      </c>
      <c r="D500" s="104" t="str">
        <f>IF(OR(A500="",ISBLANK(Qualification!F510)),"",Qualification!F510)</f>
        <v/>
      </c>
      <c r="E500" s="26" t="str">
        <f>IF(A500&lt;&gt;"",IF(Qualification!I510=TRUE,IF(INDEX(codegem,MATCH(Qualification!H510,libgem,0))&lt;8000,INDEX(codegem,MATCH(Qualification!H510,libgem,0)),""),Qualification!H510),"")</f>
        <v/>
      </c>
      <c r="F500" s="26" t="str">
        <f>IF(A500&lt;&gt;"",IF(Qualification!I510=TRUE,INDEX(codegemhist,MATCH(Qualification!H510,libgem,0)),""),"")</f>
        <v/>
      </c>
      <c r="G500" s="26" t="str">
        <f>IF(A500&lt;&gt;"",IF(Qualification!I510=TRUE,IF(INDEX(codegem,MATCH(Qualification!H510,libgem,0))&gt;=8000,INDEX(codegem,MATCH(Qualification!H510,libgem,0)),""),Qualification!H510),"")</f>
        <v/>
      </c>
      <c r="H500" s="26" t="str">
        <f>IF(A500&lt;&gt;"",IF(Qualification!Y510=TRUE,INDEX(libcatidinst,MATCH(Qualification!P510,libinst,0)),""),"")</f>
        <v/>
      </c>
      <c r="I500" s="26" t="str">
        <f>IF(OR(A500="",ISBLANK(Qualification!P510)),"",IF(Qualification!Y510=TRUE,INDEX(codeinst,MATCH(Qualification!P510,libinst,0)),Qualification!P510))</f>
        <v/>
      </c>
      <c r="J500" s="26" t="str">
        <f>IF(OR(A500="",ISBLANK(Qualification!Q510)),"",IF(Qualification!Z510=TRUE,INDEX(codetform,MATCH(Qualification!Q510,libtform,0)),Qualification!Q510))</f>
        <v/>
      </c>
      <c r="K500" s="26" t="str">
        <f t="shared" si="7"/>
        <v/>
      </c>
      <c r="L500" s="104" t="str">
        <f>IF(OR(A500="",ISBLANK(Qualification!R510)),"",Qualification!R510)</f>
        <v/>
      </c>
      <c r="M500" s="50" t="str">
        <f>IF(OR(A500="",ISBLANK(Qualification!S510)),"",Qualification!S510)</f>
        <v/>
      </c>
      <c r="N500" s="50" t="str">
        <f>IF(OR(A500="",ISBLANK(Qualification!T510)),"",IF(Qualification!AC510=TRUE,INDEX(coderesult,MATCH(Qualification!T510,libresult,0)),Qualification!T510))</f>
        <v/>
      </c>
      <c r="O500" s="50" t="str">
        <f>IF(OR(A500="",ISBLANK(Qualification!U510),Qualification!U510="-"),"",IF(ISNA(MATCH(Qualification!U510,libtwolang,0)),Qualification!U510,IF(Qualification!AC510=TRUE,INDEX(codetwolang,MATCH(Qualification!U510,libtwolang,0)),Qualification!U510)))</f>
        <v/>
      </c>
      <c r="P500" s="50" t="str">
        <f>IF(OR(A500="",ISBLANK(Qualification!V510)),"",Qualification!V510)</f>
        <v/>
      </c>
    </row>
    <row r="501" spans="1:16">
      <c r="A501" s="26" t="str">
        <f>IF(Qualification!$A511&lt;&gt;"",IF(Qualification!C511&lt;&gt;"",IF(Qualification!C511="LOC.ID",CONCATENATE("LOC.",Qualification!AG$12),Qualification!C511),""),"")</f>
        <v/>
      </c>
      <c r="B501" s="51" t="str">
        <f>IF(A501&lt;&gt;"",Qualification!J511,"")</f>
        <v/>
      </c>
      <c r="C501" s="26" t="str">
        <f>IF(A501&lt;&gt;"",IF(Qualification!E511=TRUE,INDEX(codesex,MATCH(Qualification!D511,libsex,0)),Qualification!D511),"")</f>
        <v/>
      </c>
      <c r="D501" s="104" t="str">
        <f>IF(OR(A501="",ISBLANK(Qualification!F511)),"",Qualification!F511)</f>
        <v/>
      </c>
      <c r="E501" s="26" t="str">
        <f>IF(A501&lt;&gt;"",IF(Qualification!I511=TRUE,IF(INDEX(codegem,MATCH(Qualification!H511,libgem,0))&lt;8000,INDEX(codegem,MATCH(Qualification!H511,libgem,0)),""),Qualification!H511),"")</f>
        <v/>
      </c>
      <c r="F501" s="26" t="str">
        <f>IF(A501&lt;&gt;"",IF(Qualification!I511=TRUE,INDEX(codegemhist,MATCH(Qualification!H511,libgem,0)),""),"")</f>
        <v/>
      </c>
      <c r="G501" s="26" t="str">
        <f>IF(A501&lt;&gt;"",IF(Qualification!I511=TRUE,IF(INDEX(codegem,MATCH(Qualification!H511,libgem,0))&gt;=8000,INDEX(codegem,MATCH(Qualification!H511,libgem,0)),""),Qualification!H511),"")</f>
        <v/>
      </c>
      <c r="H501" s="26" t="str">
        <f>IF(A501&lt;&gt;"",IF(Qualification!Y511=TRUE,INDEX(libcatidinst,MATCH(Qualification!P511,libinst,0)),""),"")</f>
        <v/>
      </c>
      <c r="I501" s="26" t="str">
        <f>IF(OR(A501="",ISBLANK(Qualification!P511)),"",IF(Qualification!Y511=TRUE,INDEX(codeinst,MATCH(Qualification!P511,libinst,0)),Qualification!P511))</f>
        <v/>
      </c>
      <c r="J501" s="26" t="str">
        <f>IF(OR(A501="",ISBLANK(Qualification!Q511)),"",IF(Qualification!Z511=TRUE,INDEX(codetform,MATCH(Qualification!Q511,libtform,0)),Qualification!Q511))</f>
        <v/>
      </c>
      <c r="K501" s="26" t="str">
        <f t="shared" si="7"/>
        <v/>
      </c>
      <c r="L501" s="104" t="str">
        <f>IF(OR(A501="",ISBLANK(Qualification!R511)),"",Qualification!R511)</f>
        <v/>
      </c>
      <c r="M501" s="50" t="str">
        <f>IF(OR(A501="",ISBLANK(Qualification!S511)),"",Qualification!S511)</f>
        <v/>
      </c>
      <c r="N501" s="50" t="str">
        <f>IF(OR(A501="",ISBLANK(Qualification!T511)),"",IF(Qualification!AC511=TRUE,INDEX(coderesult,MATCH(Qualification!T511,libresult,0)),Qualification!T511))</f>
        <v/>
      </c>
      <c r="O501" s="50" t="str">
        <f>IF(OR(A501="",ISBLANK(Qualification!U511),Qualification!U511="-"),"",IF(ISNA(MATCH(Qualification!U511,libtwolang,0)),Qualification!U511,IF(Qualification!AC511=TRUE,INDEX(codetwolang,MATCH(Qualification!U511,libtwolang,0)),Qualification!U511)))</f>
        <v/>
      </c>
      <c r="P501" s="50" t="str">
        <f>IF(OR(A501="",ISBLANK(Qualification!V511)),"",Qualification!V511)</f>
        <v/>
      </c>
    </row>
    <row r="502" spans="1:16">
      <c r="A502" s="26" t="str">
        <f>IF(Qualification!$A512&lt;&gt;"",IF(Qualification!C512&lt;&gt;"",IF(Qualification!C512="LOC.ID",CONCATENATE("LOC.",Qualification!AG$12),Qualification!C512),""),"")</f>
        <v/>
      </c>
      <c r="B502" s="51" t="str">
        <f>IF(A502&lt;&gt;"",Qualification!J512,"")</f>
        <v/>
      </c>
      <c r="C502" s="26" t="str">
        <f>IF(A502&lt;&gt;"",IF(Qualification!E512=TRUE,INDEX(codesex,MATCH(Qualification!D512,libsex,0)),Qualification!D512),"")</f>
        <v/>
      </c>
      <c r="D502" s="104" t="str">
        <f>IF(OR(A502="",ISBLANK(Qualification!F512)),"",Qualification!F512)</f>
        <v/>
      </c>
      <c r="E502" s="26" t="str">
        <f>IF(A502&lt;&gt;"",IF(Qualification!I512=TRUE,IF(INDEX(codegem,MATCH(Qualification!H512,libgem,0))&lt;8000,INDEX(codegem,MATCH(Qualification!H512,libgem,0)),""),Qualification!H512),"")</f>
        <v/>
      </c>
      <c r="F502" s="26" t="str">
        <f>IF(A502&lt;&gt;"",IF(Qualification!I512=TRUE,INDEX(codegemhist,MATCH(Qualification!H512,libgem,0)),""),"")</f>
        <v/>
      </c>
      <c r="G502" s="26" t="str">
        <f>IF(A502&lt;&gt;"",IF(Qualification!I512=TRUE,IF(INDEX(codegem,MATCH(Qualification!H512,libgem,0))&gt;=8000,INDEX(codegem,MATCH(Qualification!H512,libgem,0)),""),Qualification!H512),"")</f>
        <v/>
      </c>
      <c r="H502" s="26" t="str">
        <f>IF(A502&lt;&gt;"",IF(Qualification!Y512=TRUE,INDEX(libcatidinst,MATCH(Qualification!P512,libinst,0)),""),"")</f>
        <v/>
      </c>
      <c r="I502" s="26" t="str">
        <f>IF(OR(A502="",ISBLANK(Qualification!P512)),"",IF(Qualification!Y512=TRUE,INDEX(codeinst,MATCH(Qualification!P512,libinst,0)),Qualification!P512))</f>
        <v/>
      </c>
      <c r="J502" s="26" t="str">
        <f>IF(OR(A502="",ISBLANK(Qualification!Q512)),"",IF(Qualification!Z512=TRUE,INDEX(codetform,MATCH(Qualification!Q512,libtform,0)),Qualification!Q512))</f>
        <v/>
      </c>
      <c r="K502" s="26" t="str">
        <f t="shared" si="7"/>
        <v/>
      </c>
      <c r="L502" s="104" t="str">
        <f>IF(OR(A502="",ISBLANK(Qualification!R512)),"",Qualification!R512)</f>
        <v/>
      </c>
      <c r="M502" s="50" t="str">
        <f>IF(OR(A502="",ISBLANK(Qualification!S512)),"",Qualification!S512)</f>
        <v/>
      </c>
      <c r="N502" s="50" t="str">
        <f>IF(OR(A502="",ISBLANK(Qualification!T512)),"",IF(Qualification!AC512=TRUE,INDEX(coderesult,MATCH(Qualification!T512,libresult,0)),Qualification!T512))</f>
        <v/>
      </c>
      <c r="O502" s="50" t="str">
        <f>IF(OR(A502="",ISBLANK(Qualification!U512),Qualification!U512="-"),"",IF(ISNA(MATCH(Qualification!U512,libtwolang,0)),Qualification!U512,IF(Qualification!AC512=TRUE,INDEX(codetwolang,MATCH(Qualification!U512,libtwolang,0)),Qualification!U512)))</f>
        <v/>
      </c>
      <c r="P502" s="50" t="str">
        <f>IF(OR(A502="",ISBLANK(Qualification!V512)),"",Qualification!V512)</f>
        <v/>
      </c>
    </row>
    <row r="503" spans="1:16">
      <c r="A503" s="26" t="str">
        <f>IF(Qualification!$A513&lt;&gt;"",IF(Qualification!C513&lt;&gt;"",IF(Qualification!C513="LOC.ID",CONCATENATE("LOC.",Qualification!AG$12),Qualification!C513),""),"")</f>
        <v/>
      </c>
      <c r="B503" s="51" t="str">
        <f>IF(A503&lt;&gt;"",Qualification!J513,"")</f>
        <v/>
      </c>
      <c r="C503" s="26" t="str">
        <f>IF(A503&lt;&gt;"",IF(Qualification!E513=TRUE,INDEX(codesex,MATCH(Qualification!D513,libsex,0)),Qualification!D513),"")</f>
        <v/>
      </c>
      <c r="D503" s="104" t="str">
        <f>IF(OR(A503="",ISBLANK(Qualification!F513)),"",Qualification!F513)</f>
        <v/>
      </c>
      <c r="E503" s="26" t="str">
        <f>IF(A503&lt;&gt;"",IF(Qualification!I513=TRUE,IF(INDEX(codegem,MATCH(Qualification!H513,libgem,0))&lt;8000,INDEX(codegem,MATCH(Qualification!H513,libgem,0)),""),Qualification!H513),"")</f>
        <v/>
      </c>
      <c r="F503" s="26" t="str">
        <f>IF(A503&lt;&gt;"",IF(Qualification!I513=TRUE,INDEX(codegemhist,MATCH(Qualification!H513,libgem,0)),""),"")</f>
        <v/>
      </c>
      <c r="G503" s="26" t="str">
        <f>IF(A503&lt;&gt;"",IF(Qualification!I513=TRUE,IF(INDEX(codegem,MATCH(Qualification!H513,libgem,0))&gt;=8000,INDEX(codegem,MATCH(Qualification!H513,libgem,0)),""),Qualification!H513),"")</f>
        <v/>
      </c>
      <c r="H503" s="26" t="str">
        <f>IF(A503&lt;&gt;"",IF(Qualification!Y513=TRUE,INDEX(libcatidinst,MATCH(Qualification!P513,libinst,0)),""),"")</f>
        <v/>
      </c>
      <c r="I503" s="26" t="str">
        <f>IF(OR(A503="",ISBLANK(Qualification!P513)),"",IF(Qualification!Y513=TRUE,INDEX(codeinst,MATCH(Qualification!P513,libinst,0)),Qualification!P513))</f>
        <v/>
      </c>
      <c r="J503" s="26" t="str">
        <f>IF(OR(A503="",ISBLANK(Qualification!Q513)),"",IF(Qualification!Z513=TRUE,INDEX(codetform,MATCH(Qualification!Q513,libtform,0)),Qualification!Q513))</f>
        <v/>
      </c>
      <c r="K503" s="26" t="str">
        <f t="shared" si="7"/>
        <v/>
      </c>
      <c r="L503" s="104" t="str">
        <f>IF(OR(A503="",ISBLANK(Qualification!R513)),"",Qualification!R513)</f>
        <v/>
      </c>
      <c r="M503" s="50" t="str">
        <f>IF(OR(A503="",ISBLANK(Qualification!S513)),"",Qualification!S513)</f>
        <v/>
      </c>
      <c r="N503" s="50" t="str">
        <f>IF(OR(A503="",ISBLANK(Qualification!T513)),"",IF(Qualification!AC513=TRUE,INDEX(coderesult,MATCH(Qualification!T513,libresult,0)),Qualification!T513))</f>
        <v/>
      </c>
      <c r="O503" s="50" t="str">
        <f>IF(OR(A503="",ISBLANK(Qualification!U513),Qualification!U513="-"),"",IF(ISNA(MATCH(Qualification!U513,libtwolang,0)),Qualification!U513,IF(Qualification!AC513=TRUE,INDEX(codetwolang,MATCH(Qualification!U513,libtwolang,0)),Qualification!U513)))</f>
        <v/>
      </c>
      <c r="P503" s="50" t="str">
        <f>IF(OR(A503="",ISBLANK(Qualification!V513)),"",Qualification!V513)</f>
        <v/>
      </c>
    </row>
    <row r="504" spans="1:16">
      <c r="A504" s="26" t="str">
        <f>IF(Qualification!$A514&lt;&gt;"",IF(Qualification!C514&lt;&gt;"",IF(Qualification!C514="LOC.ID",CONCATENATE("LOC.",Qualification!AG$12),Qualification!C514),""),"")</f>
        <v/>
      </c>
      <c r="B504" s="51" t="str">
        <f>IF(A504&lt;&gt;"",Qualification!J514,"")</f>
        <v/>
      </c>
      <c r="C504" s="26" t="str">
        <f>IF(A504&lt;&gt;"",IF(Qualification!E514=TRUE,INDEX(codesex,MATCH(Qualification!D514,libsex,0)),Qualification!D514),"")</f>
        <v/>
      </c>
      <c r="D504" s="104" t="str">
        <f>IF(OR(A504="",ISBLANK(Qualification!F514)),"",Qualification!F514)</f>
        <v/>
      </c>
      <c r="E504" s="26" t="str">
        <f>IF(A504&lt;&gt;"",IF(Qualification!I514=TRUE,IF(INDEX(codegem,MATCH(Qualification!H514,libgem,0))&lt;8000,INDEX(codegem,MATCH(Qualification!H514,libgem,0)),""),Qualification!H514),"")</f>
        <v/>
      </c>
      <c r="F504" s="26" t="str">
        <f>IF(A504&lt;&gt;"",IF(Qualification!I514=TRUE,INDEX(codegemhist,MATCH(Qualification!H514,libgem,0)),""),"")</f>
        <v/>
      </c>
      <c r="G504" s="26" t="str">
        <f>IF(A504&lt;&gt;"",IF(Qualification!I514=TRUE,IF(INDEX(codegem,MATCH(Qualification!H514,libgem,0))&gt;=8000,INDEX(codegem,MATCH(Qualification!H514,libgem,0)),""),Qualification!H514),"")</f>
        <v/>
      </c>
      <c r="H504" s="26" t="str">
        <f>IF(A504&lt;&gt;"",IF(Qualification!Y514=TRUE,INDEX(libcatidinst,MATCH(Qualification!P514,libinst,0)),""),"")</f>
        <v/>
      </c>
      <c r="I504" s="26" t="str">
        <f>IF(OR(A504="",ISBLANK(Qualification!P514)),"",IF(Qualification!Y514=TRUE,INDEX(codeinst,MATCH(Qualification!P514,libinst,0)),Qualification!P514))</f>
        <v/>
      </c>
      <c r="J504" s="26" t="str">
        <f>IF(OR(A504="",ISBLANK(Qualification!Q514)),"",IF(Qualification!Z514=TRUE,INDEX(codetform,MATCH(Qualification!Q514,libtform,0)),Qualification!Q514))</f>
        <v/>
      </c>
      <c r="K504" s="26" t="str">
        <f t="shared" si="7"/>
        <v/>
      </c>
      <c r="L504" s="104" t="str">
        <f>IF(OR(A504="",ISBLANK(Qualification!R514)),"",Qualification!R514)</f>
        <v/>
      </c>
      <c r="M504" s="50" t="str">
        <f>IF(OR(A504="",ISBLANK(Qualification!S514)),"",Qualification!S514)</f>
        <v/>
      </c>
      <c r="N504" s="50" t="str">
        <f>IF(OR(A504="",ISBLANK(Qualification!T514)),"",IF(Qualification!AC514=TRUE,INDEX(coderesult,MATCH(Qualification!T514,libresult,0)),Qualification!T514))</f>
        <v/>
      </c>
      <c r="O504" s="50" t="str">
        <f>IF(OR(A504="",ISBLANK(Qualification!U514),Qualification!U514="-"),"",IF(ISNA(MATCH(Qualification!U514,libtwolang,0)),Qualification!U514,IF(Qualification!AC514=TRUE,INDEX(codetwolang,MATCH(Qualification!U514,libtwolang,0)),Qualification!U514)))</f>
        <v/>
      </c>
      <c r="P504" s="50" t="str">
        <f>IF(OR(A504="",ISBLANK(Qualification!V514)),"",Qualification!V514)</f>
        <v/>
      </c>
    </row>
    <row r="505" spans="1:16">
      <c r="A505" s="26" t="str">
        <f>IF(Qualification!$A515&lt;&gt;"",IF(Qualification!C515&lt;&gt;"",IF(Qualification!C515="LOC.ID",CONCATENATE("LOC.",Qualification!AG$12),Qualification!C515),""),"")</f>
        <v/>
      </c>
      <c r="B505" s="51" t="str">
        <f>IF(A505&lt;&gt;"",Qualification!J515,"")</f>
        <v/>
      </c>
      <c r="C505" s="26" t="str">
        <f>IF(A505&lt;&gt;"",IF(Qualification!E515=TRUE,INDEX(codesex,MATCH(Qualification!D515,libsex,0)),Qualification!D515),"")</f>
        <v/>
      </c>
      <c r="D505" s="104" t="str">
        <f>IF(OR(A505="",ISBLANK(Qualification!F515)),"",Qualification!F515)</f>
        <v/>
      </c>
      <c r="E505" s="26" t="str">
        <f>IF(A505&lt;&gt;"",IF(Qualification!I515=TRUE,IF(INDEX(codegem,MATCH(Qualification!H515,libgem,0))&lt;8000,INDEX(codegem,MATCH(Qualification!H515,libgem,0)),""),Qualification!H515),"")</f>
        <v/>
      </c>
      <c r="F505" s="26" t="str">
        <f>IF(A505&lt;&gt;"",IF(Qualification!I515=TRUE,INDEX(codegemhist,MATCH(Qualification!H515,libgem,0)),""),"")</f>
        <v/>
      </c>
      <c r="G505" s="26" t="str">
        <f>IF(A505&lt;&gt;"",IF(Qualification!I515=TRUE,IF(INDEX(codegem,MATCH(Qualification!H515,libgem,0))&gt;=8000,INDEX(codegem,MATCH(Qualification!H515,libgem,0)),""),Qualification!H515),"")</f>
        <v/>
      </c>
      <c r="H505" s="26" t="str">
        <f>IF(A505&lt;&gt;"",IF(Qualification!Y515=TRUE,INDEX(libcatidinst,MATCH(Qualification!P515,libinst,0)),""),"")</f>
        <v/>
      </c>
      <c r="I505" s="26" t="str">
        <f>IF(OR(A505="",ISBLANK(Qualification!P515)),"",IF(Qualification!Y515=TRUE,INDEX(codeinst,MATCH(Qualification!P515,libinst,0)),Qualification!P515))</f>
        <v/>
      </c>
      <c r="J505" s="26" t="str">
        <f>IF(OR(A505="",ISBLANK(Qualification!Q515)),"",IF(Qualification!Z515=TRUE,INDEX(codetform,MATCH(Qualification!Q515,libtform,0)),Qualification!Q515))</f>
        <v/>
      </c>
      <c r="K505" s="26" t="str">
        <f t="shared" si="7"/>
        <v/>
      </c>
      <c r="L505" s="104" t="str">
        <f>IF(OR(A505="",ISBLANK(Qualification!R515)),"",Qualification!R515)</f>
        <v/>
      </c>
      <c r="M505" s="50" t="str">
        <f>IF(OR(A505="",ISBLANK(Qualification!S515)),"",Qualification!S515)</f>
        <v/>
      </c>
      <c r="N505" s="50" t="str">
        <f>IF(OR(A505="",ISBLANK(Qualification!T515)),"",IF(Qualification!AC515=TRUE,INDEX(coderesult,MATCH(Qualification!T515,libresult,0)),Qualification!T515))</f>
        <v/>
      </c>
      <c r="O505" s="50" t="str">
        <f>IF(OR(A505="",ISBLANK(Qualification!U515),Qualification!U515="-"),"",IF(ISNA(MATCH(Qualification!U515,libtwolang,0)),Qualification!U515,IF(Qualification!AC515=TRUE,INDEX(codetwolang,MATCH(Qualification!U515,libtwolang,0)),Qualification!U515)))</f>
        <v/>
      </c>
      <c r="P505" s="50" t="str">
        <f>IF(OR(A505="",ISBLANK(Qualification!V515)),"",Qualification!V515)</f>
        <v/>
      </c>
    </row>
    <row r="506" spans="1:16">
      <c r="A506" s="26" t="str">
        <f>IF(Qualification!$A516&lt;&gt;"",IF(Qualification!C516&lt;&gt;"",IF(Qualification!C516="LOC.ID",CONCATENATE("LOC.",Qualification!AG$12),Qualification!C516),""),"")</f>
        <v/>
      </c>
      <c r="B506" s="51" t="str">
        <f>IF(A506&lt;&gt;"",Qualification!J516,"")</f>
        <v/>
      </c>
      <c r="C506" s="26" t="str">
        <f>IF(A506&lt;&gt;"",IF(Qualification!E516=TRUE,INDEX(codesex,MATCH(Qualification!D516,libsex,0)),Qualification!D516),"")</f>
        <v/>
      </c>
      <c r="D506" s="104" t="str">
        <f>IF(OR(A506="",ISBLANK(Qualification!F516)),"",Qualification!F516)</f>
        <v/>
      </c>
      <c r="E506" s="26" t="str">
        <f>IF(A506&lt;&gt;"",IF(Qualification!I516=TRUE,IF(INDEX(codegem,MATCH(Qualification!H516,libgem,0))&lt;8000,INDEX(codegem,MATCH(Qualification!H516,libgem,0)),""),Qualification!H516),"")</f>
        <v/>
      </c>
      <c r="F506" s="26" t="str">
        <f>IF(A506&lt;&gt;"",IF(Qualification!I516=TRUE,INDEX(codegemhist,MATCH(Qualification!H516,libgem,0)),""),"")</f>
        <v/>
      </c>
      <c r="G506" s="26" t="str">
        <f>IF(A506&lt;&gt;"",IF(Qualification!I516=TRUE,IF(INDEX(codegem,MATCH(Qualification!H516,libgem,0))&gt;=8000,INDEX(codegem,MATCH(Qualification!H516,libgem,0)),""),Qualification!H516),"")</f>
        <v/>
      </c>
      <c r="H506" s="26" t="str">
        <f>IF(A506&lt;&gt;"",IF(Qualification!Y516=TRUE,INDEX(libcatidinst,MATCH(Qualification!P516,libinst,0)),""),"")</f>
        <v/>
      </c>
      <c r="I506" s="26" t="str">
        <f>IF(OR(A506="",ISBLANK(Qualification!P516)),"",IF(Qualification!Y516=TRUE,INDEX(codeinst,MATCH(Qualification!P516,libinst,0)),Qualification!P516))</f>
        <v/>
      </c>
      <c r="J506" s="26" t="str">
        <f>IF(OR(A506="",ISBLANK(Qualification!Q516)),"",IF(Qualification!Z516=TRUE,INDEX(codetform,MATCH(Qualification!Q516,libtform,0)),Qualification!Q516))</f>
        <v/>
      </c>
      <c r="K506" s="26" t="str">
        <f t="shared" si="7"/>
        <v/>
      </c>
      <c r="L506" s="104" t="str">
        <f>IF(OR(A506="",ISBLANK(Qualification!R516)),"",Qualification!R516)</f>
        <v/>
      </c>
      <c r="M506" s="50" t="str">
        <f>IF(OR(A506="",ISBLANK(Qualification!S516)),"",Qualification!S516)</f>
        <v/>
      </c>
      <c r="N506" s="50" t="str">
        <f>IF(OR(A506="",ISBLANK(Qualification!T516)),"",IF(Qualification!AC516=TRUE,INDEX(coderesult,MATCH(Qualification!T516,libresult,0)),Qualification!T516))</f>
        <v/>
      </c>
      <c r="O506" s="50" t="str">
        <f>IF(OR(A506="",ISBLANK(Qualification!U516),Qualification!U516="-"),"",IF(ISNA(MATCH(Qualification!U516,libtwolang,0)),Qualification!U516,IF(Qualification!AC516=TRUE,INDEX(codetwolang,MATCH(Qualification!U516,libtwolang,0)),Qualification!U516)))</f>
        <v/>
      </c>
      <c r="P506" s="50" t="str">
        <f>IF(OR(A506="",ISBLANK(Qualification!V516)),"",Qualification!V516)</f>
        <v/>
      </c>
    </row>
    <row r="507" spans="1:16">
      <c r="A507" s="26" t="str">
        <f>IF(Qualification!$A517&lt;&gt;"",IF(Qualification!C517&lt;&gt;"",IF(Qualification!C517="LOC.ID",CONCATENATE("LOC.",Qualification!AG$12),Qualification!C517),""),"")</f>
        <v/>
      </c>
      <c r="B507" s="51" t="str">
        <f>IF(A507&lt;&gt;"",Qualification!J517,"")</f>
        <v/>
      </c>
      <c r="C507" s="26" t="str">
        <f>IF(A507&lt;&gt;"",IF(Qualification!E517=TRUE,INDEX(codesex,MATCH(Qualification!D517,libsex,0)),Qualification!D517),"")</f>
        <v/>
      </c>
      <c r="D507" s="104" t="str">
        <f>IF(OR(A507="",ISBLANK(Qualification!F517)),"",Qualification!F517)</f>
        <v/>
      </c>
      <c r="E507" s="26" t="str">
        <f>IF(A507&lt;&gt;"",IF(Qualification!I517=TRUE,IF(INDEX(codegem,MATCH(Qualification!H517,libgem,0))&lt;8000,INDEX(codegem,MATCH(Qualification!H517,libgem,0)),""),Qualification!H517),"")</f>
        <v/>
      </c>
      <c r="F507" s="26" t="str">
        <f>IF(A507&lt;&gt;"",IF(Qualification!I517=TRUE,INDEX(codegemhist,MATCH(Qualification!H517,libgem,0)),""),"")</f>
        <v/>
      </c>
      <c r="G507" s="26" t="str">
        <f>IF(A507&lt;&gt;"",IF(Qualification!I517=TRUE,IF(INDEX(codegem,MATCH(Qualification!H517,libgem,0))&gt;=8000,INDEX(codegem,MATCH(Qualification!H517,libgem,0)),""),Qualification!H517),"")</f>
        <v/>
      </c>
      <c r="H507" s="26" t="str">
        <f>IF(A507&lt;&gt;"",IF(Qualification!Y517=TRUE,INDEX(libcatidinst,MATCH(Qualification!P517,libinst,0)),""),"")</f>
        <v/>
      </c>
      <c r="I507" s="26" t="str">
        <f>IF(OR(A507="",ISBLANK(Qualification!P517)),"",IF(Qualification!Y517=TRUE,INDEX(codeinst,MATCH(Qualification!P517,libinst,0)),Qualification!P517))</f>
        <v/>
      </c>
      <c r="J507" s="26" t="str">
        <f>IF(OR(A507="",ISBLANK(Qualification!Q517)),"",IF(Qualification!Z517=TRUE,INDEX(codetform,MATCH(Qualification!Q517,libtform,0)),Qualification!Q517))</f>
        <v/>
      </c>
      <c r="K507" s="26" t="str">
        <f t="shared" si="7"/>
        <v/>
      </c>
      <c r="L507" s="104" t="str">
        <f>IF(OR(A507="",ISBLANK(Qualification!R517)),"",Qualification!R517)</f>
        <v/>
      </c>
      <c r="M507" s="50" t="str">
        <f>IF(OR(A507="",ISBLANK(Qualification!S517)),"",Qualification!S517)</f>
        <v/>
      </c>
      <c r="N507" s="50" t="str">
        <f>IF(OR(A507="",ISBLANK(Qualification!T517)),"",IF(Qualification!AC517=TRUE,INDEX(coderesult,MATCH(Qualification!T517,libresult,0)),Qualification!T517))</f>
        <v/>
      </c>
      <c r="O507" s="50" t="str">
        <f>IF(OR(A507="",ISBLANK(Qualification!U517),Qualification!U517="-"),"",IF(ISNA(MATCH(Qualification!U517,libtwolang,0)),Qualification!U517,IF(Qualification!AC517=TRUE,INDEX(codetwolang,MATCH(Qualification!U517,libtwolang,0)),Qualification!U517)))</f>
        <v/>
      </c>
      <c r="P507" s="50" t="str">
        <f>IF(OR(A507="",ISBLANK(Qualification!V517)),"",Qualification!V517)</f>
        <v/>
      </c>
    </row>
    <row r="508" spans="1:16">
      <c r="A508" s="26" t="str">
        <f>IF(Qualification!$A518&lt;&gt;"",IF(Qualification!C518&lt;&gt;"",IF(Qualification!C518="LOC.ID",CONCATENATE("LOC.",Qualification!AG$12),Qualification!C518),""),"")</f>
        <v/>
      </c>
      <c r="B508" s="51" t="str">
        <f>IF(A508&lt;&gt;"",Qualification!J518,"")</f>
        <v/>
      </c>
      <c r="C508" s="26" t="str">
        <f>IF(A508&lt;&gt;"",IF(Qualification!E518=TRUE,INDEX(codesex,MATCH(Qualification!D518,libsex,0)),Qualification!D518),"")</f>
        <v/>
      </c>
      <c r="D508" s="104" t="str">
        <f>IF(OR(A508="",ISBLANK(Qualification!F518)),"",Qualification!F518)</f>
        <v/>
      </c>
      <c r="E508" s="26" t="str">
        <f>IF(A508&lt;&gt;"",IF(Qualification!I518=TRUE,IF(INDEX(codegem,MATCH(Qualification!H518,libgem,0))&lt;8000,INDEX(codegem,MATCH(Qualification!H518,libgem,0)),""),Qualification!H518),"")</f>
        <v/>
      </c>
      <c r="F508" s="26" t="str">
        <f>IF(A508&lt;&gt;"",IF(Qualification!I518=TRUE,INDEX(codegemhist,MATCH(Qualification!H518,libgem,0)),""),"")</f>
        <v/>
      </c>
      <c r="G508" s="26" t="str">
        <f>IF(A508&lt;&gt;"",IF(Qualification!I518=TRUE,IF(INDEX(codegem,MATCH(Qualification!H518,libgem,0))&gt;=8000,INDEX(codegem,MATCH(Qualification!H518,libgem,0)),""),Qualification!H518),"")</f>
        <v/>
      </c>
      <c r="H508" s="26" t="str">
        <f>IF(A508&lt;&gt;"",IF(Qualification!Y518=TRUE,INDEX(libcatidinst,MATCH(Qualification!P518,libinst,0)),""),"")</f>
        <v/>
      </c>
      <c r="I508" s="26" t="str">
        <f>IF(OR(A508="",ISBLANK(Qualification!P518)),"",IF(Qualification!Y518=TRUE,INDEX(codeinst,MATCH(Qualification!P518,libinst,0)),Qualification!P518))</f>
        <v/>
      </c>
      <c r="J508" s="26" t="str">
        <f>IF(OR(A508="",ISBLANK(Qualification!Q518)),"",IF(Qualification!Z518=TRUE,INDEX(codetform,MATCH(Qualification!Q518,libtform,0)),Qualification!Q518))</f>
        <v/>
      </c>
      <c r="K508" s="26" t="str">
        <f t="shared" si="7"/>
        <v/>
      </c>
      <c r="L508" s="104" t="str">
        <f>IF(OR(A508="",ISBLANK(Qualification!R518)),"",Qualification!R518)</f>
        <v/>
      </c>
      <c r="M508" s="50" t="str">
        <f>IF(OR(A508="",ISBLANK(Qualification!S518)),"",Qualification!S518)</f>
        <v/>
      </c>
      <c r="N508" s="50" t="str">
        <f>IF(OR(A508="",ISBLANK(Qualification!T518)),"",IF(Qualification!AC518=TRUE,INDEX(coderesult,MATCH(Qualification!T518,libresult,0)),Qualification!T518))</f>
        <v/>
      </c>
      <c r="O508" s="50" t="str">
        <f>IF(OR(A508="",ISBLANK(Qualification!U518),Qualification!U518="-"),"",IF(ISNA(MATCH(Qualification!U518,libtwolang,0)),Qualification!U518,IF(Qualification!AC518=TRUE,INDEX(codetwolang,MATCH(Qualification!U518,libtwolang,0)),Qualification!U518)))</f>
        <v/>
      </c>
      <c r="P508" s="50" t="str">
        <f>IF(OR(A508="",ISBLANK(Qualification!V518)),"",Qualification!V518)</f>
        <v/>
      </c>
    </row>
    <row r="509" spans="1:16">
      <c r="A509" s="26" t="str">
        <f>IF(Qualification!$A519&lt;&gt;"",IF(Qualification!C519&lt;&gt;"",IF(Qualification!C519="LOC.ID",CONCATENATE("LOC.",Qualification!AG$12),Qualification!C519),""),"")</f>
        <v/>
      </c>
      <c r="B509" s="51" t="str">
        <f>IF(A509&lt;&gt;"",Qualification!J519,"")</f>
        <v/>
      </c>
      <c r="C509" s="26" t="str">
        <f>IF(A509&lt;&gt;"",IF(Qualification!E519=TRUE,INDEX(codesex,MATCH(Qualification!D519,libsex,0)),Qualification!D519),"")</f>
        <v/>
      </c>
      <c r="D509" s="104" t="str">
        <f>IF(OR(A509="",ISBLANK(Qualification!F519)),"",Qualification!F519)</f>
        <v/>
      </c>
      <c r="E509" s="26" t="str">
        <f>IF(A509&lt;&gt;"",IF(Qualification!I519=TRUE,IF(INDEX(codegem,MATCH(Qualification!H519,libgem,0))&lt;8000,INDEX(codegem,MATCH(Qualification!H519,libgem,0)),""),Qualification!H519),"")</f>
        <v/>
      </c>
      <c r="F509" s="26" t="str">
        <f>IF(A509&lt;&gt;"",IF(Qualification!I519=TRUE,INDEX(codegemhist,MATCH(Qualification!H519,libgem,0)),""),"")</f>
        <v/>
      </c>
      <c r="G509" s="26" t="str">
        <f>IF(A509&lt;&gt;"",IF(Qualification!I519=TRUE,IF(INDEX(codegem,MATCH(Qualification!H519,libgem,0))&gt;=8000,INDEX(codegem,MATCH(Qualification!H519,libgem,0)),""),Qualification!H519),"")</f>
        <v/>
      </c>
      <c r="H509" s="26" t="str">
        <f>IF(A509&lt;&gt;"",IF(Qualification!Y519=TRUE,INDEX(libcatidinst,MATCH(Qualification!P519,libinst,0)),""),"")</f>
        <v/>
      </c>
      <c r="I509" s="26" t="str">
        <f>IF(OR(A509="",ISBLANK(Qualification!P519)),"",IF(Qualification!Y519=TRUE,INDEX(codeinst,MATCH(Qualification!P519,libinst,0)),Qualification!P519))</f>
        <v/>
      </c>
      <c r="J509" s="26" t="str">
        <f>IF(OR(A509="",ISBLANK(Qualification!Q519)),"",IF(Qualification!Z519=TRUE,INDEX(codetform,MATCH(Qualification!Q519,libtform,0)),Qualification!Q519))</f>
        <v/>
      </c>
      <c r="K509" s="26" t="str">
        <f t="shared" si="7"/>
        <v/>
      </c>
      <c r="L509" s="104" t="str">
        <f>IF(OR(A509="",ISBLANK(Qualification!R519)),"",Qualification!R519)</f>
        <v/>
      </c>
      <c r="M509" s="50" t="str">
        <f>IF(OR(A509="",ISBLANK(Qualification!S519)),"",Qualification!S519)</f>
        <v/>
      </c>
      <c r="N509" s="50" t="str">
        <f>IF(OR(A509="",ISBLANK(Qualification!T519)),"",IF(Qualification!AC519=TRUE,INDEX(coderesult,MATCH(Qualification!T519,libresult,0)),Qualification!T519))</f>
        <v/>
      </c>
      <c r="O509" s="50" t="str">
        <f>IF(OR(A509="",ISBLANK(Qualification!U519),Qualification!U519="-"),"",IF(ISNA(MATCH(Qualification!U519,libtwolang,0)),Qualification!U519,IF(Qualification!AC519=TRUE,INDEX(codetwolang,MATCH(Qualification!U519,libtwolang,0)),Qualification!U519)))</f>
        <v/>
      </c>
      <c r="P509" s="50" t="str">
        <f>IF(OR(A509="",ISBLANK(Qualification!V519)),"",Qualification!V519)</f>
        <v/>
      </c>
    </row>
    <row r="510" spans="1:16">
      <c r="A510" s="26" t="str">
        <f>IF(Qualification!$A520&lt;&gt;"",IF(Qualification!C520&lt;&gt;"",IF(Qualification!C520="LOC.ID",CONCATENATE("LOC.",Qualification!AG$12),Qualification!C520),""),"")</f>
        <v/>
      </c>
      <c r="B510" s="51" t="str">
        <f>IF(A510&lt;&gt;"",Qualification!J520,"")</f>
        <v/>
      </c>
      <c r="C510" s="26" t="str">
        <f>IF(A510&lt;&gt;"",IF(Qualification!E520=TRUE,INDEX(codesex,MATCH(Qualification!D520,libsex,0)),Qualification!D520),"")</f>
        <v/>
      </c>
      <c r="D510" s="104" t="str">
        <f>IF(OR(A510="",ISBLANK(Qualification!F520)),"",Qualification!F520)</f>
        <v/>
      </c>
      <c r="E510" s="26" t="str">
        <f>IF(A510&lt;&gt;"",IF(Qualification!I520=TRUE,IF(INDEX(codegem,MATCH(Qualification!H520,libgem,0))&lt;8000,INDEX(codegem,MATCH(Qualification!H520,libgem,0)),""),Qualification!H520),"")</f>
        <v/>
      </c>
      <c r="F510" s="26" t="str">
        <f>IF(A510&lt;&gt;"",IF(Qualification!I520=TRUE,INDEX(codegemhist,MATCH(Qualification!H520,libgem,0)),""),"")</f>
        <v/>
      </c>
      <c r="G510" s="26" t="str">
        <f>IF(A510&lt;&gt;"",IF(Qualification!I520=TRUE,IF(INDEX(codegem,MATCH(Qualification!H520,libgem,0))&gt;=8000,INDEX(codegem,MATCH(Qualification!H520,libgem,0)),""),Qualification!H520),"")</f>
        <v/>
      </c>
      <c r="H510" s="26" t="str">
        <f>IF(A510&lt;&gt;"",IF(Qualification!Y520=TRUE,INDEX(libcatidinst,MATCH(Qualification!P520,libinst,0)),""),"")</f>
        <v/>
      </c>
      <c r="I510" s="26" t="str">
        <f>IF(OR(A510="",ISBLANK(Qualification!P520)),"",IF(Qualification!Y520=TRUE,INDEX(codeinst,MATCH(Qualification!P520,libinst,0)),Qualification!P520))</f>
        <v/>
      </c>
      <c r="J510" s="26" t="str">
        <f>IF(OR(A510="",ISBLANK(Qualification!Q520)),"",IF(Qualification!Z520=TRUE,INDEX(codetform,MATCH(Qualification!Q520,libtform,0)),Qualification!Q520))</f>
        <v/>
      </c>
      <c r="K510" s="26" t="str">
        <f t="shared" si="7"/>
        <v/>
      </c>
      <c r="L510" s="104" t="str">
        <f>IF(OR(A510="",ISBLANK(Qualification!R520)),"",Qualification!R520)</f>
        <v/>
      </c>
      <c r="M510" s="50" t="str">
        <f>IF(OR(A510="",ISBLANK(Qualification!S520)),"",Qualification!S520)</f>
        <v/>
      </c>
      <c r="N510" s="50" t="str">
        <f>IF(OR(A510="",ISBLANK(Qualification!T520)),"",IF(Qualification!AC520=TRUE,INDEX(coderesult,MATCH(Qualification!T520,libresult,0)),Qualification!T520))</f>
        <v/>
      </c>
      <c r="O510" s="50" t="str">
        <f>IF(OR(A510="",ISBLANK(Qualification!U520),Qualification!U520="-"),"",IF(ISNA(MATCH(Qualification!U520,libtwolang,0)),Qualification!U520,IF(Qualification!AC520=TRUE,INDEX(codetwolang,MATCH(Qualification!U520,libtwolang,0)),Qualification!U520)))</f>
        <v/>
      </c>
      <c r="P510" s="50" t="str">
        <f>IF(OR(A510="",ISBLANK(Qualification!V520)),"",Qualification!V520)</f>
        <v/>
      </c>
    </row>
    <row r="511" spans="1:16">
      <c r="A511" s="26" t="str">
        <f>IF(Qualification!$A521&lt;&gt;"",IF(Qualification!C521&lt;&gt;"",IF(Qualification!C521="LOC.ID",CONCATENATE("LOC.",Qualification!AG$12),Qualification!C521),""),"")</f>
        <v/>
      </c>
      <c r="B511" s="51" t="str">
        <f>IF(A511&lt;&gt;"",Qualification!J521,"")</f>
        <v/>
      </c>
      <c r="C511" s="26" t="str">
        <f>IF(A511&lt;&gt;"",IF(Qualification!E521=TRUE,INDEX(codesex,MATCH(Qualification!D521,libsex,0)),Qualification!D521),"")</f>
        <v/>
      </c>
      <c r="D511" s="104" t="str">
        <f>IF(OR(A511="",ISBLANK(Qualification!F521)),"",Qualification!F521)</f>
        <v/>
      </c>
      <c r="E511" s="26" t="str">
        <f>IF(A511&lt;&gt;"",IF(Qualification!I521=TRUE,IF(INDEX(codegem,MATCH(Qualification!H521,libgem,0))&lt;8000,INDEX(codegem,MATCH(Qualification!H521,libgem,0)),""),Qualification!H521),"")</f>
        <v/>
      </c>
      <c r="F511" s="26" t="str">
        <f>IF(A511&lt;&gt;"",IF(Qualification!I521=TRUE,INDEX(codegemhist,MATCH(Qualification!H521,libgem,0)),""),"")</f>
        <v/>
      </c>
      <c r="G511" s="26" t="str">
        <f>IF(A511&lt;&gt;"",IF(Qualification!I521=TRUE,IF(INDEX(codegem,MATCH(Qualification!H521,libgem,0))&gt;=8000,INDEX(codegem,MATCH(Qualification!H521,libgem,0)),""),Qualification!H521),"")</f>
        <v/>
      </c>
      <c r="H511" s="26" t="str">
        <f>IF(A511&lt;&gt;"",IF(Qualification!Y521=TRUE,INDEX(libcatidinst,MATCH(Qualification!P521,libinst,0)),""),"")</f>
        <v/>
      </c>
      <c r="I511" s="26" t="str">
        <f>IF(OR(A511="",ISBLANK(Qualification!P521)),"",IF(Qualification!Y521=TRUE,INDEX(codeinst,MATCH(Qualification!P521,libinst,0)),Qualification!P521))</f>
        <v/>
      </c>
      <c r="J511" s="26" t="str">
        <f>IF(OR(A511="",ISBLANK(Qualification!Q521)),"",IF(Qualification!Z521=TRUE,INDEX(codetform,MATCH(Qualification!Q521,libtform,0)),Qualification!Q521))</f>
        <v/>
      </c>
      <c r="K511" s="26" t="str">
        <f t="shared" si="7"/>
        <v/>
      </c>
      <c r="L511" s="104" t="str">
        <f>IF(OR(A511="",ISBLANK(Qualification!R521)),"",Qualification!R521)</f>
        <v/>
      </c>
      <c r="M511" s="50" t="str">
        <f>IF(OR(A511="",ISBLANK(Qualification!S521)),"",Qualification!S521)</f>
        <v/>
      </c>
      <c r="N511" s="50" t="str">
        <f>IF(OR(A511="",ISBLANK(Qualification!T521)),"",IF(Qualification!AC521=TRUE,INDEX(coderesult,MATCH(Qualification!T521,libresult,0)),Qualification!T521))</f>
        <v/>
      </c>
      <c r="O511" s="50" t="str">
        <f>IF(OR(A511="",ISBLANK(Qualification!U521),Qualification!U521="-"),"",IF(ISNA(MATCH(Qualification!U521,libtwolang,0)),Qualification!U521,IF(Qualification!AC521=TRUE,INDEX(codetwolang,MATCH(Qualification!U521,libtwolang,0)),Qualification!U521)))</f>
        <v/>
      </c>
      <c r="P511" s="50" t="str">
        <f>IF(OR(A511="",ISBLANK(Qualification!V521)),"",Qualification!V521)</f>
        <v/>
      </c>
    </row>
    <row r="512" spans="1:16">
      <c r="A512" s="26" t="str">
        <f>IF(Qualification!$A522&lt;&gt;"",IF(Qualification!C522&lt;&gt;"",IF(Qualification!C522="LOC.ID",CONCATENATE("LOC.",Qualification!AG$12),Qualification!C522),""),"")</f>
        <v/>
      </c>
      <c r="B512" s="51" t="str">
        <f>IF(A512&lt;&gt;"",Qualification!J522,"")</f>
        <v/>
      </c>
      <c r="C512" s="26" t="str">
        <f>IF(A512&lt;&gt;"",IF(Qualification!E522=TRUE,INDEX(codesex,MATCH(Qualification!D522,libsex,0)),Qualification!D522),"")</f>
        <v/>
      </c>
      <c r="D512" s="104" t="str">
        <f>IF(OR(A512="",ISBLANK(Qualification!F522)),"",Qualification!F522)</f>
        <v/>
      </c>
      <c r="E512" s="26" t="str">
        <f>IF(A512&lt;&gt;"",IF(Qualification!I522=TRUE,IF(INDEX(codegem,MATCH(Qualification!H522,libgem,0))&lt;8000,INDEX(codegem,MATCH(Qualification!H522,libgem,0)),""),Qualification!H522),"")</f>
        <v/>
      </c>
      <c r="F512" s="26" t="str">
        <f>IF(A512&lt;&gt;"",IF(Qualification!I522=TRUE,INDEX(codegemhist,MATCH(Qualification!H522,libgem,0)),""),"")</f>
        <v/>
      </c>
      <c r="G512" s="26" t="str">
        <f>IF(A512&lt;&gt;"",IF(Qualification!I522=TRUE,IF(INDEX(codegem,MATCH(Qualification!H522,libgem,0))&gt;=8000,INDEX(codegem,MATCH(Qualification!H522,libgem,0)),""),Qualification!H522),"")</f>
        <v/>
      </c>
      <c r="H512" s="26" t="str">
        <f>IF(A512&lt;&gt;"",IF(Qualification!Y522=TRUE,INDEX(libcatidinst,MATCH(Qualification!P522,libinst,0)),""),"")</f>
        <v/>
      </c>
      <c r="I512" s="26" t="str">
        <f>IF(OR(A512="",ISBLANK(Qualification!P522)),"",IF(Qualification!Y522=TRUE,INDEX(codeinst,MATCH(Qualification!P522,libinst,0)),Qualification!P522))</f>
        <v/>
      </c>
      <c r="J512" s="26" t="str">
        <f>IF(OR(A512="",ISBLANK(Qualification!Q522)),"",IF(Qualification!Z522=TRUE,INDEX(codetform,MATCH(Qualification!Q522,libtform,0)),Qualification!Q522))</f>
        <v/>
      </c>
      <c r="K512" s="26" t="str">
        <f t="shared" si="7"/>
        <v/>
      </c>
      <c r="L512" s="104" t="str">
        <f>IF(OR(A512="",ISBLANK(Qualification!R522)),"",Qualification!R522)</f>
        <v/>
      </c>
      <c r="M512" s="50" t="str">
        <f>IF(OR(A512="",ISBLANK(Qualification!S522)),"",Qualification!S522)</f>
        <v/>
      </c>
      <c r="N512" s="50" t="str">
        <f>IF(OR(A512="",ISBLANK(Qualification!T522)),"",IF(Qualification!AC522=TRUE,INDEX(coderesult,MATCH(Qualification!T522,libresult,0)),Qualification!T522))</f>
        <v/>
      </c>
      <c r="O512" s="50" t="str">
        <f>IF(OR(A512="",ISBLANK(Qualification!U522),Qualification!U522="-"),"",IF(ISNA(MATCH(Qualification!U522,libtwolang,0)),Qualification!U522,IF(Qualification!AC522=TRUE,INDEX(codetwolang,MATCH(Qualification!U522,libtwolang,0)),Qualification!U522)))</f>
        <v/>
      </c>
      <c r="P512" s="50" t="str">
        <f>IF(OR(A512="",ISBLANK(Qualification!V522)),"",Qualification!V522)</f>
        <v/>
      </c>
    </row>
    <row r="513" spans="1:16">
      <c r="A513" s="26" t="str">
        <f>IF(Qualification!$A523&lt;&gt;"",IF(Qualification!C523&lt;&gt;"",IF(Qualification!C523="LOC.ID",CONCATENATE("LOC.",Qualification!AG$12),Qualification!C523),""),"")</f>
        <v/>
      </c>
      <c r="B513" s="51" t="str">
        <f>IF(A513&lt;&gt;"",Qualification!J523,"")</f>
        <v/>
      </c>
      <c r="C513" s="26" t="str">
        <f>IF(A513&lt;&gt;"",IF(Qualification!E523=TRUE,INDEX(codesex,MATCH(Qualification!D523,libsex,0)),Qualification!D523),"")</f>
        <v/>
      </c>
      <c r="D513" s="104" t="str">
        <f>IF(OR(A513="",ISBLANK(Qualification!F523)),"",Qualification!F523)</f>
        <v/>
      </c>
      <c r="E513" s="26" t="str">
        <f>IF(A513&lt;&gt;"",IF(Qualification!I523=TRUE,IF(INDEX(codegem,MATCH(Qualification!H523,libgem,0))&lt;8000,INDEX(codegem,MATCH(Qualification!H523,libgem,0)),""),Qualification!H523),"")</f>
        <v/>
      </c>
      <c r="F513" s="26" t="str">
        <f>IF(A513&lt;&gt;"",IF(Qualification!I523=TRUE,INDEX(codegemhist,MATCH(Qualification!H523,libgem,0)),""),"")</f>
        <v/>
      </c>
      <c r="G513" s="26" t="str">
        <f>IF(A513&lt;&gt;"",IF(Qualification!I523=TRUE,IF(INDEX(codegem,MATCH(Qualification!H523,libgem,0))&gt;=8000,INDEX(codegem,MATCH(Qualification!H523,libgem,0)),""),Qualification!H523),"")</f>
        <v/>
      </c>
      <c r="H513" s="26" t="str">
        <f>IF(A513&lt;&gt;"",IF(Qualification!Y523=TRUE,INDEX(libcatidinst,MATCH(Qualification!P523,libinst,0)),""),"")</f>
        <v/>
      </c>
      <c r="I513" s="26" t="str">
        <f>IF(OR(A513="",ISBLANK(Qualification!P523)),"",IF(Qualification!Y523=TRUE,INDEX(codeinst,MATCH(Qualification!P523,libinst,0)),Qualification!P523))</f>
        <v/>
      </c>
      <c r="J513" s="26" t="str">
        <f>IF(OR(A513="",ISBLANK(Qualification!Q523)),"",IF(Qualification!Z523=TRUE,INDEX(codetform,MATCH(Qualification!Q523,libtform,0)),Qualification!Q523))</f>
        <v/>
      </c>
      <c r="K513" s="26" t="str">
        <f t="shared" si="7"/>
        <v/>
      </c>
      <c r="L513" s="104" t="str">
        <f>IF(OR(A513="",ISBLANK(Qualification!R523)),"",Qualification!R523)</f>
        <v/>
      </c>
      <c r="M513" s="50" t="str">
        <f>IF(OR(A513="",ISBLANK(Qualification!S523)),"",Qualification!S523)</f>
        <v/>
      </c>
      <c r="N513" s="50" t="str">
        <f>IF(OR(A513="",ISBLANK(Qualification!T523)),"",IF(Qualification!AC523=TRUE,INDEX(coderesult,MATCH(Qualification!T523,libresult,0)),Qualification!T523))</f>
        <v/>
      </c>
      <c r="O513" s="50" t="str">
        <f>IF(OR(A513="",ISBLANK(Qualification!U523),Qualification!U523="-"),"",IF(ISNA(MATCH(Qualification!U523,libtwolang,0)),Qualification!U523,IF(Qualification!AC523=TRUE,INDEX(codetwolang,MATCH(Qualification!U523,libtwolang,0)),Qualification!U523)))</f>
        <v/>
      </c>
      <c r="P513" s="50" t="str">
        <f>IF(OR(A513="",ISBLANK(Qualification!V523)),"",Qualification!V523)</f>
        <v/>
      </c>
    </row>
    <row r="514" spans="1:16">
      <c r="A514" s="26" t="str">
        <f>IF(Qualification!$A524&lt;&gt;"",IF(Qualification!C524&lt;&gt;"",IF(Qualification!C524="LOC.ID",CONCATENATE("LOC.",Qualification!AG$12),Qualification!C524),""),"")</f>
        <v/>
      </c>
      <c r="B514" s="51" t="str">
        <f>IF(A514&lt;&gt;"",Qualification!J524,"")</f>
        <v/>
      </c>
      <c r="C514" s="26" t="str">
        <f>IF(A514&lt;&gt;"",IF(Qualification!E524=TRUE,INDEX(codesex,MATCH(Qualification!D524,libsex,0)),Qualification!D524),"")</f>
        <v/>
      </c>
      <c r="D514" s="104" t="str">
        <f>IF(OR(A514="",ISBLANK(Qualification!F524)),"",Qualification!F524)</f>
        <v/>
      </c>
      <c r="E514" s="26" t="str">
        <f>IF(A514&lt;&gt;"",IF(Qualification!I524=TRUE,IF(INDEX(codegem,MATCH(Qualification!H524,libgem,0))&lt;8000,INDEX(codegem,MATCH(Qualification!H524,libgem,0)),""),Qualification!H524),"")</f>
        <v/>
      </c>
      <c r="F514" s="26" t="str">
        <f>IF(A514&lt;&gt;"",IF(Qualification!I524=TRUE,INDEX(codegemhist,MATCH(Qualification!H524,libgem,0)),""),"")</f>
        <v/>
      </c>
      <c r="G514" s="26" t="str">
        <f>IF(A514&lt;&gt;"",IF(Qualification!I524=TRUE,IF(INDEX(codegem,MATCH(Qualification!H524,libgem,0))&gt;=8000,INDEX(codegem,MATCH(Qualification!H524,libgem,0)),""),Qualification!H524),"")</f>
        <v/>
      </c>
      <c r="H514" s="26" t="str">
        <f>IF(A514&lt;&gt;"",IF(Qualification!Y524=TRUE,INDEX(libcatidinst,MATCH(Qualification!P524,libinst,0)),""),"")</f>
        <v/>
      </c>
      <c r="I514" s="26" t="str">
        <f>IF(OR(A514="",ISBLANK(Qualification!P524)),"",IF(Qualification!Y524=TRUE,INDEX(codeinst,MATCH(Qualification!P524,libinst,0)),Qualification!P524))</f>
        <v/>
      </c>
      <c r="J514" s="26" t="str">
        <f>IF(OR(A514="",ISBLANK(Qualification!Q524)),"",IF(Qualification!Z524=TRUE,INDEX(codetform,MATCH(Qualification!Q524,libtform,0)),Qualification!Q524))</f>
        <v/>
      </c>
      <c r="K514" s="26" t="str">
        <f t="shared" si="7"/>
        <v/>
      </c>
      <c r="L514" s="104" t="str">
        <f>IF(OR(A514="",ISBLANK(Qualification!R524)),"",Qualification!R524)</f>
        <v/>
      </c>
      <c r="M514" s="50" t="str">
        <f>IF(OR(A514="",ISBLANK(Qualification!S524)),"",Qualification!S524)</f>
        <v/>
      </c>
      <c r="N514" s="50" t="str">
        <f>IF(OR(A514="",ISBLANK(Qualification!T524)),"",IF(Qualification!AC524=TRUE,INDEX(coderesult,MATCH(Qualification!T524,libresult,0)),Qualification!T524))</f>
        <v/>
      </c>
      <c r="O514" s="50" t="str">
        <f>IF(OR(A514="",ISBLANK(Qualification!U524),Qualification!U524="-"),"",IF(ISNA(MATCH(Qualification!U524,libtwolang,0)),Qualification!U524,IF(Qualification!AC524=TRUE,INDEX(codetwolang,MATCH(Qualification!U524,libtwolang,0)),Qualification!U524)))</f>
        <v/>
      </c>
      <c r="P514" s="50" t="str">
        <f>IF(OR(A514="",ISBLANK(Qualification!V524)),"",Qualification!V524)</f>
        <v/>
      </c>
    </row>
    <row r="515" spans="1:16">
      <c r="A515" s="26" t="str">
        <f>IF(Qualification!$A525&lt;&gt;"",IF(Qualification!C525&lt;&gt;"",IF(Qualification!C525="LOC.ID",CONCATENATE("LOC.",Qualification!AG$12),Qualification!C525),""),"")</f>
        <v/>
      </c>
      <c r="B515" s="51" t="str">
        <f>IF(A515&lt;&gt;"",Qualification!J525,"")</f>
        <v/>
      </c>
      <c r="C515" s="26" t="str">
        <f>IF(A515&lt;&gt;"",IF(Qualification!E525=TRUE,INDEX(codesex,MATCH(Qualification!D525,libsex,0)),Qualification!D525),"")</f>
        <v/>
      </c>
      <c r="D515" s="104" t="str">
        <f>IF(OR(A515="",ISBLANK(Qualification!F525)),"",Qualification!F525)</f>
        <v/>
      </c>
      <c r="E515" s="26" t="str">
        <f>IF(A515&lt;&gt;"",IF(Qualification!I525=TRUE,IF(INDEX(codegem,MATCH(Qualification!H525,libgem,0))&lt;8000,INDEX(codegem,MATCH(Qualification!H525,libgem,0)),""),Qualification!H525),"")</f>
        <v/>
      </c>
      <c r="F515" s="26" t="str">
        <f>IF(A515&lt;&gt;"",IF(Qualification!I525=TRUE,INDEX(codegemhist,MATCH(Qualification!H525,libgem,0)),""),"")</f>
        <v/>
      </c>
      <c r="G515" s="26" t="str">
        <f>IF(A515&lt;&gt;"",IF(Qualification!I525=TRUE,IF(INDEX(codegem,MATCH(Qualification!H525,libgem,0))&gt;=8000,INDEX(codegem,MATCH(Qualification!H525,libgem,0)),""),Qualification!H525),"")</f>
        <v/>
      </c>
      <c r="H515" s="26" t="str">
        <f>IF(A515&lt;&gt;"",IF(Qualification!Y525=TRUE,INDEX(libcatidinst,MATCH(Qualification!P525,libinst,0)),""),"")</f>
        <v/>
      </c>
      <c r="I515" s="26" t="str">
        <f>IF(OR(A515="",ISBLANK(Qualification!P525)),"",IF(Qualification!Y525=TRUE,INDEX(codeinst,MATCH(Qualification!P525,libinst,0)),Qualification!P525))</f>
        <v/>
      </c>
      <c r="J515" s="26" t="str">
        <f>IF(OR(A515="",ISBLANK(Qualification!Q525)),"",IF(Qualification!Z525=TRUE,INDEX(codetform,MATCH(Qualification!Q525,libtform,0)),Qualification!Q525))</f>
        <v/>
      </c>
      <c r="K515" s="26" t="str">
        <f t="shared" ref="K515:K578" si="8">IF(A515="","",2)</f>
        <v/>
      </c>
      <c r="L515" s="104" t="str">
        <f>IF(OR(A515="",ISBLANK(Qualification!R525)),"",Qualification!R525)</f>
        <v/>
      </c>
      <c r="M515" s="50" t="str">
        <f>IF(OR(A515="",ISBLANK(Qualification!S525)),"",Qualification!S525)</f>
        <v/>
      </c>
      <c r="N515" s="50" t="str">
        <f>IF(OR(A515="",ISBLANK(Qualification!T525)),"",IF(Qualification!AC525=TRUE,INDEX(coderesult,MATCH(Qualification!T525,libresult,0)),Qualification!T525))</f>
        <v/>
      </c>
      <c r="O515" s="50" t="str">
        <f>IF(OR(A515="",ISBLANK(Qualification!U525),Qualification!U525="-"),"",IF(ISNA(MATCH(Qualification!U525,libtwolang,0)),Qualification!U525,IF(Qualification!AC525=TRUE,INDEX(codetwolang,MATCH(Qualification!U525,libtwolang,0)),Qualification!U525)))</f>
        <v/>
      </c>
      <c r="P515" s="50" t="str">
        <f>IF(OR(A515="",ISBLANK(Qualification!V525)),"",Qualification!V525)</f>
        <v/>
      </c>
    </row>
    <row r="516" spans="1:16">
      <c r="A516" s="26" t="str">
        <f>IF(Qualification!$A526&lt;&gt;"",IF(Qualification!C526&lt;&gt;"",IF(Qualification!C526="LOC.ID",CONCATENATE("LOC.",Qualification!AG$12),Qualification!C526),""),"")</f>
        <v/>
      </c>
      <c r="B516" s="51" t="str">
        <f>IF(A516&lt;&gt;"",Qualification!J526,"")</f>
        <v/>
      </c>
      <c r="C516" s="26" t="str">
        <f>IF(A516&lt;&gt;"",IF(Qualification!E526=TRUE,INDEX(codesex,MATCH(Qualification!D526,libsex,0)),Qualification!D526),"")</f>
        <v/>
      </c>
      <c r="D516" s="104" t="str">
        <f>IF(OR(A516="",ISBLANK(Qualification!F526)),"",Qualification!F526)</f>
        <v/>
      </c>
      <c r="E516" s="26" t="str">
        <f>IF(A516&lt;&gt;"",IF(Qualification!I526=TRUE,IF(INDEX(codegem,MATCH(Qualification!H526,libgem,0))&lt;8000,INDEX(codegem,MATCH(Qualification!H526,libgem,0)),""),Qualification!H526),"")</f>
        <v/>
      </c>
      <c r="F516" s="26" t="str">
        <f>IF(A516&lt;&gt;"",IF(Qualification!I526=TRUE,INDEX(codegemhist,MATCH(Qualification!H526,libgem,0)),""),"")</f>
        <v/>
      </c>
      <c r="G516" s="26" t="str">
        <f>IF(A516&lt;&gt;"",IF(Qualification!I526=TRUE,IF(INDEX(codegem,MATCH(Qualification!H526,libgem,0))&gt;=8000,INDEX(codegem,MATCH(Qualification!H526,libgem,0)),""),Qualification!H526),"")</f>
        <v/>
      </c>
      <c r="H516" s="26" t="str">
        <f>IF(A516&lt;&gt;"",IF(Qualification!Y526=TRUE,INDEX(libcatidinst,MATCH(Qualification!P526,libinst,0)),""),"")</f>
        <v/>
      </c>
      <c r="I516" s="26" t="str">
        <f>IF(OR(A516="",ISBLANK(Qualification!P526)),"",IF(Qualification!Y526=TRUE,INDEX(codeinst,MATCH(Qualification!P526,libinst,0)),Qualification!P526))</f>
        <v/>
      </c>
      <c r="J516" s="26" t="str">
        <f>IF(OR(A516="",ISBLANK(Qualification!Q526)),"",IF(Qualification!Z526=TRUE,INDEX(codetform,MATCH(Qualification!Q526,libtform,0)),Qualification!Q526))</f>
        <v/>
      </c>
      <c r="K516" s="26" t="str">
        <f t="shared" si="8"/>
        <v/>
      </c>
      <c r="L516" s="104" t="str">
        <f>IF(OR(A516="",ISBLANK(Qualification!R526)),"",Qualification!R526)</f>
        <v/>
      </c>
      <c r="M516" s="50" t="str">
        <f>IF(OR(A516="",ISBLANK(Qualification!S526)),"",Qualification!S526)</f>
        <v/>
      </c>
      <c r="N516" s="50" t="str">
        <f>IF(OR(A516="",ISBLANK(Qualification!T526)),"",IF(Qualification!AC526=TRUE,INDEX(coderesult,MATCH(Qualification!T526,libresult,0)),Qualification!T526))</f>
        <v/>
      </c>
      <c r="O516" s="50" t="str">
        <f>IF(OR(A516="",ISBLANK(Qualification!U526),Qualification!U526="-"),"",IF(ISNA(MATCH(Qualification!U526,libtwolang,0)),Qualification!U526,IF(Qualification!AC526=TRUE,INDEX(codetwolang,MATCH(Qualification!U526,libtwolang,0)),Qualification!U526)))</f>
        <v/>
      </c>
      <c r="P516" s="50" t="str">
        <f>IF(OR(A516="",ISBLANK(Qualification!V526)),"",Qualification!V526)</f>
        <v/>
      </c>
    </row>
    <row r="517" spans="1:16">
      <c r="A517" s="26" t="str">
        <f>IF(Qualification!$A527&lt;&gt;"",IF(Qualification!C527&lt;&gt;"",IF(Qualification!C527="LOC.ID",CONCATENATE("LOC.",Qualification!AG$12),Qualification!C527),""),"")</f>
        <v/>
      </c>
      <c r="B517" s="51" t="str">
        <f>IF(A517&lt;&gt;"",Qualification!J527,"")</f>
        <v/>
      </c>
      <c r="C517" s="26" t="str">
        <f>IF(A517&lt;&gt;"",IF(Qualification!E527=TRUE,INDEX(codesex,MATCH(Qualification!D527,libsex,0)),Qualification!D527),"")</f>
        <v/>
      </c>
      <c r="D517" s="104" t="str">
        <f>IF(OR(A517="",ISBLANK(Qualification!F527)),"",Qualification!F527)</f>
        <v/>
      </c>
      <c r="E517" s="26" t="str">
        <f>IF(A517&lt;&gt;"",IF(Qualification!I527=TRUE,IF(INDEX(codegem,MATCH(Qualification!H527,libgem,0))&lt;8000,INDEX(codegem,MATCH(Qualification!H527,libgem,0)),""),Qualification!H527),"")</f>
        <v/>
      </c>
      <c r="F517" s="26" t="str">
        <f>IF(A517&lt;&gt;"",IF(Qualification!I527=TRUE,INDEX(codegemhist,MATCH(Qualification!H527,libgem,0)),""),"")</f>
        <v/>
      </c>
      <c r="G517" s="26" t="str">
        <f>IF(A517&lt;&gt;"",IF(Qualification!I527=TRUE,IF(INDEX(codegem,MATCH(Qualification!H527,libgem,0))&gt;=8000,INDEX(codegem,MATCH(Qualification!H527,libgem,0)),""),Qualification!H527),"")</f>
        <v/>
      </c>
      <c r="H517" s="26" t="str">
        <f>IF(A517&lt;&gt;"",IF(Qualification!Y527=TRUE,INDEX(libcatidinst,MATCH(Qualification!P527,libinst,0)),""),"")</f>
        <v/>
      </c>
      <c r="I517" s="26" t="str">
        <f>IF(OR(A517="",ISBLANK(Qualification!P527)),"",IF(Qualification!Y527=TRUE,INDEX(codeinst,MATCH(Qualification!P527,libinst,0)),Qualification!P527))</f>
        <v/>
      </c>
      <c r="J517" s="26" t="str">
        <f>IF(OR(A517="",ISBLANK(Qualification!Q527)),"",IF(Qualification!Z527=TRUE,INDEX(codetform,MATCH(Qualification!Q527,libtform,0)),Qualification!Q527))</f>
        <v/>
      </c>
      <c r="K517" s="26" t="str">
        <f t="shared" si="8"/>
        <v/>
      </c>
      <c r="L517" s="104" t="str">
        <f>IF(OR(A517="",ISBLANK(Qualification!R527)),"",Qualification!R527)</f>
        <v/>
      </c>
      <c r="M517" s="50" t="str">
        <f>IF(OR(A517="",ISBLANK(Qualification!S527)),"",Qualification!S527)</f>
        <v/>
      </c>
      <c r="N517" s="50" t="str">
        <f>IF(OR(A517="",ISBLANK(Qualification!T527)),"",IF(Qualification!AC527=TRUE,INDEX(coderesult,MATCH(Qualification!T527,libresult,0)),Qualification!T527))</f>
        <v/>
      </c>
      <c r="O517" s="50" t="str">
        <f>IF(OR(A517="",ISBLANK(Qualification!U527),Qualification!U527="-"),"",IF(ISNA(MATCH(Qualification!U527,libtwolang,0)),Qualification!U527,IF(Qualification!AC527=TRUE,INDEX(codetwolang,MATCH(Qualification!U527,libtwolang,0)),Qualification!U527)))</f>
        <v/>
      </c>
      <c r="P517" s="50" t="str">
        <f>IF(OR(A517="",ISBLANK(Qualification!V527)),"",Qualification!V527)</f>
        <v/>
      </c>
    </row>
    <row r="518" spans="1:16">
      <c r="A518" s="26" t="str">
        <f>IF(Qualification!$A528&lt;&gt;"",IF(Qualification!C528&lt;&gt;"",IF(Qualification!C528="LOC.ID",CONCATENATE("LOC.",Qualification!AG$12),Qualification!C528),""),"")</f>
        <v/>
      </c>
      <c r="B518" s="51" t="str">
        <f>IF(A518&lt;&gt;"",Qualification!J528,"")</f>
        <v/>
      </c>
      <c r="C518" s="26" t="str">
        <f>IF(A518&lt;&gt;"",IF(Qualification!E528=TRUE,INDEX(codesex,MATCH(Qualification!D528,libsex,0)),Qualification!D528),"")</f>
        <v/>
      </c>
      <c r="D518" s="104" t="str">
        <f>IF(OR(A518="",ISBLANK(Qualification!F528)),"",Qualification!F528)</f>
        <v/>
      </c>
      <c r="E518" s="26" t="str">
        <f>IF(A518&lt;&gt;"",IF(Qualification!I528=TRUE,IF(INDEX(codegem,MATCH(Qualification!H528,libgem,0))&lt;8000,INDEX(codegem,MATCH(Qualification!H528,libgem,0)),""),Qualification!H528),"")</f>
        <v/>
      </c>
      <c r="F518" s="26" t="str">
        <f>IF(A518&lt;&gt;"",IF(Qualification!I528=TRUE,INDEX(codegemhist,MATCH(Qualification!H528,libgem,0)),""),"")</f>
        <v/>
      </c>
      <c r="G518" s="26" t="str">
        <f>IF(A518&lt;&gt;"",IF(Qualification!I528=TRUE,IF(INDEX(codegem,MATCH(Qualification!H528,libgem,0))&gt;=8000,INDEX(codegem,MATCH(Qualification!H528,libgem,0)),""),Qualification!H528),"")</f>
        <v/>
      </c>
      <c r="H518" s="26" t="str">
        <f>IF(A518&lt;&gt;"",IF(Qualification!Y528=TRUE,INDEX(libcatidinst,MATCH(Qualification!P528,libinst,0)),""),"")</f>
        <v/>
      </c>
      <c r="I518" s="26" t="str">
        <f>IF(OR(A518="",ISBLANK(Qualification!P528)),"",IF(Qualification!Y528=TRUE,INDEX(codeinst,MATCH(Qualification!P528,libinst,0)),Qualification!P528))</f>
        <v/>
      </c>
      <c r="J518" s="26" t="str">
        <f>IF(OR(A518="",ISBLANK(Qualification!Q528)),"",IF(Qualification!Z528=TRUE,INDEX(codetform,MATCH(Qualification!Q528,libtform,0)),Qualification!Q528))</f>
        <v/>
      </c>
      <c r="K518" s="26" t="str">
        <f t="shared" si="8"/>
        <v/>
      </c>
      <c r="L518" s="104" t="str">
        <f>IF(OR(A518="",ISBLANK(Qualification!R528)),"",Qualification!R528)</f>
        <v/>
      </c>
      <c r="M518" s="50" t="str">
        <f>IF(OR(A518="",ISBLANK(Qualification!S528)),"",Qualification!S528)</f>
        <v/>
      </c>
      <c r="N518" s="50" t="str">
        <f>IF(OR(A518="",ISBLANK(Qualification!T528)),"",IF(Qualification!AC528=TRUE,INDEX(coderesult,MATCH(Qualification!T528,libresult,0)),Qualification!T528))</f>
        <v/>
      </c>
      <c r="O518" s="50" t="str">
        <f>IF(OR(A518="",ISBLANK(Qualification!U528),Qualification!U528="-"),"",IF(ISNA(MATCH(Qualification!U528,libtwolang,0)),Qualification!U528,IF(Qualification!AC528=TRUE,INDEX(codetwolang,MATCH(Qualification!U528,libtwolang,0)),Qualification!U528)))</f>
        <v/>
      </c>
      <c r="P518" s="50" t="str">
        <f>IF(OR(A518="",ISBLANK(Qualification!V528)),"",Qualification!V528)</f>
        <v/>
      </c>
    </row>
    <row r="519" spans="1:16">
      <c r="A519" s="26" t="str">
        <f>IF(Qualification!$A529&lt;&gt;"",IF(Qualification!C529&lt;&gt;"",IF(Qualification!C529="LOC.ID",CONCATENATE("LOC.",Qualification!AG$12),Qualification!C529),""),"")</f>
        <v/>
      </c>
      <c r="B519" s="51" t="str">
        <f>IF(A519&lt;&gt;"",Qualification!J529,"")</f>
        <v/>
      </c>
      <c r="C519" s="26" t="str">
        <f>IF(A519&lt;&gt;"",IF(Qualification!E529=TRUE,INDEX(codesex,MATCH(Qualification!D529,libsex,0)),Qualification!D529),"")</f>
        <v/>
      </c>
      <c r="D519" s="104" t="str">
        <f>IF(OR(A519="",ISBLANK(Qualification!F529)),"",Qualification!F529)</f>
        <v/>
      </c>
      <c r="E519" s="26" t="str">
        <f>IF(A519&lt;&gt;"",IF(Qualification!I529=TRUE,IF(INDEX(codegem,MATCH(Qualification!H529,libgem,0))&lt;8000,INDEX(codegem,MATCH(Qualification!H529,libgem,0)),""),Qualification!H529),"")</f>
        <v/>
      </c>
      <c r="F519" s="26" t="str">
        <f>IF(A519&lt;&gt;"",IF(Qualification!I529=TRUE,INDEX(codegemhist,MATCH(Qualification!H529,libgem,0)),""),"")</f>
        <v/>
      </c>
      <c r="G519" s="26" t="str">
        <f>IF(A519&lt;&gt;"",IF(Qualification!I529=TRUE,IF(INDEX(codegem,MATCH(Qualification!H529,libgem,0))&gt;=8000,INDEX(codegem,MATCH(Qualification!H529,libgem,0)),""),Qualification!H529),"")</f>
        <v/>
      </c>
      <c r="H519" s="26" t="str">
        <f>IF(A519&lt;&gt;"",IF(Qualification!Y529=TRUE,INDEX(libcatidinst,MATCH(Qualification!P529,libinst,0)),""),"")</f>
        <v/>
      </c>
      <c r="I519" s="26" t="str">
        <f>IF(OR(A519="",ISBLANK(Qualification!P529)),"",IF(Qualification!Y529=TRUE,INDEX(codeinst,MATCH(Qualification!P529,libinst,0)),Qualification!P529))</f>
        <v/>
      </c>
      <c r="J519" s="26" t="str">
        <f>IF(OR(A519="",ISBLANK(Qualification!Q529)),"",IF(Qualification!Z529=TRUE,INDEX(codetform,MATCH(Qualification!Q529,libtform,0)),Qualification!Q529))</f>
        <v/>
      </c>
      <c r="K519" s="26" t="str">
        <f t="shared" si="8"/>
        <v/>
      </c>
      <c r="L519" s="104" t="str">
        <f>IF(OR(A519="",ISBLANK(Qualification!R529)),"",Qualification!R529)</f>
        <v/>
      </c>
      <c r="M519" s="50" t="str">
        <f>IF(OR(A519="",ISBLANK(Qualification!S529)),"",Qualification!S529)</f>
        <v/>
      </c>
      <c r="N519" s="50" t="str">
        <f>IF(OR(A519="",ISBLANK(Qualification!T529)),"",IF(Qualification!AC529=TRUE,INDEX(coderesult,MATCH(Qualification!T529,libresult,0)),Qualification!T529))</f>
        <v/>
      </c>
      <c r="O519" s="50" t="str">
        <f>IF(OR(A519="",ISBLANK(Qualification!U529),Qualification!U529="-"),"",IF(ISNA(MATCH(Qualification!U529,libtwolang,0)),Qualification!U529,IF(Qualification!AC529=TRUE,INDEX(codetwolang,MATCH(Qualification!U529,libtwolang,0)),Qualification!U529)))</f>
        <v/>
      </c>
      <c r="P519" s="50" t="str">
        <f>IF(OR(A519="",ISBLANK(Qualification!V529)),"",Qualification!V529)</f>
        <v/>
      </c>
    </row>
    <row r="520" spans="1:16">
      <c r="A520" s="26" t="str">
        <f>IF(Qualification!$A530&lt;&gt;"",IF(Qualification!C530&lt;&gt;"",IF(Qualification!C530="LOC.ID",CONCATENATE("LOC.",Qualification!AG$12),Qualification!C530),""),"")</f>
        <v/>
      </c>
      <c r="B520" s="51" t="str">
        <f>IF(A520&lt;&gt;"",Qualification!J530,"")</f>
        <v/>
      </c>
      <c r="C520" s="26" t="str">
        <f>IF(A520&lt;&gt;"",IF(Qualification!E530=TRUE,INDEX(codesex,MATCH(Qualification!D530,libsex,0)),Qualification!D530),"")</f>
        <v/>
      </c>
      <c r="D520" s="104" t="str">
        <f>IF(OR(A520="",ISBLANK(Qualification!F530)),"",Qualification!F530)</f>
        <v/>
      </c>
      <c r="E520" s="26" t="str">
        <f>IF(A520&lt;&gt;"",IF(Qualification!I530=TRUE,IF(INDEX(codegem,MATCH(Qualification!H530,libgem,0))&lt;8000,INDEX(codegem,MATCH(Qualification!H530,libgem,0)),""),Qualification!H530),"")</f>
        <v/>
      </c>
      <c r="F520" s="26" t="str">
        <f>IF(A520&lt;&gt;"",IF(Qualification!I530=TRUE,INDEX(codegemhist,MATCH(Qualification!H530,libgem,0)),""),"")</f>
        <v/>
      </c>
      <c r="G520" s="26" t="str">
        <f>IF(A520&lt;&gt;"",IF(Qualification!I530=TRUE,IF(INDEX(codegem,MATCH(Qualification!H530,libgem,0))&gt;=8000,INDEX(codegem,MATCH(Qualification!H530,libgem,0)),""),Qualification!H530),"")</f>
        <v/>
      </c>
      <c r="H520" s="26" t="str">
        <f>IF(A520&lt;&gt;"",IF(Qualification!Y530=TRUE,INDEX(libcatidinst,MATCH(Qualification!P530,libinst,0)),""),"")</f>
        <v/>
      </c>
      <c r="I520" s="26" t="str">
        <f>IF(OR(A520="",ISBLANK(Qualification!P530)),"",IF(Qualification!Y530=TRUE,INDEX(codeinst,MATCH(Qualification!P530,libinst,0)),Qualification!P530))</f>
        <v/>
      </c>
      <c r="J520" s="26" t="str">
        <f>IF(OR(A520="",ISBLANK(Qualification!Q530)),"",IF(Qualification!Z530=TRUE,INDEX(codetform,MATCH(Qualification!Q530,libtform,0)),Qualification!Q530))</f>
        <v/>
      </c>
      <c r="K520" s="26" t="str">
        <f t="shared" si="8"/>
        <v/>
      </c>
      <c r="L520" s="104" t="str">
        <f>IF(OR(A520="",ISBLANK(Qualification!R530)),"",Qualification!R530)</f>
        <v/>
      </c>
      <c r="M520" s="50" t="str">
        <f>IF(OR(A520="",ISBLANK(Qualification!S530)),"",Qualification!S530)</f>
        <v/>
      </c>
      <c r="N520" s="50" t="str">
        <f>IF(OR(A520="",ISBLANK(Qualification!T530)),"",IF(Qualification!AC530=TRUE,INDEX(coderesult,MATCH(Qualification!T530,libresult,0)),Qualification!T530))</f>
        <v/>
      </c>
      <c r="O520" s="50" t="str">
        <f>IF(OR(A520="",ISBLANK(Qualification!U530),Qualification!U530="-"),"",IF(ISNA(MATCH(Qualification!U530,libtwolang,0)),Qualification!U530,IF(Qualification!AC530=TRUE,INDEX(codetwolang,MATCH(Qualification!U530,libtwolang,0)),Qualification!U530)))</f>
        <v/>
      </c>
      <c r="P520" s="50" t="str">
        <f>IF(OR(A520="",ISBLANK(Qualification!V530)),"",Qualification!V530)</f>
        <v/>
      </c>
    </row>
    <row r="521" spans="1:16">
      <c r="A521" s="26" t="str">
        <f>IF(Qualification!$A531&lt;&gt;"",IF(Qualification!C531&lt;&gt;"",IF(Qualification!C531="LOC.ID",CONCATENATE("LOC.",Qualification!AG$12),Qualification!C531),""),"")</f>
        <v/>
      </c>
      <c r="B521" s="51" t="str">
        <f>IF(A521&lt;&gt;"",Qualification!J531,"")</f>
        <v/>
      </c>
      <c r="C521" s="26" t="str">
        <f>IF(A521&lt;&gt;"",IF(Qualification!E531=TRUE,INDEX(codesex,MATCH(Qualification!D531,libsex,0)),Qualification!D531),"")</f>
        <v/>
      </c>
      <c r="D521" s="104" t="str">
        <f>IF(OR(A521="",ISBLANK(Qualification!F531)),"",Qualification!F531)</f>
        <v/>
      </c>
      <c r="E521" s="26" t="str">
        <f>IF(A521&lt;&gt;"",IF(Qualification!I531=TRUE,IF(INDEX(codegem,MATCH(Qualification!H531,libgem,0))&lt;8000,INDEX(codegem,MATCH(Qualification!H531,libgem,0)),""),Qualification!H531),"")</f>
        <v/>
      </c>
      <c r="F521" s="26" t="str">
        <f>IF(A521&lt;&gt;"",IF(Qualification!I531=TRUE,INDEX(codegemhist,MATCH(Qualification!H531,libgem,0)),""),"")</f>
        <v/>
      </c>
      <c r="G521" s="26" t="str">
        <f>IF(A521&lt;&gt;"",IF(Qualification!I531=TRUE,IF(INDEX(codegem,MATCH(Qualification!H531,libgem,0))&gt;=8000,INDEX(codegem,MATCH(Qualification!H531,libgem,0)),""),Qualification!H531),"")</f>
        <v/>
      </c>
      <c r="H521" s="26" t="str">
        <f>IF(A521&lt;&gt;"",IF(Qualification!Y531=TRUE,INDEX(libcatidinst,MATCH(Qualification!P531,libinst,0)),""),"")</f>
        <v/>
      </c>
      <c r="I521" s="26" t="str">
        <f>IF(OR(A521="",ISBLANK(Qualification!P531)),"",IF(Qualification!Y531=TRUE,INDEX(codeinst,MATCH(Qualification!P531,libinst,0)),Qualification!P531))</f>
        <v/>
      </c>
      <c r="J521" s="26" t="str">
        <f>IF(OR(A521="",ISBLANK(Qualification!Q531)),"",IF(Qualification!Z531=TRUE,INDEX(codetform,MATCH(Qualification!Q531,libtform,0)),Qualification!Q531))</f>
        <v/>
      </c>
      <c r="K521" s="26" t="str">
        <f t="shared" si="8"/>
        <v/>
      </c>
      <c r="L521" s="104" t="str">
        <f>IF(OR(A521="",ISBLANK(Qualification!R531)),"",Qualification!R531)</f>
        <v/>
      </c>
      <c r="M521" s="50" t="str">
        <f>IF(OR(A521="",ISBLANK(Qualification!S531)),"",Qualification!S531)</f>
        <v/>
      </c>
      <c r="N521" s="50" t="str">
        <f>IF(OR(A521="",ISBLANK(Qualification!T531)),"",IF(Qualification!AC531=TRUE,INDEX(coderesult,MATCH(Qualification!T531,libresult,0)),Qualification!T531))</f>
        <v/>
      </c>
      <c r="O521" s="50" t="str">
        <f>IF(OR(A521="",ISBLANK(Qualification!U531),Qualification!U531="-"),"",IF(ISNA(MATCH(Qualification!U531,libtwolang,0)),Qualification!U531,IF(Qualification!AC531=TRUE,INDEX(codetwolang,MATCH(Qualification!U531,libtwolang,0)),Qualification!U531)))</f>
        <v/>
      </c>
      <c r="P521" s="50" t="str">
        <f>IF(OR(A521="",ISBLANK(Qualification!V531)),"",Qualification!V531)</f>
        <v/>
      </c>
    </row>
    <row r="522" spans="1:16">
      <c r="A522" s="26" t="str">
        <f>IF(Qualification!$A532&lt;&gt;"",IF(Qualification!C532&lt;&gt;"",IF(Qualification!C532="LOC.ID",CONCATENATE("LOC.",Qualification!AG$12),Qualification!C532),""),"")</f>
        <v/>
      </c>
      <c r="B522" s="51" t="str">
        <f>IF(A522&lt;&gt;"",Qualification!J532,"")</f>
        <v/>
      </c>
      <c r="C522" s="26" t="str">
        <f>IF(A522&lt;&gt;"",IF(Qualification!E532=TRUE,INDEX(codesex,MATCH(Qualification!D532,libsex,0)),Qualification!D532),"")</f>
        <v/>
      </c>
      <c r="D522" s="104" t="str">
        <f>IF(OR(A522="",ISBLANK(Qualification!F532)),"",Qualification!F532)</f>
        <v/>
      </c>
      <c r="E522" s="26" t="str">
        <f>IF(A522&lt;&gt;"",IF(Qualification!I532=TRUE,IF(INDEX(codegem,MATCH(Qualification!H532,libgem,0))&lt;8000,INDEX(codegem,MATCH(Qualification!H532,libgem,0)),""),Qualification!H532),"")</f>
        <v/>
      </c>
      <c r="F522" s="26" t="str">
        <f>IF(A522&lt;&gt;"",IF(Qualification!I532=TRUE,INDEX(codegemhist,MATCH(Qualification!H532,libgem,0)),""),"")</f>
        <v/>
      </c>
      <c r="G522" s="26" t="str">
        <f>IF(A522&lt;&gt;"",IF(Qualification!I532=TRUE,IF(INDEX(codegem,MATCH(Qualification!H532,libgem,0))&gt;=8000,INDEX(codegem,MATCH(Qualification!H532,libgem,0)),""),Qualification!H532),"")</f>
        <v/>
      </c>
      <c r="H522" s="26" t="str">
        <f>IF(A522&lt;&gt;"",IF(Qualification!Y532=TRUE,INDEX(libcatidinst,MATCH(Qualification!P532,libinst,0)),""),"")</f>
        <v/>
      </c>
      <c r="I522" s="26" t="str">
        <f>IF(OR(A522="",ISBLANK(Qualification!P532)),"",IF(Qualification!Y532=TRUE,INDEX(codeinst,MATCH(Qualification!P532,libinst,0)),Qualification!P532))</f>
        <v/>
      </c>
      <c r="J522" s="26" t="str">
        <f>IF(OR(A522="",ISBLANK(Qualification!Q532)),"",IF(Qualification!Z532=TRUE,INDEX(codetform,MATCH(Qualification!Q532,libtform,0)),Qualification!Q532))</f>
        <v/>
      </c>
      <c r="K522" s="26" t="str">
        <f t="shared" si="8"/>
        <v/>
      </c>
      <c r="L522" s="104" t="str">
        <f>IF(OR(A522="",ISBLANK(Qualification!R532)),"",Qualification!R532)</f>
        <v/>
      </c>
      <c r="M522" s="50" t="str">
        <f>IF(OR(A522="",ISBLANK(Qualification!S532)),"",Qualification!S532)</f>
        <v/>
      </c>
      <c r="N522" s="50" t="str">
        <f>IF(OR(A522="",ISBLANK(Qualification!T532)),"",IF(Qualification!AC532=TRUE,INDEX(coderesult,MATCH(Qualification!T532,libresult,0)),Qualification!T532))</f>
        <v/>
      </c>
      <c r="O522" s="50" t="str">
        <f>IF(OR(A522="",ISBLANK(Qualification!U532),Qualification!U532="-"),"",IF(ISNA(MATCH(Qualification!U532,libtwolang,0)),Qualification!U532,IF(Qualification!AC532=TRUE,INDEX(codetwolang,MATCH(Qualification!U532,libtwolang,0)),Qualification!U532)))</f>
        <v/>
      </c>
      <c r="P522" s="50" t="str">
        <f>IF(OR(A522="",ISBLANK(Qualification!V532)),"",Qualification!V532)</f>
        <v/>
      </c>
    </row>
    <row r="523" spans="1:16">
      <c r="A523" s="26" t="str">
        <f>IF(Qualification!$A533&lt;&gt;"",IF(Qualification!C533&lt;&gt;"",IF(Qualification!C533="LOC.ID",CONCATENATE("LOC.",Qualification!AG$12),Qualification!C533),""),"")</f>
        <v/>
      </c>
      <c r="B523" s="51" t="str">
        <f>IF(A523&lt;&gt;"",Qualification!J533,"")</f>
        <v/>
      </c>
      <c r="C523" s="26" t="str">
        <f>IF(A523&lt;&gt;"",IF(Qualification!E533=TRUE,INDEX(codesex,MATCH(Qualification!D533,libsex,0)),Qualification!D533),"")</f>
        <v/>
      </c>
      <c r="D523" s="104" t="str">
        <f>IF(OR(A523="",ISBLANK(Qualification!F533)),"",Qualification!F533)</f>
        <v/>
      </c>
      <c r="E523" s="26" t="str">
        <f>IF(A523&lt;&gt;"",IF(Qualification!I533=TRUE,IF(INDEX(codegem,MATCH(Qualification!H533,libgem,0))&lt;8000,INDEX(codegem,MATCH(Qualification!H533,libgem,0)),""),Qualification!H533),"")</f>
        <v/>
      </c>
      <c r="F523" s="26" t="str">
        <f>IF(A523&lt;&gt;"",IF(Qualification!I533=TRUE,INDEX(codegemhist,MATCH(Qualification!H533,libgem,0)),""),"")</f>
        <v/>
      </c>
      <c r="G523" s="26" t="str">
        <f>IF(A523&lt;&gt;"",IF(Qualification!I533=TRUE,IF(INDEX(codegem,MATCH(Qualification!H533,libgem,0))&gt;=8000,INDEX(codegem,MATCH(Qualification!H533,libgem,0)),""),Qualification!H533),"")</f>
        <v/>
      </c>
      <c r="H523" s="26" t="str">
        <f>IF(A523&lt;&gt;"",IF(Qualification!Y533=TRUE,INDEX(libcatidinst,MATCH(Qualification!P533,libinst,0)),""),"")</f>
        <v/>
      </c>
      <c r="I523" s="26" t="str">
        <f>IF(OR(A523="",ISBLANK(Qualification!P533)),"",IF(Qualification!Y533=TRUE,INDEX(codeinst,MATCH(Qualification!P533,libinst,0)),Qualification!P533))</f>
        <v/>
      </c>
      <c r="J523" s="26" t="str">
        <f>IF(OR(A523="",ISBLANK(Qualification!Q533)),"",IF(Qualification!Z533=TRUE,INDEX(codetform,MATCH(Qualification!Q533,libtform,0)),Qualification!Q533))</f>
        <v/>
      </c>
      <c r="K523" s="26" t="str">
        <f t="shared" si="8"/>
        <v/>
      </c>
      <c r="L523" s="104" t="str">
        <f>IF(OR(A523="",ISBLANK(Qualification!R533)),"",Qualification!R533)</f>
        <v/>
      </c>
      <c r="M523" s="50" t="str">
        <f>IF(OR(A523="",ISBLANK(Qualification!S533)),"",Qualification!S533)</f>
        <v/>
      </c>
      <c r="N523" s="50" t="str">
        <f>IF(OR(A523="",ISBLANK(Qualification!T533)),"",IF(Qualification!AC533=TRUE,INDEX(coderesult,MATCH(Qualification!T533,libresult,0)),Qualification!T533))</f>
        <v/>
      </c>
      <c r="O523" s="50" t="str">
        <f>IF(OR(A523="",ISBLANK(Qualification!U533),Qualification!U533="-"),"",IF(ISNA(MATCH(Qualification!U533,libtwolang,0)),Qualification!U533,IF(Qualification!AC533=TRUE,INDEX(codetwolang,MATCH(Qualification!U533,libtwolang,0)),Qualification!U533)))</f>
        <v/>
      </c>
      <c r="P523" s="50" t="str">
        <f>IF(OR(A523="",ISBLANK(Qualification!V533)),"",Qualification!V533)</f>
        <v/>
      </c>
    </row>
    <row r="524" spans="1:16">
      <c r="A524" s="26" t="str">
        <f>IF(Qualification!$A534&lt;&gt;"",IF(Qualification!C534&lt;&gt;"",IF(Qualification!C534="LOC.ID",CONCATENATE("LOC.",Qualification!AG$12),Qualification!C534),""),"")</f>
        <v/>
      </c>
      <c r="B524" s="51" t="str">
        <f>IF(A524&lt;&gt;"",Qualification!J534,"")</f>
        <v/>
      </c>
      <c r="C524" s="26" t="str">
        <f>IF(A524&lt;&gt;"",IF(Qualification!E534=TRUE,INDEX(codesex,MATCH(Qualification!D534,libsex,0)),Qualification!D534),"")</f>
        <v/>
      </c>
      <c r="D524" s="104" t="str">
        <f>IF(OR(A524="",ISBLANK(Qualification!F534)),"",Qualification!F534)</f>
        <v/>
      </c>
      <c r="E524" s="26" t="str">
        <f>IF(A524&lt;&gt;"",IF(Qualification!I534=TRUE,IF(INDEX(codegem,MATCH(Qualification!H534,libgem,0))&lt;8000,INDEX(codegem,MATCH(Qualification!H534,libgem,0)),""),Qualification!H534),"")</f>
        <v/>
      </c>
      <c r="F524" s="26" t="str">
        <f>IF(A524&lt;&gt;"",IF(Qualification!I534=TRUE,INDEX(codegemhist,MATCH(Qualification!H534,libgem,0)),""),"")</f>
        <v/>
      </c>
      <c r="G524" s="26" t="str">
        <f>IF(A524&lt;&gt;"",IF(Qualification!I534=TRUE,IF(INDEX(codegem,MATCH(Qualification!H534,libgem,0))&gt;=8000,INDEX(codegem,MATCH(Qualification!H534,libgem,0)),""),Qualification!H534),"")</f>
        <v/>
      </c>
      <c r="H524" s="26" t="str">
        <f>IF(A524&lt;&gt;"",IF(Qualification!Y534=TRUE,INDEX(libcatidinst,MATCH(Qualification!P534,libinst,0)),""),"")</f>
        <v/>
      </c>
      <c r="I524" s="26" t="str">
        <f>IF(OR(A524="",ISBLANK(Qualification!P534)),"",IF(Qualification!Y534=TRUE,INDEX(codeinst,MATCH(Qualification!P534,libinst,0)),Qualification!P534))</f>
        <v/>
      </c>
      <c r="J524" s="26" t="str">
        <f>IF(OR(A524="",ISBLANK(Qualification!Q534)),"",IF(Qualification!Z534=TRUE,INDEX(codetform,MATCH(Qualification!Q534,libtform,0)),Qualification!Q534))</f>
        <v/>
      </c>
      <c r="K524" s="26" t="str">
        <f t="shared" si="8"/>
        <v/>
      </c>
      <c r="L524" s="104" t="str">
        <f>IF(OR(A524="",ISBLANK(Qualification!R534)),"",Qualification!R534)</f>
        <v/>
      </c>
      <c r="M524" s="50" t="str">
        <f>IF(OR(A524="",ISBLANK(Qualification!S534)),"",Qualification!S534)</f>
        <v/>
      </c>
      <c r="N524" s="50" t="str">
        <f>IF(OR(A524="",ISBLANK(Qualification!T534)),"",IF(Qualification!AC534=TRUE,INDEX(coderesult,MATCH(Qualification!T534,libresult,0)),Qualification!T534))</f>
        <v/>
      </c>
      <c r="O524" s="50" t="str">
        <f>IF(OR(A524="",ISBLANK(Qualification!U534),Qualification!U534="-"),"",IF(ISNA(MATCH(Qualification!U534,libtwolang,0)),Qualification!U534,IF(Qualification!AC534=TRUE,INDEX(codetwolang,MATCH(Qualification!U534,libtwolang,0)),Qualification!U534)))</f>
        <v/>
      </c>
      <c r="P524" s="50" t="str">
        <f>IF(OR(A524="",ISBLANK(Qualification!V534)),"",Qualification!V534)</f>
        <v/>
      </c>
    </row>
    <row r="525" spans="1:16">
      <c r="A525" s="26" t="str">
        <f>IF(Qualification!$A535&lt;&gt;"",IF(Qualification!C535&lt;&gt;"",IF(Qualification!C535="LOC.ID",CONCATENATE("LOC.",Qualification!AG$12),Qualification!C535),""),"")</f>
        <v/>
      </c>
      <c r="B525" s="51" t="str">
        <f>IF(A525&lt;&gt;"",Qualification!J535,"")</f>
        <v/>
      </c>
      <c r="C525" s="26" t="str">
        <f>IF(A525&lt;&gt;"",IF(Qualification!E535=TRUE,INDEX(codesex,MATCH(Qualification!D535,libsex,0)),Qualification!D535),"")</f>
        <v/>
      </c>
      <c r="D525" s="104" t="str">
        <f>IF(OR(A525="",ISBLANK(Qualification!F535)),"",Qualification!F535)</f>
        <v/>
      </c>
      <c r="E525" s="26" t="str">
        <f>IF(A525&lt;&gt;"",IF(Qualification!I535=TRUE,IF(INDEX(codegem,MATCH(Qualification!H535,libgem,0))&lt;8000,INDEX(codegem,MATCH(Qualification!H535,libgem,0)),""),Qualification!H535),"")</f>
        <v/>
      </c>
      <c r="F525" s="26" t="str">
        <f>IF(A525&lt;&gt;"",IF(Qualification!I535=TRUE,INDEX(codegemhist,MATCH(Qualification!H535,libgem,0)),""),"")</f>
        <v/>
      </c>
      <c r="G525" s="26" t="str">
        <f>IF(A525&lt;&gt;"",IF(Qualification!I535=TRUE,IF(INDEX(codegem,MATCH(Qualification!H535,libgem,0))&gt;=8000,INDEX(codegem,MATCH(Qualification!H535,libgem,0)),""),Qualification!H535),"")</f>
        <v/>
      </c>
      <c r="H525" s="26" t="str">
        <f>IF(A525&lt;&gt;"",IF(Qualification!Y535=TRUE,INDEX(libcatidinst,MATCH(Qualification!P535,libinst,0)),""),"")</f>
        <v/>
      </c>
      <c r="I525" s="26" t="str">
        <f>IF(OR(A525="",ISBLANK(Qualification!P535)),"",IF(Qualification!Y535=TRUE,INDEX(codeinst,MATCH(Qualification!P535,libinst,0)),Qualification!P535))</f>
        <v/>
      </c>
      <c r="J525" s="26" t="str">
        <f>IF(OR(A525="",ISBLANK(Qualification!Q535)),"",IF(Qualification!Z535=TRUE,INDEX(codetform,MATCH(Qualification!Q535,libtform,0)),Qualification!Q535))</f>
        <v/>
      </c>
      <c r="K525" s="26" t="str">
        <f t="shared" si="8"/>
        <v/>
      </c>
      <c r="L525" s="104" t="str">
        <f>IF(OR(A525="",ISBLANK(Qualification!R535)),"",Qualification!R535)</f>
        <v/>
      </c>
      <c r="M525" s="50" t="str">
        <f>IF(OR(A525="",ISBLANK(Qualification!S535)),"",Qualification!S535)</f>
        <v/>
      </c>
      <c r="N525" s="50" t="str">
        <f>IF(OR(A525="",ISBLANK(Qualification!T535)),"",IF(Qualification!AC535=TRUE,INDEX(coderesult,MATCH(Qualification!T535,libresult,0)),Qualification!T535))</f>
        <v/>
      </c>
      <c r="O525" s="50" t="str">
        <f>IF(OR(A525="",ISBLANK(Qualification!U535),Qualification!U535="-"),"",IF(ISNA(MATCH(Qualification!U535,libtwolang,0)),Qualification!U535,IF(Qualification!AC535=TRUE,INDEX(codetwolang,MATCH(Qualification!U535,libtwolang,0)),Qualification!U535)))</f>
        <v/>
      </c>
      <c r="P525" s="50" t="str">
        <f>IF(OR(A525="",ISBLANK(Qualification!V535)),"",Qualification!V535)</f>
        <v/>
      </c>
    </row>
    <row r="526" spans="1:16">
      <c r="A526" s="26" t="str">
        <f>IF(Qualification!$A536&lt;&gt;"",IF(Qualification!C536&lt;&gt;"",IF(Qualification!C536="LOC.ID",CONCATENATE("LOC.",Qualification!AG$12),Qualification!C536),""),"")</f>
        <v/>
      </c>
      <c r="B526" s="51" t="str">
        <f>IF(A526&lt;&gt;"",Qualification!J536,"")</f>
        <v/>
      </c>
      <c r="C526" s="26" t="str">
        <f>IF(A526&lt;&gt;"",IF(Qualification!E536=TRUE,INDEX(codesex,MATCH(Qualification!D536,libsex,0)),Qualification!D536),"")</f>
        <v/>
      </c>
      <c r="D526" s="104" t="str">
        <f>IF(OR(A526="",ISBLANK(Qualification!F536)),"",Qualification!F536)</f>
        <v/>
      </c>
      <c r="E526" s="26" t="str">
        <f>IF(A526&lt;&gt;"",IF(Qualification!I536=TRUE,IF(INDEX(codegem,MATCH(Qualification!H536,libgem,0))&lt;8000,INDEX(codegem,MATCH(Qualification!H536,libgem,0)),""),Qualification!H536),"")</f>
        <v/>
      </c>
      <c r="F526" s="26" t="str">
        <f>IF(A526&lt;&gt;"",IF(Qualification!I536=TRUE,INDEX(codegemhist,MATCH(Qualification!H536,libgem,0)),""),"")</f>
        <v/>
      </c>
      <c r="G526" s="26" t="str">
        <f>IF(A526&lt;&gt;"",IF(Qualification!I536=TRUE,IF(INDEX(codegem,MATCH(Qualification!H536,libgem,0))&gt;=8000,INDEX(codegem,MATCH(Qualification!H536,libgem,0)),""),Qualification!H536),"")</f>
        <v/>
      </c>
      <c r="H526" s="26" t="str">
        <f>IF(A526&lt;&gt;"",IF(Qualification!Y536=TRUE,INDEX(libcatidinst,MATCH(Qualification!P536,libinst,0)),""),"")</f>
        <v/>
      </c>
      <c r="I526" s="26" t="str">
        <f>IF(OR(A526="",ISBLANK(Qualification!P536)),"",IF(Qualification!Y536=TRUE,INDEX(codeinst,MATCH(Qualification!P536,libinst,0)),Qualification!P536))</f>
        <v/>
      </c>
      <c r="J526" s="26" t="str">
        <f>IF(OR(A526="",ISBLANK(Qualification!Q536)),"",IF(Qualification!Z536=TRUE,INDEX(codetform,MATCH(Qualification!Q536,libtform,0)),Qualification!Q536))</f>
        <v/>
      </c>
      <c r="K526" s="26" t="str">
        <f t="shared" si="8"/>
        <v/>
      </c>
      <c r="L526" s="104" t="str">
        <f>IF(OR(A526="",ISBLANK(Qualification!R536)),"",Qualification!R536)</f>
        <v/>
      </c>
      <c r="M526" s="50" t="str">
        <f>IF(OR(A526="",ISBLANK(Qualification!S536)),"",Qualification!S536)</f>
        <v/>
      </c>
      <c r="N526" s="50" t="str">
        <f>IF(OR(A526="",ISBLANK(Qualification!T536)),"",IF(Qualification!AC536=TRUE,INDEX(coderesult,MATCH(Qualification!T536,libresult,0)),Qualification!T536))</f>
        <v/>
      </c>
      <c r="O526" s="50" t="str">
        <f>IF(OR(A526="",ISBLANK(Qualification!U536),Qualification!U536="-"),"",IF(ISNA(MATCH(Qualification!U536,libtwolang,0)),Qualification!U536,IF(Qualification!AC536=TRUE,INDEX(codetwolang,MATCH(Qualification!U536,libtwolang,0)),Qualification!U536)))</f>
        <v/>
      </c>
      <c r="P526" s="50" t="str">
        <f>IF(OR(A526="",ISBLANK(Qualification!V536)),"",Qualification!V536)</f>
        <v/>
      </c>
    </row>
    <row r="527" spans="1:16">
      <c r="A527" s="26" t="str">
        <f>IF(Qualification!$A537&lt;&gt;"",IF(Qualification!C537&lt;&gt;"",IF(Qualification!C537="LOC.ID",CONCATENATE("LOC.",Qualification!AG$12),Qualification!C537),""),"")</f>
        <v/>
      </c>
      <c r="B527" s="51" t="str">
        <f>IF(A527&lt;&gt;"",Qualification!J537,"")</f>
        <v/>
      </c>
      <c r="C527" s="26" t="str">
        <f>IF(A527&lt;&gt;"",IF(Qualification!E537=TRUE,INDEX(codesex,MATCH(Qualification!D537,libsex,0)),Qualification!D537),"")</f>
        <v/>
      </c>
      <c r="D527" s="104" t="str">
        <f>IF(OR(A527="",ISBLANK(Qualification!F537)),"",Qualification!F537)</f>
        <v/>
      </c>
      <c r="E527" s="26" t="str">
        <f>IF(A527&lt;&gt;"",IF(Qualification!I537=TRUE,IF(INDEX(codegem,MATCH(Qualification!H537,libgem,0))&lt;8000,INDEX(codegem,MATCH(Qualification!H537,libgem,0)),""),Qualification!H537),"")</f>
        <v/>
      </c>
      <c r="F527" s="26" t="str">
        <f>IF(A527&lt;&gt;"",IF(Qualification!I537=TRUE,INDEX(codegemhist,MATCH(Qualification!H537,libgem,0)),""),"")</f>
        <v/>
      </c>
      <c r="G527" s="26" t="str">
        <f>IF(A527&lt;&gt;"",IF(Qualification!I537=TRUE,IF(INDEX(codegem,MATCH(Qualification!H537,libgem,0))&gt;=8000,INDEX(codegem,MATCH(Qualification!H537,libgem,0)),""),Qualification!H537),"")</f>
        <v/>
      </c>
      <c r="H527" s="26" t="str">
        <f>IF(A527&lt;&gt;"",IF(Qualification!Y537=TRUE,INDEX(libcatidinst,MATCH(Qualification!P537,libinst,0)),""),"")</f>
        <v/>
      </c>
      <c r="I527" s="26" t="str">
        <f>IF(OR(A527="",ISBLANK(Qualification!P537)),"",IF(Qualification!Y537=TRUE,INDEX(codeinst,MATCH(Qualification!P537,libinst,0)),Qualification!P537))</f>
        <v/>
      </c>
      <c r="J527" s="26" t="str">
        <f>IF(OR(A527="",ISBLANK(Qualification!Q537)),"",IF(Qualification!Z537=TRUE,INDEX(codetform,MATCH(Qualification!Q537,libtform,0)),Qualification!Q537))</f>
        <v/>
      </c>
      <c r="K527" s="26" t="str">
        <f t="shared" si="8"/>
        <v/>
      </c>
      <c r="L527" s="104" t="str">
        <f>IF(OR(A527="",ISBLANK(Qualification!R537)),"",Qualification!R537)</f>
        <v/>
      </c>
      <c r="M527" s="50" t="str">
        <f>IF(OR(A527="",ISBLANK(Qualification!S537)),"",Qualification!S537)</f>
        <v/>
      </c>
      <c r="N527" s="50" t="str">
        <f>IF(OR(A527="",ISBLANK(Qualification!T537)),"",IF(Qualification!AC537=TRUE,INDEX(coderesult,MATCH(Qualification!T537,libresult,0)),Qualification!T537))</f>
        <v/>
      </c>
      <c r="O527" s="50" t="str">
        <f>IF(OR(A527="",ISBLANK(Qualification!U537),Qualification!U537="-"),"",IF(ISNA(MATCH(Qualification!U537,libtwolang,0)),Qualification!U537,IF(Qualification!AC537=TRUE,INDEX(codetwolang,MATCH(Qualification!U537,libtwolang,0)),Qualification!U537)))</f>
        <v/>
      </c>
      <c r="P527" s="50" t="str">
        <f>IF(OR(A527="",ISBLANK(Qualification!V537)),"",Qualification!V537)</f>
        <v/>
      </c>
    </row>
    <row r="528" spans="1:16">
      <c r="A528" s="26" t="str">
        <f>IF(Qualification!$A538&lt;&gt;"",IF(Qualification!C538&lt;&gt;"",IF(Qualification!C538="LOC.ID",CONCATENATE("LOC.",Qualification!AG$12),Qualification!C538),""),"")</f>
        <v/>
      </c>
      <c r="B528" s="51" t="str">
        <f>IF(A528&lt;&gt;"",Qualification!J538,"")</f>
        <v/>
      </c>
      <c r="C528" s="26" t="str">
        <f>IF(A528&lt;&gt;"",IF(Qualification!E538=TRUE,INDEX(codesex,MATCH(Qualification!D538,libsex,0)),Qualification!D538),"")</f>
        <v/>
      </c>
      <c r="D528" s="104" t="str">
        <f>IF(OR(A528="",ISBLANK(Qualification!F538)),"",Qualification!F538)</f>
        <v/>
      </c>
      <c r="E528" s="26" t="str">
        <f>IF(A528&lt;&gt;"",IF(Qualification!I538=TRUE,IF(INDEX(codegem,MATCH(Qualification!H538,libgem,0))&lt;8000,INDEX(codegem,MATCH(Qualification!H538,libgem,0)),""),Qualification!H538),"")</f>
        <v/>
      </c>
      <c r="F528" s="26" t="str">
        <f>IF(A528&lt;&gt;"",IF(Qualification!I538=TRUE,INDEX(codegemhist,MATCH(Qualification!H538,libgem,0)),""),"")</f>
        <v/>
      </c>
      <c r="G528" s="26" t="str">
        <f>IF(A528&lt;&gt;"",IF(Qualification!I538=TRUE,IF(INDEX(codegem,MATCH(Qualification!H538,libgem,0))&gt;=8000,INDEX(codegem,MATCH(Qualification!H538,libgem,0)),""),Qualification!H538),"")</f>
        <v/>
      </c>
      <c r="H528" s="26" t="str">
        <f>IF(A528&lt;&gt;"",IF(Qualification!Y538=TRUE,INDEX(libcatidinst,MATCH(Qualification!P538,libinst,0)),""),"")</f>
        <v/>
      </c>
      <c r="I528" s="26" t="str">
        <f>IF(OR(A528="",ISBLANK(Qualification!P538)),"",IF(Qualification!Y538=TRUE,INDEX(codeinst,MATCH(Qualification!P538,libinst,0)),Qualification!P538))</f>
        <v/>
      </c>
      <c r="J528" s="26" t="str">
        <f>IF(OR(A528="",ISBLANK(Qualification!Q538)),"",IF(Qualification!Z538=TRUE,INDEX(codetform,MATCH(Qualification!Q538,libtform,0)),Qualification!Q538))</f>
        <v/>
      </c>
      <c r="K528" s="26" t="str">
        <f t="shared" si="8"/>
        <v/>
      </c>
      <c r="L528" s="104" t="str">
        <f>IF(OR(A528="",ISBLANK(Qualification!R538)),"",Qualification!R538)</f>
        <v/>
      </c>
      <c r="M528" s="50" t="str">
        <f>IF(OR(A528="",ISBLANK(Qualification!S538)),"",Qualification!S538)</f>
        <v/>
      </c>
      <c r="N528" s="50" t="str">
        <f>IF(OR(A528="",ISBLANK(Qualification!T538)),"",IF(Qualification!AC538=TRUE,INDEX(coderesult,MATCH(Qualification!T538,libresult,0)),Qualification!T538))</f>
        <v/>
      </c>
      <c r="O528" s="50" t="str">
        <f>IF(OR(A528="",ISBLANK(Qualification!U538),Qualification!U538="-"),"",IF(ISNA(MATCH(Qualification!U538,libtwolang,0)),Qualification!U538,IF(Qualification!AC538=TRUE,INDEX(codetwolang,MATCH(Qualification!U538,libtwolang,0)),Qualification!U538)))</f>
        <v/>
      </c>
      <c r="P528" s="50" t="str">
        <f>IF(OR(A528="",ISBLANK(Qualification!V538)),"",Qualification!V538)</f>
        <v/>
      </c>
    </row>
    <row r="529" spans="1:16">
      <c r="A529" s="26" t="str">
        <f>IF(Qualification!$A539&lt;&gt;"",IF(Qualification!C539&lt;&gt;"",IF(Qualification!C539="LOC.ID",CONCATENATE("LOC.",Qualification!AG$12),Qualification!C539),""),"")</f>
        <v/>
      </c>
      <c r="B529" s="51" t="str">
        <f>IF(A529&lt;&gt;"",Qualification!J539,"")</f>
        <v/>
      </c>
      <c r="C529" s="26" t="str">
        <f>IF(A529&lt;&gt;"",IF(Qualification!E539=TRUE,INDEX(codesex,MATCH(Qualification!D539,libsex,0)),Qualification!D539),"")</f>
        <v/>
      </c>
      <c r="D529" s="104" t="str">
        <f>IF(OR(A529="",ISBLANK(Qualification!F539)),"",Qualification!F539)</f>
        <v/>
      </c>
      <c r="E529" s="26" t="str">
        <f>IF(A529&lt;&gt;"",IF(Qualification!I539=TRUE,IF(INDEX(codegem,MATCH(Qualification!H539,libgem,0))&lt;8000,INDEX(codegem,MATCH(Qualification!H539,libgem,0)),""),Qualification!H539),"")</f>
        <v/>
      </c>
      <c r="F529" s="26" t="str">
        <f>IF(A529&lt;&gt;"",IF(Qualification!I539=TRUE,INDEX(codegemhist,MATCH(Qualification!H539,libgem,0)),""),"")</f>
        <v/>
      </c>
      <c r="G529" s="26" t="str">
        <f>IF(A529&lt;&gt;"",IF(Qualification!I539=TRUE,IF(INDEX(codegem,MATCH(Qualification!H539,libgem,0))&gt;=8000,INDEX(codegem,MATCH(Qualification!H539,libgem,0)),""),Qualification!H539),"")</f>
        <v/>
      </c>
      <c r="H529" s="26" t="str">
        <f>IF(A529&lt;&gt;"",IF(Qualification!Y539=TRUE,INDEX(libcatidinst,MATCH(Qualification!P539,libinst,0)),""),"")</f>
        <v/>
      </c>
      <c r="I529" s="26" t="str">
        <f>IF(OR(A529="",ISBLANK(Qualification!P539)),"",IF(Qualification!Y539=TRUE,INDEX(codeinst,MATCH(Qualification!P539,libinst,0)),Qualification!P539))</f>
        <v/>
      </c>
      <c r="J529" s="26" t="str">
        <f>IF(OR(A529="",ISBLANK(Qualification!Q539)),"",IF(Qualification!Z539=TRUE,INDEX(codetform,MATCH(Qualification!Q539,libtform,0)),Qualification!Q539))</f>
        <v/>
      </c>
      <c r="K529" s="26" t="str">
        <f t="shared" si="8"/>
        <v/>
      </c>
      <c r="L529" s="104" t="str">
        <f>IF(OR(A529="",ISBLANK(Qualification!R539)),"",Qualification!R539)</f>
        <v/>
      </c>
      <c r="M529" s="50" t="str">
        <f>IF(OR(A529="",ISBLANK(Qualification!S539)),"",Qualification!S539)</f>
        <v/>
      </c>
      <c r="N529" s="50" t="str">
        <f>IF(OR(A529="",ISBLANK(Qualification!T539)),"",IF(Qualification!AC539=TRUE,INDEX(coderesult,MATCH(Qualification!T539,libresult,0)),Qualification!T539))</f>
        <v/>
      </c>
      <c r="O529" s="50" t="str">
        <f>IF(OR(A529="",ISBLANK(Qualification!U539),Qualification!U539="-"),"",IF(ISNA(MATCH(Qualification!U539,libtwolang,0)),Qualification!U539,IF(Qualification!AC539=TRUE,INDEX(codetwolang,MATCH(Qualification!U539,libtwolang,0)),Qualification!U539)))</f>
        <v/>
      </c>
      <c r="P529" s="50" t="str">
        <f>IF(OR(A529="",ISBLANK(Qualification!V539)),"",Qualification!V539)</f>
        <v/>
      </c>
    </row>
    <row r="530" spans="1:16">
      <c r="A530" s="26" t="str">
        <f>IF(Qualification!$A540&lt;&gt;"",IF(Qualification!C540&lt;&gt;"",IF(Qualification!C540="LOC.ID",CONCATENATE("LOC.",Qualification!AG$12),Qualification!C540),""),"")</f>
        <v/>
      </c>
      <c r="B530" s="51" t="str">
        <f>IF(A530&lt;&gt;"",Qualification!J540,"")</f>
        <v/>
      </c>
      <c r="C530" s="26" t="str">
        <f>IF(A530&lt;&gt;"",IF(Qualification!E540=TRUE,INDEX(codesex,MATCH(Qualification!D540,libsex,0)),Qualification!D540),"")</f>
        <v/>
      </c>
      <c r="D530" s="104" t="str">
        <f>IF(OR(A530="",ISBLANK(Qualification!F540)),"",Qualification!F540)</f>
        <v/>
      </c>
      <c r="E530" s="26" t="str">
        <f>IF(A530&lt;&gt;"",IF(Qualification!I540=TRUE,IF(INDEX(codegem,MATCH(Qualification!H540,libgem,0))&lt;8000,INDEX(codegem,MATCH(Qualification!H540,libgem,0)),""),Qualification!H540),"")</f>
        <v/>
      </c>
      <c r="F530" s="26" t="str">
        <f>IF(A530&lt;&gt;"",IF(Qualification!I540=TRUE,INDEX(codegemhist,MATCH(Qualification!H540,libgem,0)),""),"")</f>
        <v/>
      </c>
      <c r="G530" s="26" t="str">
        <f>IF(A530&lt;&gt;"",IF(Qualification!I540=TRUE,IF(INDEX(codegem,MATCH(Qualification!H540,libgem,0))&gt;=8000,INDEX(codegem,MATCH(Qualification!H540,libgem,0)),""),Qualification!H540),"")</f>
        <v/>
      </c>
      <c r="H530" s="26" t="str">
        <f>IF(A530&lt;&gt;"",IF(Qualification!Y540=TRUE,INDEX(libcatidinst,MATCH(Qualification!P540,libinst,0)),""),"")</f>
        <v/>
      </c>
      <c r="I530" s="26" t="str">
        <f>IF(OR(A530="",ISBLANK(Qualification!P540)),"",IF(Qualification!Y540=TRUE,INDEX(codeinst,MATCH(Qualification!P540,libinst,0)),Qualification!P540))</f>
        <v/>
      </c>
      <c r="J530" s="26" t="str">
        <f>IF(OR(A530="",ISBLANK(Qualification!Q540)),"",IF(Qualification!Z540=TRUE,INDEX(codetform,MATCH(Qualification!Q540,libtform,0)),Qualification!Q540))</f>
        <v/>
      </c>
      <c r="K530" s="26" t="str">
        <f t="shared" si="8"/>
        <v/>
      </c>
      <c r="L530" s="104" t="str">
        <f>IF(OR(A530="",ISBLANK(Qualification!R540)),"",Qualification!R540)</f>
        <v/>
      </c>
      <c r="M530" s="50" t="str">
        <f>IF(OR(A530="",ISBLANK(Qualification!S540)),"",Qualification!S540)</f>
        <v/>
      </c>
      <c r="N530" s="50" t="str">
        <f>IF(OR(A530="",ISBLANK(Qualification!T540)),"",IF(Qualification!AC540=TRUE,INDEX(coderesult,MATCH(Qualification!T540,libresult,0)),Qualification!T540))</f>
        <v/>
      </c>
      <c r="O530" s="50" t="str">
        <f>IF(OR(A530="",ISBLANK(Qualification!U540),Qualification!U540="-"),"",IF(ISNA(MATCH(Qualification!U540,libtwolang,0)),Qualification!U540,IF(Qualification!AC540=TRUE,INDEX(codetwolang,MATCH(Qualification!U540,libtwolang,0)),Qualification!U540)))</f>
        <v/>
      </c>
      <c r="P530" s="50" t="str">
        <f>IF(OR(A530="",ISBLANK(Qualification!V540)),"",Qualification!V540)</f>
        <v/>
      </c>
    </row>
    <row r="531" spans="1:16">
      <c r="A531" s="26" t="str">
        <f>IF(Qualification!$A541&lt;&gt;"",IF(Qualification!C541&lt;&gt;"",IF(Qualification!C541="LOC.ID",CONCATENATE("LOC.",Qualification!AG$12),Qualification!C541),""),"")</f>
        <v/>
      </c>
      <c r="B531" s="51" t="str">
        <f>IF(A531&lt;&gt;"",Qualification!J541,"")</f>
        <v/>
      </c>
      <c r="C531" s="26" t="str">
        <f>IF(A531&lt;&gt;"",IF(Qualification!E541=TRUE,INDEX(codesex,MATCH(Qualification!D541,libsex,0)),Qualification!D541),"")</f>
        <v/>
      </c>
      <c r="D531" s="104" t="str">
        <f>IF(OR(A531="",ISBLANK(Qualification!F541)),"",Qualification!F541)</f>
        <v/>
      </c>
      <c r="E531" s="26" t="str">
        <f>IF(A531&lt;&gt;"",IF(Qualification!I541=TRUE,IF(INDEX(codegem,MATCH(Qualification!H541,libgem,0))&lt;8000,INDEX(codegem,MATCH(Qualification!H541,libgem,0)),""),Qualification!H541),"")</f>
        <v/>
      </c>
      <c r="F531" s="26" t="str">
        <f>IF(A531&lt;&gt;"",IF(Qualification!I541=TRUE,INDEX(codegemhist,MATCH(Qualification!H541,libgem,0)),""),"")</f>
        <v/>
      </c>
      <c r="G531" s="26" t="str">
        <f>IF(A531&lt;&gt;"",IF(Qualification!I541=TRUE,IF(INDEX(codegem,MATCH(Qualification!H541,libgem,0))&gt;=8000,INDEX(codegem,MATCH(Qualification!H541,libgem,0)),""),Qualification!H541),"")</f>
        <v/>
      </c>
      <c r="H531" s="26" t="str">
        <f>IF(A531&lt;&gt;"",IF(Qualification!Y541=TRUE,INDEX(libcatidinst,MATCH(Qualification!P541,libinst,0)),""),"")</f>
        <v/>
      </c>
      <c r="I531" s="26" t="str">
        <f>IF(OR(A531="",ISBLANK(Qualification!P541)),"",IF(Qualification!Y541=TRUE,INDEX(codeinst,MATCH(Qualification!P541,libinst,0)),Qualification!P541))</f>
        <v/>
      </c>
      <c r="J531" s="26" t="str">
        <f>IF(OR(A531="",ISBLANK(Qualification!Q541)),"",IF(Qualification!Z541=TRUE,INDEX(codetform,MATCH(Qualification!Q541,libtform,0)),Qualification!Q541))</f>
        <v/>
      </c>
      <c r="K531" s="26" t="str">
        <f t="shared" si="8"/>
        <v/>
      </c>
      <c r="L531" s="104" t="str">
        <f>IF(OR(A531="",ISBLANK(Qualification!R541)),"",Qualification!R541)</f>
        <v/>
      </c>
      <c r="M531" s="50" t="str">
        <f>IF(OR(A531="",ISBLANK(Qualification!S541)),"",Qualification!S541)</f>
        <v/>
      </c>
      <c r="N531" s="50" t="str">
        <f>IF(OR(A531="",ISBLANK(Qualification!T541)),"",IF(Qualification!AC541=TRUE,INDEX(coderesult,MATCH(Qualification!T541,libresult,0)),Qualification!T541))</f>
        <v/>
      </c>
      <c r="O531" s="50" t="str">
        <f>IF(OR(A531="",ISBLANK(Qualification!U541),Qualification!U541="-"),"",IF(ISNA(MATCH(Qualification!U541,libtwolang,0)),Qualification!U541,IF(Qualification!AC541=TRUE,INDEX(codetwolang,MATCH(Qualification!U541,libtwolang,0)),Qualification!U541)))</f>
        <v/>
      </c>
      <c r="P531" s="50" t="str">
        <f>IF(OR(A531="",ISBLANK(Qualification!V541)),"",Qualification!V541)</f>
        <v/>
      </c>
    </row>
    <row r="532" spans="1:16">
      <c r="A532" s="26" t="str">
        <f>IF(Qualification!$A542&lt;&gt;"",IF(Qualification!C542&lt;&gt;"",IF(Qualification!C542="LOC.ID",CONCATENATE("LOC.",Qualification!AG$12),Qualification!C542),""),"")</f>
        <v/>
      </c>
      <c r="B532" s="51" t="str">
        <f>IF(A532&lt;&gt;"",Qualification!J542,"")</f>
        <v/>
      </c>
      <c r="C532" s="26" t="str">
        <f>IF(A532&lt;&gt;"",IF(Qualification!E542=TRUE,INDEX(codesex,MATCH(Qualification!D542,libsex,0)),Qualification!D542),"")</f>
        <v/>
      </c>
      <c r="D532" s="104" t="str">
        <f>IF(OR(A532="",ISBLANK(Qualification!F542)),"",Qualification!F542)</f>
        <v/>
      </c>
      <c r="E532" s="26" t="str">
        <f>IF(A532&lt;&gt;"",IF(Qualification!I542=TRUE,IF(INDEX(codegem,MATCH(Qualification!H542,libgem,0))&lt;8000,INDEX(codegem,MATCH(Qualification!H542,libgem,0)),""),Qualification!H542),"")</f>
        <v/>
      </c>
      <c r="F532" s="26" t="str">
        <f>IF(A532&lt;&gt;"",IF(Qualification!I542=TRUE,INDEX(codegemhist,MATCH(Qualification!H542,libgem,0)),""),"")</f>
        <v/>
      </c>
      <c r="G532" s="26" t="str">
        <f>IF(A532&lt;&gt;"",IF(Qualification!I542=TRUE,IF(INDEX(codegem,MATCH(Qualification!H542,libgem,0))&gt;=8000,INDEX(codegem,MATCH(Qualification!H542,libgem,0)),""),Qualification!H542),"")</f>
        <v/>
      </c>
      <c r="H532" s="26" t="str">
        <f>IF(A532&lt;&gt;"",IF(Qualification!Y542=TRUE,INDEX(libcatidinst,MATCH(Qualification!P542,libinst,0)),""),"")</f>
        <v/>
      </c>
      <c r="I532" s="26" t="str">
        <f>IF(OR(A532="",ISBLANK(Qualification!P542)),"",IF(Qualification!Y542=TRUE,INDEX(codeinst,MATCH(Qualification!P542,libinst,0)),Qualification!P542))</f>
        <v/>
      </c>
      <c r="J532" s="26" t="str">
        <f>IF(OR(A532="",ISBLANK(Qualification!Q542)),"",IF(Qualification!Z542=TRUE,INDEX(codetform,MATCH(Qualification!Q542,libtform,0)),Qualification!Q542))</f>
        <v/>
      </c>
      <c r="K532" s="26" t="str">
        <f t="shared" si="8"/>
        <v/>
      </c>
      <c r="L532" s="104" t="str">
        <f>IF(OR(A532="",ISBLANK(Qualification!R542)),"",Qualification!R542)</f>
        <v/>
      </c>
      <c r="M532" s="50" t="str">
        <f>IF(OR(A532="",ISBLANK(Qualification!S542)),"",Qualification!S542)</f>
        <v/>
      </c>
      <c r="N532" s="50" t="str">
        <f>IF(OR(A532="",ISBLANK(Qualification!T542)),"",IF(Qualification!AC542=TRUE,INDEX(coderesult,MATCH(Qualification!T542,libresult,0)),Qualification!T542))</f>
        <v/>
      </c>
      <c r="O532" s="50" t="str">
        <f>IF(OR(A532="",ISBLANK(Qualification!U542),Qualification!U542="-"),"",IF(ISNA(MATCH(Qualification!U542,libtwolang,0)),Qualification!U542,IF(Qualification!AC542=TRUE,INDEX(codetwolang,MATCH(Qualification!U542,libtwolang,0)),Qualification!U542)))</f>
        <v/>
      </c>
      <c r="P532" s="50" t="str">
        <f>IF(OR(A532="",ISBLANK(Qualification!V542)),"",Qualification!V542)</f>
        <v/>
      </c>
    </row>
    <row r="533" spans="1:16">
      <c r="A533" s="26" t="str">
        <f>IF(Qualification!$A543&lt;&gt;"",IF(Qualification!C543&lt;&gt;"",IF(Qualification!C543="LOC.ID",CONCATENATE("LOC.",Qualification!AG$12),Qualification!C543),""),"")</f>
        <v/>
      </c>
      <c r="B533" s="51" t="str">
        <f>IF(A533&lt;&gt;"",Qualification!J543,"")</f>
        <v/>
      </c>
      <c r="C533" s="26" t="str">
        <f>IF(A533&lt;&gt;"",IF(Qualification!E543=TRUE,INDEX(codesex,MATCH(Qualification!D543,libsex,0)),Qualification!D543),"")</f>
        <v/>
      </c>
      <c r="D533" s="104" t="str">
        <f>IF(OR(A533="",ISBLANK(Qualification!F543)),"",Qualification!F543)</f>
        <v/>
      </c>
      <c r="E533" s="26" t="str">
        <f>IF(A533&lt;&gt;"",IF(Qualification!I543=TRUE,IF(INDEX(codegem,MATCH(Qualification!H543,libgem,0))&lt;8000,INDEX(codegem,MATCH(Qualification!H543,libgem,0)),""),Qualification!H543),"")</f>
        <v/>
      </c>
      <c r="F533" s="26" t="str">
        <f>IF(A533&lt;&gt;"",IF(Qualification!I543=TRUE,INDEX(codegemhist,MATCH(Qualification!H543,libgem,0)),""),"")</f>
        <v/>
      </c>
      <c r="G533" s="26" t="str">
        <f>IF(A533&lt;&gt;"",IF(Qualification!I543=TRUE,IF(INDEX(codegem,MATCH(Qualification!H543,libgem,0))&gt;=8000,INDEX(codegem,MATCH(Qualification!H543,libgem,0)),""),Qualification!H543),"")</f>
        <v/>
      </c>
      <c r="H533" s="26" t="str">
        <f>IF(A533&lt;&gt;"",IF(Qualification!Y543=TRUE,INDEX(libcatidinst,MATCH(Qualification!P543,libinst,0)),""),"")</f>
        <v/>
      </c>
      <c r="I533" s="26" t="str">
        <f>IF(OR(A533="",ISBLANK(Qualification!P543)),"",IF(Qualification!Y543=TRUE,INDEX(codeinst,MATCH(Qualification!P543,libinst,0)),Qualification!P543))</f>
        <v/>
      </c>
      <c r="J533" s="26" t="str">
        <f>IF(OR(A533="",ISBLANK(Qualification!Q543)),"",IF(Qualification!Z543=TRUE,INDEX(codetform,MATCH(Qualification!Q543,libtform,0)),Qualification!Q543))</f>
        <v/>
      </c>
      <c r="K533" s="26" t="str">
        <f t="shared" si="8"/>
        <v/>
      </c>
      <c r="L533" s="104" t="str">
        <f>IF(OR(A533="",ISBLANK(Qualification!R543)),"",Qualification!R543)</f>
        <v/>
      </c>
      <c r="M533" s="50" t="str">
        <f>IF(OR(A533="",ISBLANK(Qualification!S543)),"",Qualification!S543)</f>
        <v/>
      </c>
      <c r="N533" s="50" t="str">
        <f>IF(OR(A533="",ISBLANK(Qualification!T543)),"",IF(Qualification!AC543=TRUE,INDEX(coderesult,MATCH(Qualification!T543,libresult,0)),Qualification!T543))</f>
        <v/>
      </c>
      <c r="O533" s="50" t="str">
        <f>IF(OR(A533="",ISBLANK(Qualification!U543),Qualification!U543="-"),"",IF(ISNA(MATCH(Qualification!U543,libtwolang,0)),Qualification!U543,IF(Qualification!AC543=TRUE,INDEX(codetwolang,MATCH(Qualification!U543,libtwolang,0)),Qualification!U543)))</f>
        <v/>
      </c>
      <c r="P533" s="50" t="str">
        <f>IF(OR(A533="",ISBLANK(Qualification!V543)),"",Qualification!V543)</f>
        <v/>
      </c>
    </row>
    <row r="534" spans="1:16">
      <c r="A534" s="26" t="str">
        <f>IF(Qualification!$A544&lt;&gt;"",IF(Qualification!C544&lt;&gt;"",IF(Qualification!C544="LOC.ID",CONCATENATE("LOC.",Qualification!AG$12),Qualification!C544),""),"")</f>
        <v/>
      </c>
      <c r="B534" s="51" t="str">
        <f>IF(A534&lt;&gt;"",Qualification!J544,"")</f>
        <v/>
      </c>
      <c r="C534" s="26" t="str">
        <f>IF(A534&lt;&gt;"",IF(Qualification!E544=TRUE,INDEX(codesex,MATCH(Qualification!D544,libsex,0)),Qualification!D544),"")</f>
        <v/>
      </c>
      <c r="D534" s="104" t="str">
        <f>IF(OR(A534="",ISBLANK(Qualification!F544)),"",Qualification!F544)</f>
        <v/>
      </c>
      <c r="E534" s="26" t="str">
        <f>IF(A534&lt;&gt;"",IF(Qualification!I544=TRUE,IF(INDEX(codegem,MATCH(Qualification!H544,libgem,0))&lt;8000,INDEX(codegem,MATCH(Qualification!H544,libgem,0)),""),Qualification!H544),"")</f>
        <v/>
      </c>
      <c r="F534" s="26" t="str">
        <f>IF(A534&lt;&gt;"",IF(Qualification!I544=TRUE,INDEX(codegemhist,MATCH(Qualification!H544,libgem,0)),""),"")</f>
        <v/>
      </c>
      <c r="G534" s="26" t="str">
        <f>IF(A534&lt;&gt;"",IF(Qualification!I544=TRUE,IF(INDEX(codegem,MATCH(Qualification!H544,libgem,0))&gt;=8000,INDEX(codegem,MATCH(Qualification!H544,libgem,0)),""),Qualification!H544),"")</f>
        <v/>
      </c>
      <c r="H534" s="26" t="str">
        <f>IF(A534&lt;&gt;"",IF(Qualification!Y544=TRUE,INDEX(libcatidinst,MATCH(Qualification!P544,libinst,0)),""),"")</f>
        <v/>
      </c>
      <c r="I534" s="26" t="str">
        <f>IF(OR(A534="",ISBLANK(Qualification!P544)),"",IF(Qualification!Y544=TRUE,INDEX(codeinst,MATCH(Qualification!P544,libinst,0)),Qualification!P544))</f>
        <v/>
      </c>
      <c r="J534" s="26" t="str">
        <f>IF(OR(A534="",ISBLANK(Qualification!Q544)),"",IF(Qualification!Z544=TRUE,INDEX(codetform,MATCH(Qualification!Q544,libtform,0)),Qualification!Q544))</f>
        <v/>
      </c>
      <c r="K534" s="26" t="str">
        <f t="shared" si="8"/>
        <v/>
      </c>
      <c r="L534" s="104" t="str">
        <f>IF(OR(A534="",ISBLANK(Qualification!R544)),"",Qualification!R544)</f>
        <v/>
      </c>
      <c r="M534" s="50" t="str">
        <f>IF(OR(A534="",ISBLANK(Qualification!S544)),"",Qualification!S544)</f>
        <v/>
      </c>
      <c r="N534" s="50" t="str">
        <f>IF(OR(A534="",ISBLANK(Qualification!T544)),"",IF(Qualification!AC544=TRUE,INDEX(coderesult,MATCH(Qualification!T544,libresult,0)),Qualification!T544))</f>
        <v/>
      </c>
      <c r="O534" s="50" t="str">
        <f>IF(OR(A534="",ISBLANK(Qualification!U544),Qualification!U544="-"),"",IF(ISNA(MATCH(Qualification!U544,libtwolang,0)),Qualification!U544,IF(Qualification!AC544=TRUE,INDEX(codetwolang,MATCH(Qualification!U544,libtwolang,0)),Qualification!U544)))</f>
        <v/>
      </c>
      <c r="P534" s="50" t="str">
        <f>IF(OR(A534="",ISBLANK(Qualification!V544)),"",Qualification!V544)</f>
        <v/>
      </c>
    </row>
    <row r="535" spans="1:16">
      <c r="A535" s="26" t="str">
        <f>IF(Qualification!$A545&lt;&gt;"",IF(Qualification!C545&lt;&gt;"",IF(Qualification!C545="LOC.ID",CONCATENATE("LOC.",Qualification!AG$12),Qualification!C545),""),"")</f>
        <v/>
      </c>
      <c r="B535" s="51" t="str">
        <f>IF(A535&lt;&gt;"",Qualification!J545,"")</f>
        <v/>
      </c>
      <c r="C535" s="26" t="str">
        <f>IF(A535&lt;&gt;"",IF(Qualification!E545=TRUE,INDEX(codesex,MATCH(Qualification!D545,libsex,0)),Qualification!D545),"")</f>
        <v/>
      </c>
      <c r="D535" s="104" t="str">
        <f>IF(OR(A535="",ISBLANK(Qualification!F545)),"",Qualification!F545)</f>
        <v/>
      </c>
      <c r="E535" s="26" t="str">
        <f>IF(A535&lt;&gt;"",IF(Qualification!I545=TRUE,IF(INDEX(codegem,MATCH(Qualification!H545,libgem,0))&lt;8000,INDEX(codegem,MATCH(Qualification!H545,libgem,0)),""),Qualification!H545),"")</f>
        <v/>
      </c>
      <c r="F535" s="26" t="str">
        <f>IF(A535&lt;&gt;"",IF(Qualification!I545=TRUE,INDEX(codegemhist,MATCH(Qualification!H545,libgem,0)),""),"")</f>
        <v/>
      </c>
      <c r="G535" s="26" t="str">
        <f>IF(A535&lt;&gt;"",IF(Qualification!I545=TRUE,IF(INDEX(codegem,MATCH(Qualification!H545,libgem,0))&gt;=8000,INDEX(codegem,MATCH(Qualification!H545,libgem,0)),""),Qualification!H545),"")</f>
        <v/>
      </c>
      <c r="H535" s="26" t="str">
        <f>IF(A535&lt;&gt;"",IF(Qualification!Y545=TRUE,INDEX(libcatidinst,MATCH(Qualification!P545,libinst,0)),""),"")</f>
        <v/>
      </c>
      <c r="I535" s="26" t="str">
        <f>IF(OR(A535="",ISBLANK(Qualification!P545)),"",IF(Qualification!Y545=TRUE,INDEX(codeinst,MATCH(Qualification!P545,libinst,0)),Qualification!P545))</f>
        <v/>
      </c>
      <c r="J535" s="26" t="str">
        <f>IF(OR(A535="",ISBLANK(Qualification!Q545)),"",IF(Qualification!Z545=TRUE,INDEX(codetform,MATCH(Qualification!Q545,libtform,0)),Qualification!Q545))</f>
        <v/>
      </c>
      <c r="K535" s="26" t="str">
        <f t="shared" si="8"/>
        <v/>
      </c>
      <c r="L535" s="104" t="str">
        <f>IF(OR(A535="",ISBLANK(Qualification!R545)),"",Qualification!R545)</f>
        <v/>
      </c>
      <c r="M535" s="50" t="str">
        <f>IF(OR(A535="",ISBLANK(Qualification!S545)),"",Qualification!S545)</f>
        <v/>
      </c>
      <c r="N535" s="50" t="str">
        <f>IF(OR(A535="",ISBLANK(Qualification!T545)),"",IF(Qualification!AC545=TRUE,INDEX(coderesult,MATCH(Qualification!T545,libresult,0)),Qualification!T545))</f>
        <v/>
      </c>
      <c r="O535" s="50" t="str">
        <f>IF(OR(A535="",ISBLANK(Qualification!U545),Qualification!U545="-"),"",IF(ISNA(MATCH(Qualification!U545,libtwolang,0)),Qualification!U545,IF(Qualification!AC545=TRUE,INDEX(codetwolang,MATCH(Qualification!U545,libtwolang,0)),Qualification!U545)))</f>
        <v/>
      </c>
      <c r="P535" s="50" t="str">
        <f>IF(OR(A535="",ISBLANK(Qualification!V545)),"",Qualification!V545)</f>
        <v/>
      </c>
    </row>
    <row r="536" spans="1:16">
      <c r="A536" s="26" t="str">
        <f>IF(Qualification!$A546&lt;&gt;"",IF(Qualification!C546&lt;&gt;"",IF(Qualification!C546="LOC.ID",CONCATENATE("LOC.",Qualification!AG$12),Qualification!C546),""),"")</f>
        <v/>
      </c>
      <c r="B536" s="51" t="str">
        <f>IF(A536&lt;&gt;"",Qualification!J546,"")</f>
        <v/>
      </c>
      <c r="C536" s="26" t="str">
        <f>IF(A536&lt;&gt;"",IF(Qualification!E546=TRUE,INDEX(codesex,MATCH(Qualification!D546,libsex,0)),Qualification!D546),"")</f>
        <v/>
      </c>
      <c r="D536" s="104" t="str">
        <f>IF(OR(A536="",ISBLANK(Qualification!F546)),"",Qualification!F546)</f>
        <v/>
      </c>
      <c r="E536" s="26" t="str">
        <f>IF(A536&lt;&gt;"",IF(Qualification!I546=TRUE,IF(INDEX(codegem,MATCH(Qualification!H546,libgem,0))&lt;8000,INDEX(codegem,MATCH(Qualification!H546,libgem,0)),""),Qualification!H546),"")</f>
        <v/>
      </c>
      <c r="F536" s="26" t="str">
        <f>IF(A536&lt;&gt;"",IF(Qualification!I546=TRUE,INDEX(codegemhist,MATCH(Qualification!H546,libgem,0)),""),"")</f>
        <v/>
      </c>
      <c r="G536" s="26" t="str">
        <f>IF(A536&lt;&gt;"",IF(Qualification!I546=TRUE,IF(INDEX(codegem,MATCH(Qualification!H546,libgem,0))&gt;=8000,INDEX(codegem,MATCH(Qualification!H546,libgem,0)),""),Qualification!H546),"")</f>
        <v/>
      </c>
      <c r="H536" s="26" t="str">
        <f>IF(A536&lt;&gt;"",IF(Qualification!Y546=TRUE,INDEX(libcatidinst,MATCH(Qualification!P546,libinst,0)),""),"")</f>
        <v/>
      </c>
      <c r="I536" s="26" t="str">
        <f>IF(OR(A536="",ISBLANK(Qualification!P546)),"",IF(Qualification!Y546=TRUE,INDEX(codeinst,MATCH(Qualification!P546,libinst,0)),Qualification!P546))</f>
        <v/>
      </c>
      <c r="J536" s="26" t="str">
        <f>IF(OR(A536="",ISBLANK(Qualification!Q546)),"",IF(Qualification!Z546=TRUE,INDEX(codetform,MATCH(Qualification!Q546,libtform,0)),Qualification!Q546))</f>
        <v/>
      </c>
      <c r="K536" s="26" t="str">
        <f t="shared" si="8"/>
        <v/>
      </c>
      <c r="L536" s="104" t="str">
        <f>IF(OR(A536="",ISBLANK(Qualification!R546)),"",Qualification!R546)</f>
        <v/>
      </c>
      <c r="M536" s="50" t="str">
        <f>IF(OR(A536="",ISBLANK(Qualification!S546)),"",Qualification!S546)</f>
        <v/>
      </c>
      <c r="N536" s="50" t="str">
        <f>IF(OR(A536="",ISBLANK(Qualification!T546)),"",IF(Qualification!AC546=TRUE,INDEX(coderesult,MATCH(Qualification!T546,libresult,0)),Qualification!T546))</f>
        <v/>
      </c>
      <c r="O536" s="50" t="str">
        <f>IF(OR(A536="",ISBLANK(Qualification!U546),Qualification!U546="-"),"",IF(ISNA(MATCH(Qualification!U546,libtwolang,0)),Qualification!U546,IF(Qualification!AC546=TRUE,INDEX(codetwolang,MATCH(Qualification!U546,libtwolang,0)),Qualification!U546)))</f>
        <v/>
      </c>
      <c r="P536" s="50" t="str">
        <f>IF(OR(A536="",ISBLANK(Qualification!V546)),"",Qualification!V546)</f>
        <v/>
      </c>
    </row>
    <row r="537" spans="1:16">
      <c r="A537" s="26" t="str">
        <f>IF(Qualification!$A547&lt;&gt;"",IF(Qualification!C547&lt;&gt;"",IF(Qualification!C547="LOC.ID",CONCATENATE("LOC.",Qualification!AG$12),Qualification!C547),""),"")</f>
        <v/>
      </c>
      <c r="B537" s="51" t="str">
        <f>IF(A537&lt;&gt;"",Qualification!J547,"")</f>
        <v/>
      </c>
      <c r="C537" s="26" t="str">
        <f>IF(A537&lt;&gt;"",IF(Qualification!E547=TRUE,INDEX(codesex,MATCH(Qualification!D547,libsex,0)),Qualification!D547),"")</f>
        <v/>
      </c>
      <c r="D537" s="104" t="str">
        <f>IF(OR(A537="",ISBLANK(Qualification!F547)),"",Qualification!F547)</f>
        <v/>
      </c>
      <c r="E537" s="26" t="str">
        <f>IF(A537&lt;&gt;"",IF(Qualification!I547=TRUE,IF(INDEX(codegem,MATCH(Qualification!H547,libgem,0))&lt;8000,INDEX(codegem,MATCH(Qualification!H547,libgem,0)),""),Qualification!H547),"")</f>
        <v/>
      </c>
      <c r="F537" s="26" t="str">
        <f>IF(A537&lt;&gt;"",IF(Qualification!I547=TRUE,INDEX(codegemhist,MATCH(Qualification!H547,libgem,0)),""),"")</f>
        <v/>
      </c>
      <c r="G537" s="26" t="str">
        <f>IF(A537&lt;&gt;"",IF(Qualification!I547=TRUE,IF(INDEX(codegem,MATCH(Qualification!H547,libgem,0))&gt;=8000,INDEX(codegem,MATCH(Qualification!H547,libgem,0)),""),Qualification!H547),"")</f>
        <v/>
      </c>
      <c r="H537" s="26" t="str">
        <f>IF(A537&lt;&gt;"",IF(Qualification!Y547=TRUE,INDEX(libcatidinst,MATCH(Qualification!P547,libinst,0)),""),"")</f>
        <v/>
      </c>
      <c r="I537" s="26" t="str">
        <f>IF(OR(A537="",ISBLANK(Qualification!P547)),"",IF(Qualification!Y547=TRUE,INDEX(codeinst,MATCH(Qualification!P547,libinst,0)),Qualification!P547))</f>
        <v/>
      </c>
      <c r="J537" s="26" t="str">
        <f>IF(OR(A537="",ISBLANK(Qualification!Q547)),"",IF(Qualification!Z547=TRUE,INDEX(codetform,MATCH(Qualification!Q547,libtform,0)),Qualification!Q547))</f>
        <v/>
      </c>
      <c r="K537" s="26" t="str">
        <f t="shared" si="8"/>
        <v/>
      </c>
      <c r="L537" s="104" t="str">
        <f>IF(OR(A537="",ISBLANK(Qualification!R547)),"",Qualification!R547)</f>
        <v/>
      </c>
      <c r="M537" s="50" t="str">
        <f>IF(OR(A537="",ISBLANK(Qualification!S547)),"",Qualification!S547)</f>
        <v/>
      </c>
      <c r="N537" s="50" t="str">
        <f>IF(OR(A537="",ISBLANK(Qualification!T547)),"",IF(Qualification!AC547=TRUE,INDEX(coderesult,MATCH(Qualification!T547,libresult,0)),Qualification!T547))</f>
        <v/>
      </c>
      <c r="O537" s="50" t="str">
        <f>IF(OR(A537="",ISBLANK(Qualification!U547),Qualification!U547="-"),"",IF(ISNA(MATCH(Qualification!U547,libtwolang,0)),Qualification!U547,IF(Qualification!AC547=TRUE,INDEX(codetwolang,MATCH(Qualification!U547,libtwolang,0)),Qualification!U547)))</f>
        <v/>
      </c>
      <c r="P537" s="50" t="str">
        <f>IF(OR(A537="",ISBLANK(Qualification!V547)),"",Qualification!V547)</f>
        <v/>
      </c>
    </row>
    <row r="538" spans="1:16">
      <c r="A538" s="26" t="str">
        <f>IF(Qualification!$A548&lt;&gt;"",IF(Qualification!C548&lt;&gt;"",IF(Qualification!C548="LOC.ID",CONCATENATE("LOC.",Qualification!AG$12),Qualification!C548),""),"")</f>
        <v/>
      </c>
      <c r="B538" s="51" t="str">
        <f>IF(A538&lt;&gt;"",Qualification!J548,"")</f>
        <v/>
      </c>
      <c r="C538" s="26" t="str">
        <f>IF(A538&lt;&gt;"",IF(Qualification!E548=TRUE,INDEX(codesex,MATCH(Qualification!D548,libsex,0)),Qualification!D548),"")</f>
        <v/>
      </c>
      <c r="D538" s="104" t="str">
        <f>IF(OR(A538="",ISBLANK(Qualification!F548)),"",Qualification!F548)</f>
        <v/>
      </c>
      <c r="E538" s="26" t="str">
        <f>IF(A538&lt;&gt;"",IF(Qualification!I548=TRUE,IF(INDEX(codegem,MATCH(Qualification!H548,libgem,0))&lt;8000,INDEX(codegem,MATCH(Qualification!H548,libgem,0)),""),Qualification!H548),"")</f>
        <v/>
      </c>
      <c r="F538" s="26" t="str">
        <f>IF(A538&lt;&gt;"",IF(Qualification!I548=TRUE,INDEX(codegemhist,MATCH(Qualification!H548,libgem,0)),""),"")</f>
        <v/>
      </c>
      <c r="G538" s="26" t="str">
        <f>IF(A538&lt;&gt;"",IF(Qualification!I548=TRUE,IF(INDEX(codegem,MATCH(Qualification!H548,libgem,0))&gt;=8000,INDEX(codegem,MATCH(Qualification!H548,libgem,0)),""),Qualification!H548),"")</f>
        <v/>
      </c>
      <c r="H538" s="26" t="str">
        <f>IF(A538&lt;&gt;"",IF(Qualification!Y548=TRUE,INDEX(libcatidinst,MATCH(Qualification!P548,libinst,0)),""),"")</f>
        <v/>
      </c>
      <c r="I538" s="26" t="str">
        <f>IF(OR(A538="",ISBLANK(Qualification!P548)),"",IF(Qualification!Y548=TRUE,INDEX(codeinst,MATCH(Qualification!P548,libinst,0)),Qualification!P548))</f>
        <v/>
      </c>
      <c r="J538" s="26" t="str">
        <f>IF(OR(A538="",ISBLANK(Qualification!Q548)),"",IF(Qualification!Z548=TRUE,INDEX(codetform,MATCH(Qualification!Q548,libtform,0)),Qualification!Q548))</f>
        <v/>
      </c>
      <c r="K538" s="26" t="str">
        <f t="shared" si="8"/>
        <v/>
      </c>
      <c r="L538" s="104" t="str">
        <f>IF(OR(A538="",ISBLANK(Qualification!R548)),"",Qualification!R548)</f>
        <v/>
      </c>
      <c r="M538" s="50" t="str">
        <f>IF(OR(A538="",ISBLANK(Qualification!S548)),"",Qualification!S548)</f>
        <v/>
      </c>
      <c r="N538" s="50" t="str">
        <f>IF(OR(A538="",ISBLANK(Qualification!T548)),"",IF(Qualification!AC548=TRUE,INDEX(coderesult,MATCH(Qualification!T548,libresult,0)),Qualification!T548))</f>
        <v/>
      </c>
      <c r="O538" s="50" t="str">
        <f>IF(OR(A538="",ISBLANK(Qualification!U548),Qualification!U548="-"),"",IF(ISNA(MATCH(Qualification!U548,libtwolang,0)),Qualification!U548,IF(Qualification!AC548=TRUE,INDEX(codetwolang,MATCH(Qualification!U548,libtwolang,0)),Qualification!U548)))</f>
        <v/>
      </c>
      <c r="P538" s="50" t="str">
        <f>IF(OR(A538="",ISBLANK(Qualification!V548)),"",Qualification!V548)</f>
        <v/>
      </c>
    </row>
    <row r="539" spans="1:16">
      <c r="A539" s="26" t="str">
        <f>IF(Qualification!$A549&lt;&gt;"",IF(Qualification!C549&lt;&gt;"",IF(Qualification!C549="LOC.ID",CONCATENATE("LOC.",Qualification!AG$12),Qualification!C549),""),"")</f>
        <v/>
      </c>
      <c r="B539" s="51" t="str">
        <f>IF(A539&lt;&gt;"",Qualification!J549,"")</f>
        <v/>
      </c>
      <c r="C539" s="26" t="str">
        <f>IF(A539&lt;&gt;"",IF(Qualification!E549=TRUE,INDEX(codesex,MATCH(Qualification!D549,libsex,0)),Qualification!D549),"")</f>
        <v/>
      </c>
      <c r="D539" s="104" t="str">
        <f>IF(OR(A539="",ISBLANK(Qualification!F549)),"",Qualification!F549)</f>
        <v/>
      </c>
      <c r="E539" s="26" t="str">
        <f>IF(A539&lt;&gt;"",IF(Qualification!I549=TRUE,IF(INDEX(codegem,MATCH(Qualification!H549,libgem,0))&lt;8000,INDEX(codegem,MATCH(Qualification!H549,libgem,0)),""),Qualification!H549),"")</f>
        <v/>
      </c>
      <c r="F539" s="26" t="str">
        <f>IF(A539&lt;&gt;"",IF(Qualification!I549=TRUE,INDEX(codegemhist,MATCH(Qualification!H549,libgem,0)),""),"")</f>
        <v/>
      </c>
      <c r="G539" s="26" t="str">
        <f>IF(A539&lt;&gt;"",IF(Qualification!I549=TRUE,IF(INDEX(codegem,MATCH(Qualification!H549,libgem,0))&gt;=8000,INDEX(codegem,MATCH(Qualification!H549,libgem,0)),""),Qualification!H549),"")</f>
        <v/>
      </c>
      <c r="H539" s="26" t="str">
        <f>IF(A539&lt;&gt;"",IF(Qualification!Y549=TRUE,INDEX(libcatidinst,MATCH(Qualification!P549,libinst,0)),""),"")</f>
        <v/>
      </c>
      <c r="I539" s="26" t="str">
        <f>IF(OR(A539="",ISBLANK(Qualification!P549)),"",IF(Qualification!Y549=TRUE,INDEX(codeinst,MATCH(Qualification!P549,libinst,0)),Qualification!P549))</f>
        <v/>
      </c>
      <c r="J539" s="26" t="str">
        <f>IF(OR(A539="",ISBLANK(Qualification!Q549)),"",IF(Qualification!Z549=TRUE,INDEX(codetform,MATCH(Qualification!Q549,libtform,0)),Qualification!Q549))</f>
        <v/>
      </c>
      <c r="K539" s="26" t="str">
        <f t="shared" si="8"/>
        <v/>
      </c>
      <c r="L539" s="104" t="str">
        <f>IF(OR(A539="",ISBLANK(Qualification!R549)),"",Qualification!R549)</f>
        <v/>
      </c>
      <c r="M539" s="50" t="str">
        <f>IF(OR(A539="",ISBLANK(Qualification!S549)),"",Qualification!S549)</f>
        <v/>
      </c>
      <c r="N539" s="50" t="str">
        <f>IF(OR(A539="",ISBLANK(Qualification!T549)),"",IF(Qualification!AC549=TRUE,INDEX(coderesult,MATCH(Qualification!T549,libresult,0)),Qualification!T549))</f>
        <v/>
      </c>
      <c r="O539" s="50" t="str">
        <f>IF(OR(A539="",ISBLANK(Qualification!U549),Qualification!U549="-"),"",IF(ISNA(MATCH(Qualification!U549,libtwolang,0)),Qualification!U549,IF(Qualification!AC549=TRUE,INDEX(codetwolang,MATCH(Qualification!U549,libtwolang,0)),Qualification!U549)))</f>
        <v/>
      </c>
      <c r="P539" s="50" t="str">
        <f>IF(OR(A539="",ISBLANK(Qualification!V549)),"",Qualification!V549)</f>
        <v/>
      </c>
    </row>
    <row r="540" spans="1:16">
      <c r="A540" s="26" t="str">
        <f>IF(Qualification!$A550&lt;&gt;"",IF(Qualification!C550&lt;&gt;"",IF(Qualification!C550="LOC.ID",CONCATENATE("LOC.",Qualification!AG$12),Qualification!C550),""),"")</f>
        <v/>
      </c>
      <c r="B540" s="51" t="str">
        <f>IF(A540&lt;&gt;"",Qualification!J550,"")</f>
        <v/>
      </c>
      <c r="C540" s="26" t="str">
        <f>IF(A540&lt;&gt;"",IF(Qualification!E550=TRUE,INDEX(codesex,MATCH(Qualification!D550,libsex,0)),Qualification!D550),"")</f>
        <v/>
      </c>
      <c r="D540" s="104" t="str">
        <f>IF(OR(A540="",ISBLANK(Qualification!F550)),"",Qualification!F550)</f>
        <v/>
      </c>
      <c r="E540" s="26" t="str">
        <f>IF(A540&lt;&gt;"",IF(Qualification!I550=TRUE,IF(INDEX(codegem,MATCH(Qualification!H550,libgem,0))&lt;8000,INDEX(codegem,MATCH(Qualification!H550,libgem,0)),""),Qualification!H550),"")</f>
        <v/>
      </c>
      <c r="F540" s="26" t="str">
        <f>IF(A540&lt;&gt;"",IF(Qualification!I550=TRUE,INDEX(codegemhist,MATCH(Qualification!H550,libgem,0)),""),"")</f>
        <v/>
      </c>
      <c r="G540" s="26" t="str">
        <f>IF(A540&lt;&gt;"",IF(Qualification!I550=TRUE,IF(INDEX(codegem,MATCH(Qualification!H550,libgem,0))&gt;=8000,INDEX(codegem,MATCH(Qualification!H550,libgem,0)),""),Qualification!H550),"")</f>
        <v/>
      </c>
      <c r="H540" s="26" t="str">
        <f>IF(A540&lt;&gt;"",IF(Qualification!Y550=TRUE,INDEX(libcatidinst,MATCH(Qualification!P550,libinst,0)),""),"")</f>
        <v/>
      </c>
      <c r="I540" s="26" t="str">
        <f>IF(OR(A540="",ISBLANK(Qualification!P550)),"",IF(Qualification!Y550=TRUE,INDEX(codeinst,MATCH(Qualification!P550,libinst,0)),Qualification!P550))</f>
        <v/>
      </c>
      <c r="J540" s="26" t="str">
        <f>IF(OR(A540="",ISBLANK(Qualification!Q550)),"",IF(Qualification!Z550=TRUE,INDEX(codetform,MATCH(Qualification!Q550,libtform,0)),Qualification!Q550))</f>
        <v/>
      </c>
      <c r="K540" s="26" t="str">
        <f t="shared" si="8"/>
        <v/>
      </c>
      <c r="L540" s="104" t="str">
        <f>IF(OR(A540="",ISBLANK(Qualification!R550)),"",Qualification!R550)</f>
        <v/>
      </c>
      <c r="M540" s="50" t="str">
        <f>IF(OR(A540="",ISBLANK(Qualification!S550)),"",Qualification!S550)</f>
        <v/>
      </c>
      <c r="N540" s="50" t="str">
        <f>IF(OR(A540="",ISBLANK(Qualification!T550)),"",IF(Qualification!AC550=TRUE,INDEX(coderesult,MATCH(Qualification!T550,libresult,0)),Qualification!T550))</f>
        <v/>
      </c>
      <c r="O540" s="50" t="str">
        <f>IF(OR(A540="",ISBLANK(Qualification!U550),Qualification!U550="-"),"",IF(ISNA(MATCH(Qualification!U550,libtwolang,0)),Qualification!U550,IF(Qualification!AC550=TRUE,INDEX(codetwolang,MATCH(Qualification!U550,libtwolang,0)),Qualification!U550)))</f>
        <v/>
      </c>
      <c r="P540" s="50" t="str">
        <f>IF(OR(A540="",ISBLANK(Qualification!V550)),"",Qualification!V550)</f>
        <v/>
      </c>
    </row>
    <row r="541" spans="1:16">
      <c r="A541" s="26" t="str">
        <f>IF(Qualification!$A551&lt;&gt;"",IF(Qualification!C551&lt;&gt;"",IF(Qualification!C551="LOC.ID",CONCATENATE("LOC.",Qualification!AG$12),Qualification!C551),""),"")</f>
        <v/>
      </c>
      <c r="B541" s="51" t="str">
        <f>IF(A541&lt;&gt;"",Qualification!J551,"")</f>
        <v/>
      </c>
      <c r="C541" s="26" t="str">
        <f>IF(A541&lt;&gt;"",IF(Qualification!E551=TRUE,INDEX(codesex,MATCH(Qualification!D551,libsex,0)),Qualification!D551),"")</f>
        <v/>
      </c>
      <c r="D541" s="104" t="str">
        <f>IF(OR(A541="",ISBLANK(Qualification!F551)),"",Qualification!F551)</f>
        <v/>
      </c>
      <c r="E541" s="26" t="str">
        <f>IF(A541&lt;&gt;"",IF(Qualification!I551=TRUE,IF(INDEX(codegem,MATCH(Qualification!H551,libgem,0))&lt;8000,INDEX(codegem,MATCH(Qualification!H551,libgem,0)),""),Qualification!H551),"")</f>
        <v/>
      </c>
      <c r="F541" s="26" t="str">
        <f>IF(A541&lt;&gt;"",IF(Qualification!I551=TRUE,INDEX(codegemhist,MATCH(Qualification!H551,libgem,0)),""),"")</f>
        <v/>
      </c>
      <c r="G541" s="26" t="str">
        <f>IF(A541&lt;&gt;"",IF(Qualification!I551=TRUE,IF(INDEX(codegem,MATCH(Qualification!H551,libgem,0))&gt;=8000,INDEX(codegem,MATCH(Qualification!H551,libgem,0)),""),Qualification!H551),"")</f>
        <v/>
      </c>
      <c r="H541" s="26" t="str">
        <f>IF(A541&lt;&gt;"",IF(Qualification!Y551=TRUE,INDEX(libcatidinst,MATCH(Qualification!P551,libinst,0)),""),"")</f>
        <v/>
      </c>
      <c r="I541" s="26" t="str">
        <f>IF(OR(A541="",ISBLANK(Qualification!P551)),"",IF(Qualification!Y551=TRUE,INDEX(codeinst,MATCH(Qualification!P551,libinst,0)),Qualification!P551))</f>
        <v/>
      </c>
      <c r="J541" s="26" t="str">
        <f>IF(OR(A541="",ISBLANK(Qualification!Q551)),"",IF(Qualification!Z551=TRUE,INDEX(codetform,MATCH(Qualification!Q551,libtform,0)),Qualification!Q551))</f>
        <v/>
      </c>
      <c r="K541" s="26" t="str">
        <f t="shared" si="8"/>
        <v/>
      </c>
      <c r="L541" s="104" t="str">
        <f>IF(OR(A541="",ISBLANK(Qualification!R551)),"",Qualification!R551)</f>
        <v/>
      </c>
      <c r="M541" s="50" t="str">
        <f>IF(OR(A541="",ISBLANK(Qualification!S551)),"",Qualification!S551)</f>
        <v/>
      </c>
      <c r="N541" s="50" t="str">
        <f>IF(OR(A541="",ISBLANK(Qualification!T551)),"",IF(Qualification!AC551=TRUE,INDEX(coderesult,MATCH(Qualification!T551,libresult,0)),Qualification!T551))</f>
        <v/>
      </c>
      <c r="O541" s="50" t="str">
        <f>IF(OR(A541="",ISBLANK(Qualification!U551),Qualification!U551="-"),"",IF(ISNA(MATCH(Qualification!U551,libtwolang,0)),Qualification!U551,IF(Qualification!AC551=TRUE,INDEX(codetwolang,MATCH(Qualification!U551,libtwolang,0)),Qualification!U551)))</f>
        <v/>
      </c>
      <c r="P541" s="50" t="str">
        <f>IF(OR(A541="",ISBLANK(Qualification!V551)),"",Qualification!V551)</f>
        <v/>
      </c>
    </row>
    <row r="542" spans="1:16">
      <c r="A542" s="26" t="str">
        <f>IF(Qualification!$A552&lt;&gt;"",IF(Qualification!C552&lt;&gt;"",IF(Qualification!C552="LOC.ID",CONCATENATE("LOC.",Qualification!AG$12),Qualification!C552),""),"")</f>
        <v/>
      </c>
      <c r="B542" s="51" t="str">
        <f>IF(A542&lt;&gt;"",Qualification!J552,"")</f>
        <v/>
      </c>
      <c r="C542" s="26" t="str">
        <f>IF(A542&lt;&gt;"",IF(Qualification!E552=TRUE,INDEX(codesex,MATCH(Qualification!D552,libsex,0)),Qualification!D552),"")</f>
        <v/>
      </c>
      <c r="D542" s="104" t="str">
        <f>IF(OR(A542="",ISBLANK(Qualification!F552)),"",Qualification!F552)</f>
        <v/>
      </c>
      <c r="E542" s="26" t="str">
        <f>IF(A542&lt;&gt;"",IF(Qualification!I552=TRUE,IF(INDEX(codegem,MATCH(Qualification!H552,libgem,0))&lt;8000,INDEX(codegem,MATCH(Qualification!H552,libgem,0)),""),Qualification!H552),"")</f>
        <v/>
      </c>
      <c r="F542" s="26" t="str">
        <f>IF(A542&lt;&gt;"",IF(Qualification!I552=TRUE,INDEX(codegemhist,MATCH(Qualification!H552,libgem,0)),""),"")</f>
        <v/>
      </c>
      <c r="G542" s="26" t="str">
        <f>IF(A542&lt;&gt;"",IF(Qualification!I552=TRUE,IF(INDEX(codegem,MATCH(Qualification!H552,libgem,0))&gt;=8000,INDEX(codegem,MATCH(Qualification!H552,libgem,0)),""),Qualification!H552),"")</f>
        <v/>
      </c>
      <c r="H542" s="26" t="str">
        <f>IF(A542&lt;&gt;"",IF(Qualification!Y552=TRUE,INDEX(libcatidinst,MATCH(Qualification!P552,libinst,0)),""),"")</f>
        <v/>
      </c>
      <c r="I542" s="26" t="str">
        <f>IF(OR(A542="",ISBLANK(Qualification!P552)),"",IF(Qualification!Y552=TRUE,INDEX(codeinst,MATCH(Qualification!P552,libinst,0)),Qualification!P552))</f>
        <v/>
      </c>
      <c r="J542" s="26" t="str">
        <f>IF(OR(A542="",ISBLANK(Qualification!Q552)),"",IF(Qualification!Z552=TRUE,INDEX(codetform,MATCH(Qualification!Q552,libtform,0)),Qualification!Q552))</f>
        <v/>
      </c>
      <c r="K542" s="26" t="str">
        <f t="shared" si="8"/>
        <v/>
      </c>
      <c r="L542" s="104" t="str">
        <f>IF(OR(A542="",ISBLANK(Qualification!R552)),"",Qualification!R552)</f>
        <v/>
      </c>
      <c r="M542" s="50" t="str">
        <f>IF(OR(A542="",ISBLANK(Qualification!S552)),"",Qualification!S552)</f>
        <v/>
      </c>
      <c r="N542" s="50" t="str">
        <f>IF(OR(A542="",ISBLANK(Qualification!T552)),"",IF(Qualification!AC552=TRUE,INDEX(coderesult,MATCH(Qualification!T552,libresult,0)),Qualification!T552))</f>
        <v/>
      </c>
      <c r="O542" s="50" t="str">
        <f>IF(OR(A542="",ISBLANK(Qualification!U552),Qualification!U552="-"),"",IF(ISNA(MATCH(Qualification!U552,libtwolang,0)),Qualification!U552,IF(Qualification!AC552=TRUE,INDEX(codetwolang,MATCH(Qualification!U552,libtwolang,0)),Qualification!U552)))</f>
        <v/>
      </c>
      <c r="P542" s="50" t="str">
        <f>IF(OR(A542="",ISBLANK(Qualification!V552)),"",Qualification!V552)</f>
        <v/>
      </c>
    </row>
    <row r="543" spans="1:16">
      <c r="A543" s="26" t="str">
        <f>IF(Qualification!$A553&lt;&gt;"",IF(Qualification!C553&lt;&gt;"",IF(Qualification!C553="LOC.ID",CONCATENATE("LOC.",Qualification!AG$12),Qualification!C553),""),"")</f>
        <v/>
      </c>
      <c r="B543" s="51" t="str">
        <f>IF(A543&lt;&gt;"",Qualification!J553,"")</f>
        <v/>
      </c>
      <c r="C543" s="26" t="str">
        <f>IF(A543&lt;&gt;"",IF(Qualification!E553=TRUE,INDEX(codesex,MATCH(Qualification!D553,libsex,0)),Qualification!D553),"")</f>
        <v/>
      </c>
      <c r="D543" s="104" t="str">
        <f>IF(OR(A543="",ISBLANK(Qualification!F553)),"",Qualification!F553)</f>
        <v/>
      </c>
      <c r="E543" s="26" t="str">
        <f>IF(A543&lt;&gt;"",IF(Qualification!I553=TRUE,IF(INDEX(codegem,MATCH(Qualification!H553,libgem,0))&lt;8000,INDEX(codegem,MATCH(Qualification!H553,libgem,0)),""),Qualification!H553),"")</f>
        <v/>
      </c>
      <c r="F543" s="26" t="str">
        <f>IF(A543&lt;&gt;"",IF(Qualification!I553=TRUE,INDEX(codegemhist,MATCH(Qualification!H553,libgem,0)),""),"")</f>
        <v/>
      </c>
      <c r="G543" s="26" t="str">
        <f>IF(A543&lt;&gt;"",IF(Qualification!I553=TRUE,IF(INDEX(codegem,MATCH(Qualification!H553,libgem,0))&gt;=8000,INDEX(codegem,MATCH(Qualification!H553,libgem,0)),""),Qualification!H553),"")</f>
        <v/>
      </c>
      <c r="H543" s="26" t="str">
        <f>IF(A543&lt;&gt;"",IF(Qualification!Y553=TRUE,INDEX(libcatidinst,MATCH(Qualification!P553,libinst,0)),""),"")</f>
        <v/>
      </c>
      <c r="I543" s="26" t="str">
        <f>IF(OR(A543="",ISBLANK(Qualification!P553)),"",IF(Qualification!Y553=TRUE,INDEX(codeinst,MATCH(Qualification!P553,libinst,0)),Qualification!P553))</f>
        <v/>
      </c>
      <c r="J543" s="26" t="str">
        <f>IF(OR(A543="",ISBLANK(Qualification!Q553)),"",IF(Qualification!Z553=TRUE,INDEX(codetform,MATCH(Qualification!Q553,libtform,0)),Qualification!Q553))</f>
        <v/>
      </c>
      <c r="K543" s="26" t="str">
        <f t="shared" si="8"/>
        <v/>
      </c>
      <c r="L543" s="104" t="str">
        <f>IF(OR(A543="",ISBLANK(Qualification!R553)),"",Qualification!R553)</f>
        <v/>
      </c>
      <c r="M543" s="50" t="str">
        <f>IF(OR(A543="",ISBLANK(Qualification!S553)),"",Qualification!S553)</f>
        <v/>
      </c>
      <c r="N543" s="50" t="str">
        <f>IF(OR(A543="",ISBLANK(Qualification!T553)),"",IF(Qualification!AC553=TRUE,INDEX(coderesult,MATCH(Qualification!T553,libresult,0)),Qualification!T553))</f>
        <v/>
      </c>
      <c r="O543" s="50" t="str">
        <f>IF(OR(A543="",ISBLANK(Qualification!U553),Qualification!U553="-"),"",IF(ISNA(MATCH(Qualification!U553,libtwolang,0)),Qualification!U553,IF(Qualification!AC553=TRUE,INDEX(codetwolang,MATCH(Qualification!U553,libtwolang,0)),Qualification!U553)))</f>
        <v/>
      </c>
      <c r="P543" s="50" t="str">
        <f>IF(OR(A543="",ISBLANK(Qualification!V553)),"",Qualification!V553)</f>
        <v/>
      </c>
    </row>
    <row r="544" spans="1:16">
      <c r="A544" s="26" t="str">
        <f>IF(Qualification!$A554&lt;&gt;"",IF(Qualification!C554&lt;&gt;"",IF(Qualification!C554="LOC.ID",CONCATENATE("LOC.",Qualification!AG$12),Qualification!C554),""),"")</f>
        <v/>
      </c>
      <c r="B544" s="51" t="str">
        <f>IF(A544&lt;&gt;"",Qualification!J554,"")</f>
        <v/>
      </c>
      <c r="C544" s="26" t="str">
        <f>IF(A544&lt;&gt;"",IF(Qualification!E554=TRUE,INDEX(codesex,MATCH(Qualification!D554,libsex,0)),Qualification!D554),"")</f>
        <v/>
      </c>
      <c r="D544" s="104" t="str">
        <f>IF(OR(A544="",ISBLANK(Qualification!F554)),"",Qualification!F554)</f>
        <v/>
      </c>
      <c r="E544" s="26" t="str">
        <f>IF(A544&lt;&gt;"",IF(Qualification!I554=TRUE,IF(INDEX(codegem,MATCH(Qualification!H554,libgem,0))&lt;8000,INDEX(codegem,MATCH(Qualification!H554,libgem,0)),""),Qualification!H554),"")</f>
        <v/>
      </c>
      <c r="F544" s="26" t="str">
        <f>IF(A544&lt;&gt;"",IF(Qualification!I554=TRUE,INDEX(codegemhist,MATCH(Qualification!H554,libgem,0)),""),"")</f>
        <v/>
      </c>
      <c r="G544" s="26" t="str">
        <f>IF(A544&lt;&gt;"",IF(Qualification!I554=TRUE,IF(INDEX(codegem,MATCH(Qualification!H554,libgem,0))&gt;=8000,INDEX(codegem,MATCH(Qualification!H554,libgem,0)),""),Qualification!H554),"")</f>
        <v/>
      </c>
      <c r="H544" s="26" t="str">
        <f>IF(A544&lt;&gt;"",IF(Qualification!Y554=TRUE,INDEX(libcatidinst,MATCH(Qualification!P554,libinst,0)),""),"")</f>
        <v/>
      </c>
      <c r="I544" s="26" t="str">
        <f>IF(OR(A544="",ISBLANK(Qualification!P554)),"",IF(Qualification!Y554=TRUE,INDEX(codeinst,MATCH(Qualification!P554,libinst,0)),Qualification!P554))</f>
        <v/>
      </c>
      <c r="J544" s="26" t="str">
        <f>IF(OR(A544="",ISBLANK(Qualification!Q554)),"",IF(Qualification!Z554=TRUE,INDEX(codetform,MATCH(Qualification!Q554,libtform,0)),Qualification!Q554))</f>
        <v/>
      </c>
      <c r="K544" s="26" t="str">
        <f t="shared" si="8"/>
        <v/>
      </c>
      <c r="L544" s="104" t="str">
        <f>IF(OR(A544="",ISBLANK(Qualification!R554)),"",Qualification!R554)</f>
        <v/>
      </c>
      <c r="M544" s="50" t="str">
        <f>IF(OR(A544="",ISBLANK(Qualification!S554)),"",Qualification!S554)</f>
        <v/>
      </c>
      <c r="N544" s="50" t="str">
        <f>IF(OR(A544="",ISBLANK(Qualification!T554)),"",IF(Qualification!AC554=TRUE,INDEX(coderesult,MATCH(Qualification!T554,libresult,0)),Qualification!T554))</f>
        <v/>
      </c>
      <c r="O544" s="50" t="str">
        <f>IF(OR(A544="",ISBLANK(Qualification!U554),Qualification!U554="-"),"",IF(ISNA(MATCH(Qualification!U554,libtwolang,0)),Qualification!U554,IF(Qualification!AC554=TRUE,INDEX(codetwolang,MATCH(Qualification!U554,libtwolang,0)),Qualification!U554)))</f>
        <v/>
      </c>
      <c r="P544" s="50" t="str">
        <f>IF(OR(A544="",ISBLANK(Qualification!V554)),"",Qualification!V554)</f>
        <v/>
      </c>
    </row>
    <row r="545" spans="1:16">
      <c r="A545" s="26" t="str">
        <f>IF(Qualification!$A555&lt;&gt;"",IF(Qualification!C555&lt;&gt;"",IF(Qualification!C555="LOC.ID",CONCATENATE("LOC.",Qualification!AG$12),Qualification!C555),""),"")</f>
        <v/>
      </c>
      <c r="B545" s="51" t="str">
        <f>IF(A545&lt;&gt;"",Qualification!J555,"")</f>
        <v/>
      </c>
      <c r="C545" s="26" t="str">
        <f>IF(A545&lt;&gt;"",IF(Qualification!E555=TRUE,INDEX(codesex,MATCH(Qualification!D555,libsex,0)),Qualification!D555),"")</f>
        <v/>
      </c>
      <c r="D545" s="104" t="str">
        <f>IF(OR(A545="",ISBLANK(Qualification!F555)),"",Qualification!F555)</f>
        <v/>
      </c>
      <c r="E545" s="26" t="str">
        <f>IF(A545&lt;&gt;"",IF(Qualification!I555=TRUE,IF(INDEX(codegem,MATCH(Qualification!H555,libgem,0))&lt;8000,INDEX(codegem,MATCH(Qualification!H555,libgem,0)),""),Qualification!H555),"")</f>
        <v/>
      </c>
      <c r="F545" s="26" t="str">
        <f>IF(A545&lt;&gt;"",IF(Qualification!I555=TRUE,INDEX(codegemhist,MATCH(Qualification!H555,libgem,0)),""),"")</f>
        <v/>
      </c>
      <c r="G545" s="26" t="str">
        <f>IF(A545&lt;&gt;"",IF(Qualification!I555=TRUE,IF(INDEX(codegem,MATCH(Qualification!H555,libgem,0))&gt;=8000,INDEX(codegem,MATCH(Qualification!H555,libgem,0)),""),Qualification!H555),"")</f>
        <v/>
      </c>
      <c r="H545" s="26" t="str">
        <f>IF(A545&lt;&gt;"",IF(Qualification!Y555=TRUE,INDEX(libcatidinst,MATCH(Qualification!P555,libinst,0)),""),"")</f>
        <v/>
      </c>
      <c r="I545" s="26" t="str">
        <f>IF(OR(A545="",ISBLANK(Qualification!P555)),"",IF(Qualification!Y555=TRUE,INDEX(codeinst,MATCH(Qualification!P555,libinst,0)),Qualification!P555))</f>
        <v/>
      </c>
      <c r="J545" s="26" t="str">
        <f>IF(OR(A545="",ISBLANK(Qualification!Q555)),"",IF(Qualification!Z555=TRUE,INDEX(codetform,MATCH(Qualification!Q555,libtform,0)),Qualification!Q555))</f>
        <v/>
      </c>
      <c r="K545" s="26" t="str">
        <f t="shared" si="8"/>
        <v/>
      </c>
      <c r="L545" s="104" t="str">
        <f>IF(OR(A545="",ISBLANK(Qualification!R555)),"",Qualification!R555)</f>
        <v/>
      </c>
      <c r="M545" s="50" t="str">
        <f>IF(OR(A545="",ISBLANK(Qualification!S555)),"",Qualification!S555)</f>
        <v/>
      </c>
      <c r="N545" s="50" t="str">
        <f>IF(OR(A545="",ISBLANK(Qualification!T555)),"",IF(Qualification!AC555=TRUE,INDEX(coderesult,MATCH(Qualification!T555,libresult,0)),Qualification!T555))</f>
        <v/>
      </c>
      <c r="O545" s="50" t="str">
        <f>IF(OR(A545="",ISBLANK(Qualification!U555),Qualification!U555="-"),"",IF(ISNA(MATCH(Qualification!U555,libtwolang,0)),Qualification!U555,IF(Qualification!AC555=TRUE,INDEX(codetwolang,MATCH(Qualification!U555,libtwolang,0)),Qualification!U555)))</f>
        <v/>
      </c>
      <c r="P545" s="50" t="str">
        <f>IF(OR(A545="",ISBLANK(Qualification!V555)),"",Qualification!V555)</f>
        <v/>
      </c>
    </row>
    <row r="546" spans="1:16">
      <c r="A546" s="26" t="str">
        <f>IF(Qualification!$A556&lt;&gt;"",IF(Qualification!C556&lt;&gt;"",IF(Qualification!C556="LOC.ID",CONCATENATE("LOC.",Qualification!AG$12),Qualification!C556),""),"")</f>
        <v/>
      </c>
      <c r="B546" s="51" t="str">
        <f>IF(A546&lt;&gt;"",Qualification!J556,"")</f>
        <v/>
      </c>
      <c r="C546" s="26" t="str">
        <f>IF(A546&lt;&gt;"",IF(Qualification!E556=TRUE,INDEX(codesex,MATCH(Qualification!D556,libsex,0)),Qualification!D556),"")</f>
        <v/>
      </c>
      <c r="D546" s="104" t="str">
        <f>IF(OR(A546="",ISBLANK(Qualification!F556)),"",Qualification!F556)</f>
        <v/>
      </c>
      <c r="E546" s="26" t="str">
        <f>IF(A546&lt;&gt;"",IF(Qualification!I556=TRUE,IF(INDEX(codegem,MATCH(Qualification!H556,libgem,0))&lt;8000,INDEX(codegem,MATCH(Qualification!H556,libgem,0)),""),Qualification!H556),"")</f>
        <v/>
      </c>
      <c r="F546" s="26" t="str">
        <f>IF(A546&lt;&gt;"",IF(Qualification!I556=TRUE,INDEX(codegemhist,MATCH(Qualification!H556,libgem,0)),""),"")</f>
        <v/>
      </c>
      <c r="G546" s="26" t="str">
        <f>IF(A546&lt;&gt;"",IF(Qualification!I556=TRUE,IF(INDEX(codegem,MATCH(Qualification!H556,libgem,0))&gt;=8000,INDEX(codegem,MATCH(Qualification!H556,libgem,0)),""),Qualification!H556),"")</f>
        <v/>
      </c>
      <c r="H546" s="26" t="str">
        <f>IF(A546&lt;&gt;"",IF(Qualification!Y556=TRUE,INDEX(libcatidinst,MATCH(Qualification!P556,libinst,0)),""),"")</f>
        <v/>
      </c>
      <c r="I546" s="26" t="str">
        <f>IF(OR(A546="",ISBLANK(Qualification!P556)),"",IF(Qualification!Y556=TRUE,INDEX(codeinst,MATCH(Qualification!P556,libinst,0)),Qualification!P556))</f>
        <v/>
      </c>
      <c r="J546" s="26" t="str">
        <f>IF(OR(A546="",ISBLANK(Qualification!Q556)),"",IF(Qualification!Z556=TRUE,INDEX(codetform,MATCH(Qualification!Q556,libtform,0)),Qualification!Q556))</f>
        <v/>
      </c>
      <c r="K546" s="26" t="str">
        <f t="shared" si="8"/>
        <v/>
      </c>
      <c r="L546" s="104" t="str">
        <f>IF(OR(A546="",ISBLANK(Qualification!R556)),"",Qualification!R556)</f>
        <v/>
      </c>
      <c r="M546" s="50" t="str">
        <f>IF(OR(A546="",ISBLANK(Qualification!S556)),"",Qualification!S556)</f>
        <v/>
      </c>
      <c r="N546" s="50" t="str">
        <f>IF(OR(A546="",ISBLANK(Qualification!T556)),"",IF(Qualification!AC556=TRUE,INDEX(coderesult,MATCH(Qualification!T556,libresult,0)),Qualification!T556))</f>
        <v/>
      </c>
      <c r="O546" s="50" t="str">
        <f>IF(OR(A546="",ISBLANK(Qualification!U556),Qualification!U556="-"),"",IF(ISNA(MATCH(Qualification!U556,libtwolang,0)),Qualification!U556,IF(Qualification!AC556=TRUE,INDEX(codetwolang,MATCH(Qualification!U556,libtwolang,0)),Qualification!U556)))</f>
        <v/>
      </c>
      <c r="P546" s="50" t="str">
        <f>IF(OR(A546="",ISBLANK(Qualification!V556)),"",Qualification!V556)</f>
        <v/>
      </c>
    </row>
    <row r="547" spans="1:16">
      <c r="A547" s="26" t="str">
        <f>IF(Qualification!$A557&lt;&gt;"",IF(Qualification!C557&lt;&gt;"",IF(Qualification!C557="LOC.ID",CONCATENATE("LOC.",Qualification!AG$12),Qualification!C557),""),"")</f>
        <v/>
      </c>
      <c r="B547" s="51" t="str">
        <f>IF(A547&lt;&gt;"",Qualification!J557,"")</f>
        <v/>
      </c>
      <c r="C547" s="26" t="str">
        <f>IF(A547&lt;&gt;"",IF(Qualification!E557=TRUE,INDEX(codesex,MATCH(Qualification!D557,libsex,0)),Qualification!D557),"")</f>
        <v/>
      </c>
      <c r="D547" s="104" t="str">
        <f>IF(OR(A547="",ISBLANK(Qualification!F557)),"",Qualification!F557)</f>
        <v/>
      </c>
      <c r="E547" s="26" t="str">
        <f>IF(A547&lt;&gt;"",IF(Qualification!I557=TRUE,IF(INDEX(codegem,MATCH(Qualification!H557,libgem,0))&lt;8000,INDEX(codegem,MATCH(Qualification!H557,libgem,0)),""),Qualification!H557),"")</f>
        <v/>
      </c>
      <c r="F547" s="26" t="str">
        <f>IF(A547&lt;&gt;"",IF(Qualification!I557=TRUE,INDEX(codegemhist,MATCH(Qualification!H557,libgem,0)),""),"")</f>
        <v/>
      </c>
      <c r="G547" s="26" t="str">
        <f>IF(A547&lt;&gt;"",IF(Qualification!I557=TRUE,IF(INDEX(codegem,MATCH(Qualification!H557,libgem,0))&gt;=8000,INDEX(codegem,MATCH(Qualification!H557,libgem,0)),""),Qualification!H557),"")</f>
        <v/>
      </c>
      <c r="H547" s="26" t="str">
        <f>IF(A547&lt;&gt;"",IF(Qualification!Y557=TRUE,INDEX(libcatidinst,MATCH(Qualification!P557,libinst,0)),""),"")</f>
        <v/>
      </c>
      <c r="I547" s="26" t="str">
        <f>IF(OR(A547="",ISBLANK(Qualification!P557)),"",IF(Qualification!Y557=TRUE,INDEX(codeinst,MATCH(Qualification!P557,libinst,0)),Qualification!P557))</f>
        <v/>
      </c>
      <c r="J547" s="26" t="str">
        <f>IF(OR(A547="",ISBLANK(Qualification!Q557)),"",IF(Qualification!Z557=TRUE,INDEX(codetform,MATCH(Qualification!Q557,libtform,0)),Qualification!Q557))</f>
        <v/>
      </c>
      <c r="K547" s="26" t="str">
        <f t="shared" si="8"/>
        <v/>
      </c>
      <c r="L547" s="104" t="str">
        <f>IF(OR(A547="",ISBLANK(Qualification!R557)),"",Qualification!R557)</f>
        <v/>
      </c>
      <c r="M547" s="50" t="str">
        <f>IF(OR(A547="",ISBLANK(Qualification!S557)),"",Qualification!S557)</f>
        <v/>
      </c>
      <c r="N547" s="50" t="str">
        <f>IF(OR(A547="",ISBLANK(Qualification!T557)),"",IF(Qualification!AC557=TRUE,INDEX(coderesult,MATCH(Qualification!T557,libresult,0)),Qualification!T557))</f>
        <v/>
      </c>
      <c r="O547" s="50" t="str">
        <f>IF(OR(A547="",ISBLANK(Qualification!U557),Qualification!U557="-"),"",IF(ISNA(MATCH(Qualification!U557,libtwolang,0)),Qualification!U557,IF(Qualification!AC557=TRUE,INDEX(codetwolang,MATCH(Qualification!U557,libtwolang,0)),Qualification!U557)))</f>
        <v/>
      </c>
      <c r="P547" s="50" t="str">
        <f>IF(OR(A547="",ISBLANK(Qualification!V557)),"",Qualification!V557)</f>
        <v/>
      </c>
    </row>
    <row r="548" spans="1:16">
      <c r="A548" s="26" t="str">
        <f>IF(Qualification!$A558&lt;&gt;"",IF(Qualification!C558&lt;&gt;"",IF(Qualification!C558="LOC.ID",CONCATENATE("LOC.",Qualification!AG$12),Qualification!C558),""),"")</f>
        <v/>
      </c>
      <c r="B548" s="51" t="str">
        <f>IF(A548&lt;&gt;"",Qualification!J558,"")</f>
        <v/>
      </c>
      <c r="C548" s="26" t="str">
        <f>IF(A548&lt;&gt;"",IF(Qualification!E558=TRUE,INDEX(codesex,MATCH(Qualification!D558,libsex,0)),Qualification!D558),"")</f>
        <v/>
      </c>
      <c r="D548" s="104" t="str">
        <f>IF(OR(A548="",ISBLANK(Qualification!F558)),"",Qualification!F558)</f>
        <v/>
      </c>
      <c r="E548" s="26" t="str">
        <f>IF(A548&lt;&gt;"",IF(Qualification!I558=TRUE,IF(INDEX(codegem,MATCH(Qualification!H558,libgem,0))&lt;8000,INDEX(codegem,MATCH(Qualification!H558,libgem,0)),""),Qualification!H558),"")</f>
        <v/>
      </c>
      <c r="F548" s="26" t="str">
        <f>IF(A548&lt;&gt;"",IF(Qualification!I558=TRUE,INDEX(codegemhist,MATCH(Qualification!H558,libgem,0)),""),"")</f>
        <v/>
      </c>
      <c r="G548" s="26" t="str">
        <f>IF(A548&lt;&gt;"",IF(Qualification!I558=TRUE,IF(INDEX(codegem,MATCH(Qualification!H558,libgem,0))&gt;=8000,INDEX(codegem,MATCH(Qualification!H558,libgem,0)),""),Qualification!H558),"")</f>
        <v/>
      </c>
      <c r="H548" s="26" t="str">
        <f>IF(A548&lt;&gt;"",IF(Qualification!Y558=TRUE,INDEX(libcatidinst,MATCH(Qualification!P558,libinst,0)),""),"")</f>
        <v/>
      </c>
      <c r="I548" s="26" t="str">
        <f>IF(OR(A548="",ISBLANK(Qualification!P558)),"",IF(Qualification!Y558=TRUE,INDEX(codeinst,MATCH(Qualification!P558,libinst,0)),Qualification!P558))</f>
        <v/>
      </c>
      <c r="J548" s="26" t="str">
        <f>IF(OR(A548="",ISBLANK(Qualification!Q558)),"",IF(Qualification!Z558=TRUE,INDEX(codetform,MATCH(Qualification!Q558,libtform,0)),Qualification!Q558))</f>
        <v/>
      </c>
      <c r="K548" s="26" t="str">
        <f t="shared" si="8"/>
        <v/>
      </c>
      <c r="L548" s="104" t="str">
        <f>IF(OR(A548="",ISBLANK(Qualification!R558)),"",Qualification!R558)</f>
        <v/>
      </c>
      <c r="M548" s="50" t="str">
        <f>IF(OR(A548="",ISBLANK(Qualification!S558)),"",Qualification!S558)</f>
        <v/>
      </c>
      <c r="N548" s="50" t="str">
        <f>IF(OR(A548="",ISBLANK(Qualification!T558)),"",IF(Qualification!AC558=TRUE,INDEX(coderesult,MATCH(Qualification!T558,libresult,0)),Qualification!T558))</f>
        <v/>
      </c>
      <c r="O548" s="50" t="str">
        <f>IF(OR(A548="",ISBLANK(Qualification!U558),Qualification!U558="-"),"",IF(ISNA(MATCH(Qualification!U558,libtwolang,0)),Qualification!U558,IF(Qualification!AC558=TRUE,INDEX(codetwolang,MATCH(Qualification!U558,libtwolang,0)),Qualification!U558)))</f>
        <v/>
      </c>
      <c r="P548" s="50" t="str">
        <f>IF(OR(A548="",ISBLANK(Qualification!V558)),"",Qualification!V558)</f>
        <v/>
      </c>
    </row>
    <row r="549" spans="1:16">
      <c r="A549" s="26" t="str">
        <f>IF(Qualification!$A559&lt;&gt;"",IF(Qualification!C559&lt;&gt;"",IF(Qualification!C559="LOC.ID",CONCATENATE("LOC.",Qualification!AG$12),Qualification!C559),""),"")</f>
        <v/>
      </c>
      <c r="B549" s="51" t="str">
        <f>IF(A549&lt;&gt;"",Qualification!J559,"")</f>
        <v/>
      </c>
      <c r="C549" s="26" t="str">
        <f>IF(A549&lt;&gt;"",IF(Qualification!E559=TRUE,INDEX(codesex,MATCH(Qualification!D559,libsex,0)),Qualification!D559),"")</f>
        <v/>
      </c>
      <c r="D549" s="104" t="str">
        <f>IF(OR(A549="",ISBLANK(Qualification!F559)),"",Qualification!F559)</f>
        <v/>
      </c>
      <c r="E549" s="26" t="str">
        <f>IF(A549&lt;&gt;"",IF(Qualification!I559=TRUE,IF(INDEX(codegem,MATCH(Qualification!H559,libgem,0))&lt;8000,INDEX(codegem,MATCH(Qualification!H559,libgem,0)),""),Qualification!H559),"")</f>
        <v/>
      </c>
      <c r="F549" s="26" t="str">
        <f>IF(A549&lt;&gt;"",IF(Qualification!I559=TRUE,INDEX(codegemhist,MATCH(Qualification!H559,libgem,0)),""),"")</f>
        <v/>
      </c>
      <c r="G549" s="26" t="str">
        <f>IF(A549&lt;&gt;"",IF(Qualification!I559=TRUE,IF(INDEX(codegem,MATCH(Qualification!H559,libgem,0))&gt;=8000,INDEX(codegem,MATCH(Qualification!H559,libgem,0)),""),Qualification!H559),"")</f>
        <v/>
      </c>
      <c r="H549" s="26" t="str">
        <f>IF(A549&lt;&gt;"",IF(Qualification!Y559=TRUE,INDEX(libcatidinst,MATCH(Qualification!P559,libinst,0)),""),"")</f>
        <v/>
      </c>
      <c r="I549" s="26" t="str">
        <f>IF(OR(A549="",ISBLANK(Qualification!P559)),"",IF(Qualification!Y559=TRUE,INDEX(codeinst,MATCH(Qualification!P559,libinst,0)),Qualification!P559))</f>
        <v/>
      </c>
      <c r="J549" s="26" t="str">
        <f>IF(OR(A549="",ISBLANK(Qualification!Q559)),"",IF(Qualification!Z559=TRUE,INDEX(codetform,MATCH(Qualification!Q559,libtform,0)),Qualification!Q559))</f>
        <v/>
      </c>
      <c r="K549" s="26" t="str">
        <f t="shared" si="8"/>
        <v/>
      </c>
      <c r="L549" s="104" t="str">
        <f>IF(OR(A549="",ISBLANK(Qualification!R559)),"",Qualification!R559)</f>
        <v/>
      </c>
      <c r="M549" s="50" t="str">
        <f>IF(OR(A549="",ISBLANK(Qualification!S559)),"",Qualification!S559)</f>
        <v/>
      </c>
      <c r="N549" s="50" t="str">
        <f>IF(OR(A549="",ISBLANK(Qualification!T559)),"",IF(Qualification!AC559=TRUE,INDEX(coderesult,MATCH(Qualification!T559,libresult,0)),Qualification!T559))</f>
        <v/>
      </c>
      <c r="O549" s="50" t="str">
        <f>IF(OR(A549="",ISBLANK(Qualification!U559),Qualification!U559="-"),"",IF(ISNA(MATCH(Qualification!U559,libtwolang,0)),Qualification!U559,IF(Qualification!AC559=TRUE,INDEX(codetwolang,MATCH(Qualification!U559,libtwolang,0)),Qualification!U559)))</f>
        <v/>
      </c>
      <c r="P549" s="50" t="str">
        <f>IF(OR(A549="",ISBLANK(Qualification!V559)),"",Qualification!V559)</f>
        <v/>
      </c>
    </row>
    <row r="550" spans="1:16">
      <c r="A550" s="26" t="str">
        <f>IF(Qualification!$A560&lt;&gt;"",IF(Qualification!C560&lt;&gt;"",IF(Qualification!C560="LOC.ID",CONCATENATE("LOC.",Qualification!AG$12),Qualification!C560),""),"")</f>
        <v/>
      </c>
      <c r="B550" s="51" t="str">
        <f>IF(A550&lt;&gt;"",Qualification!J560,"")</f>
        <v/>
      </c>
      <c r="C550" s="26" t="str">
        <f>IF(A550&lt;&gt;"",IF(Qualification!E560=TRUE,INDEX(codesex,MATCH(Qualification!D560,libsex,0)),Qualification!D560),"")</f>
        <v/>
      </c>
      <c r="D550" s="104" t="str">
        <f>IF(OR(A550="",ISBLANK(Qualification!F560)),"",Qualification!F560)</f>
        <v/>
      </c>
      <c r="E550" s="26" t="str">
        <f>IF(A550&lt;&gt;"",IF(Qualification!I560=TRUE,IF(INDEX(codegem,MATCH(Qualification!H560,libgem,0))&lt;8000,INDEX(codegem,MATCH(Qualification!H560,libgem,0)),""),Qualification!H560),"")</f>
        <v/>
      </c>
      <c r="F550" s="26" t="str">
        <f>IF(A550&lt;&gt;"",IF(Qualification!I560=TRUE,INDEX(codegemhist,MATCH(Qualification!H560,libgem,0)),""),"")</f>
        <v/>
      </c>
      <c r="G550" s="26" t="str">
        <f>IF(A550&lt;&gt;"",IF(Qualification!I560=TRUE,IF(INDEX(codegem,MATCH(Qualification!H560,libgem,0))&gt;=8000,INDEX(codegem,MATCH(Qualification!H560,libgem,0)),""),Qualification!H560),"")</f>
        <v/>
      </c>
      <c r="H550" s="26" t="str">
        <f>IF(A550&lt;&gt;"",IF(Qualification!Y560=TRUE,INDEX(libcatidinst,MATCH(Qualification!P560,libinst,0)),""),"")</f>
        <v/>
      </c>
      <c r="I550" s="26" t="str">
        <f>IF(OR(A550="",ISBLANK(Qualification!P560)),"",IF(Qualification!Y560=TRUE,INDEX(codeinst,MATCH(Qualification!P560,libinst,0)),Qualification!P560))</f>
        <v/>
      </c>
      <c r="J550" s="26" t="str">
        <f>IF(OR(A550="",ISBLANK(Qualification!Q560)),"",IF(Qualification!Z560=TRUE,INDEX(codetform,MATCH(Qualification!Q560,libtform,0)),Qualification!Q560))</f>
        <v/>
      </c>
      <c r="K550" s="26" t="str">
        <f t="shared" si="8"/>
        <v/>
      </c>
      <c r="L550" s="104" t="str">
        <f>IF(OR(A550="",ISBLANK(Qualification!R560)),"",Qualification!R560)</f>
        <v/>
      </c>
      <c r="M550" s="50" t="str">
        <f>IF(OR(A550="",ISBLANK(Qualification!S560)),"",Qualification!S560)</f>
        <v/>
      </c>
      <c r="N550" s="50" t="str">
        <f>IF(OR(A550="",ISBLANK(Qualification!T560)),"",IF(Qualification!AC560=TRUE,INDEX(coderesult,MATCH(Qualification!T560,libresult,0)),Qualification!T560))</f>
        <v/>
      </c>
      <c r="O550" s="50" t="str">
        <f>IF(OR(A550="",ISBLANK(Qualification!U560),Qualification!U560="-"),"",IF(ISNA(MATCH(Qualification!U560,libtwolang,0)),Qualification!U560,IF(Qualification!AC560=TRUE,INDEX(codetwolang,MATCH(Qualification!U560,libtwolang,0)),Qualification!U560)))</f>
        <v/>
      </c>
      <c r="P550" s="50" t="str">
        <f>IF(OR(A550="",ISBLANK(Qualification!V560)),"",Qualification!V560)</f>
        <v/>
      </c>
    </row>
    <row r="551" spans="1:16">
      <c r="A551" s="26" t="str">
        <f>IF(Qualification!$A561&lt;&gt;"",IF(Qualification!C561&lt;&gt;"",IF(Qualification!C561="LOC.ID",CONCATENATE("LOC.",Qualification!AG$12),Qualification!C561),""),"")</f>
        <v/>
      </c>
      <c r="B551" s="51" t="str">
        <f>IF(A551&lt;&gt;"",Qualification!J561,"")</f>
        <v/>
      </c>
      <c r="C551" s="26" t="str">
        <f>IF(A551&lt;&gt;"",IF(Qualification!E561=TRUE,INDEX(codesex,MATCH(Qualification!D561,libsex,0)),Qualification!D561),"")</f>
        <v/>
      </c>
      <c r="D551" s="104" t="str">
        <f>IF(OR(A551="",ISBLANK(Qualification!F561)),"",Qualification!F561)</f>
        <v/>
      </c>
      <c r="E551" s="26" t="str">
        <f>IF(A551&lt;&gt;"",IF(Qualification!I561=TRUE,IF(INDEX(codegem,MATCH(Qualification!H561,libgem,0))&lt;8000,INDEX(codegem,MATCH(Qualification!H561,libgem,0)),""),Qualification!H561),"")</f>
        <v/>
      </c>
      <c r="F551" s="26" t="str">
        <f>IF(A551&lt;&gt;"",IF(Qualification!I561=TRUE,INDEX(codegemhist,MATCH(Qualification!H561,libgem,0)),""),"")</f>
        <v/>
      </c>
      <c r="G551" s="26" t="str">
        <f>IF(A551&lt;&gt;"",IF(Qualification!I561=TRUE,IF(INDEX(codegem,MATCH(Qualification!H561,libgem,0))&gt;=8000,INDEX(codegem,MATCH(Qualification!H561,libgem,0)),""),Qualification!H561),"")</f>
        <v/>
      </c>
      <c r="H551" s="26" t="str">
        <f>IF(A551&lt;&gt;"",IF(Qualification!Y561=TRUE,INDEX(libcatidinst,MATCH(Qualification!P561,libinst,0)),""),"")</f>
        <v/>
      </c>
      <c r="I551" s="26" t="str">
        <f>IF(OR(A551="",ISBLANK(Qualification!P561)),"",IF(Qualification!Y561=TRUE,INDEX(codeinst,MATCH(Qualification!P561,libinst,0)),Qualification!P561))</f>
        <v/>
      </c>
      <c r="J551" s="26" t="str">
        <f>IF(OR(A551="",ISBLANK(Qualification!Q561)),"",IF(Qualification!Z561=TRUE,INDEX(codetform,MATCH(Qualification!Q561,libtform,0)),Qualification!Q561))</f>
        <v/>
      </c>
      <c r="K551" s="26" t="str">
        <f t="shared" si="8"/>
        <v/>
      </c>
      <c r="L551" s="104" t="str">
        <f>IF(OR(A551="",ISBLANK(Qualification!R561)),"",Qualification!R561)</f>
        <v/>
      </c>
      <c r="M551" s="50" t="str">
        <f>IF(OR(A551="",ISBLANK(Qualification!S561)),"",Qualification!S561)</f>
        <v/>
      </c>
      <c r="N551" s="50" t="str">
        <f>IF(OR(A551="",ISBLANK(Qualification!T561)),"",IF(Qualification!AC561=TRUE,INDEX(coderesult,MATCH(Qualification!T561,libresult,0)),Qualification!T561))</f>
        <v/>
      </c>
      <c r="O551" s="50" t="str">
        <f>IF(OR(A551="",ISBLANK(Qualification!U561),Qualification!U561="-"),"",IF(ISNA(MATCH(Qualification!U561,libtwolang,0)),Qualification!U561,IF(Qualification!AC561=TRUE,INDEX(codetwolang,MATCH(Qualification!U561,libtwolang,0)),Qualification!U561)))</f>
        <v/>
      </c>
      <c r="P551" s="50" t="str">
        <f>IF(OR(A551="",ISBLANK(Qualification!V561)),"",Qualification!V561)</f>
        <v/>
      </c>
    </row>
    <row r="552" spans="1:16">
      <c r="A552" s="26" t="str">
        <f>IF(Qualification!$A562&lt;&gt;"",IF(Qualification!C562&lt;&gt;"",IF(Qualification!C562="LOC.ID",CONCATENATE("LOC.",Qualification!AG$12),Qualification!C562),""),"")</f>
        <v/>
      </c>
      <c r="B552" s="51" t="str">
        <f>IF(A552&lt;&gt;"",Qualification!J562,"")</f>
        <v/>
      </c>
      <c r="C552" s="26" t="str">
        <f>IF(A552&lt;&gt;"",IF(Qualification!E562=TRUE,INDEX(codesex,MATCH(Qualification!D562,libsex,0)),Qualification!D562),"")</f>
        <v/>
      </c>
      <c r="D552" s="104" t="str">
        <f>IF(OR(A552="",ISBLANK(Qualification!F562)),"",Qualification!F562)</f>
        <v/>
      </c>
      <c r="E552" s="26" t="str">
        <f>IF(A552&lt;&gt;"",IF(Qualification!I562=TRUE,IF(INDEX(codegem,MATCH(Qualification!H562,libgem,0))&lt;8000,INDEX(codegem,MATCH(Qualification!H562,libgem,0)),""),Qualification!H562),"")</f>
        <v/>
      </c>
      <c r="F552" s="26" t="str">
        <f>IF(A552&lt;&gt;"",IF(Qualification!I562=TRUE,INDEX(codegemhist,MATCH(Qualification!H562,libgem,0)),""),"")</f>
        <v/>
      </c>
      <c r="G552" s="26" t="str">
        <f>IF(A552&lt;&gt;"",IF(Qualification!I562=TRUE,IF(INDEX(codegem,MATCH(Qualification!H562,libgem,0))&gt;=8000,INDEX(codegem,MATCH(Qualification!H562,libgem,0)),""),Qualification!H562),"")</f>
        <v/>
      </c>
      <c r="H552" s="26" t="str">
        <f>IF(A552&lt;&gt;"",IF(Qualification!Y562=TRUE,INDEX(libcatidinst,MATCH(Qualification!P562,libinst,0)),""),"")</f>
        <v/>
      </c>
      <c r="I552" s="26" t="str">
        <f>IF(OR(A552="",ISBLANK(Qualification!P562)),"",IF(Qualification!Y562=TRUE,INDEX(codeinst,MATCH(Qualification!P562,libinst,0)),Qualification!P562))</f>
        <v/>
      </c>
      <c r="J552" s="26" t="str">
        <f>IF(OR(A552="",ISBLANK(Qualification!Q562)),"",IF(Qualification!Z562=TRUE,INDEX(codetform,MATCH(Qualification!Q562,libtform,0)),Qualification!Q562))</f>
        <v/>
      </c>
      <c r="K552" s="26" t="str">
        <f t="shared" si="8"/>
        <v/>
      </c>
      <c r="L552" s="104" t="str">
        <f>IF(OR(A552="",ISBLANK(Qualification!R562)),"",Qualification!R562)</f>
        <v/>
      </c>
      <c r="M552" s="50" t="str">
        <f>IF(OR(A552="",ISBLANK(Qualification!S562)),"",Qualification!S562)</f>
        <v/>
      </c>
      <c r="N552" s="50" t="str">
        <f>IF(OR(A552="",ISBLANK(Qualification!T562)),"",IF(Qualification!AC562=TRUE,INDEX(coderesult,MATCH(Qualification!T562,libresult,0)),Qualification!T562))</f>
        <v/>
      </c>
      <c r="O552" s="50" t="str">
        <f>IF(OR(A552="",ISBLANK(Qualification!U562),Qualification!U562="-"),"",IF(ISNA(MATCH(Qualification!U562,libtwolang,0)),Qualification!U562,IF(Qualification!AC562=TRUE,INDEX(codetwolang,MATCH(Qualification!U562,libtwolang,0)),Qualification!U562)))</f>
        <v/>
      </c>
      <c r="P552" s="50" t="str">
        <f>IF(OR(A552="",ISBLANK(Qualification!V562)),"",Qualification!V562)</f>
        <v/>
      </c>
    </row>
    <row r="553" spans="1:16">
      <c r="A553" s="26" t="str">
        <f>IF(Qualification!$A563&lt;&gt;"",IF(Qualification!C563&lt;&gt;"",IF(Qualification!C563="LOC.ID",CONCATENATE("LOC.",Qualification!AG$12),Qualification!C563),""),"")</f>
        <v/>
      </c>
      <c r="B553" s="51" t="str">
        <f>IF(A553&lt;&gt;"",Qualification!J563,"")</f>
        <v/>
      </c>
      <c r="C553" s="26" t="str">
        <f>IF(A553&lt;&gt;"",IF(Qualification!E563=TRUE,INDEX(codesex,MATCH(Qualification!D563,libsex,0)),Qualification!D563),"")</f>
        <v/>
      </c>
      <c r="D553" s="104" t="str">
        <f>IF(OR(A553="",ISBLANK(Qualification!F563)),"",Qualification!F563)</f>
        <v/>
      </c>
      <c r="E553" s="26" t="str">
        <f>IF(A553&lt;&gt;"",IF(Qualification!I563=TRUE,IF(INDEX(codegem,MATCH(Qualification!H563,libgem,0))&lt;8000,INDEX(codegem,MATCH(Qualification!H563,libgem,0)),""),Qualification!H563),"")</f>
        <v/>
      </c>
      <c r="F553" s="26" t="str">
        <f>IF(A553&lt;&gt;"",IF(Qualification!I563=TRUE,INDEX(codegemhist,MATCH(Qualification!H563,libgem,0)),""),"")</f>
        <v/>
      </c>
      <c r="G553" s="26" t="str">
        <f>IF(A553&lt;&gt;"",IF(Qualification!I563=TRUE,IF(INDEX(codegem,MATCH(Qualification!H563,libgem,0))&gt;=8000,INDEX(codegem,MATCH(Qualification!H563,libgem,0)),""),Qualification!H563),"")</f>
        <v/>
      </c>
      <c r="H553" s="26" t="str">
        <f>IF(A553&lt;&gt;"",IF(Qualification!Y563=TRUE,INDEX(libcatidinst,MATCH(Qualification!P563,libinst,0)),""),"")</f>
        <v/>
      </c>
      <c r="I553" s="26" t="str">
        <f>IF(OR(A553="",ISBLANK(Qualification!P563)),"",IF(Qualification!Y563=TRUE,INDEX(codeinst,MATCH(Qualification!P563,libinst,0)),Qualification!P563))</f>
        <v/>
      </c>
      <c r="J553" s="26" t="str">
        <f>IF(OR(A553="",ISBLANK(Qualification!Q563)),"",IF(Qualification!Z563=TRUE,INDEX(codetform,MATCH(Qualification!Q563,libtform,0)),Qualification!Q563))</f>
        <v/>
      </c>
      <c r="K553" s="26" t="str">
        <f t="shared" si="8"/>
        <v/>
      </c>
      <c r="L553" s="104" t="str">
        <f>IF(OR(A553="",ISBLANK(Qualification!R563)),"",Qualification!R563)</f>
        <v/>
      </c>
      <c r="M553" s="50" t="str">
        <f>IF(OR(A553="",ISBLANK(Qualification!S563)),"",Qualification!S563)</f>
        <v/>
      </c>
      <c r="N553" s="50" t="str">
        <f>IF(OR(A553="",ISBLANK(Qualification!T563)),"",IF(Qualification!AC563=TRUE,INDEX(coderesult,MATCH(Qualification!T563,libresult,0)),Qualification!T563))</f>
        <v/>
      </c>
      <c r="O553" s="50" t="str">
        <f>IF(OR(A553="",ISBLANK(Qualification!U563),Qualification!U563="-"),"",IF(ISNA(MATCH(Qualification!U563,libtwolang,0)),Qualification!U563,IF(Qualification!AC563=TRUE,INDEX(codetwolang,MATCH(Qualification!U563,libtwolang,0)),Qualification!U563)))</f>
        <v/>
      </c>
      <c r="P553" s="50" t="str">
        <f>IF(OR(A553="",ISBLANK(Qualification!V563)),"",Qualification!V563)</f>
        <v/>
      </c>
    </row>
    <row r="554" spans="1:16">
      <c r="A554" s="26" t="str">
        <f>IF(Qualification!$A564&lt;&gt;"",IF(Qualification!C564&lt;&gt;"",IF(Qualification!C564="LOC.ID",CONCATENATE("LOC.",Qualification!AG$12),Qualification!C564),""),"")</f>
        <v/>
      </c>
      <c r="B554" s="51" t="str">
        <f>IF(A554&lt;&gt;"",Qualification!J564,"")</f>
        <v/>
      </c>
      <c r="C554" s="26" t="str">
        <f>IF(A554&lt;&gt;"",IF(Qualification!E564=TRUE,INDEX(codesex,MATCH(Qualification!D564,libsex,0)),Qualification!D564),"")</f>
        <v/>
      </c>
      <c r="D554" s="104" t="str">
        <f>IF(OR(A554="",ISBLANK(Qualification!F564)),"",Qualification!F564)</f>
        <v/>
      </c>
      <c r="E554" s="26" t="str">
        <f>IF(A554&lt;&gt;"",IF(Qualification!I564=TRUE,IF(INDEX(codegem,MATCH(Qualification!H564,libgem,0))&lt;8000,INDEX(codegem,MATCH(Qualification!H564,libgem,0)),""),Qualification!H564),"")</f>
        <v/>
      </c>
      <c r="F554" s="26" t="str">
        <f>IF(A554&lt;&gt;"",IF(Qualification!I564=TRUE,INDEX(codegemhist,MATCH(Qualification!H564,libgem,0)),""),"")</f>
        <v/>
      </c>
      <c r="G554" s="26" t="str">
        <f>IF(A554&lt;&gt;"",IF(Qualification!I564=TRUE,IF(INDEX(codegem,MATCH(Qualification!H564,libgem,0))&gt;=8000,INDEX(codegem,MATCH(Qualification!H564,libgem,0)),""),Qualification!H564),"")</f>
        <v/>
      </c>
      <c r="H554" s="26" t="str">
        <f>IF(A554&lt;&gt;"",IF(Qualification!Y564=TRUE,INDEX(libcatidinst,MATCH(Qualification!P564,libinst,0)),""),"")</f>
        <v/>
      </c>
      <c r="I554" s="26" t="str">
        <f>IF(OR(A554="",ISBLANK(Qualification!P564)),"",IF(Qualification!Y564=TRUE,INDEX(codeinst,MATCH(Qualification!P564,libinst,0)),Qualification!P564))</f>
        <v/>
      </c>
      <c r="J554" s="26" t="str">
        <f>IF(OR(A554="",ISBLANK(Qualification!Q564)),"",IF(Qualification!Z564=TRUE,INDEX(codetform,MATCH(Qualification!Q564,libtform,0)),Qualification!Q564))</f>
        <v/>
      </c>
      <c r="K554" s="26" t="str">
        <f t="shared" si="8"/>
        <v/>
      </c>
      <c r="L554" s="104" t="str">
        <f>IF(OR(A554="",ISBLANK(Qualification!R564)),"",Qualification!R564)</f>
        <v/>
      </c>
      <c r="M554" s="50" t="str">
        <f>IF(OR(A554="",ISBLANK(Qualification!S564)),"",Qualification!S564)</f>
        <v/>
      </c>
      <c r="N554" s="50" t="str">
        <f>IF(OR(A554="",ISBLANK(Qualification!T564)),"",IF(Qualification!AC564=TRUE,INDEX(coderesult,MATCH(Qualification!T564,libresult,0)),Qualification!T564))</f>
        <v/>
      </c>
      <c r="O554" s="50" t="str">
        <f>IF(OR(A554="",ISBLANK(Qualification!U564),Qualification!U564="-"),"",IF(ISNA(MATCH(Qualification!U564,libtwolang,0)),Qualification!U564,IF(Qualification!AC564=TRUE,INDEX(codetwolang,MATCH(Qualification!U564,libtwolang,0)),Qualification!U564)))</f>
        <v/>
      </c>
      <c r="P554" s="50" t="str">
        <f>IF(OR(A554="",ISBLANK(Qualification!V564)),"",Qualification!V564)</f>
        <v/>
      </c>
    </row>
    <row r="555" spans="1:16">
      <c r="A555" s="26" t="str">
        <f>IF(Qualification!$A565&lt;&gt;"",IF(Qualification!C565&lt;&gt;"",IF(Qualification!C565="LOC.ID",CONCATENATE("LOC.",Qualification!AG$12),Qualification!C565),""),"")</f>
        <v/>
      </c>
      <c r="B555" s="51" t="str">
        <f>IF(A555&lt;&gt;"",Qualification!J565,"")</f>
        <v/>
      </c>
      <c r="C555" s="26" t="str">
        <f>IF(A555&lt;&gt;"",IF(Qualification!E565=TRUE,INDEX(codesex,MATCH(Qualification!D565,libsex,0)),Qualification!D565),"")</f>
        <v/>
      </c>
      <c r="D555" s="104" t="str">
        <f>IF(OR(A555="",ISBLANK(Qualification!F565)),"",Qualification!F565)</f>
        <v/>
      </c>
      <c r="E555" s="26" t="str">
        <f>IF(A555&lt;&gt;"",IF(Qualification!I565=TRUE,IF(INDEX(codegem,MATCH(Qualification!H565,libgem,0))&lt;8000,INDEX(codegem,MATCH(Qualification!H565,libgem,0)),""),Qualification!H565),"")</f>
        <v/>
      </c>
      <c r="F555" s="26" t="str">
        <f>IF(A555&lt;&gt;"",IF(Qualification!I565=TRUE,INDEX(codegemhist,MATCH(Qualification!H565,libgem,0)),""),"")</f>
        <v/>
      </c>
      <c r="G555" s="26" t="str">
        <f>IF(A555&lt;&gt;"",IF(Qualification!I565=TRUE,IF(INDEX(codegem,MATCH(Qualification!H565,libgem,0))&gt;=8000,INDEX(codegem,MATCH(Qualification!H565,libgem,0)),""),Qualification!H565),"")</f>
        <v/>
      </c>
      <c r="H555" s="26" t="str">
        <f>IF(A555&lt;&gt;"",IF(Qualification!Y565=TRUE,INDEX(libcatidinst,MATCH(Qualification!P565,libinst,0)),""),"")</f>
        <v/>
      </c>
      <c r="I555" s="26" t="str">
        <f>IF(OR(A555="",ISBLANK(Qualification!P565)),"",IF(Qualification!Y565=TRUE,INDEX(codeinst,MATCH(Qualification!P565,libinst,0)),Qualification!P565))</f>
        <v/>
      </c>
      <c r="J555" s="26" t="str">
        <f>IF(OR(A555="",ISBLANK(Qualification!Q565)),"",IF(Qualification!Z565=TRUE,INDEX(codetform,MATCH(Qualification!Q565,libtform,0)),Qualification!Q565))</f>
        <v/>
      </c>
      <c r="K555" s="26" t="str">
        <f t="shared" si="8"/>
        <v/>
      </c>
      <c r="L555" s="104" t="str">
        <f>IF(OR(A555="",ISBLANK(Qualification!R565)),"",Qualification!R565)</f>
        <v/>
      </c>
      <c r="M555" s="50" t="str">
        <f>IF(OR(A555="",ISBLANK(Qualification!S565)),"",Qualification!S565)</f>
        <v/>
      </c>
      <c r="N555" s="50" t="str">
        <f>IF(OR(A555="",ISBLANK(Qualification!T565)),"",IF(Qualification!AC565=TRUE,INDEX(coderesult,MATCH(Qualification!T565,libresult,0)),Qualification!T565))</f>
        <v/>
      </c>
      <c r="O555" s="50" t="str">
        <f>IF(OR(A555="",ISBLANK(Qualification!U565),Qualification!U565="-"),"",IF(ISNA(MATCH(Qualification!U565,libtwolang,0)),Qualification!U565,IF(Qualification!AC565=TRUE,INDEX(codetwolang,MATCH(Qualification!U565,libtwolang,0)),Qualification!U565)))</f>
        <v/>
      </c>
      <c r="P555" s="50" t="str">
        <f>IF(OR(A555="",ISBLANK(Qualification!V565)),"",Qualification!V565)</f>
        <v/>
      </c>
    </row>
    <row r="556" spans="1:16">
      <c r="A556" s="26" t="str">
        <f>IF(Qualification!$A566&lt;&gt;"",IF(Qualification!C566&lt;&gt;"",IF(Qualification!C566="LOC.ID",CONCATENATE("LOC.",Qualification!AG$12),Qualification!C566),""),"")</f>
        <v/>
      </c>
      <c r="B556" s="51" t="str">
        <f>IF(A556&lt;&gt;"",Qualification!J566,"")</f>
        <v/>
      </c>
      <c r="C556" s="26" t="str">
        <f>IF(A556&lt;&gt;"",IF(Qualification!E566=TRUE,INDEX(codesex,MATCH(Qualification!D566,libsex,0)),Qualification!D566),"")</f>
        <v/>
      </c>
      <c r="D556" s="104" t="str">
        <f>IF(OR(A556="",ISBLANK(Qualification!F566)),"",Qualification!F566)</f>
        <v/>
      </c>
      <c r="E556" s="26" t="str">
        <f>IF(A556&lt;&gt;"",IF(Qualification!I566=TRUE,IF(INDEX(codegem,MATCH(Qualification!H566,libgem,0))&lt;8000,INDEX(codegem,MATCH(Qualification!H566,libgem,0)),""),Qualification!H566),"")</f>
        <v/>
      </c>
      <c r="F556" s="26" t="str">
        <f>IF(A556&lt;&gt;"",IF(Qualification!I566=TRUE,INDEX(codegemhist,MATCH(Qualification!H566,libgem,0)),""),"")</f>
        <v/>
      </c>
      <c r="G556" s="26" t="str">
        <f>IF(A556&lt;&gt;"",IF(Qualification!I566=TRUE,IF(INDEX(codegem,MATCH(Qualification!H566,libgem,0))&gt;=8000,INDEX(codegem,MATCH(Qualification!H566,libgem,0)),""),Qualification!H566),"")</f>
        <v/>
      </c>
      <c r="H556" s="26" t="str">
        <f>IF(A556&lt;&gt;"",IF(Qualification!Y566=TRUE,INDEX(libcatidinst,MATCH(Qualification!P566,libinst,0)),""),"")</f>
        <v/>
      </c>
      <c r="I556" s="26" t="str">
        <f>IF(OR(A556="",ISBLANK(Qualification!P566)),"",IF(Qualification!Y566=TRUE,INDEX(codeinst,MATCH(Qualification!P566,libinst,0)),Qualification!P566))</f>
        <v/>
      </c>
      <c r="J556" s="26" t="str">
        <f>IF(OR(A556="",ISBLANK(Qualification!Q566)),"",IF(Qualification!Z566=TRUE,INDEX(codetform,MATCH(Qualification!Q566,libtform,0)),Qualification!Q566))</f>
        <v/>
      </c>
      <c r="K556" s="26" t="str">
        <f t="shared" si="8"/>
        <v/>
      </c>
      <c r="L556" s="104" t="str">
        <f>IF(OR(A556="",ISBLANK(Qualification!R566)),"",Qualification!R566)</f>
        <v/>
      </c>
      <c r="M556" s="50" t="str">
        <f>IF(OR(A556="",ISBLANK(Qualification!S566)),"",Qualification!S566)</f>
        <v/>
      </c>
      <c r="N556" s="50" t="str">
        <f>IF(OR(A556="",ISBLANK(Qualification!T566)),"",IF(Qualification!AC566=TRUE,INDEX(coderesult,MATCH(Qualification!T566,libresult,0)),Qualification!T566))</f>
        <v/>
      </c>
      <c r="O556" s="50" t="str">
        <f>IF(OR(A556="",ISBLANK(Qualification!U566),Qualification!U566="-"),"",IF(ISNA(MATCH(Qualification!U566,libtwolang,0)),Qualification!U566,IF(Qualification!AC566=TRUE,INDEX(codetwolang,MATCH(Qualification!U566,libtwolang,0)),Qualification!U566)))</f>
        <v/>
      </c>
      <c r="P556" s="50" t="str">
        <f>IF(OR(A556="",ISBLANK(Qualification!V566)),"",Qualification!V566)</f>
        <v/>
      </c>
    </row>
    <row r="557" spans="1:16">
      <c r="A557" s="26" t="str">
        <f>IF(Qualification!$A567&lt;&gt;"",IF(Qualification!C567&lt;&gt;"",IF(Qualification!C567="LOC.ID",CONCATENATE("LOC.",Qualification!AG$12),Qualification!C567),""),"")</f>
        <v/>
      </c>
      <c r="B557" s="51" t="str">
        <f>IF(A557&lt;&gt;"",Qualification!J567,"")</f>
        <v/>
      </c>
      <c r="C557" s="26" t="str">
        <f>IF(A557&lt;&gt;"",IF(Qualification!E567=TRUE,INDEX(codesex,MATCH(Qualification!D567,libsex,0)),Qualification!D567),"")</f>
        <v/>
      </c>
      <c r="D557" s="104" t="str">
        <f>IF(OR(A557="",ISBLANK(Qualification!F567)),"",Qualification!F567)</f>
        <v/>
      </c>
      <c r="E557" s="26" t="str">
        <f>IF(A557&lt;&gt;"",IF(Qualification!I567=TRUE,IF(INDEX(codegem,MATCH(Qualification!H567,libgem,0))&lt;8000,INDEX(codegem,MATCH(Qualification!H567,libgem,0)),""),Qualification!H567),"")</f>
        <v/>
      </c>
      <c r="F557" s="26" t="str">
        <f>IF(A557&lt;&gt;"",IF(Qualification!I567=TRUE,INDEX(codegemhist,MATCH(Qualification!H567,libgem,0)),""),"")</f>
        <v/>
      </c>
      <c r="G557" s="26" t="str">
        <f>IF(A557&lt;&gt;"",IF(Qualification!I567=TRUE,IF(INDEX(codegem,MATCH(Qualification!H567,libgem,0))&gt;=8000,INDEX(codegem,MATCH(Qualification!H567,libgem,0)),""),Qualification!H567),"")</f>
        <v/>
      </c>
      <c r="H557" s="26" t="str">
        <f>IF(A557&lt;&gt;"",IF(Qualification!Y567=TRUE,INDEX(libcatidinst,MATCH(Qualification!P567,libinst,0)),""),"")</f>
        <v/>
      </c>
      <c r="I557" s="26" t="str">
        <f>IF(OR(A557="",ISBLANK(Qualification!P567)),"",IF(Qualification!Y567=TRUE,INDEX(codeinst,MATCH(Qualification!P567,libinst,0)),Qualification!P567))</f>
        <v/>
      </c>
      <c r="J557" s="26" t="str">
        <f>IF(OR(A557="",ISBLANK(Qualification!Q567)),"",IF(Qualification!Z567=TRUE,INDEX(codetform,MATCH(Qualification!Q567,libtform,0)),Qualification!Q567))</f>
        <v/>
      </c>
      <c r="K557" s="26" t="str">
        <f t="shared" si="8"/>
        <v/>
      </c>
      <c r="L557" s="104" t="str">
        <f>IF(OR(A557="",ISBLANK(Qualification!R567)),"",Qualification!R567)</f>
        <v/>
      </c>
      <c r="M557" s="50" t="str">
        <f>IF(OR(A557="",ISBLANK(Qualification!S567)),"",Qualification!S567)</f>
        <v/>
      </c>
      <c r="N557" s="50" t="str">
        <f>IF(OR(A557="",ISBLANK(Qualification!T567)),"",IF(Qualification!AC567=TRUE,INDEX(coderesult,MATCH(Qualification!T567,libresult,0)),Qualification!T567))</f>
        <v/>
      </c>
      <c r="O557" s="50" t="str">
        <f>IF(OR(A557="",ISBLANK(Qualification!U567),Qualification!U567="-"),"",IF(ISNA(MATCH(Qualification!U567,libtwolang,0)),Qualification!U567,IF(Qualification!AC567=TRUE,INDEX(codetwolang,MATCH(Qualification!U567,libtwolang,0)),Qualification!U567)))</f>
        <v/>
      </c>
      <c r="P557" s="50" t="str">
        <f>IF(OR(A557="",ISBLANK(Qualification!V567)),"",Qualification!V567)</f>
        <v/>
      </c>
    </row>
    <row r="558" spans="1:16">
      <c r="A558" s="26" t="str">
        <f>IF(Qualification!$A568&lt;&gt;"",IF(Qualification!C568&lt;&gt;"",IF(Qualification!C568="LOC.ID",CONCATENATE("LOC.",Qualification!AG$12),Qualification!C568),""),"")</f>
        <v/>
      </c>
      <c r="B558" s="51" t="str">
        <f>IF(A558&lt;&gt;"",Qualification!J568,"")</f>
        <v/>
      </c>
      <c r="C558" s="26" t="str">
        <f>IF(A558&lt;&gt;"",IF(Qualification!E568=TRUE,INDEX(codesex,MATCH(Qualification!D568,libsex,0)),Qualification!D568),"")</f>
        <v/>
      </c>
      <c r="D558" s="104" t="str">
        <f>IF(OR(A558="",ISBLANK(Qualification!F568)),"",Qualification!F568)</f>
        <v/>
      </c>
      <c r="E558" s="26" t="str">
        <f>IF(A558&lt;&gt;"",IF(Qualification!I568=TRUE,IF(INDEX(codegem,MATCH(Qualification!H568,libgem,0))&lt;8000,INDEX(codegem,MATCH(Qualification!H568,libgem,0)),""),Qualification!H568),"")</f>
        <v/>
      </c>
      <c r="F558" s="26" t="str">
        <f>IF(A558&lt;&gt;"",IF(Qualification!I568=TRUE,INDEX(codegemhist,MATCH(Qualification!H568,libgem,0)),""),"")</f>
        <v/>
      </c>
      <c r="G558" s="26" t="str">
        <f>IF(A558&lt;&gt;"",IF(Qualification!I568=TRUE,IF(INDEX(codegem,MATCH(Qualification!H568,libgem,0))&gt;=8000,INDEX(codegem,MATCH(Qualification!H568,libgem,0)),""),Qualification!H568),"")</f>
        <v/>
      </c>
      <c r="H558" s="26" t="str">
        <f>IF(A558&lt;&gt;"",IF(Qualification!Y568=TRUE,INDEX(libcatidinst,MATCH(Qualification!P568,libinst,0)),""),"")</f>
        <v/>
      </c>
      <c r="I558" s="26" t="str">
        <f>IF(OR(A558="",ISBLANK(Qualification!P568)),"",IF(Qualification!Y568=TRUE,INDEX(codeinst,MATCH(Qualification!P568,libinst,0)),Qualification!P568))</f>
        <v/>
      </c>
      <c r="J558" s="26" t="str">
        <f>IF(OR(A558="",ISBLANK(Qualification!Q568)),"",IF(Qualification!Z568=TRUE,INDEX(codetform,MATCH(Qualification!Q568,libtform,0)),Qualification!Q568))</f>
        <v/>
      </c>
      <c r="K558" s="26" t="str">
        <f t="shared" si="8"/>
        <v/>
      </c>
      <c r="L558" s="104" t="str">
        <f>IF(OR(A558="",ISBLANK(Qualification!R568)),"",Qualification!R568)</f>
        <v/>
      </c>
      <c r="M558" s="50" t="str">
        <f>IF(OR(A558="",ISBLANK(Qualification!S568)),"",Qualification!S568)</f>
        <v/>
      </c>
      <c r="N558" s="50" t="str">
        <f>IF(OR(A558="",ISBLANK(Qualification!T568)),"",IF(Qualification!AC568=TRUE,INDEX(coderesult,MATCH(Qualification!T568,libresult,0)),Qualification!T568))</f>
        <v/>
      </c>
      <c r="O558" s="50" t="str">
        <f>IF(OR(A558="",ISBLANK(Qualification!U568),Qualification!U568="-"),"",IF(ISNA(MATCH(Qualification!U568,libtwolang,0)),Qualification!U568,IF(Qualification!AC568=TRUE,INDEX(codetwolang,MATCH(Qualification!U568,libtwolang,0)),Qualification!U568)))</f>
        <v/>
      </c>
      <c r="P558" s="50" t="str">
        <f>IF(OR(A558="",ISBLANK(Qualification!V568)),"",Qualification!V568)</f>
        <v/>
      </c>
    </row>
    <row r="559" spans="1:16">
      <c r="A559" s="26" t="str">
        <f>IF(Qualification!$A569&lt;&gt;"",IF(Qualification!C569&lt;&gt;"",IF(Qualification!C569="LOC.ID",CONCATENATE("LOC.",Qualification!AG$12),Qualification!C569),""),"")</f>
        <v/>
      </c>
      <c r="B559" s="51" t="str">
        <f>IF(A559&lt;&gt;"",Qualification!J569,"")</f>
        <v/>
      </c>
      <c r="C559" s="26" t="str">
        <f>IF(A559&lt;&gt;"",IF(Qualification!E569=TRUE,INDEX(codesex,MATCH(Qualification!D569,libsex,0)),Qualification!D569),"")</f>
        <v/>
      </c>
      <c r="D559" s="104" t="str">
        <f>IF(OR(A559="",ISBLANK(Qualification!F569)),"",Qualification!F569)</f>
        <v/>
      </c>
      <c r="E559" s="26" t="str">
        <f>IF(A559&lt;&gt;"",IF(Qualification!I569=TRUE,IF(INDEX(codegem,MATCH(Qualification!H569,libgem,0))&lt;8000,INDEX(codegem,MATCH(Qualification!H569,libgem,0)),""),Qualification!H569),"")</f>
        <v/>
      </c>
      <c r="F559" s="26" t="str">
        <f>IF(A559&lt;&gt;"",IF(Qualification!I569=TRUE,INDEX(codegemhist,MATCH(Qualification!H569,libgem,0)),""),"")</f>
        <v/>
      </c>
      <c r="G559" s="26" t="str">
        <f>IF(A559&lt;&gt;"",IF(Qualification!I569=TRUE,IF(INDEX(codegem,MATCH(Qualification!H569,libgem,0))&gt;=8000,INDEX(codegem,MATCH(Qualification!H569,libgem,0)),""),Qualification!H569),"")</f>
        <v/>
      </c>
      <c r="H559" s="26" t="str">
        <f>IF(A559&lt;&gt;"",IF(Qualification!Y569=TRUE,INDEX(libcatidinst,MATCH(Qualification!P569,libinst,0)),""),"")</f>
        <v/>
      </c>
      <c r="I559" s="26" t="str">
        <f>IF(OR(A559="",ISBLANK(Qualification!P569)),"",IF(Qualification!Y569=TRUE,INDEX(codeinst,MATCH(Qualification!P569,libinst,0)),Qualification!P569))</f>
        <v/>
      </c>
      <c r="J559" s="26" t="str">
        <f>IF(OR(A559="",ISBLANK(Qualification!Q569)),"",IF(Qualification!Z569=TRUE,INDEX(codetform,MATCH(Qualification!Q569,libtform,0)),Qualification!Q569))</f>
        <v/>
      </c>
      <c r="K559" s="26" t="str">
        <f t="shared" si="8"/>
        <v/>
      </c>
      <c r="L559" s="104" t="str">
        <f>IF(OR(A559="",ISBLANK(Qualification!R569)),"",Qualification!R569)</f>
        <v/>
      </c>
      <c r="M559" s="50" t="str">
        <f>IF(OR(A559="",ISBLANK(Qualification!S569)),"",Qualification!S569)</f>
        <v/>
      </c>
      <c r="N559" s="50" t="str">
        <f>IF(OR(A559="",ISBLANK(Qualification!T569)),"",IF(Qualification!AC569=TRUE,INDEX(coderesult,MATCH(Qualification!T569,libresult,0)),Qualification!T569))</f>
        <v/>
      </c>
      <c r="O559" s="50" t="str">
        <f>IF(OR(A559="",ISBLANK(Qualification!U569),Qualification!U569="-"),"",IF(ISNA(MATCH(Qualification!U569,libtwolang,0)),Qualification!U569,IF(Qualification!AC569=TRUE,INDEX(codetwolang,MATCH(Qualification!U569,libtwolang,0)),Qualification!U569)))</f>
        <v/>
      </c>
      <c r="P559" s="50" t="str">
        <f>IF(OR(A559="",ISBLANK(Qualification!V569)),"",Qualification!V569)</f>
        <v/>
      </c>
    </row>
    <row r="560" spans="1:16">
      <c r="A560" s="26" t="str">
        <f>IF(Qualification!$A570&lt;&gt;"",IF(Qualification!C570&lt;&gt;"",IF(Qualification!C570="LOC.ID",CONCATENATE("LOC.",Qualification!AG$12),Qualification!C570),""),"")</f>
        <v/>
      </c>
      <c r="B560" s="51" t="str">
        <f>IF(A560&lt;&gt;"",Qualification!J570,"")</f>
        <v/>
      </c>
      <c r="C560" s="26" t="str">
        <f>IF(A560&lt;&gt;"",IF(Qualification!E570=TRUE,INDEX(codesex,MATCH(Qualification!D570,libsex,0)),Qualification!D570),"")</f>
        <v/>
      </c>
      <c r="D560" s="104" t="str">
        <f>IF(OR(A560="",ISBLANK(Qualification!F570)),"",Qualification!F570)</f>
        <v/>
      </c>
      <c r="E560" s="26" t="str">
        <f>IF(A560&lt;&gt;"",IF(Qualification!I570=TRUE,IF(INDEX(codegem,MATCH(Qualification!H570,libgem,0))&lt;8000,INDEX(codegem,MATCH(Qualification!H570,libgem,0)),""),Qualification!H570),"")</f>
        <v/>
      </c>
      <c r="F560" s="26" t="str">
        <f>IF(A560&lt;&gt;"",IF(Qualification!I570=TRUE,INDEX(codegemhist,MATCH(Qualification!H570,libgem,0)),""),"")</f>
        <v/>
      </c>
      <c r="G560" s="26" t="str">
        <f>IF(A560&lt;&gt;"",IF(Qualification!I570=TRUE,IF(INDEX(codegem,MATCH(Qualification!H570,libgem,0))&gt;=8000,INDEX(codegem,MATCH(Qualification!H570,libgem,0)),""),Qualification!H570),"")</f>
        <v/>
      </c>
      <c r="H560" s="26" t="str">
        <f>IF(A560&lt;&gt;"",IF(Qualification!Y570=TRUE,INDEX(libcatidinst,MATCH(Qualification!P570,libinst,0)),""),"")</f>
        <v/>
      </c>
      <c r="I560" s="26" t="str">
        <f>IF(OR(A560="",ISBLANK(Qualification!P570)),"",IF(Qualification!Y570=TRUE,INDEX(codeinst,MATCH(Qualification!P570,libinst,0)),Qualification!P570))</f>
        <v/>
      </c>
      <c r="J560" s="26" t="str">
        <f>IF(OR(A560="",ISBLANK(Qualification!Q570)),"",IF(Qualification!Z570=TRUE,INDEX(codetform,MATCH(Qualification!Q570,libtform,0)),Qualification!Q570))</f>
        <v/>
      </c>
      <c r="K560" s="26" t="str">
        <f t="shared" si="8"/>
        <v/>
      </c>
      <c r="L560" s="104" t="str">
        <f>IF(OR(A560="",ISBLANK(Qualification!R570)),"",Qualification!R570)</f>
        <v/>
      </c>
      <c r="M560" s="50" t="str">
        <f>IF(OR(A560="",ISBLANK(Qualification!S570)),"",Qualification!S570)</f>
        <v/>
      </c>
      <c r="N560" s="50" t="str">
        <f>IF(OR(A560="",ISBLANK(Qualification!T570)),"",IF(Qualification!AC570=TRUE,INDEX(coderesult,MATCH(Qualification!T570,libresult,0)),Qualification!T570))</f>
        <v/>
      </c>
      <c r="O560" s="50" t="str">
        <f>IF(OR(A560="",ISBLANK(Qualification!U570),Qualification!U570="-"),"",IF(ISNA(MATCH(Qualification!U570,libtwolang,0)),Qualification!U570,IF(Qualification!AC570=TRUE,INDEX(codetwolang,MATCH(Qualification!U570,libtwolang,0)),Qualification!U570)))</f>
        <v/>
      </c>
      <c r="P560" s="50" t="str">
        <f>IF(OR(A560="",ISBLANK(Qualification!V570)),"",Qualification!V570)</f>
        <v/>
      </c>
    </row>
    <row r="561" spans="1:16">
      <c r="A561" s="26" t="str">
        <f>IF(Qualification!$A571&lt;&gt;"",IF(Qualification!C571&lt;&gt;"",IF(Qualification!C571="LOC.ID",CONCATENATE("LOC.",Qualification!AG$12),Qualification!C571),""),"")</f>
        <v/>
      </c>
      <c r="B561" s="51" t="str">
        <f>IF(A561&lt;&gt;"",Qualification!J571,"")</f>
        <v/>
      </c>
      <c r="C561" s="26" t="str">
        <f>IF(A561&lt;&gt;"",IF(Qualification!E571=TRUE,INDEX(codesex,MATCH(Qualification!D571,libsex,0)),Qualification!D571),"")</f>
        <v/>
      </c>
      <c r="D561" s="104" t="str">
        <f>IF(OR(A561="",ISBLANK(Qualification!F571)),"",Qualification!F571)</f>
        <v/>
      </c>
      <c r="E561" s="26" t="str">
        <f>IF(A561&lt;&gt;"",IF(Qualification!I571=TRUE,IF(INDEX(codegem,MATCH(Qualification!H571,libgem,0))&lt;8000,INDEX(codegem,MATCH(Qualification!H571,libgem,0)),""),Qualification!H571),"")</f>
        <v/>
      </c>
      <c r="F561" s="26" t="str">
        <f>IF(A561&lt;&gt;"",IF(Qualification!I571=TRUE,INDEX(codegemhist,MATCH(Qualification!H571,libgem,0)),""),"")</f>
        <v/>
      </c>
      <c r="G561" s="26" t="str">
        <f>IF(A561&lt;&gt;"",IF(Qualification!I571=TRUE,IF(INDEX(codegem,MATCH(Qualification!H571,libgem,0))&gt;=8000,INDEX(codegem,MATCH(Qualification!H571,libgem,0)),""),Qualification!H571),"")</f>
        <v/>
      </c>
      <c r="H561" s="26" t="str">
        <f>IF(A561&lt;&gt;"",IF(Qualification!Y571=TRUE,INDEX(libcatidinst,MATCH(Qualification!P571,libinst,0)),""),"")</f>
        <v/>
      </c>
      <c r="I561" s="26" t="str">
        <f>IF(OR(A561="",ISBLANK(Qualification!P571)),"",IF(Qualification!Y571=TRUE,INDEX(codeinst,MATCH(Qualification!P571,libinst,0)),Qualification!P571))</f>
        <v/>
      </c>
      <c r="J561" s="26" t="str">
        <f>IF(OR(A561="",ISBLANK(Qualification!Q571)),"",IF(Qualification!Z571=TRUE,INDEX(codetform,MATCH(Qualification!Q571,libtform,0)),Qualification!Q571))</f>
        <v/>
      </c>
      <c r="K561" s="26" t="str">
        <f t="shared" si="8"/>
        <v/>
      </c>
      <c r="L561" s="104" t="str">
        <f>IF(OR(A561="",ISBLANK(Qualification!R571)),"",Qualification!R571)</f>
        <v/>
      </c>
      <c r="M561" s="50" t="str">
        <f>IF(OR(A561="",ISBLANK(Qualification!S571)),"",Qualification!S571)</f>
        <v/>
      </c>
      <c r="N561" s="50" t="str">
        <f>IF(OR(A561="",ISBLANK(Qualification!T571)),"",IF(Qualification!AC571=TRUE,INDEX(coderesult,MATCH(Qualification!T571,libresult,0)),Qualification!T571))</f>
        <v/>
      </c>
      <c r="O561" s="50" t="str">
        <f>IF(OR(A561="",ISBLANK(Qualification!U571),Qualification!U571="-"),"",IF(ISNA(MATCH(Qualification!U571,libtwolang,0)),Qualification!U571,IF(Qualification!AC571=TRUE,INDEX(codetwolang,MATCH(Qualification!U571,libtwolang,0)),Qualification!U571)))</f>
        <v/>
      </c>
      <c r="P561" s="50" t="str">
        <f>IF(OR(A561="",ISBLANK(Qualification!V571)),"",Qualification!V571)</f>
        <v/>
      </c>
    </row>
    <row r="562" spans="1:16">
      <c r="A562" s="26" t="str">
        <f>IF(Qualification!$A572&lt;&gt;"",IF(Qualification!C572&lt;&gt;"",IF(Qualification!C572="LOC.ID",CONCATENATE("LOC.",Qualification!AG$12),Qualification!C572),""),"")</f>
        <v/>
      </c>
      <c r="B562" s="51" t="str">
        <f>IF(A562&lt;&gt;"",Qualification!J572,"")</f>
        <v/>
      </c>
      <c r="C562" s="26" t="str">
        <f>IF(A562&lt;&gt;"",IF(Qualification!E572=TRUE,INDEX(codesex,MATCH(Qualification!D572,libsex,0)),Qualification!D572),"")</f>
        <v/>
      </c>
      <c r="D562" s="104" t="str">
        <f>IF(OR(A562="",ISBLANK(Qualification!F572)),"",Qualification!F572)</f>
        <v/>
      </c>
      <c r="E562" s="26" t="str">
        <f>IF(A562&lt;&gt;"",IF(Qualification!I572=TRUE,IF(INDEX(codegem,MATCH(Qualification!H572,libgem,0))&lt;8000,INDEX(codegem,MATCH(Qualification!H572,libgem,0)),""),Qualification!H572),"")</f>
        <v/>
      </c>
      <c r="F562" s="26" t="str">
        <f>IF(A562&lt;&gt;"",IF(Qualification!I572=TRUE,INDEX(codegemhist,MATCH(Qualification!H572,libgem,0)),""),"")</f>
        <v/>
      </c>
      <c r="G562" s="26" t="str">
        <f>IF(A562&lt;&gt;"",IF(Qualification!I572=TRUE,IF(INDEX(codegem,MATCH(Qualification!H572,libgem,0))&gt;=8000,INDEX(codegem,MATCH(Qualification!H572,libgem,0)),""),Qualification!H572),"")</f>
        <v/>
      </c>
      <c r="H562" s="26" t="str">
        <f>IF(A562&lt;&gt;"",IF(Qualification!Y572=TRUE,INDEX(libcatidinst,MATCH(Qualification!P572,libinst,0)),""),"")</f>
        <v/>
      </c>
      <c r="I562" s="26" t="str">
        <f>IF(OR(A562="",ISBLANK(Qualification!P572)),"",IF(Qualification!Y572=TRUE,INDEX(codeinst,MATCH(Qualification!P572,libinst,0)),Qualification!P572))</f>
        <v/>
      </c>
      <c r="J562" s="26" t="str">
        <f>IF(OR(A562="",ISBLANK(Qualification!Q572)),"",IF(Qualification!Z572=TRUE,INDEX(codetform,MATCH(Qualification!Q572,libtform,0)),Qualification!Q572))</f>
        <v/>
      </c>
      <c r="K562" s="26" t="str">
        <f t="shared" si="8"/>
        <v/>
      </c>
      <c r="L562" s="104" t="str">
        <f>IF(OR(A562="",ISBLANK(Qualification!R572)),"",Qualification!R572)</f>
        <v/>
      </c>
      <c r="M562" s="50" t="str">
        <f>IF(OR(A562="",ISBLANK(Qualification!S572)),"",Qualification!S572)</f>
        <v/>
      </c>
      <c r="N562" s="50" t="str">
        <f>IF(OR(A562="",ISBLANK(Qualification!T572)),"",IF(Qualification!AC572=TRUE,INDEX(coderesult,MATCH(Qualification!T572,libresult,0)),Qualification!T572))</f>
        <v/>
      </c>
      <c r="O562" s="50" t="str">
        <f>IF(OR(A562="",ISBLANK(Qualification!U572),Qualification!U572="-"),"",IF(ISNA(MATCH(Qualification!U572,libtwolang,0)),Qualification!U572,IF(Qualification!AC572=TRUE,INDEX(codetwolang,MATCH(Qualification!U572,libtwolang,0)),Qualification!U572)))</f>
        <v/>
      </c>
      <c r="P562" s="50" t="str">
        <f>IF(OR(A562="",ISBLANK(Qualification!V572)),"",Qualification!V572)</f>
        <v/>
      </c>
    </row>
    <row r="563" spans="1:16">
      <c r="A563" s="26" t="str">
        <f>IF(Qualification!$A573&lt;&gt;"",IF(Qualification!C573&lt;&gt;"",IF(Qualification!C573="LOC.ID",CONCATENATE("LOC.",Qualification!AG$12),Qualification!C573),""),"")</f>
        <v/>
      </c>
      <c r="B563" s="51" t="str">
        <f>IF(A563&lt;&gt;"",Qualification!J573,"")</f>
        <v/>
      </c>
      <c r="C563" s="26" t="str">
        <f>IF(A563&lt;&gt;"",IF(Qualification!E573=TRUE,INDEX(codesex,MATCH(Qualification!D573,libsex,0)),Qualification!D573),"")</f>
        <v/>
      </c>
      <c r="D563" s="104" t="str">
        <f>IF(OR(A563="",ISBLANK(Qualification!F573)),"",Qualification!F573)</f>
        <v/>
      </c>
      <c r="E563" s="26" t="str">
        <f>IF(A563&lt;&gt;"",IF(Qualification!I573=TRUE,IF(INDEX(codegem,MATCH(Qualification!H573,libgem,0))&lt;8000,INDEX(codegem,MATCH(Qualification!H573,libgem,0)),""),Qualification!H573),"")</f>
        <v/>
      </c>
      <c r="F563" s="26" t="str">
        <f>IF(A563&lt;&gt;"",IF(Qualification!I573=TRUE,INDEX(codegemhist,MATCH(Qualification!H573,libgem,0)),""),"")</f>
        <v/>
      </c>
      <c r="G563" s="26" t="str">
        <f>IF(A563&lt;&gt;"",IF(Qualification!I573=TRUE,IF(INDEX(codegem,MATCH(Qualification!H573,libgem,0))&gt;=8000,INDEX(codegem,MATCH(Qualification!H573,libgem,0)),""),Qualification!H573),"")</f>
        <v/>
      </c>
      <c r="H563" s="26" t="str">
        <f>IF(A563&lt;&gt;"",IF(Qualification!Y573=TRUE,INDEX(libcatidinst,MATCH(Qualification!P573,libinst,0)),""),"")</f>
        <v/>
      </c>
      <c r="I563" s="26" t="str">
        <f>IF(OR(A563="",ISBLANK(Qualification!P573)),"",IF(Qualification!Y573=TRUE,INDEX(codeinst,MATCH(Qualification!P573,libinst,0)),Qualification!P573))</f>
        <v/>
      </c>
      <c r="J563" s="26" t="str">
        <f>IF(OR(A563="",ISBLANK(Qualification!Q573)),"",IF(Qualification!Z573=TRUE,INDEX(codetform,MATCH(Qualification!Q573,libtform,0)),Qualification!Q573))</f>
        <v/>
      </c>
      <c r="K563" s="26" t="str">
        <f t="shared" si="8"/>
        <v/>
      </c>
      <c r="L563" s="104" t="str">
        <f>IF(OR(A563="",ISBLANK(Qualification!R573)),"",Qualification!R573)</f>
        <v/>
      </c>
      <c r="M563" s="50" t="str">
        <f>IF(OR(A563="",ISBLANK(Qualification!S573)),"",Qualification!S573)</f>
        <v/>
      </c>
      <c r="N563" s="50" t="str">
        <f>IF(OR(A563="",ISBLANK(Qualification!T573)),"",IF(Qualification!AC573=TRUE,INDEX(coderesult,MATCH(Qualification!T573,libresult,0)),Qualification!T573))</f>
        <v/>
      </c>
      <c r="O563" s="50" t="str">
        <f>IF(OR(A563="",ISBLANK(Qualification!U573),Qualification!U573="-"),"",IF(ISNA(MATCH(Qualification!U573,libtwolang,0)),Qualification!U573,IF(Qualification!AC573=TRUE,INDEX(codetwolang,MATCH(Qualification!U573,libtwolang,0)),Qualification!U573)))</f>
        <v/>
      </c>
      <c r="P563" s="50" t="str">
        <f>IF(OR(A563="",ISBLANK(Qualification!V573)),"",Qualification!V573)</f>
        <v/>
      </c>
    </row>
    <row r="564" spans="1:16">
      <c r="A564" s="26" t="str">
        <f>IF(Qualification!$A574&lt;&gt;"",IF(Qualification!C574&lt;&gt;"",IF(Qualification!C574="LOC.ID",CONCATENATE("LOC.",Qualification!AG$12),Qualification!C574),""),"")</f>
        <v/>
      </c>
      <c r="B564" s="51" t="str">
        <f>IF(A564&lt;&gt;"",Qualification!J574,"")</f>
        <v/>
      </c>
      <c r="C564" s="26" t="str">
        <f>IF(A564&lt;&gt;"",IF(Qualification!E574=TRUE,INDEX(codesex,MATCH(Qualification!D574,libsex,0)),Qualification!D574),"")</f>
        <v/>
      </c>
      <c r="D564" s="104" t="str">
        <f>IF(OR(A564="",ISBLANK(Qualification!F574)),"",Qualification!F574)</f>
        <v/>
      </c>
      <c r="E564" s="26" t="str">
        <f>IF(A564&lt;&gt;"",IF(Qualification!I574=TRUE,IF(INDEX(codegem,MATCH(Qualification!H574,libgem,0))&lt;8000,INDEX(codegem,MATCH(Qualification!H574,libgem,0)),""),Qualification!H574),"")</f>
        <v/>
      </c>
      <c r="F564" s="26" t="str">
        <f>IF(A564&lt;&gt;"",IF(Qualification!I574=TRUE,INDEX(codegemhist,MATCH(Qualification!H574,libgem,0)),""),"")</f>
        <v/>
      </c>
      <c r="G564" s="26" t="str">
        <f>IF(A564&lt;&gt;"",IF(Qualification!I574=TRUE,IF(INDEX(codegem,MATCH(Qualification!H574,libgem,0))&gt;=8000,INDEX(codegem,MATCH(Qualification!H574,libgem,0)),""),Qualification!H574),"")</f>
        <v/>
      </c>
      <c r="H564" s="26" t="str">
        <f>IF(A564&lt;&gt;"",IF(Qualification!Y574=TRUE,INDEX(libcatidinst,MATCH(Qualification!P574,libinst,0)),""),"")</f>
        <v/>
      </c>
      <c r="I564" s="26" t="str">
        <f>IF(OR(A564="",ISBLANK(Qualification!P574)),"",IF(Qualification!Y574=TRUE,INDEX(codeinst,MATCH(Qualification!P574,libinst,0)),Qualification!P574))</f>
        <v/>
      </c>
      <c r="J564" s="26" t="str">
        <f>IF(OR(A564="",ISBLANK(Qualification!Q574)),"",IF(Qualification!Z574=TRUE,INDEX(codetform,MATCH(Qualification!Q574,libtform,0)),Qualification!Q574))</f>
        <v/>
      </c>
      <c r="K564" s="26" t="str">
        <f t="shared" si="8"/>
        <v/>
      </c>
      <c r="L564" s="104" t="str">
        <f>IF(OR(A564="",ISBLANK(Qualification!R574)),"",Qualification!R574)</f>
        <v/>
      </c>
      <c r="M564" s="50" t="str">
        <f>IF(OR(A564="",ISBLANK(Qualification!S574)),"",Qualification!S574)</f>
        <v/>
      </c>
      <c r="N564" s="50" t="str">
        <f>IF(OR(A564="",ISBLANK(Qualification!T574)),"",IF(Qualification!AC574=TRUE,INDEX(coderesult,MATCH(Qualification!T574,libresult,0)),Qualification!T574))</f>
        <v/>
      </c>
      <c r="O564" s="50" t="str">
        <f>IF(OR(A564="",ISBLANK(Qualification!U574),Qualification!U574="-"),"",IF(ISNA(MATCH(Qualification!U574,libtwolang,0)),Qualification!U574,IF(Qualification!AC574=TRUE,INDEX(codetwolang,MATCH(Qualification!U574,libtwolang,0)),Qualification!U574)))</f>
        <v/>
      </c>
      <c r="P564" s="50" t="str">
        <f>IF(OR(A564="",ISBLANK(Qualification!V574)),"",Qualification!V574)</f>
        <v/>
      </c>
    </row>
    <row r="565" spans="1:16">
      <c r="A565" s="26" t="str">
        <f>IF(Qualification!$A575&lt;&gt;"",IF(Qualification!C575&lt;&gt;"",IF(Qualification!C575="LOC.ID",CONCATENATE("LOC.",Qualification!AG$12),Qualification!C575),""),"")</f>
        <v/>
      </c>
      <c r="B565" s="51" t="str">
        <f>IF(A565&lt;&gt;"",Qualification!J575,"")</f>
        <v/>
      </c>
      <c r="C565" s="26" t="str">
        <f>IF(A565&lt;&gt;"",IF(Qualification!E575=TRUE,INDEX(codesex,MATCH(Qualification!D575,libsex,0)),Qualification!D575),"")</f>
        <v/>
      </c>
      <c r="D565" s="104" t="str">
        <f>IF(OR(A565="",ISBLANK(Qualification!F575)),"",Qualification!F575)</f>
        <v/>
      </c>
      <c r="E565" s="26" t="str">
        <f>IF(A565&lt;&gt;"",IF(Qualification!I575=TRUE,IF(INDEX(codegem,MATCH(Qualification!H575,libgem,0))&lt;8000,INDEX(codegem,MATCH(Qualification!H575,libgem,0)),""),Qualification!H575),"")</f>
        <v/>
      </c>
      <c r="F565" s="26" t="str">
        <f>IF(A565&lt;&gt;"",IF(Qualification!I575=TRUE,INDEX(codegemhist,MATCH(Qualification!H575,libgem,0)),""),"")</f>
        <v/>
      </c>
      <c r="G565" s="26" t="str">
        <f>IF(A565&lt;&gt;"",IF(Qualification!I575=TRUE,IF(INDEX(codegem,MATCH(Qualification!H575,libgem,0))&gt;=8000,INDEX(codegem,MATCH(Qualification!H575,libgem,0)),""),Qualification!H575),"")</f>
        <v/>
      </c>
      <c r="H565" s="26" t="str">
        <f>IF(A565&lt;&gt;"",IF(Qualification!Y575=TRUE,INDEX(libcatidinst,MATCH(Qualification!P575,libinst,0)),""),"")</f>
        <v/>
      </c>
      <c r="I565" s="26" t="str">
        <f>IF(OR(A565="",ISBLANK(Qualification!P575)),"",IF(Qualification!Y575=TRUE,INDEX(codeinst,MATCH(Qualification!P575,libinst,0)),Qualification!P575))</f>
        <v/>
      </c>
      <c r="J565" s="26" t="str">
        <f>IF(OR(A565="",ISBLANK(Qualification!Q575)),"",IF(Qualification!Z575=TRUE,INDEX(codetform,MATCH(Qualification!Q575,libtform,0)),Qualification!Q575))</f>
        <v/>
      </c>
      <c r="K565" s="26" t="str">
        <f t="shared" si="8"/>
        <v/>
      </c>
      <c r="L565" s="104" t="str">
        <f>IF(OR(A565="",ISBLANK(Qualification!R575)),"",Qualification!R575)</f>
        <v/>
      </c>
      <c r="M565" s="50" t="str">
        <f>IF(OR(A565="",ISBLANK(Qualification!S575)),"",Qualification!S575)</f>
        <v/>
      </c>
      <c r="N565" s="50" t="str">
        <f>IF(OR(A565="",ISBLANK(Qualification!T575)),"",IF(Qualification!AC575=TRUE,INDEX(coderesult,MATCH(Qualification!T575,libresult,0)),Qualification!T575))</f>
        <v/>
      </c>
      <c r="O565" s="50" t="str">
        <f>IF(OR(A565="",ISBLANK(Qualification!U575),Qualification!U575="-"),"",IF(ISNA(MATCH(Qualification!U575,libtwolang,0)),Qualification!U575,IF(Qualification!AC575=TRUE,INDEX(codetwolang,MATCH(Qualification!U575,libtwolang,0)),Qualification!U575)))</f>
        <v/>
      </c>
      <c r="P565" s="50" t="str">
        <f>IF(OR(A565="",ISBLANK(Qualification!V575)),"",Qualification!V575)</f>
        <v/>
      </c>
    </row>
    <row r="566" spans="1:16">
      <c r="A566" s="26" t="str">
        <f>IF(Qualification!$A576&lt;&gt;"",IF(Qualification!C576&lt;&gt;"",IF(Qualification!C576="LOC.ID",CONCATENATE("LOC.",Qualification!AG$12),Qualification!C576),""),"")</f>
        <v/>
      </c>
      <c r="B566" s="51" t="str">
        <f>IF(A566&lt;&gt;"",Qualification!J576,"")</f>
        <v/>
      </c>
      <c r="C566" s="26" t="str">
        <f>IF(A566&lt;&gt;"",IF(Qualification!E576=TRUE,INDEX(codesex,MATCH(Qualification!D576,libsex,0)),Qualification!D576),"")</f>
        <v/>
      </c>
      <c r="D566" s="104" t="str">
        <f>IF(OR(A566="",ISBLANK(Qualification!F576)),"",Qualification!F576)</f>
        <v/>
      </c>
      <c r="E566" s="26" t="str">
        <f>IF(A566&lt;&gt;"",IF(Qualification!I576=TRUE,IF(INDEX(codegem,MATCH(Qualification!H576,libgem,0))&lt;8000,INDEX(codegem,MATCH(Qualification!H576,libgem,0)),""),Qualification!H576),"")</f>
        <v/>
      </c>
      <c r="F566" s="26" t="str">
        <f>IF(A566&lt;&gt;"",IF(Qualification!I576=TRUE,INDEX(codegemhist,MATCH(Qualification!H576,libgem,0)),""),"")</f>
        <v/>
      </c>
      <c r="G566" s="26" t="str">
        <f>IF(A566&lt;&gt;"",IF(Qualification!I576=TRUE,IF(INDEX(codegem,MATCH(Qualification!H576,libgem,0))&gt;=8000,INDEX(codegem,MATCH(Qualification!H576,libgem,0)),""),Qualification!H576),"")</f>
        <v/>
      </c>
      <c r="H566" s="26" t="str">
        <f>IF(A566&lt;&gt;"",IF(Qualification!Y576=TRUE,INDEX(libcatidinst,MATCH(Qualification!P576,libinst,0)),""),"")</f>
        <v/>
      </c>
      <c r="I566" s="26" t="str">
        <f>IF(OR(A566="",ISBLANK(Qualification!P576)),"",IF(Qualification!Y576=TRUE,INDEX(codeinst,MATCH(Qualification!P576,libinst,0)),Qualification!P576))</f>
        <v/>
      </c>
      <c r="J566" s="26" t="str">
        <f>IF(OR(A566="",ISBLANK(Qualification!Q576)),"",IF(Qualification!Z576=TRUE,INDEX(codetform,MATCH(Qualification!Q576,libtform,0)),Qualification!Q576))</f>
        <v/>
      </c>
      <c r="K566" s="26" t="str">
        <f t="shared" si="8"/>
        <v/>
      </c>
      <c r="L566" s="104" t="str">
        <f>IF(OR(A566="",ISBLANK(Qualification!R576)),"",Qualification!R576)</f>
        <v/>
      </c>
      <c r="M566" s="50" t="str">
        <f>IF(OR(A566="",ISBLANK(Qualification!S576)),"",Qualification!S576)</f>
        <v/>
      </c>
      <c r="N566" s="50" t="str">
        <f>IF(OR(A566="",ISBLANK(Qualification!T576)),"",IF(Qualification!AC576=TRUE,INDEX(coderesult,MATCH(Qualification!T576,libresult,0)),Qualification!T576))</f>
        <v/>
      </c>
      <c r="O566" s="50" t="str">
        <f>IF(OR(A566="",ISBLANK(Qualification!U576),Qualification!U576="-"),"",IF(ISNA(MATCH(Qualification!U576,libtwolang,0)),Qualification!U576,IF(Qualification!AC576=TRUE,INDEX(codetwolang,MATCH(Qualification!U576,libtwolang,0)),Qualification!U576)))</f>
        <v/>
      </c>
      <c r="P566" s="50" t="str">
        <f>IF(OR(A566="",ISBLANK(Qualification!V576)),"",Qualification!V576)</f>
        <v/>
      </c>
    </row>
    <row r="567" spans="1:16">
      <c r="A567" s="26" t="str">
        <f>IF(Qualification!$A577&lt;&gt;"",IF(Qualification!C577&lt;&gt;"",IF(Qualification!C577="LOC.ID",CONCATENATE("LOC.",Qualification!AG$12),Qualification!C577),""),"")</f>
        <v/>
      </c>
      <c r="B567" s="51" t="str">
        <f>IF(A567&lt;&gt;"",Qualification!J577,"")</f>
        <v/>
      </c>
      <c r="C567" s="26" t="str">
        <f>IF(A567&lt;&gt;"",IF(Qualification!E577=TRUE,INDEX(codesex,MATCH(Qualification!D577,libsex,0)),Qualification!D577),"")</f>
        <v/>
      </c>
      <c r="D567" s="104" t="str">
        <f>IF(OR(A567="",ISBLANK(Qualification!F577)),"",Qualification!F577)</f>
        <v/>
      </c>
      <c r="E567" s="26" t="str">
        <f>IF(A567&lt;&gt;"",IF(Qualification!I577=TRUE,IF(INDEX(codegem,MATCH(Qualification!H577,libgem,0))&lt;8000,INDEX(codegem,MATCH(Qualification!H577,libgem,0)),""),Qualification!H577),"")</f>
        <v/>
      </c>
      <c r="F567" s="26" t="str">
        <f>IF(A567&lt;&gt;"",IF(Qualification!I577=TRUE,INDEX(codegemhist,MATCH(Qualification!H577,libgem,0)),""),"")</f>
        <v/>
      </c>
      <c r="G567" s="26" t="str">
        <f>IF(A567&lt;&gt;"",IF(Qualification!I577=TRUE,IF(INDEX(codegem,MATCH(Qualification!H577,libgem,0))&gt;=8000,INDEX(codegem,MATCH(Qualification!H577,libgem,0)),""),Qualification!H577),"")</f>
        <v/>
      </c>
      <c r="H567" s="26" t="str">
        <f>IF(A567&lt;&gt;"",IF(Qualification!Y577=TRUE,INDEX(libcatidinst,MATCH(Qualification!P577,libinst,0)),""),"")</f>
        <v/>
      </c>
      <c r="I567" s="26" t="str">
        <f>IF(OR(A567="",ISBLANK(Qualification!P577)),"",IF(Qualification!Y577=TRUE,INDEX(codeinst,MATCH(Qualification!P577,libinst,0)),Qualification!P577))</f>
        <v/>
      </c>
      <c r="J567" s="26" t="str">
        <f>IF(OR(A567="",ISBLANK(Qualification!Q577)),"",IF(Qualification!Z577=TRUE,INDEX(codetform,MATCH(Qualification!Q577,libtform,0)),Qualification!Q577))</f>
        <v/>
      </c>
      <c r="K567" s="26" t="str">
        <f t="shared" si="8"/>
        <v/>
      </c>
      <c r="L567" s="104" t="str">
        <f>IF(OR(A567="",ISBLANK(Qualification!R577)),"",Qualification!R577)</f>
        <v/>
      </c>
      <c r="M567" s="50" t="str">
        <f>IF(OR(A567="",ISBLANK(Qualification!S577)),"",Qualification!S577)</f>
        <v/>
      </c>
      <c r="N567" s="50" t="str">
        <f>IF(OR(A567="",ISBLANK(Qualification!T577)),"",IF(Qualification!AC577=TRUE,INDEX(coderesult,MATCH(Qualification!T577,libresult,0)),Qualification!T577))</f>
        <v/>
      </c>
      <c r="O567" s="50" t="str">
        <f>IF(OR(A567="",ISBLANK(Qualification!U577),Qualification!U577="-"),"",IF(ISNA(MATCH(Qualification!U577,libtwolang,0)),Qualification!U577,IF(Qualification!AC577=TRUE,INDEX(codetwolang,MATCH(Qualification!U577,libtwolang,0)),Qualification!U577)))</f>
        <v/>
      </c>
      <c r="P567" s="50" t="str">
        <f>IF(OR(A567="",ISBLANK(Qualification!V577)),"",Qualification!V577)</f>
        <v/>
      </c>
    </row>
    <row r="568" spans="1:16">
      <c r="A568" s="26" t="str">
        <f>IF(Qualification!$A578&lt;&gt;"",IF(Qualification!C578&lt;&gt;"",IF(Qualification!C578="LOC.ID",CONCATENATE("LOC.",Qualification!AG$12),Qualification!C578),""),"")</f>
        <v/>
      </c>
      <c r="B568" s="51" t="str">
        <f>IF(A568&lt;&gt;"",Qualification!J578,"")</f>
        <v/>
      </c>
      <c r="C568" s="26" t="str">
        <f>IF(A568&lt;&gt;"",IF(Qualification!E578=TRUE,INDEX(codesex,MATCH(Qualification!D578,libsex,0)),Qualification!D578),"")</f>
        <v/>
      </c>
      <c r="D568" s="104" t="str">
        <f>IF(OR(A568="",ISBLANK(Qualification!F578)),"",Qualification!F578)</f>
        <v/>
      </c>
      <c r="E568" s="26" t="str">
        <f>IF(A568&lt;&gt;"",IF(Qualification!I578=TRUE,IF(INDEX(codegem,MATCH(Qualification!H578,libgem,0))&lt;8000,INDEX(codegem,MATCH(Qualification!H578,libgem,0)),""),Qualification!H578),"")</f>
        <v/>
      </c>
      <c r="F568" s="26" t="str">
        <f>IF(A568&lt;&gt;"",IF(Qualification!I578=TRUE,INDEX(codegemhist,MATCH(Qualification!H578,libgem,0)),""),"")</f>
        <v/>
      </c>
      <c r="G568" s="26" t="str">
        <f>IF(A568&lt;&gt;"",IF(Qualification!I578=TRUE,IF(INDEX(codegem,MATCH(Qualification!H578,libgem,0))&gt;=8000,INDEX(codegem,MATCH(Qualification!H578,libgem,0)),""),Qualification!H578),"")</f>
        <v/>
      </c>
      <c r="H568" s="26" t="str">
        <f>IF(A568&lt;&gt;"",IF(Qualification!Y578=TRUE,INDEX(libcatidinst,MATCH(Qualification!P578,libinst,0)),""),"")</f>
        <v/>
      </c>
      <c r="I568" s="26" t="str">
        <f>IF(OR(A568="",ISBLANK(Qualification!P578)),"",IF(Qualification!Y578=TRUE,INDEX(codeinst,MATCH(Qualification!P578,libinst,0)),Qualification!P578))</f>
        <v/>
      </c>
      <c r="J568" s="26" t="str">
        <f>IF(OR(A568="",ISBLANK(Qualification!Q578)),"",IF(Qualification!Z578=TRUE,INDEX(codetform,MATCH(Qualification!Q578,libtform,0)),Qualification!Q578))</f>
        <v/>
      </c>
      <c r="K568" s="26" t="str">
        <f t="shared" si="8"/>
        <v/>
      </c>
      <c r="L568" s="104" t="str">
        <f>IF(OR(A568="",ISBLANK(Qualification!R578)),"",Qualification!R578)</f>
        <v/>
      </c>
      <c r="M568" s="50" t="str">
        <f>IF(OR(A568="",ISBLANK(Qualification!S578)),"",Qualification!S578)</f>
        <v/>
      </c>
      <c r="N568" s="50" t="str">
        <f>IF(OR(A568="",ISBLANK(Qualification!T578)),"",IF(Qualification!AC578=TRUE,INDEX(coderesult,MATCH(Qualification!T578,libresult,0)),Qualification!T578))</f>
        <v/>
      </c>
      <c r="O568" s="50" t="str">
        <f>IF(OR(A568="",ISBLANK(Qualification!U578),Qualification!U578="-"),"",IF(ISNA(MATCH(Qualification!U578,libtwolang,0)),Qualification!U578,IF(Qualification!AC578=TRUE,INDEX(codetwolang,MATCH(Qualification!U578,libtwolang,0)),Qualification!U578)))</f>
        <v/>
      </c>
      <c r="P568" s="50" t="str">
        <f>IF(OR(A568="",ISBLANK(Qualification!V578)),"",Qualification!V578)</f>
        <v/>
      </c>
    </row>
    <row r="569" spans="1:16">
      <c r="A569" s="26" t="str">
        <f>IF(Qualification!$A579&lt;&gt;"",IF(Qualification!C579&lt;&gt;"",IF(Qualification!C579="LOC.ID",CONCATENATE("LOC.",Qualification!AG$12),Qualification!C579),""),"")</f>
        <v/>
      </c>
      <c r="B569" s="51" t="str">
        <f>IF(A569&lt;&gt;"",Qualification!J579,"")</f>
        <v/>
      </c>
      <c r="C569" s="26" t="str">
        <f>IF(A569&lt;&gt;"",IF(Qualification!E579=TRUE,INDEX(codesex,MATCH(Qualification!D579,libsex,0)),Qualification!D579),"")</f>
        <v/>
      </c>
      <c r="D569" s="104" t="str">
        <f>IF(OR(A569="",ISBLANK(Qualification!F579)),"",Qualification!F579)</f>
        <v/>
      </c>
      <c r="E569" s="26" t="str">
        <f>IF(A569&lt;&gt;"",IF(Qualification!I579=TRUE,IF(INDEX(codegem,MATCH(Qualification!H579,libgem,0))&lt;8000,INDEX(codegem,MATCH(Qualification!H579,libgem,0)),""),Qualification!H579),"")</f>
        <v/>
      </c>
      <c r="F569" s="26" t="str">
        <f>IF(A569&lt;&gt;"",IF(Qualification!I579=TRUE,INDEX(codegemhist,MATCH(Qualification!H579,libgem,0)),""),"")</f>
        <v/>
      </c>
      <c r="G569" s="26" t="str">
        <f>IF(A569&lt;&gt;"",IF(Qualification!I579=TRUE,IF(INDEX(codegem,MATCH(Qualification!H579,libgem,0))&gt;=8000,INDEX(codegem,MATCH(Qualification!H579,libgem,0)),""),Qualification!H579),"")</f>
        <v/>
      </c>
      <c r="H569" s="26" t="str">
        <f>IF(A569&lt;&gt;"",IF(Qualification!Y579=TRUE,INDEX(libcatidinst,MATCH(Qualification!P579,libinst,0)),""),"")</f>
        <v/>
      </c>
      <c r="I569" s="26" t="str">
        <f>IF(OR(A569="",ISBLANK(Qualification!P579)),"",IF(Qualification!Y579=TRUE,INDEX(codeinst,MATCH(Qualification!P579,libinst,0)),Qualification!P579))</f>
        <v/>
      </c>
      <c r="J569" s="26" t="str">
        <f>IF(OR(A569="",ISBLANK(Qualification!Q579)),"",IF(Qualification!Z579=TRUE,INDEX(codetform,MATCH(Qualification!Q579,libtform,0)),Qualification!Q579))</f>
        <v/>
      </c>
      <c r="K569" s="26" t="str">
        <f t="shared" si="8"/>
        <v/>
      </c>
      <c r="L569" s="104" t="str">
        <f>IF(OR(A569="",ISBLANK(Qualification!R579)),"",Qualification!R579)</f>
        <v/>
      </c>
      <c r="M569" s="50" t="str">
        <f>IF(OR(A569="",ISBLANK(Qualification!S579)),"",Qualification!S579)</f>
        <v/>
      </c>
      <c r="N569" s="50" t="str">
        <f>IF(OR(A569="",ISBLANK(Qualification!T579)),"",IF(Qualification!AC579=TRUE,INDEX(coderesult,MATCH(Qualification!T579,libresult,0)),Qualification!T579))</f>
        <v/>
      </c>
      <c r="O569" s="50" t="str">
        <f>IF(OR(A569="",ISBLANK(Qualification!U579),Qualification!U579="-"),"",IF(ISNA(MATCH(Qualification!U579,libtwolang,0)),Qualification!U579,IF(Qualification!AC579=TRUE,INDEX(codetwolang,MATCH(Qualification!U579,libtwolang,0)),Qualification!U579)))</f>
        <v/>
      </c>
      <c r="P569" s="50" t="str">
        <f>IF(OR(A569="",ISBLANK(Qualification!V579)),"",Qualification!V579)</f>
        <v/>
      </c>
    </row>
    <row r="570" spans="1:16">
      <c r="A570" s="26" t="str">
        <f>IF(Qualification!$A580&lt;&gt;"",IF(Qualification!C580&lt;&gt;"",IF(Qualification!C580="LOC.ID",CONCATENATE("LOC.",Qualification!AG$12),Qualification!C580),""),"")</f>
        <v/>
      </c>
      <c r="B570" s="51" t="str">
        <f>IF(A570&lt;&gt;"",Qualification!J580,"")</f>
        <v/>
      </c>
      <c r="C570" s="26" t="str">
        <f>IF(A570&lt;&gt;"",IF(Qualification!E580=TRUE,INDEX(codesex,MATCH(Qualification!D580,libsex,0)),Qualification!D580),"")</f>
        <v/>
      </c>
      <c r="D570" s="104" t="str">
        <f>IF(OR(A570="",ISBLANK(Qualification!F580)),"",Qualification!F580)</f>
        <v/>
      </c>
      <c r="E570" s="26" t="str">
        <f>IF(A570&lt;&gt;"",IF(Qualification!I580=TRUE,IF(INDEX(codegem,MATCH(Qualification!H580,libgem,0))&lt;8000,INDEX(codegem,MATCH(Qualification!H580,libgem,0)),""),Qualification!H580),"")</f>
        <v/>
      </c>
      <c r="F570" s="26" t="str">
        <f>IF(A570&lt;&gt;"",IF(Qualification!I580=TRUE,INDEX(codegemhist,MATCH(Qualification!H580,libgem,0)),""),"")</f>
        <v/>
      </c>
      <c r="G570" s="26" t="str">
        <f>IF(A570&lt;&gt;"",IF(Qualification!I580=TRUE,IF(INDEX(codegem,MATCH(Qualification!H580,libgem,0))&gt;=8000,INDEX(codegem,MATCH(Qualification!H580,libgem,0)),""),Qualification!H580),"")</f>
        <v/>
      </c>
      <c r="H570" s="26" t="str">
        <f>IF(A570&lt;&gt;"",IF(Qualification!Y580=TRUE,INDEX(libcatidinst,MATCH(Qualification!P580,libinst,0)),""),"")</f>
        <v/>
      </c>
      <c r="I570" s="26" t="str">
        <f>IF(OR(A570="",ISBLANK(Qualification!P580)),"",IF(Qualification!Y580=TRUE,INDEX(codeinst,MATCH(Qualification!P580,libinst,0)),Qualification!P580))</f>
        <v/>
      </c>
      <c r="J570" s="26" t="str">
        <f>IF(OR(A570="",ISBLANK(Qualification!Q580)),"",IF(Qualification!Z580=TRUE,INDEX(codetform,MATCH(Qualification!Q580,libtform,0)),Qualification!Q580))</f>
        <v/>
      </c>
      <c r="K570" s="26" t="str">
        <f t="shared" si="8"/>
        <v/>
      </c>
      <c r="L570" s="104" t="str">
        <f>IF(OR(A570="",ISBLANK(Qualification!R580)),"",Qualification!R580)</f>
        <v/>
      </c>
      <c r="M570" s="50" t="str">
        <f>IF(OR(A570="",ISBLANK(Qualification!S580)),"",Qualification!S580)</f>
        <v/>
      </c>
      <c r="N570" s="50" t="str">
        <f>IF(OR(A570="",ISBLANK(Qualification!T580)),"",IF(Qualification!AC580=TRUE,INDEX(coderesult,MATCH(Qualification!T580,libresult,0)),Qualification!T580))</f>
        <v/>
      </c>
      <c r="O570" s="50" t="str">
        <f>IF(OR(A570="",ISBLANK(Qualification!U580),Qualification!U580="-"),"",IF(ISNA(MATCH(Qualification!U580,libtwolang,0)),Qualification!U580,IF(Qualification!AC580=TRUE,INDEX(codetwolang,MATCH(Qualification!U580,libtwolang,0)),Qualification!U580)))</f>
        <v/>
      </c>
      <c r="P570" s="50" t="str">
        <f>IF(OR(A570="",ISBLANK(Qualification!V580)),"",Qualification!V580)</f>
        <v/>
      </c>
    </row>
    <row r="571" spans="1:16">
      <c r="A571" s="26" t="str">
        <f>IF(Qualification!$A581&lt;&gt;"",IF(Qualification!C581&lt;&gt;"",IF(Qualification!C581="LOC.ID",CONCATENATE("LOC.",Qualification!AG$12),Qualification!C581),""),"")</f>
        <v/>
      </c>
      <c r="B571" s="51" t="str">
        <f>IF(A571&lt;&gt;"",Qualification!J581,"")</f>
        <v/>
      </c>
      <c r="C571" s="26" t="str">
        <f>IF(A571&lt;&gt;"",IF(Qualification!E581=TRUE,INDEX(codesex,MATCH(Qualification!D581,libsex,0)),Qualification!D581),"")</f>
        <v/>
      </c>
      <c r="D571" s="104" t="str">
        <f>IF(OR(A571="",ISBLANK(Qualification!F581)),"",Qualification!F581)</f>
        <v/>
      </c>
      <c r="E571" s="26" t="str">
        <f>IF(A571&lt;&gt;"",IF(Qualification!I581=TRUE,IF(INDEX(codegem,MATCH(Qualification!H581,libgem,0))&lt;8000,INDEX(codegem,MATCH(Qualification!H581,libgem,0)),""),Qualification!H581),"")</f>
        <v/>
      </c>
      <c r="F571" s="26" t="str">
        <f>IF(A571&lt;&gt;"",IF(Qualification!I581=TRUE,INDEX(codegemhist,MATCH(Qualification!H581,libgem,0)),""),"")</f>
        <v/>
      </c>
      <c r="G571" s="26" t="str">
        <f>IF(A571&lt;&gt;"",IF(Qualification!I581=TRUE,IF(INDEX(codegem,MATCH(Qualification!H581,libgem,0))&gt;=8000,INDEX(codegem,MATCH(Qualification!H581,libgem,0)),""),Qualification!H581),"")</f>
        <v/>
      </c>
      <c r="H571" s="26" t="str">
        <f>IF(A571&lt;&gt;"",IF(Qualification!Y581=TRUE,INDEX(libcatidinst,MATCH(Qualification!P581,libinst,0)),""),"")</f>
        <v/>
      </c>
      <c r="I571" s="26" t="str">
        <f>IF(OR(A571="",ISBLANK(Qualification!P581)),"",IF(Qualification!Y581=TRUE,INDEX(codeinst,MATCH(Qualification!P581,libinst,0)),Qualification!P581))</f>
        <v/>
      </c>
      <c r="J571" s="26" t="str">
        <f>IF(OR(A571="",ISBLANK(Qualification!Q581)),"",IF(Qualification!Z581=TRUE,INDEX(codetform,MATCH(Qualification!Q581,libtform,0)),Qualification!Q581))</f>
        <v/>
      </c>
      <c r="K571" s="26" t="str">
        <f t="shared" si="8"/>
        <v/>
      </c>
      <c r="L571" s="104" t="str">
        <f>IF(OR(A571="",ISBLANK(Qualification!R581)),"",Qualification!R581)</f>
        <v/>
      </c>
      <c r="M571" s="50" t="str">
        <f>IF(OR(A571="",ISBLANK(Qualification!S581)),"",Qualification!S581)</f>
        <v/>
      </c>
      <c r="N571" s="50" t="str">
        <f>IF(OR(A571="",ISBLANK(Qualification!T581)),"",IF(Qualification!AC581=TRUE,INDEX(coderesult,MATCH(Qualification!T581,libresult,0)),Qualification!T581))</f>
        <v/>
      </c>
      <c r="O571" s="50" t="str">
        <f>IF(OR(A571="",ISBLANK(Qualification!U581),Qualification!U581="-"),"",IF(ISNA(MATCH(Qualification!U581,libtwolang,0)),Qualification!U581,IF(Qualification!AC581=TRUE,INDEX(codetwolang,MATCH(Qualification!U581,libtwolang,0)),Qualification!U581)))</f>
        <v/>
      </c>
      <c r="P571" s="50" t="str">
        <f>IF(OR(A571="",ISBLANK(Qualification!V581)),"",Qualification!V581)</f>
        <v/>
      </c>
    </row>
    <row r="572" spans="1:16">
      <c r="A572" s="26" t="str">
        <f>IF(Qualification!$A582&lt;&gt;"",IF(Qualification!C582&lt;&gt;"",IF(Qualification!C582="LOC.ID",CONCATENATE("LOC.",Qualification!AG$12),Qualification!C582),""),"")</f>
        <v/>
      </c>
      <c r="B572" s="51" t="str">
        <f>IF(A572&lt;&gt;"",Qualification!J582,"")</f>
        <v/>
      </c>
      <c r="C572" s="26" t="str">
        <f>IF(A572&lt;&gt;"",IF(Qualification!E582=TRUE,INDEX(codesex,MATCH(Qualification!D582,libsex,0)),Qualification!D582),"")</f>
        <v/>
      </c>
      <c r="D572" s="104" t="str">
        <f>IF(OR(A572="",ISBLANK(Qualification!F582)),"",Qualification!F582)</f>
        <v/>
      </c>
      <c r="E572" s="26" t="str">
        <f>IF(A572&lt;&gt;"",IF(Qualification!I582=TRUE,IF(INDEX(codegem,MATCH(Qualification!H582,libgem,0))&lt;8000,INDEX(codegem,MATCH(Qualification!H582,libgem,0)),""),Qualification!H582),"")</f>
        <v/>
      </c>
      <c r="F572" s="26" t="str">
        <f>IF(A572&lt;&gt;"",IF(Qualification!I582=TRUE,INDEX(codegemhist,MATCH(Qualification!H582,libgem,0)),""),"")</f>
        <v/>
      </c>
      <c r="G572" s="26" t="str">
        <f>IF(A572&lt;&gt;"",IF(Qualification!I582=TRUE,IF(INDEX(codegem,MATCH(Qualification!H582,libgem,0))&gt;=8000,INDEX(codegem,MATCH(Qualification!H582,libgem,0)),""),Qualification!H582),"")</f>
        <v/>
      </c>
      <c r="H572" s="26" t="str">
        <f>IF(A572&lt;&gt;"",IF(Qualification!Y582=TRUE,INDEX(libcatidinst,MATCH(Qualification!P582,libinst,0)),""),"")</f>
        <v/>
      </c>
      <c r="I572" s="26" t="str">
        <f>IF(OR(A572="",ISBLANK(Qualification!P582)),"",IF(Qualification!Y582=TRUE,INDEX(codeinst,MATCH(Qualification!P582,libinst,0)),Qualification!P582))</f>
        <v/>
      </c>
      <c r="J572" s="26" t="str">
        <f>IF(OR(A572="",ISBLANK(Qualification!Q582)),"",IF(Qualification!Z582=TRUE,INDEX(codetform,MATCH(Qualification!Q582,libtform,0)),Qualification!Q582))</f>
        <v/>
      </c>
      <c r="K572" s="26" t="str">
        <f t="shared" si="8"/>
        <v/>
      </c>
      <c r="L572" s="104" t="str">
        <f>IF(OR(A572="",ISBLANK(Qualification!R582)),"",Qualification!R582)</f>
        <v/>
      </c>
      <c r="M572" s="50" t="str">
        <f>IF(OR(A572="",ISBLANK(Qualification!S582)),"",Qualification!S582)</f>
        <v/>
      </c>
      <c r="N572" s="50" t="str">
        <f>IF(OR(A572="",ISBLANK(Qualification!T582)),"",IF(Qualification!AC582=TRUE,INDEX(coderesult,MATCH(Qualification!T582,libresult,0)),Qualification!T582))</f>
        <v/>
      </c>
      <c r="O572" s="50" t="str">
        <f>IF(OR(A572="",ISBLANK(Qualification!U582),Qualification!U582="-"),"",IF(ISNA(MATCH(Qualification!U582,libtwolang,0)),Qualification!U582,IF(Qualification!AC582=TRUE,INDEX(codetwolang,MATCH(Qualification!U582,libtwolang,0)),Qualification!U582)))</f>
        <v/>
      </c>
      <c r="P572" s="50" t="str">
        <f>IF(OR(A572="",ISBLANK(Qualification!V582)),"",Qualification!V582)</f>
        <v/>
      </c>
    </row>
    <row r="573" spans="1:16">
      <c r="A573" s="26" t="str">
        <f>IF(Qualification!$A583&lt;&gt;"",IF(Qualification!C583&lt;&gt;"",IF(Qualification!C583="LOC.ID",CONCATENATE("LOC.",Qualification!AG$12),Qualification!C583),""),"")</f>
        <v/>
      </c>
      <c r="B573" s="51" t="str">
        <f>IF(A573&lt;&gt;"",Qualification!J583,"")</f>
        <v/>
      </c>
      <c r="C573" s="26" t="str">
        <f>IF(A573&lt;&gt;"",IF(Qualification!E583=TRUE,INDEX(codesex,MATCH(Qualification!D583,libsex,0)),Qualification!D583),"")</f>
        <v/>
      </c>
      <c r="D573" s="104" t="str">
        <f>IF(OR(A573="",ISBLANK(Qualification!F583)),"",Qualification!F583)</f>
        <v/>
      </c>
      <c r="E573" s="26" t="str">
        <f>IF(A573&lt;&gt;"",IF(Qualification!I583=TRUE,IF(INDEX(codegem,MATCH(Qualification!H583,libgem,0))&lt;8000,INDEX(codegem,MATCH(Qualification!H583,libgem,0)),""),Qualification!H583),"")</f>
        <v/>
      </c>
      <c r="F573" s="26" t="str">
        <f>IF(A573&lt;&gt;"",IF(Qualification!I583=TRUE,INDEX(codegemhist,MATCH(Qualification!H583,libgem,0)),""),"")</f>
        <v/>
      </c>
      <c r="G573" s="26" t="str">
        <f>IF(A573&lt;&gt;"",IF(Qualification!I583=TRUE,IF(INDEX(codegem,MATCH(Qualification!H583,libgem,0))&gt;=8000,INDEX(codegem,MATCH(Qualification!H583,libgem,0)),""),Qualification!H583),"")</f>
        <v/>
      </c>
      <c r="H573" s="26" t="str">
        <f>IF(A573&lt;&gt;"",IF(Qualification!Y583=TRUE,INDEX(libcatidinst,MATCH(Qualification!P583,libinst,0)),""),"")</f>
        <v/>
      </c>
      <c r="I573" s="26" t="str">
        <f>IF(OR(A573="",ISBLANK(Qualification!P583)),"",IF(Qualification!Y583=TRUE,INDEX(codeinst,MATCH(Qualification!P583,libinst,0)),Qualification!P583))</f>
        <v/>
      </c>
      <c r="J573" s="26" t="str">
        <f>IF(OR(A573="",ISBLANK(Qualification!Q583)),"",IF(Qualification!Z583=TRUE,INDEX(codetform,MATCH(Qualification!Q583,libtform,0)),Qualification!Q583))</f>
        <v/>
      </c>
      <c r="K573" s="26" t="str">
        <f t="shared" si="8"/>
        <v/>
      </c>
      <c r="L573" s="104" t="str">
        <f>IF(OR(A573="",ISBLANK(Qualification!R583)),"",Qualification!R583)</f>
        <v/>
      </c>
      <c r="M573" s="50" t="str">
        <f>IF(OR(A573="",ISBLANK(Qualification!S583)),"",Qualification!S583)</f>
        <v/>
      </c>
      <c r="N573" s="50" t="str">
        <f>IF(OR(A573="",ISBLANK(Qualification!T583)),"",IF(Qualification!AC583=TRUE,INDEX(coderesult,MATCH(Qualification!T583,libresult,0)),Qualification!T583))</f>
        <v/>
      </c>
      <c r="O573" s="50" t="str">
        <f>IF(OR(A573="",ISBLANK(Qualification!U583),Qualification!U583="-"),"",IF(ISNA(MATCH(Qualification!U583,libtwolang,0)),Qualification!U583,IF(Qualification!AC583=TRUE,INDEX(codetwolang,MATCH(Qualification!U583,libtwolang,0)),Qualification!U583)))</f>
        <v/>
      </c>
      <c r="P573" s="50" t="str">
        <f>IF(OR(A573="",ISBLANK(Qualification!V583)),"",Qualification!V583)</f>
        <v/>
      </c>
    </row>
    <row r="574" spans="1:16">
      <c r="A574" s="26" t="str">
        <f>IF(Qualification!$A584&lt;&gt;"",IF(Qualification!C584&lt;&gt;"",IF(Qualification!C584="LOC.ID",CONCATENATE("LOC.",Qualification!AG$12),Qualification!C584),""),"")</f>
        <v/>
      </c>
      <c r="B574" s="51" t="str">
        <f>IF(A574&lt;&gt;"",Qualification!J584,"")</f>
        <v/>
      </c>
      <c r="C574" s="26" t="str">
        <f>IF(A574&lt;&gt;"",IF(Qualification!E584=TRUE,INDEX(codesex,MATCH(Qualification!D584,libsex,0)),Qualification!D584),"")</f>
        <v/>
      </c>
      <c r="D574" s="104" t="str">
        <f>IF(OR(A574="",ISBLANK(Qualification!F584)),"",Qualification!F584)</f>
        <v/>
      </c>
      <c r="E574" s="26" t="str">
        <f>IF(A574&lt;&gt;"",IF(Qualification!I584=TRUE,IF(INDEX(codegem,MATCH(Qualification!H584,libgem,0))&lt;8000,INDEX(codegem,MATCH(Qualification!H584,libgem,0)),""),Qualification!H584),"")</f>
        <v/>
      </c>
      <c r="F574" s="26" t="str">
        <f>IF(A574&lt;&gt;"",IF(Qualification!I584=TRUE,INDEX(codegemhist,MATCH(Qualification!H584,libgem,0)),""),"")</f>
        <v/>
      </c>
      <c r="G574" s="26" t="str">
        <f>IF(A574&lt;&gt;"",IF(Qualification!I584=TRUE,IF(INDEX(codegem,MATCH(Qualification!H584,libgem,0))&gt;=8000,INDEX(codegem,MATCH(Qualification!H584,libgem,0)),""),Qualification!H584),"")</f>
        <v/>
      </c>
      <c r="H574" s="26" t="str">
        <f>IF(A574&lt;&gt;"",IF(Qualification!Y584=TRUE,INDEX(libcatidinst,MATCH(Qualification!P584,libinst,0)),""),"")</f>
        <v/>
      </c>
      <c r="I574" s="26" t="str">
        <f>IF(OR(A574="",ISBLANK(Qualification!P584)),"",IF(Qualification!Y584=TRUE,INDEX(codeinst,MATCH(Qualification!P584,libinst,0)),Qualification!P584))</f>
        <v/>
      </c>
      <c r="J574" s="26" t="str">
        <f>IF(OR(A574="",ISBLANK(Qualification!Q584)),"",IF(Qualification!Z584=TRUE,INDEX(codetform,MATCH(Qualification!Q584,libtform,0)),Qualification!Q584))</f>
        <v/>
      </c>
      <c r="K574" s="26" t="str">
        <f t="shared" si="8"/>
        <v/>
      </c>
      <c r="L574" s="104" t="str">
        <f>IF(OR(A574="",ISBLANK(Qualification!R584)),"",Qualification!R584)</f>
        <v/>
      </c>
      <c r="M574" s="50" t="str">
        <f>IF(OR(A574="",ISBLANK(Qualification!S584)),"",Qualification!S584)</f>
        <v/>
      </c>
      <c r="N574" s="50" t="str">
        <f>IF(OR(A574="",ISBLANK(Qualification!T584)),"",IF(Qualification!AC584=TRUE,INDEX(coderesult,MATCH(Qualification!T584,libresult,0)),Qualification!T584))</f>
        <v/>
      </c>
      <c r="O574" s="50" t="str">
        <f>IF(OR(A574="",ISBLANK(Qualification!U584),Qualification!U584="-"),"",IF(ISNA(MATCH(Qualification!U584,libtwolang,0)),Qualification!U584,IF(Qualification!AC584=TRUE,INDEX(codetwolang,MATCH(Qualification!U584,libtwolang,0)),Qualification!U584)))</f>
        <v/>
      </c>
      <c r="P574" s="50" t="str">
        <f>IF(OR(A574="",ISBLANK(Qualification!V584)),"",Qualification!V584)</f>
        <v/>
      </c>
    </row>
    <row r="575" spans="1:16">
      <c r="A575" s="26" t="str">
        <f>IF(Qualification!$A585&lt;&gt;"",IF(Qualification!C585&lt;&gt;"",IF(Qualification!C585="LOC.ID",CONCATENATE("LOC.",Qualification!AG$12),Qualification!C585),""),"")</f>
        <v/>
      </c>
      <c r="B575" s="51" t="str">
        <f>IF(A575&lt;&gt;"",Qualification!J585,"")</f>
        <v/>
      </c>
      <c r="C575" s="26" t="str">
        <f>IF(A575&lt;&gt;"",IF(Qualification!E585=TRUE,INDEX(codesex,MATCH(Qualification!D585,libsex,0)),Qualification!D585),"")</f>
        <v/>
      </c>
      <c r="D575" s="104" t="str">
        <f>IF(OR(A575="",ISBLANK(Qualification!F585)),"",Qualification!F585)</f>
        <v/>
      </c>
      <c r="E575" s="26" t="str">
        <f>IF(A575&lt;&gt;"",IF(Qualification!I585=TRUE,IF(INDEX(codegem,MATCH(Qualification!H585,libgem,0))&lt;8000,INDEX(codegem,MATCH(Qualification!H585,libgem,0)),""),Qualification!H585),"")</f>
        <v/>
      </c>
      <c r="F575" s="26" t="str">
        <f>IF(A575&lt;&gt;"",IF(Qualification!I585=TRUE,INDEX(codegemhist,MATCH(Qualification!H585,libgem,0)),""),"")</f>
        <v/>
      </c>
      <c r="G575" s="26" t="str">
        <f>IF(A575&lt;&gt;"",IF(Qualification!I585=TRUE,IF(INDEX(codegem,MATCH(Qualification!H585,libgem,0))&gt;=8000,INDEX(codegem,MATCH(Qualification!H585,libgem,0)),""),Qualification!H585),"")</f>
        <v/>
      </c>
      <c r="H575" s="26" t="str">
        <f>IF(A575&lt;&gt;"",IF(Qualification!Y585=TRUE,INDEX(libcatidinst,MATCH(Qualification!P585,libinst,0)),""),"")</f>
        <v/>
      </c>
      <c r="I575" s="26" t="str">
        <f>IF(OR(A575="",ISBLANK(Qualification!P585)),"",IF(Qualification!Y585=TRUE,INDEX(codeinst,MATCH(Qualification!P585,libinst,0)),Qualification!P585))</f>
        <v/>
      </c>
      <c r="J575" s="26" t="str">
        <f>IF(OR(A575="",ISBLANK(Qualification!Q585)),"",IF(Qualification!Z585=TRUE,INDEX(codetform,MATCH(Qualification!Q585,libtform,0)),Qualification!Q585))</f>
        <v/>
      </c>
      <c r="K575" s="26" t="str">
        <f t="shared" si="8"/>
        <v/>
      </c>
      <c r="L575" s="104" t="str">
        <f>IF(OR(A575="",ISBLANK(Qualification!R585)),"",Qualification!R585)</f>
        <v/>
      </c>
      <c r="M575" s="50" t="str">
        <f>IF(OR(A575="",ISBLANK(Qualification!S585)),"",Qualification!S585)</f>
        <v/>
      </c>
      <c r="N575" s="50" t="str">
        <f>IF(OR(A575="",ISBLANK(Qualification!T585)),"",IF(Qualification!AC585=TRUE,INDEX(coderesult,MATCH(Qualification!T585,libresult,0)),Qualification!T585))</f>
        <v/>
      </c>
      <c r="O575" s="50" t="str">
        <f>IF(OR(A575="",ISBLANK(Qualification!U585),Qualification!U585="-"),"",IF(ISNA(MATCH(Qualification!U585,libtwolang,0)),Qualification!U585,IF(Qualification!AC585=TRUE,INDEX(codetwolang,MATCH(Qualification!U585,libtwolang,0)),Qualification!U585)))</f>
        <v/>
      </c>
      <c r="P575" s="50" t="str">
        <f>IF(OR(A575="",ISBLANK(Qualification!V585)),"",Qualification!V585)</f>
        <v/>
      </c>
    </row>
    <row r="576" spans="1:16">
      <c r="A576" s="26" t="str">
        <f>IF(Qualification!$A586&lt;&gt;"",IF(Qualification!C586&lt;&gt;"",IF(Qualification!C586="LOC.ID",CONCATENATE("LOC.",Qualification!AG$12),Qualification!C586),""),"")</f>
        <v/>
      </c>
      <c r="B576" s="51" t="str">
        <f>IF(A576&lt;&gt;"",Qualification!J586,"")</f>
        <v/>
      </c>
      <c r="C576" s="26" t="str">
        <f>IF(A576&lt;&gt;"",IF(Qualification!E586=TRUE,INDEX(codesex,MATCH(Qualification!D586,libsex,0)),Qualification!D586),"")</f>
        <v/>
      </c>
      <c r="D576" s="104" t="str">
        <f>IF(OR(A576="",ISBLANK(Qualification!F586)),"",Qualification!F586)</f>
        <v/>
      </c>
      <c r="E576" s="26" t="str">
        <f>IF(A576&lt;&gt;"",IF(Qualification!I586=TRUE,IF(INDEX(codegem,MATCH(Qualification!H586,libgem,0))&lt;8000,INDEX(codegem,MATCH(Qualification!H586,libgem,0)),""),Qualification!H586),"")</f>
        <v/>
      </c>
      <c r="F576" s="26" t="str">
        <f>IF(A576&lt;&gt;"",IF(Qualification!I586=TRUE,INDEX(codegemhist,MATCH(Qualification!H586,libgem,0)),""),"")</f>
        <v/>
      </c>
      <c r="G576" s="26" t="str">
        <f>IF(A576&lt;&gt;"",IF(Qualification!I586=TRUE,IF(INDEX(codegem,MATCH(Qualification!H586,libgem,0))&gt;=8000,INDEX(codegem,MATCH(Qualification!H586,libgem,0)),""),Qualification!H586),"")</f>
        <v/>
      </c>
      <c r="H576" s="26" t="str">
        <f>IF(A576&lt;&gt;"",IF(Qualification!Y586=TRUE,INDEX(libcatidinst,MATCH(Qualification!P586,libinst,0)),""),"")</f>
        <v/>
      </c>
      <c r="I576" s="26" t="str">
        <f>IF(OR(A576="",ISBLANK(Qualification!P586)),"",IF(Qualification!Y586=TRUE,INDEX(codeinst,MATCH(Qualification!P586,libinst,0)),Qualification!P586))</f>
        <v/>
      </c>
      <c r="J576" s="26" t="str">
        <f>IF(OR(A576="",ISBLANK(Qualification!Q586)),"",IF(Qualification!Z586=TRUE,INDEX(codetform,MATCH(Qualification!Q586,libtform,0)),Qualification!Q586))</f>
        <v/>
      </c>
      <c r="K576" s="26" t="str">
        <f t="shared" si="8"/>
        <v/>
      </c>
      <c r="L576" s="104" t="str">
        <f>IF(OR(A576="",ISBLANK(Qualification!R586)),"",Qualification!R586)</f>
        <v/>
      </c>
      <c r="M576" s="50" t="str">
        <f>IF(OR(A576="",ISBLANK(Qualification!S586)),"",Qualification!S586)</f>
        <v/>
      </c>
      <c r="N576" s="50" t="str">
        <f>IF(OR(A576="",ISBLANK(Qualification!T586)),"",IF(Qualification!AC586=TRUE,INDEX(coderesult,MATCH(Qualification!T586,libresult,0)),Qualification!T586))</f>
        <v/>
      </c>
      <c r="O576" s="50" t="str">
        <f>IF(OR(A576="",ISBLANK(Qualification!U586),Qualification!U586="-"),"",IF(ISNA(MATCH(Qualification!U586,libtwolang,0)),Qualification!U586,IF(Qualification!AC586=TRUE,INDEX(codetwolang,MATCH(Qualification!U586,libtwolang,0)),Qualification!U586)))</f>
        <v/>
      </c>
      <c r="P576" s="50" t="str">
        <f>IF(OR(A576="",ISBLANK(Qualification!V586)),"",Qualification!V586)</f>
        <v/>
      </c>
    </row>
    <row r="577" spans="1:16">
      <c r="A577" s="26" t="str">
        <f>IF(Qualification!$A587&lt;&gt;"",IF(Qualification!C587&lt;&gt;"",IF(Qualification!C587="LOC.ID",CONCATENATE("LOC.",Qualification!AG$12),Qualification!C587),""),"")</f>
        <v/>
      </c>
      <c r="B577" s="51" t="str">
        <f>IF(A577&lt;&gt;"",Qualification!J587,"")</f>
        <v/>
      </c>
      <c r="C577" s="26" t="str">
        <f>IF(A577&lt;&gt;"",IF(Qualification!E587=TRUE,INDEX(codesex,MATCH(Qualification!D587,libsex,0)),Qualification!D587),"")</f>
        <v/>
      </c>
      <c r="D577" s="104" t="str">
        <f>IF(OR(A577="",ISBLANK(Qualification!F587)),"",Qualification!F587)</f>
        <v/>
      </c>
      <c r="E577" s="26" t="str">
        <f>IF(A577&lt;&gt;"",IF(Qualification!I587=TRUE,IF(INDEX(codegem,MATCH(Qualification!H587,libgem,0))&lt;8000,INDEX(codegem,MATCH(Qualification!H587,libgem,0)),""),Qualification!H587),"")</f>
        <v/>
      </c>
      <c r="F577" s="26" t="str">
        <f>IF(A577&lt;&gt;"",IF(Qualification!I587=TRUE,INDEX(codegemhist,MATCH(Qualification!H587,libgem,0)),""),"")</f>
        <v/>
      </c>
      <c r="G577" s="26" t="str">
        <f>IF(A577&lt;&gt;"",IF(Qualification!I587=TRUE,IF(INDEX(codegem,MATCH(Qualification!H587,libgem,0))&gt;=8000,INDEX(codegem,MATCH(Qualification!H587,libgem,0)),""),Qualification!H587),"")</f>
        <v/>
      </c>
      <c r="H577" s="26" t="str">
        <f>IF(A577&lt;&gt;"",IF(Qualification!Y587=TRUE,INDEX(libcatidinst,MATCH(Qualification!P587,libinst,0)),""),"")</f>
        <v/>
      </c>
      <c r="I577" s="26" t="str">
        <f>IF(OR(A577="",ISBLANK(Qualification!P587)),"",IF(Qualification!Y587=TRUE,INDEX(codeinst,MATCH(Qualification!P587,libinst,0)),Qualification!P587))</f>
        <v/>
      </c>
      <c r="J577" s="26" t="str">
        <f>IF(OR(A577="",ISBLANK(Qualification!Q587)),"",IF(Qualification!Z587=TRUE,INDEX(codetform,MATCH(Qualification!Q587,libtform,0)),Qualification!Q587))</f>
        <v/>
      </c>
      <c r="K577" s="26" t="str">
        <f t="shared" si="8"/>
        <v/>
      </c>
      <c r="L577" s="104" t="str">
        <f>IF(OR(A577="",ISBLANK(Qualification!R587)),"",Qualification!R587)</f>
        <v/>
      </c>
      <c r="M577" s="50" t="str">
        <f>IF(OR(A577="",ISBLANK(Qualification!S587)),"",Qualification!S587)</f>
        <v/>
      </c>
      <c r="N577" s="50" t="str">
        <f>IF(OR(A577="",ISBLANK(Qualification!T587)),"",IF(Qualification!AC587=TRUE,INDEX(coderesult,MATCH(Qualification!T587,libresult,0)),Qualification!T587))</f>
        <v/>
      </c>
      <c r="O577" s="50" t="str">
        <f>IF(OR(A577="",ISBLANK(Qualification!U587),Qualification!U587="-"),"",IF(ISNA(MATCH(Qualification!U587,libtwolang,0)),Qualification!U587,IF(Qualification!AC587=TRUE,INDEX(codetwolang,MATCH(Qualification!U587,libtwolang,0)),Qualification!U587)))</f>
        <v/>
      </c>
      <c r="P577" s="50" t="str">
        <f>IF(OR(A577="",ISBLANK(Qualification!V587)),"",Qualification!V587)</f>
        <v/>
      </c>
    </row>
    <row r="578" spans="1:16">
      <c r="A578" s="26" t="str">
        <f>IF(Qualification!$A588&lt;&gt;"",IF(Qualification!C588&lt;&gt;"",IF(Qualification!C588="LOC.ID",CONCATENATE("LOC.",Qualification!AG$12),Qualification!C588),""),"")</f>
        <v/>
      </c>
      <c r="B578" s="51" t="str">
        <f>IF(A578&lt;&gt;"",Qualification!J588,"")</f>
        <v/>
      </c>
      <c r="C578" s="26" t="str">
        <f>IF(A578&lt;&gt;"",IF(Qualification!E588=TRUE,INDEX(codesex,MATCH(Qualification!D588,libsex,0)),Qualification!D588),"")</f>
        <v/>
      </c>
      <c r="D578" s="104" t="str">
        <f>IF(OR(A578="",ISBLANK(Qualification!F588)),"",Qualification!F588)</f>
        <v/>
      </c>
      <c r="E578" s="26" t="str">
        <f>IF(A578&lt;&gt;"",IF(Qualification!I588=TRUE,IF(INDEX(codegem,MATCH(Qualification!H588,libgem,0))&lt;8000,INDEX(codegem,MATCH(Qualification!H588,libgem,0)),""),Qualification!H588),"")</f>
        <v/>
      </c>
      <c r="F578" s="26" t="str">
        <f>IF(A578&lt;&gt;"",IF(Qualification!I588=TRUE,INDEX(codegemhist,MATCH(Qualification!H588,libgem,0)),""),"")</f>
        <v/>
      </c>
      <c r="G578" s="26" t="str">
        <f>IF(A578&lt;&gt;"",IF(Qualification!I588=TRUE,IF(INDEX(codegem,MATCH(Qualification!H588,libgem,0))&gt;=8000,INDEX(codegem,MATCH(Qualification!H588,libgem,0)),""),Qualification!H588),"")</f>
        <v/>
      </c>
      <c r="H578" s="26" t="str">
        <f>IF(A578&lt;&gt;"",IF(Qualification!Y588=TRUE,INDEX(libcatidinst,MATCH(Qualification!P588,libinst,0)),""),"")</f>
        <v/>
      </c>
      <c r="I578" s="26" t="str">
        <f>IF(OR(A578="",ISBLANK(Qualification!P588)),"",IF(Qualification!Y588=TRUE,INDEX(codeinst,MATCH(Qualification!P588,libinst,0)),Qualification!P588))</f>
        <v/>
      </c>
      <c r="J578" s="26" t="str">
        <f>IF(OR(A578="",ISBLANK(Qualification!Q588)),"",IF(Qualification!Z588=TRUE,INDEX(codetform,MATCH(Qualification!Q588,libtform,0)),Qualification!Q588))</f>
        <v/>
      </c>
      <c r="K578" s="26" t="str">
        <f t="shared" si="8"/>
        <v/>
      </c>
      <c r="L578" s="104" t="str">
        <f>IF(OR(A578="",ISBLANK(Qualification!R588)),"",Qualification!R588)</f>
        <v/>
      </c>
      <c r="M578" s="50" t="str">
        <f>IF(OR(A578="",ISBLANK(Qualification!S588)),"",Qualification!S588)</f>
        <v/>
      </c>
      <c r="N578" s="50" t="str">
        <f>IF(OR(A578="",ISBLANK(Qualification!T588)),"",IF(Qualification!AC588=TRUE,INDEX(coderesult,MATCH(Qualification!T588,libresult,0)),Qualification!T588))</f>
        <v/>
      </c>
      <c r="O578" s="50" t="str">
        <f>IF(OR(A578="",ISBLANK(Qualification!U588),Qualification!U588="-"),"",IF(ISNA(MATCH(Qualification!U588,libtwolang,0)),Qualification!U588,IF(Qualification!AC588=TRUE,INDEX(codetwolang,MATCH(Qualification!U588,libtwolang,0)),Qualification!U588)))</f>
        <v/>
      </c>
      <c r="P578" s="50" t="str">
        <f>IF(OR(A578="",ISBLANK(Qualification!V588)),"",Qualification!V588)</f>
        <v/>
      </c>
    </row>
    <row r="579" spans="1:16">
      <c r="A579" s="26" t="str">
        <f>IF(Qualification!$A589&lt;&gt;"",IF(Qualification!C589&lt;&gt;"",IF(Qualification!C589="LOC.ID",CONCATENATE("LOC.",Qualification!AG$12),Qualification!C589),""),"")</f>
        <v/>
      </c>
      <c r="B579" s="51" t="str">
        <f>IF(A579&lt;&gt;"",Qualification!J589,"")</f>
        <v/>
      </c>
      <c r="C579" s="26" t="str">
        <f>IF(A579&lt;&gt;"",IF(Qualification!E589=TRUE,INDEX(codesex,MATCH(Qualification!D589,libsex,0)),Qualification!D589),"")</f>
        <v/>
      </c>
      <c r="D579" s="104" t="str">
        <f>IF(OR(A579="",ISBLANK(Qualification!F589)),"",Qualification!F589)</f>
        <v/>
      </c>
      <c r="E579" s="26" t="str">
        <f>IF(A579&lt;&gt;"",IF(Qualification!I589=TRUE,IF(INDEX(codegem,MATCH(Qualification!H589,libgem,0))&lt;8000,INDEX(codegem,MATCH(Qualification!H589,libgem,0)),""),Qualification!H589),"")</f>
        <v/>
      </c>
      <c r="F579" s="26" t="str">
        <f>IF(A579&lt;&gt;"",IF(Qualification!I589=TRUE,INDEX(codegemhist,MATCH(Qualification!H589,libgem,0)),""),"")</f>
        <v/>
      </c>
      <c r="G579" s="26" t="str">
        <f>IF(A579&lt;&gt;"",IF(Qualification!I589=TRUE,IF(INDEX(codegem,MATCH(Qualification!H589,libgem,0))&gt;=8000,INDEX(codegem,MATCH(Qualification!H589,libgem,0)),""),Qualification!H589),"")</f>
        <v/>
      </c>
      <c r="H579" s="26" t="str">
        <f>IF(A579&lt;&gt;"",IF(Qualification!Y589=TRUE,INDEX(libcatidinst,MATCH(Qualification!P589,libinst,0)),""),"")</f>
        <v/>
      </c>
      <c r="I579" s="26" t="str">
        <f>IF(OR(A579="",ISBLANK(Qualification!P589)),"",IF(Qualification!Y589=TRUE,INDEX(codeinst,MATCH(Qualification!P589,libinst,0)),Qualification!P589))</f>
        <v/>
      </c>
      <c r="J579" s="26" t="str">
        <f>IF(OR(A579="",ISBLANK(Qualification!Q589)),"",IF(Qualification!Z589=TRUE,INDEX(codetform,MATCH(Qualification!Q589,libtform,0)),Qualification!Q589))</f>
        <v/>
      </c>
      <c r="K579" s="26" t="str">
        <f t="shared" ref="K579:K642" si="9">IF(A579="","",2)</f>
        <v/>
      </c>
      <c r="L579" s="104" t="str">
        <f>IF(OR(A579="",ISBLANK(Qualification!R589)),"",Qualification!R589)</f>
        <v/>
      </c>
      <c r="M579" s="50" t="str">
        <f>IF(OR(A579="",ISBLANK(Qualification!S589)),"",Qualification!S589)</f>
        <v/>
      </c>
      <c r="N579" s="50" t="str">
        <f>IF(OR(A579="",ISBLANK(Qualification!T589)),"",IF(Qualification!AC589=TRUE,INDEX(coderesult,MATCH(Qualification!T589,libresult,0)),Qualification!T589))</f>
        <v/>
      </c>
      <c r="O579" s="50" t="str">
        <f>IF(OR(A579="",ISBLANK(Qualification!U589),Qualification!U589="-"),"",IF(ISNA(MATCH(Qualification!U589,libtwolang,0)),Qualification!U589,IF(Qualification!AC589=TRUE,INDEX(codetwolang,MATCH(Qualification!U589,libtwolang,0)),Qualification!U589)))</f>
        <v/>
      </c>
      <c r="P579" s="50" t="str">
        <f>IF(OR(A579="",ISBLANK(Qualification!V589)),"",Qualification!V589)</f>
        <v/>
      </c>
    </row>
    <row r="580" spans="1:16">
      <c r="A580" s="26" t="str">
        <f>IF(Qualification!$A590&lt;&gt;"",IF(Qualification!C590&lt;&gt;"",IF(Qualification!C590="LOC.ID",CONCATENATE("LOC.",Qualification!AG$12),Qualification!C590),""),"")</f>
        <v/>
      </c>
      <c r="B580" s="51" t="str">
        <f>IF(A580&lt;&gt;"",Qualification!J590,"")</f>
        <v/>
      </c>
      <c r="C580" s="26" t="str">
        <f>IF(A580&lt;&gt;"",IF(Qualification!E590=TRUE,INDEX(codesex,MATCH(Qualification!D590,libsex,0)),Qualification!D590),"")</f>
        <v/>
      </c>
      <c r="D580" s="104" t="str">
        <f>IF(OR(A580="",ISBLANK(Qualification!F590)),"",Qualification!F590)</f>
        <v/>
      </c>
      <c r="E580" s="26" t="str">
        <f>IF(A580&lt;&gt;"",IF(Qualification!I590=TRUE,IF(INDEX(codegem,MATCH(Qualification!H590,libgem,0))&lt;8000,INDEX(codegem,MATCH(Qualification!H590,libgem,0)),""),Qualification!H590),"")</f>
        <v/>
      </c>
      <c r="F580" s="26" t="str">
        <f>IF(A580&lt;&gt;"",IF(Qualification!I590=TRUE,INDEX(codegemhist,MATCH(Qualification!H590,libgem,0)),""),"")</f>
        <v/>
      </c>
      <c r="G580" s="26" t="str">
        <f>IF(A580&lt;&gt;"",IF(Qualification!I590=TRUE,IF(INDEX(codegem,MATCH(Qualification!H590,libgem,0))&gt;=8000,INDEX(codegem,MATCH(Qualification!H590,libgem,0)),""),Qualification!H590),"")</f>
        <v/>
      </c>
      <c r="H580" s="26" t="str">
        <f>IF(A580&lt;&gt;"",IF(Qualification!Y590=TRUE,INDEX(libcatidinst,MATCH(Qualification!P590,libinst,0)),""),"")</f>
        <v/>
      </c>
      <c r="I580" s="26" t="str">
        <f>IF(OR(A580="",ISBLANK(Qualification!P590)),"",IF(Qualification!Y590=TRUE,INDEX(codeinst,MATCH(Qualification!P590,libinst,0)),Qualification!P590))</f>
        <v/>
      </c>
      <c r="J580" s="26" t="str">
        <f>IF(OR(A580="",ISBLANK(Qualification!Q590)),"",IF(Qualification!Z590=TRUE,INDEX(codetform,MATCH(Qualification!Q590,libtform,0)),Qualification!Q590))</f>
        <v/>
      </c>
      <c r="K580" s="26" t="str">
        <f t="shared" si="9"/>
        <v/>
      </c>
      <c r="L580" s="104" t="str">
        <f>IF(OR(A580="",ISBLANK(Qualification!R590)),"",Qualification!R590)</f>
        <v/>
      </c>
      <c r="M580" s="50" t="str">
        <f>IF(OR(A580="",ISBLANK(Qualification!S590)),"",Qualification!S590)</f>
        <v/>
      </c>
      <c r="N580" s="50" t="str">
        <f>IF(OR(A580="",ISBLANK(Qualification!T590)),"",IF(Qualification!AC590=TRUE,INDEX(coderesult,MATCH(Qualification!T590,libresult,0)),Qualification!T590))</f>
        <v/>
      </c>
      <c r="O580" s="50" t="str">
        <f>IF(OR(A580="",ISBLANK(Qualification!U590),Qualification!U590="-"),"",IF(ISNA(MATCH(Qualification!U590,libtwolang,0)),Qualification!U590,IF(Qualification!AC590=TRUE,INDEX(codetwolang,MATCH(Qualification!U590,libtwolang,0)),Qualification!U590)))</f>
        <v/>
      </c>
      <c r="P580" s="50" t="str">
        <f>IF(OR(A580="",ISBLANK(Qualification!V590)),"",Qualification!V590)</f>
        <v/>
      </c>
    </row>
    <row r="581" spans="1:16">
      <c r="A581" s="26" t="str">
        <f>IF(Qualification!$A591&lt;&gt;"",IF(Qualification!C591&lt;&gt;"",IF(Qualification!C591="LOC.ID",CONCATENATE("LOC.",Qualification!AG$12),Qualification!C591),""),"")</f>
        <v/>
      </c>
      <c r="B581" s="51" t="str">
        <f>IF(A581&lt;&gt;"",Qualification!J591,"")</f>
        <v/>
      </c>
      <c r="C581" s="26" t="str">
        <f>IF(A581&lt;&gt;"",IF(Qualification!E591=TRUE,INDEX(codesex,MATCH(Qualification!D591,libsex,0)),Qualification!D591),"")</f>
        <v/>
      </c>
      <c r="D581" s="104" t="str">
        <f>IF(OR(A581="",ISBLANK(Qualification!F591)),"",Qualification!F591)</f>
        <v/>
      </c>
      <c r="E581" s="26" t="str">
        <f>IF(A581&lt;&gt;"",IF(Qualification!I591=TRUE,IF(INDEX(codegem,MATCH(Qualification!H591,libgem,0))&lt;8000,INDEX(codegem,MATCH(Qualification!H591,libgem,0)),""),Qualification!H591),"")</f>
        <v/>
      </c>
      <c r="F581" s="26" t="str">
        <f>IF(A581&lt;&gt;"",IF(Qualification!I591=TRUE,INDEX(codegemhist,MATCH(Qualification!H591,libgem,0)),""),"")</f>
        <v/>
      </c>
      <c r="G581" s="26" t="str">
        <f>IF(A581&lt;&gt;"",IF(Qualification!I591=TRUE,IF(INDEX(codegem,MATCH(Qualification!H591,libgem,0))&gt;=8000,INDEX(codegem,MATCH(Qualification!H591,libgem,0)),""),Qualification!H591),"")</f>
        <v/>
      </c>
      <c r="H581" s="26" t="str">
        <f>IF(A581&lt;&gt;"",IF(Qualification!Y591=TRUE,INDEX(libcatidinst,MATCH(Qualification!P591,libinst,0)),""),"")</f>
        <v/>
      </c>
      <c r="I581" s="26" t="str">
        <f>IF(OR(A581="",ISBLANK(Qualification!P591)),"",IF(Qualification!Y591=TRUE,INDEX(codeinst,MATCH(Qualification!P591,libinst,0)),Qualification!P591))</f>
        <v/>
      </c>
      <c r="J581" s="26" t="str">
        <f>IF(OR(A581="",ISBLANK(Qualification!Q591)),"",IF(Qualification!Z591=TRUE,INDEX(codetform,MATCH(Qualification!Q591,libtform,0)),Qualification!Q591))</f>
        <v/>
      </c>
      <c r="K581" s="26" t="str">
        <f t="shared" si="9"/>
        <v/>
      </c>
      <c r="L581" s="104" t="str">
        <f>IF(OR(A581="",ISBLANK(Qualification!R591)),"",Qualification!R591)</f>
        <v/>
      </c>
      <c r="M581" s="50" t="str">
        <f>IF(OR(A581="",ISBLANK(Qualification!S591)),"",Qualification!S591)</f>
        <v/>
      </c>
      <c r="N581" s="50" t="str">
        <f>IF(OR(A581="",ISBLANK(Qualification!T591)),"",IF(Qualification!AC591=TRUE,INDEX(coderesult,MATCH(Qualification!T591,libresult,0)),Qualification!T591))</f>
        <v/>
      </c>
      <c r="O581" s="50" t="str">
        <f>IF(OR(A581="",ISBLANK(Qualification!U591),Qualification!U591="-"),"",IF(ISNA(MATCH(Qualification!U591,libtwolang,0)),Qualification!U591,IF(Qualification!AC591=TRUE,INDEX(codetwolang,MATCH(Qualification!U591,libtwolang,0)),Qualification!U591)))</f>
        <v/>
      </c>
      <c r="P581" s="50" t="str">
        <f>IF(OR(A581="",ISBLANK(Qualification!V591)),"",Qualification!V591)</f>
        <v/>
      </c>
    </row>
    <row r="582" spans="1:16">
      <c r="A582" s="26" t="str">
        <f>IF(Qualification!$A592&lt;&gt;"",IF(Qualification!C592&lt;&gt;"",IF(Qualification!C592="LOC.ID",CONCATENATE("LOC.",Qualification!AG$12),Qualification!C592),""),"")</f>
        <v/>
      </c>
      <c r="B582" s="51" t="str">
        <f>IF(A582&lt;&gt;"",Qualification!J592,"")</f>
        <v/>
      </c>
      <c r="C582" s="26" t="str">
        <f>IF(A582&lt;&gt;"",IF(Qualification!E592=TRUE,INDEX(codesex,MATCH(Qualification!D592,libsex,0)),Qualification!D592),"")</f>
        <v/>
      </c>
      <c r="D582" s="104" t="str">
        <f>IF(OR(A582="",ISBLANK(Qualification!F592)),"",Qualification!F592)</f>
        <v/>
      </c>
      <c r="E582" s="26" t="str">
        <f>IF(A582&lt;&gt;"",IF(Qualification!I592=TRUE,IF(INDEX(codegem,MATCH(Qualification!H592,libgem,0))&lt;8000,INDEX(codegem,MATCH(Qualification!H592,libgem,0)),""),Qualification!H592),"")</f>
        <v/>
      </c>
      <c r="F582" s="26" t="str">
        <f>IF(A582&lt;&gt;"",IF(Qualification!I592=TRUE,INDEX(codegemhist,MATCH(Qualification!H592,libgem,0)),""),"")</f>
        <v/>
      </c>
      <c r="G582" s="26" t="str">
        <f>IF(A582&lt;&gt;"",IF(Qualification!I592=TRUE,IF(INDEX(codegem,MATCH(Qualification!H592,libgem,0))&gt;=8000,INDEX(codegem,MATCH(Qualification!H592,libgem,0)),""),Qualification!H592),"")</f>
        <v/>
      </c>
      <c r="H582" s="26" t="str">
        <f>IF(A582&lt;&gt;"",IF(Qualification!Y592=TRUE,INDEX(libcatidinst,MATCH(Qualification!P592,libinst,0)),""),"")</f>
        <v/>
      </c>
      <c r="I582" s="26" t="str">
        <f>IF(OR(A582="",ISBLANK(Qualification!P592)),"",IF(Qualification!Y592=TRUE,INDEX(codeinst,MATCH(Qualification!P592,libinst,0)),Qualification!P592))</f>
        <v/>
      </c>
      <c r="J582" s="26" t="str">
        <f>IF(OR(A582="",ISBLANK(Qualification!Q592)),"",IF(Qualification!Z592=TRUE,INDEX(codetform,MATCH(Qualification!Q592,libtform,0)),Qualification!Q592))</f>
        <v/>
      </c>
      <c r="K582" s="26" t="str">
        <f t="shared" si="9"/>
        <v/>
      </c>
      <c r="L582" s="104" t="str">
        <f>IF(OR(A582="",ISBLANK(Qualification!R592)),"",Qualification!R592)</f>
        <v/>
      </c>
      <c r="M582" s="50" t="str">
        <f>IF(OR(A582="",ISBLANK(Qualification!S592)),"",Qualification!S592)</f>
        <v/>
      </c>
      <c r="N582" s="50" t="str">
        <f>IF(OR(A582="",ISBLANK(Qualification!T592)),"",IF(Qualification!AC592=TRUE,INDEX(coderesult,MATCH(Qualification!T592,libresult,0)),Qualification!T592))</f>
        <v/>
      </c>
      <c r="O582" s="50" t="str">
        <f>IF(OR(A582="",ISBLANK(Qualification!U592),Qualification!U592="-"),"",IF(ISNA(MATCH(Qualification!U592,libtwolang,0)),Qualification!U592,IF(Qualification!AC592=TRUE,INDEX(codetwolang,MATCH(Qualification!U592,libtwolang,0)),Qualification!U592)))</f>
        <v/>
      </c>
      <c r="P582" s="50" t="str">
        <f>IF(OR(A582="",ISBLANK(Qualification!V592)),"",Qualification!V592)</f>
        <v/>
      </c>
    </row>
    <row r="583" spans="1:16">
      <c r="A583" s="26" t="str">
        <f>IF(Qualification!$A593&lt;&gt;"",IF(Qualification!C593&lt;&gt;"",IF(Qualification!C593="LOC.ID",CONCATENATE("LOC.",Qualification!AG$12),Qualification!C593),""),"")</f>
        <v/>
      </c>
      <c r="B583" s="51" t="str">
        <f>IF(A583&lt;&gt;"",Qualification!J593,"")</f>
        <v/>
      </c>
      <c r="C583" s="26" t="str">
        <f>IF(A583&lt;&gt;"",IF(Qualification!E593=TRUE,INDEX(codesex,MATCH(Qualification!D593,libsex,0)),Qualification!D593),"")</f>
        <v/>
      </c>
      <c r="D583" s="104" t="str">
        <f>IF(OR(A583="",ISBLANK(Qualification!F593)),"",Qualification!F593)</f>
        <v/>
      </c>
      <c r="E583" s="26" t="str">
        <f>IF(A583&lt;&gt;"",IF(Qualification!I593=TRUE,IF(INDEX(codegem,MATCH(Qualification!H593,libgem,0))&lt;8000,INDEX(codegem,MATCH(Qualification!H593,libgem,0)),""),Qualification!H593),"")</f>
        <v/>
      </c>
      <c r="F583" s="26" t="str">
        <f>IF(A583&lt;&gt;"",IF(Qualification!I593=TRUE,INDEX(codegemhist,MATCH(Qualification!H593,libgem,0)),""),"")</f>
        <v/>
      </c>
      <c r="G583" s="26" t="str">
        <f>IF(A583&lt;&gt;"",IF(Qualification!I593=TRUE,IF(INDEX(codegem,MATCH(Qualification!H593,libgem,0))&gt;=8000,INDEX(codegem,MATCH(Qualification!H593,libgem,0)),""),Qualification!H593),"")</f>
        <v/>
      </c>
      <c r="H583" s="26" t="str">
        <f>IF(A583&lt;&gt;"",IF(Qualification!Y593=TRUE,INDEX(libcatidinst,MATCH(Qualification!P593,libinst,0)),""),"")</f>
        <v/>
      </c>
      <c r="I583" s="26" t="str">
        <f>IF(OR(A583="",ISBLANK(Qualification!P593)),"",IF(Qualification!Y593=TRUE,INDEX(codeinst,MATCH(Qualification!P593,libinst,0)),Qualification!P593))</f>
        <v/>
      </c>
      <c r="J583" s="26" t="str">
        <f>IF(OR(A583="",ISBLANK(Qualification!Q593)),"",IF(Qualification!Z593=TRUE,INDEX(codetform,MATCH(Qualification!Q593,libtform,0)),Qualification!Q593))</f>
        <v/>
      </c>
      <c r="K583" s="26" t="str">
        <f t="shared" si="9"/>
        <v/>
      </c>
      <c r="L583" s="104" t="str">
        <f>IF(OR(A583="",ISBLANK(Qualification!R593)),"",Qualification!R593)</f>
        <v/>
      </c>
      <c r="M583" s="50" t="str">
        <f>IF(OR(A583="",ISBLANK(Qualification!S593)),"",Qualification!S593)</f>
        <v/>
      </c>
      <c r="N583" s="50" t="str">
        <f>IF(OR(A583="",ISBLANK(Qualification!T593)),"",IF(Qualification!AC593=TRUE,INDEX(coderesult,MATCH(Qualification!T593,libresult,0)),Qualification!T593))</f>
        <v/>
      </c>
      <c r="O583" s="50" t="str">
        <f>IF(OR(A583="",ISBLANK(Qualification!U593),Qualification!U593="-"),"",IF(ISNA(MATCH(Qualification!U593,libtwolang,0)),Qualification!U593,IF(Qualification!AC593=TRUE,INDEX(codetwolang,MATCH(Qualification!U593,libtwolang,0)),Qualification!U593)))</f>
        <v/>
      </c>
      <c r="P583" s="50" t="str">
        <f>IF(OR(A583="",ISBLANK(Qualification!V593)),"",Qualification!V593)</f>
        <v/>
      </c>
    </row>
    <row r="584" spans="1:16">
      <c r="A584" s="26" t="str">
        <f>IF(Qualification!$A594&lt;&gt;"",IF(Qualification!C594&lt;&gt;"",IF(Qualification!C594="LOC.ID",CONCATENATE("LOC.",Qualification!AG$12),Qualification!C594),""),"")</f>
        <v/>
      </c>
      <c r="B584" s="51" t="str">
        <f>IF(A584&lt;&gt;"",Qualification!J594,"")</f>
        <v/>
      </c>
      <c r="C584" s="26" t="str">
        <f>IF(A584&lt;&gt;"",IF(Qualification!E594=TRUE,INDEX(codesex,MATCH(Qualification!D594,libsex,0)),Qualification!D594),"")</f>
        <v/>
      </c>
      <c r="D584" s="104" t="str">
        <f>IF(OR(A584="",ISBLANK(Qualification!F594)),"",Qualification!F594)</f>
        <v/>
      </c>
      <c r="E584" s="26" t="str">
        <f>IF(A584&lt;&gt;"",IF(Qualification!I594=TRUE,IF(INDEX(codegem,MATCH(Qualification!H594,libgem,0))&lt;8000,INDEX(codegem,MATCH(Qualification!H594,libgem,0)),""),Qualification!H594),"")</f>
        <v/>
      </c>
      <c r="F584" s="26" t="str">
        <f>IF(A584&lt;&gt;"",IF(Qualification!I594=TRUE,INDEX(codegemhist,MATCH(Qualification!H594,libgem,0)),""),"")</f>
        <v/>
      </c>
      <c r="G584" s="26" t="str">
        <f>IF(A584&lt;&gt;"",IF(Qualification!I594=TRUE,IF(INDEX(codegem,MATCH(Qualification!H594,libgem,0))&gt;=8000,INDEX(codegem,MATCH(Qualification!H594,libgem,0)),""),Qualification!H594),"")</f>
        <v/>
      </c>
      <c r="H584" s="26" t="str">
        <f>IF(A584&lt;&gt;"",IF(Qualification!Y594=TRUE,INDEX(libcatidinst,MATCH(Qualification!P594,libinst,0)),""),"")</f>
        <v/>
      </c>
      <c r="I584" s="26" t="str">
        <f>IF(OR(A584="",ISBLANK(Qualification!P594)),"",IF(Qualification!Y594=TRUE,INDEX(codeinst,MATCH(Qualification!P594,libinst,0)),Qualification!P594))</f>
        <v/>
      </c>
      <c r="J584" s="26" t="str">
        <f>IF(OR(A584="",ISBLANK(Qualification!Q594)),"",IF(Qualification!Z594=TRUE,INDEX(codetform,MATCH(Qualification!Q594,libtform,0)),Qualification!Q594))</f>
        <v/>
      </c>
      <c r="K584" s="26" t="str">
        <f t="shared" si="9"/>
        <v/>
      </c>
      <c r="L584" s="104" t="str">
        <f>IF(OR(A584="",ISBLANK(Qualification!R594)),"",Qualification!R594)</f>
        <v/>
      </c>
      <c r="M584" s="50" t="str">
        <f>IF(OR(A584="",ISBLANK(Qualification!S594)),"",Qualification!S594)</f>
        <v/>
      </c>
      <c r="N584" s="50" t="str">
        <f>IF(OR(A584="",ISBLANK(Qualification!T594)),"",IF(Qualification!AC594=TRUE,INDEX(coderesult,MATCH(Qualification!T594,libresult,0)),Qualification!T594))</f>
        <v/>
      </c>
      <c r="O584" s="50" t="str">
        <f>IF(OR(A584="",ISBLANK(Qualification!U594),Qualification!U594="-"),"",IF(ISNA(MATCH(Qualification!U594,libtwolang,0)),Qualification!U594,IF(Qualification!AC594=TRUE,INDEX(codetwolang,MATCH(Qualification!U594,libtwolang,0)),Qualification!U594)))</f>
        <v/>
      </c>
      <c r="P584" s="50" t="str">
        <f>IF(OR(A584="",ISBLANK(Qualification!V594)),"",Qualification!V594)</f>
        <v/>
      </c>
    </row>
    <row r="585" spans="1:16">
      <c r="A585" s="26" t="str">
        <f>IF(Qualification!$A595&lt;&gt;"",IF(Qualification!C595&lt;&gt;"",IF(Qualification!C595="LOC.ID",CONCATENATE("LOC.",Qualification!AG$12),Qualification!C595),""),"")</f>
        <v/>
      </c>
      <c r="B585" s="51" t="str">
        <f>IF(A585&lt;&gt;"",Qualification!J595,"")</f>
        <v/>
      </c>
      <c r="C585" s="26" t="str">
        <f>IF(A585&lt;&gt;"",IF(Qualification!E595=TRUE,INDEX(codesex,MATCH(Qualification!D595,libsex,0)),Qualification!D595),"")</f>
        <v/>
      </c>
      <c r="D585" s="104" t="str">
        <f>IF(OR(A585="",ISBLANK(Qualification!F595)),"",Qualification!F595)</f>
        <v/>
      </c>
      <c r="E585" s="26" t="str">
        <f>IF(A585&lt;&gt;"",IF(Qualification!I595=TRUE,IF(INDEX(codegem,MATCH(Qualification!H595,libgem,0))&lt;8000,INDEX(codegem,MATCH(Qualification!H595,libgem,0)),""),Qualification!H595),"")</f>
        <v/>
      </c>
      <c r="F585" s="26" t="str">
        <f>IF(A585&lt;&gt;"",IF(Qualification!I595=TRUE,INDEX(codegemhist,MATCH(Qualification!H595,libgem,0)),""),"")</f>
        <v/>
      </c>
      <c r="G585" s="26" t="str">
        <f>IF(A585&lt;&gt;"",IF(Qualification!I595=TRUE,IF(INDEX(codegem,MATCH(Qualification!H595,libgem,0))&gt;=8000,INDEX(codegem,MATCH(Qualification!H595,libgem,0)),""),Qualification!H595),"")</f>
        <v/>
      </c>
      <c r="H585" s="26" t="str">
        <f>IF(A585&lt;&gt;"",IF(Qualification!Y595=TRUE,INDEX(libcatidinst,MATCH(Qualification!P595,libinst,0)),""),"")</f>
        <v/>
      </c>
      <c r="I585" s="26" t="str">
        <f>IF(OR(A585="",ISBLANK(Qualification!P595)),"",IF(Qualification!Y595=TRUE,INDEX(codeinst,MATCH(Qualification!P595,libinst,0)),Qualification!P595))</f>
        <v/>
      </c>
      <c r="J585" s="26" t="str">
        <f>IF(OR(A585="",ISBLANK(Qualification!Q595)),"",IF(Qualification!Z595=TRUE,INDEX(codetform,MATCH(Qualification!Q595,libtform,0)),Qualification!Q595))</f>
        <v/>
      </c>
      <c r="K585" s="26" t="str">
        <f t="shared" si="9"/>
        <v/>
      </c>
      <c r="L585" s="104" t="str">
        <f>IF(OR(A585="",ISBLANK(Qualification!R595)),"",Qualification!R595)</f>
        <v/>
      </c>
      <c r="M585" s="50" t="str">
        <f>IF(OR(A585="",ISBLANK(Qualification!S595)),"",Qualification!S595)</f>
        <v/>
      </c>
      <c r="N585" s="50" t="str">
        <f>IF(OR(A585="",ISBLANK(Qualification!T595)),"",IF(Qualification!AC595=TRUE,INDEX(coderesult,MATCH(Qualification!T595,libresult,0)),Qualification!T595))</f>
        <v/>
      </c>
      <c r="O585" s="50" t="str">
        <f>IF(OR(A585="",ISBLANK(Qualification!U595),Qualification!U595="-"),"",IF(ISNA(MATCH(Qualification!U595,libtwolang,0)),Qualification!U595,IF(Qualification!AC595=TRUE,INDEX(codetwolang,MATCH(Qualification!U595,libtwolang,0)),Qualification!U595)))</f>
        <v/>
      </c>
      <c r="P585" s="50" t="str">
        <f>IF(OR(A585="",ISBLANK(Qualification!V595)),"",Qualification!V595)</f>
        <v/>
      </c>
    </row>
    <row r="586" spans="1:16">
      <c r="A586" s="26" t="str">
        <f>IF(Qualification!$A596&lt;&gt;"",IF(Qualification!C596&lt;&gt;"",IF(Qualification!C596="LOC.ID",CONCATENATE("LOC.",Qualification!AG$12),Qualification!C596),""),"")</f>
        <v/>
      </c>
      <c r="B586" s="51" t="str">
        <f>IF(A586&lt;&gt;"",Qualification!J596,"")</f>
        <v/>
      </c>
      <c r="C586" s="26" t="str">
        <f>IF(A586&lt;&gt;"",IF(Qualification!E596=TRUE,INDEX(codesex,MATCH(Qualification!D596,libsex,0)),Qualification!D596),"")</f>
        <v/>
      </c>
      <c r="D586" s="104" t="str">
        <f>IF(OR(A586="",ISBLANK(Qualification!F596)),"",Qualification!F596)</f>
        <v/>
      </c>
      <c r="E586" s="26" t="str">
        <f>IF(A586&lt;&gt;"",IF(Qualification!I596=TRUE,IF(INDEX(codegem,MATCH(Qualification!H596,libgem,0))&lt;8000,INDEX(codegem,MATCH(Qualification!H596,libgem,0)),""),Qualification!H596),"")</f>
        <v/>
      </c>
      <c r="F586" s="26" t="str">
        <f>IF(A586&lt;&gt;"",IF(Qualification!I596=TRUE,INDEX(codegemhist,MATCH(Qualification!H596,libgem,0)),""),"")</f>
        <v/>
      </c>
      <c r="G586" s="26" t="str">
        <f>IF(A586&lt;&gt;"",IF(Qualification!I596=TRUE,IF(INDEX(codegem,MATCH(Qualification!H596,libgem,0))&gt;=8000,INDEX(codegem,MATCH(Qualification!H596,libgem,0)),""),Qualification!H596),"")</f>
        <v/>
      </c>
      <c r="H586" s="26" t="str">
        <f>IF(A586&lt;&gt;"",IF(Qualification!Y596=TRUE,INDEX(libcatidinst,MATCH(Qualification!P596,libinst,0)),""),"")</f>
        <v/>
      </c>
      <c r="I586" s="26" t="str">
        <f>IF(OR(A586="",ISBLANK(Qualification!P596)),"",IF(Qualification!Y596=TRUE,INDEX(codeinst,MATCH(Qualification!P596,libinst,0)),Qualification!P596))</f>
        <v/>
      </c>
      <c r="J586" s="26" t="str">
        <f>IF(OR(A586="",ISBLANK(Qualification!Q596)),"",IF(Qualification!Z596=TRUE,INDEX(codetform,MATCH(Qualification!Q596,libtform,0)),Qualification!Q596))</f>
        <v/>
      </c>
      <c r="K586" s="26" t="str">
        <f t="shared" si="9"/>
        <v/>
      </c>
      <c r="L586" s="104" t="str">
        <f>IF(OR(A586="",ISBLANK(Qualification!R596)),"",Qualification!R596)</f>
        <v/>
      </c>
      <c r="M586" s="50" t="str">
        <f>IF(OR(A586="",ISBLANK(Qualification!S596)),"",Qualification!S596)</f>
        <v/>
      </c>
      <c r="N586" s="50" t="str">
        <f>IF(OR(A586="",ISBLANK(Qualification!T596)),"",IF(Qualification!AC596=TRUE,INDEX(coderesult,MATCH(Qualification!T596,libresult,0)),Qualification!T596))</f>
        <v/>
      </c>
      <c r="O586" s="50" t="str">
        <f>IF(OR(A586="",ISBLANK(Qualification!U596),Qualification!U596="-"),"",IF(ISNA(MATCH(Qualification!U596,libtwolang,0)),Qualification!U596,IF(Qualification!AC596=TRUE,INDEX(codetwolang,MATCH(Qualification!U596,libtwolang,0)),Qualification!U596)))</f>
        <v/>
      </c>
      <c r="P586" s="50" t="str">
        <f>IF(OR(A586="",ISBLANK(Qualification!V596)),"",Qualification!V596)</f>
        <v/>
      </c>
    </row>
    <row r="587" spans="1:16">
      <c r="A587" s="26" t="str">
        <f>IF(Qualification!$A597&lt;&gt;"",IF(Qualification!C597&lt;&gt;"",IF(Qualification!C597="LOC.ID",CONCATENATE("LOC.",Qualification!AG$12),Qualification!C597),""),"")</f>
        <v/>
      </c>
      <c r="B587" s="51" t="str">
        <f>IF(A587&lt;&gt;"",Qualification!J597,"")</f>
        <v/>
      </c>
      <c r="C587" s="26" t="str">
        <f>IF(A587&lt;&gt;"",IF(Qualification!E597=TRUE,INDEX(codesex,MATCH(Qualification!D597,libsex,0)),Qualification!D597),"")</f>
        <v/>
      </c>
      <c r="D587" s="104" t="str">
        <f>IF(OR(A587="",ISBLANK(Qualification!F597)),"",Qualification!F597)</f>
        <v/>
      </c>
      <c r="E587" s="26" t="str">
        <f>IF(A587&lt;&gt;"",IF(Qualification!I597=TRUE,IF(INDEX(codegem,MATCH(Qualification!H597,libgem,0))&lt;8000,INDEX(codegem,MATCH(Qualification!H597,libgem,0)),""),Qualification!H597),"")</f>
        <v/>
      </c>
      <c r="F587" s="26" t="str">
        <f>IF(A587&lt;&gt;"",IF(Qualification!I597=TRUE,INDEX(codegemhist,MATCH(Qualification!H597,libgem,0)),""),"")</f>
        <v/>
      </c>
      <c r="G587" s="26" t="str">
        <f>IF(A587&lt;&gt;"",IF(Qualification!I597=TRUE,IF(INDEX(codegem,MATCH(Qualification!H597,libgem,0))&gt;=8000,INDEX(codegem,MATCH(Qualification!H597,libgem,0)),""),Qualification!H597),"")</f>
        <v/>
      </c>
      <c r="H587" s="26" t="str">
        <f>IF(A587&lt;&gt;"",IF(Qualification!Y597=TRUE,INDEX(libcatidinst,MATCH(Qualification!P597,libinst,0)),""),"")</f>
        <v/>
      </c>
      <c r="I587" s="26" t="str">
        <f>IF(OR(A587="",ISBLANK(Qualification!P597)),"",IF(Qualification!Y597=TRUE,INDEX(codeinst,MATCH(Qualification!P597,libinst,0)),Qualification!P597))</f>
        <v/>
      </c>
      <c r="J587" s="26" t="str">
        <f>IF(OR(A587="",ISBLANK(Qualification!Q597)),"",IF(Qualification!Z597=TRUE,INDEX(codetform,MATCH(Qualification!Q597,libtform,0)),Qualification!Q597))</f>
        <v/>
      </c>
      <c r="K587" s="26" t="str">
        <f t="shared" si="9"/>
        <v/>
      </c>
      <c r="L587" s="104" t="str">
        <f>IF(OR(A587="",ISBLANK(Qualification!R597)),"",Qualification!R597)</f>
        <v/>
      </c>
      <c r="M587" s="50" t="str">
        <f>IF(OR(A587="",ISBLANK(Qualification!S597)),"",Qualification!S597)</f>
        <v/>
      </c>
      <c r="N587" s="50" t="str">
        <f>IF(OR(A587="",ISBLANK(Qualification!T597)),"",IF(Qualification!AC597=TRUE,INDEX(coderesult,MATCH(Qualification!T597,libresult,0)),Qualification!T597))</f>
        <v/>
      </c>
      <c r="O587" s="50" t="str">
        <f>IF(OR(A587="",ISBLANK(Qualification!U597),Qualification!U597="-"),"",IF(ISNA(MATCH(Qualification!U597,libtwolang,0)),Qualification!U597,IF(Qualification!AC597=TRUE,INDEX(codetwolang,MATCH(Qualification!U597,libtwolang,0)),Qualification!U597)))</f>
        <v/>
      </c>
      <c r="P587" s="50" t="str">
        <f>IF(OR(A587="",ISBLANK(Qualification!V597)),"",Qualification!V597)</f>
        <v/>
      </c>
    </row>
    <row r="588" spans="1:16">
      <c r="A588" s="26" t="str">
        <f>IF(Qualification!$A598&lt;&gt;"",IF(Qualification!C598&lt;&gt;"",IF(Qualification!C598="LOC.ID",CONCATENATE("LOC.",Qualification!AG$12),Qualification!C598),""),"")</f>
        <v/>
      </c>
      <c r="B588" s="51" t="str">
        <f>IF(A588&lt;&gt;"",Qualification!J598,"")</f>
        <v/>
      </c>
      <c r="C588" s="26" t="str">
        <f>IF(A588&lt;&gt;"",IF(Qualification!E598=TRUE,INDEX(codesex,MATCH(Qualification!D598,libsex,0)),Qualification!D598),"")</f>
        <v/>
      </c>
      <c r="D588" s="104" t="str">
        <f>IF(OR(A588="",ISBLANK(Qualification!F598)),"",Qualification!F598)</f>
        <v/>
      </c>
      <c r="E588" s="26" t="str">
        <f>IF(A588&lt;&gt;"",IF(Qualification!I598=TRUE,IF(INDEX(codegem,MATCH(Qualification!H598,libgem,0))&lt;8000,INDEX(codegem,MATCH(Qualification!H598,libgem,0)),""),Qualification!H598),"")</f>
        <v/>
      </c>
      <c r="F588" s="26" t="str">
        <f>IF(A588&lt;&gt;"",IF(Qualification!I598=TRUE,INDEX(codegemhist,MATCH(Qualification!H598,libgem,0)),""),"")</f>
        <v/>
      </c>
      <c r="G588" s="26" t="str">
        <f>IF(A588&lt;&gt;"",IF(Qualification!I598=TRUE,IF(INDEX(codegem,MATCH(Qualification!H598,libgem,0))&gt;=8000,INDEX(codegem,MATCH(Qualification!H598,libgem,0)),""),Qualification!H598),"")</f>
        <v/>
      </c>
      <c r="H588" s="26" t="str">
        <f>IF(A588&lt;&gt;"",IF(Qualification!Y598=TRUE,INDEX(libcatidinst,MATCH(Qualification!P598,libinst,0)),""),"")</f>
        <v/>
      </c>
      <c r="I588" s="26" t="str">
        <f>IF(OR(A588="",ISBLANK(Qualification!P598)),"",IF(Qualification!Y598=TRUE,INDEX(codeinst,MATCH(Qualification!P598,libinst,0)),Qualification!P598))</f>
        <v/>
      </c>
      <c r="J588" s="26" t="str">
        <f>IF(OR(A588="",ISBLANK(Qualification!Q598)),"",IF(Qualification!Z598=TRUE,INDEX(codetform,MATCH(Qualification!Q598,libtform,0)),Qualification!Q598))</f>
        <v/>
      </c>
      <c r="K588" s="26" t="str">
        <f t="shared" si="9"/>
        <v/>
      </c>
      <c r="L588" s="104" t="str">
        <f>IF(OR(A588="",ISBLANK(Qualification!R598)),"",Qualification!R598)</f>
        <v/>
      </c>
      <c r="M588" s="50" t="str">
        <f>IF(OR(A588="",ISBLANK(Qualification!S598)),"",Qualification!S598)</f>
        <v/>
      </c>
      <c r="N588" s="50" t="str">
        <f>IF(OR(A588="",ISBLANK(Qualification!T598)),"",IF(Qualification!AC598=TRUE,INDEX(coderesult,MATCH(Qualification!T598,libresult,0)),Qualification!T598))</f>
        <v/>
      </c>
      <c r="O588" s="50" t="str">
        <f>IF(OR(A588="",ISBLANK(Qualification!U598),Qualification!U598="-"),"",IF(ISNA(MATCH(Qualification!U598,libtwolang,0)),Qualification!U598,IF(Qualification!AC598=TRUE,INDEX(codetwolang,MATCH(Qualification!U598,libtwolang,0)),Qualification!U598)))</f>
        <v/>
      </c>
      <c r="P588" s="50" t="str">
        <f>IF(OR(A588="",ISBLANK(Qualification!V598)),"",Qualification!V598)</f>
        <v/>
      </c>
    </row>
    <row r="589" spans="1:16">
      <c r="A589" s="26" t="str">
        <f>IF(Qualification!$A599&lt;&gt;"",IF(Qualification!C599&lt;&gt;"",IF(Qualification!C599="LOC.ID",CONCATENATE("LOC.",Qualification!AG$12),Qualification!C599),""),"")</f>
        <v/>
      </c>
      <c r="B589" s="51" t="str">
        <f>IF(A589&lt;&gt;"",Qualification!J599,"")</f>
        <v/>
      </c>
      <c r="C589" s="26" t="str">
        <f>IF(A589&lt;&gt;"",IF(Qualification!E599=TRUE,INDEX(codesex,MATCH(Qualification!D599,libsex,0)),Qualification!D599),"")</f>
        <v/>
      </c>
      <c r="D589" s="104" t="str">
        <f>IF(OR(A589="",ISBLANK(Qualification!F599)),"",Qualification!F599)</f>
        <v/>
      </c>
      <c r="E589" s="26" t="str">
        <f>IF(A589&lt;&gt;"",IF(Qualification!I599=TRUE,IF(INDEX(codegem,MATCH(Qualification!H599,libgem,0))&lt;8000,INDEX(codegem,MATCH(Qualification!H599,libgem,0)),""),Qualification!H599),"")</f>
        <v/>
      </c>
      <c r="F589" s="26" t="str">
        <f>IF(A589&lt;&gt;"",IF(Qualification!I599=TRUE,INDEX(codegemhist,MATCH(Qualification!H599,libgem,0)),""),"")</f>
        <v/>
      </c>
      <c r="G589" s="26" t="str">
        <f>IF(A589&lt;&gt;"",IF(Qualification!I599=TRUE,IF(INDEX(codegem,MATCH(Qualification!H599,libgem,0))&gt;=8000,INDEX(codegem,MATCH(Qualification!H599,libgem,0)),""),Qualification!H599),"")</f>
        <v/>
      </c>
      <c r="H589" s="26" t="str">
        <f>IF(A589&lt;&gt;"",IF(Qualification!Y599=TRUE,INDEX(libcatidinst,MATCH(Qualification!P599,libinst,0)),""),"")</f>
        <v/>
      </c>
      <c r="I589" s="26" t="str">
        <f>IF(OR(A589="",ISBLANK(Qualification!P599)),"",IF(Qualification!Y599=TRUE,INDEX(codeinst,MATCH(Qualification!P599,libinst,0)),Qualification!P599))</f>
        <v/>
      </c>
      <c r="J589" s="26" t="str">
        <f>IF(OR(A589="",ISBLANK(Qualification!Q599)),"",IF(Qualification!Z599=TRUE,INDEX(codetform,MATCH(Qualification!Q599,libtform,0)),Qualification!Q599))</f>
        <v/>
      </c>
      <c r="K589" s="26" t="str">
        <f t="shared" si="9"/>
        <v/>
      </c>
      <c r="L589" s="104" t="str">
        <f>IF(OR(A589="",ISBLANK(Qualification!R599)),"",Qualification!R599)</f>
        <v/>
      </c>
      <c r="M589" s="50" t="str">
        <f>IF(OR(A589="",ISBLANK(Qualification!S599)),"",Qualification!S599)</f>
        <v/>
      </c>
      <c r="N589" s="50" t="str">
        <f>IF(OR(A589="",ISBLANK(Qualification!T599)),"",IF(Qualification!AC599=TRUE,INDEX(coderesult,MATCH(Qualification!T599,libresult,0)),Qualification!T599))</f>
        <v/>
      </c>
      <c r="O589" s="50" t="str">
        <f>IF(OR(A589="",ISBLANK(Qualification!U599),Qualification!U599="-"),"",IF(ISNA(MATCH(Qualification!U599,libtwolang,0)),Qualification!U599,IF(Qualification!AC599=TRUE,INDEX(codetwolang,MATCH(Qualification!U599,libtwolang,0)),Qualification!U599)))</f>
        <v/>
      </c>
      <c r="P589" s="50" t="str">
        <f>IF(OR(A589="",ISBLANK(Qualification!V599)),"",Qualification!V599)</f>
        <v/>
      </c>
    </row>
    <row r="590" spans="1:16">
      <c r="A590" s="26" t="str">
        <f>IF(Qualification!$A600&lt;&gt;"",IF(Qualification!C600&lt;&gt;"",IF(Qualification!C600="LOC.ID",CONCATENATE("LOC.",Qualification!AG$12),Qualification!C600),""),"")</f>
        <v/>
      </c>
      <c r="B590" s="51" t="str">
        <f>IF(A590&lt;&gt;"",Qualification!J600,"")</f>
        <v/>
      </c>
      <c r="C590" s="26" t="str">
        <f>IF(A590&lt;&gt;"",IF(Qualification!E600=TRUE,INDEX(codesex,MATCH(Qualification!D600,libsex,0)),Qualification!D600),"")</f>
        <v/>
      </c>
      <c r="D590" s="104" t="str">
        <f>IF(OR(A590="",ISBLANK(Qualification!F600)),"",Qualification!F600)</f>
        <v/>
      </c>
      <c r="E590" s="26" t="str">
        <f>IF(A590&lt;&gt;"",IF(Qualification!I600=TRUE,IF(INDEX(codegem,MATCH(Qualification!H600,libgem,0))&lt;8000,INDEX(codegem,MATCH(Qualification!H600,libgem,0)),""),Qualification!H600),"")</f>
        <v/>
      </c>
      <c r="F590" s="26" t="str">
        <f>IF(A590&lt;&gt;"",IF(Qualification!I600=TRUE,INDEX(codegemhist,MATCH(Qualification!H600,libgem,0)),""),"")</f>
        <v/>
      </c>
      <c r="G590" s="26" t="str">
        <f>IF(A590&lt;&gt;"",IF(Qualification!I600=TRUE,IF(INDEX(codegem,MATCH(Qualification!H600,libgem,0))&gt;=8000,INDEX(codegem,MATCH(Qualification!H600,libgem,0)),""),Qualification!H600),"")</f>
        <v/>
      </c>
      <c r="H590" s="26" t="str">
        <f>IF(A590&lt;&gt;"",IF(Qualification!Y600=TRUE,INDEX(libcatidinst,MATCH(Qualification!P600,libinst,0)),""),"")</f>
        <v/>
      </c>
      <c r="I590" s="26" t="str">
        <f>IF(OR(A590="",ISBLANK(Qualification!P600)),"",IF(Qualification!Y600=TRUE,INDEX(codeinst,MATCH(Qualification!P600,libinst,0)),Qualification!P600))</f>
        <v/>
      </c>
      <c r="J590" s="26" t="str">
        <f>IF(OR(A590="",ISBLANK(Qualification!Q600)),"",IF(Qualification!Z600=TRUE,INDEX(codetform,MATCH(Qualification!Q600,libtform,0)),Qualification!Q600))</f>
        <v/>
      </c>
      <c r="K590" s="26" t="str">
        <f t="shared" si="9"/>
        <v/>
      </c>
      <c r="L590" s="104" t="str">
        <f>IF(OR(A590="",ISBLANK(Qualification!R600)),"",Qualification!R600)</f>
        <v/>
      </c>
      <c r="M590" s="50" t="str">
        <f>IF(OR(A590="",ISBLANK(Qualification!S600)),"",Qualification!S600)</f>
        <v/>
      </c>
      <c r="N590" s="50" t="str">
        <f>IF(OR(A590="",ISBLANK(Qualification!T600)),"",IF(Qualification!AC600=TRUE,INDEX(coderesult,MATCH(Qualification!T600,libresult,0)),Qualification!T600))</f>
        <v/>
      </c>
      <c r="O590" s="50" t="str">
        <f>IF(OR(A590="",ISBLANK(Qualification!U600),Qualification!U600="-"),"",IF(ISNA(MATCH(Qualification!U600,libtwolang,0)),Qualification!U600,IF(Qualification!AC600=TRUE,INDEX(codetwolang,MATCH(Qualification!U600,libtwolang,0)),Qualification!U600)))</f>
        <v/>
      </c>
      <c r="P590" s="50" t="str">
        <f>IF(OR(A590="",ISBLANK(Qualification!V600)),"",Qualification!V600)</f>
        <v/>
      </c>
    </row>
    <row r="591" spans="1:16">
      <c r="A591" s="26" t="str">
        <f>IF(Qualification!$A601&lt;&gt;"",IF(Qualification!C601&lt;&gt;"",IF(Qualification!C601="LOC.ID",CONCATENATE("LOC.",Qualification!AG$12),Qualification!C601),""),"")</f>
        <v/>
      </c>
      <c r="B591" s="51" t="str">
        <f>IF(A591&lt;&gt;"",Qualification!J601,"")</f>
        <v/>
      </c>
      <c r="C591" s="26" t="str">
        <f>IF(A591&lt;&gt;"",IF(Qualification!E601=TRUE,INDEX(codesex,MATCH(Qualification!D601,libsex,0)),Qualification!D601),"")</f>
        <v/>
      </c>
      <c r="D591" s="104" t="str">
        <f>IF(OR(A591="",ISBLANK(Qualification!F601)),"",Qualification!F601)</f>
        <v/>
      </c>
      <c r="E591" s="26" t="str">
        <f>IF(A591&lt;&gt;"",IF(Qualification!I601=TRUE,IF(INDEX(codegem,MATCH(Qualification!H601,libgem,0))&lt;8000,INDEX(codegem,MATCH(Qualification!H601,libgem,0)),""),Qualification!H601),"")</f>
        <v/>
      </c>
      <c r="F591" s="26" t="str">
        <f>IF(A591&lt;&gt;"",IF(Qualification!I601=TRUE,INDEX(codegemhist,MATCH(Qualification!H601,libgem,0)),""),"")</f>
        <v/>
      </c>
      <c r="G591" s="26" t="str">
        <f>IF(A591&lt;&gt;"",IF(Qualification!I601=TRUE,IF(INDEX(codegem,MATCH(Qualification!H601,libgem,0))&gt;=8000,INDEX(codegem,MATCH(Qualification!H601,libgem,0)),""),Qualification!H601),"")</f>
        <v/>
      </c>
      <c r="H591" s="26" t="str">
        <f>IF(A591&lt;&gt;"",IF(Qualification!Y601=TRUE,INDEX(libcatidinst,MATCH(Qualification!P601,libinst,0)),""),"")</f>
        <v/>
      </c>
      <c r="I591" s="26" t="str">
        <f>IF(OR(A591="",ISBLANK(Qualification!P601)),"",IF(Qualification!Y601=TRUE,INDEX(codeinst,MATCH(Qualification!P601,libinst,0)),Qualification!P601))</f>
        <v/>
      </c>
      <c r="J591" s="26" t="str">
        <f>IF(OR(A591="",ISBLANK(Qualification!Q601)),"",IF(Qualification!Z601=TRUE,INDEX(codetform,MATCH(Qualification!Q601,libtform,0)),Qualification!Q601))</f>
        <v/>
      </c>
      <c r="K591" s="26" t="str">
        <f t="shared" si="9"/>
        <v/>
      </c>
      <c r="L591" s="104" t="str">
        <f>IF(OR(A591="",ISBLANK(Qualification!R601)),"",Qualification!R601)</f>
        <v/>
      </c>
      <c r="M591" s="50" t="str">
        <f>IF(OR(A591="",ISBLANK(Qualification!S601)),"",Qualification!S601)</f>
        <v/>
      </c>
      <c r="N591" s="50" t="str">
        <f>IF(OR(A591="",ISBLANK(Qualification!T601)),"",IF(Qualification!AC601=TRUE,INDEX(coderesult,MATCH(Qualification!T601,libresult,0)),Qualification!T601))</f>
        <v/>
      </c>
      <c r="O591" s="50" t="str">
        <f>IF(OR(A591="",ISBLANK(Qualification!U601),Qualification!U601="-"),"",IF(ISNA(MATCH(Qualification!U601,libtwolang,0)),Qualification!U601,IF(Qualification!AC601=TRUE,INDEX(codetwolang,MATCH(Qualification!U601,libtwolang,0)),Qualification!U601)))</f>
        <v/>
      </c>
      <c r="P591" s="50" t="str">
        <f>IF(OR(A591="",ISBLANK(Qualification!V601)),"",Qualification!V601)</f>
        <v/>
      </c>
    </row>
    <row r="592" spans="1:16">
      <c r="A592" s="26" t="str">
        <f>IF(Qualification!$A602&lt;&gt;"",IF(Qualification!C602&lt;&gt;"",IF(Qualification!C602="LOC.ID",CONCATENATE("LOC.",Qualification!AG$12),Qualification!C602),""),"")</f>
        <v/>
      </c>
      <c r="B592" s="51" t="str">
        <f>IF(A592&lt;&gt;"",Qualification!J602,"")</f>
        <v/>
      </c>
      <c r="C592" s="26" t="str">
        <f>IF(A592&lt;&gt;"",IF(Qualification!E602=TRUE,INDEX(codesex,MATCH(Qualification!D602,libsex,0)),Qualification!D602),"")</f>
        <v/>
      </c>
      <c r="D592" s="104" t="str">
        <f>IF(OR(A592="",ISBLANK(Qualification!F602)),"",Qualification!F602)</f>
        <v/>
      </c>
      <c r="E592" s="26" t="str">
        <f>IF(A592&lt;&gt;"",IF(Qualification!I602=TRUE,IF(INDEX(codegem,MATCH(Qualification!H602,libgem,0))&lt;8000,INDEX(codegem,MATCH(Qualification!H602,libgem,0)),""),Qualification!H602),"")</f>
        <v/>
      </c>
      <c r="F592" s="26" t="str">
        <f>IF(A592&lt;&gt;"",IF(Qualification!I602=TRUE,INDEX(codegemhist,MATCH(Qualification!H602,libgem,0)),""),"")</f>
        <v/>
      </c>
      <c r="G592" s="26" t="str">
        <f>IF(A592&lt;&gt;"",IF(Qualification!I602=TRUE,IF(INDEX(codegem,MATCH(Qualification!H602,libgem,0))&gt;=8000,INDEX(codegem,MATCH(Qualification!H602,libgem,0)),""),Qualification!H602),"")</f>
        <v/>
      </c>
      <c r="H592" s="26" t="str">
        <f>IF(A592&lt;&gt;"",IF(Qualification!Y602=TRUE,INDEX(libcatidinst,MATCH(Qualification!P602,libinst,0)),""),"")</f>
        <v/>
      </c>
      <c r="I592" s="26" t="str">
        <f>IF(OR(A592="",ISBLANK(Qualification!P602)),"",IF(Qualification!Y602=TRUE,INDEX(codeinst,MATCH(Qualification!P602,libinst,0)),Qualification!P602))</f>
        <v/>
      </c>
      <c r="J592" s="26" t="str">
        <f>IF(OR(A592="",ISBLANK(Qualification!Q602)),"",IF(Qualification!Z602=TRUE,INDEX(codetform,MATCH(Qualification!Q602,libtform,0)),Qualification!Q602))</f>
        <v/>
      </c>
      <c r="K592" s="26" t="str">
        <f t="shared" si="9"/>
        <v/>
      </c>
      <c r="L592" s="104" t="str">
        <f>IF(OR(A592="",ISBLANK(Qualification!R602)),"",Qualification!R602)</f>
        <v/>
      </c>
      <c r="M592" s="50" t="str">
        <f>IF(OR(A592="",ISBLANK(Qualification!S602)),"",Qualification!S602)</f>
        <v/>
      </c>
      <c r="N592" s="50" t="str">
        <f>IF(OR(A592="",ISBLANK(Qualification!T602)),"",IF(Qualification!AC602=TRUE,INDEX(coderesult,MATCH(Qualification!T602,libresult,0)),Qualification!T602))</f>
        <v/>
      </c>
      <c r="O592" s="50" t="str">
        <f>IF(OR(A592="",ISBLANK(Qualification!U602),Qualification!U602="-"),"",IF(ISNA(MATCH(Qualification!U602,libtwolang,0)),Qualification!U602,IF(Qualification!AC602=TRUE,INDEX(codetwolang,MATCH(Qualification!U602,libtwolang,0)),Qualification!U602)))</f>
        <v/>
      </c>
      <c r="P592" s="50" t="str">
        <f>IF(OR(A592="",ISBLANK(Qualification!V602)),"",Qualification!V602)</f>
        <v/>
      </c>
    </row>
    <row r="593" spans="1:16">
      <c r="A593" s="26" t="str">
        <f>IF(Qualification!$A603&lt;&gt;"",IF(Qualification!C603&lt;&gt;"",IF(Qualification!C603="LOC.ID",CONCATENATE("LOC.",Qualification!AG$12),Qualification!C603),""),"")</f>
        <v/>
      </c>
      <c r="B593" s="51" t="str">
        <f>IF(A593&lt;&gt;"",Qualification!J603,"")</f>
        <v/>
      </c>
      <c r="C593" s="26" t="str">
        <f>IF(A593&lt;&gt;"",IF(Qualification!E603=TRUE,INDEX(codesex,MATCH(Qualification!D603,libsex,0)),Qualification!D603),"")</f>
        <v/>
      </c>
      <c r="D593" s="104" t="str">
        <f>IF(OR(A593="",ISBLANK(Qualification!F603)),"",Qualification!F603)</f>
        <v/>
      </c>
      <c r="E593" s="26" t="str">
        <f>IF(A593&lt;&gt;"",IF(Qualification!I603=TRUE,IF(INDEX(codegem,MATCH(Qualification!H603,libgem,0))&lt;8000,INDEX(codegem,MATCH(Qualification!H603,libgem,0)),""),Qualification!H603),"")</f>
        <v/>
      </c>
      <c r="F593" s="26" t="str">
        <f>IF(A593&lt;&gt;"",IF(Qualification!I603=TRUE,INDEX(codegemhist,MATCH(Qualification!H603,libgem,0)),""),"")</f>
        <v/>
      </c>
      <c r="G593" s="26" t="str">
        <f>IF(A593&lt;&gt;"",IF(Qualification!I603=TRUE,IF(INDEX(codegem,MATCH(Qualification!H603,libgem,0))&gt;=8000,INDEX(codegem,MATCH(Qualification!H603,libgem,0)),""),Qualification!H603),"")</f>
        <v/>
      </c>
      <c r="H593" s="26" t="str">
        <f>IF(A593&lt;&gt;"",IF(Qualification!Y603=TRUE,INDEX(libcatidinst,MATCH(Qualification!P603,libinst,0)),""),"")</f>
        <v/>
      </c>
      <c r="I593" s="26" t="str">
        <f>IF(OR(A593="",ISBLANK(Qualification!P603)),"",IF(Qualification!Y603=TRUE,INDEX(codeinst,MATCH(Qualification!P603,libinst,0)),Qualification!P603))</f>
        <v/>
      </c>
      <c r="J593" s="26" t="str">
        <f>IF(OR(A593="",ISBLANK(Qualification!Q603)),"",IF(Qualification!Z603=TRUE,INDEX(codetform,MATCH(Qualification!Q603,libtform,0)),Qualification!Q603))</f>
        <v/>
      </c>
      <c r="K593" s="26" t="str">
        <f t="shared" si="9"/>
        <v/>
      </c>
      <c r="L593" s="104" t="str">
        <f>IF(OR(A593="",ISBLANK(Qualification!R603)),"",Qualification!R603)</f>
        <v/>
      </c>
      <c r="M593" s="50" t="str">
        <f>IF(OR(A593="",ISBLANK(Qualification!S603)),"",Qualification!S603)</f>
        <v/>
      </c>
      <c r="N593" s="50" t="str">
        <f>IF(OR(A593="",ISBLANK(Qualification!T603)),"",IF(Qualification!AC603=TRUE,INDEX(coderesult,MATCH(Qualification!T603,libresult,0)),Qualification!T603))</f>
        <v/>
      </c>
      <c r="O593" s="50" t="str">
        <f>IF(OR(A593="",ISBLANK(Qualification!U603),Qualification!U603="-"),"",IF(ISNA(MATCH(Qualification!U603,libtwolang,0)),Qualification!U603,IF(Qualification!AC603=TRUE,INDEX(codetwolang,MATCH(Qualification!U603,libtwolang,0)),Qualification!U603)))</f>
        <v/>
      </c>
      <c r="P593" s="50" t="str">
        <f>IF(OR(A593="",ISBLANK(Qualification!V603)),"",Qualification!V603)</f>
        <v/>
      </c>
    </row>
    <row r="594" spans="1:16">
      <c r="A594" s="26" t="str">
        <f>IF(Qualification!$A604&lt;&gt;"",IF(Qualification!C604&lt;&gt;"",IF(Qualification!C604="LOC.ID",CONCATENATE("LOC.",Qualification!AG$12),Qualification!C604),""),"")</f>
        <v/>
      </c>
      <c r="B594" s="51" t="str">
        <f>IF(A594&lt;&gt;"",Qualification!J604,"")</f>
        <v/>
      </c>
      <c r="C594" s="26" t="str">
        <f>IF(A594&lt;&gt;"",IF(Qualification!E604=TRUE,INDEX(codesex,MATCH(Qualification!D604,libsex,0)),Qualification!D604),"")</f>
        <v/>
      </c>
      <c r="D594" s="104" t="str">
        <f>IF(OR(A594="",ISBLANK(Qualification!F604)),"",Qualification!F604)</f>
        <v/>
      </c>
      <c r="E594" s="26" t="str">
        <f>IF(A594&lt;&gt;"",IF(Qualification!I604=TRUE,IF(INDEX(codegem,MATCH(Qualification!H604,libgem,0))&lt;8000,INDEX(codegem,MATCH(Qualification!H604,libgem,0)),""),Qualification!H604),"")</f>
        <v/>
      </c>
      <c r="F594" s="26" t="str">
        <f>IF(A594&lt;&gt;"",IF(Qualification!I604=TRUE,INDEX(codegemhist,MATCH(Qualification!H604,libgem,0)),""),"")</f>
        <v/>
      </c>
      <c r="G594" s="26" t="str">
        <f>IF(A594&lt;&gt;"",IF(Qualification!I604=TRUE,IF(INDEX(codegem,MATCH(Qualification!H604,libgem,0))&gt;=8000,INDEX(codegem,MATCH(Qualification!H604,libgem,0)),""),Qualification!H604),"")</f>
        <v/>
      </c>
      <c r="H594" s="26" t="str">
        <f>IF(A594&lt;&gt;"",IF(Qualification!Y604=TRUE,INDEX(libcatidinst,MATCH(Qualification!P604,libinst,0)),""),"")</f>
        <v/>
      </c>
      <c r="I594" s="26" t="str">
        <f>IF(OR(A594="",ISBLANK(Qualification!P604)),"",IF(Qualification!Y604=TRUE,INDEX(codeinst,MATCH(Qualification!P604,libinst,0)),Qualification!P604))</f>
        <v/>
      </c>
      <c r="J594" s="26" t="str">
        <f>IF(OR(A594="",ISBLANK(Qualification!Q604)),"",IF(Qualification!Z604=TRUE,INDEX(codetform,MATCH(Qualification!Q604,libtform,0)),Qualification!Q604))</f>
        <v/>
      </c>
      <c r="K594" s="26" t="str">
        <f t="shared" si="9"/>
        <v/>
      </c>
      <c r="L594" s="104" t="str">
        <f>IF(OR(A594="",ISBLANK(Qualification!R604)),"",Qualification!R604)</f>
        <v/>
      </c>
      <c r="M594" s="50" t="str">
        <f>IF(OR(A594="",ISBLANK(Qualification!S604)),"",Qualification!S604)</f>
        <v/>
      </c>
      <c r="N594" s="50" t="str">
        <f>IF(OR(A594="",ISBLANK(Qualification!T604)),"",IF(Qualification!AC604=TRUE,INDEX(coderesult,MATCH(Qualification!T604,libresult,0)),Qualification!T604))</f>
        <v/>
      </c>
      <c r="O594" s="50" t="str">
        <f>IF(OR(A594="",ISBLANK(Qualification!U604),Qualification!U604="-"),"",IF(ISNA(MATCH(Qualification!U604,libtwolang,0)),Qualification!U604,IF(Qualification!AC604=TRUE,INDEX(codetwolang,MATCH(Qualification!U604,libtwolang,0)),Qualification!U604)))</f>
        <v/>
      </c>
      <c r="P594" s="50" t="str">
        <f>IF(OR(A594="",ISBLANK(Qualification!V604)),"",Qualification!V604)</f>
        <v/>
      </c>
    </row>
    <row r="595" spans="1:16">
      <c r="A595" s="26" t="str">
        <f>IF(Qualification!$A605&lt;&gt;"",IF(Qualification!C605&lt;&gt;"",IF(Qualification!C605="LOC.ID",CONCATENATE("LOC.",Qualification!AG$12),Qualification!C605),""),"")</f>
        <v/>
      </c>
      <c r="B595" s="51" t="str">
        <f>IF(A595&lt;&gt;"",Qualification!J605,"")</f>
        <v/>
      </c>
      <c r="C595" s="26" t="str">
        <f>IF(A595&lt;&gt;"",IF(Qualification!E605=TRUE,INDEX(codesex,MATCH(Qualification!D605,libsex,0)),Qualification!D605),"")</f>
        <v/>
      </c>
      <c r="D595" s="104" t="str">
        <f>IF(OR(A595="",ISBLANK(Qualification!F605)),"",Qualification!F605)</f>
        <v/>
      </c>
      <c r="E595" s="26" t="str">
        <f>IF(A595&lt;&gt;"",IF(Qualification!I605=TRUE,IF(INDEX(codegem,MATCH(Qualification!H605,libgem,0))&lt;8000,INDEX(codegem,MATCH(Qualification!H605,libgem,0)),""),Qualification!H605),"")</f>
        <v/>
      </c>
      <c r="F595" s="26" t="str">
        <f>IF(A595&lt;&gt;"",IF(Qualification!I605=TRUE,INDEX(codegemhist,MATCH(Qualification!H605,libgem,0)),""),"")</f>
        <v/>
      </c>
      <c r="G595" s="26" t="str">
        <f>IF(A595&lt;&gt;"",IF(Qualification!I605=TRUE,IF(INDEX(codegem,MATCH(Qualification!H605,libgem,0))&gt;=8000,INDEX(codegem,MATCH(Qualification!H605,libgem,0)),""),Qualification!H605),"")</f>
        <v/>
      </c>
      <c r="H595" s="26" t="str">
        <f>IF(A595&lt;&gt;"",IF(Qualification!Y605=TRUE,INDEX(libcatidinst,MATCH(Qualification!P605,libinst,0)),""),"")</f>
        <v/>
      </c>
      <c r="I595" s="26" t="str">
        <f>IF(OR(A595="",ISBLANK(Qualification!P605)),"",IF(Qualification!Y605=TRUE,INDEX(codeinst,MATCH(Qualification!P605,libinst,0)),Qualification!P605))</f>
        <v/>
      </c>
      <c r="J595" s="26" t="str">
        <f>IF(OR(A595="",ISBLANK(Qualification!Q605)),"",IF(Qualification!Z605=TRUE,INDEX(codetform,MATCH(Qualification!Q605,libtform,0)),Qualification!Q605))</f>
        <v/>
      </c>
      <c r="K595" s="26" t="str">
        <f t="shared" si="9"/>
        <v/>
      </c>
      <c r="L595" s="104" t="str">
        <f>IF(OR(A595="",ISBLANK(Qualification!R605)),"",Qualification!R605)</f>
        <v/>
      </c>
      <c r="M595" s="50" t="str">
        <f>IF(OR(A595="",ISBLANK(Qualification!S605)),"",Qualification!S605)</f>
        <v/>
      </c>
      <c r="N595" s="50" t="str">
        <f>IF(OR(A595="",ISBLANK(Qualification!T605)),"",IF(Qualification!AC605=TRUE,INDEX(coderesult,MATCH(Qualification!T605,libresult,0)),Qualification!T605))</f>
        <v/>
      </c>
      <c r="O595" s="50" t="str">
        <f>IF(OR(A595="",ISBLANK(Qualification!U605),Qualification!U605="-"),"",IF(ISNA(MATCH(Qualification!U605,libtwolang,0)),Qualification!U605,IF(Qualification!AC605=TRUE,INDEX(codetwolang,MATCH(Qualification!U605,libtwolang,0)),Qualification!U605)))</f>
        <v/>
      </c>
      <c r="P595" s="50" t="str">
        <f>IF(OR(A595="",ISBLANK(Qualification!V605)),"",Qualification!V605)</f>
        <v/>
      </c>
    </row>
    <row r="596" spans="1:16">
      <c r="A596" s="26" t="str">
        <f>IF(Qualification!$A606&lt;&gt;"",IF(Qualification!C606&lt;&gt;"",IF(Qualification!C606="LOC.ID",CONCATENATE("LOC.",Qualification!AG$12),Qualification!C606),""),"")</f>
        <v/>
      </c>
      <c r="B596" s="51" t="str">
        <f>IF(A596&lt;&gt;"",Qualification!J606,"")</f>
        <v/>
      </c>
      <c r="C596" s="26" t="str">
        <f>IF(A596&lt;&gt;"",IF(Qualification!E606=TRUE,INDEX(codesex,MATCH(Qualification!D606,libsex,0)),Qualification!D606),"")</f>
        <v/>
      </c>
      <c r="D596" s="104" t="str">
        <f>IF(OR(A596="",ISBLANK(Qualification!F606)),"",Qualification!F606)</f>
        <v/>
      </c>
      <c r="E596" s="26" t="str">
        <f>IF(A596&lt;&gt;"",IF(Qualification!I606=TRUE,IF(INDEX(codegem,MATCH(Qualification!H606,libgem,0))&lt;8000,INDEX(codegem,MATCH(Qualification!H606,libgem,0)),""),Qualification!H606),"")</f>
        <v/>
      </c>
      <c r="F596" s="26" t="str">
        <f>IF(A596&lt;&gt;"",IF(Qualification!I606=TRUE,INDEX(codegemhist,MATCH(Qualification!H606,libgem,0)),""),"")</f>
        <v/>
      </c>
      <c r="G596" s="26" t="str">
        <f>IF(A596&lt;&gt;"",IF(Qualification!I606=TRUE,IF(INDEX(codegem,MATCH(Qualification!H606,libgem,0))&gt;=8000,INDEX(codegem,MATCH(Qualification!H606,libgem,0)),""),Qualification!H606),"")</f>
        <v/>
      </c>
      <c r="H596" s="26" t="str">
        <f>IF(A596&lt;&gt;"",IF(Qualification!Y606=TRUE,INDEX(libcatidinst,MATCH(Qualification!P606,libinst,0)),""),"")</f>
        <v/>
      </c>
      <c r="I596" s="26" t="str">
        <f>IF(OR(A596="",ISBLANK(Qualification!P606)),"",IF(Qualification!Y606=TRUE,INDEX(codeinst,MATCH(Qualification!P606,libinst,0)),Qualification!P606))</f>
        <v/>
      </c>
      <c r="J596" s="26" t="str">
        <f>IF(OR(A596="",ISBLANK(Qualification!Q606)),"",IF(Qualification!Z606=TRUE,INDEX(codetform,MATCH(Qualification!Q606,libtform,0)),Qualification!Q606))</f>
        <v/>
      </c>
      <c r="K596" s="26" t="str">
        <f t="shared" si="9"/>
        <v/>
      </c>
      <c r="L596" s="104" t="str">
        <f>IF(OR(A596="",ISBLANK(Qualification!R606)),"",Qualification!R606)</f>
        <v/>
      </c>
      <c r="M596" s="50" t="str">
        <f>IF(OR(A596="",ISBLANK(Qualification!S606)),"",Qualification!S606)</f>
        <v/>
      </c>
      <c r="N596" s="50" t="str">
        <f>IF(OR(A596="",ISBLANK(Qualification!T606)),"",IF(Qualification!AC606=TRUE,INDEX(coderesult,MATCH(Qualification!T606,libresult,0)),Qualification!T606))</f>
        <v/>
      </c>
      <c r="O596" s="50" t="str">
        <f>IF(OR(A596="",ISBLANK(Qualification!U606),Qualification!U606="-"),"",IF(ISNA(MATCH(Qualification!U606,libtwolang,0)),Qualification!U606,IF(Qualification!AC606=TRUE,INDEX(codetwolang,MATCH(Qualification!U606,libtwolang,0)),Qualification!U606)))</f>
        <v/>
      </c>
      <c r="P596" s="50" t="str">
        <f>IF(OR(A596="",ISBLANK(Qualification!V606)),"",Qualification!V606)</f>
        <v/>
      </c>
    </row>
    <row r="597" spans="1:16">
      <c r="A597" s="26" t="str">
        <f>IF(Qualification!$A607&lt;&gt;"",IF(Qualification!C607&lt;&gt;"",IF(Qualification!C607="LOC.ID",CONCATENATE("LOC.",Qualification!AG$12),Qualification!C607),""),"")</f>
        <v/>
      </c>
      <c r="B597" s="51" t="str">
        <f>IF(A597&lt;&gt;"",Qualification!J607,"")</f>
        <v/>
      </c>
      <c r="C597" s="26" t="str">
        <f>IF(A597&lt;&gt;"",IF(Qualification!E607=TRUE,INDEX(codesex,MATCH(Qualification!D607,libsex,0)),Qualification!D607),"")</f>
        <v/>
      </c>
      <c r="D597" s="104" t="str">
        <f>IF(OR(A597="",ISBLANK(Qualification!F607)),"",Qualification!F607)</f>
        <v/>
      </c>
      <c r="E597" s="26" t="str">
        <f>IF(A597&lt;&gt;"",IF(Qualification!I607=TRUE,IF(INDEX(codegem,MATCH(Qualification!H607,libgem,0))&lt;8000,INDEX(codegem,MATCH(Qualification!H607,libgem,0)),""),Qualification!H607),"")</f>
        <v/>
      </c>
      <c r="F597" s="26" t="str">
        <f>IF(A597&lt;&gt;"",IF(Qualification!I607=TRUE,INDEX(codegemhist,MATCH(Qualification!H607,libgem,0)),""),"")</f>
        <v/>
      </c>
      <c r="G597" s="26" t="str">
        <f>IF(A597&lt;&gt;"",IF(Qualification!I607=TRUE,IF(INDEX(codegem,MATCH(Qualification!H607,libgem,0))&gt;=8000,INDEX(codegem,MATCH(Qualification!H607,libgem,0)),""),Qualification!H607),"")</f>
        <v/>
      </c>
      <c r="H597" s="26" t="str">
        <f>IF(A597&lt;&gt;"",IF(Qualification!Y607=TRUE,INDEX(libcatidinst,MATCH(Qualification!P607,libinst,0)),""),"")</f>
        <v/>
      </c>
      <c r="I597" s="26" t="str">
        <f>IF(OR(A597="",ISBLANK(Qualification!P607)),"",IF(Qualification!Y607=TRUE,INDEX(codeinst,MATCH(Qualification!P607,libinst,0)),Qualification!P607))</f>
        <v/>
      </c>
      <c r="J597" s="26" t="str">
        <f>IF(OR(A597="",ISBLANK(Qualification!Q607)),"",IF(Qualification!Z607=TRUE,INDEX(codetform,MATCH(Qualification!Q607,libtform,0)),Qualification!Q607))</f>
        <v/>
      </c>
      <c r="K597" s="26" t="str">
        <f t="shared" si="9"/>
        <v/>
      </c>
      <c r="L597" s="104" t="str">
        <f>IF(OR(A597="",ISBLANK(Qualification!R607)),"",Qualification!R607)</f>
        <v/>
      </c>
      <c r="M597" s="50" t="str">
        <f>IF(OR(A597="",ISBLANK(Qualification!S607)),"",Qualification!S607)</f>
        <v/>
      </c>
      <c r="N597" s="50" t="str">
        <f>IF(OR(A597="",ISBLANK(Qualification!T607)),"",IF(Qualification!AC607=TRUE,INDEX(coderesult,MATCH(Qualification!T607,libresult,0)),Qualification!T607))</f>
        <v/>
      </c>
      <c r="O597" s="50" t="str">
        <f>IF(OR(A597="",ISBLANK(Qualification!U607),Qualification!U607="-"),"",IF(ISNA(MATCH(Qualification!U607,libtwolang,0)),Qualification!U607,IF(Qualification!AC607=TRUE,INDEX(codetwolang,MATCH(Qualification!U607,libtwolang,0)),Qualification!U607)))</f>
        <v/>
      </c>
      <c r="P597" s="50" t="str">
        <f>IF(OR(A597="",ISBLANK(Qualification!V607)),"",Qualification!V607)</f>
        <v/>
      </c>
    </row>
    <row r="598" spans="1:16">
      <c r="A598" s="26" t="str">
        <f>IF(Qualification!$A608&lt;&gt;"",IF(Qualification!C608&lt;&gt;"",IF(Qualification!C608="LOC.ID",CONCATENATE("LOC.",Qualification!AG$12),Qualification!C608),""),"")</f>
        <v/>
      </c>
      <c r="B598" s="51" t="str">
        <f>IF(A598&lt;&gt;"",Qualification!J608,"")</f>
        <v/>
      </c>
      <c r="C598" s="26" t="str">
        <f>IF(A598&lt;&gt;"",IF(Qualification!E608=TRUE,INDEX(codesex,MATCH(Qualification!D608,libsex,0)),Qualification!D608),"")</f>
        <v/>
      </c>
      <c r="D598" s="104" t="str">
        <f>IF(OR(A598="",ISBLANK(Qualification!F608)),"",Qualification!F608)</f>
        <v/>
      </c>
      <c r="E598" s="26" t="str">
        <f>IF(A598&lt;&gt;"",IF(Qualification!I608=TRUE,IF(INDEX(codegem,MATCH(Qualification!H608,libgem,0))&lt;8000,INDEX(codegem,MATCH(Qualification!H608,libgem,0)),""),Qualification!H608),"")</f>
        <v/>
      </c>
      <c r="F598" s="26" t="str">
        <f>IF(A598&lt;&gt;"",IF(Qualification!I608=TRUE,INDEX(codegemhist,MATCH(Qualification!H608,libgem,0)),""),"")</f>
        <v/>
      </c>
      <c r="G598" s="26" t="str">
        <f>IF(A598&lt;&gt;"",IF(Qualification!I608=TRUE,IF(INDEX(codegem,MATCH(Qualification!H608,libgem,0))&gt;=8000,INDEX(codegem,MATCH(Qualification!H608,libgem,0)),""),Qualification!H608),"")</f>
        <v/>
      </c>
      <c r="H598" s="26" t="str">
        <f>IF(A598&lt;&gt;"",IF(Qualification!Y608=TRUE,INDEX(libcatidinst,MATCH(Qualification!P608,libinst,0)),""),"")</f>
        <v/>
      </c>
      <c r="I598" s="26" t="str">
        <f>IF(OR(A598="",ISBLANK(Qualification!P608)),"",IF(Qualification!Y608=TRUE,INDEX(codeinst,MATCH(Qualification!P608,libinst,0)),Qualification!P608))</f>
        <v/>
      </c>
      <c r="J598" s="26" t="str">
        <f>IF(OR(A598="",ISBLANK(Qualification!Q608)),"",IF(Qualification!Z608=TRUE,INDEX(codetform,MATCH(Qualification!Q608,libtform,0)),Qualification!Q608))</f>
        <v/>
      </c>
      <c r="K598" s="26" t="str">
        <f t="shared" si="9"/>
        <v/>
      </c>
      <c r="L598" s="104" t="str">
        <f>IF(OR(A598="",ISBLANK(Qualification!R608)),"",Qualification!R608)</f>
        <v/>
      </c>
      <c r="M598" s="50" t="str">
        <f>IF(OR(A598="",ISBLANK(Qualification!S608)),"",Qualification!S608)</f>
        <v/>
      </c>
      <c r="N598" s="50" t="str">
        <f>IF(OR(A598="",ISBLANK(Qualification!T608)),"",IF(Qualification!AC608=TRUE,INDEX(coderesult,MATCH(Qualification!T608,libresult,0)),Qualification!T608))</f>
        <v/>
      </c>
      <c r="O598" s="50" t="str">
        <f>IF(OR(A598="",ISBLANK(Qualification!U608),Qualification!U608="-"),"",IF(ISNA(MATCH(Qualification!U608,libtwolang,0)),Qualification!U608,IF(Qualification!AC608=TRUE,INDEX(codetwolang,MATCH(Qualification!U608,libtwolang,0)),Qualification!U608)))</f>
        <v/>
      </c>
      <c r="P598" s="50" t="str">
        <f>IF(OR(A598="",ISBLANK(Qualification!V608)),"",Qualification!V608)</f>
        <v/>
      </c>
    </row>
    <row r="599" spans="1:16">
      <c r="A599" s="26" t="str">
        <f>IF(Qualification!$A609&lt;&gt;"",IF(Qualification!C609&lt;&gt;"",IF(Qualification!C609="LOC.ID",CONCATENATE("LOC.",Qualification!AG$12),Qualification!C609),""),"")</f>
        <v/>
      </c>
      <c r="B599" s="51" t="str">
        <f>IF(A599&lt;&gt;"",Qualification!J609,"")</f>
        <v/>
      </c>
      <c r="C599" s="26" t="str">
        <f>IF(A599&lt;&gt;"",IF(Qualification!E609=TRUE,INDEX(codesex,MATCH(Qualification!D609,libsex,0)),Qualification!D609),"")</f>
        <v/>
      </c>
      <c r="D599" s="104" t="str">
        <f>IF(OR(A599="",ISBLANK(Qualification!F609)),"",Qualification!F609)</f>
        <v/>
      </c>
      <c r="E599" s="26" t="str">
        <f>IF(A599&lt;&gt;"",IF(Qualification!I609=TRUE,IF(INDEX(codegem,MATCH(Qualification!H609,libgem,0))&lt;8000,INDEX(codegem,MATCH(Qualification!H609,libgem,0)),""),Qualification!H609),"")</f>
        <v/>
      </c>
      <c r="F599" s="26" t="str">
        <f>IF(A599&lt;&gt;"",IF(Qualification!I609=TRUE,INDEX(codegemhist,MATCH(Qualification!H609,libgem,0)),""),"")</f>
        <v/>
      </c>
      <c r="G599" s="26" t="str">
        <f>IF(A599&lt;&gt;"",IF(Qualification!I609=TRUE,IF(INDEX(codegem,MATCH(Qualification!H609,libgem,0))&gt;=8000,INDEX(codegem,MATCH(Qualification!H609,libgem,0)),""),Qualification!H609),"")</f>
        <v/>
      </c>
      <c r="H599" s="26" t="str">
        <f>IF(A599&lt;&gt;"",IF(Qualification!Y609=TRUE,INDEX(libcatidinst,MATCH(Qualification!P609,libinst,0)),""),"")</f>
        <v/>
      </c>
      <c r="I599" s="26" t="str">
        <f>IF(OR(A599="",ISBLANK(Qualification!P609)),"",IF(Qualification!Y609=TRUE,INDEX(codeinst,MATCH(Qualification!P609,libinst,0)),Qualification!P609))</f>
        <v/>
      </c>
      <c r="J599" s="26" t="str">
        <f>IF(OR(A599="",ISBLANK(Qualification!Q609)),"",IF(Qualification!Z609=TRUE,INDEX(codetform,MATCH(Qualification!Q609,libtform,0)),Qualification!Q609))</f>
        <v/>
      </c>
      <c r="K599" s="26" t="str">
        <f t="shared" si="9"/>
        <v/>
      </c>
      <c r="L599" s="104" t="str">
        <f>IF(OR(A599="",ISBLANK(Qualification!R609)),"",Qualification!R609)</f>
        <v/>
      </c>
      <c r="M599" s="50" t="str">
        <f>IF(OR(A599="",ISBLANK(Qualification!S609)),"",Qualification!S609)</f>
        <v/>
      </c>
      <c r="N599" s="50" t="str">
        <f>IF(OR(A599="",ISBLANK(Qualification!T609)),"",IF(Qualification!AC609=TRUE,INDEX(coderesult,MATCH(Qualification!T609,libresult,0)),Qualification!T609))</f>
        <v/>
      </c>
      <c r="O599" s="50" t="str">
        <f>IF(OR(A599="",ISBLANK(Qualification!U609),Qualification!U609="-"),"",IF(ISNA(MATCH(Qualification!U609,libtwolang,0)),Qualification!U609,IF(Qualification!AC609=TRUE,INDEX(codetwolang,MATCH(Qualification!U609,libtwolang,0)),Qualification!U609)))</f>
        <v/>
      </c>
      <c r="P599" s="50" t="str">
        <f>IF(OR(A599="",ISBLANK(Qualification!V609)),"",Qualification!V609)</f>
        <v/>
      </c>
    </row>
    <row r="600" spans="1:16">
      <c r="A600" s="26" t="str">
        <f>IF(Qualification!$A610&lt;&gt;"",IF(Qualification!C610&lt;&gt;"",IF(Qualification!C610="LOC.ID",CONCATENATE("LOC.",Qualification!AG$12),Qualification!C610),""),"")</f>
        <v/>
      </c>
      <c r="B600" s="51" t="str">
        <f>IF(A600&lt;&gt;"",Qualification!J610,"")</f>
        <v/>
      </c>
      <c r="C600" s="26" t="str">
        <f>IF(A600&lt;&gt;"",IF(Qualification!E610=TRUE,INDEX(codesex,MATCH(Qualification!D610,libsex,0)),Qualification!D610),"")</f>
        <v/>
      </c>
      <c r="D600" s="104" t="str">
        <f>IF(OR(A600="",ISBLANK(Qualification!F610)),"",Qualification!F610)</f>
        <v/>
      </c>
      <c r="E600" s="26" t="str">
        <f>IF(A600&lt;&gt;"",IF(Qualification!I610=TRUE,IF(INDEX(codegem,MATCH(Qualification!H610,libgem,0))&lt;8000,INDEX(codegem,MATCH(Qualification!H610,libgem,0)),""),Qualification!H610),"")</f>
        <v/>
      </c>
      <c r="F600" s="26" t="str">
        <f>IF(A600&lt;&gt;"",IF(Qualification!I610=TRUE,INDEX(codegemhist,MATCH(Qualification!H610,libgem,0)),""),"")</f>
        <v/>
      </c>
      <c r="G600" s="26" t="str">
        <f>IF(A600&lt;&gt;"",IF(Qualification!I610=TRUE,IF(INDEX(codegem,MATCH(Qualification!H610,libgem,0))&gt;=8000,INDEX(codegem,MATCH(Qualification!H610,libgem,0)),""),Qualification!H610),"")</f>
        <v/>
      </c>
      <c r="H600" s="26" t="str">
        <f>IF(A600&lt;&gt;"",IF(Qualification!Y610=TRUE,INDEX(libcatidinst,MATCH(Qualification!P610,libinst,0)),""),"")</f>
        <v/>
      </c>
      <c r="I600" s="26" t="str">
        <f>IF(OR(A600="",ISBLANK(Qualification!P610)),"",IF(Qualification!Y610=TRUE,INDEX(codeinst,MATCH(Qualification!P610,libinst,0)),Qualification!P610))</f>
        <v/>
      </c>
      <c r="J600" s="26" t="str">
        <f>IF(OR(A600="",ISBLANK(Qualification!Q610)),"",IF(Qualification!Z610=TRUE,INDEX(codetform,MATCH(Qualification!Q610,libtform,0)),Qualification!Q610))</f>
        <v/>
      </c>
      <c r="K600" s="26" t="str">
        <f t="shared" si="9"/>
        <v/>
      </c>
      <c r="L600" s="104" t="str">
        <f>IF(OR(A600="",ISBLANK(Qualification!R610)),"",Qualification!R610)</f>
        <v/>
      </c>
      <c r="M600" s="50" t="str">
        <f>IF(OR(A600="",ISBLANK(Qualification!S610)),"",Qualification!S610)</f>
        <v/>
      </c>
      <c r="N600" s="50" t="str">
        <f>IF(OR(A600="",ISBLANK(Qualification!T610)),"",IF(Qualification!AC610=TRUE,INDEX(coderesult,MATCH(Qualification!T610,libresult,0)),Qualification!T610))</f>
        <v/>
      </c>
      <c r="O600" s="50" t="str">
        <f>IF(OR(A600="",ISBLANK(Qualification!U610),Qualification!U610="-"),"",IF(ISNA(MATCH(Qualification!U610,libtwolang,0)),Qualification!U610,IF(Qualification!AC610=TRUE,INDEX(codetwolang,MATCH(Qualification!U610,libtwolang,0)),Qualification!U610)))</f>
        <v/>
      </c>
      <c r="P600" s="50" t="str">
        <f>IF(OR(A600="",ISBLANK(Qualification!V610)),"",Qualification!V610)</f>
        <v/>
      </c>
    </row>
    <row r="601" spans="1:16">
      <c r="A601" s="26" t="str">
        <f>IF(Qualification!$A611&lt;&gt;"",IF(Qualification!C611&lt;&gt;"",IF(Qualification!C611="LOC.ID",CONCATENATE("LOC.",Qualification!AG$12),Qualification!C611),""),"")</f>
        <v/>
      </c>
      <c r="B601" s="51" t="str">
        <f>IF(A601&lt;&gt;"",Qualification!J611,"")</f>
        <v/>
      </c>
      <c r="C601" s="26" t="str">
        <f>IF(A601&lt;&gt;"",IF(Qualification!E611=TRUE,INDEX(codesex,MATCH(Qualification!D611,libsex,0)),Qualification!D611),"")</f>
        <v/>
      </c>
      <c r="D601" s="104" t="str">
        <f>IF(OR(A601="",ISBLANK(Qualification!F611)),"",Qualification!F611)</f>
        <v/>
      </c>
      <c r="E601" s="26" t="str">
        <f>IF(A601&lt;&gt;"",IF(Qualification!I611=TRUE,IF(INDEX(codegem,MATCH(Qualification!H611,libgem,0))&lt;8000,INDEX(codegem,MATCH(Qualification!H611,libgem,0)),""),Qualification!H611),"")</f>
        <v/>
      </c>
      <c r="F601" s="26" t="str">
        <f>IF(A601&lt;&gt;"",IF(Qualification!I611=TRUE,INDEX(codegemhist,MATCH(Qualification!H611,libgem,0)),""),"")</f>
        <v/>
      </c>
      <c r="G601" s="26" t="str">
        <f>IF(A601&lt;&gt;"",IF(Qualification!I611=TRUE,IF(INDEX(codegem,MATCH(Qualification!H611,libgem,0))&gt;=8000,INDEX(codegem,MATCH(Qualification!H611,libgem,0)),""),Qualification!H611),"")</f>
        <v/>
      </c>
      <c r="H601" s="26" t="str">
        <f>IF(A601&lt;&gt;"",IF(Qualification!Y611=TRUE,INDEX(libcatidinst,MATCH(Qualification!P611,libinst,0)),""),"")</f>
        <v/>
      </c>
      <c r="I601" s="26" t="str">
        <f>IF(OR(A601="",ISBLANK(Qualification!P611)),"",IF(Qualification!Y611=TRUE,INDEX(codeinst,MATCH(Qualification!P611,libinst,0)),Qualification!P611))</f>
        <v/>
      </c>
      <c r="J601" s="26" t="str">
        <f>IF(OR(A601="",ISBLANK(Qualification!Q611)),"",IF(Qualification!Z611=TRUE,INDEX(codetform,MATCH(Qualification!Q611,libtform,0)),Qualification!Q611))</f>
        <v/>
      </c>
      <c r="K601" s="26" t="str">
        <f t="shared" si="9"/>
        <v/>
      </c>
      <c r="L601" s="104" t="str">
        <f>IF(OR(A601="",ISBLANK(Qualification!R611)),"",Qualification!R611)</f>
        <v/>
      </c>
      <c r="M601" s="50" t="str">
        <f>IF(OR(A601="",ISBLANK(Qualification!S611)),"",Qualification!S611)</f>
        <v/>
      </c>
      <c r="N601" s="50" t="str">
        <f>IF(OR(A601="",ISBLANK(Qualification!T611)),"",IF(Qualification!AC611=TRUE,INDEX(coderesult,MATCH(Qualification!T611,libresult,0)),Qualification!T611))</f>
        <v/>
      </c>
      <c r="O601" s="50" t="str">
        <f>IF(OR(A601="",ISBLANK(Qualification!U611),Qualification!U611="-"),"",IF(ISNA(MATCH(Qualification!U611,libtwolang,0)),Qualification!U611,IF(Qualification!AC611=TRUE,INDEX(codetwolang,MATCH(Qualification!U611,libtwolang,0)),Qualification!U611)))</f>
        <v/>
      </c>
      <c r="P601" s="50" t="str">
        <f>IF(OR(A601="",ISBLANK(Qualification!V611)),"",Qualification!V611)</f>
        <v/>
      </c>
    </row>
    <row r="602" spans="1:16">
      <c r="A602" s="26" t="str">
        <f>IF(Qualification!$A612&lt;&gt;"",IF(Qualification!C612&lt;&gt;"",IF(Qualification!C612="LOC.ID",CONCATENATE("LOC.",Qualification!AG$12),Qualification!C612),""),"")</f>
        <v/>
      </c>
      <c r="B602" s="51" t="str">
        <f>IF(A602&lt;&gt;"",Qualification!J612,"")</f>
        <v/>
      </c>
      <c r="C602" s="26" t="str">
        <f>IF(A602&lt;&gt;"",IF(Qualification!E612=TRUE,INDEX(codesex,MATCH(Qualification!D612,libsex,0)),Qualification!D612),"")</f>
        <v/>
      </c>
      <c r="D602" s="104" t="str">
        <f>IF(OR(A602="",ISBLANK(Qualification!F612)),"",Qualification!F612)</f>
        <v/>
      </c>
      <c r="E602" s="26" t="str">
        <f>IF(A602&lt;&gt;"",IF(Qualification!I612=TRUE,IF(INDEX(codegem,MATCH(Qualification!H612,libgem,0))&lt;8000,INDEX(codegem,MATCH(Qualification!H612,libgem,0)),""),Qualification!H612),"")</f>
        <v/>
      </c>
      <c r="F602" s="26" t="str">
        <f>IF(A602&lt;&gt;"",IF(Qualification!I612=TRUE,INDEX(codegemhist,MATCH(Qualification!H612,libgem,0)),""),"")</f>
        <v/>
      </c>
      <c r="G602" s="26" t="str">
        <f>IF(A602&lt;&gt;"",IF(Qualification!I612=TRUE,IF(INDEX(codegem,MATCH(Qualification!H612,libgem,0))&gt;=8000,INDEX(codegem,MATCH(Qualification!H612,libgem,0)),""),Qualification!H612),"")</f>
        <v/>
      </c>
      <c r="H602" s="26" t="str">
        <f>IF(A602&lt;&gt;"",IF(Qualification!Y612=TRUE,INDEX(libcatidinst,MATCH(Qualification!P612,libinst,0)),""),"")</f>
        <v/>
      </c>
      <c r="I602" s="26" t="str">
        <f>IF(OR(A602="",ISBLANK(Qualification!P612)),"",IF(Qualification!Y612=TRUE,INDEX(codeinst,MATCH(Qualification!P612,libinst,0)),Qualification!P612))</f>
        <v/>
      </c>
      <c r="J602" s="26" t="str">
        <f>IF(OR(A602="",ISBLANK(Qualification!Q612)),"",IF(Qualification!Z612=TRUE,INDEX(codetform,MATCH(Qualification!Q612,libtform,0)),Qualification!Q612))</f>
        <v/>
      </c>
      <c r="K602" s="26" t="str">
        <f t="shared" si="9"/>
        <v/>
      </c>
      <c r="L602" s="104" t="str">
        <f>IF(OR(A602="",ISBLANK(Qualification!R612)),"",Qualification!R612)</f>
        <v/>
      </c>
      <c r="M602" s="50" t="str">
        <f>IF(OR(A602="",ISBLANK(Qualification!S612)),"",Qualification!S612)</f>
        <v/>
      </c>
      <c r="N602" s="50" t="str">
        <f>IF(OR(A602="",ISBLANK(Qualification!T612)),"",IF(Qualification!AC612=TRUE,INDEX(coderesult,MATCH(Qualification!T612,libresult,0)),Qualification!T612))</f>
        <v/>
      </c>
      <c r="O602" s="50" t="str">
        <f>IF(OR(A602="",ISBLANK(Qualification!U612),Qualification!U612="-"),"",IF(ISNA(MATCH(Qualification!U612,libtwolang,0)),Qualification!U612,IF(Qualification!AC612=TRUE,INDEX(codetwolang,MATCH(Qualification!U612,libtwolang,0)),Qualification!U612)))</f>
        <v/>
      </c>
      <c r="P602" s="50" t="str">
        <f>IF(OR(A602="",ISBLANK(Qualification!V612)),"",Qualification!V612)</f>
        <v/>
      </c>
    </row>
    <row r="603" spans="1:16">
      <c r="A603" s="26" t="str">
        <f>IF(Qualification!$A613&lt;&gt;"",IF(Qualification!C613&lt;&gt;"",IF(Qualification!C613="LOC.ID",CONCATENATE("LOC.",Qualification!AG$12),Qualification!C613),""),"")</f>
        <v/>
      </c>
      <c r="B603" s="51" t="str">
        <f>IF(A603&lt;&gt;"",Qualification!J613,"")</f>
        <v/>
      </c>
      <c r="C603" s="26" t="str">
        <f>IF(A603&lt;&gt;"",IF(Qualification!E613=TRUE,INDEX(codesex,MATCH(Qualification!D613,libsex,0)),Qualification!D613),"")</f>
        <v/>
      </c>
      <c r="D603" s="104" t="str">
        <f>IF(OR(A603="",ISBLANK(Qualification!F613)),"",Qualification!F613)</f>
        <v/>
      </c>
      <c r="E603" s="26" t="str">
        <f>IF(A603&lt;&gt;"",IF(Qualification!I613=TRUE,IF(INDEX(codegem,MATCH(Qualification!H613,libgem,0))&lt;8000,INDEX(codegem,MATCH(Qualification!H613,libgem,0)),""),Qualification!H613),"")</f>
        <v/>
      </c>
      <c r="F603" s="26" t="str">
        <f>IF(A603&lt;&gt;"",IF(Qualification!I613=TRUE,INDEX(codegemhist,MATCH(Qualification!H613,libgem,0)),""),"")</f>
        <v/>
      </c>
      <c r="G603" s="26" t="str">
        <f>IF(A603&lt;&gt;"",IF(Qualification!I613=TRUE,IF(INDEX(codegem,MATCH(Qualification!H613,libgem,0))&gt;=8000,INDEX(codegem,MATCH(Qualification!H613,libgem,0)),""),Qualification!H613),"")</f>
        <v/>
      </c>
      <c r="H603" s="26" t="str">
        <f>IF(A603&lt;&gt;"",IF(Qualification!Y613=TRUE,INDEX(libcatidinst,MATCH(Qualification!P613,libinst,0)),""),"")</f>
        <v/>
      </c>
      <c r="I603" s="26" t="str">
        <f>IF(OR(A603="",ISBLANK(Qualification!P613)),"",IF(Qualification!Y613=TRUE,INDEX(codeinst,MATCH(Qualification!P613,libinst,0)),Qualification!P613))</f>
        <v/>
      </c>
      <c r="J603" s="26" t="str">
        <f>IF(OR(A603="",ISBLANK(Qualification!Q613)),"",IF(Qualification!Z613=TRUE,INDEX(codetform,MATCH(Qualification!Q613,libtform,0)),Qualification!Q613))</f>
        <v/>
      </c>
      <c r="K603" s="26" t="str">
        <f t="shared" si="9"/>
        <v/>
      </c>
      <c r="L603" s="104" t="str">
        <f>IF(OR(A603="",ISBLANK(Qualification!R613)),"",Qualification!R613)</f>
        <v/>
      </c>
      <c r="M603" s="50" t="str">
        <f>IF(OR(A603="",ISBLANK(Qualification!S613)),"",Qualification!S613)</f>
        <v/>
      </c>
      <c r="N603" s="50" t="str">
        <f>IF(OR(A603="",ISBLANK(Qualification!T613)),"",IF(Qualification!AC613=TRUE,INDEX(coderesult,MATCH(Qualification!T613,libresult,0)),Qualification!T613))</f>
        <v/>
      </c>
      <c r="O603" s="50" t="str">
        <f>IF(OR(A603="",ISBLANK(Qualification!U613),Qualification!U613="-"),"",IF(ISNA(MATCH(Qualification!U613,libtwolang,0)),Qualification!U613,IF(Qualification!AC613=TRUE,INDEX(codetwolang,MATCH(Qualification!U613,libtwolang,0)),Qualification!U613)))</f>
        <v/>
      </c>
      <c r="P603" s="50" t="str">
        <f>IF(OR(A603="",ISBLANK(Qualification!V613)),"",Qualification!V613)</f>
        <v/>
      </c>
    </row>
    <row r="604" spans="1:16">
      <c r="A604" s="26" t="str">
        <f>IF(Qualification!$A614&lt;&gt;"",IF(Qualification!C614&lt;&gt;"",IF(Qualification!C614="LOC.ID",CONCATENATE("LOC.",Qualification!AG$12),Qualification!C614),""),"")</f>
        <v/>
      </c>
      <c r="B604" s="51" t="str">
        <f>IF(A604&lt;&gt;"",Qualification!J614,"")</f>
        <v/>
      </c>
      <c r="C604" s="26" t="str">
        <f>IF(A604&lt;&gt;"",IF(Qualification!E614=TRUE,INDEX(codesex,MATCH(Qualification!D614,libsex,0)),Qualification!D614),"")</f>
        <v/>
      </c>
      <c r="D604" s="104" t="str">
        <f>IF(OR(A604="",ISBLANK(Qualification!F614)),"",Qualification!F614)</f>
        <v/>
      </c>
      <c r="E604" s="26" t="str">
        <f>IF(A604&lt;&gt;"",IF(Qualification!I614=TRUE,IF(INDEX(codegem,MATCH(Qualification!H614,libgem,0))&lt;8000,INDEX(codegem,MATCH(Qualification!H614,libgem,0)),""),Qualification!H614),"")</f>
        <v/>
      </c>
      <c r="F604" s="26" t="str">
        <f>IF(A604&lt;&gt;"",IF(Qualification!I614=TRUE,INDEX(codegemhist,MATCH(Qualification!H614,libgem,0)),""),"")</f>
        <v/>
      </c>
      <c r="G604" s="26" t="str">
        <f>IF(A604&lt;&gt;"",IF(Qualification!I614=TRUE,IF(INDEX(codegem,MATCH(Qualification!H614,libgem,0))&gt;=8000,INDEX(codegem,MATCH(Qualification!H614,libgem,0)),""),Qualification!H614),"")</f>
        <v/>
      </c>
      <c r="H604" s="26" t="str">
        <f>IF(A604&lt;&gt;"",IF(Qualification!Y614=TRUE,INDEX(libcatidinst,MATCH(Qualification!P614,libinst,0)),""),"")</f>
        <v/>
      </c>
      <c r="I604" s="26" t="str">
        <f>IF(OR(A604="",ISBLANK(Qualification!P614)),"",IF(Qualification!Y614=TRUE,INDEX(codeinst,MATCH(Qualification!P614,libinst,0)),Qualification!P614))</f>
        <v/>
      </c>
      <c r="J604" s="26" t="str">
        <f>IF(OR(A604="",ISBLANK(Qualification!Q614)),"",IF(Qualification!Z614=TRUE,INDEX(codetform,MATCH(Qualification!Q614,libtform,0)),Qualification!Q614))</f>
        <v/>
      </c>
      <c r="K604" s="26" t="str">
        <f t="shared" si="9"/>
        <v/>
      </c>
      <c r="L604" s="104" t="str">
        <f>IF(OR(A604="",ISBLANK(Qualification!R614)),"",Qualification!R614)</f>
        <v/>
      </c>
      <c r="M604" s="50" t="str">
        <f>IF(OR(A604="",ISBLANK(Qualification!S614)),"",Qualification!S614)</f>
        <v/>
      </c>
      <c r="N604" s="50" t="str">
        <f>IF(OR(A604="",ISBLANK(Qualification!T614)),"",IF(Qualification!AC614=TRUE,INDEX(coderesult,MATCH(Qualification!T614,libresult,0)),Qualification!T614))</f>
        <v/>
      </c>
      <c r="O604" s="50" t="str">
        <f>IF(OR(A604="",ISBLANK(Qualification!U614),Qualification!U614="-"),"",IF(ISNA(MATCH(Qualification!U614,libtwolang,0)),Qualification!U614,IF(Qualification!AC614=TRUE,INDEX(codetwolang,MATCH(Qualification!U614,libtwolang,0)),Qualification!U614)))</f>
        <v/>
      </c>
      <c r="P604" s="50" t="str">
        <f>IF(OR(A604="",ISBLANK(Qualification!V614)),"",Qualification!V614)</f>
        <v/>
      </c>
    </row>
    <row r="605" spans="1:16">
      <c r="A605" s="26" t="str">
        <f>IF(Qualification!$A615&lt;&gt;"",IF(Qualification!C615&lt;&gt;"",IF(Qualification!C615="LOC.ID",CONCATENATE("LOC.",Qualification!AG$12),Qualification!C615),""),"")</f>
        <v/>
      </c>
      <c r="B605" s="51" t="str">
        <f>IF(A605&lt;&gt;"",Qualification!J615,"")</f>
        <v/>
      </c>
      <c r="C605" s="26" t="str">
        <f>IF(A605&lt;&gt;"",IF(Qualification!E615=TRUE,INDEX(codesex,MATCH(Qualification!D615,libsex,0)),Qualification!D615),"")</f>
        <v/>
      </c>
      <c r="D605" s="104" t="str">
        <f>IF(OR(A605="",ISBLANK(Qualification!F615)),"",Qualification!F615)</f>
        <v/>
      </c>
      <c r="E605" s="26" t="str">
        <f>IF(A605&lt;&gt;"",IF(Qualification!I615=TRUE,IF(INDEX(codegem,MATCH(Qualification!H615,libgem,0))&lt;8000,INDEX(codegem,MATCH(Qualification!H615,libgem,0)),""),Qualification!H615),"")</f>
        <v/>
      </c>
      <c r="F605" s="26" t="str">
        <f>IF(A605&lt;&gt;"",IF(Qualification!I615=TRUE,INDEX(codegemhist,MATCH(Qualification!H615,libgem,0)),""),"")</f>
        <v/>
      </c>
      <c r="G605" s="26" t="str">
        <f>IF(A605&lt;&gt;"",IF(Qualification!I615=TRUE,IF(INDEX(codegem,MATCH(Qualification!H615,libgem,0))&gt;=8000,INDEX(codegem,MATCH(Qualification!H615,libgem,0)),""),Qualification!H615),"")</f>
        <v/>
      </c>
      <c r="H605" s="26" t="str">
        <f>IF(A605&lt;&gt;"",IF(Qualification!Y615=TRUE,INDEX(libcatidinst,MATCH(Qualification!P615,libinst,0)),""),"")</f>
        <v/>
      </c>
      <c r="I605" s="26" t="str">
        <f>IF(OR(A605="",ISBLANK(Qualification!P615)),"",IF(Qualification!Y615=TRUE,INDEX(codeinst,MATCH(Qualification!P615,libinst,0)),Qualification!P615))</f>
        <v/>
      </c>
      <c r="J605" s="26" t="str">
        <f>IF(OR(A605="",ISBLANK(Qualification!Q615)),"",IF(Qualification!Z615=TRUE,INDEX(codetform,MATCH(Qualification!Q615,libtform,0)),Qualification!Q615))</f>
        <v/>
      </c>
      <c r="K605" s="26" t="str">
        <f t="shared" si="9"/>
        <v/>
      </c>
      <c r="L605" s="104" t="str">
        <f>IF(OR(A605="",ISBLANK(Qualification!R615)),"",Qualification!R615)</f>
        <v/>
      </c>
      <c r="M605" s="50" t="str">
        <f>IF(OR(A605="",ISBLANK(Qualification!S615)),"",Qualification!S615)</f>
        <v/>
      </c>
      <c r="N605" s="50" t="str">
        <f>IF(OR(A605="",ISBLANK(Qualification!T615)),"",IF(Qualification!AC615=TRUE,INDEX(coderesult,MATCH(Qualification!T615,libresult,0)),Qualification!T615))</f>
        <v/>
      </c>
      <c r="O605" s="50" t="str">
        <f>IF(OR(A605="",ISBLANK(Qualification!U615),Qualification!U615="-"),"",IF(ISNA(MATCH(Qualification!U615,libtwolang,0)),Qualification!U615,IF(Qualification!AC615=TRUE,INDEX(codetwolang,MATCH(Qualification!U615,libtwolang,0)),Qualification!U615)))</f>
        <v/>
      </c>
      <c r="P605" s="50" t="str">
        <f>IF(OR(A605="",ISBLANK(Qualification!V615)),"",Qualification!V615)</f>
        <v/>
      </c>
    </row>
    <row r="606" spans="1:16">
      <c r="A606" s="26" t="str">
        <f>IF(Qualification!$A616&lt;&gt;"",IF(Qualification!C616&lt;&gt;"",IF(Qualification!C616="LOC.ID",CONCATENATE("LOC.",Qualification!AG$12),Qualification!C616),""),"")</f>
        <v/>
      </c>
      <c r="B606" s="51" t="str">
        <f>IF(A606&lt;&gt;"",Qualification!J616,"")</f>
        <v/>
      </c>
      <c r="C606" s="26" t="str">
        <f>IF(A606&lt;&gt;"",IF(Qualification!E616=TRUE,INDEX(codesex,MATCH(Qualification!D616,libsex,0)),Qualification!D616),"")</f>
        <v/>
      </c>
      <c r="D606" s="104" t="str">
        <f>IF(OR(A606="",ISBLANK(Qualification!F616)),"",Qualification!F616)</f>
        <v/>
      </c>
      <c r="E606" s="26" t="str">
        <f>IF(A606&lt;&gt;"",IF(Qualification!I616=TRUE,IF(INDEX(codegem,MATCH(Qualification!H616,libgem,0))&lt;8000,INDEX(codegem,MATCH(Qualification!H616,libgem,0)),""),Qualification!H616),"")</f>
        <v/>
      </c>
      <c r="F606" s="26" t="str">
        <f>IF(A606&lt;&gt;"",IF(Qualification!I616=TRUE,INDEX(codegemhist,MATCH(Qualification!H616,libgem,0)),""),"")</f>
        <v/>
      </c>
      <c r="G606" s="26" t="str">
        <f>IF(A606&lt;&gt;"",IF(Qualification!I616=TRUE,IF(INDEX(codegem,MATCH(Qualification!H616,libgem,0))&gt;=8000,INDEX(codegem,MATCH(Qualification!H616,libgem,0)),""),Qualification!H616),"")</f>
        <v/>
      </c>
      <c r="H606" s="26" t="str">
        <f>IF(A606&lt;&gt;"",IF(Qualification!Y616=TRUE,INDEX(libcatidinst,MATCH(Qualification!P616,libinst,0)),""),"")</f>
        <v/>
      </c>
      <c r="I606" s="26" t="str">
        <f>IF(OR(A606="",ISBLANK(Qualification!P616)),"",IF(Qualification!Y616=TRUE,INDEX(codeinst,MATCH(Qualification!P616,libinst,0)),Qualification!P616))</f>
        <v/>
      </c>
      <c r="J606" s="26" t="str">
        <f>IF(OR(A606="",ISBLANK(Qualification!Q616)),"",IF(Qualification!Z616=TRUE,INDEX(codetform,MATCH(Qualification!Q616,libtform,0)),Qualification!Q616))</f>
        <v/>
      </c>
      <c r="K606" s="26" t="str">
        <f t="shared" si="9"/>
        <v/>
      </c>
      <c r="L606" s="104" t="str">
        <f>IF(OR(A606="",ISBLANK(Qualification!R616)),"",Qualification!R616)</f>
        <v/>
      </c>
      <c r="M606" s="50" t="str">
        <f>IF(OR(A606="",ISBLANK(Qualification!S616)),"",Qualification!S616)</f>
        <v/>
      </c>
      <c r="N606" s="50" t="str">
        <f>IF(OR(A606="",ISBLANK(Qualification!T616)),"",IF(Qualification!AC616=TRUE,INDEX(coderesult,MATCH(Qualification!T616,libresult,0)),Qualification!T616))</f>
        <v/>
      </c>
      <c r="O606" s="50" t="str">
        <f>IF(OR(A606="",ISBLANK(Qualification!U616),Qualification!U616="-"),"",IF(ISNA(MATCH(Qualification!U616,libtwolang,0)),Qualification!U616,IF(Qualification!AC616=TRUE,INDEX(codetwolang,MATCH(Qualification!U616,libtwolang,0)),Qualification!U616)))</f>
        <v/>
      </c>
      <c r="P606" s="50" t="str">
        <f>IF(OR(A606="",ISBLANK(Qualification!V616)),"",Qualification!V616)</f>
        <v/>
      </c>
    </row>
    <row r="607" spans="1:16">
      <c r="A607" s="26" t="str">
        <f>IF(Qualification!$A617&lt;&gt;"",IF(Qualification!C617&lt;&gt;"",IF(Qualification!C617="LOC.ID",CONCATENATE("LOC.",Qualification!AG$12),Qualification!C617),""),"")</f>
        <v/>
      </c>
      <c r="B607" s="51" t="str">
        <f>IF(A607&lt;&gt;"",Qualification!J617,"")</f>
        <v/>
      </c>
      <c r="C607" s="26" t="str">
        <f>IF(A607&lt;&gt;"",IF(Qualification!E617=TRUE,INDEX(codesex,MATCH(Qualification!D617,libsex,0)),Qualification!D617),"")</f>
        <v/>
      </c>
      <c r="D607" s="104" t="str">
        <f>IF(OR(A607="",ISBLANK(Qualification!F617)),"",Qualification!F617)</f>
        <v/>
      </c>
      <c r="E607" s="26" t="str">
        <f>IF(A607&lt;&gt;"",IF(Qualification!I617=TRUE,IF(INDEX(codegem,MATCH(Qualification!H617,libgem,0))&lt;8000,INDEX(codegem,MATCH(Qualification!H617,libgem,0)),""),Qualification!H617),"")</f>
        <v/>
      </c>
      <c r="F607" s="26" t="str">
        <f>IF(A607&lt;&gt;"",IF(Qualification!I617=TRUE,INDEX(codegemhist,MATCH(Qualification!H617,libgem,0)),""),"")</f>
        <v/>
      </c>
      <c r="G607" s="26" t="str">
        <f>IF(A607&lt;&gt;"",IF(Qualification!I617=TRUE,IF(INDEX(codegem,MATCH(Qualification!H617,libgem,0))&gt;=8000,INDEX(codegem,MATCH(Qualification!H617,libgem,0)),""),Qualification!H617),"")</f>
        <v/>
      </c>
      <c r="H607" s="26" t="str">
        <f>IF(A607&lt;&gt;"",IF(Qualification!Y617=TRUE,INDEX(libcatidinst,MATCH(Qualification!P617,libinst,0)),""),"")</f>
        <v/>
      </c>
      <c r="I607" s="26" t="str">
        <f>IF(OR(A607="",ISBLANK(Qualification!P617)),"",IF(Qualification!Y617=TRUE,INDEX(codeinst,MATCH(Qualification!P617,libinst,0)),Qualification!P617))</f>
        <v/>
      </c>
      <c r="J607" s="26" t="str">
        <f>IF(OR(A607="",ISBLANK(Qualification!Q617)),"",IF(Qualification!Z617=TRUE,INDEX(codetform,MATCH(Qualification!Q617,libtform,0)),Qualification!Q617))</f>
        <v/>
      </c>
      <c r="K607" s="26" t="str">
        <f t="shared" si="9"/>
        <v/>
      </c>
      <c r="L607" s="104" t="str">
        <f>IF(OR(A607="",ISBLANK(Qualification!R617)),"",Qualification!R617)</f>
        <v/>
      </c>
      <c r="M607" s="50" t="str">
        <f>IF(OR(A607="",ISBLANK(Qualification!S617)),"",Qualification!S617)</f>
        <v/>
      </c>
      <c r="N607" s="50" t="str">
        <f>IF(OR(A607="",ISBLANK(Qualification!T617)),"",IF(Qualification!AC617=TRUE,INDEX(coderesult,MATCH(Qualification!T617,libresult,0)),Qualification!T617))</f>
        <v/>
      </c>
      <c r="O607" s="50" t="str">
        <f>IF(OR(A607="",ISBLANK(Qualification!U617),Qualification!U617="-"),"",IF(ISNA(MATCH(Qualification!U617,libtwolang,0)),Qualification!U617,IF(Qualification!AC617=TRUE,INDEX(codetwolang,MATCH(Qualification!U617,libtwolang,0)),Qualification!U617)))</f>
        <v/>
      </c>
      <c r="P607" s="50" t="str">
        <f>IF(OR(A607="",ISBLANK(Qualification!V617)),"",Qualification!V617)</f>
        <v/>
      </c>
    </row>
    <row r="608" spans="1:16">
      <c r="A608" s="26" t="str">
        <f>IF(Qualification!$A618&lt;&gt;"",IF(Qualification!C618&lt;&gt;"",IF(Qualification!C618="LOC.ID",CONCATENATE("LOC.",Qualification!AG$12),Qualification!C618),""),"")</f>
        <v/>
      </c>
      <c r="B608" s="51" t="str">
        <f>IF(A608&lt;&gt;"",Qualification!J618,"")</f>
        <v/>
      </c>
      <c r="C608" s="26" t="str">
        <f>IF(A608&lt;&gt;"",IF(Qualification!E618=TRUE,INDEX(codesex,MATCH(Qualification!D618,libsex,0)),Qualification!D618),"")</f>
        <v/>
      </c>
      <c r="D608" s="104" t="str">
        <f>IF(OR(A608="",ISBLANK(Qualification!F618)),"",Qualification!F618)</f>
        <v/>
      </c>
      <c r="E608" s="26" t="str">
        <f>IF(A608&lt;&gt;"",IF(Qualification!I618=TRUE,IF(INDEX(codegem,MATCH(Qualification!H618,libgem,0))&lt;8000,INDEX(codegem,MATCH(Qualification!H618,libgem,0)),""),Qualification!H618),"")</f>
        <v/>
      </c>
      <c r="F608" s="26" t="str">
        <f>IF(A608&lt;&gt;"",IF(Qualification!I618=TRUE,INDEX(codegemhist,MATCH(Qualification!H618,libgem,0)),""),"")</f>
        <v/>
      </c>
      <c r="G608" s="26" t="str">
        <f>IF(A608&lt;&gt;"",IF(Qualification!I618=TRUE,IF(INDEX(codegem,MATCH(Qualification!H618,libgem,0))&gt;=8000,INDEX(codegem,MATCH(Qualification!H618,libgem,0)),""),Qualification!H618),"")</f>
        <v/>
      </c>
      <c r="H608" s="26" t="str">
        <f>IF(A608&lt;&gt;"",IF(Qualification!Y618=TRUE,INDEX(libcatidinst,MATCH(Qualification!P618,libinst,0)),""),"")</f>
        <v/>
      </c>
      <c r="I608" s="26" t="str">
        <f>IF(OR(A608="",ISBLANK(Qualification!P618)),"",IF(Qualification!Y618=TRUE,INDEX(codeinst,MATCH(Qualification!P618,libinst,0)),Qualification!P618))</f>
        <v/>
      </c>
      <c r="J608" s="26" t="str">
        <f>IF(OR(A608="",ISBLANK(Qualification!Q618)),"",IF(Qualification!Z618=TRUE,INDEX(codetform,MATCH(Qualification!Q618,libtform,0)),Qualification!Q618))</f>
        <v/>
      </c>
      <c r="K608" s="26" t="str">
        <f t="shared" si="9"/>
        <v/>
      </c>
      <c r="L608" s="104" t="str">
        <f>IF(OR(A608="",ISBLANK(Qualification!R618)),"",Qualification!R618)</f>
        <v/>
      </c>
      <c r="M608" s="50" t="str">
        <f>IF(OR(A608="",ISBLANK(Qualification!S618)),"",Qualification!S618)</f>
        <v/>
      </c>
      <c r="N608" s="50" t="str">
        <f>IF(OR(A608="",ISBLANK(Qualification!T618)),"",IF(Qualification!AC618=TRUE,INDEX(coderesult,MATCH(Qualification!T618,libresult,0)),Qualification!T618))</f>
        <v/>
      </c>
      <c r="O608" s="50" t="str">
        <f>IF(OR(A608="",ISBLANK(Qualification!U618),Qualification!U618="-"),"",IF(ISNA(MATCH(Qualification!U618,libtwolang,0)),Qualification!U618,IF(Qualification!AC618=TRUE,INDEX(codetwolang,MATCH(Qualification!U618,libtwolang,0)),Qualification!U618)))</f>
        <v/>
      </c>
      <c r="P608" s="50" t="str">
        <f>IF(OR(A608="",ISBLANK(Qualification!V618)),"",Qualification!V618)</f>
        <v/>
      </c>
    </row>
    <row r="609" spans="1:16">
      <c r="A609" s="26" t="str">
        <f>IF(Qualification!$A619&lt;&gt;"",IF(Qualification!C619&lt;&gt;"",IF(Qualification!C619="LOC.ID",CONCATENATE("LOC.",Qualification!AG$12),Qualification!C619),""),"")</f>
        <v/>
      </c>
      <c r="B609" s="51" t="str">
        <f>IF(A609&lt;&gt;"",Qualification!J619,"")</f>
        <v/>
      </c>
      <c r="C609" s="26" t="str">
        <f>IF(A609&lt;&gt;"",IF(Qualification!E619=TRUE,INDEX(codesex,MATCH(Qualification!D619,libsex,0)),Qualification!D619),"")</f>
        <v/>
      </c>
      <c r="D609" s="104" t="str">
        <f>IF(OR(A609="",ISBLANK(Qualification!F619)),"",Qualification!F619)</f>
        <v/>
      </c>
      <c r="E609" s="26" t="str">
        <f>IF(A609&lt;&gt;"",IF(Qualification!I619=TRUE,IF(INDEX(codegem,MATCH(Qualification!H619,libgem,0))&lt;8000,INDEX(codegem,MATCH(Qualification!H619,libgem,0)),""),Qualification!H619),"")</f>
        <v/>
      </c>
      <c r="F609" s="26" t="str">
        <f>IF(A609&lt;&gt;"",IF(Qualification!I619=TRUE,INDEX(codegemhist,MATCH(Qualification!H619,libgem,0)),""),"")</f>
        <v/>
      </c>
      <c r="G609" s="26" t="str">
        <f>IF(A609&lt;&gt;"",IF(Qualification!I619=TRUE,IF(INDEX(codegem,MATCH(Qualification!H619,libgem,0))&gt;=8000,INDEX(codegem,MATCH(Qualification!H619,libgem,0)),""),Qualification!H619),"")</f>
        <v/>
      </c>
      <c r="H609" s="26" t="str">
        <f>IF(A609&lt;&gt;"",IF(Qualification!Y619=TRUE,INDEX(libcatidinst,MATCH(Qualification!P619,libinst,0)),""),"")</f>
        <v/>
      </c>
      <c r="I609" s="26" t="str">
        <f>IF(OR(A609="",ISBLANK(Qualification!P619)),"",IF(Qualification!Y619=TRUE,INDEX(codeinst,MATCH(Qualification!P619,libinst,0)),Qualification!P619))</f>
        <v/>
      </c>
      <c r="J609" s="26" t="str">
        <f>IF(OR(A609="",ISBLANK(Qualification!Q619)),"",IF(Qualification!Z619=TRUE,INDEX(codetform,MATCH(Qualification!Q619,libtform,0)),Qualification!Q619))</f>
        <v/>
      </c>
      <c r="K609" s="26" t="str">
        <f t="shared" si="9"/>
        <v/>
      </c>
      <c r="L609" s="104" t="str">
        <f>IF(OR(A609="",ISBLANK(Qualification!R619)),"",Qualification!R619)</f>
        <v/>
      </c>
      <c r="M609" s="50" t="str">
        <f>IF(OR(A609="",ISBLANK(Qualification!S619)),"",Qualification!S619)</f>
        <v/>
      </c>
      <c r="N609" s="50" t="str">
        <f>IF(OR(A609="",ISBLANK(Qualification!T619)),"",IF(Qualification!AC619=TRUE,INDEX(coderesult,MATCH(Qualification!T619,libresult,0)),Qualification!T619))</f>
        <v/>
      </c>
      <c r="O609" s="50" t="str">
        <f>IF(OR(A609="",ISBLANK(Qualification!U619),Qualification!U619="-"),"",IF(ISNA(MATCH(Qualification!U619,libtwolang,0)),Qualification!U619,IF(Qualification!AC619=TRUE,INDEX(codetwolang,MATCH(Qualification!U619,libtwolang,0)),Qualification!U619)))</f>
        <v/>
      </c>
      <c r="P609" s="50" t="str">
        <f>IF(OR(A609="",ISBLANK(Qualification!V619)),"",Qualification!V619)</f>
        <v/>
      </c>
    </row>
    <row r="610" spans="1:16">
      <c r="A610" s="26" t="str">
        <f>IF(Qualification!$A620&lt;&gt;"",IF(Qualification!C620&lt;&gt;"",IF(Qualification!C620="LOC.ID",CONCATENATE("LOC.",Qualification!AG$12),Qualification!C620),""),"")</f>
        <v/>
      </c>
      <c r="B610" s="51" t="str">
        <f>IF(A610&lt;&gt;"",Qualification!J620,"")</f>
        <v/>
      </c>
      <c r="C610" s="26" t="str">
        <f>IF(A610&lt;&gt;"",IF(Qualification!E620=TRUE,INDEX(codesex,MATCH(Qualification!D620,libsex,0)),Qualification!D620),"")</f>
        <v/>
      </c>
      <c r="D610" s="104" t="str">
        <f>IF(OR(A610="",ISBLANK(Qualification!F620)),"",Qualification!F620)</f>
        <v/>
      </c>
      <c r="E610" s="26" t="str">
        <f>IF(A610&lt;&gt;"",IF(Qualification!I620=TRUE,IF(INDEX(codegem,MATCH(Qualification!H620,libgem,0))&lt;8000,INDEX(codegem,MATCH(Qualification!H620,libgem,0)),""),Qualification!H620),"")</f>
        <v/>
      </c>
      <c r="F610" s="26" t="str">
        <f>IF(A610&lt;&gt;"",IF(Qualification!I620=TRUE,INDEX(codegemhist,MATCH(Qualification!H620,libgem,0)),""),"")</f>
        <v/>
      </c>
      <c r="G610" s="26" t="str">
        <f>IF(A610&lt;&gt;"",IF(Qualification!I620=TRUE,IF(INDEX(codegem,MATCH(Qualification!H620,libgem,0))&gt;=8000,INDEX(codegem,MATCH(Qualification!H620,libgem,0)),""),Qualification!H620),"")</f>
        <v/>
      </c>
      <c r="H610" s="26" t="str">
        <f>IF(A610&lt;&gt;"",IF(Qualification!Y620=TRUE,INDEX(libcatidinst,MATCH(Qualification!P620,libinst,0)),""),"")</f>
        <v/>
      </c>
      <c r="I610" s="26" t="str">
        <f>IF(OR(A610="",ISBLANK(Qualification!P620)),"",IF(Qualification!Y620=TRUE,INDEX(codeinst,MATCH(Qualification!P620,libinst,0)),Qualification!P620))</f>
        <v/>
      </c>
      <c r="J610" s="26" t="str">
        <f>IF(OR(A610="",ISBLANK(Qualification!Q620)),"",IF(Qualification!Z620=TRUE,INDEX(codetform,MATCH(Qualification!Q620,libtform,0)),Qualification!Q620))</f>
        <v/>
      </c>
      <c r="K610" s="26" t="str">
        <f t="shared" si="9"/>
        <v/>
      </c>
      <c r="L610" s="104" t="str">
        <f>IF(OR(A610="",ISBLANK(Qualification!R620)),"",Qualification!R620)</f>
        <v/>
      </c>
      <c r="M610" s="50" t="str">
        <f>IF(OR(A610="",ISBLANK(Qualification!S620)),"",Qualification!S620)</f>
        <v/>
      </c>
      <c r="N610" s="50" t="str">
        <f>IF(OR(A610="",ISBLANK(Qualification!T620)),"",IF(Qualification!AC620=TRUE,INDEX(coderesult,MATCH(Qualification!T620,libresult,0)),Qualification!T620))</f>
        <v/>
      </c>
      <c r="O610" s="50" t="str">
        <f>IF(OR(A610="",ISBLANK(Qualification!U620),Qualification!U620="-"),"",IF(ISNA(MATCH(Qualification!U620,libtwolang,0)),Qualification!U620,IF(Qualification!AC620=TRUE,INDEX(codetwolang,MATCH(Qualification!U620,libtwolang,0)),Qualification!U620)))</f>
        <v/>
      </c>
      <c r="P610" s="50" t="str">
        <f>IF(OR(A610="",ISBLANK(Qualification!V620)),"",Qualification!V620)</f>
        <v/>
      </c>
    </row>
    <row r="611" spans="1:16">
      <c r="A611" s="26" t="str">
        <f>IF(Qualification!$A621&lt;&gt;"",IF(Qualification!C621&lt;&gt;"",IF(Qualification!C621="LOC.ID",CONCATENATE("LOC.",Qualification!AG$12),Qualification!C621),""),"")</f>
        <v/>
      </c>
      <c r="B611" s="51" t="str">
        <f>IF(A611&lt;&gt;"",Qualification!J621,"")</f>
        <v/>
      </c>
      <c r="C611" s="26" t="str">
        <f>IF(A611&lt;&gt;"",IF(Qualification!E621=TRUE,INDEX(codesex,MATCH(Qualification!D621,libsex,0)),Qualification!D621),"")</f>
        <v/>
      </c>
      <c r="D611" s="104" t="str">
        <f>IF(OR(A611="",ISBLANK(Qualification!F621)),"",Qualification!F621)</f>
        <v/>
      </c>
      <c r="E611" s="26" t="str">
        <f>IF(A611&lt;&gt;"",IF(Qualification!I621=TRUE,IF(INDEX(codegem,MATCH(Qualification!H621,libgem,0))&lt;8000,INDEX(codegem,MATCH(Qualification!H621,libgem,0)),""),Qualification!H621),"")</f>
        <v/>
      </c>
      <c r="F611" s="26" t="str">
        <f>IF(A611&lt;&gt;"",IF(Qualification!I621=TRUE,INDEX(codegemhist,MATCH(Qualification!H621,libgem,0)),""),"")</f>
        <v/>
      </c>
      <c r="G611" s="26" t="str">
        <f>IF(A611&lt;&gt;"",IF(Qualification!I621=TRUE,IF(INDEX(codegem,MATCH(Qualification!H621,libgem,0))&gt;=8000,INDEX(codegem,MATCH(Qualification!H621,libgem,0)),""),Qualification!H621),"")</f>
        <v/>
      </c>
      <c r="H611" s="26" t="str">
        <f>IF(A611&lt;&gt;"",IF(Qualification!Y621=TRUE,INDEX(libcatidinst,MATCH(Qualification!P621,libinst,0)),""),"")</f>
        <v/>
      </c>
      <c r="I611" s="26" t="str">
        <f>IF(OR(A611="",ISBLANK(Qualification!P621)),"",IF(Qualification!Y621=TRUE,INDEX(codeinst,MATCH(Qualification!P621,libinst,0)),Qualification!P621))</f>
        <v/>
      </c>
      <c r="J611" s="26" t="str">
        <f>IF(OR(A611="",ISBLANK(Qualification!Q621)),"",IF(Qualification!Z621=TRUE,INDEX(codetform,MATCH(Qualification!Q621,libtform,0)),Qualification!Q621))</f>
        <v/>
      </c>
      <c r="K611" s="26" t="str">
        <f t="shared" si="9"/>
        <v/>
      </c>
      <c r="L611" s="104" t="str">
        <f>IF(OR(A611="",ISBLANK(Qualification!R621)),"",Qualification!R621)</f>
        <v/>
      </c>
      <c r="M611" s="50" t="str">
        <f>IF(OR(A611="",ISBLANK(Qualification!S621)),"",Qualification!S621)</f>
        <v/>
      </c>
      <c r="N611" s="50" t="str">
        <f>IF(OR(A611="",ISBLANK(Qualification!T621)),"",IF(Qualification!AC621=TRUE,INDEX(coderesult,MATCH(Qualification!T621,libresult,0)),Qualification!T621))</f>
        <v/>
      </c>
      <c r="O611" s="50" t="str">
        <f>IF(OR(A611="",ISBLANK(Qualification!U621),Qualification!U621="-"),"",IF(ISNA(MATCH(Qualification!U621,libtwolang,0)),Qualification!U621,IF(Qualification!AC621=TRUE,INDEX(codetwolang,MATCH(Qualification!U621,libtwolang,0)),Qualification!U621)))</f>
        <v/>
      </c>
      <c r="P611" s="50" t="str">
        <f>IF(OR(A611="",ISBLANK(Qualification!V621)),"",Qualification!V621)</f>
        <v/>
      </c>
    </row>
    <row r="612" spans="1:16">
      <c r="A612" s="26" t="str">
        <f>IF(Qualification!$A622&lt;&gt;"",IF(Qualification!C622&lt;&gt;"",IF(Qualification!C622="LOC.ID",CONCATENATE("LOC.",Qualification!AG$12),Qualification!C622),""),"")</f>
        <v/>
      </c>
      <c r="B612" s="51" t="str">
        <f>IF(A612&lt;&gt;"",Qualification!J622,"")</f>
        <v/>
      </c>
      <c r="C612" s="26" t="str">
        <f>IF(A612&lt;&gt;"",IF(Qualification!E622=TRUE,INDEX(codesex,MATCH(Qualification!D622,libsex,0)),Qualification!D622),"")</f>
        <v/>
      </c>
      <c r="D612" s="104" t="str">
        <f>IF(OR(A612="",ISBLANK(Qualification!F622)),"",Qualification!F622)</f>
        <v/>
      </c>
      <c r="E612" s="26" t="str">
        <f>IF(A612&lt;&gt;"",IF(Qualification!I622=TRUE,IF(INDEX(codegem,MATCH(Qualification!H622,libgem,0))&lt;8000,INDEX(codegem,MATCH(Qualification!H622,libgem,0)),""),Qualification!H622),"")</f>
        <v/>
      </c>
      <c r="F612" s="26" t="str">
        <f>IF(A612&lt;&gt;"",IF(Qualification!I622=TRUE,INDEX(codegemhist,MATCH(Qualification!H622,libgem,0)),""),"")</f>
        <v/>
      </c>
      <c r="G612" s="26" t="str">
        <f>IF(A612&lt;&gt;"",IF(Qualification!I622=TRUE,IF(INDEX(codegem,MATCH(Qualification!H622,libgem,0))&gt;=8000,INDEX(codegem,MATCH(Qualification!H622,libgem,0)),""),Qualification!H622),"")</f>
        <v/>
      </c>
      <c r="H612" s="26" t="str">
        <f>IF(A612&lt;&gt;"",IF(Qualification!Y622=TRUE,INDEX(libcatidinst,MATCH(Qualification!P622,libinst,0)),""),"")</f>
        <v/>
      </c>
      <c r="I612" s="26" t="str">
        <f>IF(OR(A612="",ISBLANK(Qualification!P622)),"",IF(Qualification!Y622=TRUE,INDEX(codeinst,MATCH(Qualification!P622,libinst,0)),Qualification!P622))</f>
        <v/>
      </c>
      <c r="J612" s="26" t="str">
        <f>IF(OR(A612="",ISBLANK(Qualification!Q622)),"",IF(Qualification!Z622=TRUE,INDEX(codetform,MATCH(Qualification!Q622,libtform,0)),Qualification!Q622))</f>
        <v/>
      </c>
      <c r="K612" s="26" t="str">
        <f t="shared" si="9"/>
        <v/>
      </c>
      <c r="L612" s="104" t="str">
        <f>IF(OR(A612="",ISBLANK(Qualification!R622)),"",Qualification!R622)</f>
        <v/>
      </c>
      <c r="M612" s="50" t="str">
        <f>IF(OR(A612="",ISBLANK(Qualification!S622)),"",Qualification!S622)</f>
        <v/>
      </c>
      <c r="N612" s="50" t="str">
        <f>IF(OR(A612="",ISBLANK(Qualification!T622)),"",IF(Qualification!AC622=TRUE,INDEX(coderesult,MATCH(Qualification!T622,libresult,0)),Qualification!T622))</f>
        <v/>
      </c>
      <c r="O612" s="50" t="str">
        <f>IF(OR(A612="",ISBLANK(Qualification!U622),Qualification!U622="-"),"",IF(ISNA(MATCH(Qualification!U622,libtwolang,0)),Qualification!U622,IF(Qualification!AC622=TRUE,INDEX(codetwolang,MATCH(Qualification!U622,libtwolang,0)),Qualification!U622)))</f>
        <v/>
      </c>
      <c r="P612" s="50" t="str">
        <f>IF(OR(A612="",ISBLANK(Qualification!V622)),"",Qualification!V622)</f>
        <v/>
      </c>
    </row>
    <row r="613" spans="1:16">
      <c r="A613" s="26" t="str">
        <f>IF(Qualification!$A623&lt;&gt;"",IF(Qualification!C623&lt;&gt;"",IF(Qualification!C623="LOC.ID",CONCATENATE("LOC.",Qualification!AG$12),Qualification!C623),""),"")</f>
        <v/>
      </c>
      <c r="B613" s="51" t="str">
        <f>IF(A613&lt;&gt;"",Qualification!J623,"")</f>
        <v/>
      </c>
      <c r="C613" s="26" t="str">
        <f>IF(A613&lt;&gt;"",IF(Qualification!E623=TRUE,INDEX(codesex,MATCH(Qualification!D623,libsex,0)),Qualification!D623),"")</f>
        <v/>
      </c>
      <c r="D613" s="104" t="str">
        <f>IF(OR(A613="",ISBLANK(Qualification!F623)),"",Qualification!F623)</f>
        <v/>
      </c>
      <c r="E613" s="26" t="str">
        <f>IF(A613&lt;&gt;"",IF(Qualification!I623=TRUE,IF(INDEX(codegem,MATCH(Qualification!H623,libgem,0))&lt;8000,INDEX(codegem,MATCH(Qualification!H623,libgem,0)),""),Qualification!H623),"")</f>
        <v/>
      </c>
      <c r="F613" s="26" t="str">
        <f>IF(A613&lt;&gt;"",IF(Qualification!I623=TRUE,INDEX(codegemhist,MATCH(Qualification!H623,libgem,0)),""),"")</f>
        <v/>
      </c>
      <c r="G613" s="26" t="str">
        <f>IF(A613&lt;&gt;"",IF(Qualification!I623=TRUE,IF(INDEX(codegem,MATCH(Qualification!H623,libgem,0))&gt;=8000,INDEX(codegem,MATCH(Qualification!H623,libgem,0)),""),Qualification!H623),"")</f>
        <v/>
      </c>
      <c r="H613" s="26" t="str">
        <f>IF(A613&lt;&gt;"",IF(Qualification!Y623=TRUE,INDEX(libcatidinst,MATCH(Qualification!P623,libinst,0)),""),"")</f>
        <v/>
      </c>
      <c r="I613" s="26" t="str">
        <f>IF(OR(A613="",ISBLANK(Qualification!P623)),"",IF(Qualification!Y623=TRUE,INDEX(codeinst,MATCH(Qualification!P623,libinst,0)),Qualification!P623))</f>
        <v/>
      </c>
      <c r="J613" s="26" t="str">
        <f>IF(OR(A613="",ISBLANK(Qualification!Q623)),"",IF(Qualification!Z623=TRUE,INDEX(codetform,MATCH(Qualification!Q623,libtform,0)),Qualification!Q623))</f>
        <v/>
      </c>
      <c r="K613" s="26" t="str">
        <f t="shared" si="9"/>
        <v/>
      </c>
      <c r="L613" s="104" t="str">
        <f>IF(OR(A613="",ISBLANK(Qualification!R623)),"",Qualification!R623)</f>
        <v/>
      </c>
      <c r="M613" s="50" t="str">
        <f>IF(OR(A613="",ISBLANK(Qualification!S623)),"",Qualification!S623)</f>
        <v/>
      </c>
      <c r="N613" s="50" t="str">
        <f>IF(OR(A613="",ISBLANK(Qualification!T623)),"",IF(Qualification!AC623=TRUE,INDEX(coderesult,MATCH(Qualification!T623,libresult,0)),Qualification!T623))</f>
        <v/>
      </c>
      <c r="O613" s="50" t="str">
        <f>IF(OR(A613="",ISBLANK(Qualification!U623),Qualification!U623="-"),"",IF(ISNA(MATCH(Qualification!U623,libtwolang,0)),Qualification!U623,IF(Qualification!AC623=TRUE,INDEX(codetwolang,MATCH(Qualification!U623,libtwolang,0)),Qualification!U623)))</f>
        <v/>
      </c>
      <c r="P613" s="50" t="str">
        <f>IF(OR(A613="",ISBLANK(Qualification!V623)),"",Qualification!V623)</f>
        <v/>
      </c>
    </row>
    <row r="614" spans="1:16">
      <c r="A614" s="26" t="str">
        <f>IF(Qualification!$A624&lt;&gt;"",IF(Qualification!C624&lt;&gt;"",IF(Qualification!C624="LOC.ID",CONCATENATE("LOC.",Qualification!AG$12),Qualification!C624),""),"")</f>
        <v/>
      </c>
      <c r="B614" s="51" t="str">
        <f>IF(A614&lt;&gt;"",Qualification!J624,"")</f>
        <v/>
      </c>
      <c r="C614" s="26" t="str">
        <f>IF(A614&lt;&gt;"",IF(Qualification!E624=TRUE,INDEX(codesex,MATCH(Qualification!D624,libsex,0)),Qualification!D624),"")</f>
        <v/>
      </c>
      <c r="D614" s="104" t="str">
        <f>IF(OR(A614="",ISBLANK(Qualification!F624)),"",Qualification!F624)</f>
        <v/>
      </c>
      <c r="E614" s="26" t="str">
        <f>IF(A614&lt;&gt;"",IF(Qualification!I624=TRUE,IF(INDEX(codegem,MATCH(Qualification!H624,libgem,0))&lt;8000,INDEX(codegem,MATCH(Qualification!H624,libgem,0)),""),Qualification!H624),"")</f>
        <v/>
      </c>
      <c r="F614" s="26" t="str">
        <f>IF(A614&lt;&gt;"",IF(Qualification!I624=TRUE,INDEX(codegemhist,MATCH(Qualification!H624,libgem,0)),""),"")</f>
        <v/>
      </c>
      <c r="G614" s="26" t="str">
        <f>IF(A614&lt;&gt;"",IF(Qualification!I624=TRUE,IF(INDEX(codegem,MATCH(Qualification!H624,libgem,0))&gt;=8000,INDEX(codegem,MATCH(Qualification!H624,libgem,0)),""),Qualification!H624),"")</f>
        <v/>
      </c>
      <c r="H614" s="26" t="str">
        <f>IF(A614&lt;&gt;"",IF(Qualification!Y624=TRUE,INDEX(libcatidinst,MATCH(Qualification!P624,libinst,0)),""),"")</f>
        <v/>
      </c>
      <c r="I614" s="26" t="str">
        <f>IF(OR(A614="",ISBLANK(Qualification!P624)),"",IF(Qualification!Y624=TRUE,INDEX(codeinst,MATCH(Qualification!P624,libinst,0)),Qualification!P624))</f>
        <v/>
      </c>
      <c r="J614" s="26" t="str">
        <f>IF(OR(A614="",ISBLANK(Qualification!Q624)),"",IF(Qualification!Z624=TRUE,INDEX(codetform,MATCH(Qualification!Q624,libtform,0)),Qualification!Q624))</f>
        <v/>
      </c>
      <c r="K614" s="26" t="str">
        <f t="shared" si="9"/>
        <v/>
      </c>
      <c r="L614" s="104" t="str">
        <f>IF(OR(A614="",ISBLANK(Qualification!R624)),"",Qualification!R624)</f>
        <v/>
      </c>
      <c r="M614" s="50" t="str">
        <f>IF(OR(A614="",ISBLANK(Qualification!S624)),"",Qualification!S624)</f>
        <v/>
      </c>
      <c r="N614" s="50" t="str">
        <f>IF(OR(A614="",ISBLANK(Qualification!T624)),"",IF(Qualification!AC624=TRUE,INDEX(coderesult,MATCH(Qualification!T624,libresult,0)),Qualification!T624))</f>
        <v/>
      </c>
      <c r="O614" s="50" t="str">
        <f>IF(OR(A614="",ISBLANK(Qualification!U624),Qualification!U624="-"),"",IF(ISNA(MATCH(Qualification!U624,libtwolang,0)),Qualification!U624,IF(Qualification!AC624=TRUE,INDEX(codetwolang,MATCH(Qualification!U624,libtwolang,0)),Qualification!U624)))</f>
        <v/>
      </c>
      <c r="P614" s="50" t="str">
        <f>IF(OR(A614="",ISBLANK(Qualification!V624)),"",Qualification!V624)</f>
        <v/>
      </c>
    </row>
    <row r="615" spans="1:16">
      <c r="A615" s="26" t="str">
        <f>IF(Qualification!$A625&lt;&gt;"",IF(Qualification!C625&lt;&gt;"",IF(Qualification!C625="LOC.ID",CONCATENATE("LOC.",Qualification!AG$12),Qualification!C625),""),"")</f>
        <v/>
      </c>
      <c r="B615" s="51" t="str">
        <f>IF(A615&lt;&gt;"",Qualification!J625,"")</f>
        <v/>
      </c>
      <c r="C615" s="26" t="str">
        <f>IF(A615&lt;&gt;"",IF(Qualification!E625=TRUE,INDEX(codesex,MATCH(Qualification!D625,libsex,0)),Qualification!D625),"")</f>
        <v/>
      </c>
      <c r="D615" s="104" t="str">
        <f>IF(OR(A615="",ISBLANK(Qualification!F625)),"",Qualification!F625)</f>
        <v/>
      </c>
      <c r="E615" s="26" t="str">
        <f>IF(A615&lt;&gt;"",IF(Qualification!I625=TRUE,IF(INDEX(codegem,MATCH(Qualification!H625,libgem,0))&lt;8000,INDEX(codegem,MATCH(Qualification!H625,libgem,0)),""),Qualification!H625),"")</f>
        <v/>
      </c>
      <c r="F615" s="26" t="str">
        <f>IF(A615&lt;&gt;"",IF(Qualification!I625=TRUE,INDEX(codegemhist,MATCH(Qualification!H625,libgem,0)),""),"")</f>
        <v/>
      </c>
      <c r="G615" s="26" t="str">
        <f>IF(A615&lt;&gt;"",IF(Qualification!I625=TRUE,IF(INDEX(codegem,MATCH(Qualification!H625,libgem,0))&gt;=8000,INDEX(codegem,MATCH(Qualification!H625,libgem,0)),""),Qualification!H625),"")</f>
        <v/>
      </c>
      <c r="H615" s="26" t="str">
        <f>IF(A615&lt;&gt;"",IF(Qualification!Y625=TRUE,INDEX(libcatidinst,MATCH(Qualification!P625,libinst,0)),""),"")</f>
        <v/>
      </c>
      <c r="I615" s="26" t="str">
        <f>IF(OR(A615="",ISBLANK(Qualification!P625)),"",IF(Qualification!Y625=TRUE,INDEX(codeinst,MATCH(Qualification!P625,libinst,0)),Qualification!P625))</f>
        <v/>
      </c>
      <c r="J615" s="26" t="str">
        <f>IF(OR(A615="",ISBLANK(Qualification!Q625)),"",IF(Qualification!Z625=TRUE,INDEX(codetform,MATCH(Qualification!Q625,libtform,0)),Qualification!Q625))</f>
        <v/>
      </c>
      <c r="K615" s="26" t="str">
        <f t="shared" si="9"/>
        <v/>
      </c>
      <c r="L615" s="104" t="str">
        <f>IF(OR(A615="",ISBLANK(Qualification!R625)),"",Qualification!R625)</f>
        <v/>
      </c>
      <c r="M615" s="50" t="str">
        <f>IF(OR(A615="",ISBLANK(Qualification!S625)),"",Qualification!S625)</f>
        <v/>
      </c>
      <c r="N615" s="50" t="str">
        <f>IF(OR(A615="",ISBLANK(Qualification!T625)),"",IF(Qualification!AC625=TRUE,INDEX(coderesult,MATCH(Qualification!T625,libresult,0)),Qualification!T625))</f>
        <v/>
      </c>
      <c r="O615" s="50" t="str">
        <f>IF(OR(A615="",ISBLANK(Qualification!U625),Qualification!U625="-"),"",IF(ISNA(MATCH(Qualification!U625,libtwolang,0)),Qualification!U625,IF(Qualification!AC625=TRUE,INDEX(codetwolang,MATCH(Qualification!U625,libtwolang,0)),Qualification!U625)))</f>
        <v/>
      </c>
      <c r="P615" s="50" t="str">
        <f>IF(OR(A615="",ISBLANK(Qualification!V625)),"",Qualification!V625)</f>
        <v/>
      </c>
    </row>
    <row r="616" spans="1:16">
      <c r="A616" s="26" t="str">
        <f>IF(Qualification!$A626&lt;&gt;"",IF(Qualification!C626&lt;&gt;"",IF(Qualification!C626="LOC.ID",CONCATENATE("LOC.",Qualification!AG$12),Qualification!C626),""),"")</f>
        <v/>
      </c>
      <c r="B616" s="51" t="str">
        <f>IF(A616&lt;&gt;"",Qualification!J626,"")</f>
        <v/>
      </c>
      <c r="C616" s="26" t="str">
        <f>IF(A616&lt;&gt;"",IF(Qualification!E626=TRUE,INDEX(codesex,MATCH(Qualification!D626,libsex,0)),Qualification!D626),"")</f>
        <v/>
      </c>
      <c r="D616" s="104" t="str">
        <f>IF(OR(A616="",ISBLANK(Qualification!F626)),"",Qualification!F626)</f>
        <v/>
      </c>
      <c r="E616" s="26" t="str">
        <f>IF(A616&lt;&gt;"",IF(Qualification!I626=TRUE,IF(INDEX(codegem,MATCH(Qualification!H626,libgem,0))&lt;8000,INDEX(codegem,MATCH(Qualification!H626,libgem,0)),""),Qualification!H626),"")</f>
        <v/>
      </c>
      <c r="F616" s="26" t="str">
        <f>IF(A616&lt;&gt;"",IF(Qualification!I626=TRUE,INDEX(codegemhist,MATCH(Qualification!H626,libgem,0)),""),"")</f>
        <v/>
      </c>
      <c r="G616" s="26" t="str">
        <f>IF(A616&lt;&gt;"",IF(Qualification!I626=TRUE,IF(INDEX(codegem,MATCH(Qualification!H626,libgem,0))&gt;=8000,INDEX(codegem,MATCH(Qualification!H626,libgem,0)),""),Qualification!H626),"")</f>
        <v/>
      </c>
      <c r="H616" s="26" t="str">
        <f>IF(A616&lt;&gt;"",IF(Qualification!Y626=TRUE,INDEX(libcatidinst,MATCH(Qualification!P626,libinst,0)),""),"")</f>
        <v/>
      </c>
      <c r="I616" s="26" t="str">
        <f>IF(OR(A616="",ISBLANK(Qualification!P626)),"",IF(Qualification!Y626=TRUE,INDEX(codeinst,MATCH(Qualification!P626,libinst,0)),Qualification!P626))</f>
        <v/>
      </c>
      <c r="J616" s="26" t="str">
        <f>IF(OR(A616="",ISBLANK(Qualification!Q626)),"",IF(Qualification!Z626=TRUE,INDEX(codetform,MATCH(Qualification!Q626,libtform,0)),Qualification!Q626))</f>
        <v/>
      </c>
      <c r="K616" s="26" t="str">
        <f t="shared" si="9"/>
        <v/>
      </c>
      <c r="L616" s="104" t="str">
        <f>IF(OR(A616="",ISBLANK(Qualification!R626)),"",Qualification!R626)</f>
        <v/>
      </c>
      <c r="M616" s="50" t="str">
        <f>IF(OR(A616="",ISBLANK(Qualification!S626)),"",Qualification!S626)</f>
        <v/>
      </c>
      <c r="N616" s="50" t="str">
        <f>IF(OR(A616="",ISBLANK(Qualification!T626)),"",IF(Qualification!AC626=TRUE,INDEX(coderesult,MATCH(Qualification!T626,libresult,0)),Qualification!T626))</f>
        <v/>
      </c>
      <c r="O616" s="50" t="str">
        <f>IF(OR(A616="",ISBLANK(Qualification!U626),Qualification!U626="-"),"",IF(ISNA(MATCH(Qualification!U626,libtwolang,0)),Qualification!U626,IF(Qualification!AC626=TRUE,INDEX(codetwolang,MATCH(Qualification!U626,libtwolang,0)),Qualification!U626)))</f>
        <v/>
      </c>
      <c r="P616" s="50" t="str">
        <f>IF(OR(A616="",ISBLANK(Qualification!V626)),"",Qualification!V626)</f>
        <v/>
      </c>
    </row>
    <row r="617" spans="1:16">
      <c r="A617" s="26" t="str">
        <f>IF(Qualification!$A627&lt;&gt;"",IF(Qualification!C627&lt;&gt;"",IF(Qualification!C627="LOC.ID",CONCATENATE("LOC.",Qualification!AG$12),Qualification!C627),""),"")</f>
        <v/>
      </c>
      <c r="B617" s="51" t="str">
        <f>IF(A617&lt;&gt;"",Qualification!J627,"")</f>
        <v/>
      </c>
      <c r="C617" s="26" t="str">
        <f>IF(A617&lt;&gt;"",IF(Qualification!E627=TRUE,INDEX(codesex,MATCH(Qualification!D627,libsex,0)),Qualification!D627),"")</f>
        <v/>
      </c>
      <c r="D617" s="104" t="str">
        <f>IF(OR(A617="",ISBLANK(Qualification!F627)),"",Qualification!F627)</f>
        <v/>
      </c>
      <c r="E617" s="26" t="str">
        <f>IF(A617&lt;&gt;"",IF(Qualification!I627=TRUE,IF(INDEX(codegem,MATCH(Qualification!H627,libgem,0))&lt;8000,INDEX(codegem,MATCH(Qualification!H627,libgem,0)),""),Qualification!H627),"")</f>
        <v/>
      </c>
      <c r="F617" s="26" t="str">
        <f>IF(A617&lt;&gt;"",IF(Qualification!I627=TRUE,INDEX(codegemhist,MATCH(Qualification!H627,libgem,0)),""),"")</f>
        <v/>
      </c>
      <c r="G617" s="26" t="str">
        <f>IF(A617&lt;&gt;"",IF(Qualification!I627=TRUE,IF(INDEX(codegem,MATCH(Qualification!H627,libgem,0))&gt;=8000,INDEX(codegem,MATCH(Qualification!H627,libgem,0)),""),Qualification!H627),"")</f>
        <v/>
      </c>
      <c r="H617" s="26" t="str">
        <f>IF(A617&lt;&gt;"",IF(Qualification!Y627=TRUE,INDEX(libcatidinst,MATCH(Qualification!P627,libinst,0)),""),"")</f>
        <v/>
      </c>
      <c r="I617" s="26" t="str">
        <f>IF(OR(A617="",ISBLANK(Qualification!P627)),"",IF(Qualification!Y627=TRUE,INDEX(codeinst,MATCH(Qualification!P627,libinst,0)),Qualification!P627))</f>
        <v/>
      </c>
      <c r="J617" s="26" t="str">
        <f>IF(OR(A617="",ISBLANK(Qualification!Q627)),"",IF(Qualification!Z627=TRUE,INDEX(codetform,MATCH(Qualification!Q627,libtform,0)),Qualification!Q627))</f>
        <v/>
      </c>
      <c r="K617" s="26" t="str">
        <f t="shared" si="9"/>
        <v/>
      </c>
      <c r="L617" s="104" t="str">
        <f>IF(OR(A617="",ISBLANK(Qualification!R627)),"",Qualification!R627)</f>
        <v/>
      </c>
      <c r="M617" s="50" t="str">
        <f>IF(OR(A617="",ISBLANK(Qualification!S627)),"",Qualification!S627)</f>
        <v/>
      </c>
      <c r="N617" s="50" t="str">
        <f>IF(OR(A617="",ISBLANK(Qualification!T627)),"",IF(Qualification!AC627=TRUE,INDEX(coderesult,MATCH(Qualification!T627,libresult,0)),Qualification!T627))</f>
        <v/>
      </c>
      <c r="O617" s="50" t="str">
        <f>IF(OR(A617="",ISBLANK(Qualification!U627),Qualification!U627="-"),"",IF(ISNA(MATCH(Qualification!U627,libtwolang,0)),Qualification!U627,IF(Qualification!AC627=TRUE,INDEX(codetwolang,MATCH(Qualification!U627,libtwolang,0)),Qualification!U627)))</f>
        <v/>
      </c>
      <c r="P617" s="50" t="str">
        <f>IF(OR(A617="",ISBLANK(Qualification!V627)),"",Qualification!V627)</f>
        <v/>
      </c>
    </row>
    <row r="618" spans="1:16">
      <c r="A618" s="26" t="str">
        <f>IF(Qualification!$A628&lt;&gt;"",IF(Qualification!C628&lt;&gt;"",IF(Qualification!C628="LOC.ID",CONCATENATE("LOC.",Qualification!AG$12),Qualification!C628),""),"")</f>
        <v/>
      </c>
      <c r="B618" s="51" t="str">
        <f>IF(A618&lt;&gt;"",Qualification!J628,"")</f>
        <v/>
      </c>
      <c r="C618" s="26" t="str">
        <f>IF(A618&lt;&gt;"",IF(Qualification!E628=TRUE,INDEX(codesex,MATCH(Qualification!D628,libsex,0)),Qualification!D628),"")</f>
        <v/>
      </c>
      <c r="D618" s="104" t="str">
        <f>IF(OR(A618="",ISBLANK(Qualification!F628)),"",Qualification!F628)</f>
        <v/>
      </c>
      <c r="E618" s="26" t="str">
        <f>IF(A618&lt;&gt;"",IF(Qualification!I628=TRUE,IF(INDEX(codegem,MATCH(Qualification!H628,libgem,0))&lt;8000,INDEX(codegem,MATCH(Qualification!H628,libgem,0)),""),Qualification!H628),"")</f>
        <v/>
      </c>
      <c r="F618" s="26" t="str">
        <f>IF(A618&lt;&gt;"",IF(Qualification!I628=TRUE,INDEX(codegemhist,MATCH(Qualification!H628,libgem,0)),""),"")</f>
        <v/>
      </c>
      <c r="G618" s="26" t="str">
        <f>IF(A618&lt;&gt;"",IF(Qualification!I628=TRUE,IF(INDEX(codegem,MATCH(Qualification!H628,libgem,0))&gt;=8000,INDEX(codegem,MATCH(Qualification!H628,libgem,0)),""),Qualification!H628),"")</f>
        <v/>
      </c>
      <c r="H618" s="26" t="str">
        <f>IF(A618&lt;&gt;"",IF(Qualification!Y628=TRUE,INDEX(libcatidinst,MATCH(Qualification!P628,libinst,0)),""),"")</f>
        <v/>
      </c>
      <c r="I618" s="26" t="str">
        <f>IF(OR(A618="",ISBLANK(Qualification!P628)),"",IF(Qualification!Y628=TRUE,INDEX(codeinst,MATCH(Qualification!P628,libinst,0)),Qualification!P628))</f>
        <v/>
      </c>
      <c r="J618" s="26" t="str">
        <f>IF(OR(A618="",ISBLANK(Qualification!Q628)),"",IF(Qualification!Z628=TRUE,INDEX(codetform,MATCH(Qualification!Q628,libtform,0)),Qualification!Q628))</f>
        <v/>
      </c>
      <c r="K618" s="26" t="str">
        <f t="shared" si="9"/>
        <v/>
      </c>
      <c r="L618" s="104" t="str">
        <f>IF(OR(A618="",ISBLANK(Qualification!R628)),"",Qualification!R628)</f>
        <v/>
      </c>
      <c r="M618" s="50" t="str">
        <f>IF(OR(A618="",ISBLANK(Qualification!S628)),"",Qualification!S628)</f>
        <v/>
      </c>
      <c r="N618" s="50" t="str">
        <f>IF(OR(A618="",ISBLANK(Qualification!T628)),"",IF(Qualification!AC628=TRUE,INDEX(coderesult,MATCH(Qualification!T628,libresult,0)),Qualification!T628))</f>
        <v/>
      </c>
      <c r="O618" s="50" t="str">
        <f>IF(OR(A618="",ISBLANK(Qualification!U628),Qualification!U628="-"),"",IF(ISNA(MATCH(Qualification!U628,libtwolang,0)),Qualification!U628,IF(Qualification!AC628=TRUE,INDEX(codetwolang,MATCH(Qualification!U628,libtwolang,0)),Qualification!U628)))</f>
        <v/>
      </c>
      <c r="P618" s="50" t="str">
        <f>IF(OR(A618="",ISBLANK(Qualification!V628)),"",Qualification!V628)</f>
        <v/>
      </c>
    </row>
    <row r="619" spans="1:16">
      <c r="A619" s="26" t="str">
        <f>IF(Qualification!$A629&lt;&gt;"",IF(Qualification!C629&lt;&gt;"",IF(Qualification!C629="LOC.ID",CONCATENATE("LOC.",Qualification!AG$12),Qualification!C629),""),"")</f>
        <v/>
      </c>
      <c r="B619" s="51" t="str">
        <f>IF(A619&lt;&gt;"",Qualification!J629,"")</f>
        <v/>
      </c>
      <c r="C619" s="26" t="str">
        <f>IF(A619&lt;&gt;"",IF(Qualification!E629=TRUE,INDEX(codesex,MATCH(Qualification!D629,libsex,0)),Qualification!D629),"")</f>
        <v/>
      </c>
      <c r="D619" s="104" t="str">
        <f>IF(OR(A619="",ISBLANK(Qualification!F629)),"",Qualification!F629)</f>
        <v/>
      </c>
      <c r="E619" s="26" t="str">
        <f>IF(A619&lt;&gt;"",IF(Qualification!I629=TRUE,IF(INDEX(codegem,MATCH(Qualification!H629,libgem,0))&lt;8000,INDEX(codegem,MATCH(Qualification!H629,libgem,0)),""),Qualification!H629),"")</f>
        <v/>
      </c>
      <c r="F619" s="26" t="str">
        <f>IF(A619&lt;&gt;"",IF(Qualification!I629=TRUE,INDEX(codegemhist,MATCH(Qualification!H629,libgem,0)),""),"")</f>
        <v/>
      </c>
      <c r="G619" s="26" t="str">
        <f>IF(A619&lt;&gt;"",IF(Qualification!I629=TRUE,IF(INDEX(codegem,MATCH(Qualification!H629,libgem,0))&gt;=8000,INDEX(codegem,MATCH(Qualification!H629,libgem,0)),""),Qualification!H629),"")</f>
        <v/>
      </c>
      <c r="H619" s="26" t="str">
        <f>IF(A619&lt;&gt;"",IF(Qualification!Y629=TRUE,INDEX(libcatidinst,MATCH(Qualification!P629,libinst,0)),""),"")</f>
        <v/>
      </c>
      <c r="I619" s="26" t="str">
        <f>IF(OR(A619="",ISBLANK(Qualification!P629)),"",IF(Qualification!Y629=TRUE,INDEX(codeinst,MATCH(Qualification!P629,libinst,0)),Qualification!P629))</f>
        <v/>
      </c>
      <c r="J619" s="26" t="str">
        <f>IF(OR(A619="",ISBLANK(Qualification!Q629)),"",IF(Qualification!Z629=TRUE,INDEX(codetform,MATCH(Qualification!Q629,libtform,0)),Qualification!Q629))</f>
        <v/>
      </c>
      <c r="K619" s="26" t="str">
        <f t="shared" si="9"/>
        <v/>
      </c>
      <c r="L619" s="104" t="str">
        <f>IF(OR(A619="",ISBLANK(Qualification!R629)),"",Qualification!R629)</f>
        <v/>
      </c>
      <c r="M619" s="50" t="str">
        <f>IF(OR(A619="",ISBLANK(Qualification!S629)),"",Qualification!S629)</f>
        <v/>
      </c>
      <c r="N619" s="50" t="str">
        <f>IF(OR(A619="",ISBLANK(Qualification!T629)),"",IF(Qualification!AC629=TRUE,INDEX(coderesult,MATCH(Qualification!T629,libresult,0)),Qualification!T629))</f>
        <v/>
      </c>
      <c r="O619" s="50" t="str">
        <f>IF(OR(A619="",ISBLANK(Qualification!U629),Qualification!U629="-"),"",IF(ISNA(MATCH(Qualification!U629,libtwolang,0)),Qualification!U629,IF(Qualification!AC629=TRUE,INDEX(codetwolang,MATCH(Qualification!U629,libtwolang,0)),Qualification!U629)))</f>
        <v/>
      </c>
      <c r="P619" s="50" t="str">
        <f>IF(OR(A619="",ISBLANK(Qualification!V629)),"",Qualification!V629)</f>
        <v/>
      </c>
    </row>
    <row r="620" spans="1:16">
      <c r="A620" s="26" t="str">
        <f>IF(Qualification!$A630&lt;&gt;"",IF(Qualification!C630&lt;&gt;"",IF(Qualification!C630="LOC.ID",CONCATENATE("LOC.",Qualification!AG$12),Qualification!C630),""),"")</f>
        <v/>
      </c>
      <c r="B620" s="51" t="str">
        <f>IF(A620&lt;&gt;"",Qualification!J630,"")</f>
        <v/>
      </c>
      <c r="C620" s="26" t="str">
        <f>IF(A620&lt;&gt;"",IF(Qualification!E630=TRUE,INDEX(codesex,MATCH(Qualification!D630,libsex,0)),Qualification!D630),"")</f>
        <v/>
      </c>
      <c r="D620" s="104" t="str">
        <f>IF(OR(A620="",ISBLANK(Qualification!F630)),"",Qualification!F630)</f>
        <v/>
      </c>
      <c r="E620" s="26" t="str">
        <f>IF(A620&lt;&gt;"",IF(Qualification!I630=TRUE,IF(INDEX(codegem,MATCH(Qualification!H630,libgem,0))&lt;8000,INDEX(codegem,MATCH(Qualification!H630,libgem,0)),""),Qualification!H630),"")</f>
        <v/>
      </c>
      <c r="F620" s="26" t="str">
        <f>IF(A620&lt;&gt;"",IF(Qualification!I630=TRUE,INDEX(codegemhist,MATCH(Qualification!H630,libgem,0)),""),"")</f>
        <v/>
      </c>
      <c r="G620" s="26" t="str">
        <f>IF(A620&lt;&gt;"",IF(Qualification!I630=TRUE,IF(INDEX(codegem,MATCH(Qualification!H630,libgem,0))&gt;=8000,INDEX(codegem,MATCH(Qualification!H630,libgem,0)),""),Qualification!H630),"")</f>
        <v/>
      </c>
      <c r="H620" s="26" t="str">
        <f>IF(A620&lt;&gt;"",IF(Qualification!Y630=TRUE,INDEX(libcatidinst,MATCH(Qualification!P630,libinst,0)),""),"")</f>
        <v/>
      </c>
      <c r="I620" s="26" t="str">
        <f>IF(OR(A620="",ISBLANK(Qualification!P630)),"",IF(Qualification!Y630=TRUE,INDEX(codeinst,MATCH(Qualification!P630,libinst,0)),Qualification!P630))</f>
        <v/>
      </c>
      <c r="J620" s="26" t="str">
        <f>IF(OR(A620="",ISBLANK(Qualification!Q630)),"",IF(Qualification!Z630=TRUE,INDEX(codetform,MATCH(Qualification!Q630,libtform,0)),Qualification!Q630))</f>
        <v/>
      </c>
      <c r="K620" s="26" t="str">
        <f t="shared" si="9"/>
        <v/>
      </c>
      <c r="L620" s="104" t="str">
        <f>IF(OR(A620="",ISBLANK(Qualification!R630)),"",Qualification!R630)</f>
        <v/>
      </c>
      <c r="M620" s="50" t="str">
        <f>IF(OR(A620="",ISBLANK(Qualification!S630)),"",Qualification!S630)</f>
        <v/>
      </c>
      <c r="N620" s="50" t="str">
        <f>IF(OR(A620="",ISBLANK(Qualification!T630)),"",IF(Qualification!AC630=TRUE,INDEX(coderesult,MATCH(Qualification!T630,libresult,0)),Qualification!T630))</f>
        <v/>
      </c>
      <c r="O620" s="50" t="str">
        <f>IF(OR(A620="",ISBLANK(Qualification!U630),Qualification!U630="-"),"",IF(ISNA(MATCH(Qualification!U630,libtwolang,0)),Qualification!U630,IF(Qualification!AC630=TRUE,INDEX(codetwolang,MATCH(Qualification!U630,libtwolang,0)),Qualification!U630)))</f>
        <v/>
      </c>
      <c r="P620" s="50" t="str">
        <f>IF(OR(A620="",ISBLANK(Qualification!V630)),"",Qualification!V630)</f>
        <v/>
      </c>
    </row>
    <row r="621" spans="1:16">
      <c r="A621" s="26" t="str">
        <f>IF(Qualification!$A631&lt;&gt;"",IF(Qualification!C631&lt;&gt;"",IF(Qualification!C631="LOC.ID",CONCATENATE("LOC.",Qualification!AG$12),Qualification!C631),""),"")</f>
        <v/>
      </c>
      <c r="B621" s="51" t="str">
        <f>IF(A621&lt;&gt;"",Qualification!J631,"")</f>
        <v/>
      </c>
      <c r="C621" s="26" t="str">
        <f>IF(A621&lt;&gt;"",IF(Qualification!E631=TRUE,INDEX(codesex,MATCH(Qualification!D631,libsex,0)),Qualification!D631),"")</f>
        <v/>
      </c>
      <c r="D621" s="104" t="str">
        <f>IF(OR(A621="",ISBLANK(Qualification!F631)),"",Qualification!F631)</f>
        <v/>
      </c>
      <c r="E621" s="26" t="str">
        <f>IF(A621&lt;&gt;"",IF(Qualification!I631=TRUE,IF(INDEX(codegem,MATCH(Qualification!H631,libgem,0))&lt;8000,INDEX(codegem,MATCH(Qualification!H631,libgem,0)),""),Qualification!H631),"")</f>
        <v/>
      </c>
      <c r="F621" s="26" t="str">
        <f>IF(A621&lt;&gt;"",IF(Qualification!I631=TRUE,INDEX(codegemhist,MATCH(Qualification!H631,libgem,0)),""),"")</f>
        <v/>
      </c>
      <c r="G621" s="26" t="str">
        <f>IF(A621&lt;&gt;"",IF(Qualification!I631=TRUE,IF(INDEX(codegem,MATCH(Qualification!H631,libgem,0))&gt;=8000,INDEX(codegem,MATCH(Qualification!H631,libgem,0)),""),Qualification!H631),"")</f>
        <v/>
      </c>
      <c r="H621" s="26" t="str">
        <f>IF(A621&lt;&gt;"",IF(Qualification!Y631=TRUE,INDEX(libcatidinst,MATCH(Qualification!P631,libinst,0)),""),"")</f>
        <v/>
      </c>
      <c r="I621" s="26" t="str">
        <f>IF(OR(A621="",ISBLANK(Qualification!P631)),"",IF(Qualification!Y631=TRUE,INDEX(codeinst,MATCH(Qualification!P631,libinst,0)),Qualification!P631))</f>
        <v/>
      </c>
      <c r="J621" s="26" t="str">
        <f>IF(OR(A621="",ISBLANK(Qualification!Q631)),"",IF(Qualification!Z631=TRUE,INDEX(codetform,MATCH(Qualification!Q631,libtform,0)),Qualification!Q631))</f>
        <v/>
      </c>
      <c r="K621" s="26" t="str">
        <f t="shared" si="9"/>
        <v/>
      </c>
      <c r="L621" s="104" t="str">
        <f>IF(OR(A621="",ISBLANK(Qualification!R631)),"",Qualification!R631)</f>
        <v/>
      </c>
      <c r="M621" s="50" t="str">
        <f>IF(OR(A621="",ISBLANK(Qualification!S631)),"",Qualification!S631)</f>
        <v/>
      </c>
      <c r="N621" s="50" t="str">
        <f>IF(OR(A621="",ISBLANK(Qualification!T631)),"",IF(Qualification!AC631=TRUE,INDEX(coderesult,MATCH(Qualification!T631,libresult,0)),Qualification!T631))</f>
        <v/>
      </c>
      <c r="O621" s="50" t="str">
        <f>IF(OR(A621="",ISBLANK(Qualification!U631),Qualification!U631="-"),"",IF(ISNA(MATCH(Qualification!U631,libtwolang,0)),Qualification!U631,IF(Qualification!AC631=TRUE,INDEX(codetwolang,MATCH(Qualification!U631,libtwolang,0)),Qualification!U631)))</f>
        <v/>
      </c>
      <c r="P621" s="50" t="str">
        <f>IF(OR(A621="",ISBLANK(Qualification!V631)),"",Qualification!V631)</f>
        <v/>
      </c>
    </row>
    <row r="622" spans="1:16">
      <c r="A622" s="26" t="str">
        <f>IF(Qualification!$A632&lt;&gt;"",IF(Qualification!C632&lt;&gt;"",IF(Qualification!C632="LOC.ID",CONCATENATE("LOC.",Qualification!AG$12),Qualification!C632),""),"")</f>
        <v/>
      </c>
      <c r="B622" s="51" t="str">
        <f>IF(A622&lt;&gt;"",Qualification!J632,"")</f>
        <v/>
      </c>
      <c r="C622" s="26" t="str">
        <f>IF(A622&lt;&gt;"",IF(Qualification!E632=TRUE,INDEX(codesex,MATCH(Qualification!D632,libsex,0)),Qualification!D632),"")</f>
        <v/>
      </c>
      <c r="D622" s="104" t="str">
        <f>IF(OR(A622="",ISBLANK(Qualification!F632)),"",Qualification!F632)</f>
        <v/>
      </c>
      <c r="E622" s="26" t="str">
        <f>IF(A622&lt;&gt;"",IF(Qualification!I632=TRUE,IF(INDEX(codegem,MATCH(Qualification!H632,libgem,0))&lt;8000,INDEX(codegem,MATCH(Qualification!H632,libgem,0)),""),Qualification!H632),"")</f>
        <v/>
      </c>
      <c r="F622" s="26" t="str">
        <f>IF(A622&lt;&gt;"",IF(Qualification!I632=TRUE,INDEX(codegemhist,MATCH(Qualification!H632,libgem,0)),""),"")</f>
        <v/>
      </c>
      <c r="G622" s="26" t="str">
        <f>IF(A622&lt;&gt;"",IF(Qualification!I632=TRUE,IF(INDEX(codegem,MATCH(Qualification!H632,libgem,0))&gt;=8000,INDEX(codegem,MATCH(Qualification!H632,libgem,0)),""),Qualification!H632),"")</f>
        <v/>
      </c>
      <c r="H622" s="26" t="str">
        <f>IF(A622&lt;&gt;"",IF(Qualification!Y632=TRUE,INDEX(libcatidinst,MATCH(Qualification!P632,libinst,0)),""),"")</f>
        <v/>
      </c>
      <c r="I622" s="26" t="str">
        <f>IF(OR(A622="",ISBLANK(Qualification!P632)),"",IF(Qualification!Y632=TRUE,INDEX(codeinst,MATCH(Qualification!P632,libinst,0)),Qualification!P632))</f>
        <v/>
      </c>
      <c r="J622" s="26" t="str">
        <f>IF(OR(A622="",ISBLANK(Qualification!Q632)),"",IF(Qualification!Z632=TRUE,INDEX(codetform,MATCH(Qualification!Q632,libtform,0)),Qualification!Q632))</f>
        <v/>
      </c>
      <c r="K622" s="26" t="str">
        <f t="shared" si="9"/>
        <v/>
      </c>
      <c r="L622" s="104" t="str">
        <f>IF(OR(A622="",ISBLANK(Qualification!R632)),"",Qualification!R632)</f>
        <v/>
      </c>
      <c r="M622" s="50" t="str">
        <f>IF(OR(A622="",ISBLANK(Qualification!S632)),"",Qualification!S632)</f>
        <v/>
      </c>
      <c r="N622" s="50" t="str">
        <f>IF(OR(A622="",ISBLANK(Qualification!T632)),"",IF(Qualification!AC632=TRUE,INDEX(coderesult,MATCH(Qualification!T632,libresult,0)),Qualification!T632))</f>
        <v/>
      </c>
      <c r="O622" s="50" t="str">
        <f>IF(OR(A622="",ISBLANK(Qualification!U632),Qualification!U632="-"),"",IF(ISNA(MATCH(Qualification!U632,libtwolang,0)),Qualification!U632,IF(Qualification!AC632=TRUE,INDEX(codetwolang,MATCH(Qualification!U632,libtwolang,0)),Qualification!U632)))</f>
        <v/>
      </c>
      <c r="P622" s="50" t="str">
        <f>IF(OR(A622="",ISBLANK(Qualification!V632)),"",Qualification!V632)</f>
        <v/>
      </c>
    </row>
    <row r="623" spans="1:16">
      <c r="A623" s="26" t="str">
        <f>IF(Qualification!$A633&lt;&gt;"",IF(Qualification!C633&lt;&gt;"",IF(Qualification!C633="LOC.ID",CONCATENATE("LOC.",Qualification!AG$12),Qualification!C633),""),"")</f>
        <v/>
      </c>
      <c r="B623" s="51" t="str">
        <f>IF(A623&lt;&gt;"",Qualification!J633,"")</f>
        <v/>
      </c>
      <c r="C623" s="26" t="str">
        <f>IF(A623&lt;&gt;"",IF(Qualification!E633=TRUE,INDEX(codesex,MATCH(Qualification!D633,libsex,0)),Qualification!D633),"")</f>
        <v/>
      </c>
      <c r="D623" s="104" t="str">
        <f>IF(OR(A623="",ISBLANK(Qualification!F633)),"",Qualification!F633)</f>
        <v/>
      </c>
      <c r="E623" s="26" t="str">
        <f>IF(A623&lt;&gt;"",IF(Qualification!I633=TRUE,IF(INDEX(codegem,MATCH(Qualification!H633,libgem,0))&lt;8000,INDEX(codegem,MATCH(Qualification!H633,libgem,0)),""),Qualification!H633),"")</f>
        <v/>
      </c>
      <c r="F623" s="26" t="str">
        <f>IF(A623&lt;&gt;"",IF(Qualification!I633=TRUE,INDEX(codegemhist,MATCH(Qualification!H633,libgem,0)),""),"")</f>
        <v/>
      </c>
      <c r="G623" s="26" t="str">
        <f>IF(A623&lt;&gt;"",IF(Qualification!I633=TRUE,IF(INDEX(codegem,MATCH(Qualification!H633,libgem,0))&gt;=8000,INDEX(codegem,MATCH(Qualification!H633,libgem,0)),""),Qualification!H633),"")</f>
        <v/>
      </c>
      <c r="H623" s="26" t="str">
        <f>IF(A623&lt;&gt;"",IF(Qualification!Y633=TRUE,INDEX(libcatidinst,MATCH(Qualification!P633,libinst,0)),""),"")</f>
        <v/>
      </c>
      <c r="I623" s="26" t="str">
        <f>IF(OR(A623="",ISBLANK(Qualification!P633)),"",IF(Qualification!Y633=TRUE,INDEX(codeinst,MATCH(Qualification!P633,libinst,0)),Qualification!P633))</f>
        <v/>
      </c>
      <c r="J623" s="26" t="str">
        <f>IF(OR(A623="",ISBLANK(Qualification!Q633)),"",IF(Qualification!Z633=TRUE,INDEX(codetform,MATCH(Qualification!Q633,libtform,0)),Qualification!Q633))</f>
        <v/>
      </c>
      <c r="K623" s="26" t="str">
        <f t="shared" si="9"/>
        <v/>
      </c>
      <c r="L623" s="104" t="str">
        <f>IF(OR(A623="",ISBLANK(Qualification!R633)),"",Qualification!R633)</f>
        <v/>
      </c>
      <c r="M623" s="50" t="str">
        <f>IF(OR(A623="",ISBLANK(Qualification!S633)),"",Qualification!S633)</f>
        <v/>
      </c>
      <c r="N623" s="50" t="str">
        <f>IF(OR(A623="",ISBLANK(Qualification!T633)),"",IF(Qualification!AC633=TRUE,INDEX(coderesult,MATCH(Qualification!T633,libresult,0)),Qualification!T633))</f>
        <v/>
      </c>
      <c r="O623" s="50" t="str">
        <f>IF(OR(A623="",ISBLANK(Qualification!U633),Qualification!U633="-"),"",IF(ISNA(MATCH(Qualification!U633,libtwolang,0)),Qualification!U633,IF(Qualification!AC633=TRUE,INDEX(codetwolang,MATCH(Qualification!U633,libtwolang,0)),Qualification!U633)))</f>
        <v/>
      </c>
      <c r="P623" s="50" t="str">
        <f>IF(OR(A623="",ISBLANK(Qualification!V633)),"",Qualification!V633)</f>
        <v/>
      </c>
    </row>
    <row r="624" spans="1:16">
      <c r="A624" s="26" t="str">
        <f>IF(Qualification!$A634&lt;&gt;"",IF(Qualification!C634&lt;&gt;"",IF(Qualification!C634="LOC.ID",CONCATENATE("LOC.",Qualification!AG$12),Qualification!C634),""),"")</f>
        <v/>
      </c>
      <c r="B624" s="51" t="str">
        <f>IF(A624&lt;&gt;"",Qualification!J634,"")</f>
        <v/>
      </c>
      <c r="C624" s="26" t="str">
        <f>IF(A624&lt;&gt;"",IF(Qualification!E634=TRUE,INDEX(codesex,MATCH(Qualification!D634,libsex,0)),Qualification!D634),"")</f>
        <v/>
      </c>
      <c r="D624" s="104" t="str">
        <f>IF(OR(A624="",ISBLANK(Qualification!F634)),"",Qualification!F634)</f>
        <v/>
      </c>
      <c r="E624" s="26" t="str">
        <f>IF(A624&lt;&gt;"",IF(Qualification!I634=TRUE,IF(INDEX(codegem,MATCH(Qualification!H634,libgem,0))&lt;8000,INDEX(codegem,MATCH(Qualification!H634,libgem,0)),""),Qualification!H634),"")</f>
        <v/>
      </c>
      <c r="F624" s="26" t="str">
        <f>IF(A624&lt;&gt;"",IF(Qualification!I634=TRUE,INDEX(codegemhist,MATCH(Qualification!H634,libgem,0)),""),"")</f>
        <v/>
      </c>
      <c r="G624" s="26" t="str">
        <f>IF(A624&lt;&gt;"",IF(Qualification!I634=TRUE,IF(INDEX(codegem,MATCH(Qualification!H634,libgem,0))&gt;=8000,INDEX(codegem,MATCH(Qualification!H634,libgem,0)),""),Qualification!H634),"")</f>
        <v/>
      </c>
      <c r="H624" s="26" t="str">
        <f>IF(A624&lt;&gt;"",IF(Qualification!Y634=TRUE,INDEX(libcatidinst,MATCH(Qualification!P634,libinst,0)),""),"")</f>
        <v/>
      </c>
      <c r="I624" s="26" t="str">
        <f>IF(OR(A624="",ISBLANK(Qualification!P634)),"",IF(Qualification!Y634=TRUE,INDEX(codeinst,MATCH(Qualification!P634,libinst,0)),Qualification!P634))</f>
        <v/>
      </c>
      <c r="J624" s="26" t="str">
        <f>IF(OR(A624="",ISBLANK(Qualification!Q634)),"",IF(Qualification!Z634=TRUE,INDEX(codetform,MATCH(Qualification!Q634,libtform,0)),Qualification!Q634))</f>
        <v/>
      </c>
      <c r="K624" s="26" t="str">
        <f t="shared" si="9"/>
        <v/>
      </c>
      <c r="L624" s="104" t="str">
        <f>IF(OR(A624="",ISBLANK(Qualification!R634)),"",Qualification!R634)</f>
        <v/>
      </c>
      <c r="M624" s="50" t="str">
        <f>IF(OR(A624="",ISBLANK(Qualification!S634)),"",Qualification!S634)</f>
        <v/>
      </c>
      <c r="N624" s="50" t="str">
        <f>IF(OR(A624="",ISBLANK(Qualification!T634)),"",IF(Qualification!AC634=TRUE,INDEX(coderesult,MATCH(Qualification!T634,libresult,0)),Qualification!T634))</f>
        <v/>
      </c>
      <c r="O624" s="50" t="str">
        <f>IF(OR(A624="",ISBLANK(Qualification!U634),Qualification!U634="-"),"",IF(ISNA(MATCH(Qualification!U634,libtwolang,0)),Qualification!U634,IF(Qualification!AC634=TRUE,INDEX(codetwolang,MATCH(Qualification!U634,libtwolang,0)),Qualification!U634)))</f>
        <v/>
      </c>
      <c r="P624" s="50" t="str">
        <f>IF(OR(A624="",ISBLANK(Qualification!V634)),"",Qualification!V634)</f>
        <v/>
      </c>
    </row>
    <row r="625" spans="1:16">
      <c r="A625" s="26" t="str">
        <f>IF(Qualification!$A635&lt;&gt;"",IF(Qualification!C635&lt;&gt;"",IF(Qualification!C635="LOC.ID",CONCATENATE("LOC.",Qualification!AG$12),Qualification!C635),""),"")</f>
        <v/>
      </c>
      <c r="B625" s="51" t="str">
        <f>IF(A625&lt;&gt;"",Qualification!J635,"")</f>
        <v/>
      </c>
      <c r="C625" s="26" t="str">
        <f>IF(A625&lt;&gt;"",IF(Qualification!E635=TRUE,INDEX(codesex,MATCH(Qualification!D635,libsex,0)),Qualification!D635),"")</f>
        <v/>
      </c>
      <c r="D625" s="104" t="str">
        <f>IF(OR(A625="",ISBLANK(Qualification!F635)),"",Qualification!F635)</f>
        <v/>
      </c>
      <c r="E625" s="26" t="str">
        <f>IF(A625&lt;&gt;"",IF(Qualification!I635=TRUE,IF(INDEX(codegem,MATCH(Qualification!H635,libgem,0))&lt;8000,INDEX(codegem,MATCH(Qualification!H635,libgem,0)),""),Qualification!H635),"")</f>
        <v/>
      </c>
      <c r="F625" s="26" t="str">
        <f>IF(A625&lt;&gt;"",IF(Qualification!I635=TRUE,INDEX(codegemhist,MATCH(Qualification!H635,libgem,0)),""),"")</f>
        <v/>
      </c>
      <c r="G625" s="26" t="str">
        <f>IF(A625&lt;&gt;"",IF(Qualification!I635=TRUE,IF(INDEX(codegem,MATCH(Qualification!H635,libgem,0))&gt;=8000,INDEX(codegem,MATCH(Qualification!H635,libgem,0)),""),Qualification!H635),"")</f>
        <v/>
      </c>
      <c r="H625" s="26" t="str">
        <f>IF(A625&lt;&gt;"",IF(Qualification!Y635=TRUE,INDEX(libcatidinst,MATCH(Qualification!P635,libinst,0)),""),"")</f>
        <v/>
      </c>
      <c r="I625" s="26" t="str">
        <f>IF(OR(A625="",ISBLANK(Qualification!P635)),"",IF(Qualification!Y635=TRUE,INDEX(codeinst,MATCH(Qualification!P635,libinst,0)),Qualification!P635))</f>
        <v/>
      </c>
      <c r="J625" s="26" t="str">
        <f>IF(OR(A625="",ISBLANK(Qualification!Q635)),"",IF(Qualification!Z635=TRUE,INDEX(codetform,MATCH(Qualification!Q635,libtform,0)),Qualification!Q635))</f>
        <v/>
      </c>
      <c r="K625" s="26" t="str">
        <f t="shared" si="9"/>
        <v/>
      </c>
      <c r="L625" s="104" t="str">
        <f>IF(OR(A625="",ISBLANK(Qualification!R635)),"",Qualification!R635)</f>
        <v/>
      </c>
      <c r="M625" s="50" t="str">
        <f>IF(OR(A625="",ISBLANK(Qualification!S635)),"",Qualification!S635)</f>
        <v/>
      </c>
      <c r="N625" s="50" t="str">
        <f>IF(OR(A625="",ISBLANK(Qualification!T635)),"",IF(Qualification!AC635=TRUE,INDEX(coderesult,MATCH(Qualification!T635,libresult,0)),Qualification!T635))</f>
        <v/>
      </c>
      <c r="O625" s="50" t="str">
        <f>IF(OR(A625="",ISBLANK(Qualification!U635),Qualification!U635="-"),"",IF(ISNA(MATCH(Qualification!U635,libtwolang,0)),Qualification!U635,IF(Qualification!AC635=TRUE,INDEX(codetwolang,MATCH(Qualification!U635,libtwolang,0)),Qualification!U635)))</f>
        <v/>
      </c>
      <c r="P625" s="50" t="str">
        <f>IF(OR(A625="",ISBLANK(Qualification!V635)),"",Qualification!V635)</f>
        <v/>
      </c>
    </row>
    <row r="626" spans="1:16">
      <c r="A626" s="26" t="str">
        <f>IF(Qualification!$A636&lt;&gt;"",IF(Qualification!C636&lt;&gt;"",IF(Qualification!C636="LOC.ID",CONCATENATE("LOC.",Qualification!AG$12),Qualification!C636),""),"")</f>
        <v/>
      </c>
      <c r="B626" s="51" t="str">
        <f>IF(A626&lt;&gt;"",Qualification!J636,"")</f>
        <v/>
      </c>
      <c r="C626" s="26" t="str">
        <f>IF(A626&lt;&gt;"",IF(Qualification!E636=TRUE,INDEX(codesex,MATCH(Qualification!D636,libsex,0)),Qualification!D636),"")</f>
        <v/>
      </c>
      <c r="D626" s="104" t="str">
        <f>IF(OR(A626="",ISBLANK(Qualification!F636)),"",Qualification!F636)</f>
        <v/>
      </c>
      <c r="E626" s="26" t="str">
        <f>IF(A626&lt;&gt;"",IF(Qualification!I636=TRUE,IF(INDEX(codegem,MATCH(Qualification!H636,libgem,0))&lt;8000,INDEX(codegem,MATCH(Qualification!H636,libgem,0)),""),Qualification!H636),"")</f>
        <v/>
      </c>
      <c r="F626" s="26" t="str">
        <f>IF(A626&lt;&gt;"",IF(Qualification!I636=TRUE,INDEX(codegemhist,MATCH(Qualification!H636,libgem,0)),""),"")</f>
        <v/>
      </c>
      <c r="G626" s="26" t="str">
        <f>IF(A626&lt;&gt;"",IF(Qualification!I636=TRUE,IF(INDEX(codegem,MATCH(Qualification!H636,libgem,0))&gt;=8000,INDEX(codegem,MATCH(Qualification!H636,libgem,0)),""),Qualification!H636),"")</f>
        <v/>
      </c>
      <c r="H626" s="26" t="str">
        <f>IF(A626&lt;&gt;"",IF(Qualification!Y636=TRUE,INDEX(libcatidinst,MATCH(Qualification!P636,libinst,0)),""),"")</f>
        <v/>
      </c>
      <c r="I626" s="26" t="str">
        <f>IF(OR(A626="",ISBLANK(Qualification!P636)),"",IF(Qualification!Y636=TRUE,INDEX(codeinst,MATCH(Qualification!P636,libinst,0)),Qualification!P636))</f>
        <v/>
      </c>
      <c r="J626" s="26" t="str">
        <f>IF(OR(A626="",ISBLANK(Qualification!Q636)),"",IF(Qualification!Z636=TRUE,INDEX(codetform,MATCH(Qualification!Q636,libtform,0)),Qualification!Q636))</f>
        <v/>
      </c>
      <c r="K626" s="26" t="str">
        <f t="shared" si="9"/>
        <v/>
      </c>
      <c r="L626" s="104" t="str">
        <f>IF(OR(A626="",ISBLANK(Qualification!R636)),"",Qualification!R636)</f>
        <v/>
      </c>
      <c r="M626" s="50" t="str">
        <f>IF(OR(A626="",ISBLANK(Qualification!S636)),"",Qualification!S636)</f>
        <v/>
      </c>
      <c r="N626" s="50" t="str">
        <f>IF(OR(A626="",ISBLANK(Qualification!T636)),"",IF(Qualification!AC636=TRUE,INDEX(coderesult,MATCH(Qualification!T636,libresult,0)),Qualification!T636))</f>
        <v/>
      </c>
      <c r="O626" s="50" t="str">
        <f>IF(OR(A626="",ISBLANK(Qualification!U636),Qualification!U636="-"),"",IF(ISNA(MATCH(Qualification!U636,libtwolang,0)),Qualification!U636,IF(Qualification!AC636=TRUE,INDEX(codetwolang,MATCH(Qualification!U636,libtwolang,0)),Qualification!U636)))</f>
        <v/>
      </c>
      <c r="P626" s="50" t="str">
        <f>IF(OR(A626="",ISBLANK(Qualification!V636)),"",Qualification!V636)</f>
        <v/>
      </c>
    </row>
    <row r="627" spans="1:16">
      <c r="A627" s="26" t="str">
        <f>IF(Qualification!$A637&lt;&gt;"",IF(Qualification!C637&lt;&gt;"",IF(Qualification!C637="LOC.ID",CONCATENATE("LOC.",Qualification!AG$12),Qualification!C637),""),"")</f>
        <v/>
      </c>
      <c r="B627" s="51" t="str">
        <f>IF(A627&lt;&gt;"",Qualification!J637,"")</f>
        <v/>
      </c>
      <c r="C627" s="26" t="str">
        <f>IF(A627&lt;&gt;"",IF(Qualification!E637=TRUE,INDEX(codesex,MATCH(Qualification!D637,libsex,0)),Qualification!D637),"")</f>
        <v/>
      </c>
      <c r="D627" s="104" t="str">
        <f>IF(OR(A627="",ISBLANK(Qualification!F637)),"",Qualification!F637)</f>
        <v/>
      </c>
      <c r="E627" s="26" t="str">
        <f>IF(A627&lt;&gt;"",IF(Qualification!I637=TRUE,IF(INDEX(codegem,MATCH(Qualification!H637,libgem,0))&lt;8000,INDEX(codegem,MATCH(Qualification!H637,libgem,0)),""),Qualification!H637),"")</f>
        <v/>
      </c>
      <c r="F627" s="26" t="str">
        <f>IF(A627&lt;&gt;"",IF(Qualification!I637=TRUE,INDEX(codegemhist,MATCH(Qualification!H637,libgem,0)),""),"")</f>
        <v/>
      </c>
      <c r="G627" s="26" t="str">
        <f>IF(A627&lt;&gt;"",IF(Qualification!I637=TRUE,IF(INDEX(codegem,MATCH(Qualification!H637,libgem,0))&gt;=8000,INDEX(codegem,MATCH(Qualification!H637,libgem,0)),""),Qualification!H637),"")</f>
        <v/>
      </c>
      <c r="H627" s="26" t="str">
        <f>IF(A627&lt;&gt;"",IF(Qualification!Y637=TRUE,INDEX(libcatidinst,MATCH(Qualification!P637,libinst,0)),""),"")</f>
        <v/>
      </c>
      <c r="I627" s="26" t="str">
        <f>IF(OR(A627="",ISBLANK(Qualification!P637)),"",IF(Qualification!Y637=TRUE,INDEX(codeinst,MATCH(Qualification!P637,libinst,0)),Qualification!P637))</f>
        <v/>
      </c>
      <c r="J627" s="26" t="str">
        <f>IF(OR(A627="",ISBLANK(Qualification!Q637)),"",IF(Qualification!Z637=TRUE,INDEX(codetform,MATCH(Qualification!Q637,libtform,0)),Qualification!Q637))</f>
        <v/>
      </c>
      <c r="K627" s="26" t="str">
        <f t="shared" si="9"/>
        <v/>
      </c>
      <c r="L627" s="104" t="str">
        <f>IF(OR(A627="",ISBLANK(Qualification!R637)),"",Qualification!R637)</f>
        <v/>
      </c>
      <c r="M627" s="50" t="str">
        <f>IF(OR(A627="",ISBLANK(Qualification!S637)),"",Qualification!S637)</f>
        <v/>
      </c>
      <c r="N627" s="50" t="str">
        <f>IF(OR(A627="",ISBLANK(Qualification!T637)),"",IF(Qualification!AC637=TRUE,INDEX(coderesult,MATCH(Qualification!T637,libresult,0)),Qualification!T637))</f>
        <v/>
      </c>
      <c r="O627" s="50" t="str">
        <f>IF(OR(A627="",ISBLANK(Qualification!U637),Qualification!U637="-"),"",IF(ISNA(MATCH(Qualification!U637,libtwolang,0)),Qualification!U637,IF(Qualification!AC637=TRUE,INDEX(codetwolang,MATCH(Qualification!U637,libtwolang,0)),Qualification!U637)))</f>
        <v/>
      </c>
      <c r="P627" s="50" t="str">
        <f>IF(OR(A627="",ISBLANK(Qualification!V637)),"",Qualification!V637)</f>
        <v/>
      </c>
    </row>
    <row r="628" spans="1:16">
      <c r="A628" s="26" t="str">
        <f>IF(Qualification!$A638&lt;&gt;"",IF(Qualification!C638&lt;&gt;"",IF(Qualification!C638="LOC.ID",CONCATENATE("LOC.",Qualification!AG$12),Qualification!C638),""),"")</f>
        <v/>
      </c>
      <c r="B628" s="51" t="str">
        <f>IF(A628&lt;&gt;"",Qualification!J638,"")</f>
        <v/>
      </c>
      <c r="C628" s="26" t="str">
        <f>IF(A628&lt;&gt;"",IF(Qualification!E638=TRUE,INDEX(codesex,MATCH(Qualification!D638,libsex,0)),Qualification!D638),"")</f>
        <v/>
      </c>
      <c r="D628" s="104" t="str">
        <f>IF(OR(A628="",ISBLANK(Qualification!F638)),"",Qualification!F638)</f>
        <v/>
      </c>
      <c r="E628" s="26" t="str">
        <f>IF(A628&lt;&gt;"",IF(Qualification!I638=TRUE,IF(INDEX(codegem,MATCH(Qualification!H638,libgem,0))&lt;8000,INDEX(codegem,MATCH(Qualification!H638,libgem,0)),""),Qualification!H638),"")</f>
        <v/>
      </c>
      <c r="F628" s="26" t="str">
        <f>IF(A628&lt;&gt;"",IF(Qualification!I638=TRUE,INDEX(codegemhist,MATCH(Qualification!H638,libgem,0)),""),"")</f>
        <v/>
      </c>
      <c r="G628" s="26" t="str">
        <f>IF(A628&lt;&gt;"",IF(Qualification!I638=TRUE,IF(INDEX(codegem,MATCH(Qualification!H638,libgem,0))&gt;=8000,INDEX(codegem,MATCH(Qualification!H638,libgem,0)),""),Qualification!H638),"")</f>
        <v/>
      </c>
      <c r="H628" s="26" t="str">
        <f>IF(A628&lt;&gt;"",IF(Qualification!Y638=TRUE,INDEX(libcatidinst,MATCH(Qualification!P638,libinst,0)),""),"")</f>
        <v/>
      </c>
      <c r="I628" s="26" t="str">
        <f>IF(OR(A628="",ISBLANK(Qualification!P638)),"",IF(Qualification!Y638=TRUE,INDEX(codeinst,MATCH(Qualification!P638,libinst,0)),Qualification!P638))</f>
        <v/>
      </c>
      <c r="J628" s="26" t="str">
        <f>IF(OR(A628="",ISBLANK(Qualification!Q638)),"",IF(Qualification!Z638=TRUE,INDEX(codetform,MATCH(Qualification!Q638,libtform,0)),Qualification!Q638))</f>
        <v/>
      </c>
      <c r="K628" s="26" t="str">
        <f t="shared" si="9"/>
        <v/>
      </c>
      <c r="L628" s="104" t="str">
        <f>IF(OR(A628="",ISBLANK(Qualification!R638)),"",Qualification!R638)</f>
        <v/>
      </c>
      <c r="M628" s="50" t="str">
        <f>IF(OR(A628="",ISBLANK(Qualification!S638)),"",Qualification!S638)</f>
        <v/>
      </c>
      <c r="N628" s="50" t="str">
        <f>IF(OR(A628="",ISBLANK(Qualification!T638)),"",IF(Qualification!AC638=TRUE,INDEX(coderesult,MATCH(Qualification!T638,libresult,0)),Qualification!T638))</f>
        <v/>
      </c>
      <c r="O628" s="50" t="str">
        <f>IF(OR(A628="",ISBLANK(Qualification!U638),Qualification!U638="-"),"",IF(ISNA(MATCH(Qualification!U638,libtwolang,0)),Qualification!U638,IF(Qualification!AC638=TRUE,INDEX(codetwolang,MATCH(Qualification!U638,libtwolang,0)),Qualification!U638)))</f>
        <v/>
      </c>
      <c r="P628" s="50" t="str">
        <f>IF(OR(A628="",ISBLANK(Qualification!V638)),"",Qualification!V638)</f>
        <v/>
      </c>
    </row>
    <row r="629" spans="1:16">
      <c r="A629" s="26" t="str">
        <f>IF(Qualification!$A639&lt;&gt;"",IF(Qualification!C639&lt;&gt;"",IF(Qualification!C639="LOC.ID",CONCATENATE("LOC.",Qualification!AG$12),Qualification!C639),""),"")</f>
        <v/>
      </c>
      <c r="B629" s="51" t="str">
        <f>IF(A629&lt;&gt;"",Qualification!J639,"")</f>
        <v/>
      </c>
      <c r="C629" s="26" t="str">
        <f>IF(A629&lt;&gt;"",IF(Qualification!E639=TRUE,INDEX(codesex,MATCH(Qualification!D639,libsex,0)),Qualification!D639),"")</f>
        <v/>
      </c>
      <c r="D629" s="104" t="str">
        <f>IF(OR(A629="",ISBLANK(Qualification!F639)),"",Qualification!F639)</f>
        <v/>
      </c>
      <c r="E629" s="26" t="str">
        <f>IF(A629&lt;&gt;"",IF(Qualification!I639=TRUE,IF(INDEX(codegem,MATCH(Qualification!H639,libgem,0))&lt;8000,INDEX(codegem,MATCH(Qualification!H639,libgem,0)),""),Qualification!H639),"")</f>
        <v/>
      </c>
      <c r="F629" s="26" t="str">
        <f>IF(A629&lt;&gt;"",IF(Qualification!I639=TRUE,INDEX(codegemhist,MATCH(Qualification!H639,libgem,0)),""),"")</f>
        <v/>
      </c>
      <c r="G629" s="26" t="str">
        <f>IF(A629&lt;&gt;"",IF(Qualification!I639=TRUE,IF(INDEX(codegem,MATCH(Qualification!H639,libgem,0))&gt;=8000,INDEX(codegem,MATCH(Qualification!H639,libgem,0)),""),Qualification!H639),"")</f>
        <v/>
      </c>
      <c r="H629" s="26" t="str">
        <f>IF(A629&lt;&gt;"",IF(Qualification!Y639=TRUE,INDEX(libcatidinst,MATCH(Qualification!P639,libinst,0)),""),"")</f>
        <v/>
      </c>
      <c r="I629" s="26" t="str">
        <f>IF(OR(A629="",ISBLANK(Qualification!P639)),"",IF(Qualification!Y639=TRUE,INDEX(codeinst,MATCH(Qualification!P639,libinst,0)),Qualification!P639))</f>
        <v/>
      </c>
      <c r="J629" s="26" t="str">
        <f>IF(OR(A629="",ISBLANK(Qualification!Q639)),"",IF(Qualification!Z639=TRUE,INDEX(codetform,MATCH(Qualification!Q639,libtform,0)),Qualification!Q639))</f>
        <v/>
      </c>
      <c r="K629" s="26" t="str">
        <f t="shared" si="9"/>
        <v/>
      </c>
      <c r="L629" s="104" t="str">
        <f>IF(OR(A629="",ISBLANK(Qualification!R639)),"",Qualification!R639)</f>
        <v/>
      </c>
      <c r="M629" s="50" t="str">
        <f>IF(OR(A629="",ISBLANK(Qualification!S639)),"",Qualification!S639)</f>
        <v/>
      </c>
      <c r="N629" s="50" t="str">
        <f>IF(OR(A629="",ISBLANK(Qualification!T639)),"",IF(Qualification!AC639=TRUE,INDEX(coderesult,MATCH(Qualification!T639,libresult,0)),Qualification!T639))</f>
        <v/>
      </c>
      <c r="O629" s="50" t="str">
        <f>IF(OR(A629="",ISBLANK(Qualification!U639),Qualification!U639="-"),"",IF(ISNA(MATCH(Qualification!U639,libtwolang,0)),Qualification!U639,IF(Qualification!AC639=TRUE,INDEX(codetwolang,MATCH(Qualification!U639,libtwolang,0)),Qualification!U639)))</f>
        <v/>
      </c>
      <c r="P629" s="50" t="str">
        <f>IF(OR(A629="",ISBLANK(Qualification!V639)),"",Qualification!V639)</f>
        <v/>
      </c>
    </row>
    <row r="630" spans="1:16">
      <c r="A630" s="26" t="str">
        <f>IF(Qualification!$A640&lt;&gt;"",IF(Qualification!C640&lt;&gt;"",IF(Qualification!C640="LOC.ID",CONCATENATE("LOC.",Qualification!AG$12),Qualification!C640),""),"")</f>
        <v/>
      </c>
      <c r="B630" s="51" t="str">
        <f>IF(A630&lt;&gt;"",Qualification!J640,"")</f>
        <v/>
      </c>
      <c r="C630" s="26" t="str">
        <f>IF(A630&lt;&gt;"",IF(Qualification!E640=TRUE,INDEX(codesex,MATCH(Qualification!D640,libsex,0)),Qualification!D640),"")</f>
        <v/>
      </c>
      <c r="D630" s="104" t="str">
        <f>IF(OR(A630="",ISBLANK(Qualification!F640)),"",Qualification!F640)</f>
        <v/>
      </c>
      <c r="E630" s="26" t="str">
        <f>IF(A630&lt;&gt;"",IF(Qualification!I640=TRUE,IF(INDEX(codegem,MATCH(Qualification!H640,libgem,0))&lt;8000,INDEX(codegem,MATCH(Qualification!H640,libgem,0)),""),Qualification!H640),"")</f>
        <v/>
      </c>
      <c r="F630" s="26" t="str">
        <f>IF(A630&lt;&gt;"",IF(Qualification!I640=TRUE,INDEX(codegemhist,MATCH(Qualification!H640,libgem,0)),""),"")</f>
        <v/>
      </c>
      <c r="G630" s="26" t="str">
        <f>IF(A630&lt;&gt;"",IF(Qualification!I640=TRUE,IF(INDEX(codegem,MATCH(Qualification!H640,libgem,0))&gt;=8000,INDEX(codegem,MATCH(Qualification!H640,libgem,0)),""),Qualification!H640),"")</f>
        <v/>
      </c>
      <c r="H630" s="26" t="str">
        <f>IF(A630&lt;&gt;"",IF(Qualification!Y640=TRUE,INDEX(libcatidinst,MATCH(Qualification!P640,libinst,0)),""),"")</f>
        <v/>
      </c>
      <c r="I630" s="26" t="str">
        <f>IF(OR(A630="",ISBLANK(Qualification!P640)),"",IF(Qualification!Y640=TRUE,INDEX(codeinst,MATCH(Qualification!P640,libinst,0)),Qualification!P640))</f>
        <v/>
      </c>
      <c r="J630" s="26" t="str">
        <f>IF(OR(A630="",ISBLANK(Qualification!Q640)),"",IF(Qualification!Z640=TRUE,INDEX(codetform,MATCH(Qualification!Q640,libtform,0)),Qualification!Q640))</f>
        <v/>
      </c>
      <c r="K630" s="26" t="str">
        <f t="shared" si="9"/>
        <v/>
      </c>
      <c r="L630" s="104" t="str">
        <f>IF(OR(A630="",ISBLANK(Qualification!R640)),"",Qualification!R640)</f>
        <v/>
      </c>
      <c r="M630" s="50" t="str">
        <f>IF(OR(A630="",ISBLANK(Qualification!S640)),"",Qualification!S640)</f>
        <v/>
      </c>
      <c r="N630" s="50" t="str">
        <f>IF(OR(A630="",ISBLANK(Qualification!T640)),"",IF(Qualification!AC640=TRUE,INDEX(coderesult,MATCH(Qualification!T640,libresult,0)),Qualification!T640))</f>
        <v/>
      </c>
      <c r="O630" s="50" t="str">
        <f>IF(OR(A630="",ISBLANK(Qualification!U640),Qualification!U640="-"),"",IF(ISNA(MATCH(Qualification!U640,libtwolang,0)),Qualification!U640,IF(Qualification!AC640=TRUE,INDEX(codetwolang,MATCH(Qualification!U640,libtwolang,0)),Qualification!U640)))</f>
        <v/>
      </c>
      <c r="P630" s="50" t="str">
        <f>IF(OR(A630="",ISBLANK(Qualification!V640)),"",Qualification!V640)</f>
        <v/>
      </c>
    </row>
    <row r="631" spans="1:16">
      <c r="A631" s="26" t="str">
        <f>IF(Qualification!$A641&lt;&gt;"",IF(Qualification!C641&lt;&gt;"",IF(Qualification!C641="LOC.ID",CONCATENATE("LOC.",Qualification!AG$12),Qualification!C641),""),"")</f>
        <v/>
      </c>
      <c r="B631" s="51" t="str">
        <f>IF(A631&lt;&gt;"",Qualification!J641,"")</f>
        <v/>
      </c>
      <c r="C631" s="26" t="str">
        <f>IF(A631&lt;&gt;"",IF(Qualification!E641=TRUE,INDEX(codesex,MATCH(Qualification!D641,libsex,0)),Qualification!D641),"")</f>
        <v/>
      </c>
      <c r="D631" s="104" t="str">
        <f>IF(OR(A631="",ISBLANK(Qualification!F641)),"",Qualification!F641)</f>
        <v/>
      </c>
      <c r="E631" s="26" t="str">
        <f>IF(A631&lt;&gt;"",IF(Qualification!I641=TRUE,IF(INDEX(codegem,MATCH(Qualification!H641,libgem,0))&lt;8000,INDEX(codegem,MATCH(Qualification!H641,libgem,0)),""),Qualification!H641),"")</f>
        <v/>
      </c>
      <c r="F631" s="26" t="str">
        <f>IF(A631&lt;&gt;"",IF(Qualification!I641=TRUE,INDEX(codegemhist,MATCH(Qualification!H641,libgem,0)),""),"")</f>
        <v/>
      </c>
      <c r="G631" s="26" t="str">
        <f>IF(A631&lt;&gt;"",IF(Qualification!I641=TRUE,IF(INDEX(codegem,MATCH(Qualification!H641,libgem,0))&gt;=8000,INDEX(codegem,MATCH(Qualification!H641,libgem,0)),""),Qualification!H641),"")</f>
        <v/>
      </c>
      <c r="H631" s="26" t="str">
        <f>IF(A631&lt;&gt;"",IF(Qualification!Y641=TRUE,INDEX(libcatidinst,MATCH(Qualification!P641,libinst,0)),""),"")</f>
        <v/>
      </c>
      <c r="I631" s="26" t="str">
        <f>IF(OR(A631="",ISBLANK(Qualification!P641)),"",IF(Qualification!Y641=TRUE,INDEX(codeinst,MATCH(Qualification!P641,libinst,0)),Qualification!P641))</f>
        <v/>
      </c>
      <c r="J631" s="26" t="str">
        <f>IF(OR(A631="",ISBLANK(Qualification!Q641)),"",IF(Qualification!Z641=TRUE,INDEX(codetform,MATCH(Qualification!Q641,libtform,0)),Qualification!Q641))</f>
        <v/>
      </c>
      <c r="K631" s="26" t="str">
        <f t="shared" si="9"/>
        <v/>
      </c>
      <c r="L631" s="104" t="str">
        <f>IF(OR(A631="",ISBLANK(Qualification!R641)),"",Qualification!R641)</f>
        <v/>
      </c>
      <c r="M631" s="50" t="str">
        <f>IF(OR(A631="",ISBLANK(Qualification!S641)),"",Qualification!S641)</f>
        <v/>
      </c>
      <c r="N631" s="50" t="str">
        <f>IF(OR(A631="",ISBLANK(Qualification!T641)),"",IF(Qualification!AC641=TRUE,INDEX(coderesult,MATCH(Qualification!T641,libresult,0)),Qualification!T641))</f>
        <v/>
      </c>
      <c r="O631" s="50" t="str">
        <f>IF(OR(A631="",ISBLANK(Qualification!U641),Qualification!U641="-"),"",IF(ISNA(MATCH(Qualification!U641,libtwolang,0)),Qualification!U641,IF(Qualification!AC641=TRUE,INDEX(codetwolang,MATCH(Qualification!U641,libtwolang,0)),Qualification!U641)))</f>
        <v/>
      </c>
      <c r="P631" s="50" t="str">
        <f>IF(OR(A631="",ISBLANK(Qualification!V641)),"",Qualification!V641)</f>
        <v/>
      </c>
    </row>
    <row r="632" spans="1:16">
      <c r="A632" s="26" t="str">
        <f>IF(Qualification!$A642&lt;&gt;"",IF(Qualification!C642&lt;&gt;"",IF(Qualification!C642="LOC.ID",CONCATENATE("LOC.",Qualification!AG$12),Qualification!C642),""),"")</f>
        <v/>
      </c>
      <c r="B632" s="51" t="str">
        <f>IF(A632&lt;&gt;"",Qualification!J642,"")</f>
        <v/>
      </c>
      <c r="C632" s="26" t="str">
        <f>IF(A632&lt;&gt;"",IF(Qualification!E642=TRUE,INDEX(codesex,MATCH(Qualification!D642,libsex,0)),Qualification!D642),"")</f>
        <v/>
      </c>
      <c r="D632" s="104" t="str">
        <f>IF(OR(A632="",ISBLANK(Qualification!F642)),"",Qualification!F642)</f>
        <v/>
      </c>
      <c r="E632" s="26" t="str">
        <f>IF(A632&lt;&gt;"",IF(Qualification!I642=TRUE,IF(INDEX(codegem,MATCH(Qualification!H642,libgem,0))&lt;8000,INDEX(codegem,MATCH(Qualification!H642,libgem,0)),""),Qualification!H642),"")</f>
        <v/>
      </c>
      <c r="F632" s="26" t="str">
        <f>IF(A632&lt;&gt;"",IF(Qualification!I642=TRUE,INDEX(codegemhist,MATCH(Qualification!H642,libgem,0)),""),"")</f>
        <v/>
      </c>
      <c r="G632" s="26" t="str">
        <f>IF(A632&lt;&gt;"",IF(Qualification!I642=TRUE,IF(INDEX(codegem,MATCH(Qualification!H642,libgem,0))&gt;=8000,INDEX(codegem,MATCH(Qualification!H642,libgem,0)),""),Qualification!H642),"")</f>
        <v/>
      </c>
      <c r="H632" s="26" t="str">
        <f>IF(A632&lt;&gt;"",IF(Qualification!Y642=TRUE,INDEX(libcatidinst,MATCH(Qualification!P642,libinst,0)),""),"")</f>
        <v/>
      </c>
      <c r="I632" s="26" t="str">
        <f>IF(OR(A632="",ISBLANK(Qualification!P642)),"",IF(Qualification!Y642=TRUE,INDEX(codeinst,MATCH(Qualification!P642,libinst,0)),Qualification!P642))</f>
        <v/>
      </c>
      <c r="J632" s="26" t="str">
        <f>IF(OR(A632="",ISBLANK(Qualification!Q642)),"",IF(Qualification!Z642=TRUE,INDEX(codetform,MATCH(Qualification!Q642,libtform,0)),Qualification!Q642))</f>
        <v/>
      </c>
      <c r="K632" s="26" t="str">
        <f t="shared" si="9"/>
        <v/>
      </c>
      <c r="L632" s="104" t="str">
        <f>IF(OR(A632="",ISBLANK(Qualification!R642)),"",Qualification!R642)</f>
        <v/>
      </c>
      <c r="M632" s="50" t="str">
        <f>IF(OR(A632="",ISBLANK(Qualification!S642)),"",Qualification!S642)</f>
        <v/>
      </c>
      <c r="N632" s="50" t="str">
        <f>IF(OR(A632="",ISBLANK(Qualification!T642)),"",IF(Qualification!AC642=TRUE,INDEX(coderesult,MATCH(Qualification!T642,libresult,0)),Qualification!T642))</f>
        <v/>
      </c>
      <c r="O632" s="50" t="str">
        <f>IF(OR(A632="",ISBLANK(Qualification!U642),Qualification!U642="-"),"",IF(ISNA(MATCH(Qualification!U642,libtwolang,0)),Qualification!U642,IF(Qualification!AC642=TRUE,INDEX(codetwolang,MATCH(Qualification!U642,libtwolang,0)),Qualification!U642)))</f>
        <v/>
      </c>
      <c r="P632" s="50" t="str">
        <f>IF(OR(A632="",ISBLANK(Qualification!V642)),"",Qualification!V642)</f>
        <v/>
      </c>
    </row>
    <row r="633" spans="1:16">
      <c r="A633" s="26" t="str">
        <f>IF(Qualification!$A643&lt;&gt;"",IF(Qualification!C643&lt;&gt;"",IF(Qualification!C643="LOC.ID",CONCATENATE("LOC.",Qualification!AG$12),Qualification!C643),""),"")</f>
        <v/>
      </c>
      <c r="B633" s="51" t="str">
        <f>IF(A633&lt;&gt;"",Qualification!J643,"")</f>
        <v/>
      </c>
      <c r="C633" s="26" t="str">
        <f>IF(A633&lt;&gt;"",IF(Qualification!E643=TRUE,INDEX(codesex,MATCH(Qualification!D643,libsex,0)),Qualification!D643),"")</f>
        <v/>
      </c>
      <c r="D633" s="104" t="str">
        <f>IF(OR(A633="",ISBLANK(Qualification!F643)),"",Qualification!F643)</f>
        <v/>
      </c>
      <c r="E633" s="26" t="str">
        <f>IF(A633&lt;&gt;"",IF(Qualification!I643=TRUE,IF(INDEX(codegem,MATCH(Qualification!H643,libgem,0))&lt;8000,INDEX(codegem,MATCH(Qualification!H643,libgem,0)),""),Qualification!H643),"")</f>
        <v/>
      </c>
      <c r="F633" s="26" t="str">
        <f>IF(A633&lt;&gt;"",IF(Qualification!I643=TRUE,INDEX(codegemhist,MATCH(Qualification!H643,libgem,0)),""),"")</f>
        <v/>
      </c>
      <c r="G633" s="26" t="str">
        <f>IF(A633&lt;&gt;"",IF(Qualification!I643=TRUE,IF(INDEX(codegem,MATCH(Qualification!H643,libgem,0))&gt;=8000,INDEX(codegem,MATCH(Qualification!H643,libgem,0)),""),Qualification!H643),"")</f>
        <v/>
      </c>
      <c r="H633" s="26" t="str">
        <f>IF(A633&lt;&gt;"",IF(Qualification!Y643=TRUE,INDEX(libcatidinst,MATCH(Qualification!P643,libinst,0)),""),"")</f>
        <v/>
      </c>
      <c r="I633" s="26" t="str">
        <f>IF(OR(A633="",ISBLANK(Qualification!P643)),"",IF(Qualification!Y643=TRUE,INDEX(codeinst,MATCH(Qualification!P643,libinst,0)),Qualification!P643))</f>
        <v/>
      </c>
      <c r="J633" s="26" t="str">
        <f>IF(OR(A633="",ISBLANK(Qualification!Q643)),"",IF(Qualification!Z643=TRUE,INDEX(codetform,MATCH(Qualification!Q643,libtform,0)),Qualification!Q643))</f>
        <v/>
      </c>
      <c r="K633" s="26" t="str">
        <f t="shared" si="9"/>
        <v/>
      </c>
      <c r="L633" s="104" t="str">
        <f>IF(OR(A633="",ISBLANK(Qualification!R643)),"",Qualification!R643)</f>
        <v/>
      </c>
      <c r="M633" s="50" t="str">
        <f>IF(OR(A633="",ISBLANK(Qualification!S643)),"",Qualification!S643)</f>
        <v/>
      </c>
      <c r="N633" s="50" t="str">
        <f>IF(OR(A633="",ISBLANK(Qualification!T643)),"",IF(Qualification!AC643=TRUE,INDEX(coderesult,MATCH(Qualification!T643,libresult,0)),Qualification!T643))</f>
        <v/>
      </c>
      <c r="O633" s="50" t="str">
        <f>IF(OR(A633="",ISBLANK(Qualification!U643),Qualification!U643="-"),"",IF(ISNA(MATCH(Qualification!U643,libtwolang,0)),Qualification!U643,IF(Qualification!AC643=TRUE,INDEX(codetwolang,MATCH(Qualification!U643,libtwolang,0)),Qualification!U643)))</f>
        <v/>
      </c>
      <c r="P633" s="50" t="str">
        <f>IF(OR(A633="",ISBLANK(Qualification!V643)),"",Qualification!V643)</f>
        <v/>
      </c>
    </row>
    <row r="634" spans="1:16">
      <c r="A634" s="26" t="str">
        <f>IF(Qualification!$A644&lt;&gt;"",IF(Qualification!C644&lt;&gt;"",IF(Qualification!C644="LOC.ID",CONCATENATE("LOC.",Qualification!AG$12),Qualification!C644),""),"")</f>
        <v/>
      </c>
      <c r="B634" s="51" t="str">
        <f>IF(A634&lt;&gt;"",Qualification!J644,"")</f>
        <v/>
      </c>
      <c r="C634" s="26" t="str">
        <f>IF(A634&lt;&gt;"",IF(Qualification!E644=TRUE,INDEX(codesex,MATCH(Qualification!D644,libsex,0)),Qualification!D644),"")</f>
        <v/>
      </c>
      <c r="D634" s="104" t="str">
        <f>IF(OR(A634="",ISBLANK(Qualification!F644)),"",Qualification!F644)</f>
        <v/>
      </c>
      <c r="E634" s="26" t="str">
        <f>IF(A634&lt;&gt;"",IF(Qualification!I644=TRUE,IF(INDEX(codegem,MATCH(Qualification!H644,libgem,0))&lt;8000,INDEX(codegem,MATCH(Qualification!H644,libgem,0)),""),Qualification!H644),"")</f>
        <v/>
      </c>
      <c r="F634" s="26" t="str">
        <f>IF(A634&lt;&gt;"",IF(Qualification!I644=TRUE,INDEX(codegemhist,MATCH(Qualification!H644,libgem,0)),""),"")</f>
        <v/>
      </c>
      <c r="G634" s="26" t="str">
        <f>IF(A634&lt;&gt;"",IF(Qualification!I644=TRUE,IF(INDEX(codegem,MATCH(Qualification!H644,libgem,0))&gt;=8000,INDEX(codegem,MATCH(Qualification!H644,libgem,0)),""),Qualification!H644),"")</f>
        <v/>
      </c>
      <c r="H634" s="26" t="str">
        <f>IF(A634&lt;&gt;"",IF(Qualification!Y644=TRUE,INDEX(libcatidinst,MATCH(Qualification!P644,libinst,0)),""),"")</f>
        <v/>
      </c>
      <c r="I634" s="26" t="str">
        <f>IF(OR(A634="",ISBLANK(Qualification!P644)),"",IF(Qualification!Y644=TRUE,INDEX(codeinst,MATCH(Qualification!P644,libinst,0)),Qualification!P644))</f>
        <v/>
      </c>
      <c r="J634" s="26" t="str">
        <f>IF(OR(A634="",ISBLANK(Qualification!Q644)),"",IF(Qualification!Z644=TRUE,INDEX(codetform,MATCH(Qualification!Q644,libtform,0)),Qualification!Q644))</f>
        <v/>
      </c>
      <c r="K634" s="26" t="str">
        <f t="shared" si="9"/>
        <v/>
      </c>
      <c r="L634" s="104" t="str">
        <f>IF(OR(A634="",ISBLANK(Qualification!R644)),"",Qualification!R644)</f>
        <v/>
      </c>
      <c r="M634" s="50" t="str">
        <f>IF(OR(A634="",ISBLANK(Qualification!S644)),"",Qualification!S644)</f>
        <v/>
      </c>
      <c r="N634" s="50" t="str">
        <f>IF(OR(A634="",ISBLANK(Qualification!T644)),"",IF(Qualification!AC644=TRUE,INDEX(coderesult,MATCH(Qualification!T644,libresult,0)),Qualification!T644))</f>
        <v/>
      </c>
      <c r="O634" s="50" t="str">
        <f>IF(OR(A634="",ISBLANK(Qualification!U644),Qualification!U644="-"),"",IF(ISNA(MATCH(Qualification!U644,libtwolang,0)),Qualification!U644,IF(Qualification!AC644=TRUE,INDEX(codetwolang,MATCH(Qualification!U644,libtwolang,0)),Qualification!U644)))</f>
        <v/>
      </c>
      <c r="P634" s="50" t="str">
        <f>IF(OR(A634="",ISBLANK(Qualification!V644)),"",Qualification!V644)</f>
        <v/>
      </c>
    </row>
    <row r="635" spans="1:16">
      <c r="A635" s="26" t="str">
        <f>IF(Qualification!$A645&lt;&gt;"",IF(Qualification!C645&lt;&gt;"",IF(Qualification!C645="LOC.ID",CONCATENATE("LOC.",Qualification!AG$12),Qualification!C645),""),"")</f>
        <v/>
      </c>
      <c r="B635" s="51" t="str">
        <f>IF(A635&lt;&gt;"",Qualification!J645,"")</f>
        <v/>
      </c>
      <c r="C635" s="26" t="str">
        <f>IF(A635&lt;&gt;"",IF(Qualification!E645=TRUE,INDEX(codesex,MATCH(Qualification!D645,libsex,0)),Qualification!D645),"")</f>
        <v/>
      </c>
      <c r="D635" s="104" t="str">
        <f>IF(OR(A635="",ISBLANK(Qualification!F645)),"",Qualification!F645)</f>
        <v/>
      </c>
      <c r="E635" s="26" t="str">
        <f>IF(A635&lt;&gt;"",IF(Qualification!I645=TRUE,IF(INDEX(codegem,MATCH(Qualification!H645,libgem,0))&lt;8000,INDEX(codegem,MATCH(Qualification!H645,libgem,0)),""),Qualification!H645),"")</f>
        <v/>
      </c>
      <c r="F635" s="26" t="str">
        <f>IF(A635&lt;&gt;"",IF(Qualification!I645=TRUE,INDEX(codegemhist,MATCH(Qualification!H645,libgem,0)),""),"")</f>
        <v/>
      </c>
      <c r="G635" s="26" t="str">
        <f>IF(A635&lt;&gt;"",IF(Qualification!I645=TRUE,IF(INDEX(codegem,MATCH(Qualification!H645,libgem,0))&gt;=8000,INDEX(codegem,MATCH(Qualification!H645,libgem,0)),""),Qualification!H645),"")</f>
        <v/>
      </c>
      <c r="H635" s="26" t="str">
        <f>IF(A635&lt;&gt;"",IF(Qualification!Y645=TRUE,INDEX(libcatidinst,MATCH(Qualification!P645,libinst,0)),""),"")</f>
        <v/>
      </c>
      <c r="I635" s="26" t="str">
        <f>IF(OR(A635="",ISBLANK(Qualification!P645)),"",IF(Qualification!Y645=TRUE,INDEX(codeinst,MATCH(Qualification!P645,libinst,0)),Qualification!P645))</f>
        <v/>
      </c>
      <c r="J635" s="26" t="str">
        <f>IF(OR(A635="",ISBLANK(Qualification!Q645)),"",IF(Qualification!Z645=TRUE,INDEX(codetform,MATCH(Qualification!Q645,libtform,0)),Qualification!Q645))</f>
        <v/>
      </c>
      <c r="K635" s="26" t="str">
        <f t="shared" si="9"/>
        <v/>
      </c>
      <c r="L635" s="104" t="str">
        <f>IF(OR(A635="",ISBLANK(Qualification!R645)),"",Qualification!R645)</f>
        <v/>
      </c>
      <c r="M635" s="50" t="str">
        <f>IF(OR(A635="",ISBLANK(Qualification!S645)),"",Qualification!S645)</f>
        <v/>
      </c>
      <c r="N635" s="50" t="str">
        <f>IF(OR(A635="",ISBLANK(Qualification!T645)),"",IF(Qualification!AC645=TRUE,INDEX(coderesult,MATCH(Qualification!T645,libresult,0)),Qualification!T645))</f>
        <v/>
      </c>
      <c r="O635" s="50" t="str">
        <f>IF(OR(A635="",ISBLANK(Qualification!U645),Qualification!U645="-"),"",IF(ISNA(MATCH(Qualification!U645,libtwolang,0)),Qualification!U645,IF(Qualification!AC645=TRUE,INDEX(codetwolang,MATCH(Qualification!U645,libtwolang,0)),Qualification!U645)))</f>
        <v/>
      </c>
      <c r="P635" s="50" t="str">
        <f>IF(OR(A635="",ISBLANK(Qualification!V645)),"",Qualification!V645)</f>
        <v/>
      </c>
    </row>
    <row r="636" spans="1:16">
      <c r="A636" s="26" t="str">
        <f>IF(Qualification!$A646&lt;&gt;"",IF(Qualification!C646&lt;&gt;"",IF(Qualification!C646="LOC.ID",CONCATENATE("LOC.",Qualification!AG$12),Qualification!C646),""),"")</f>
        <v/>
      </c>
      <c r="B636" s="51" t="str">
        <f>IF(A636&lt;&gt;"",Qualification!J646,"")</f>
        <v/>
      </c>
      <c r="C636" s="26" t="str">
        <f>IF(A636&lt;&gt;"",IF(Qualification!E646=TRUE,INDEX(codesex,MATCH(Qualification!D646,libsex,0)),Qualification!D646),"")</f>
        <v/>
      </c>
      <c r="D636" s="104" t="str">
        <f>IF(OR(A636="",ISBLANK(Qualification!F646)),"",Qualification!F646)</f>
        <v/>
      </c>
      <c r="E636" s="26" t="str">
        <f>IF(A636&lt;&gt;"",IF(Qualification!I646=TRUE,IF(INDEX(codegem,MATCH(Qualification!H646,libgem,0))&lt;8000,INDEX(codegem,MATCH(Qualification!H646,libgem,0)),""),Qualification!H646),"")</f>
        <v/>
      </c>
      <c r="F636" s="26" t="str">
        <f>IF(A636&lt;&gt;"",IF(Qualification!I646=TRUE,INDEX(codegemhist,MATCH(Qualification!H646,libgem,0)),""),"")</f>
        <v/>
      </c>
      <c r="G636" s="26" t="str">
        <f>IF(A636&lt;&gt;"",IF(Qualification!I646=TRUE,IF(INDEX(codegem,MATCH(Qualification!H646,libgem,0))&gt;=8000,INDEX(codegem,MATCH(Qualification!H646,libgem,0)),""),Qualification!H646),"")</f>
        <v/>
      </c>
      <c r="H636" s="26" t="str">
        <f>IF(A636&lt;&gt;"",IF(Qualification!Y646=TRUE,INDEX(libcatidinst,MATCH(Qualification!P646,libinst,0)),""),"")</f>
        <v/>
      </c>
      <c r="I636" s="26" t="str">
        <f>IF(OR(A636="",ISBLANK(Qualification!P646)),"",IF(Qualification!Y646=TRUE,INDEX(codeinst,MATCH(Qualification!P646,libinst,0)),Qualification!P646))</f>
        <v/>
      </c>
      <c r="J636" s="26" t="str">
        <f>IF(OR(A636="",ISBLANK(Qualification!Q646)),"",IF(Qualification!Z646=TRUE,INDEX(codetform,MATCH(Qualification!Q646,libtform,0)),Qualification!Q646))</f>
        <v/>
      </c>
      <c r="K636" s="26" t="str">
        <f t="shared" si="9"/>
        <v/>
      </c>
      <c r="L636" s="104" t="str">
        <f>IF(OR(A636="",ISBLANK(Qualification!R646)),"",Qualification!R646)</f>
        <v/>
      </c>
      <c r="M636" s="50" t="str">
        <f>IF(OR(A636="",ISBLANK(Qualification!S646)),"",Qualification!S646)</f>
        <v/>
      </c>
      <c r="N636" s="50" t="str">
        <f>IF(OR(A636="",ISBLANK(Qualification!T646)),"",IF(Qualification!AC646=TRUE,INDEX(coderesult,MATCH(Qualification!T646,libresult,0)),Qualification!T646))</f>
        <v/>
      </c>
      <c r="O636" s="50" t="str">
        <f>IF(OR(A636="",ISBLANK(Qualification!U646),Qualification!U646="-"),"",IF(ISNA(MATCH(Qualification!U646,libtwolang,0)),Qualification!U646,IF(Qualification!AC646=TRUE,INDEX(codetwolang,MATCH(Qualification!U646,libtwolang,0)),Qualification!U646)))</f>
        <v/>
      </c>
      <c r="P636" s="50" t="str">
        <f>IF(OR(A636="",ISBLANK(Qualification!V646)),"",Qualification!V646)</f>
        <v/>
      </c>
    </row>
    <row r="637" spans="1:16">
      <c r="A637" s="26" t="str">
        <f>IF(Qualification!$A647&lt;&gt;"",IF(Qualification!C647&lt;&gt;"",IF(Qualification!C647="LOC.ID",CONCATENATE("LOC.",Qualification!AG$12),Qualification!C647),""),"")</f>
        <v/>
      </c>
      <c r="B637" s="51" t="str">
        <f>IF(A637&lt;&gt;"",Qualification!J647,"")</f>
        <v/>
      </c>
      <c r="C637" s="26" t="str">
        <f>IF(A637&lt;&gt;"",IF(Qualification!E647=TRUE,INDEX(codesex,MATCH(Qualification!D647,libsex,0)),Qualification!D647),"")</f>
        <v/>
      </c>
      <c r="D637" s="104" t="str">
        <f>IF(OR(A637="",ISBLANK(Qualification!F647)),"",Qualification!F647)</f>
        <v/>
      </c>
      <c r="E637" s="26" t="str">
        <f>IF(A637&lt;&gt;"",IF(Qualification!I647=TRUE,IF(INDEX(codegem,MATCH(Qualification!H647,libgem,0))&lt;8000,INDEX(codegem,MATCH(Qualification!H647,libgem,0)),""),Qualification!H647),"")</f>
        <v/>
      </c>
      <c r="F637" s="26" t="str">
        <f>IF(A637&lt;&gt;"",IF(Qualification!I647=TRUE,INDEX(codegemhist,MATCH(Qualification!H647,libgem,0)),""),"")</f>
        <v/>
      </c>
      <c r="G637" s="26" t="str">
        <f>IF(A637&lt;&gt;"",IF(Qualification!I647=TRUE,IF(INDEX(codegem,MATCH(Qualification!H647,libgem,0))&gt;=8000,INDEX(codegem,MATCH(Qualification!H647,libgem,0)),""),Qualification!H647),"")</f>
        <v/>
      </c>
      <c r="H637" s="26" t="str">
        <f>IF(A637&lt;&gt;"",IF(Qualification!Y647=TRUE,INDEX(libcatidinst,MATCH(Qualification!P647,libinst,0)),""),"")</f>
        <v/>
      </c>
      <c r="I637" s="26" t="str">
        <f>IF(OR(A637="",ISBLANK(Qualification!P647)),"",IF(Qualification!Y647=TRUE,INDEX(codeinst,MATCH(Qualification!P647,libinst,0)),Qualification!P647))</f>
        <v/>
      </c>
      <c r="J637" s="26" t="str">
        <f>IF(OR(A637="",ISBLANK(Qualification!Q647)),"",IF(Qualification!Z647=TRUE,INDEX(codetform,MATCH(Qualification!Q647,libtform,0)),Qualification!Q647))</f>
        <v/>
      </c>
      <c r="K637" s="26" t="str">
        <f t="shared" si="9"/>
        <v/>
      </c>
      <c r="L637" s="104" t="str">
        <f>IF(OR(A637="",ISBLANK(Qualification!R647)),"",Qualification!R647)</f>
        <v/>
      </c>
      <c r="M637" s="50" t="str">
        <f>IF(OR(A637="",ISBLANK(Qualification!S647)),"",Qualification!S647)</f>
        <v/>
      </c>
      <c r="N637" s="50" t="str">
        <f>IF(OR(A637="",ISBLANK(Qualification!T647)),"",IF(Qualification!AC647=TRUE,INDEX(coderesult,MATCH(Qualification!T647,libresult,0)),Qualification!T647))</f>
        <v/>
      </c>
      <c r="O637" s="50" t="str">
        <f>IF(OR(A637="",ISBLANK(Qualification!U647),Qualification!U647="-"),"",IF(ISNA(MATCH(Qualification!U647,libtwolang,0)),Qualification!U647,IF(Qualification!AC647=TRUE,INDEX(codetwolang,MATCH(Qualification!U647,libtwolang,0)),Qualification!U647)))</f>
        <v/>
      </c>
      <c r="P637" s="50" t="str">
        <f>IF(OR(A637="",ISBLANK(Qualification!V647)),"",Qualification!V647)</f>
        <v/>
      </c>
    </row>
    <row r="638" spans="1:16">
      <c r="A638" s="26" t="str">
        <f>IF(Qualification!$A648&lt;&gt;"",IF(Qualification!C648&lt;&gt;"",IF(Qualification!C648="LOC.ID",CONCATENATE("LOC.",Qualification!AG$12),Qualification!C648),""),"")</f>
        <v/>
      </c>
      <c r="B638" s="51" t="str">
        <f>IF(A638&lt;&gt;"",Qualification!J648,"")</f>
        <v/>
      </c>
      <c r="C638" s="26" t="str">
        <f>IF(A638&lt;&gt;"",IF(Qualification!E648=TRUE,INDEX(codesex,MATCH(Qualification!D648,libsex,0)),Qualification!D648),"")</f>
        <v/>
      </c>
      <c r="D638" s="104" t="str">
        <f>IF(OR(A638="",ISBLANK(Qualification!F648)),"",Qualification!F648)</f>
        <v/>
      </c>
      <c r="E638" s="26" t="str">
        <f>IF(A638&lt;&gt;"",IF(Qualification!I648=TRUE,IF(INDEX(codegem,MATCH(Qualification!H648,libgem,0))&lt;8000,INDEX(codegem,MATCH(Qualification!H648,libgem,0)),""),Qualification!H648),"")</f>
        <v/>
      </c>
      <c r="F638" s="26" t="str">
        <f>IF(A638&lt;&gt;"",IF(Qualification!I648=TRUE,INDEX(codegemhist,MATCH(Qualification!H648,libgem,0)),""),"")</f>
        <v/>
      </c>
      <c r="G638" s="26" t="str">
        <f>IF(A638&lt;&gt;"",IF(Qualification!I648=TRUE,IF(INDEX(codegem,MATCH(Qualification!H648,libgem,0))&gt;=8000,INDEX(codegem,MATCH(Qualification!H648,libgem,0)),""),Qualification!H648),"")</f>
        <v/>
      </c>
      <c r="H638" s="26" t="str">
        <f>IF(A638&lt;&gt;"",IF(Qualification!Y648=TRUE,INDEX(libcatidinst,MATCH(Qualification!P648,libinst,0)),""),"")</f>
        <v/>
      </c>
      <c r="I638" s="26" t="str">
        <f>IF(OR(A638="",ISBLANK(Qualification!P648)),"",IF(Qualification!Y648=TRUE,INDEX(codeinst,MATCH(Qualification!P648,libinst,0)),Qualification!P648))</f>
        <v/>
      </c>
      <c r="J638" s="26" t="str">
        <f>IF(OR(A638="",ISBLANK(Qualification!Q648)),"",IF(Qualification!Z648=TRUE,INDEX(codetform,MATCH(Qualification!Q648,libtform,0)),Qualification!Q648))</f>
        <v/>
      </c>
      <c r="K638" s="26" t="str">
        <f t="shared" si="9"/>
        <v/>
      </c>
      <c r="L638" s="104" t="str">
        <f>IF(OR(A638="",ISBLANK(Qualification!R648)),"",Qualification!R648)</f>
        <v/>
      </c>
      <c r="M638" s="50" t="str">
        <f>IF(OR(A638="",ISBLANK(Qualification!S648)),"",Qualification!S648)</f>
        <v/>
      </c>
      <c r="N638" s="50" t="str">
        <f>IF(OR(A638="",ISBLANK(Qualification!T648)),"",IF(Qualification!AC648=TRUE,INDEX(coderesult,MATCH(Qualification!T648,libresult,0)),Qualification!T648))</f>
        <v/>
      </c>
      <c r="O638" s="50" t="str">
        <f>IF(OR(A638="",ISBLANK(Qualification!U648),Qualification!U648="-"),"",IF(ISNA(MATCH(Qualification!U648,libtwolang,0)),Qualification!U648,IF(Qualification!AC648=TRUE,INDEX(codetwolang,MATCH(Qualification!U648,libtwolang,0)),Qualification!U648)))</f>
        <v/>
      </c>
      <c r="P638" s="50" t="str">
        <f>IF(OR(A638="",ISBLANK(Qualification!V648)),"",Qualification!V648)</f>
        <v/>
      </c>
    </row>
    <row r="639" spans="1:16">
      <c r="A639" s="26" t="str">
        <f>IF(Qualification!$A649&lt;&gt;"",IF(Qualification!C649&lt;&gt;"",IF(Qualification!C649="LOC.ID",CONCATENATE("LOC.",Qualification!AG$12),Qualification!C649),""),"")</f>
        <v/>
      </c>
      <c r="B639" s="51" t="str">
        <f>IF(A639&lt;&gt;"",Qualification!J649,"")</f>
        <v/>
      </c>
      <c r="C639" s="26" t="str">
        <f>IF(A639&lt;&gt;"",IF(Qualification!E649=TRUE,INDEX(codesex,MATCH(Qualification!D649,libsex,0)),Qualification!D649),"")</f>
        <v/>
      </c>
      <c r="D639" s="104" t="str">
        <f>IF(OR(A639="",ISBLANK(Qualification!F649)),"",Qualification!F649)</f>
        <v/>
      </c>
      <c r="E639" s="26" t="str">
        <f>IF(A639&lt;&gt;"",IF(Qualification!I649=TRUE,IF(INDEX(codegem,MATCH(Qualification!H649,libgem,0))&lt;8000,INDEX(codegem,MATCH(Qualification!H649,libgem,0)),""),Qualification!H649),"")</f>
        <v/>
      </c>
      <c r="F639" s="26" t="str">
        <f>IF(A639&lt;&gt;"",IF(Qualification!I649=TRUE,INDEX(codegemhist,MATCH(Qualification!H649,libgem,0)),""),"")</f>
        <v/>
      </c>
      <c r="G639" s="26" t="str">
        <f>IF(A639&lt;&gt;"",IF(Qualification!I649=TRUE,IF(INDEX(codegem,MATCH(Qualification!H649,libgem,0))&gt;=8000,INDEX(codegem,MATCH(Qualification!H649,libgem,0)),""),Qualification!H649),"")</f>
        <v/>
      </c>
      <c r="H639" s="26" t="str">
        <f>IF(A639&lt;&gt;"",IF(Qualification!Y649=TRUE,INDEX(libcatidinst,MATCH(Qualification!P649,libinst,0)),""),"")</f>
        <v/>
      </c>
      <c r="I639" s="26" t="str">
        <f>IF(OR(A639="",ISBLANK(Qualification!P649)),"",IF(Qualification!Y649=TRUE,INDEX(codeinst,MATCH(Qualification!P649,libinst,0)),Qualification!P649))</f>
        <v/>
      </c>
      <c r="J639" s="26" t="str">
        <f>IF(OR(A639="",ISBLANK(Qualification!Q649)),"",IF(Qualification!Z649=TRUE,INDEX(codetform,MATCH(Qualification!Q649,libtform,0)),Qualification!Q649))</f>
        <v/>
      </c>
      <c r="K639" s="26" t="str">
        <f t="shared" si="9"/>
        <v/>
      </c>
      <c r="L639" s="104" t="str">
        <f>IF(OR(A639="",ISBLANK(Qualification!R649)),"",Qualification!R649)</f>
        <v/>
      </c>
      <c r="M639" s="50" t="str">
        <f>IF(OR(A639="",ISBLANK(Qualification!S649)),"",Qualification!S649)</f>
        <v/>
      </c>
      <c r="N639" s="50" t="str">
        <f>IF(OR(A639="",ISBLANK(Qualification!T649)),"",IF(Qualification!AC649=TRUE,INDEX(coderesult,MATCH(Qualification!T649,libresult,0)),Qualification!T649))</f>
        <v/>
      </c>
      <c r="O639" s="50" t="str">
        <f>IF(OR(A639="",ISBLANK(Qualification!U649),Qualification!U649="-"),"",IF(ISNA(MATCH(Qualification!U649,libtwolang,0)),Qualification!U649,IF(Qualification!AC649=TRUE,INDEX(codetwolang,MATCH(Qualification!U649,libtwolang,0)),Qualification!U649)))</f>
        <v/>
      </c>
      <c r="P639" s="50" t="str">
        <f>IF(OR(A639="",ISBLANK(Qualification!V649)),"",Qualification!V649)</f>
        <v/>
      </c>
    </row>
    <row r="640" spans="1:16">
      <c r="A640" s="26" t="str">
        <f>IF(Qualification!$A650&lt;&gt;"",IF(Qualification!C650&lt;&gt;"",IF(Qualification!C650="LOC.ID",CONCATENATE("LOC.",Qualification!AG$12),Qualification!C650),""),"")</f>
        <v/>
      </c>
      <c r="B640" s="51" t="str">
        <f>IF(A640&lt;&gt;"",Qualification!J650,"")</f>
        <v/>
      </c>
      <c r="C640" s="26" t="str">
        <f>IF(A640&lt;&gt;"",IF(Qualification!E650=TRUE,INDEX(codesex,MATCH(Qualification!D650,libsex,0)),Qualification!D650),"")</f>
        <v/>
      </c>
      <c r="D640" s="104" t="str">
        <f>IF(OR(A640="",ISBLANK(Qualification!F650)),"",Qualification!F650)</f>
        <v/>
      </c>
      <c r="E640" s="26" t="str">
        <f>IF(A640&lt;&gt;"",IF(Qualification!I650=TRUE,IF(INDEX(codegem,MATCH(Qualification!H650,libgem,0))&lt;8000,INDEX(codegem,MATCH(Qualification!H650,libgem,0)),""),Qualification!H650),"")</f>
        <v/>
      </c>
      <c r="F640" s="26" t="str">
        <f>IF(A640&lt;&gt;"",IF(Qualification!I650=TRUE,INDEX(codegemhist,MATCH(Qualification!H650,libgem,0)),""),"")</f>
        <v/>
      </c>
      <c r="G640" s="26" t="str">
        <f>IF(A640&lt;&gt;"",IF(Qualification!I650=TRUE,IF(INDEX(codegem,MATCH(Qualification!H650,libgem,0))&gt;=8000,INDEX(codegem,MATCH(Qualification!H650,libgem,0)),""),Qualification!H650),"")</f>
        <v/>
      </c>
      <c r="H640" s="26" t="str">
        <f>IF(A640&lt;&gt;"",IF(Qualification!Y650=TRUE,INDEX(libcatidinst,MATCH(Qualification!P650,libinst,0)),""),"")</f>
        <v/>
      </c>
      <c r="I640" s="26" t="str">
        <f>IF(OR(A640="",ISBLANK(Qualification!P650)),"",IF(Qualification!Y650=TRUE,INDEX(codeinst,MATCH(Qualification!P650,libinst,0)),Qualification!P650))</f>
        <v/>
      </c>
      <c r="J640" s="26" t="str">
        <f>IF(OR(A640="",ISBLANK(Qualification!Q650)),"",IF(Qualification!Z650=TRUE,INDEX(codetform,MATCH(Qualification!Q650,libtform,0)),Qualification!Q650))</f>
        <v/>
      </c>
      <c r="K640" s="26" t="str">
        <f t="shared" si="9"/>
        <v/>
      </c>
      <c r="L640" s="104" t="str">
        <f>IF(OR(A640="",ISBLANK(Qualification!R650)),"",Qualification!R650)</f>
        <v/>
      </c>
      <c r="M640" s="50" t="str">
        <f>IF(OR(A640="",ISBLANK(Qualification!S650)),"",Qualification!S650)</f>
        <v/>
      </c>
      <c r="N640" s="50" t="str">
        <f>IF(OR(A640="",ISBLANK(Qualification!T650)),"",IF(Qualification!AC650=TRUE,INDEX(coderesult,MATCH(Qualification!T650,libresult,0)),Qualification!T650))</f>
        <v/>
      </c>
      <c r="O640" s="50" t="str">
        <f>IF(OR(A640="",ISBLANK(Qualification!U650),Qualification!U650="-"),"",IF(ISNA(MATCH(Qualification!U650,libtwolang,0)),Qualification!U650,IF(Qualification!AC650=TRUE,INDEX(codetwolang,MATCH(Qualification!U650,libtwolang,0)),Qualification!U650)))</f>
        <v/>
      </c>
      <c r="P640" s="50" t="str">
        <f>IF(OR(A640="",ISBLANK(Qualification!V650)),"",Qualification!V650)</f>
        <v/>
      </c>
    </row>
    <row r="641" spans="1:16">
      <c r="A641" s="26" t="str">
        <f>IF(Qualification!$A651&lt;&gt;"",IF(Qualification!C651&lt;&gt;"",IF(Qualification!C651="LOC.ID",CONCATENATE("LOC.",Qualification!AG$12),Qualification!C651),""),"")</f>
        <v/>
      </c>
      <c r="B641" s="51" t="str">
        <f>IF(A641&lt;&gt;"",Qualification!J651,"")</f>
        <v/>
      </c>
      <c r="C641" s="26" t="str">
        <f>IF(A641&lt;&gt;"",IF(Qualification!E651=TRUE,INDEX(codesex,MATCH(Qualification!D651,libsex,0)),Qualification!D651),"")</f>
        <v/>
      </c>
      <c r="D641" s="104" t="str">
        <f>IF(OR(A641="",ISBLANK(Qualification!F651)),"",Qualification!F651)</f>
        <v/>
      </c>
      <c r="E641" s="26" t="str">
        <f>IF(A641&lt;&gt;"",IF(Qualification!I651=TRUE,IF(INDEX(codegem,MATCH(Qualification!H651,libgem,0))&lt;8000,INDEX(codegem,MATCH(Qualification!H651,libgem,0)),""),Qualification!H651),"")</f>
        <v/>
      </c>
      <c r="F641" s="26" t="str">
        <f>IF(A641&lt;&gt;"",IF(Qualification!I651=TRUE,INDEX(codegemhist,MATCH(Qualification!H651,libgem,0)),""),"")</f>
        <v/>
      </c>
      <c r="G641" s="26" t="str">
        <f>IF(A641&lt;&gt;"",IF(Qualification!I651=TRUE,IF(INDEX(codegem,MATCH(Qualification!H651,libgem,0))&gt;=8000,INDEX(codegem,MATCH(Qualification!H651,libgem,0)),""),Qualification!H651),"")</f>
        <v/>
      </c>
      <c r="H641" s="26" t="str">
        <f>IF(A641&lt;&gt;"",IF(Qualification!Y651=TRUE,INDEX(libcatidinst,MATCH(Qualification!P651,libinst,0)),""),"")</f>
        <v/>
      </c>
      <c r="I641" s="26" t="str">
        <f>IF(OR(A641="",ISBLANK(Qualification!P651)),"",IF(Qualification!Y651=TRUE,INDEX(codeinst,MATCH(Qualification!P651,libinst,0)),Qualification!P651))</f>
        <v/>
      </c>
      <c r="J641" s="26" t="str">
        <f>IF(OR(A641="",ISBLANK(Qualification!Q651)),"",IF(Qualification!Z651=TRUE,INDEX(codetform,MATCH(Qualification!Q651,libtform,0)),Qualification!Q651))</f>
        <v/>
      </c>
      <c r="K641" s="26" t="str">
        <f t="shared" si="9"/>
        <v/>
      </c>
      <c r="L641" s="104" t="str">
        <f>IF(OR(A641="",ISBLANK(Qualification!R651)),"",Qualification!R651)</f>
        <v/>
      </c>
      <c r="M641" s="50" t="str">
        <f>IF(OR(A641="",ISBLANK(Qualification!S651)),"",Qualification!S651)</f>
        <v/>
      </c>
      <c r="N641" s="50" t="str">
        <f>IF(OR(A641="",ISBLANK(Qualification!T651)),"",IF(Qualification!AC651=TRUE,INDEX(coderesult,MATCH(Qualification!T651,libresult,0)),Qualification!T651))</f>
        <v/>
      </c>
      <c r="O641" s="50" t="str">
        <f>IF(OR(A641="",ISBLANK(Qualification!U651),Qualification!U651="-"),"",IF(ISNA(MATCH(Qualification!U651,libtwolang,0)),Qualification!U651,IF(Qualification!AC651=TRUE,INDEX(codetwolang,MATCH(Qualification!U651,libtwolang,0)),Qualification!U651)))</f>
        <v/>
      </c>
      <c r="P641" s="50" t="str">
        <f>IF(OR(A641="",ISBLANK(Qualification!V651)),"",Qualification!V651)</f>
        <v/>
      </c>
    </row>
    <row r="642" spans="1:16">
      <c r="A642" s="26" t="str">
        <f>IF(Qualification!$A652&lt;&gt;"",IF(Qualification!C652&lt;&gt;"",IF(Qualification!C652="LOC.ID",CONCATENATE("LOC.",Qualification!AG$12),Qualification!C652),""),"")</f>
        <v/>
      </c>
      <c r="B642" s="51" t="str">
        <f>IF(A642&lt;&gt;"",Qualification!J652,"")</f>
        <v/>
      </c>
      <c r="C642" s="26" t="str">
        <f>IF(A642&lt;&gt;"",IF(Qualification!E652=TRUE,INDEX(codesex,MATCH(Qualification!D652,libsex,0)),Qualification!D652),"")</f>
        <v/>
      </c>
      <c r="D642" s="104" t="str">
        <f>IF(OR(A642="",ISBLANK(Qualification!F652)),"",Qualification!F652)</f>
        <v/>
      </c>
      <c r="E642" s="26" t="str">
        <f>IF(A642&lt;&gt;"",IF(Qualification!I652=TRUE,IF(INDEX(codegem,MATCH(Qualification!H652,libgem,0))&lt;8000,INDEX(codegem,MATCH(Qualification!H652,libgem,0)),""),Qualification!H652),"")</f>
        <v/>
      </c>
      <c r="F642" s="26" t="str">
        <f>IF(A642&lt;&gt;"",IF(Qualification!I652=TRUE,INDEX(codegemhist,MATCH(Qualification!H652,libgem,0)),""),"")</f>
        <v/>
      </c>
      <c r="G642" s="26" t="str">
        <f>IF(A642&lt;&gt;"",IF(Qualification!I652=TRUE,IF(INDEX(codegem,MATCH(Qualification!H652,libgem,0))&gt;=8000,INDEX(codegem,MATCH(Qualification!H652,libgem,0)),""),Qualification!H652),"")</f>
        <v/>
      </c>
      <c r="H642" s="26" t="str">
        <f>IF(A642&lt;&gt;"",IF(Qualification!Y652=TRUE,INDEX(libcatidinst,MATCH(Qualification!P652,libinst,0)),""),"")</f>
        <v/>
      </c>
      <c r="I642" s="26" t="str">
        <f>IF(OR(A642="",ISBLANK(Qualification!P652)),"",IF(Qualification!Y652=TRUE,INDEX(codeinst,MATCH(Qualification!P652,libinst,0)),Qualification!P652))</f>
        <v/>
      </c>
      <c r="J642" s="26" t="str">
        <f>IF(OR(A642="",ISBLANK(Qualification!Q652)),"",IF(Qualification!Z652=TRUE,INDEX(codetform,MATCH(Qualification!Q652,libtform,0)),Qualification!Q652))</f>
        <v/>
      </c>
      <c r="K642" s="26" t="str">
        <f t="shared" si="9"/>
        <v/>
      </c>
      <c r="L642" s="104" t="str">
        <f>IF(OR(A642="",ISBLANK(Qualification!R652)),"",Qualification!R652)</f>
        <v/>
      </c>
      <c r="M642" s="50" t="str">
        <f>IF(OR(A642="",ISBLANK(Qualification!S652)),"",Qualification!S652)</f>
        <v/>
      </c>
      <c r="N642" s="50" t="str">
        <f>IF(OR(A642="",ISBLANK(Qualification!T652)),"",IF(Qualification!AC652=TRUE,INDEX(coderesult,MATCH(Qualification!T652,libresult,0)),Qualification!T652))</f>
        <v/>
      </c>
      <c r="O642" s="50" t="str">
        <f>IF(OR(A642="",ISBLANK(Qualification!U652),Qualification!U652="-"),"",IF(ISNA(MATCH(Qualification!U652,libtwolang,0)),Qualification!U652,IF(Qualification!AC652=TRUE,INDEX(codetwolang,MATCH(Qualification!U652,libtwolang,0)),Qualification!U652)))</f>
        <v/>
      </c>
      <c r="P642" s="50" t="str">
        <f>IF(OR(A642="",ISBLANK(Qualification!V652)),"",Qualification!V652)</f>
        <v/>
      </c>
    </row>
    <row r="643" spans="1:16">
      <c r="A643" s="26" t="str">
        <f>IF(Qualification!$A653&lt;&gt;"",IF(Qualification!C653&lt;&gt;"",IF(Qualification!C653="LOC.ID",CONCATENATE("LOC.",Qualification!AG$12),Qualification!C653),""),"")</f>
        <v/>
      </c>
      <c r="B643" s="51" t="str">
        <f>IF(A643&lt;&gt;"",Qualification!J653,"")</f>
        <v/>
      </c>
      <c r="C643" s="26" t="str">
        <f>IF(A643&lt;&gt;"",IF(Qualification!E653=TRUE,INDEX(codesex,MATCH(Qualification!D653,libsex,0)),Qualification!D653),"")</f>
        <v/>
      </c>
      <c r="D643" s="104" t="str">
        <f>IF(OR(A643="",ISBLANK(Qualification!F653)),"",Qualification!F653)</f>
        <v/>
      </c>
      <c r="E643" s="26" t="str">
        <f>IF(A643&lt;&gt;"",IF(Qualification!I653=TRUE,IF(INDEX(codegem,MATCH(Qualification!H653,libgem,0))&lt;8000,INDEX(codegem,MATCH(Qualification!H653,libgem,0)),""),Qualification!H653),"")</f>
        <v/>
      </c>
      <c r="F643" s="26" t="str">
        <f>IF(A643&lt;&gt;"",IF(Qualification!I653=TRUE,INDEX(codegemhist,MATCH(Qualification!H653,libgem,0)),""),"")</f>
        <v/>
      </c>
      <c r="G643" s="26" t="str">
        <f>IF(A643&lt;&gt;"",IF(Qualification!I653=TRUE,IF(INDEX(codegem,MATCH(Qualification!H653,libgem,0))&gt;=8000,INDEX(codegem,MATCH(Qualification!H653,libgem,0)),""),Qualification!H653),"")</f>
        <v/>
      </c>
      <c r="H643" s="26" t="str">
        <f>IF(A643&lt;&gt;"",IF(Qualification!Y653=TRUE,INDEX(libcatidinst,MATCH(Qualification!P653,libinst,0)),""),"")</f>
        <v/>
      </c>
      <c r="I643" s="26" t="str">
        <f>IF(OR(A643="",ISBLANK(Qualification!P653)),"",IF(Qualification!Y653=TRUE,INDEX(codeinst,MATCH(Qualification!P653,libinst,0)),Qualification!P653))</f>
        <v/>
      </c>
      <c r="J643" s="26" t="str">
        <f>IF(OR(A643="",ISBLANK(Qualification!Q653)),"",IF(Qualification!Z653=TRUE,INDEX(codetform,MATCH(Qualification!Q653,libtform,0)),Qualification!Q653))</f>
        <v/>
      </c>
      <c r="K643" s="26" t="str">
        <f t="shared" ref="K643:K706" si="10">IF(A643="","",2)</f>
        <v/>
      </c>
      <c r="L643" s="104" t="str">
        <f>IF(OR(A643="",ISBLANK(Qualification!R653)),"",Qualification!R653)</f>
        <v/>
      </c>
      <c r="M643" s="50" t="str">
        <f>IF(OR(A643="",ISBLANK(Qualification!S653)),"",Qualification!S653)</f>
        <v/>
      </c>
      <c r="N643" s="50" t="str">
        <f>IF(OR(A643="",ISBLANK(Qualification!T653)),"",IF(Qualification!AC653=TRUE,INDEX(coderesult,MATCH(Qualification!T653,libresult,0)),Qualification!T653))</f>
        <v/>
      </c>
      <c r="O643" s="50" t="str">
        <f>IF(OR(A643="",ISBLANK(Qualification!U653),Qualification!U653="-"),"",IF(ISNA(MATCH(Qualification!U653,libtwolang,0)),Qualification!U653,IF(Qualification!AC653=TRUE,INDEX(codetwolang,MATCH(Qualification!U653,libtwolang,0)),Qualification!U653)))</f>
        <v/>
      </c>
      <c r="P643" s="50" t="str">
        <f>IF(OR(A643="",ISBLANK(Qualification!V653)),"",Qualification!V653)</f>
        <v/>
      </c>
    </row>
    <row r="644" spans="1:16">
      <c r="A644" s="26" t="str">
        <f>IF(Qualification!$A654&lt;&gt;"",IF(Qualification!C654&lt;&gt;"",IF(Qualification!C654="LOC.ID",CONCATENATE("LOC.",Qualification!AG$12),Qualification!C654),""),"")</f>
        <v/>
      </c>
      <c r="B644" s="51" t="str">
        <f>IF(A644&lt;&gt;"",Qualification!J654,"")</f>
        <v/>
      </c>
      <c r="C644" s="26" t="str">
        <f>IF(A644&lt;&gt;"",IF(Qualification!E654=TRUE,INDEX(codesex,MATCH(Qualification!D654,libsex,0)),Qualification!D654),"")</f>
        <v/>
      </c>
      <c r="D644" s="104" t="str">
        <f>IF(OR(A644="",ISBLANK(Qualification!F654)),"",Qualification!F654)</f>
        <v/>
      </c>
      <c r="E644" s="26" t="str">
        <f>IF(A644&lt;&gt;"",IF(Qualification!I654=TRUE,IF(INDEX(codegem,MATCH(Qualification!H654,libgem,0))&lt;8000,INDEX(codegem,MATCH(Qualification!H654,libgem,0)),""),Qualification!H654),"")</f>
        <v/>
      </c>
      <c r="F644" s="26" t="str">
        <f>IF(A644&lt;&gt;"",IF(Qualification!I654=TRUE,INDEX(codegemhist,MATCH(Qualification!H654,libgem,0)),""),"")</f>
        <v/>
      </c>
      <c r="G644" s="26" t="str">
        <f>IF(A644&lt;&gt;"",IF(Qualification!I654=TRUE,IF(INDEX(codegem,MATCH(Qualification!H654,libgem,0))&gt;=8000,INDEX(codegem,MATCH(Qualification!H654,libgem,0)),""),Qualification!H654),"")</f>
        <v/>
      </c>
      <c r="H644" s="26" t="str">
        <f>IF(A644&lt;&gt;"",IF(Qualification!Y654=TRUE,INDEX(libcatidinst,MATCH(Qualification!P654,libinst,0)),""),"")</f>
        <v/>
      </c>
      <c r="I644" s="26" t="str">
        <f>IF(OR(A644="",ISBLANK(Qualification!P654)),"",IF(Qualification!Y654=TRUE,INDEX(codeinst,MATCH(Qualification!P654,libinst,0)),Qualification!P654))</f>
        <v/>
      </c>
      <c r="J644" s="26" t="str">
        <f>IF(OR(A644="",ISBLANK(Qualification!Q654)),"",IF(Qualification!Z654=TRUE,INDEX(codetform,MATCH(Qualification!Q654,libtform,0)),Qualification!Q654))</f>
        <v/>
      </c>
      <c r="K644" s="26" t="str">
        <f t="shared" si="10"/>
        <v/>
      </c>
      <c r="L644" s="104" t="str">
        <f>IF(OR(A644="",ISBLANK(Qualification!R654)),"",Qualification!R654)</f>
        <v/>
      </c>
      <c r="M644" s="50" t="str">
        <f>IF(OR(A644="",ISBLANK(Qualification!S654)),"",Qualification!S654)</f>
        <v/>
      </c>
      <c r="N644" s="50" t="str">
        <f>IF(OR(A644="",ISBLANK(Qualification!T654)),"",IF(Qualification!AC654=TRUE,INDEX(coderesult,MATCH(Qualification!T654,libresult,0)),Qualification!T654))</f>
        <v/>
      </c>
      <c r="O644" s="50" t="str">
        <f>IF(OR(A644="",ISBLANK(Qualification!U654),Qualification!U654="-"),"",IF(ISNA(MATCH(Qualification!U654,libtwolang,0)),Qualification!U654,IF(Qualification!AC654=TRUE,INDEX(codetwolang,MATCH(Qualification!U654,libtwolang,0)),Qualification!U654)))</f>
        <v/>
      </c>
      <c r="P644" s="50" t="str">
        <f>IF(OR(A644="",ISBLANK(Qualification!V654)),"",Qualification!V654)</f>
        <v/>
      </c>
    </row>
    <row r="645" spans="1:16">
      <c r="A645" s="26" t="str">
        <f>IF(Qualification!$A655&lt;&gt;"",IF(Qualification!C655&lt;&gt;"",IF(Qualification!C655="LOC.ID",CONCATENATE("LOC.",Qualification!AG$12),Qualification!C655),""),"")</f>
        <v/>
      </c>
      <c r="B645" s="51" t="str">
        <f>IF(A645&lt;&gt;"",Qualification!J655,"")</f>
        <v/>
      </c>
      <c r="C645" s="26" t="str">
        <f>IF(A645&lt;&gt;"",IF(Qualification!E655=TRUE,INDEX(codesex,MATCH(Qualification!D655,libsex,0)),Qualification!D655),"")</f>
        <v/>
      </c>
      <c r="D645" s="104" t="str">
        <f>IF(OR(A645="",ISBLANK(Qualification!F655)),"",Qualification!F655)</f>
        <v/>
      </c>
      <c r="E645" s="26" t="str">
        <f>IF(A645&lt;&gt;"",IF(Qualification!I655=TRUE,IF(INDEX(codegem,MATCH(Qualification!H655,libgem,0))&lt;8000,INDEX(codegem,MATCH(Qualification!H655,libgem,0)),""),Qualification!H655),"")</f>
        <v/>
      </c>
      <c r="F645" s="26" t="str">
        <f>IF(A645&lt;&gt;"",IF(Qualification!I655=TRUE,INDEX(codegemhist,MATCH(Qualification!H655,libgem,0)),""),"")</f>
        <v/>
      </c>
      <c r="G645" s="26" t="str">
        <f>IF(A645&lt;&gt;"",IF(Qualification!I655=TRUE,IF(INDEX(codegem,MATCH(Qualification!H655,libgem,0))&gt;=8000,INDEX(codegem,MATCH(Qualification!H655,libgem,0)),""),Qualification!H655),"")</f>
        <v/>
      </c>
      <c r="H645" s="26" t="str">
        <f>IF(A645&lt;&gt;"",IF(Qualification!Y655=TRUE,INDEX(libcatidinst,MATCH(Qualification!P655,libinst,0)),""),"")</f>
        <v/>
      </c>
      <c r="I645" s="26" t="str">
        <f>IF(OR(A645="",ISBLANK(Qualification!P655)),"",IF(Qualification!Y655=TRUE,INDEX(codeinst,MATCH(Qualification!P655,libinst,0)),Qualification!P655))</f>
        <v/>
      </c>
      <c r="J645" s="26" t="str">
        <f>IF(OR(A645="",ISBLANK(Qualification!Q655)),"",IF(Qualification!Z655=TRUE,INDEX(codetform,MATCH(Qualification!Q655,libtform,0)),Qualification!Q655))</f>
        <v/>
      </c>
      <c r="K645" s="26" t="str">
        <f t="shared" si="10"/>
        <v/>
      </c>
      <c r="L645" s="104" t="str">
        <f>IF(OR(A645="",ISBLANK(Qualification!R655)),"",Qualification!R655)</f>
        <v/>
      </c>
      <c r="M645" s="50" t="str">
        <f>IF(OR(A645="",ISBLANK(Qualification!S655)),"",Qualification!S655)</f>
        <v/>
      </c>
      <c r="N645" s="50" t="str">
        <f>IF(OR(A645="",ISBLANK(Qualification!T655)),"",IF(Qualification!AC655=TRUE,INDEX(coderesult,MATCH(Qualification!T655,libresult,0)),Qualification!T655))</f>
        <v/>
      </c>
      <c r="O645" s="50" t="str">
        <f>IF(OR(A645="",ISBLANK(Qualification!U655),Qualification!U655="-"),"",IF(ISNA(MATCH(Qualification!U655,libtwolang,0)),Qualification!U655,IF(Qualification!AC655=TRUE,INDEX(codetwolang,MATCH(Qualification!U655,libtwolang,0)),Qualification!U655)))</f>
        <v/>
      </c>
      <c r="P645" s="50" t="str">
        <f>IF(OR(A645="",ISBLANK(Qualification!V655)),"",Qualification!V655)</f>
        <v/>
      </c>
    </row>
    <row r="646" spans="1:16">
      <c r="A646" s="26" t="str">
        <f>IF(Qualification!$A656&lt;&gt;"",IF(Qualification!C656&lt;&gt;"",IF(Qualification!C656="LOC.ID",CONCATENATE("LOC.",Qualification!AG$12),Qualification!C656),""),"")</f>
        <v/>
      </c>
      <c r="B646" s="51" t="str">
        <f>IF(A646&lt;&gt;"",Qualification!J656,"")</f>
        <v/>
      </c>
      <c r="C646" s="26" t="str">
        <f>IF(A646&lt;&gt;"",IF(Qualification!E656=TRUE,INDEX(codesex,MATCH(Qualification!D656,libsex,0)),Qualification!D656),"")</f>
        <v/>
      </c>
      <c r="D646" s="104" t="str">
        <f>IF(OR(A646="",ISBLANK(Qualification!F656)),"",Qualification!F656)</f>
        <v/>
      </c>
      <c r="E646" s="26" t="str">
        <f>IF(A646&lt;&gt;"",IF(Qualification!I656=TRUE,IF(INDEX(codegem,MATCH(Qualification!H656,libgem,0))&lt;8000,INDEX(codegem,MATCH(Qualification!H656,libgem,0)),""),Qualification!H656),"")</f>
        <v/>
      </c>
      <c r="F646" s="26" t="str">
        <f>IF(A646&lt;&gt;"",IF(Qualification!I656=TRUE,INDEX(codegemhist,MATCH(Qualification!H656,libgem,0)),""),"")</f>
        <v/>
      </c>
      <c r="G646" s="26" t="str">
        <f>IF(A646&lt;&gt;"",IF(Qualification!I656=TRUE,IF(INDEX(codegem,MATCH(Qualification!H656,libgem,0))&gt;=8000,INDEX(codegem,MATCH(Qualification!H656,libgem,0)),""),Qualification!H656),"")</f>
        <v/>
      </c>
      <c r="H646" s="26" t="str">
        <f>IF(A646&lt;&gt;"",IF(Qualification!Y656=TRUE,INDEX(libcatidinst,MATCH(Qualification!P656,libinst,0)),""),"")</f>
        <v/>
      </c>
      <c r="I646" s="26" t="str">
        <f>IF(OR(A646="",ISBLANK(Qualification!P656)),"",IF(Qualification!Y656=TRUE,INDEX(codeinst,MATCH(Qualification!P656,libinst,0)),Qualification!P656))</f>
        <v/>
      </c>
      <c r="J646" s="26" t="str">
        <f>IF(OR(A646="",ISBLANK(Qualification!Q656)),"",IF(Qualification!Z656=TRUE,INDEX(codetform,MATCH(Qualification!Q656,libtform,0)),Qualification!Q656))</f>
        <v/>
      </c>
      <c r="K646" s="26" t="str">
        <f t="shared" si="10"/>
        <v/>
      </c>
      <c r="L646" s="104" t="str">
        <f>IF(OR(A646="",ISBLANK(Qualification!R656)),"",Qualification!R656)</f>
        <v/>
      </c>
      <c r="M646" s="50" t="str">
        <f>IF(OR(A646="",ISBLANK(Qualification!S656)),"",Qualification!S656)</f>
        <v/>
      </c>
      <c r="N646" s="50" t="str">
        <f>IF(OR(A646="",ISBLANK(Qualification!T656)),"",IF(Qualification!AC656=TRUE,INDEX(coderesult,MATCH(Qualification!T656,libresult,0)),Qualification!T656))</f>
        <v/>
      </c>
      <c r="O646" s="50" t="str">
        <f>IF(OR(A646="",ISBLANK(Qualification!U656),Qualification!U656="-"),"",IF(ISNA(MATCH(Qualification!U656,libtwolang,0)),Qualification!U656,IF(Qualification!AC656=TRUE,INDEX(codetwolang,MATCH(Qualification!U656,libtwolang,0)),Qualification!U656)))</f>
        <v/>
      </c>
      <c r="P646" s="50" t="str">
        <f>IF(OR(A646="",ISBLANK(Qualification!V656)),"",Qualification!V656)</f>
        <v/>
      </c>
    </row>
    <row r="647" spans="1:16">
      <c r="A647" s="26" t="str">
        <f>IF(Qualification!$A657&lt;&gt;"",IF(Qualification!C657&lt;&gt;"",IF(Qualification!C657="LOC.ID",CONCATENATE("LOC.",Qualification!AG$12),Qualification!C657),""),"")</f>
        <v/>
      </c>
      <c r="B647" s="51" t="str">
        <f>IF(A647&lt;&gt;"",Qualification!J657,"")</f>
        <v/>
      </c>
      <c r="C647" s="26" t="str">
        <f>IF(A647&lt;&gt;"",IF(Qualification!E657=TRUE,INDEX(codesex,MATCH(Qualification!D657,libsex,0)),Qualification!D657),"")</f>
        <v/>
      </c>
      <c r="D647" s="104" t="str">
        <f>IF(OR(A647="",ISBLANK(Qualification!F657)),"",Qualification!F657)</f>
        <v/>
      </c>
      <c r="E647" s="26" t="str">
        <f>IF(A647&lt;&gt;"",IF(Qualification!I657=TRUE,IF(INDEX(codegem,MATCH(Qualification!H657,libgem,0))&lt;8000,INDEX(codegem,MATCH(Qualification!H657,libgem,0)),""),Qualification!H657),"")</f>
        <v/>
      </c>
      <c r="F647" s="26" t="str">
        <f>IF(A647&lt;&gt;"",IF(Qualification!I657=TRUE,INDEX(codegemhist,MATCH(Qualification!H657,libgem,0)),""),"")</f>
        <v/>
      </c>
      <c r="G647" s="26" t="str">
        <f>IF(A647&lt;&gt;"",IF(Qualification!I657=TRUE,IF(INDEX(codegem,MATCH(Qualification!H657,libgem,0))&gt;=8000,INDEX(codegem,MATCH(Qualification!H657,libgem,0)),""),Qualification!H657),"")</f>
        <v/>
      </c>
      <c r="H647" s="26" t="str">
        <f>IF(A647&lt;&gt;"",IF(Qualification!Y657=TRUE,INDEX(libcatidinst,MATCH(Qualification!P657,libinst,0)),""),"")</f>
        <v/>
      </c>
      <c r="I647" s="26" t="str">
        <f>IF(OR(A647="",ISBLANK(Qualification!P657)),"",IF(Qualification!Y657=TRUE,INDEX(codeinst,MATCH(Qualification!P657,libinst,0)),Qualification!P657))</f>
        <v/>
      </c>
      <c r="J647" s="26" t="str">
        <f>IF(OR(A647="",ISBLANK(Qualification!Q657)),"",IF(Qualification!Z657=TRUE,INDEX(codetform,MATCH(Qualification!Q657,libtform,0)),Qualification!Q657))</f>
        <v/>
      </c>
      <c r="K647" s="26" t="str">
        <f t="shared" si="10"/>
        <v/>
      </c>
      <c r="L647" s="104" t="str">
        <f>IF(OR(A647="",ISBLANK(Qualification!R657)),"",Qualification!R657)</f>
        <v/>
      </c>
      <c r="M647" s="50" t="str">
        <f>IF(OR(A647="",ISBLANK(Qualification!S657)),"",Qualification!S657)</f>
        <v/>
      </c>
      <c r="N647" s="50" t="str">
        <f>IF(OR(A647="",ISBLANK(Qualification!T657)),"",IF(Qualification!AC657=TRUE,INDEX(coderesult,MATCH(Qualification!T657,libresult,0)),Qualification!T657))</f>
        <v/>
      </c>
      <c r="O647" s="50" t="str">
        <f>IF(OR(A647="",ISBLANK(Qualification!U657),Qualification!U657="-"),"",IF(ISNA(MATCH(Qualification!U657,libtwolang,0)),Qualification!U657,IF(Qualification!AC657=TRUE,INDEX(codetwolang,MATCH(Qualification!U657,libtwolang,0)),Qualification!U657)))</f>
        <v/>
      </c>
      <c r="P647" s="50" t="str">
        <f>IF(OR(A647="",ISBLANK(Qualification!V657)),"",Qualification!V657)</f>
        <v/>
      </c>
    </row>
    <row r="648" spans="1:16">
      <c r="A648" s="26" t="str">
        <f>IF(Qualification!$A658&lt;&gt;"",IF(Qualification!C658&lt;&gt;"",IF(Qualification!C658="LOC.ID",CONCATENATE("LOC.",Qualification!AG$12),Qualification!C658),""),"")</f>
        <v/>
      </c>
      <c r="B648" s="51" t="str">
        <f>IF(A648&lt;&gt;"",Qualification!J658,"")</f>
        <v/>
      </c>
      <c r="C648" s="26" t="str">
        <f>IF(A648&lt;&gt;"",IF(Qualification!E658=TRUE,INDEX(codesex,MATCH(Qualification!D658,libsex,0)),Qualification!D658),"")</f>
        <v/>
      </c>
      <c r="D648" s="104" t="str">
        <f>IF(OR(A648="",ISBLANK(Qualification!F658)),"",Qualification!F658)</f>
        <v/>
      </c>
      <c r="E648" s="26" t="str">
        <f>IF(A648&lt;&gt;"",IF(Qualification!I658=TRUE,IF(INDEX(codegem,MATCH(Qualification!H658,libgem,0))&lt;8000,INDEX(codegem,MATCH(Qualification!H658,libgem,0)),""),Qualification!H658),"")</f>
        <v/>
      </c>
      <c r="F648" s="26" t="str">
        <f>IF(A648&lt;&gt;"",IF(Qualification!I658=TRUE,INDEX(codegemhist,MATCH(Qualification!H658,libgem,0)),""),"")</f>
        <v/>
      </c>
      <c r="G648" s="26" t="str">
        <f>IF(A648&lt;&gt;"",IF(Qualification!I658=TRUE,IF(INDEX(codegem,MATCH(Qualification!H658,libgem,0))&gt;=8000,INDEX(codegem,MATCH(Qualification!H658,libgem,0)),""),Qualification!H658),"")</f>
        <v/>
      </c>
      <c r="H648" s="26" t="str">
        <f>IF(A648&lt;&gt;"",IF(Qualification!Y658=TRUE,INDEX(libcatidinst,MATCH(Qualification!P658,libinst,0)),""),"")</f>
        <v/>
      </c>
      <c r="I648" s="26" t="str">
        <f>IF(OR(A648="",ISBLANK(Qualification!P658)),"",IF(Qualification!Y658=TRUE,INDEX(codeinst,MATCH(Qualification!P658,libinst,0)),Qualification!P658))</f>
        <v/>
      </c>
      <c r="J648" s="26" t="str">
        <f>IF(OR(A648="",ISBLANK(Qualification!Q658)),"",IF(Qualification!Z658=TRUE,INDEX(codetform,MATCH(Qualification!Q658,libtform,0)),Qualification!Q658))</f>
        <v/>
      </c>
      <c r="K648" s="26" t="str">
        <f t="shared" si="10"/>
        <v/>
      </c>
      <c r="L648" s="104" t="str">
        <f>IF(OR(A648="",ISBLANK(Qualification!R658)),"",Qualification!R658)</f>
        <v/>
      </c>
      <c r="M648" s="50" t="str">
        <f>IF(OR(A648="",ISBLANK(Qualification!S658)),"",Qualification!S658)</f>
        <v/>
      </c>
      <c r="N648" s="50" t="str">
        <f>IF(OR(A648="",ISBLANK(Qualification!T658)),"",IF(Qualification!AC658=TRUE,INDEX(coderesult,MATCH(Qualification!T658,libresult,0)),Qualification!T658))</f>
        <v/>
      </c>
      <c r="O648" s="50" t="str">
        <f>IF(OR(A648="",ISBLANK(Qualification!U658),Qualification!U658="-"),"",IF(ISNA(MATCH(Qualification!U658,libtwolang,0)),Qualification!U658,IF(Qualification!AC658=TRUE,INDEX(codetwolang,MATCH(Qualification!U658,libtwolang,0)),Qualification!U658)))</f>
        <v/>
      </c>
      <c r="P648" s="50" t="str">
        <f>IF(OR(A648="",ISBLANK(Qualification!V658)),"",Qualification!V658)</f>
        <v/>
      </c>
    </row>
    <row r="649" spans="1:16">
      <c r="A649" s="26" t="str">
        <f>IF(Qualification!$A659&lt;&gt;"",IF(Qualification!C659&lt;&gt;"",IF(Qualification!C659="LOC.ID",CONCATENATE("LOC.",Qualification!AG$12),Qualification!C659),""),"")</f>
        <v/>
      </c>
      <c r="B649" s="51" t="str">
        <f>IF(A649&lt;&gt;"",Qualification!J659,"")</f>
        <v/>
      </c>
      <c r="C649" s="26" t="str">
        <f>IF(A649&lt;&gt;"",IF(Qualification!E659=TRUE,INDEX(codesex,MATCH(Qualification!D659,libsex,0)),Qualification!D659),"")</f>
        <v/>
      </c>
      <c r="D649" s="104" t="str">
        <f>IF(OR(A649="",ISBLANK(Qualification!F659)),"",Qualification!F659)</f>
        <v/>
      </c>
      <c r="E649" s="26" t="str">
        <f>IF(A649&lt;&gt;"",IF(Qualification!I659=TRUE,IF(INDEX(codegem,MATCH(Qualification!H659,libgem,0))&lt;8000,INDEX(codegem,MATCH(Qualification!H659,libgem,0)),""),Qualification!H659),"")</f>
        <v/>
      </c>
      <c r="F649" s="26" t="str">
        <f>IF(A649&lt;&gt;"",IF(Qualification!I659=TRUE,INDEX(codegemhist,MATCH(Qualification!H659,libgem,0)),""),"")</f>
        <v/>
      </c>
      <c r="G649" s="26" t="str">
        <f>IF(A649&lt;&gt;"",IF(Qualification!I659=TRUE,IF(INDEX(codegem,MATCH(Qualification!H659,libgem,0))&gt;=8000,INDEX(codegem,MATCH(Qualification!H659,libgem,0)),""),Qualification!H659),"")</f>
        <v/>
      </c>
      <c r="H649" s="26" t="str">
        <f>IF(A649&lt;&gt;"",IF(Qualification!Y659=TRUE,INDEX(libcatidinst,MATCH(Qualification!P659,libinst,0)),""),"")</f>
        <v/>
      </c>
      <c r="I649" s="26" t="str">
        <f>IF(OR(A649="",ISBLANK(Qualification!P659)),"",IF(Qualification!Y659=TRUE,INDEX(codeinst,MATCH(Qualification!P659,libinst,0)),Qualification!P659))</f>
        <v/>
      </c>
      <c r="J649" s="26" t="str">
        <f>IF(OR(A649="",ISBLANK(Qualification!Q659)),"",IF(Qualification!Z659=TRUE,INDEX(codetform,MATCH(Qualification!Q659,libtform,0)),Qualification!Q659))</f>
        <v/>
      </c>
      <c r="K649" s="26" t="str">
        <f t="shared" si="10"/>
        <v/>
      </c>
      <c r="L649" s="104" t="str">
        <f>IF(OR(A649="",ISBLANK(Qualification!R659)),"",Qualification!R659)</f>
        <v/>
      </c>
      <c r="M649" s="50" t="str">
        <f>IF(OR(A649="",ISBLANK(Qualification!S659)),"",Qualification!S659)</f>
        <v/>
      </c>
      <c r="N649" s="50" t="str">
        <f>IF(OR(A649="",ISBLANK(Qualification!T659)),"",IF(Qualification!AC659=TRUE,INDEX(coderesult,MATCH(Qualification!T659,libresult,0)),Qualification!T659))</f>
        <v/>
      </c>
      <c r="O649" s="50" t="str">
        <f>IF(OR(A649="",ISBLANK(Qualification!U659),Qualification!U659="-"),"",IF(ISNA(MATCH(Qualification!U659,libtwolang,0)),Qualification!U659,IF(Qualification!AC659=TRUE,INDEX(codetwolang,MATCH(Qualification!U659,libtwolang,0)),Qualification!U659)))</f>
        <v/>
      </c>
      <c r="P649" s="50" t="str">
        <f>IF(OR(A649="",ISBLANK(Qualification!V659)),"",Qualification!V659)</f>
        <v/>
      </c>
    </row>
    <row r="650" spans="1:16">
      <c r="A650" s="26" t="str">
        <f>IF(Qualification!$A660&lt;&gt;"",IF(Qualification!C660&lt;&gt;"",IF(Qualification!C660="LOC.ID",CONCATENATE("LOC.",Qualification!AG$12),Qualification!C660),""),"")</f>
        <v/>
      </c>
      <c r="B650" s="51" t="str">
        <f>IF(A650&lt;&gt;"",Qualification!J660,"")</f>
        <v/>
      </c>
      <c r="C650" s="26" t="str">
        <f>IF(A650&lt;&gt;"",IF(Qualification!E660=TRUE,INDEX(codesex,MATCH(Qualification!D660,libsex,0)),Qualification!D660),"")</f>
        <v/>
      </c>
      <c r="D650" s="104" t="str">
        <f>IF(OR(A650="",ISBLANK(Qualification!F660)),"",Qualification!F660)</f>
        <v/>
      </c>
      <c r="E650" s="26" t="str">
        <f>IF(A650&lt;&gt;"",IF(Qualification!I660=TRUE,IF(INDEX(codegem,MATCH(Qualification!H660,libgem,0))&lt;8000,INDEX(codegem,MATCH(Qualification!H660,libgem,0)),""),Qualification!H660),"")</f>
        <v/>
      </c>
      <c r="F650" s="26" t="str">
        <f>IF(A650&lt;&gt;"",IF(Qualification!I660=TRUE,INDEX(codegemhist,MATCH(Qualification!H660,libgem,0)),""),"")</f>
        <v/>
      </c>
      <c r="G650" s="26" t="str">
        <f>IF(A650&lt;&gt;"",IF(Qualification!I660=TRUE,IF(INDEX(codegem,MATCH(Qualification!H660,libgem,0))&gt;=8000,INDEX(codegem,MATCH(Qualification!H660,libgem,0)),""),Qualification!H660),"")</f>
        <v/>
      </c>
      <c r="H650" s="26" t="str">
        <f>IF(A650&lt;&gt;"",IF(Qualification!Y660=TRUE,INDEX(libcatidinst,MATCH(Qualification!P660,libinst,0)),""),"")</f>
        <v/>
      </c>
      <c r="I650" s="26" t="str">
        <f>IF(OR(A650="",ISBLANK(Qualification!P660)),"",IF(Qualification!Y660=TRUE,INDEX(codeinst,MATCH(Qualification!P660,libinst,0)),Qualification!P660))</f>
        <v/>
      </c>
      <c r="J650" s="26" t="str">
        <f>IF(OR(A650="",ISBLANK(Qualification!Q660)),"",IF(Qualification!Z660=TRUE,INDEX(codetform,MATCH(Qualification!Q660,libtform,0)),Qualification!Q660))</f>
        <v/>
      </c>
      <c r="K650" s="26" t="str">
        <f t="shared" si="10"/>
        <v/>
      </c>
      <c r="L650" s="104" t="str">
        <f>IF(OR(A650="",ISBLANK(Qualification!R660)),"",Qualification!R660)</f>
        <v/>
      </c>
      <c r="M650" s="50" t="str">
        <f>IF(OR(A650="",ISBLANK(Qualification!S660)),"",Qualification!S660)</f>
        <v/>
      </c>
      <c r="N650" s="50" t="str">
        <f>IF(OR(A650="",ISBLANK(Qualification!T660)),"",IF(Qualification!AC660=TRUE,INDEX(coderesult,MATCH(Qualification!T660,libresult,0)),Qualification!T660))</f>
        <v/>
      </c>
      <c r="O650" s="50" t="str">
        <f>IF(OR(A650="",ISBLANK(Qualification!U660),Qualification!U660="-"),"",IF(ISNA(MATCH(Qualification!U660,libtwolang,0)),Qualification!U660,IF(Qualification!AC660=TRUE,INDEX(codetwolang,MATCH(Qualification!U660,libtwolang,0)),Qualification!U660)))</f>
        <v/>
      </c>
      <c r="P650" s="50" t="str">
        <f>IF(OR(A650="",ISBLANK(Qualification!V660)),"",Qualification!V660)</f>
        <v/>
      </c>
    </row>
    <row r="651" spans="1:16">
      <c r="A651" s="26" t="str">
        <f>IF(Qualification!$A661&lt;&gt;"",IF(Qualification!C661&lt;&gt;"",IF(Qualification!C661="LOC.ID",CONCATENATE("LOC.",Qualification!AG$12),Qualification!C661),""),"")</f>
        <v/>
      </c>
      <c r="B651" s="51" t="str">
        <f>IF(A651&lt;&gt;"",Qualification!J661,"")</f>
        <v/>
      </c>
      <c r="C651" s="26" t="str">
        <f>IF(A651&lt;&gt;"",IF(Qualification!E661=TRUE,INDEX(codesex,MATCH(Qualification!D661,libsex,0)),Qualification!D661),"")</f>
        <v/>
      </c>
      <c r="D651" s="104" t="str">
        <f>IF(OR(A651="",ISBLANK(Qualification!F661)),"",Qualification!F661)</f>
        <v/>
      </c>
      <c r="E651" s="26" t="str">
        <f>IF(A651&lt;&gt;"",IF(Qualification!I661=TRUE,IF(INDEX(codegem,MATCH(Qualification!H661,libgem,0))&lt;8000,INDEX(codegem,MATCH(Qualification!H661,libgem,0)),""),Qualification!H661),"")</f>
        <v/>
      </c>
      <c r="F651" s="26" t="str">
        <f>IF(A651&lt;&gt;"",IF(Qualification!I661=TRUE,INDEX(codegemhist,MATCH(Qualification!H661,libgem,0)),""),"")</f>
        <v/>
      </c>
      <c r="G651" s="26" t="str">
        <f>IF(A651&lt;&gt;"",IF(Qualification!I661=TRUE,IF(INDEX(codegem,MATCH(Qualification!H661,libgem,0))&gt;=8000,INDEX(codegem,MATCH(Qualification!H661,libgem,0)),""),Qualification!H661),"")</f>
        <v/>
      </c>
      <c r="H651" s="26" t="str">
        <f>IF(A651&lt;&gt;"",IF(Qualification!Y661=TRUE,INDEX(libcatidinst,MATCH(Qualification!P661,libinst,0)),""),"")</f>
        <v/>
      </c>
      <c r="I651" s="26" t="str">
        <f>IF(OR(A651="",ISBLANK(Qualification!P661)),"",IF(Qualification!Y661=TRUE,INDEX(codeinst,MATCH(Qualification!P661,libinst,0)),Qualification!P661))</f>
        <v/>
      </c>
      <c r="J651" s="26" t="str">
        <f>IF(OR(A651="",ISBLANK(Qualification!Q661)),"",IF(Qualification!Z661=TRUE,INDEX(codetform,MATCH(Qualification!Q661,libtform,0)),Qualification!Q661))</f>
        <v/>
      </c>
      <c r="K651" s="26" t="str">
        <f t="shared" si="10"/>
        <v/>
      </c>
      <c r="L651" s="104" t="str">
        <f>IF(OR(A651="",ISBLANK(Qualification!R661)),"",Qualification!R661)</f>
        <v/>
      </c>
      <c r="M651" s="50" t="str">
        <f>IF(OR(A651="",ISBLANK(Qualification!S661)),"",Qualification!S661)</f>
        <v/>
      </c>
      <c r="N651" s="50" t="str">
        <f>IF(OR(A651="",ISBLANK(Qualification!T661)),"",IF(Qualification!AC661=TRUE,INDEX(coderesult,MATCH(Qualification!T661,libresult,0)),Qualification!T661))</f>
        <v/>
      </c>
      <c r="O651" s="50" t="str">
        <f>IF(OR(A651="",ISBLANK(Qualification!U661),Qualification!U661="-"),"",IF(ISNA(MATCH(Qualification!U661,libtwolang,0)),Qualification!U661,IF(Qualification!AC661=TRUE,INDEX(codetwolang,MATCH(Qualification!U661,libtwolang,0)),Qualification!U661)))</f>
        <v/>
      </c>
      <c r="P651" s="50" t="str">
        <f>IF(OR(A651="",ISBLANK(Qualification!V661)),"",Qualification!V661)</f>
        <v/>
      </c>
    </row>
    <row r="652" spans="1:16">
      <c r="A652" s="26" t="str">
        <f>IF(Qualification!$A662&lt;&gt;"",IF(Qualification!C662&lt;&gt;"",IF(Qualification!C662="LOC.ID",CONCATENATE("LOC.",Qualification!AG$12),Qualification!C662),""),"")</f>
        <v/>
      </c>
      <c r="B652" s="51" t="str">
        <f>IF(A652&lt;&gt;"",Qualification!J662,"")</f>
        <v/>
      </c>
      <c r="C652" s="26" t="str">
        <f>IF(A652&lt;&gt;"",IF(Qualification!E662=TRUE,INDEX(codesex,MATCH(Qualification!D662,libsex,0)),Qualification!D662),"")</f>
        <v/>
      </c>
      <c r="D652" s="104" t="str">
        <f>IF(OR(A652="",ISBLANK(Qualification!F662)),"",Qualification!F662)</f>
        <v/>
      </c>
      <c r="E652" s="26" t="str">
        <f>IF(A652&lt;&gt;"",IF(Qualification!I662=TRUE,IF(INDEX(codegem,MATCH(Qualification!H662,libgem,0))&lt;8000,INDEX(codegem,MATCH(Qualification!H662,libgem,0)),""),Qualification!H662),"")</f>
        <v/>
      </c>
      <c r="F652" s="26" t="str">
        <f>IF(A652&lt;&gt;"",IF(Qualification!I662=TRUE,INDEX(codegemhist,MATCH(Qualification!H662,libgem,0)),""),"")</f>
        <v/>
      </c>
      <c r="G652" s="26" t="str">
        <f>IF(A652&lt;&gt;"",IF(Qualification!I662=TRUE,IF(INDEX(codegem,MATCH(Qualification!H662,libgem,0))&gt;=8000,INDEX(codegem,MATCH(Qualification!H662,libgem,0)),""),Qualification!H662),"")</f>
        <v/>
      </c>
      <c r="H652" s="26" t="str">
        <f>IF(A652&lt;&gt;"",IF(Qualification!Y662=TRUE,INDEX(libcatidinst,MATCH(Qualification!P662,libinst,0)),""),"")</f>
        <v/>
      </c>
      <c r="I652" s="26" t="str">
        <f>IF(OR(A652="",ISBLANK(Qualification!P662)),"",IF(Qualification!Y662=TRUE,INDEX(codeinst,MATCH(Qualification!P662,libinst,0)),Qualification!P662))</f>
        <v/>
      </c>
      <c r="J652" s="26" t="str">
        <f>IF(OR(A652="",ISBLANK(Qualification!Q662)),"",IF(Qualification!Z662=TRUE,INDEX(codetform,MATCH(Qualification!Q662,libtform,0)),Qualification!Q662))</f>
        <v/>
      </c>
      <c r="K652" s="26" t="str">
        <f t="shared" si="10"/>
        <v/>
      </c>
      <c r="L652" s="104" t="str">
        <f>IF(OR(A652="",ISBLANK(Qualification!R662)),"",Qualification!R662)</f>
        <v/>
      </c>
      <c r="M652" s="50" t="str">
        <f>IF(OR(A652="",ISBLANK(Qualification!S662)),"",Qualification!S662)</f>
        <v/>
      </c>
      <c r="N652" s="50" t="str">
        <f>IF(OR(A652="",ISBLANK(Qualification!T662)),"",IF(Qualification!AC662=TRUE,INDEX(coderesult,MATCH(Qualification!T662,libresult,0)),Qualification!T662))</f>
        <v/>
      </c>
      <c r="O652" s="50" t="str">
        <f>IF(OR(A652="",ISBLANK(Qualification!U662),Qualification!U662="-"),"",IF(ISNA(MATCH(Qualification!U662,libtwolang,0)),Qualification!U662,IF(Qualification!AC662=TRUE,INDEX(codetwolang,MATCH(Qualification!U662,libtwolang,0)),Qualification!U662)))</f>
        <v/>
      </c>
      <c r="P652" s="50" t="str">
        <f>IF(OR(A652="",ISBLANK(Qualification!V662)),"",Qualification!V662)</f>
        <v/>
      </c>
    </row>
    <row r="653" spans="1:16">
      <c r="A653" s="26" t="str">
        <f>IF(Qualification!$A663&lt;&gt;"",IF(Qualification!C663&lt;&gt;"",IF(Qualification!C663="LOC.ID",CONCATENATE("LOC.",Qualification!AG$12),Qualification!C663),""),"")</f>
        <v/>
      </c>
      <c r="B653" s="51" t="str">
        <f>IF(A653&lt;&gt;"",Qualification!J663,"")</f>
        <v/>
      </c>
      <c r="C653" s="26" t="str">
        <f>IF(A653&lt;&gt;"",IF(Qualification!E663=TRUE,INDEX(codesex,MATCH(Qualification!D663,libsex,0)),Qualification!D663),"")</f>
        <v/>
      </c>
      <c r="D653" s="104" t="str">
        <f>IF(OR(A653="",ISBLANK(Qualification!F663)),"",Qualification!F663)</f>
        <v/>
      </c>
      <c r="E653" s="26" t="str">
        <f>IF(A653&lt;&gt;"",IF(Qualification!I663=TRUE,IF(INDEX(codegem,MATCH(Qualification!H663,libgem,0))&lt;8000,INDEX(codegem,MATCH(Qualification!H663,libgem,0)),""),Qualification!H663),"")</f>
        <v/>
      </c>
      <c r="F653" s="26" t="str">
        <f>IF(A653&lt;&gt;"",IF(Qualification!I663=TRUE,INDEX(codegemhist,MATCH(Qualification!H663,libgem,0)),""),"")</f>
        <v/>
      </c>
      <c r="G653" s="26" t="str">
        <f>IF(A653&lt;&gt;"",IF(Qualification!I663=TRUE,IF(INDEX(codegem,MATCH(Qualification!H663,libgem,0))&gt;=8000,INDEX(codegem,MATCH(Qualification!H663,libgem,0)),""),Qualification!H663),"")</f>
        <v/>
      </c>
      <c r="H653" s="26" t="str">
        <f>IF(A653&lt;&gt;"",IF(Qualification!Y663=TRUE,INDEX(libcatidinst,MATCH(Qualification!P663,libinst,0)),""),"")</f>
        <v/>
      </c>
      <c r="I653" s="26" t="str">
        <f>IF(OR(A653="",ISBLANK(Qualification!P663)),"",IF(Qualification!Y663=TRUE,INDEX(codeinst,MATCH(Qualification!P663,libinst,0)),Qualification!P663))</f>
        <v/>
      </c>
      <c r="J653" s="26" t="str">
        <f>IF(OR(A653="",ISBLANK(Qualification!Q663)),"",IF(Qualification!Z663=TRUE,INDEX(codetform,MATCH(Qualification!Q663,libtform,0)),Qualification!Q663))</f>
        <v/>
      </c>
      <c r="K653" s="26" t="str">
        <f t="shared" si="10"/>
        <v/>
      </c>
      <c r="L653" s="104" t="str">
        <f>IF(OR(A653="",ISBLANK(Qualification!R663)),"",Qualification!R663)</f>
        <v/>
      </c>
      <c r="M653" s="50" t="str">
        <f>IF(OR(A653="",ISBLANK(Qualification!S663)),"",Qualification!S663)</f>
        <v/>
      </c>
      <c r="N653" s="50" t="str">
        <f>IF(OR(A653="",ISBLANK(Qualification!T663)),"",IF(Qualification!AC663=TRUE,INDEX(coderesult,MATCH(Qualification!T663,libresult,0)),Qualification!T663))</f>
        <v/>
      </c>
      <c r="O653" s="50" t="str">
        <f>IF(OR(A653="",ISBLANK(Qualification!U663),Qualification!U663="-"),"",IF(ISNA(MATCH(Qualification!U663,libtwolang,0)),Qualification!U663,IF(Qualification!AC663=TRUE,INDEX(codetwolang,MATCH(Qualification!U663,libtwolang,0)),Qualification!U663)))</f>
        <v/>
      </c>
      <c r="P653" s="50" t="str">
        <f>IF(OR(A653="",ISBLANK(Qualification!V663)),"",Qualification!V663)</f>
        <v/>
      </c>
    </row>
    <row r="654" spans="1:16">
      <c r="A654" s="26" t="str">
        <f>IF(Qualification!$A664&lt;&gt;"",IF(Qualification!C664&lt;&gt;"",IF(Qualification!C664="LOC.ID",CONCATENATE("LOC.",Qualification!AG$12),Qualification!C664),""),"")</f>
        <v/>
      </c>
      <c r="B654" s="51" t="str">
        <f>IF(A654&lt;&gt;"",Qualification!J664,"")</f>
        <v/>
      </c>
      <c r="C654" s="26" t="str">
        <f>IF(A654&lt;&gt;"",IF(Qualification!E664=TRUE,INDEX(codesex,MATCH(Qualification!D664,libsex,0)),Qualification!D664),"")</f>
        <v/>
      </c>
      <c r="D654" s="104" t="str">
        <f>IF(OR(A654="",ISBLANK(Qualification!F664)),"",Qualification!F664)</f>
        <v/>
      </c>
      <c r="E654" s="26" t="str">
        <f>IF(A654&lt;&gt;"",IF(Qualification!I664=TRUE,IF(INDEX(codegem,MATCH(Qualification!H664,libgem,0))&lt;8000,INDEX(codegem,MATCH(Qualification!H664,libgem,0)),""),Qualification!H664),"")</f>
        <v/>
      </c>
      <c r="F654" s="26" t="str">
        <f>IF(A654&lt;&gt;"",IF(Qualification!I664=TRUE,INDEX(codegemhist,MATCH(Qualification!H664,libgem,0)),""),"")</f>
        <v/>
      </c>
      <c r="G654" s="26" t="str">
        <f>IF(A654&lt;&gt;"",IF(Qualification!I664=TRUE,IF(INDEX(codegem,MATCH(Qualification!H664,libgem,0))&gt;=8000,INDEX(codegem,MATCH(Qualification!H664,libgem,0)),""),Qualification!H664),"")</f>
        <v/>
      </c>
      <c r="H654" s="26" t="str">
        <f>IF(A654&lt;&gt;"",IF(Qualification!Y664=TRUE,INDEX(libcatidinst,MATCH(Qualification!P664,libinst,0)),""),"")</f>
        <v/>
      </c>
      <c r="I654" s="26" t="str">
        <f>IF(OR(A654="",ISBLANK(Qualification!P664)),"",IF(Qualification!Y664=TRUE,INDEX(codeinst,MATCH(Qualification!P664,libinst,0)),Qualification!P664))</f>
        <v/>
      </c>
      <c r="J654" s="26" t="str">
        <f>IF(OR(A654="",ISBLANK(Qualification!Q664)),"",IF(Qualification!Z664=TRUE,INDEX(codetform,MATCH(Qualification!Q664,libtform,0)),Qualification!Q664))</f>
        <v/>
      </c>
      <c r="K654" s="26" t="str">
        <f t="shared" si="10"/>
        <v/>
      </c>
      <c r="L654" s="104" t="str">
        <f>IF(OR(A654="",ISBLANK(Qualification!R664)),"",Qualification!R664)</f>
        <v/>
      </c>
      <c r="M654" s="50" t="str">
        <f>IF(OR(A654="",ISBLANK(Qualification!S664)),"",Qualification!S664)</f>
        <v/>
      </c>
      <c r="N654" s="50" t="str">
        <f>IF(OR(A654="",ISBLANK(Qualification!T664)),"",IF(Qualification!AC664=TRUE,INDEX(coderesult,MATCH(Qualification!T664,libresult,0)),Qualification!T664))</f>
        <v/>
      </c>
      <c r="O654" s="50" t="str">
        <f>IF(OR(A654="",ISBLANK(Qualification!U664),Qualification!U664="-"),"",IF(ISNA(MATCH(Qualification!U664,libtwolang,0)),Qualification!U664,IF(Qualification!AC664=TRUE,INDEX(codetwolang,MATCH(Qualification!U664,libtwolang,0)),Qualification!U664)))</f>
        <v/>
      </c>
      <c r="P654" s="50" t="str">
        <f>IF(OR(A654="",ISBLANK(Qualification!V664)),"",Qualification!V664)</f>
        <v/>
      </c>
    </row>
    <row r="655" spans="1:16">
      <c r="A655" s="26" t="str">
        <f>IF(Qualification!$A665&lt;&gt;"",IF(Qualification!C665&lt;&gt;"",IF(Qualification!C665="LOC.ID",CONCATENATE("LOC.",Qualification!AG$12),Qualification!C665),""),"")</f>
        <v/>
      </c>
      <c r="B655" s="51" t="str">
        <f>IF(A655&lt;&gt;"",Qualification!J665,"")</f>
        <v/>
      </c>
      <c r="C655" s="26" t="str">
        <f>IF(A655&lt;&gt;"",IF(Qualification!E665=TRUE,INDEX(codesex,MATCH(Qualification!D665,libsex,0)),Qualification!D665),"")</f>
        <v/>
      </c>
      <c r="D655" s="104" t="str">
        <f>IF(OR(A655="",ISBLANK(Qualification!F665)),"",Qualification!F665)</f>
        <v/>
      </c>
      <c r="E655" s="26" t="str">
        <f>IF(A655&lt;&gt;"",IF(Qualification!I665=TRUE,IF(INDEX(codegem,MATCH(Qualification!H665,libgem,0))&lt;8000,INDEX(codegem,MATCH(Qualification!H665,libgem,0)),""),Qualification!H665),"")</f>
        <v/>
      </c>
      <c r="F655" s="26" t="str">
        <f>IF(A655&lt;&gt;"",IF(Qualification!I665=TRUE,INDEX(codegemhist,MATCH(Qualification!H665,libgem,0)),""),"")</f>
        <v/>
      </c>
      <c r="G655" s="26" t="str">
        <f>IF(A655&lt;&gt;"",IF(Qualification!I665=TRUE,IF(INDEX(codegem,MATCH(Qualification!H665,libgem,0))&gt;=8000,INDEX(codegem,MATCH(Qualification!H665,libgem,0)),""),Qualification!H665),"")</f>
        <v/>
      </c>
      <c r="H655" s="26" t="str">
        <f>IF(A655&lt;&gt;"",IF(Qualification!Y665=TRUE,INDEX(libcatidinst,MATCH(Qualification!P665,libinst,0)),""),"")</f>
        <v/>
      </c>
      <c r="I655" s="26" t="str">
        <f>IF(OR(A655="",ISBLANK(Qualification!P665)),"",IF(Qualification!Y665=TRUE,INDEX(codeinst,MATCH(Qualification!P665,libinst,0)),Qualification!P665))</f>
        <v/>
      </c>
      <c r="J655" s="26" t="str">
        <f>IF(OR(A655="",ISBLANK(Qualification!Q665)),"",IF(Qualification!Z665=TRUE,INDEX(codetform,MATCH(Qualification!Q665,libtform,0)),Qualification!Q665))</f>
        <v/>
      </c>
      <c r="K655" s="26" t="str">
        <f t="shared" si="10"/>
        <v/>
      </c>
      <c r="L655" s="104" t="str">
        <f>IF(OR(A655="",ISBLANK(Qualification!R665)),"",Qualification!R665)</f>
        <v/>
      </c>
      <c r="M655" s="50" t="str">
        <f>IF(OR(A655="",ISBLANK(Qualification!S665)),"",Qualification!S665)</f>
        <v/>
      </c>
      <c r="N655" s="50" t="str">
        <f>IF(OR(A655="",ISBLANK(Qualification!T665)),"",IF(Qualification!AC665=TRUE,INDEX(coderesult,MATCH(Qualification!T665,libresult,0)),Qualification!T665))</f>
        <v/>
      </c>
      <c r="O655" s="50" t="str">
        <f>IF(OR(A655="",ISBLANK(Qualification!U665),Qualification!U665="-"),"",IF(ISNA(MATCH(Qualification!U665,libtwolang,0)),Qualification!U665,IF(Qualification!AC665=TRUE,INDEX(codetwolang,MATCH(Qualification!U665,libtwolang,0)),Qualification!U665)))</f>
        <v/>
      </c>
      <c r="P655" s="50" t="str">
        <f>IF(OR(A655="",ISBLANK(Qualification!V665)),"",Qualification!V665)</f>
        <v/>
      </c>
    </row>
    <row r="656" spans="1:16">
      <c r="A656" s="26" t="str">
        <f>IF(Qualification!$A666&lt;&gt;"",IF(Qualification!C666&lt;&gt;"",IF(Qualification!C666="LOC.ID",CONCATENATE("LOC.",Qualification!AG$12),Qualification!C666),""),"")</f>
        <v/>
      </c>
      <c r="B656" s="51" t="str">
        <f>IF(A656&lt;&gt;"",Qualification!J666,"")</f>
        <v/>
      </c>
      <c r="C656" s="26" t="str">
        <f>IF(A656&lt;&gt;"",IF(Qualification!E666=TRUE,INDEX(codesex,MATCH(Qualification!D666,libsex,0)),Qualification!D666),"")</f>
        <v/>
      </c>
      <c r="D656" s="104" t="str">
        <f>IF(OR(A656="",ISBLANK(Qualification!F666)),"",Qualification!F666)</f>
        <v/>
      </c>
      <c r="E656" s="26" t="str">
        <f>IF(A656&lt;&gt;"",IF(Qualification!I666=TRUE,IF(INDEX(codegem,MATCH(Qualification!H666,libgem,0))&lt;8000,INDEX(codegem,MATCH(Qualification!H666,libgem,0)),""),Qualification!H666),"")</f>
        <v/>
      </c>
      <c r="F656" s="26" t="str">
        <f>IF(A656&lt;&gt;"",IF(Qualification!I666=TRUE,INDEX(codegemhist,MATCH(Qualification!H666,libgem,0)),""),"")</f>
        <v/>
      </c>
      <c r="G656" s="26" t="str">
        <f>IF(A656&lt;&gt;"",IF(Qualification!I666=TRUE,IF(INDEX(codegem,MATCH(Qualification!H666,libgem,0))&gt;=8000,INDEX(codegem,MATCH(Qualification!H666,libgem,0)),""),Qualification!H666),"")</f>
        <v/>
      </c>
      <c r="H656" s="26" t="str">
        <f>IF(A656&lt;&gt;"",IF(Qualification!Y666=TRUE,INDEX(libcatidinst,MATCH(Qualification!P666,libinst,0)),""),"")</f>
        <v/>
      </c>
      <c r="I656" s="26" t="str">
        <f>IF(OR(A656="",ISBLANK(Qualification!P666)),"",IF(Qualification!Y666=TRUE,INDEX(codeinst,MATCH(Qualification!P666,libinst,0)),Qualification!P666))</f>
        <v/>
      </c>
      <c r="J656" s="26" t="str">
        <f>IF(OR(A656="",ISBLANK(Qualification!Q666)),"",IF(Qualification!Z666=TRUE,INDEX(codetform,MATCH(Qualification!Q666,libtform,0)),Qualification!Q666))</f>
        <v/>
      </c>
      <c r="K656" s="26" t="str">
        <f t="shared" si="10"/>
        <v/>
      </c>
      <c r="L656" s="104" t="str">
        <f>IF(OR(A656="",ISBLANK(Qualification!R666)),"",Qualification!R666)</f>
        <v/>
      </c>
      <c r="M656" s="50" t="str">
        <f>IF(OR(A656="",ISBLANK(Qualification!S666)),"",Qualification!S666)</f>
        <v/>
      </c>
      <c r="N656" s="50" t="str">
        <f>IF(OR(A656="",ISBLANK(Qualification!T666)),"",IF(Qualification!AC666=TRUE,INDEX(coderesult,MATCH(Qualification!T666,libresult,0)),Qualification!T666))</f>
        <v/>
      </c>
      <c r="O656" s="50" t="str">
        <f>IF(OR(A656="",ISBLANK(Qualification!U666),Qualification!U666="-"),"",IF(ISNA(MATCH(Qualification!U666,libtwolang,0)),Qualification!U666,IF(Qualification!AC666=TRUE,INDEX(codetwolang,MATCH(Qualification!U666,libtwolang,0)),Qualification!U666)))</f>
        <v/>
      </c>
      <c r="P656" s="50" t="str">
        <f>IF(OR(A656="",ISBLANK(Qualification!V666)),"",Qualification!V666)</f>
        <v/>
      </c>
    </row>
    <row r="657" spans="1:16">
      <c r="A657" s="26" t="str">
        <f>IF(Qualification!$A667&lt;&gt;"",IF(Qualification!C667&lt;&gt;"",IF(Qualification!C667="LOC.ID",CONCATENATE("LOC.",Qualification!AG$12),Qualification!C667),""),"")</f>
        <v/>
      </c>
      <c r="B657" s="51" t="str">
        <f>IF(A657&lt;&gt;"",Qualification!J667,"")</f>
        <v/>
      </c>
      <c r="C657" s="26" t="str">
        <f>IF(A657&lt;&gt;"",IF(Qualification!E667=TRUE,INDEX(codesex,MATCH(Qualification!D667,libsex,0)),Qualification!D667),"")</f>
        <v/>
      </c>
      <c r="D657" s="104" t="str">
        <f>IF(OR(A657="",ISBLANK(Qualification!F667)),"",Qualification!F667)</f>
        <v/>
      </c>
      <c r="E657" s="26" t="str">
        <f>IF(A657&lt;&gt;"",IF(Qualification!I667=TRUE,IF(INDEX(codegem,MATCH(Qualification!H667,libgem,0))&lt;8000,INDEX(codegem,MATCH(Qualification!H667,libgem,0)),""),Qualification!H667),"")</f>
        <v/>
      </c>
      <c r="F657" s="26" t="str">
        <f>IF(A657&lt;&gt;"",IF(Qualification!I667=TRUE,INDEX(codegemhist,MATCH(Qualification!H667,libgem,0)),""),"")</f>
        <v/>
      </c>
      <c r="G657" s="26" t="str">
        <f>IF(A657&lt;&gt;"",IF(Qualification!I667=TRUE,IF(INDEX(codegem,MATCH(Qualification!H667,libgem,0))&gt;=8000,INDEX(codegem,MATCH(Qualification!H667,libgem,0)),""),Qualification!H667),"")</f>
        <v/>
      </c>
      <c r="H657" s="26" t="str">
        <f>IF(A657&lt;&gt;"",IF(Qualification!Y667=TRUE,INDEX(libcatidinst,MATCH(Qualification!P667,libinst,0)),""),"")</f>
        <v/>
      </c>
      <c r="I657" s="26" t="str">
        <f>IF(OR(A657="",ISBLANK(Qualification!P667)),"",IF(Qualification!Y667=TRUE,INDEX(codeinst,MATCH(Qualification!P667,libinst,0)),Qualification!P667))</f>
        <v/>
      </c>
      <c r="J657" s="26" t="str">
        <f>IF(OR(A657="",ISBLANK(Qualification!Q667)),"",IF(Qualification!Z667=TRUE,INDEX(codetform,MATCH(Qualification!Q667,libtform,0)),Qualification!Q667))</f>
        <v/>
      </c>
      <c r="K657" s="26" t="str">
        <f t="shared" si="10"/>
        <v/>
      </c>
      <c r="L657" s="104" t="str">
        <f>IF(OR(A657="",ISBLANK(Qualification!R667)),"",Qualification!R667)</f>
        <v/>
      </c>
      <c r="M657" s="50" t="str">
        <f>IF(OR(A657="",ISBLANK(Qualification!S667)),"",Qualification!S667)</f>
        <v/>
      </c>
      <c r="N657" s="50" t="str">
        <f>IF(OR(A657="",ISBLANK(Qualification!T667)),"",IF(Qualification!AC667=TRUE,INDEX(coderesult,MATCH(Qualification!T667,libresult,0)),Qualification!T667))</f>
        <v/>
      </c>
      <c r="O657" s="50" t="str">
        <f>IF(OR(A657="",ISBLANK(Qualification!U667),Qualification!U667="-"),"",IF(ISNA(MATCH(Qualification!U667,libtwolang,0)),Qualification!U667,IF(Qualification!AC667=TRUE,INDEX(codetwolang,MATCH(Qualification!U667,libtwolang,0)),Qualification!U667)))</f>
        <v/>
      </c>
      <c r="P657" s="50" t="str">
        <f>IF(OR(A657="",ISBLANK(Qualification!V667)),"",Qualification!V667)</f>
        <v/>
      </c>
    </row>
    <row r="658" spans="1:16">
      <c r="A658" s="26" t="str">
        <f>IF(Qualification!$A668&lt;&gt;"",IF(Qualification!C668&lt;&gt;"",IF(Qualification!C668="LOC.ID",CONCATENATE("LOC.",Qualification!AG$12),Qualification!C668),""),"")</f>
        <v/>
      </c>
      <c r="B658" s="51" t="str">
        <f>IF(A658&lt;&gt;"",Qualification!J668,"")</f>
        <v/>
      </c>
      <c r="C658" s="26" t="str">
        <f>IF(A658&lt;&gt;"",IF(Qualification!E668=TRUE,INDEX(codesex,MATCH(Qualification!D668,libsex,0)),Qualification!D668),"")</f>
        <v/>
      </c>
      <c r="D658" s="104" t="str">
        <f>IF(OR(A658="",ISBLANK(Qualification!F668)),"",Qualification!F668)</f>
        <v/>
      </c>
      <c r="E658" s="26" t="str">
        <f>IF(A658&lt;&gt;"",IF(Qualification!I668=TRUE,IF(INDEX(codegem,MATCH(Qualification!H668,libgem,0))&lt;8000,INDEX(codegem,MATCH(Qualification!H668,libgem,0)),""),Qualification!H668),"")</f>
        <v/>
      </c>
      <c r="F658" s="26" t="str">
        <f>IF(A658&lt;&gt;"",IF(Qualification!I668=TRUE,INDEX(codegemhist,MATCH(Qualification!H668,libgem,0)),""),"")</f>
        <v/>
      </c>
      <c r="G658" s="26" t="str">
        <f>IF(A658&lt;&gt;"",IF(Qualification!I668=TRUE,IF(INDEX(codegem,MATCH(Qualification!H668,libgem,0))&gt;=8000,INDEX(codegem,MATCH(Qualification!H668,libgem,0)),""),Qualification!H668),"")</f>
        <v/>
      </c>
      <c r="H658" s="26" t="str">
        <f>IF(A658&lt;&gt;"",IF(Qualification!Y668=TRUE,INDEX(libcatidinst,MATCH(Qualification!P668,libinst,0)),""),"")</f>
        <v/>
      </c>
      <c r="I658" s="26" t="str">
        <f>IF(OR(A658="",ISBLANK(Qualification!P668)),"",IF(Qualification!Y668=TRUE,INDEX(codeinst,MATCH(Qualification!P668,libinst,0)),Qualification!P668))</f>
        <v/>
      </c>
      <c r="J658" s="26" t="str">
        <f>IF(OR(A658="",ISBLANK(Qualification!Q668)),"",IF(Qualification!Z668=TRUE,INDEX(codetform,MATCH(Qualification!Q668,libtform,0)),Qualification!Q668))</f>
        <v/>
      </c>
      <c r="K658" s="26" t="str">
        <f t="shared" si="10"/>
        <v/>
      </c>
      <c r="L658" s="104" t="str">
        <f>IF(OR(A658="",ISBLANK(Qualification!R668)),"",Qualification!R668)</f>
        <v/>
      </c>
      <c r="M658" s="50" t="str">
        <f>IF(OR(A658="",ISBLANK(Qualification!S668)),"",Qualification!S668)</f>
        <v/>
      </c>
      <c r="N658" s="50" t="str">
        <f>IF(OR(A658="",ISBLANK(Qualification!T668)),"",IF(Qualification!AC668=TRUE,INDEX(coderesult,MATCH(Qualification!T668,libresult,0)),Qualification!T668))</f>
        <v/>
      </c>
      <c r="O658" s="50" t="str">
        <f>IF(OR(A658="",ISBLANK(Qualification!U668),Qualification!U668="-"),"",IF(ISNA(MATCH(Qualification!U668,libtwolang,0)),Qualification!U668,IF(Qualification!AC668=TRUE,INDEX(codetwolang,MATCH(Qualification!U668,libtwolang,0)),Qualification!U668)))</f>
        <v/>
      </c>
      <c r="P658" s="50" t="str">
        <f>IF(OR(A658="",ISBLANK(Qualification!V668)),"",Qualification!V668)</f>
        <v/>
      </c>
    </row>
    <row r="659" spans="1:16">
      <c r="A659" s="26" t="str">
        <f>IF(Qualification!$A669&lt;&gt;"",IF(Qualification!C669&lt;&gt;"",IF(Qualification!C669="LOC.ID",CONCATENATE("LOC.",Qualification!AG$12),Qualification!C669),""),"")</f>
        <v/>
      </c>
      <c r="B659" s="51" t="str">
        <f>IF(A659&lt;&gt;"",Qualification!J669,"")</f>
        <v/>
      </c>
      <c r="C659" s="26" t="str">
        <f>IF(A659&lt;&gt;"",IF(Qualification!E669=TRUE,INDEX(codesex,MATCH(Qualification!D669,libsex,0)),Qualification!D669),"")</f>
        <v/>
      </c>
      <c r="D659" s="104" t="str">
        <f>IF(OR(A659="",ISBLANK(Qualification!F669)),"",Qualification!F669)</f>
        <v/>
      </c>
      <c r="E659" s="26" t="str">
        <f>IF(A659&lt;&gt;"",IF(Qualification!I669=TRUE,IF(INDEX(codegem,MATCH(Qualification!H669,libgem,0))&lt;8000,INDEX(codegem,MATCH(Qualification!H669,libgem,0)),""),Qualification!H669),"")</f>
        <v/>
      </c>
      <c r="F659" s="26" t="str">
        <f>IF(A659&lt;&gt;"",IF(Qualification!I669=TRUE,INDEX(codegemhist,MATCH(Qualification!H669,libgem,0)),""),"")</f>
        <v/>
      </c>
      <c r="G659" s="26" t="str">
        <f>IF(A659&lt;&gt;"",IF(Qualification!I669=TRUE,IF(INDEX(codegem,MATCH(Qualification!H669,libgem,0))&gt;=8000,INDEX(codegem,MATCH(Qualification!H669,libgem,0)),""),Qualification!H669),"")</f>
        <v/>
      </c>
      <c r="H659" s="26" t="str">
        <f>IF(A659&lt;&gt;"",IF(Qualification!Y669=TRUE,INDEX(libcatidinst,MATCH(Qualification!P669,libinst,0)),""),"")</f>
        <v/>
      </c>
      <c r="I659" s="26" t="str">
        <f>IF(OR(A659="",ISBLANK(Qualification!P669)),"",IF(Qualification!Y669=TRUE,INDEX(codeinst,MATCH(Qualification!P669,libinst,0)),Qualification!P669))</f>
        <v/>
      </c>
      <c r="J659" s="26" t="str">
        <f>IF(OR(A659="",ISBLANK(Qualification!Q669)),"",IF(Qualification!Z669=TRUE,INDEX(codetform,MATCH(Qualification!Q669,libtform,0)),Qualification!Q669))</f>
        <v/>
      </c>
      <c r="K659" s="26" t="str">
        <f t="shared" si="10"/>
        <v/>
      </c>
      <c r="L659" s="104" t="str">
        <f>IF(OR(A659="",ISBLANK(Qualification!R669)),"",Qualification!R669)</f>
        <v/>
      </c>
      <c r="M659" s="50" t="str">
        <f>IF(OR(A659="",ISBLANK(Qualification!S669)),"",Qualification!S669)</f>
        <v/>
      </c>
      <c r="N659" s="50" t="str">
        <f>IF(OR(A659="",ISBLANK(Qualification!T669)),"",IF(Qualification!AC669=TRUE,INDEX(coderesult,MATCH(Qualification!T669,libresult,0)),Qualification!T669))</f>
        <v/>
      </c>
      <c r="O659" s="50" t="str">
        <f>IF(OR(A659="",ISBLANK(Qualification!U669),Qualification!U669="-"),"",IF(ISNA(MATCH(Qualification!U669,libtwolang,0)),Qualification!U669,IF(Qualification!AC669=TRUE,INDEX(codetwolang,MATCH(Qualification!U669,libtwolang,0)),Qualification!U669)))</f>
        <v/>
      </c>
      <c r="P659" s="50" t="str">
        <f>IF(OR(A659="",ISBLANK(Qualification!V669)),"",Qualification!V669)</f>
        <v/>
      </c>
    </row>
    <row r="660" spans="1:16">
      <c r="A660" s="26" t="str">
        <f>IF(Qualification!$A670&lt;&gt;"",IF(Qualification!C670&lt;&gt;"",IF(Qualification!C670="LOC.ID",CONCATENATE("LOC.",Qualification!AG$12),Qualification!C670),""),"")</f>
        <v/>
      </c>
      <c r="B660" s="51" t="str">
        <f>IF(A660&lt;&gt;"",Qualification!J670,"")</f>
        <v/>
      </c>
      <c r="C660" s="26" t="str">
        <f>IF(A660&lt;&gt;"",IF(Qualification!E670=TRUE,INDEX(codesex,MATCH(Qualification!D670,libsex,0)),Qualification!D670),"")</f>
        <v/>
      </c>
      <c r="D660" s="104" t="str">
        <f>IF(OR(A660="",ISBLANK(Qualification!F670)),"",Qualification!F670)</f>
        <v/>
      </c>
      <c r="E660" s="26" t="str">
        <f>IF(A660&lt;&gt;"",IF(Qualification!I670=TRUE,IF(INDEX(codegem,MATCH(Qualification!H670,libgem,0))&lt;8000,INDEX(codegem,MATCH(Qualification!H670,libgem,0)),""),Qualification!H670),"")</f>
        <v/>
      </c>
      <c r="F660" s="26" t="str">
        <f>IF(A660&lt;&gt;"",IF(Qualification!I670=TRUE,INDEX(codegemhist,MATCH(Qualification!H670,libgem,0)),""),"")</f>
        <v/>
      </c>
      <c r="G660" s="26" t="str">
        <f>IF(A660&lt;&gt;"",IF(Qualification!I670=TRUE,IF(INDEX(codegem,MATCH(Qualification!H670,libgem,0))&gt;=8000,INDEX(codegem,MATCH(Qualification!H670,libgem,0)),""),Qualification!H670),"")</f>
        <v/>
      </c>
      <c r="H660" s="26" t="str">
        <f>IF(A660&lt;&gt;"",IF(Qualification!Y670=TRUE,INDEX(libcatidinst,MATCH(Qualification!P670,libinst,0)),""),"")</f>
        <v/>
      </c>
      <c r="I660" s="26" t="str">
        <f>IF(OR(A660="",ISBLANK(Qualification!P670)),"",IF(Qualification!Y670=TRUE,INDEX(codeinst,MATCH(Qualification!P670,libinst,0)),Qualification!P670))</f>
        <v/>
      </c>
      <c r="J660" s="26" t="str">
        <f>IF(OR(A660="",ISBLANK(Qualification!Q670)),"",IF(Qualification!Z670=TRUE,INDEX(codetform,MATCH(Qualification!Q670,libtform,0)),Qualification!Q670))</f>
        <v/>
      </c>
      <c r="K660" s="26" t="str">
        <f t="shared" si="10"/>
        <v/>
      </c>
      <c r="L660" s="104" t="str">
        <f>IF(OR(A660="",ISBLANK(Qualification!R670)),"",Qualification!R670)</f>
        <v/>
      </c>
      <c r="M660" s="50" t="str">
        <f>IF(OR(A660="",ISBLANK(Qualification!S670)),"",Qualification!S670)</f>
        <v/>
      </c>
      <c r="N660" s="50" t="str">
        <f>IF(OR(A660="",ISBLANK(Qualification!T670)),"",IF(Qualification!AC670=TRUE,INDEX(coderesult,MATCH(Qualification!T670,libresult,0)),Qualification!T670))</f>
        <v/>
      </c>
      <c r="O660" s="50" t="str">
        <f>IF(OR(A660="",ISBLANK(Qualification!U670),Qualification!U670="-"),"",IF(ISNA(MATCH(Qualification!U670,libtwolang,0)),Qualification!U670,IF(Qualification!AC670=TRUE,INDEX(codetwolang,MATCH(Qualification!U670,libtwolang,0)),Qualification!U670)))</f>
        <v/>
      </c>
      <c r="P660" s="50" t="str">
        <f>IF(OR(A660="",ISBLANK(Qualification!V670)),"",Qualification!V670)</f>
        <v/>
      </c>
    </row>
    <row r="661" spans="1:16">
      <c r="A661" s="26" t="str">
        <f>IF(Qualification!$A671&lt;&gt;"",IF(Qualification!C671&lt;&gt;"",IF(Qualification!C671="LOC.ID",CONCATENATE("LOC.",Qualification!AG$12),Qualification!C671),""),"")</f>
        <v/>
      </c>
      <c r="B661" s="51" t="str">
        <f>IF(A661&lt;&gt;"",Qualification!J671,"")</f>
        <v/>
      </c>
      <c r="C661" s="26" t="str">
        <f>IF(A661&lt;&gt;"",IF(Qualification!E671=TRUE,INDEX(codesex,MATCH(Qualification!D671,libsex,0)),Qualification!D671),"")</f>
        <v/>
      </c>
      <c r="D661" s="104" t="str">
        <f>IF(OR(A661="",ISBLANK(Qualification!F671)),"",Qualification!F671)</f>
        <v/>
      </c>
      <c r="E661" s="26" t="str">
        <f>IF(A661&lt;&gt;"",IF(Qualification!I671=TRUE,IF(INDEX(codegem,MATCH(Qualification!H671,libgem,0))&lt;8000,INDEX(codegem,MATCH(Qualification!H671,libgem,0)),""),Qualification!H671),"")</f>
        <v/>
      </c>
      <c r="F661" s="26" t="str">
        <f>IF(A661&lt;&gt;"",IF(Qualification!I671=TRUE,INDEX(codegemhist,MATCH(Qualification!H671,libgem,0)),""),"")</f>
        <v/>
      </c>
      <c r="G661" s="26" t="str">
        <f>IF(A661&lt;&gt;"",IF(Qualification!I671=TRUE,IF(INDEX(codegem,MATCH(Qualification!H671,libgem,0))&gt;=8000,INDEX(codegem,MATCH(Qualification!H671,libgem,0)),""),Qualification!H671),"")</f>
        <v/>
      </c>
      <c r="H661" s="26" t="str">
        <f>IF(A661&lt;&gt;"",IF(Qualification!Y671=TRUE,INDEX(libcatidinst,MATCH(Qualification!P671,libinst,0)),""),"")</f>
        <v/>
      </c>
      <c r="I661" s="26" t="str">
        <f>IF(OR(A661="",ISBLANK(Qualification!P671)),"",IF(Qualification!Y671=TRUE,INDEX(codeinst,MATCH(Qualification!P671,libinst,0)),Qualification!P671))</f>
        <v/>
      </c>
      <c r="J661" s="26" t="str">
        <f>IF(OR(A661="",ISBLANK(Qualification!Q671)),"",IF(Qualification!Z671=TRUE,INDEX(codetform,MATCH(Qualification!Q671,libtform,0)),Qualification!Q671))</f>
        <v/>
      </c>
      <c r="K661" s="26" t="str">
        <f t="shared" si="10"/>
        <v/>
      </c>
      <c r="L661" s="104" t="str">
        <f>IF(OR(A661="",ISBLANK(Qualification!R671)),"",Qualification!R671)</f>
        <v/>
      </c>
      <c r="M661" s="50" t="str">
        <f>IF(OR(A661="",ISBLANK(Qualification!S671)),"",Qualification!S671)</f>
        <v/>
      </c>
      <c r="N661" s="50" t="str">
        <f>IF(OR(A661="",ISBLANK(Qualification!T671)),"",IF(Qualification!AC671=TRUE,INDEX(coderesult,MATCH(Qualification!T671,libresult,0)),Qualification!T671))</f>
        <v/>
      </c>
      <c r="O661" s="50" t="str">
        <f>IF(OR(A661="",ISBLANK(Qualification!U671),Qualification!U671="-"),"",IF(ISNA(MATCH(Qualification!U671,libtwolang,0)),Qualification!U671,IF(Qualification!AC671=TRUE,INDEX(codetwolang,MATCH(Qualification!U671,libtwolang,0)),Qualification!U671)))</f>
        <v/>
      </c>
      <c r="P661" s="50" t="str">
        <f>IF(OR(A661="",ISBLANK(Qualification!V671)),"",Qualification!V671)</f>
        <v/>
      </c>
    </row>
    <row r="662" spans="1:16">
      <c r="A662" s="26" t="str">
        <f>IF(Qualification!$A672&lt;&gt;"",IF(Qualification!C672&lt;&gt;"",IF(Qualification!C672="LOC.ID",CONCATENATE("LOC.",Qualification!AG$12),Qualification!C672),""),"")</f>
        <v/>
      </c>
      <c r="B662" s="51" t="str">
        <f>IF(A662&lt;&gt;"",Qualification!J672,"")</f>
        <v/>
      </c>
      <c r="C662" s="26" t="str">
        <f>IF(A662&lt;&gt;"",IF(Qualification!E672=TRUE,INDEX(codesex,MATCH(Qualification!D672,libsex,0)),Qualification!D672),"")</f>
        <v/>
      </c>
      <c r="D662" s="104" t="str">
        <f>IF(OR(A662="",ISBLANK(Qualification!F672)),"",Qualification!F672)</f>
        <v/>
      </c>
      <c r="E662" s="26" t="str">
        <f>IF(A662&lt;&gt;"",IF(Qualification!I672=TRUE,IF(INDEX(codegem,MATCH(Qualification!H672,libgem,0))&lt;8000,INDEX(codegem,MATCH(Qualification!H672,libgem,0)),""),Qualification!H672),"")</f>
        <v/>
      </c>
      <c r="F662" s="26" t="str">
        <f>IF(A662&lt;&gt;"",IF(Qualification!I672=TRUE,INDEX(codegemhist,MATCH(Qualification!H672,libgem,0)),""),"")</f>
        <v/>
      </c>
      <c r="G662" s="26" t="str">
        <f>IF(A662&lt;&gt;"",IF(Qualification!I672=TRUE,IF(INDEX(codegem,MATCH(Qualification!H672,libgem,0))&gt;=8000,INDEX(codegem,MATCH(Qualification!H672,libgem,0)),""),Qualification!H672),"")</f>
        <v/>
      </c>
      <c r="H662" s="26" t="str">
        <f>IF(A662&lt;&gt;"",IF(Qualification!Y672=TRUE,INDEX(libcatidinst,MATCH(Qualification!P672,libinst,0)),""),"")</f>
        <v/>
      </c>
      <c r="I662" s="26" t="str">
        <f>IF(OR(A662="",ISBLANK(Qualification!P672)),"",IF(Qualification!Y672=TRUE,INDEX(codeinst,MATCH(Qualification!P672,libinst,0)),Qualification!P672))</f>
        <v/>
      </c>
      <c r="J662" s="26" t="str">
        <f>IF(OR(A662="",ISBLANK(Qualification!Q672)),"",IF(Qualification!Z672=TRUE,INDEX(codetform,MATCH(Qualification!Q672,libtform,0)),Qualification!Q672))</f>
        <v/>
      </c>
      <c r="K662" s="26" t="str">
        <f t="shared" si="10"/>
        <v/>
      </c>
      <c r="L662" s="104" t="str">
        <f>IF(OR(A662="",ISBLANK(Qualification!R672)),"",Qualification!R672)</f>
        <v/>
      </c>
      <c r="M662" s="50" t="str">
        <f>IF(OR(A662="",ISBLANK(Qualification!S672)),"",Qualification!S672)</f>
        <v/>
      </c>
      <c r="N662" s="50" t="str">
        <f>IF(OR(A662="",ISBLANK(Qualification!T672)),"",IF(Qualification!AC672=TRUE,INDEX(coderesult,MATCH(Qualification!T672,libresult,0)),Qualification!T672))</f>
        <v/>
      </c>
      <c r="O662" s="50" t="str">
        <f>IF(OR(A662="",ISBLANK(Qualification!U672),Qualification!U672="-"),"",IF(ISNA(MATCH(Qualification!U672,libtwolang,0)),Qualification!U672,IF(Qualification!AC672=TRUE,INDEX(codetwolang,MATCH(Qualification!U672,libtwolang,0)),Qualification!U672)))</f>
        <v/>
      </c>
      <c r="P662" s="50" t="str">
        <f>IF(OR(A662="",ISBLANK(Qualification!V672)),"",Qualification!V672)</f>
        <v/>
      </c>
    </row>
    <row r="663" spans="1:16">
      <c r="A663" s="26" t="str">
        <f>IF(Qualification!$A673&lt;&gt;"",IF(Qualification!C673&lt;&gt;"",IF(Qualification!C673="LOC.ID",CONCATENATE("LOC.",Qualification!AG$12),Qualification!C673),""),"")</f>
        <v/>
      </c>
      <c r="B663" s="51" t="str">
        <f>IF(A663&lt;&gt;"",Qualification!J673,"")</f>
        <v/>
      </c>
      <c r="C663" s="26" t="str">
        <f>IF(A663&lt;&gt;"",IF(Qualification!E673=TRUE,INDEX(codesex,MATCH(Qualification!D673,libsex,0)),Qualification!D673),"")</f>
        <v/>
      </c>
      <c r="D663" s="104" t="str">
        <f>IF(OR(A663="",ISBLANK(Qualification!F673)),"",Qualification!F673)</f>
        <v/>
      </c>
      <c r="E663" s="26" t="str">
        <f>IF(A663&lt;&gt;"",IF(Qualification!I673=TRUE,IF(INDEX(codegem,MATCH(Qualification!H673,libgem,0))&lt;8000,INDEX(codegem,MATCH(Qualification!H673,libgem,0)),""),Qualification!H673),"")</f>
        <v/>
      </c>
      <c r="F663" s="26" t="str">
        <f>IF(A663&lt;&gt;"",IF(Qualification!I673=TRUE,INDEX(codegemhist,MATCH(Qualification!H673,libgem,0)),""),"")</f>
        <v/>
      </c>
      <c r="G663" s="26" t="str">
        <f>IF(A663&lt;&gt;"",IF(Qualification!I673=TRUE,IF(INDEX(codegem,MATCH(Qualification!H673,libgem,0))&gt;=8000,INDEX(codegem,MATCH(Qualification!H673,libgem,0)),""),Qualification!H673),"")</f>
        <v/>
      </c>
      <c r="H663" s="26" t="str">
        <f>IF(A663&lt;&gt;"",IF(Qualification!Y673=TRUE,INDEX(libcatidinst,MATCH(Qualification!P673,libinst,0)),""),"")</f>
        <v/>
      </c>
      <c r="I663" s="26" t="str">
        <f>IF(OR(A663="",ISBLANK(Qualification!P673)),"",IF(Qualification!Y673=TRUE,INDEX(codeinst,MATCH(Qualification!P673,libinst,0)),Qualification!P673))</f>
        <v/>
      </c>
      <c r="J663" s="26" t="str">
        <f>IF(OR(A663="",ISBLANK(Qualification!Q673)),"",IF(Qualification!Z673=TRUE,INDEX(codetform,MATCH(Qualification!Q673,libtform,0)),Qualification!Q673))</f>
        <v/>
      </c>
      <c r="K663" s="26" t="str">
        <f t="shared" si="10"/>
        <v/>
      </c>
      <c r="L663" s="104" t="str">
        <f>IF(OR(A663="",ISBLANK(Qualification!R673)),"",Qualification!R673)</f>
        <v/>
      </c>
      <c r="M663" s="50" t="str">
        <f>IF(OR(A663="",ISBLANK(Qualification!S673)),"",Qualification!S673)</f>
        <v/>
      </c>
      <c r="N663" s="50" t="str">
        <f>IF(OR(A663="",ISBLANK(Qualification!T673)),"",IF(Qualification!AC673=TRUE,INDEX(coderesult,MATCH(Qualification!T673,libresult,0)),Qualification!T673))</f>
        <v/>
      </c>
      <c r="O663" s="50" t="str">
        <f>IF(OR(A663="",ISBLANK(Qualification!U673),Qualification!U673="-"),"",IF(ISNA(MATCH(Qualification!U673,libtwolang,0)),Qualification!U673,IF(Qualification!AC673=TRUE,INDEX(codetwolang,MATCH(Qualification!U673,libtwolang,0)),Qualification!U673)))</f>
        <v/>
      </c>
      <c r="P663" s="50" t="str">
        <f>IF(OR(A663="",ISBLANK(Qualification!V673)),"",Qualification!V673)</f>
        <v/>
      </c>
    </row>
    <row r="664" spans="1:16">
      <c r="A664" s="26" t="str">
        <f>IF(Qualification!$A674&lt;&gt;"",IF(Qualification!C674&lt;&gt;"",IF(Qualification!C674="LOC.ID",CONCATENATE("LOC.",Qualification!AG$12),Qualification!C674),""),"")</f>
        <v/>
      </c>
      <c r="B664" s="51" t="str">
        <f>IF(A664&lt;&gt;"",Qualification!J674,"")</f>
        <v/>
      </c>
      <c r="C664" s="26" t="str">
        <f>IF(A664&lt;&gt;"",IF(Qualification!E674=TRUE,INDEX(codesex,MATCH(Qualification!D674,libsex,0)),Qualification!D674),"")</f>
        <v/>
      </c>
      <c r="D664" s="104" t="str">
        <f>IF(OR(A664="",ISBLANK(Qualification!F674)),"",Qualification!F674)</f>
        <v/>
      </c>
      <c r="E664" s="26" t="str">
        <f>IF(A664&lt;&gt;"",IF(Qualification!I674=TRUE,IF(INDEX(codegem,MATCH(Qualification!H674,libgem,0))&lt;8000,INDEX(codegem,MATCH(Qualification!H674,libgem,0)),""),Qualification!H674),"")</f>
        <v/>
      </c>
      <c r="F664" s="26" t="str">
        <f>IF(A664&lt;&gt;"",IF(Qualification!I674=TRUE,INDEX(codegemhist,MATCH(Qualification!H674,libgem,0)),""),"")</f>
        <v/>
      </c>
      <c r="G664" s="26" t="str">
        <f>IF(A664&lt;&gt;"",IF(Qualification!I674=TRUE,IF(INDEX(codegem,MATCH(Qualification!H674,libgem,0))&gt;=8000,INDEX(codegem,MATCH(Qualification!H674,libgem,0)),""),Qualification!H674),"")</f>
        <v/>
      </c>
      <c r="H664" s="26" t="str">
        <f>IF(A664&lt;&gt;"",IF(Qualification!Y674=TRUE,INDEX(libcatidinst,MATCH(Qualification!P674,libinst,0)),""),"")</f>
        <v/>
      </c>
      <c r="I664" s="26" t="str">
        <f>IF(OR(A664="",ISBLANK(Qualification!P674)),"",IF(Qualification!Y674=TRUE,INDEX(codeinst,MATCH(Qualification!P674,libinst,0)),Qualification!P674))</f>
        <v/>
      </c>
      <c r="J664" s="26" t="str">
        <f>IF(OR(A664="",ISBLANK(Qualification!Q674)),"",IF(Qualification!Z674=TRUE,INDEX(codetform,MATCH(Qualification!Q674,libtform,0)),Qualification!Q674))</f>
        <v/>
      </c>
      <c r="K664" s="26" t="str">
        <f t="shared" si="10"/>
        <v/>
      </c>
      <c r="L664" s="104" t="str">
        <f>IF(OR(A664="",ISBLANK(Qualification!R674)),"",Qualification!R674)</f>
        <v/>
      </c>
      <c r="M664" s="50" t="str">
        <f>IF(OR(A664="",ISBLANK(Qualification!S674)),"",Qualification!S674)</f>
        <v/>
      </c>
      <c r="N664" s="50" t="str">
        <f>IF(OR(A664="",ISBLANK(Qualification!T674)),"",IF(Qualification!AC674=TRUE,INDEX(coderesult,MATCH(Qualification!T674,libresult,0)),Qualification!T674))</f>
        <v/>
      </c>
      <c r="O664" s="50" t="str">
        <f>IF(OR(A664="",ISBLANK(Qualification!U674),Qualification!U674="-"),"",IF(ISNA(MATCH(Qualification!U674,libtwolang,0)),Qualification!U674,IF(Qualification!AC674=TRUE,INDEX(codetwolang,MATCH(Qualification!U674,libtwolang,0)),Qualification!U674)))</f>
        <v/>
      </c>
      <c r="P664" s="50" t="str">
        <f>IF(OR(A664="",ISBLANK(Qualification!V674)),"",Qualification!V674)</f>
        <v/>
      </c>
    </row>
    <row r="665" spans="1:16">
      <c r="A665" s="26" t="str">
        <f>IF(Qualification!$A675&lt;&gt;"",IF(Qualification!C675&lt;&gt;"",IF(Qualification!C675="LOC.ID",CONCATENATE("LOC.",Qualification!AG$12),Qualification!C675),""),"")</f>
        <v/>
      </c>
      <c r="B665" s="51" t="str">
        <f>IF(A665&lt;&gt;"",Qualification!J675,"")</f>
        <v/>
      </c>
      <c r="C665" s="26" t="str">
        <f>IF(A665&lt;&gt;"",IF(Qualification!E675=TRUE,INDEX(codesex,MATCH(Qualification!D675,libsex,0)),Qualification!D675),"")</f>
        <v/>
      </c>
      <c r="D665" s="104" t="str">
        <f>IF(OR(A665="",ISBLANK(Qualification!F675)),"",Qualification!F675)</f>
        <v/>
      </c>
      <c r="E665" s="26" t="str">
        <f>IF(A665&lt;&gt;"",IF(Qualification!I675=TRUE,IF(INDEX(codegem,MATCH(Qualification!H675,libgem,0))&lt;8000,INDEX(codegem,MATCH(Qualification!H675,libgem,0)),""),Qualification!H675),"")</f>
        <v/>
      </c>
      <c r="F665" s="26" t="str">
        <f>IF(A665&lt;&gt;"",IF(Qualification!I675=TRUE,INDEX(codegemhist,MATCH(Qualification!H675,libgem,0)),""),"")</f>
        <v/>
      </c>
      <c r="G665" s="26" t="str">
        <f>IF(A665&lt;&gt;"",IF(Qualification!I675=TRUE,IF(INDEX(codegem,MATCH(Qualification!H675,libgem,0))&gt;=8000,INDEX(codegem,MATCH(Qualification!H675,libgem,0)),""),Qualification!H675),"")</f>
        <v/>
      </c>
      <c r="H665" s="26" t="str">
        <f>IF(A665&lt;&gt;"",IF(Qualification!Y675=TRUE,INDEX(libcatidinst,MATCH(Qualification!P675,libinst,0)),""),"")</f>
        <v/>
      </c>
      <c r="I665" s="26" t="str">
        <f>IF(OR(A665="",ISBLANK(Qualification!P675)),"",IF(Qualification!Y675=TRUE,INDEX(codeinst,MATCH(Qualification!P675,libinst,0)),Qualification!P675))</f>
        <v/>
      </c>
      <c r="J665" s="26" t="str">
        <f>IF(OR(A665="",ISBLANK(Qualification!Q675)),"",IF(Qualification!Z675=TRUE,INDEX(codetform,MATCH(Qualification!Q675,libtform,0)),Qualification!Q675))</f>
        <v/>
      </c>
      <c r="K665" s="26" t="str">
        <f t="shared" si="10"/>
        <v/>
      </c>
      <c r="L665" s="104" t="str">
        <f>IF(OR(A665="",ISBLANK(Qualification!R675)),"",Qualification!R675)</f>
        <v/>
      </c>
      <c r="M665" s="50" t="str">
        <f>IF(OR(A665="",ISBLANK(Qualification!S675)),"",Qualification!S675)</f>
        <v/>
      </c>
      <c r="N665" s="50" t="str">
        <f>IF(OR(A665="",ISBLANK(Qualification!T675)),"",IF(Qualification!AC675=TRUE,INDEX(coderesult,MATCH(Qualification!T675,libresult,0)),Qualification!T675))</f>
        <v/>
      </c>
      <c r="O665" s="50" t="str">
        <f>IF(OR(A665="",ISBLANK(Qualification!U675),Qualification!U675="-"),"",IF(ISNA(MATCH(Qualification!U675,libtwolang,0)),Qualification!U675,IF(Qualification!AC675=TRUE,INDEX(codetwolang,MATCH(Qualification!U675,libtwolang,0)),Qualification!U675)))</f>
        <v/>
      </c>
      <c r="P665" s="50" t="str">
        <f>IF(OR(A665="",ISBLANK(Qualification!V675)),"",Qualification!V675)</f>
        <v/>
      </c>
    </row>
    <row r="666" spans="1:16">
      <c r="A666" s="26" t="str">
        <f>IF(Qualification!$A676&lt;&gt;"",IF(Qualification!C676&lt;&gt;"",IF(Qualification!C676="LOC.ID",CONCATENATE("LOC.",Qualification!AG$12),Qualification!C676),""),"")</f>
        <v/>
      </c>
      <c r="B666" s="51" t="str">
        <f>IF(A666&lt;&gt;"",Qualification!J676,"")</f>
        <v/>
      </c>
      <c r="C666" s="26" t="str">
        <f>IF(A666&lt;&gt;"",IF(Qualification!E676=TRUE,INDEX(codesex,MATCH(Qualification!D676,libsex,0)),Qualification!D676),"")</f>
        <v/>
      </c>
      <c r="D666" s="104" t="str">
        <f>IF(OR(A666="",ISBLANK(Qualification!F676)),"",Qualification!F676)</f>
        <v/>
      </c>
      <c r="E666" s="26" t="str">
        <f>IF(A666&lt;&gt;"",IF(Qualification!I676=TRUE,IF(INDEX(codegem,MATCH(Qualification!H676,libgem,0))&lt;8000,INDEX(codegem,MATCH(Qualification!H676,libgem,0)),""),Qualification!H676),"")</f>
        <v/>
      </c>
      <c r="F666" s="26" t="str">
        <f>IF(A666&lt;&gt;"",IF(Qualification!I676=TRUE,INDEX(codegemhist,MATCH(Qualification!H676,libgem,0)),""),"")</f>
        <v/>
      </c>
      <c r="G666" s="26" t="str">
        <f>IF(A666&lt;&gt;"",IF(Qualification!I676=TRUE,IF(INDEX(codegem,MATCH(Qualification!H676,libgem,0))&gt;=8000,INDEX(codegem,MATCH(Qualification!H676,libgem,0)),""),Qualification!H676),"")</f>
        <v/>
      </c>
      <c r="H666" s="26" t="str">
        <f>IF(A666&lt;&gt;"",IF(Qualification!Y676=TRUE,INDEX(libcatidinst,MATCH(Qualification!P676,libinst,0)),""),"")</f>
        <v/>
      </c>
      <c r="I666" s="26" t="str">
        <f>IF(OR(A666="",ISBLANK(Qualification!P676)),"",IF(Qualification!Y676=TRUE,INDEX(codeinst,MATCH(Qualification!P676,libinst,0)),Qualification!P676))</f>
        <v/>
      </c>
      <c r="J666" s="26" t="str">
        <f>IF(OR(A666="",ISBLANK(Qualification!Q676)),"",IF(Qualification!Z676=TRUE,INDEX(codetform,MATCH(Qualification!Q676,libtform,0)),Qualification!Q676))</f>
        <v/>
      </c>
      <c r="K666" s="26" t="str">
        <f t="shared" si="10"/>
        <v/>
      </c>
      <c r="L666" s="104" t="str">
        <f>IF(OR(A666="",ISBLANK(Qualification!R676)),"",Qualification!R676)</f>
        <v/>
      </c>
      <c r="M666" s="50" t="str">
        <f>IF(OR(A666="",ISBLANK(Qualification!S676)),"",Qualification!S676)</f>
        <v/>
      </c>
      <c r="N666" s="50" t="str">
        <f>IF(OR(A666="",ISBLANK(Qualification!T676)),"",IF(Qualification!AC676=TRUE,INDEX(coderesult,MATCH(Qualification!T676,libresult,0)),Qualification!T676))</f>
        <v/>
      </c>
      <c r="O666" s="50" t="str">
        <f>IF(OR(A666="",ISBLANK(Qualification!U676),Qualification!U676="-"),"",IF(ISNA(MATCH(Qualification!U676,libtwolang,0)),Qualification!U676,IF(Qualification!AC676=TRUE,INDEX(codetwolang,MATCH(Qualification!U676,libtwolang,0)),Qualification!U676)))</f>
        <v/>
      </c>
      <c r="P666" s="50" t="str">
        <f>IF(OR(A666="",ISBLANK(Qualification!V676)),"",Qualification!V676)</f>
        <v/>
      </c>
    </row>
    <row r="667" spans="1:16">
      <c r="A667" s="26" t="str">
        <f>IF(Qualification!$A677&lt;&gt;"",IF(Qualification!C677&lt;&gt;"",IF(Qualification!C677="LOC.ID",CONCATENATE("LOC.",Qualification!AG$12),Qualification!C677),""),"")</f>
        <v/>
      </c>
      <c r="B667" s="51" t="str">
        <f>IF(A667&lt;&gt;"",Qualification!J677,"")</f>
        <v/>
      </c>
      <c r="C667" s="26" t="str">
        <f>IF(A667&lt;&gt;"",IF(Qualification!E677=TRUE,INDEX(codesex,MATCH(Qualification!D677,libsex,0)),Qualification!D677),"")</f>
        <v/>
      </c>
      <c r="D667" s="104" t="str">
        <f>IF(OR(A667="",ISBLANK(Qualification!F677)),"",Qualification!F677)</f>
        <v/>
      </c>
      <c r="E667" s="26" t="str">
        <f>IF(A667&lt;&gt;"",IF(Qualification!I677=TRUE,IF(INDEX(codegem,MATCH(Qualification!H677,libgem,0))&lt;8000,INDEX(codegem,MATCH(Qualification!H677,libgem,0)),""),Qualification!H677),"")</f>
        <v/>
      </c>
      <c r="F667" s="26" t="str">
        <f>IF(A667&lt;&gt;"",IF(Qualification!I677=TRUE,INDEX(codegemhist,MATCH(Qualification!H677,libgem,0)),""),"")</f>
        <v/>
      </c>
      <c r="G667" s="26" t="str">
        <f>IF(A667&lt;&gt;"",IF(Qualification!I677=TRUE,IF(INDEX(codegem,MATCH(Qualification!H677,libgem,0))&gt;=8000,INDEX(codegem,MATCH(Qualification!H677,libgem,0)),""),Qualification!H677),"")</f>
        <v/>
      </c>
      <c r="H667" s="26" t="str">
        <f>IF(A667&lt;&gt;"",IF(Qualification!Y677=TRUE,INDEX(libcatidinst,MATCH(Qualification!P677,libinst,0)),""),"")</f>
        <v/>
      </c>
      <c r="I667" s="26" t="str">
        <f>IF(OR(A667="",ISBLANK(Qualification!P677)),"",IF(Qualification!Y677=TRUE,INDEX(codeinst,MATCH(Qualification!P677,libinst,0)),Qualification!P677))</f>
        <v/>
      </c>
      <c r="J667" s="26" t="str">
        <f>IF(OR(A667="",ISBLANK(Qualification!Q677)),"",IF(Qualification!Z677=TRUE,INDEX(codetform,MATCH(Qualification!Q677,libtform,0)),Qualification!Q677))</f>
        <v/>
      </c>
      <c r="K667" s="26" t="str">
        <f t="shared" si="10"/>
        <v/>
      </c>
      <c r="L667" s="104" t="str">
        <f>IF(OR(A667="",ISBLANK(Qualification!R677)),"",Qualification!R677)</f>
        <v/>
      </c>
      <c r="M667" s="50" t="str">
        <f>IF(OR(A667="",ISBLANK(Qualification!S677)),"",Qualification!S677)</f>
        <v/>
      </c>
      <c r="N667" s="50" t="str">
        <f>IF(OR(A667="",ISBLANK(Qualification!T677)),"",IF(Qualification!AC677=TRUE,INDEX(coderesult,MATCH(Qualification!T677,libresult,0)),Qualification!T677))</f>
        <v/>
      </c>
      <c r="O667" s="50" t="str">
        <f>IF(OR(A667="",ISBLANK(Qualification!U677),Qualification!U677="-"),"",IF(ISNA(MATCH(Qualification!U677,libtwolang,0)),Qualification!U677,IF(Qualification!AC677=TRUE,INDEX(codetwolang,MATCH(Qualification!U677,libtwolang,0)),Qualification!U677)))</f>
        <v/>
      </c>
      <c r="P667" s="50" t="str">
        <f>IF(OR(A667="",ISBLANK(Qualification!V677)),"",Qualification!V677)</f>
        <v/>
      </c>
    </row>
    <row r="668" spans="1:16">
      <c r="A668" s="26" t="str">
        <f>IF(Qualification!$A678&lt;&gt;"",IF(Qualification!C678&lt;&gt;"",IF(Qualification!C678="LOC.ID",CONCATENATE("LOC.",Qualification!AG$12),Qualification!C678),""),"")</f>
        <v/>
      </c>
      <c r="B668" s="51" t="str">
        <f>IF(A668&lt;&gt;"",Qualification!J678,"")</f>
        <v/>
      </c>
      <c r="C668" s="26" t="str">
        <f>IF(A668&lt;&gt;"",IF(Qualification!E678=TRUE,INDEX(codesex,MATCH(Qualification!D678,libsex,0)),Qualification!D678),"")</f>
        <v/>
      </c>
      <c r="D668" s="104" t="str">
        <f>IF(OR(A668="",ISBLANK(Qualification!F678)),"",Qualification!F678)</f>
        <v/>
      </c>
      <c r="E668" s="26" t="str">
        <f>IF(A668&lt;&gt;"",IF(Qualification!I678=TRUE,IF(INDEX(codegem,MATCH(Qualification!H678,libgem,0))&lt;8000,INDEX(codegem,MATCH(Qualification!H678,libgem,0)),""),Qualification!H678),"")</f>
        <v/>
      </c>
      <c r="F668" s="26" t="str">
        <f>IF(A668&lt;&gt;"",IF(Qualification!I678=TRUE,INDEX(codegemhist,MATCH(Qualification!H678,libgem,0)),""),"")</f>
        <v/>
      </c>
      <c r="G668" s="26" t="str">
        <f>IF(A668&lt;&gt;"",IF(Qualification!I678=TRUE,IF(INDEX(codegem,MATCH(Qualification!H678,libgem,0))&gt;=8000,INDEX(codegem,MATCH(Qualification!H678,libgem,0)),""),Qualification!H678),"")</f>
        <v/>
      </c>
      <c r="H668" s="26" t="str">
        <f>IF(A668&lt;&gt;"",IF(Qualification!Y678=TRUE,INDEX(libcatidinst,MATCH(Qualification!P678,libinst,0)),""),"")</f>
        <v/>
      </c>
      <c r="I668" s="26" t="str">
        <f>IF(OR(A668="",ISBLANK(Qualification!P678)),"",IF(Qualification!Y678=TRUE,INDEX(codeinst,MATCH(Qualification!P678,libinst,0)),Qualification!P678))</f>
        <v/>
      </c>
      <c r="J668" s="26" t="str">
        <f>IF(OR(A668="",ISBLANK(Qualification!Q678)),"",IF(Qualification!Z678=TRUE,INDEX(codetform,MATCH(Qualification!Q678,libtform,0)),Qualification!Q678))</f>
        <v/>
      </c>
      <c r="K668" s="26" t="str">
        <f t="shared" si="10"/>
        <v/>
      </c>
      <c r="L668" s="104" t="str">
        <f>IF(OR(A668="",ISBLANK(Qualification!R678)),"",Qualification!R678)</f>
        <v/>
      </c>
      <c r="M668" s="50" t="str">
        <f>IF(OR(A668="",ISBLANK(Qualification!S678)),"",Qualification!S678)</f>
        <v/>
      </c>
      <c r="N668" s="50" t="str">
        <f>IF(OR(A668="",ISBLANK(Qualification!T678)),"",IF(Qualification!AC678=TRUE,INDEX(coderesult,MATCH(Qualification!T678,libresult,0)),Qualification!T678))</f>
        <v/>
      </c>
      <c r="O668" s="50" t="str">
        <f>IF(OR(A668="",ISBLANK(Qualification!U678),Qualification!U678="-"),"",IF(ISNA(MATCH(Qualification!U678,libtwolang,0)),Qualification!U678,IF(Qualification!AC678=TRUE,INDEX(codetwolang,MATCH(Qualification!U678,libtwolang,0)),Qualification!U678)))</f>
        <v/>
      </c>
      <c r="P668" s="50" t="str">
        <f>IF(OR(A668="",ISBLANK(Qualification!V678)),"",Qualification!V678)</f>
        <v/>
      </c>
    </row>
    <row r="669" spans="1:16">
      <c r="A669" s="26" t="str">
        <f>IF(Qualification!$A679&lt;&gt;"",IF(Qualification!C679&lt;&gt;"",IF(Qualification!C679="LOC.ID",CONCATENATE("LOC.",Qualification!AG$12),Qualification!C679),""),"")</f>
        <v/>
      </c>
      <c r="B669" s="51" t="str">
        <f>IF(A669&lt;&gt;"",Qualification!J679,"")</f>
        <v/>
      </c>
      <c r="C669" s="26" t="str">
        <f>IF(A669&lt;&gt;"",IF(Qualification!E679=TRUE,INDEX(codesex,MATCH(Qualification!D679,libsex,0)),Qualification!D679),"")</f>
        <v/>
      </c>
      <c r="D669" s="104" t="str">
        <f>IF(OR(A669="",ISBLANK(Qualification!F679)),"",Qualification!F679)</f>
        <v/>
      </c>
      <c r="E669" s="26" t="str">
        <f>IF(A669&lt;&gt;"",IF(Qualification!I679=TRUE,IF(INDEX(codegem,MATCH(Qualification!H679,libgem,0))&lt;8000,INDEX(codegem,MATCH(Qualification!H679,libgem,0)),""),Qualification!H679),"")</f>
        <v/>
      </c>
      <c r="F669" s="26" t="str">
        <f>IF(A669&lt;&gt;"",IF(Qualification!I679=TRUE,INDEX(codegemhist,MATCH(Qualification!H679,libgem,0)),""),"")</f>
        <v/>
      </c>
      <c r="G669" s="26" t="str">
        <f>IF(A669&lt;&gt;"",IF(Qualification!I679=TRUE,IF(INDEX(codegem,MATCH(Qualification!H679,libgem,0))&gt;=8000,INDEX(codegem,MATCH(Qualification!H679,libgem,0)),""),Qualification!H679),"")</f>
        <v/>
      </c>
      <c r="H669" s="26" t="str">
        <f>IF(A669&lt;&gt;"",IF(Qualification!Y679=TRUE,INDEX(libcatidinst,MATCH(Qualification!P679,libinst,0)),""),"")</f>
        <v/>
      </c>
      <c r="I669" s="26" t="str">
        <f>IF(OR(A669="",ISBLANK(Qualification!P679)),"",IF(Qualification!Y679=TRUE,INDEX(codeinst,MATCH(Qualification!P679,libinst,0)),Qualification!P679))</f>
        <v/>
      </c>
      <c r="J669" s="26" t="str">
        <f>IF(OR(A669="",ISBLANK(Qualification!Q679)),"",IF(Qualification!Z679=TRUE,INDEX(codetform,MATCH(Qualification!Q679,libtform,0)),Qualification!Q679))</f>
        <v/>
      </c>
      <c r="K669" s="26" t="str">
        <f t="shared" si="10"/>
        <v/>
      </c>
      <c r="L669" s="104" t="str">
        <f>IF(OR(A669="",ISBLANK(Qualification!R679)),"",Qualification!R679)</f>
        <v/>
      </c>
      <c r="M669" s="50" t="str">
        <f>IF(OR(A669="",ISBLANK(Qualification!S679)),"",Qualification!S679)</f>
        <v/>
      </c>
      <c r="N669" s="50" t="str">
        <f>IF(OR(A669="",ISBLANK(Qualification!T679)),"",IF(Qualification!AC679=TRUE,INDEX(coderesult,MATCH(Qualification!T679,libresult,0)),Qualification!T679))</f>
        <v/>
      </c>
      <c r="O669" s="50" t="str">
        <f>IF(OR(A669="",ISBLANK(Qualification!U679),Qualification!U679="-"),"",IF(ISNA(MATCH(Qualification!U679,libtwolang,0)),Qualification!U679,IF(Qualification!AC679=TRUE,INDEX(codetwolang,MATCH(Qualification!U679,libtwolang,0)),Qualification!U679)))</f>
        <v/>
      </c>
      <c r="P669" s="50" t="str">
        <f>IF(OR(A669="",ISBLANK(Qualification!V679)),"",Qualification!V679)</f>
        <v/>
      </c>
    </row>
    <row r="670" spans="1:16">
      <c r="A670" s="26" t="str">
        <f>IF(Qualification!$A680&lt;&gt;"",IF(Qualification!C680&lt;&gt;"",IF(Qualification!C680="LOC.ID",CONCATENATE("LOC.",Qualification!AG$12),Qualification!C680),""),"")</f>
        <v/>
      </c>
      <c r="B670" s="51" t="str">
        <f>IF(A670&lt;&gt;"",Qualification!J680,"")</f>
        <v/>
      </c>
      <c r="C670" s="26" t="str">
        <f>IF(A670&lt;&gt;"",IF(Qualification!E680=TRUE,INDEX(codesex,MATCH(Qualification!D680,libsex,0)),Qualification!D680),"")</f>
        <v/>
      </c>
      <c r="D670" s="104" t="str">
        <f>IF(OR(A670="",ISBLANK(Qualification!F680)),"",Qualification!F680)</f>
        <v/>
      </c>
      <c r="E670" s="26" t="str">
        <f>IF(A670&lt;&gt;"",IF(Qualification!I680=TRUE,IF(INDEX(codegem,MATCH(Qualification!H680,libgem,0))&lt;8000,INDEX(codegem,MATCH(Qualification!H680,libgem,0)),""),Qualification!H680),"")</f>
        <v/>
      </c>
      <c r="F670" s="26" t="str">
        <f>IF(A670&lt;&gt;"",IF(Qualification!I680=TRUE,INDEX(codegemhist,MATCH(Qualification!H680,libgem,0)),""),"")</f>
        <v/>
      </c>
      <c r="G670" s="26" t="str">
        <f>IF(A670&lt;&gt;"",IF(Qualification!I680=TRUE,IF(INDEX(codegem,MATCH(Qualification!H680,libgem,0))&gt;=8000,INDEX(codegem,MATCH(Qualification!H680,libgem,0)),""),Qualification!H680),"")</f>
        <v/>
      </c>
      <c r="H670" s="26" t="str">
        <f>IF(A670&lt;&gt;"",IF(Qualification!Y680=TRUE,INDEX(libcatidinst,MATCH(Qualification!P680,libinst,0)),""),"")</f>
        <v/>
      </c>
      <c r="I670" s="26" t="str">
        <f>IF(OR(A670="",ISBLANK(Qualification!P680)),"",IF(Qualification!Y680=TRUE,INDEX(codeinst,MATCH(Qualification!P680,libinst,0)),Qualification!P680))</f>
        <v/>
      </c>
      <c r="J670" s="26" t="str">
        <f>IF(OR(A670="",ISBLANK(Qualification!Q680)),"",IF(Qualification!Z680=TRUE,INDEX(codetform,MATCH(Qualification!Q680,libtform,0)),Qualification!Q680))</f>
        <v/>
      </c>
      <c r="K670" s="26" t="str">
        <f t="shared" si="10"/>
        <v/>
      </c>
      <c r="L670" s="104" t="str">
        <f>IF(OR(A670="",ISBLANK(Qualification!R680)),"",Qualification!R680)</f>
        <v/>
      </c>
      <c r="M670" s="50" t="str">
        <f>IF(OR(A670="",ISBLANK(Qualification!S680)),"",Qualification!S680)</f>
        <v/>
      </c>
      <c r="N670" s="50" t="str">
        <f>IF(OR(A670="",ISBLANK(Qualification!T680)),"",IF(Qualification!AC680=TRUE,INDEX(coderesult,MATCH(Qualification!T680,libresult,0)),Qualification!T680))</f>
        <v/>
      </c>
      <c r="O670" s="50" t="str">
        <f>IF(OR(A670="",ISBLANK(Qualification!U680),Qualification!U680="-"),"",IF(ISNA(MATCH(Qualification!U680,libtwolang,0)),Qualification!U680,IF(Qualification!AC680=TRUE,INDEX(codetwolang,MATCH(Qualification!U680,libtwolang,0)),Qualification!U680)))</f>
        <v/>
      </c>
      <c r="P670" s="50" t="str">
        <f>IF(OR(A670="",ISBLANK(Qualification!V680)),"",Qualification!V680)</f>
        <v/>
      </c>
    </row>
    <row r="671" spans="1:16">
      <c r="A671" s="26" t="str">
        <f>IF(Qualification!$A681&lt;&gt;"",IF(Qualification!C681&lt;&gt;"",IF(Qualification!C681="LOC.ID",CONCATENATE("LOC.",Qualification!AG$12),Qualification!C681),""),"")</f>
        <v/>
      </c>
      <c r="B671" s="51" t="str">
        <f>IF(A671&lt;&gt;"",Qualification!J681,"")</f>
        <v/>
      </c>
      <c r="C671" s="26" t="str">
        <f>IF(A671&lt;&gt;"",IF(Qualification!E681=TRUE,INDEX(codesex,MATCH(Qualification!D681,libsex,0)),Qualification!D681),"")</f>
        <v/>
      </c>
      <c r="D671" s="104" t="str">
        <f>IF(OR(A671="",ISBLANK(Qualification!F681)),"",Qualification!F681)</f>
        <v/>
      </c>
      <c r="E671" s="26" t="str">
        <f>IF(A671&lt;&gt;"",IF(Qualification!I681=TRUE,IF(INDEX(codegem,MATCH(Qualification!H681,libgem,0))&lt;8000,INDEX(codegem,MATCH(Qualification!H681,libgem,0)),""),Qualification!H681),"")</f>
        <v/>
      </c>
      <c r="F671" s="26" t="str">
        <f>IF(A671&lt;&gt;"",IF(Qualification!I681=TRUE,INDEX(codegemhist,MATCH(Qualification!H681,libgem,0)),""),"")</f>
        <v/>
      </c>
      <c r="G671" s="26" t="str">
        <f>IF(A671&lt;&gt;"",IF(Qualification!I681=TRUE,IF(INDEX(codegem,MATCH(Qualification!H681,libgem,0))&gt;=8000,INDEX(codegem,MATCH(Qualification!H681,libgem,0)),""),Qualification!H681),"")</f>
        <v/>
      </c>
      <c r="H671" s="26" t="str">
        <f>IF(A671&lt;&gt;"",IF(Qualification!Y681=TRUE,INDEX(libcatidinst,MATCH(Qualification!P681,libinst,0)),""),"")</f>
        <v/>
      </c>
      <c r="I671" s="26" t="str">
        <f>IF(OR(A671="",ISBLANK(Qualification!P681)),"",IF(Qualification!Y681=TRUE,INDEX(codeinst,MATCH(Qualification!P681,libinst,0)),Qualification!P681))</f>
        <v/>
      </c>
      <c r="J671" s="26" t="str">
        <f>IF(OR(A671="",ISBLANK(Qualification!Q681)),"",IF(Qualification!Z681=TRUE,INDEX(codetform,MATCH(Qualification!Q681,libtform,0)),Qualification!Q681))</f>
        <v/>
      </c>
      <c r="K671" s="26" t="str">
        <f t="shared" si="10"/>
        <v/>
      </c>
      <c r="L671" s="104" t="str">
        <f>IF(OR(A671="",ISBLANK(Qualification!R681)),"",Qualification!R681)</f>
        <v/>
      </c>
      <c r="M671" s="50" t="str">
        <f>IF(OR(A671="",ISBLANK(Qualification!S681)),"",Qualification!S681)</f>
        <v/>
      </c>
      <c r="N671" s="50" t="str">
        <f>IF(OR(A671="",ISBLANK(Qualification!T681)),"",IF(Qualification!AC681=TRUE,INDEX(coderesult,MATCH(Qualification!T681,libresult,0)),Qualification!T681))</f>
        <v/>
      </c>
      <c r="O671" s="50" t="str">
        <f>IF(OR(A671="",ISBLANK(Qualification!U681),Qualification!U681="-"),"",IF(ISNA(MATCH(Qualification!U681,libtwolang,0)),Qualification!U681,IF(Qualification!AC681=TRUE,INDEX(codetwolang,MATCH(Qualification!U681,libtwolang,0)),Qualification!U681)))</f>
        <v/>
      </c>
      <c r="P671" s="50" t="str">
        <f>IF(OR(A671="",ISBLANK(Qualification!V681)),"",Qualification!V681)</f>
        <v/>
      </c>
    </row>
    <row r="672" spans="1:16">
      <c r="A672" s="26" t="str">
        <f>IF(Qualification!$A682&lt;&gt;"",IF(Qualification!C682&lt;&gt;"",IF(Qualification!C682="LOC.ID",CONCATENATE("LOC.",Qualification!AG$12),Qualification!C682),""),"")</f>
        <v/>
      </c>
      <c r="B672" s="51" t="str">
        <f>IF(A672&lt;&gt;"",Qualification!J682,"")</f>
        <v/>
      </c>
      <c r="C672" s="26" t="str">
        <f>IF(A672&lt;&gt;"",IF(Qualification!E682=TRUE,INDEX(codesex,MATCH(Qualification!D682,libsex,0)),Qualification!D682),"")</f>
        <v/>
      </c>
      <c r="D672" s="104" t="str">
        <f>IF(OR(A672="",ISBLANK(Qualification!F682)),"",Qualification!F682)</f>
        <v/>
      </c>
      <c r="E672" s="26" t="str">
        <f>IF(A672&lt;&gt;"",IF(Qualification!I682=TRUE,IF(INDEX(codegem,MATCH(Qualification!H682,libgem,0))&lt;8000,INDEX(codegem,MATCH(Qualification!H682,libgem,0)),""),Qualification!H682),"")</f>
        <v/>
      </c>
      <c r="F672" s="26" t="str">
        <f>IF(A672&lt;&gt;"",IF(Qualification!I682=TRUE,INDEX(codegemhist,MATCH(Qualification!H682,libgem,0)),""),"")</f>
        <v/>
      </c>
      <c r="G672" s="26" t="str">
        <f>IF(A672&lt;&gt;"",IF(Qualification!I682=TRUE,IF(INDEX(codegem,MATCH(Qualification!H682,libgem,0))&gt;=8000,INDEX(codegem,MATCH(Qualification!H682,libgem,0)),""),Qualification!H682),"")</f>
        <v/>
      </c>
      <c r="H672" s="26" t="str">
        <f>IF(A672&lt;&gt;"",IF(Qualification!Y682=TRUE,INDEX(libcatidinst,MATCH(Qualification!P682,libinst,0)),""),"")</f>
        <v/>
      </c>
      <c r="I672" s="26" t="str">
        <f>IF(OR(A672="",ISBLANK(Qualification!P682)),"",IF(Qualification!Y682=TRUE,INDEX(codeinst,MATCH(Qualification!P682,libinst,0)),Qualification!P682))</f>
        <v/>
      </c>
      <c r="J672" s="26" t="str">
        <f>IF(OR(A672="",ISBLANK(Qualification!Q682)),"",IF(Qualification!Z682=TRUE,INDEX(codetform,MATCH(Qualification!Q682,libtform,0)),Qualification!Q682))</f>
        <v/>
      </c>
      <c r="K672" s="26" t="str">
        <f t="shared" si="10"/>
        <v/>
      </c>
      <c r="L672" s="104" t="str">
        <f>IF(OR(A672="",ISBLANK(Qualification!R682)),"",Qualification!R682)</f>
        <v/>
      </c>
      <c r="M672" s="50" t="str">
        <f>IF(OR(A672="",ISBLANK(Qualification!S682)),"",Qualification!S682)</f>
        <v/>
      </c>
      <c r="N672" s="50" t="str">
        <f>IF(OR(A672="",ISBLANK(Qualification!T682)),"",IF(Qualification!AC682=TRUE,INDEX(coderesult,MATCH(Qualification!T682,libresult,0)),Qualification!T682))</f>
        <v/>
      </c>
      <c r="O672" s="50" t="str">
        <f>IF(OR(A672="",ISBLANK(Qualification!U682),Qualification!U682="-"),"",IF(ISNA(MATCH(Qualification!U682,libtwolang,0)),Qualification!U682,IF(Qualification!AC682=TRUE,INDEX(codetwolang,MATCH(Qualification!U682,libtwolang,0)),Qualification!U682)))</f>
        <v/>
      </c>
      <c r="P672" s="50" t="str">
        <f>IF(OR(A672="",ISBLANK(Qualification!V682)),"",Qualification!V682)</f>
        <v/>
      </c>
    </row>
    <row r="673" spans="1:16">
      <c r="A673" s="26" t="str">
        <f>IF(Qualification!$A683&lt;&gt;"",IF(Qualification!C683&lt;&gt;"",IF(Qualification!C683="LOC.ID",CONCATENATE("LOC.",Qualification!AG$12),Qualification!C683),""),"")</f>
        <v/>
      </c>
      <c r="B673" s="51" t="str">
        <f>IF(A673&lt;&gt;"",Qualification!J683,"")</f>
        <v/>
      </c>
      <c r="C673" s="26" t="str">
        <f>IF(A673&lt;&gt;"",IF(Qualification!E683=TRUE,INDEX(codesex,MATCH(Qualification!D683,libsex,0)),Qualification!D683),"")</f>
        <v/>
      </c>
      <c r="D673" s="104" t="str">
        <f>IF(OR(A673="",ISBLANK(Qualification!F683)),"",Qualification!F683)</f>
        <v/>
      </c>
      <c r="E673" s="26" t="str">
        <f>IF(A673&lt;&gt;"",IF(Qualification!I683=TRUE,IF(INDEX(codegem,MATCH(Qualification!H683,libgem,0))&lt;8000,INDEX(codegem,MATCH(Qualification!H683,libgem,0)),""),Qualification!H683),"")</f>
        <v/>
      </c>
      <c r="F673" s="26" t="str">
        <f>IF(A673&lt;&gt;"",IF(Qualification!I683=TRUE,INDEX(codegemhist,MATCH(Qualification!H683,libgem,0)),""),"")</f>
        <v/>
      </c>
      <c r="G673" s="26" t="str">
        <f>IF(A673&lt;&gt;"",IF(Qualification!I683=TRUE,IF(INDEX(codegem,MATCH(Qualification!H683,libgem,0))&gt;=8000,INDEX(codegem,MATCH(Qualification!H683,libgem,0)),""),Qualification!H683),"")</f>
        <v/>
      </c>
      <c r="H673" s="26" t="str">
        <f>IF(A673&lt;&gt;"",IF(Qualification!Y683=TRUE,INDEX(libcatidinst,MATCH(Qualification!P683,libinst,0)),""),"")</f>
        <v/>
      </c>
      <c r="I673" s="26" t="str">
        <f>IF(OR(A673="",ISBLANK(Qualification!P683)),"",IF(Qualification!Y683=TRUE,INDEX(codeinst,MATCH(Qualification!P683,libinst,0)),Qualification!P683))</f>
        <v/>
      </c>
      <c r="J673" s="26" t="str">
        <f>IF(OR(A673="",ISBLANK(Qualification!Q683)),"",IF(Qualification!Z683=TRUE,INDEX(codetform,MATCH(Qualification!Q683,libtform,0)),Qualification!Q683))</f>
        <v/>
      </c>
      <c r="K673" s="26" t="str">
        <f t="shared" si="10"/>
        <v/>
      </c>
      <c r="L673" s="104" t="str">
        <f>IF(OR(A673="",ISBLANK(Qualification!R683)),"",Qualification!R683)</f>
        <v/>
      </c>
      <c r="M673" s="50" t="str">
        <f>IF(OR(A673="",ISBLANK(Qualification!S683)),"",Qualification!S683)</f>
        <v/>
      </c>
      <c r="N673" s="50" t="str">
        <f>IF(OR(A673="",ISBLANK(Qualification!T683)),"",IF(Qualification!AC683=TRUE,INDEX(coderesult,MATCH(Qualification!T683,libresult,0)),Qualification!T683))</f>
        <v/>
      </c>
      <c r="O673" s="50" t="str">
        <f>IF(OR(A673="",ISBLANK(Qualification!U683),Qualification!U683="-"),"",IF(ISNA(MATCH(Qualification!U683,libtwolang,0)),Qualification!U683,IF(Qualification!AC683=TRUE,INDEX(codetwolang,MATCH(Qualification!U683,libtwolang,0)),Qualification!U683)))</f>
        <v/>
      </c>
      <c r="P673" s="50" t="str">
        <f>IF(OR(A673="",ISBLANK(Qualification!V683)),"",Qualification!V683)</f>
        <v/>
      </c>
    </row>
    <row r="674" spans="1:16">
      <c r="A674" s="26" t="str">
        <f>IF(Qualification!$A684&lt;&gt;"",IF(Qualification!C684&lt;&gt;"",IF(Qualification!C684="LOC.ID",CONCATENATE("LOC.",Qualification!AG$12),Qualification!C684),""),"")</f>
        <v/>
      </c>
      <c r="B674" s="51" t="str">
        <f>IF(A674&lt;&gt;"",Qualification!J684,"")</f>
        <v/>
      </c>
      <c r="C674" s="26" t="str">
        <f>IF(A674&lt;&gt;"",IF(Qualification!E684=TRUE,INDEX(codesex,MATCH(Qualification!D684,libsex,0)),Qualification!D684),"")</f>
        <v/>
      </c>
      <c r="D674" s="104" t="str">
        <f>IF(OR(A674="",ISBLANK(Qualification!F684)),"",Qualification!F684)</f>
        <v/>
      </c>
      <c r="E674" s="26" t="str">
        <f>IF(A674&lt;&gt;"",IF(Qualification!I684=TRUE,IF(INDEX(codegem,MATCH(Qualification!H684,libgem,0))&lt;8000,INDEX(codegem,MATCH(Qualification!H684,libgem,0)),""),Qualification!H684),"")</f>
        <v/>
      </c>
      <c r="F674" s="26" t="str">
        <f>IF(A674&lt;&gt;"",IF(Qualification!I684=TRUE,INDEX(codegemhist,MATCH(Qualification!H684,libgem,0)),""),"")</f>
        <v/>
      </c>
      <c r="G674" s="26" t="str">
        <f>IF(A674&lt;&gt;"",IF(Qualification!I684=TRUE,IF(INDEX(codegem,MATCH(Qualification!H684,libgem,0))&gt;=8000,INDEX(codegem,MATCH(Qualification!H684,libgem,0)),""),Qualification!H684),"")</f>
        <v/>
      </c>
      <c r="H674" s="26" t="str">
        <f>IF(A674&lt;&gt;"",IF(Qualification!Y684=TRUE,INDEX(libcatidinst,MATCH(Qualification!P684,libinst,0)),""),"")</f>
        <v/>
      </c>
      <c r="I674" s="26" t="str">
        <f>IF(OR(A674="",ISBLANK(Qualification!P684)),"",IF(Qualification!Y684=TRUE,INDEX(codeinst,MATCH(Qualification!P684,libinst,0)),Qualification!P684))</f>
        <v/>
      </c>
      <c r="J674" s="26" t="str">
        <f>IF(OR(A674="",ISBLANK(Qualification!Q684)),"",IF(Qualification!Z684=TRUE,INDEX(codetform,MATCH(Qualification!Q684,libtform,0)),Qualification!Q684))</f>
        <v/>
      </c>
      <c r="K674" s="26" t="str">
        <f t="shared" si="10"/>
        <v/>
      </c>
      <c r="L674" s="104" t="str">
        <f>IF(OR(A674="",ISBLANK(Qualification!R684)),"",Qualification!R684)</f>
        <v/>
      </c>
      <c r="M674" s="50" t="str">
        <f>IF(OR(A674="",ISBLANK(Qualification!S684)),"",Qualification!S684)</f>
        <v/>
      </c>
      <c r="N674" s="50" t="str">
        <f>IF(OR(A674="",ISBLANK(Qualification!T684)),"",IF(Qualification!AC684=TRUE,INDEX(coderesult,MATCH(Qualification!T684,libresult,0)),Qualification!T684))</f>
        <v/>
      </c>
      <c r="O674" s="50" t="str">
        <f>IF(OR(A674="",ISBLANK(Qualification!U684),Qualification!U684="-"),"",IF(ISNA(MATCH(Qualification!U684,libtwolang,0)),Qualification!U684,IF(Qualification!AC684=TRUE,INDEX(codetwolang,MATCH(Qualification!U684,libtwolang,0)),Qualification!U684)))</f>
        <v/>
      </c>
      <c r="P674" s="50" t="str">
        <f>IF(OR(A674="",ISBLANK(Qualification!V684)),"",Qualification!V684)</f>
        <v/>
      </c>
    </row>
    <row r="675" spans="1:16">
      <c r="A675" s="26" t="str">
        <f>IF(Qualification!$A685&lt;&gt;"",IF(Qualification!C685&lt;&gt;"",IF(Qualification!C685="LOC.ID",CONCATENATE("LOC.",Qualification!AG$12),Qualification!C685),""),"")</f>
        <v/>
      </c>
      <c r="B675" s="51" t="str">
        <f>IF(A675&lt;&gt;"",Qualification!J685,"")</f>
        <v/>
      </c>
      <c r="C675" s="26" t="str">
        <f>IF(A675&lt;&gt;"",IF(Qualification!E685=TRUE,INDEX(codesex,MATCH(Qualification!D685,libsex,0)),Qualification!D685),"")</f>
        <v/>
      </c>
      <c r="D675" s="104" t="str">
        <f>IF(OR(A675="",ISBLANK(Qualification!F685)),"",Qualification!F685)</f>
        <v/>
      </c>
      <c r="E675" s="26" t="str">
        <f>IF(A675&lt;&gt;"",IF(Qualification!I685=TRUE,IF(INDEX(codegem,MATCH(Qualification!H685,libgem,0))&lt;8000,INDEX(codegem,MATCH(Qualification!H685,libgem,0)),""),Qualification!H685),"")</f>
        <v/>
      </c>
      <c r="F675" s="26" t="str">
        <f>IF(A675&lt;&gt;"",IF(Qualification!I685=TRUE,INDEX(codegemhist,MATCH(Qualification!H685,libgem,0)),""),"")</f>
        <v/>
      </c>
      <c r="G675" s="26" t="str">
        <f>IF(A675&lt;&gt;"",IF(Qualification!I685=TRUE,IF(INDEX(codegem,MATCH(Qualification!H685,libgem,0))&gt;=8000,INDEX(codegem,MATCH(Qualification!H685,libgem,0)),""),Qualification!H685),"")</f>
        <v/>
      </c>
      <c r="H675" s="26" t="str">
        <f>IF(A675&lt;&gt;"",IF(Qualification!Y685=TRUE,INDEX(libcatidinst,MATCH(Qualification!P685,libinst,0)),""),"")</f>
        <v/>
      </c>
      <c r="I675" s="26" t="str">
        <f>IF(OR(A675="",ISBLANK(Qualification!P685)),"",IF(Qualification!Y685=TRUE,INDEX(codeinst,MATCH(Qualification!P685,libinst,0)),Qualification!P685))</f>
        <v/>
      </c>
      <c r="J675" s="26" t="str">
        <f>IF(OR(A675="",ISBLANK(Qualification!Q685)),"",IF(Qualification!Z685=TRUE,INDEX(codetform,MATCH(Qualification!Q685,libtform,0)),Qualification!Q685))</f>
        <v/>
      </c>
      <c r="K675" s="26" t="str">
        <f t="shared" si="10"/>
        <v/>
      </c>
      <c r="L675" s="104" t="str">
        <f>IF(OR(A675="",ISBLANK(Qualification!R685)),"",Qualification!R685)</f>
        <v/>
      </c>
      <c r="M675" s="50" t="str">
        <f>IF(OR(A675="",ISBLANK(Qualification!S685)),"",Qualification!S685)</f>
        <v/>
      </c>
      <c r="N675" s="50" t="str">
        <f>IF(OR(A675="",ISBLANK(Qualification!T685)),"",IF(Qualification!AC685=TRUE,INDEX(coderesult,MATCH(Qualification!T685,libresult,0)),Qualification!T685))</f>
        <v/>
      </c>
      <c r="O675" s="50" t="str">
        <f>IF(OR(A675="",ISBLANK(Qualification!U685),Qualification!U685="-"),"",IF(ISNA(MATCH(Qualification!U685,libtwolang,0)),Qualification!U685,IF(Qualification!AC685=TRUE,INDEX(codetwolang,MATCH(Qualification!U685,libtwolang,0)),Qualification!U685)))</f>
        <v/>
      </c>
      <c r="P675" s="50" t="str">
        <f>IF(OR(A675="",ISBLANK(Qualification!V685)),"",Qualification!V685)</f>
        <v/>
      </c>
    </row>
    <row r="676" spans="1:16">
      <c r="A676" s="26" t="str">
        <f>IF(Qualification!$A686&lt;&gt;"",IF(Qualification!C686&lt;&gt;"",IF(Qualification!C686="LOC.ID",CONCATENATE("LOC.",Qualification!AG$12),Qualification!C686),""),"")</f>
        <v/>
      </c>
      <c r="B676" s="51" t="str">
        <f>IF(A676&lt;&gt;"",Qualification!J686,"")</f>
        <v/>
      </c>
      <c r="C676" s="26" t="str">
        <f>IF(A676&lt;&gt;"",IF(Qualification!E686=TRUE,INDEX(codesex,MATCH(Qualification!D686,libsex,0)),Qualification!D686),"")</f>
        <v/>
      </c>
      <c r="D676" s="104" t="str">
        <f>IF(OR(A676="",ISBLANK(Qualification!F686)),"",Qualification!F686)</f>
        <v/>
      </c>
      <c r="E676" s="26" t="str">
        <f>IF(A676&lt;&gt;"",IF(Qualification!I686=TRUE,IF(INDEX(codegem,MATCH(Qualification!H686,libgem,0))&lt;8000,INDEX(codegem,MATCH(Qualification!H686,libgem,0)),""),Qualification!H686),"")</f>
        <v/>
      </c>
      <c r="F676" s="26" t="str">
        <f>IF(A676&lt;&gt;"",IF(Qualification!I686=TRUE,INDEX(codegemhist,MATCH(Qualification!H686,libgem,0)),""),"")</f>
        <v/>
      </c>
      <c r="G676" s="26" t="str">
        <f>IF(A676&lt;&gt;"",IF(Qualification!I686=TRUE,IF(INDEX(codegem,MATCH(Qualification!H686,libgem,0))&gt;=8000,INDEX(codegem,MATCH(Qualification!H686,libgem,0)),""),Qualification!H686),"")</f>
        <v/>
      </c>
      <c r="H676" s="26" t="str">
        <f>IF(A676&lt;&gt;"",IF(Qualification!Y686=TRUE,INDEX(libcatidinst,MATCH(Qualification!P686,libinst,0)),""),"")</f>
        <v/>
      </c>
      <c r="I676" s="26" t="str">
        <f>IF(OR(A676="",ISBLANK(Qualification!P686)),"",IF(Qualification!Y686=TRUE,INDEX(codeinst,MATCH(Qualification!P686,libinst,0)),Qualification!P686))</f>
        <v/>
      </c>
      <c r="J676" s="26" t="str">
        <f>IF(OR(A676="",ISBLANK(Qualification!Q686)),"",IF(Qualification!Z686=TRUE,INDEX(codetform,MATCH(Qualification!Q686,libtform,0)),Qualification!Q686))</f>
        <v/>
      </c>
      <c r="K676" s="26" t="str">
        <f t="shared" si="10"/>
        <v/>
      </c>
      <c r="L676" s="104" t="str">
        <f>IF(OR(A676="",ISBLANK(Qualification!R686)),"",Qualification!R686)</f>
        <v/>
      </c>
      <c r="M676" s="50" t="str">
        <f>IF(OR(A676="",ISBLANK(Qualification!S686)),"",Qualification!S686)</f>
        <v/>
      </c>
      <c r="N676" s="50" t="str">
        <f>IF(OR(A676="",ISBLANK(Qualification!T686)),"",IF(Qualification!AC686=TRUE,INDEX(coderesult,MATCH(Qualification!T686,libresult,0)),Qualification!T686))</f>
        <v/>
      </c>
      <c r="O676" s="50" t="str">
        <f>IF(OR(A676="",ISBLANK(Qualification!U686),Qualification!U686="-"),"",IF(ISNA(MATCH(Qualification!U686,libtwolang,0)),Qualification!U686,IF(Qualification!AC686=TRUE,INDEX(codetwolang,MATCH(Qualification!U686,libtwolang,0)),Qualification!U686)))</f>
        <v/>
      </c>
      <c r="P676" s="50" t="str">
        <f>IF(OR(A676="",ISBLANK(Qualification!V686)),"",Qualification!V686)</f>
        <v/>
      </c>
    </row>
    <row r="677" spans="1:16">
      <c r="A677" s="26" t="str">
        <f>IF(Qualification!$A687&lt;&gt;"",IF(Qualification!C687&lt;&gt;"",IF(Qualification!C687="LOC.ID",CONCATENATE("LOC.",Qualification!AG$12),Qualification!C687),""),"")</f>
        <v/>
      </c>
      <c r="B677" s="51" t="str">
        <f>IF(A677&lt;&gt;"",Qualification!J687,"")</f>
        <v/>
      </c>
      <c r="C677" s="26" t="str">
        <f>IF(A677&lt;&gt;"",IF(Qualification!E687=TRUE,INDEX(codesex,MATCH(Qualification!D687,libsex,0)),Qualification!D687),"")</f>
        <v/>
      </c>
      <c r="D677" s="104" t="str">
        <f>IF(OR(A677="",ISBLANK(Qualification!F687)),"",Qualification!F687)</f>
        <v/>
      </c>
      <c r="E677" s="26" t="str">
        <f>IF(A677&lt;&gt;"",IF(Qualification!I687=TRUE,IF(INDEX(codegem,MATCH(Qualification!H687,libgem,0))&lt;8000,INDEX(codegem,MATCH(Qualification!H687,libgem,0)),""),Qualification!H687),"")</f>
        <v/>
      </c>
      <c r="F677" s="26" t="str">
        <f>IF(A677&lt;&gt;"",IF(Qualification!I687=TRUE,INDEX(codegemhist,MATCH(Qualification!H687,libgem,0)),""),"")</f>
        <v/>
      </c>
      <c r="G677" s="26" t="str">
        <f>IF(A677&lt;&gt;"",IF(Qualification!I687=TRUE,IF(INDEX(codegem,MATCH(Qualification!H687,libgem,0))&gt;=8000,INDEX(codegem,MATCH(Qualification!H687,libgem,0)),""),Qualification!H687),"")</f>
        <v/>
      </c>
      <c r="H677" s="26" t="str">
        <f>IF(A677&lt;&gt;"",IF(Qualification!Y687=TRUE,INDEX(libcatidinst,MATCH(Qualification!P687,libinst,0)),""),"")</f>
        <v/>
      </c>
      <c r="I677" s="26" t="str">
        <f>IF(OR(A677="",ISBLANK(Qualification!P687)),"",IF(Qualification!Y687=TRUE,INDEX(codeinst,MATCH(Qualification!P687,libinst,0)),Qualification!P687))</f>
        <v/>
      </c>
      <c r="J677" s="26" t="str">
        <f>IF(OR(A677="",ISBLANK(Qualification!Q687)),"",IF(Qualification!Z687=TRUE,INDEX(codetform,MATCH(Qualification!Q687,libtform,0)),Qualification!Q687))</f>
        <v/>
      </c>
      <c r="K677" s="26" t="str">
        <f t="shared" si="10"/>
        <v/>
      </c>
      <c r="L677" s="104" t="str">
        <f>IF(OR(A677="",ISBLANK(Qualification!R687)),"",Qualification!R687)</f>
        <v/>
      </c>
      <c r="M677" s="50" t="str">
        <f>IF(OR(A677="",ISBLANK(Qualification!S687)),"",Qualification!S687)</f>
        <v/>
      </c>
      <c r="N677" s="50" t="str">
        <f>IF(OR(A677="",ISBLANK(Qualification!T687)),"",IF(Qualification!AC687=TRUE,INDEX(coderesult,MATCH(Qualification!T687,libresult,0)),Qualification!T687))</f>
        <v/>
      </c>
      <c r="O677" s="50" t="str">
        <f>IF(OR(A677="",ISBLANK(Qualification!U687),Qualification!U687="-"),"",IF(ISNA(MATCH(Qualification!U687,libtwolang,0)),Qualification!U687,IF(Qualification!AC687=TRUE,INDEX(codetwolang,MATCH(Qualification!U687,libtwolang,0)),Qualification!U687)))</f>
        <v/>
      </c>
      <c r="P677" s="50" t="str">
        <f>IF(OR(A677="",ISBLANK(Qualification!V687)),"",Qualification!V687)</f>
        <v/>
      </c>
    </row>
    <row r="678" spans="1:16">
      <c r="A678" s="26" t="str">
        <f>IF(Qualification!$A688&lt;&gt;"",IF(Qualification!C688&lt;&gt;"",IF(Qualification!C688="LOC.ID",CONCATENATE("LOC.",Qualification!AG$12),Qualification!C688),""),"")</f>
        <v/>
      </c>
      <c r="B678" s="51" t="str">
        <f>IF(A678&lt;&gt;"",Qualification!J688,"")</f>
        <v/>
      </c>
      <c r="C678" s="26" t="str">
        <f>IF(A678&lt;&gt;"",IF(Qualification!E688=TRUE,INDEX(codesex,MATCH(Qualification!D688,libsex,0)),Qualification!D688),"")</f>
        <v/>
      </c>
      <c r="D678" s="104" t="str">
        <f>IF(OR(A678="",ISBLANK(Qualification!F688)),"",Qualification!F688)</f>
        <v/>
      </c>
      <c r="E678" s="26" t="str">
        <f>IF(A678&lt;&gt;"",IF(Qualification!I688=TRUE,IF(INDEX(codegem,MATCH(Qualification!H688,libgem,0))&lt;8000,INDEX(codegem,MATCH(Qualification!H688,libgem,0)),""),Qualification!H688),"")</f>
        <v/>
      </c>
      <c r="F678" s="26" t="str">
        <f>IF(A678&lt;&gt;"",IF(Qualification!I688=TRUE,INDEX(codegemhist,MATCH(Qualification!H688,libgem,0)),""),"")</f>
        <v/>
      </c>
      <c r="G678" s="26" t="str">
        <f>IF(A678&lt;&gt;"",IF(Qualification!I688=TRUE,IF(INDEX(codegem,MATCH(Qualification!H688,libgem,0))&gt;=8000,INDEX(codegem,MATCH(Qualification!H688,libgem,0)),""),Qualification!H688),"")</f>
        <v/>
      </c>
      <c r="H678" s="26" t="str">
        <f>IF(A678&lt;&gt;"",IF(Qualification!Y688=TRUE,INDEX(libcatidinst,MATCH(Qualification!P688,libinst,0)),""),"")</f>
        <v/>
      </c>
      <c r="I678" s="26" t="str">
        <f>IF(OR(A678="",ISBLANK(Qualification!P688)),"",IF(Qualification!Y688=TRUE,INDEX(codeinst,MATCH(Qualification!P688,libinst,0)),Qualification!P688))</f>
        <v/>
      </c>
      <c r="J678" s="26" t="str">
        <f>IF(OR(A678="",ISBLANK(Qualification!Q688)),"",IF(Qualification!Z688=TRUE,INDEX(codetform,MATCH(Qualification!Q688,libtform,0)),Qualification!Q688))</f>
        <v/>
      </c>
      <c r="K678" s="26" t="str">
        <f t="shared" si="10"/>
        <v/>
      </c>
      <c r="L678" s="104" t="str">
        <f>IF(OR(A678="",ISBLANK(Qualification!R688)),"",Qualification!R688)</f>
        <v/>
      </c>
      <c r="M678" s="50" t="str">
        <f>IF(OR(A678="",ISBLANK(Qualification!S688)),"",Qualification!S688)</f>
        <v/>
      </c>
      <c r="N678" s="50" t="str">
        <f>IF(OR(A678="",ISBLANK(Qualification!T688)),"",IF(Qualification!AC688=TRUE,INDEX(coderesult,MATCH(Qualification!T688,libresult,0)),Qualification!T688))</f>
        <v/>
      </c>
      <c r="O678" s="50" t="str">
        <f>IF(OR(A678="",ISBLANK(Qualification!U688),Qualification!U688="-"),"",IF(ISNA(MATCH(Qualification!U688,libtwolang,0)),Qualification!U688,IF(Qualification!AC688=TRUE,INDEX(codetwolang,MATCH(Qualification!U688,libtwolang,0)),Qualification!U688)))</f>
        <v/>
      </c>
      <c r="P678" s="50" t="str">
        <f>IF(OR(A678="",ISBLANK(Qualification!V688)),"",Qualification!V688)</f>
        <v/>
      </c>
    </row>
    <row r="679" spans="1:16">
      <c r="A679" s="26" t="str">
        <f>IF(Qualification!$A689&lt;&gt;"",IF(Qualification!C689&lt;&gt;"",IF(Qualification!C689="LOC.ID",CONCATENATE("LOC.",Qualification!AG$12),Qualification!C689),""),"")</f>
        <v/>
      </c>
      <c r="B679" s="51" t="str">
        <f>IF(A679&lt;&gt;"",Qualification!J689,"")</f>
        <v/>
      </c>
      <c r="C679" s="26" t="str">
        <f>IF(A679&lt;&gt;"",IF(Qualification!E689=TRUE,INDEX(codesex,MATCH(Qualification!D689,libsex,0)),Qualification!D689),"")</f>
        <v/>
      </c>
      <c r="D679" s="104" t="str">
        <f>IF(OR(A679="",ISBLANK(Qualification!F689)),"",Qualification!F689)</f>
        <v/>
      </c>
      <c r="E679" s="26" t="str">
        <f>IF(A679&lt;&gt;"",IF(Qualification!I689=TRUE,IF(INDEX(codegem,MATCH(Qualification!H689,libgem,0))&lt;8000,INDEX(codegem,MATCH(Qualification!H689,libgem,0)),""),Qualification!H689),"")</f>
        <v/>
      </c>
      <c r="F679" s="26" t="str">
        <f>IF(A679&lt;&gt;"",IF(Qualification!I689=TRUE,INDEX(codegemhist,MATCH(Qualification!H689,libgem,0)),""),"")</f>
        <v/>
      </c>
      <c r="G679" s="26" t="str">
        <f>IF(A679&lt;&gt;"",IF(Qualification!I689=TRUE,IF(INDEX(codegem,MATCH(Qualification!H689,libgem,0))&gt;=8000,INDEX(codegem,MATCH(Qualification!H689,libgem,0)),""),Qualification!H689),"")</f>
        <v/>
      </c>
      <c r="H679" s="26" t="str">
        <f>IF(A679&lt;&gt;"",IF(Qualification!Y689=TRUE,INDEX(libcatidinst,MATCH(Qualification!P689,libinst,0)),""),"")</f>
        <v/>
      </c>
      <c r="I679" s="26" t="str">
        <f>IF(OR(A679="",ISBLANK(Qualification!P689)),"",IF(Qualification!Y689=TRUE,INDEX(codeinst,MATCH(Qualification!P689,libinst,0)),Qualification!P689))</f>
        <v/>
      </c>
      <c r="J679" s="26" t="str">
        <f>IF(OR(A679="",ISBLANK(Qualification!Q689)),"",IF(Qualification!Z689=TRUE,INDEX(codetform,MATCH(Qualification!Q689,libtform,0)),Qualification!Q689))</f>
        <v/>
      </c>
      <c r="K679" s="26" t="str">
        <f t="shared" si="10"/>
        <v/>
      </c>
      <c r="L679" s="104" t="str">
        <f>IF(OR(A679="",ISBLANK(Qualification!R689)),"",Qualification!R689)</f>
        <v/>
      </c>
      <c r="M679" s="50" t="str">
        <f>IF(OR(A679="",ISBLANK(Qualification!S689)),"",Qualification!S689)</f>
        <v/>
      </c>
      <c r="N679" s="50" t="str">
        <f>IF(OR(A679="",ISBLANK(Qualification!T689)),"",IF(Qualification!AC689=TRUE,INDEX(coderesult,MATCH(Qualification!T689,libresult,0)),Qualification!T689))</f>
        <v/>
      </c>
      <c r="O679" s="50" t="str">
        <f>IF(OR(A679="",ISBLANK(Qualification!U689),Qualification!U689="-"),"",IF(ISNA(MATCH(Qualification!U689,libtwolang,0)),Qualification!U689,IF(Qualification!AC689=TRUE,INDEX(codetwolang,MATCH(Qualification!U689,libtwolang,0)),Qualification!U689)))</f>
        <v/>
      </c>
      <c r="P679" s="50" t="str">
        <f>IF(OR(A679="",ISBLANK(Qualification!V689)),"",Qualification!V689)</f>
        <v/>
      </c>
    </row>
    <row r="680" spans="1:16">
      <c r="A680" s="26" t="str">
        <f>IF(Qualification!$A690&lt;&gt;"",IF(Qualification!C690&lt;&gt;"",IF(Qualification!C690="LOC.ID",CONCATENATE("LOC.",Qualification!AG$12),Qualification!C690),""),"")</f>
        <v/>
      </c>
      <c r="B680" s="51" t="str">
        <f>IF(A680&lt;&gt;"",Qualification!J690,"")</f>
        <v/>
      </c>
      <c r="C680" s="26" t="str">
        <f>IF(A680&lt;&gt;"",IF(Qualification!E690=TRUE,INDEX(codesex,MATCH(Qualification!D690,libsex,0)),Qualification!D690),"")</f>
        <v/>
      </c>
      <c r="D680" s="104" t="str">
        <f>IF(OR(A680="",ISBLANK(Qualification!F690)),"",Qualification!F690)</f>
        <v/>
      </c>
      <c r="E680" s="26" t="str">
        <f>IF(A680&lt;&gt;"",IF(Qualification!I690=TRUE,IF(INDEX(codegem,MATCH(Qualification!H690,libgem,0))&lt;8000,INDEX(codegem,MATCH(Qualification!H690,libgem,0)),""),Qualification!H690),"")</f>
        <v/>
      </c>
      <c r="F680" s="26" t="str">
        <f>IF(A680&lt;&gt;"",IF(Qualification!I690=TRUE,INDEX(codegemhist,MATCH(Qualification!H690,libgem,0)),""),"")</f>
        <v/>
      </c>
      <c r="G680" s="26" t="str">
        <f>IF(A680&lt;&gt;"",IF(Qualification!I690=TRUE,IF(INDEX(codegem,MATCH(Qualification!H690,libgem,0))&gt;=8000,INDEX(codegem,MATCH(Qualification!H690,libgem,0)),""),Qualification!H690),"")</f>
        <v/>
      </c>
      <c r="H680" s="26" t="str">
        <f>IF(A680&lt;&gt;"",IF(Qualification!Y690=TRUE,INDEX(libcatidinst,MATCH(Qualification!P690,libinst,0)),""),"")</f>
        <v/>
      </c>
      <c r="I680" s="26" t="str">
        <f>IF(OR(A680="",ISBLANK(Qualification!P690)),"",IF(Qualification!Y690=TRUE,INDEX(codeinst,MATCH(Qualification!P690,libinst,0)),Qualification!P690))</f>
        <v/>
      </c>
      <c r="J680" s="26" t="str">
        <f>IF(OR(A680="",ISBLANK(Qualification!Q690)),"",IF(Qualification!Z690=TRUE,INDEX(codetform,MATCH(Qualification!Q690,libtform,0)),Qualification!Q690))</f>
        <v/>
      </c>
      <c r="K680" s="26" t="str">
        <f t="shared" si="10"/>
        <v/>
      </c>
      <c r="L680" s="104" t="str">
        <f>IF(OR(A680="",ISBLANK(Qualification!R690)),"",Qualification!R690)</f>
        <v/>
      </c>
      <c r="M680" s="50" t="str">
        <f>IF(OR(A680="",ISBLANK(Qualification!S690)),"",Qualification!S690)</f>
        <v/>
      </c>
      <c r="N680" s="50" t="str">
        <f>IF(OR(A680="",ISBLANK(Qualification!T690)),"",IF(Qualification!AC690=TRUE,INDEX(coderesult,MATCH(Qualification!T690,libresult,0)),Qualification!T690))</f>
        <v/>
      </c>
      <c r="O680" s="50" t="str">
        <f>IF(OR(A680="",ISBLANK(Qualification!U690),Qualification!U690="-"),"",IF(ISNA(MATCH(Qualification!U690,libtwolang,0)),Qualification!U690,IF(Qualification!AC690=TRUE,INDEX(codetwolang,MATCH(Qualification!U690,libtwolang,0)),Qualification!U690)))</f>
        <v/>
      </c>
      <c r="P680" s="50" t="str">
        <f>IF(OR(A680="",ISBLANK(Qualification!V690)),"",Qualification!V690)</f>
        <v/>
      </c>
    </row>
    <row r="681" spans="1:16">
      <c r="A681" s="26" t="str">
        <f>IF(Qualification!$A691&lt;&gt;"",IF(Qualification!C691&lt;&gt;"",IF(Qualification!C691="LOC.ID",CONCATENATE("LOC.",Qualification!AG$12),Qualification!C691),""),"")</f>
        <v/>
      </c>
      <c r="B681" s="51" t="str">
        <f>IF(A681&lt;&gt;"",Qualification!J691,"")</f>
        <v/>
      </c>
      <c r="C681" s="26" t="str">
        <f>IF(A681&lt;&gt;"",IF(Qualification!E691=TRUE,INDEX(codesex,MATCH(Qualification!D691,libsex,0)),Qualification!D691),"")</f>
        <v/>
      </c>
      <c r="D681" s="104" t="str">
        <f>IF(OR(A681="",ISBLANK(Qualification!F691)),"",Qualification!F691)</f>
        <v/>
      </c>
      <c r="E681" s="26" t="str">
        <f>IF(A681&lt;&gt;"",IF(Qualification!I691=TRUE,IF(INDEX(codegem,MATCH(Qualification!H691,libgem,0))&lt;8000,INDEX(codegem,MATCH(Qualification!H691,libgem,0)),""),Qualification!H691),"")</f>
        <v/>
      </c>
      <c r="F681" s="26" t="str">
        <f>IF(A681&lt;&gt;"",IF(Qualification!I691=TRUE,INDEX(codegemhist,MATCH(Qualification!H691,libgem,0)),""),"")</f>
        <v/>
      </c>
      <c r="G681" s="26" t="str">
        <f>IF(A681&lt;&gt;"",IF(Qualification!I691=TRUE,IF(INDEX(codegem,MATCH(Qualification!H691,libgem,0))&gt;=8000,INDEX(codegem,MATCH(Qualification!H691,libgem,0)),""),Qualification!H691),"")</f>
        <v/>
      </c>
      <c r="H681" s="26" t="str">
        <f>IF(A681&lt;&gt;"",IF(Qualification!Y691=TRUE,INDEX(libcatidinst,MATCH(Qualification!P691,libinst,0)),""),"")</f>
        <v/>
      </c>
      <c r="I681" s="26" t="str">
        <f>IF(OR(A681="",ISBLANK(Qualification!P691)),"",IF(Qualification!Y691=TRUE,INDEX(codeinst,MATCH(Qualification!P691,libinst,0)),Qualification!P691))</f>
        <v/>
      </c>
      <c r="J681" s="26" t="str">
        <f>IF(OR(A681="",ISBLANK(Qualification!Q691)),"",IF(Qualification!Z691=TRUE,INDEX(codetform,MATCH(Qualification!Q691,libtform,0)),Qualification!Q691))</f>
        <v/>
      </c>
      <c r="K681" s="26" t="str">
        <f t="shared" si="10"/>
        <v/>
      </c>
      <c r="L681" s="104" t="str">
        <f>IF(OR(A681="",ISBLANK(Qualification!R691)),"",Qualification!R691)</f>
        <v/>
      </c>
      <c r="M681" s="50" t="str">
        <f>IF(OR(A681="",ISBLANK(Qualification!S691)),"",Qualification!S691)</f>
        <v/>
      </c>
      <c r="N681" s="50" t="str">
        <f>IF(OR(A681="",ISBLANK(Qualification!T691)),"",IF(Qualification!AC691=TRUE,INDEX(coderesult,MATCH(Qualification!T691,libresult,0)),Qualification!T691))</f>
        <v/>
      </c>
      <c r="O681" s="50" t="str">
        <f>IF(OR(A681="",ISBLANK(Qualification!U691),Qualification!U691="-"),"",IF(ISNA(MATCH(Qualification!U691,libtwolang,0)),Qualification!U691,IF(Qualification!AC691=TRUE,INDEX(codetwolang,MATCH(Qualification!U691,libtwolang,0)),Qualification!U691)))</f>
        <v/>
      </c>
      <c r="P681" s="50" t="str">
        <f>IF(OR(A681="",ISBLANK(Qualification!V691)),"",Qualification!V691)</f>
        <v/>
      </c>
    </row>
    <row r="682" spans="1:16">
      <c r="A682" s="26" t="str">
        <f>IF(Qualification!$A692&lt;&gt;"",IF(Qualification!C692&lt;&gt;"",IF(Qualification!C692="LOC.ID",CONCATENATE("LOC.",Qualification!AG$12),Qualification!C692),""),"")</f>
        <v/>
      </c>
      <c r="B682" s="51" t="str">
        <f>IF(A682&lt;&gt;"",Qualification!J692,"")</f>
        <v/>
      </c>
      <c r="C682" s="26" t="str">
        <f>IF(A682&lt;&gt;"",IF(Qualification!E692=TRUE,INDEX(codesex,MATCH(Qualification!D692,libsex,0)),Qualification!D692),"")</f>
        <v/>
      </c>
      <c r="D682" s="104" t="str">
        <f>IF(OR(A682="",ISBLANK(Qualification!F692)),"",Qualification!F692)</f>
        <v/>
      </c>
      <c r="E682" s="26" t="str">
        <f>IF(A682&lt;&gt;"",IF(Qualification!I692=TRUE,IF(INDEX(codegem,MATCH(Qualification!H692,libgem,0))&lt;8000,INDEX(codegem,MATCH(Qualification!H692,libgem,0)),""),Qualification!H692),"")</f>
        <v/>
      </c>
      <c r="F682" s="26" t="str">
        <f>IF(A682&lt;&gt;"",IF(Qualification!I692=TRUE,INDEX(codegemhist,MATCH(Qualification!H692,libgem,0)),""),"")</f>
        <v/>
      </c>
      <c r="G682" s="26" t="str">
        <f>IF(A682&lt;&gt;"",IF(Qualification!I692=TRUE,IF(INDEX(codegem,MATCH(Qualification!H692,libgem,0))&gt;=8000,INDEX(codegem,MATCH(Qualification!H692,libgem,0)),""),Qualification!H692),"")</f>
        <v/>
      </c>
      <c r="H682" s="26" t="str">
        <f>IF(A682&lt;&gt;"",IF(Qualification!Y692=TRUE,INDEX(libcatidinst,MATCH(Qualification!P692,libinst,0)),""),"")</f>
        <v/>
      </c>
      <c r="I682" s="26" t="str">
        <f>IF(OR(A682="",ISBLANK(Qualification!P692)),"",IF(Qualification!Y692=TRUE,INDEX(codeinst,MATCH(Qualification!P692,libinst,0)),Qualification!P692))</f>
        <v/>
      </c>
      <c r="J682" s="26" t="str">
        <f>IF(OR(A682="",ISBLANK(Qualification!Q692)),"",IF(Qualification!Z692=TRUE,INDEX(codetform,MATCH(Qualification!Q692,libtform,0)),Qualification!Q692))</f>
        <v/>
      </c>
      <c r="K682" s="26" t="str">
        <f t="shared" si="10"/>
        <v/>
      </c>
      <c r="L682" s="104" t="str">
        <f>IF(OR(A682="",ISBLANK(Qualification!R692)),"",Qualification!R692)</f>
        <v/>
      </c>
      <c r="M682" s="50" t="str">
        <f>IF(OR(A682="",ISBLANK(Qualification!S692)),"",Qualification!S692)</f>
        <v/>
      </c>
      <c r="N682" s="50" t="str">
        <f>IF(OR(A682="",ISBLANK(Qualification!T692)),"",IF(Qualification!AC692=TRUE,INDEX(coderesult,MATCH(Qualification!T692,libresult,0)),Qualification!T692))</f>
        <v/>
      </c>
      <c r="O682" s="50" t="str">
        <f>IF(OR(A682="",ISBLANK(Qualification!U692),Qualification!U692="-"),"",IF(ISNA(MATCH(Qualification!U692,libtwolang,0)),Qualification!U692,IF(Qualification!AC692=TRUE,INDEX(codetwolang,MATCH(Qualification!U692,libtwolang,0)),Qualification!U692)))</f>
        <v/>
      </c>
      <c r="P682" s="50" t="str">
        <f>IF(OR(A682="",ISBLANK(Qualification!V692)),"",Qualification!V692)</f>
        <v/>
      </c>
    </row>
    <row r="683" spans="1:16">
      <c r="A683" s="26" t="str">
        <f>IF(Qualification!$A693&lt;&gt;"",IF(Qualification!C693&lt;&gt;"",IF(Qualification!C693="LOC.ID",CONCATENATE("LOC.",Qualification!AG$12),Qualification!C693),""),"")</f>
        <v/>
      </c>
      <c r="B683" s="51" t="str">
        <f>IF(A683&lt;&gt;"",Qualification!J693,"")</f>
        <v/>
      </c>
      <c r="C683" s="26" t="str">
        <f>IF(A683&lt;&gt;"",IF(Qualification!E693=TRUE,INDEX(codesex,MATCH(Qualification!D693,libsex,0)),Qualification!D693),"")</f>
        <v/>
      </c>
      <c r="D683" s="104" t="str">
        <f>IF(OR(A683="",ISBLANK(Qualification!F693)),"",Qualification!F693)</f>
        <v/>
      </c>
      <c r="E683" s="26" t="str">
        <f>IF(A683&lt;&gt;"",IF(Qualification!I693=TRUE,IF(INDEX(codegem,MATCH(Qualification!H693,libgem,0))&lt;8000,INDEX(codegem,MATCH(Qualification!H693,libgem,0)),""),Qualification!H693),"")</f>
        <v/>
      </c>
      <c r="F683" s="26" t="str">
        <f>IF(A683&lt;&gt;"",IF(Qualification!I693=TRUE,INDEX(codegemhist,MATCH(Qualification!H693,libgem,0)),""),"")</f>
        <v/>
      </c>
      <c r="G683" s="26" t="str">
        <f>IF(A683&lt;&gt;"",IF(Qualification!I693=TRUE,IF(INDEX(codegem,MATCH(Qualification!H693,libgem,0))&gt;=8000,INDEX(codegem,MATCH(Qualification!H693,libgem,0)),""),Qualification!H693),"")</f>
        <v/>
      </c>
      <c r="H683" s="26" t="str">
        <f>IF(A683&lt;&gt;"",IF(Qualification!Y693=TRUE,INDEX(libcatidinst,MATCH(Qualification!P693,libinst,0)),""),"")</f>
        <v/>
      </c>
      <c r="I683" s="26" t="str">
        <f>IF(OR(A683="",ISBLANK(Qualification!P693)),"",IF(Qualification!Y693=TRUE,INDEX(codeinst,MATCH(Qualification!P693,libinst,0)),Qualification!P693))</f>
        <v/>
      </c>
      <c r="J683" s="26" t="str">
        <f>IF(OR(A683="",ISBLANK(Qualification!Q693)),"",IF(Qualification!Z693=TRUE,INDEX(codetform,MATCH(Qualification!Q693,libtform,0)),Qualification!Q693))</f>
        <v/>
      </c>
      <c r="K683" s="26" t="str">
        <f t="shared" si="10"/>
        <v/>
      </c>
      <c r="L683" s="104" t="str">
        <f>IF(OR(A683="",ISBLANK(Qualification!R693)),"",Qualification!R693)</f>
        <v/>
      </c>
      <c r="M683" s="50" t="str">
        <f>IF(OR(A683="",ISBLANK(Qualification!S693)),"",Qualification!S693)</f>
        <v/>
      </c>
      <c r="N683" s="50" t="str">
        <f>IF(OR(A683="",ISBLANK(Qualification!T693)),"",IF(Qualification!AC693=TRUE,INDEX(coderesult,MATCH(Qualification!T693,libresult,0)),Qualification!T693))</f>
        <v/>
      </c>
      <c r="O683" s="50" t="str">
        <f>IF(OR(A683="",ISBLANK(Qualification!U693),Qualification!U693="-"),"",IF(ISNA(MATCH(Qualification!U693,libtwolang,0)),Qualification!U693,IF(Qualification!AC693=TRUE,INDEX(codetwolang,MATCH(Qualification!U693,libtwolang,0)),Qualification!U693)))</f>
        <v/>
      </c>
      <c r="P683" s="50" t="str">
        <f>IF(OR(A683="",ISBLANK(Qualification!V693)),"",Qualification!V693)</f>
        <v/>
      </c>
    </row>
    <row r="684" spans="1:16">
      <c r="A684" s="26" t="str">
        <f>IF(Qualification!$A694&lt;&gt;"",IF(Qualification!C694&lt;&gt;"",IF(Qualification!C694="LOC.ID",CONCATENATE("LOC.",Qualification!AG$12),Qualification!C694),""),"")</f>
        <v/>
      </c>
      <c r="B684" s="51" t="str">
        <f>IF(A684&lt;&gt;"",Qualification!J694,"")</f>
        <v/>
      </c>
      <c r="C684" s="26" t="str">
        <f>IF(A684&lt;&gt;"",IF(Qualification!E694=TRUE,INDEX(codesex,MATCH(Qualification!D694,libsex,0)),Qualification!D694),"")</f>
        <v/>
      </c>
      <c r="D684" s="104" t="str">
        <f>IF(OR(A684="",ISBLANK(Qualification!F694)),"",Qualification!F694)</f>
        <v/>
      </c>
      <c r="E684" s="26" t="str">
        <f>IF(A684&lt;&gt;"",IF(Qualification!I694=TRUE,IF(INDEX(codegem,MATCH(Qualification!H694,libgem,0))&lt;8000,INDEX(codegem,MATCH(Qualification!H694,libgem,0)),""),Qualification!H694),"")</f>
        <v/>
      </c>
      <c r="F684" s="26" t="str">
        <f>IF(A684&lt;&gt;"",IF(Qualification!I694=TRUE,INDEX(codegemhist,MATCH(Qualification!H694,libgem,0)),""),"")</f>
        <v/>
      </c>
      <c r="G684" s="26" t="str">
        <f>IF(A684&lt;&gt;"",IF(Qualification!I694=TRUE,IF(INDEX(codegem,MATCH(Qualification!H694,libgem,0))&gt;=8000,INDEX(codegem,MATCH(Qualification!H694,libgem,0)),""),Qualification!H694),"")</f>
        <v/>
      </c>
      <c r="H684" s="26" t="str">
        <f>IF(A684&lt;&gt;"",IF(Qualification!Y694=TRUE,INDEX(libcatidinst,MATCH(Qualification!P694,libinst,0)),""),"")</f>
        <v/>
      </c>
      <c r="I684" s="26" t="str">
        <f>IF(OR(A684="",ISBLANK(Qualification!P694)),"",IF(Qualification!Y694=TRUE,INDEX(codeinst,MATCH(Qualification!P694,libinst,0)),Qualification!P694))</f>
        <v/>
      </c>
      <c r="J684" s="26" t="str">
        <f>IF(OR(A684="",ISBLANK(Qualification!Q694)),"",IF(Qualification!Z694=TRUE,INDEX(codetform,MATCH(Qualification!Q694,libtform,0)),Qualification!Q694))</f>
        <v/>
      </c>
      <c r="K684" s="26" t="str">
        <f t="shared" si="10"/>
        <v/>
      </c>
      <c r="L684" s="104" t="str">
        <f>IF(OR(A684="",ISBLANK(Qualification!R694)),"",Qualification!R694)</f>
        <v/>
      </c>
      <c r="M684" s="50" t="str">
        <f>IF(OR(A684="",ISBLANK(Qualification!S694)),"",Qualification!S694)</f>
        <v/>
      </c>
      <c r="N684" s="50" t="str">
        <f>IF(OR(A684="",ISBLANK(Qualification!T694)),"",IF(Qualification!AC694=TRUE,INDEX(coderesult,MATCH(Qualification!T694,libresult,0)),Qualification!T694))</f>
        <v/>
      </c>
      <c r="O684" s="50" t="str">
        <f>IF(OR(A684="",ISBLANK(Qualification!U694),Qualification!U694="-"),"",IF(ISNA(MATCH(Qualification!U694,libtwolang,0)),Qualification!U694,IF(Qualification!AC694=TRUE,INDEX(codetwolang,MATCH(Qualification!U694,libtwolang,0)),Qualification!U694)))</f>
        <v/>
      </c>
      <c r="P684" s="50" t="str">
        <f>IF(OR(A684="",ISBLANK(Qualification!V694)),"",Qualification!V694)</f>
        <v/>
      </c>
    </row>
    <row r="685" spans="1:16">
      <c r="A685" s="26" t="str">
        <f>IF(Qualification!$A695&lt;&gt;"",IF(Qualification!C695&lt;&gt;"",IF(Qualification!C695="LOC.ID",CONCATENATE("LOC.",Qualification!AG$12),Qualification!C695),""),"")</f>
        <v/>
      </c>
      <c r="B685" s="51" t="str">
        <f>IF(A685&lt;&gt;"",Qualification!J695,"")</f>
        <v/>
      </c>
      <c r="C685" s="26" t="str">
        <f>IF(A685&lt;&gt;"",IF(Qualification!E695=TRUE,INDEX(codesex,MATCH(Qualification!D695,libsex,0)),Qualification!D695),"")</f>
        <v/>
      </c>
      <c r="D685" s="104" t="str">
        <f>IF(OR(A685="",ISBLANK(Qualification!F695)),"",Qualification!F695)</f>
        <v/>
      </c>
      <c r="E685" s="26" t="str">
        <f>IF(A685&lt;&gt;"",IF(Qualification!I695=TRUE,IF(INDEX(codegem,MATCH(Qualification!H695,libgem,0))&lt;8000,INDEX(codegem,MATCH(Qualification!H695,libgem,0)),""),Qualification!H695),"")</f>
        <v/>
      </c>
      <c r="F685" s="26" t="str">
        <f>IF(A685&lt;&gt;"",IF(Qualification!I695=TRUE,INDEX(codegemhist,MATCH(Qualification!H695,libgem,0)),""),"")</f>
        <v/>
      </c>
      <c r="G685" s="26" t="str">
        <f>IF(A685&lt;&gt;"",IF(Qualification!I695=TRUE,IF(INDEX(codegem,MATCH(Qualification!H695,libgem,0))&gt;=8000,INDEX(codegem,MATCH(Qualification!H695,libgem,0)),""),Qualification!H695),"")</f>
        <v/>
      </c>
      <c r="H685" s="26" t="str">
        <f>IF(A685&lt;&gt;"",IF(Qualification!Y695=TRUE,INDEX(libcatidinst,MATCH(Qualification!P695,libinst,0)),""),"")</f>
        <v/>
      </c>
      <c r="I685" s="26" t="str">
        <f>IF(OR(A685="",ISBLANK(Qualification!P695)),"",IF(Qualification!Y695=TRUE,INDEX(codeinst,MATCH(Qualification!P695,libinst,0)),Qualification!P695))</f>
        <v/>
      </c>
      <c r="J685" s="26" t="str">
        <f>IF(OR(A685="",ISBLANK(Qualification!Q695)),"",IF(Qualification!Z695=TRUE,INDEX(codetform,MATCH(Qualification!Q695,libtform,0)),Qualification!Q695))</f>
        <v/>
      </c>
      <c r="K685" s="26" t="str">
        <f t="shared" si="10"/>
        <v/>
      </c>
      <c r="L685" s="104" t="str">
        <f>IF(OR(A685="",ISBLANK(Qualification!R695)),"",Qualification!R695)</f>
        <v/>
      </c>
      <c r="M685" s="50" t="str">
        <f>IF(OR(A685="",ISBLANK(Qualification!S695)),"",Qualification!S695)</f>
        <v/>
      </c>
      <c r="N685" s="50" t="str">
        <f>IF(OR(A685="",ISBLANK(Qualification!T695)),"",IF(Qualification!AC695=TRUE,INDEX(coderesult,MATCH(Qualification!T695,libresult,0)),Qualification!T695))</f>
        <v/>
      </c>
      <c r="O685" s="50" t="str">
        <f>IF(OR(A685="",ISBLANK(Qualification!U695),Qualification!U695="-"),"",IF(ISNA(MATCH(Qualification!U695,libtwolang,0)),Qualification!U695,IF(Qualification!AC695=TRUE,INDEX(codetwolang,MATCH(Qualification!U695,libtwolang,0)),Qualification!U695)))</f>
        <v/>
      </c>
      <c r="P685" s="50" t="str">
        <f>IF(OR(A685="",ISBLANK(Qualification!V695)),"",Qualification!V695)</f>
        <v/>
      </c>
    </row>
    <row r="686" spans="1:16">
      <c r="A686" s="26" t="str">
        <f>IF(Qualification!$A696&lt;&gt;"",IF(Qualification!C696&lt;&gt;"",IF(Qualification!C696="LOC.ID",CONCATENATE("LOC.",Qualification!AG$12),Qualification!C696),""),"")</f>
        <v/>
      </c>
      <c r="B686" s="51" t="str">
        <f>IF(A686&lt;&gt;"",Qualification!J696,"")</f>
        <v/>
      </c>
      <c r="C686" s="26" t="str">
        <f>IF(A686&lt;&gt;"",IF(Qualification!E696=TRUE,INDEX(codesex,MATCH(Qualification!D696,libsex,0)),Qualification!D696),"")</f>
        <v/>
      </c>
      <c r="D686" s="104" t="str">
        <f>IF(OR(A686="",ISBLANK(Qualification!F696)),"",Qualification!F696)</f>
        <v/>
      </c>
      <c r="E686" s="26" t="str">
        <f>IF(A686&lt;&gt;"",IF(Qualification!I696=TRUE,IF(INDEX(codegem,MATCH(Qualification!H696,libgem,0))&lt;8000,INDEX(codegem,MATCH(Qualification!H696,libgem,0)),""),Qualification!H696),"")</f>
        <v/>
      </c>
      <c r="F686" s="26" t="str">
        <f>IF(A686&lt;&gt;"",IF(Qualification!I696=TRUE,INDEX(codegemhist,MATCH(Qualification!H696,libgem,0)),""),"")</f>
        <v/>
      </c>
      <c r="G686" s="26" t="str">
        <f>IF(A686&lt;&gt;"",IF(Qualification!I696=TRUE,IF(INDEX(codegem,MATCH(Qualification!H696,libgem,0))&gt;=8000,INDEX(codegem,MATCH(Qualification!H696,libgem,0)),""),Qualification!H696),"")</f>
        <v/>
      </c>
      <c r="H686" s="26" t="str">
        <f>IF(A686&lt;&gt;"",IF(Qualification!Y696=TRUE,INDEX(libcatidinst,MATCH(Qualification!P696,libinst,0)),""),"")</f>
        <v/>
      </c>
      <c r="I686" s="26" t="str">
        <f>IF(OR(A686="",ISBLANK(Qualification!P696)),"",IF(Qualification!Y696=TRUE,INDEX(codeinst,MATCH(Qualification!P696,libinst,0)),Qualification!P696))</f>
        <v/>
      </c>
      <c r="J686" s="26" t="str">
        <f>IF(OR(A686="",ISBLANK(Qualification!Q696)),"",IF(Qualification!Z696=TRUE,INDEX(codetform,MATCH(Qualification!Q696,libtform,0)),Qualification!Q696))</f>
        <v/>
      </c>
      <c r="K686" s="26" t="str">
        <f t="shared" si="10"/>
        <v/>
      </c>
      <c r="L686" s="104" t="str">
        <f>IF(OR(A686="",ISBLANK(Qualification!R696)),"",Qualification!R696)</f>
        <v/>
      </c>
      <c r="M686" s="50" t="str">
        <f>IF(OR(A686="",ISBLANK(Qualification!S696)),"",Qualification!S696)</f>
        <v/>
      </c>
      <c r="N686" s="50" t="str">
        <f>IF(OR(A686="",ISBLANK(Qualification!T696)),"",IF(Qualification!AC696=TRUE,INDEX(coderesult,MATCH(Qualification!T696,libresult,0)),Qualification!T696))</f>
        <v/>
      </c>
      <c r="O686" s="50" t="str">
        <f>IF(OR(A686="",ISBLANK(Qualification!U696),Qualification!U696="-"),"",IF(ISNA(MATCH(Qualification!U696,libtwolang,0)),Qualification!U696,IF(Qualification!AC696=TRUE,INDEX(codetwolang,MATCH(Qualification!U696,libtwolang,0)),Qualification!U696)))</f>
        <v/>
      </c>
      <c r="P686" s="50" t="str">
        <f>IF(OR(A686="",ISBLANK(Qualification!V696)),"",Qualification!V696)</f>
        <v/>
      </c>
    </row>
    <row r="687" spans="1:16">
      <c r="A687" s="26" t="str">
        <f>IF(Qualification!$A697&lt;&gt;"",IF(Qualification!C697&lt;&gt;"",IF(Qualification!C697="LOC.ID",CONCATENATE("LOC.",Qualification!AG$12),Qualification!C697),""),"")</f>
        <v/>
      </c>
      <c r="B687" s="51" t="str">
        <f>IF(A687&lt;&gt;"",Qualification!J697,"")</f>
        <v/>
      </c>
      <c r="C687" s="26" t="str">
        <f>IF(A687&lt;&gt;"",IF(Qualification!E697=TRUE,INDEX(codesex,MATCH(Qualification!D697,libsex,0)),Qualification!D697),"")</f>
        <v/>
      </c>
      <c r="D687" s="104" t="str">
        <f>IF(OR(A687="",ISBLANK(Qualification!F697)),"",Qualification!F697)</f>
        <v/>
      </c>
      <c r="E687" s="26" t="str">
        <f>IF(A687&lt;&gt;"",IF(Qualification!I697=TRUE,IF(INDEX(codegem,MATCH(Qualification!H697,libgem,0))&lt;8000,INDEX(codegem,MATCH(Qualification!H697,libgem,0)),""),Qualification!H697),"")</f>
        <v/>
      </c>
      <c r="F687" s="26" t="str">
        <f>IF(A687&lt;&gt;"",IF(Qualification!I697=TRUE,INDEX(codegemhist,MATCH(Qualification!H697,libgem,0)),""),"")</f>
        <v/>
      </c>
      <c r="G687" s="26" t="str">
        <f>IF(A687&lt;&gt;"",IF(Qualification!I697=TRUE,IF(INDEX(codegem,MATCH(Qualification!H697,libgem,0))&gt;=8000,INDEX(codegem,MATCH(Qualification!H697,libgem,0)),""),Qualification!H697),"")</f>
        <v/>
      </c>
      <c r="H687" s="26" t="str">
        <f>IF(A687&lt;&gt;"",IF(Qualification!Y697=TRUE,INDEX(libcatidinst,MATCH(Qualification!P697,libinst,0)),""),"")</f>
        <v/>
      </c>
      <c r="I687" s="26" t="str">
        <f>IF(OR(A687="",ISBLANK(Qualification!P697)),"",IF(Qualification!Y697=TRUE,INDEX(codeinst,MATCH(Qualification!P697,libinst,0)),Qualification!P697))</f>
        <v/>
      </c>
      <c r="J687" s="26" t="str">
        <f>IF(OR(A687="",ISBLANK(Qualification!Q697)),"",IF(Qualification!Z697=TRUE,INDEX(codetform,MATCH(Qualification!Q697,libtform,0)),Qualification!Q697))</f>
        <v/>
      </c>
      <c r="K687" s="26" t="str">
        <f t="shared" si="10"/>
        <v/>
      </c>
      <c r="L687" s="104" t="str">
        <f>IF(OR(A687="",ISBLANK(Qualification!R697)),"",Qualification!R697)</f>
        <v/>
      </c>
      <c r="M687" s="50" t="str">
        <f>IF(OR(A687="",ISBLANK(Qualification!S697)),"",Qualification!S697)</f>
        <v/>
      </c>
      <c r="N687" s="50" t="str">
        <f>IF(OR(A687="",ISBLANK(Qualification!T697)),"",IF(Qualification!AC697=TRUE,INDEX(coderesult,MATCH(Qualification!T697,libresult,0)),Qualification!T697))</f>
        <v/>
      </c>
      <c r="O687" s="50" t="str">
        <f>IF(OR(A687="",ISBLANK(Qualification!U697),Qualification!U697="-"),"",IF(ISNA(MATCH(Qualification!U697,libtwolang,0)),Qualification!U697,IF(Qualification!AC697=TRUE,INDEX(codetwolang,MATCH(Qualification!U697,libtwolang,0)),Qualification!U697)))</f>
        <v/>
      </c>
      <c r="P687" s="50" t="str">
        <f>IF(OR(A687="",ISBLANK(Qualification!V697)),"",Qualification!V697)</f>
        <v/>
      </c>
    </row>
    <row r="688" spans="1:16">
      <c r="A688" s="26" t="str">
        <f>IF(Qualification!$A698&lt;&gt;"",IF(Qualification!C698&lt;&gt;"",IF(Qualification!C698="LOC.ID",CONCATENATE("LOC.",Qualification!AG$12),Qualification!C698),""),"")</f>
        <v/>
      </c>
      <c r="B688" s="51" t="str">
        <f>IF(A688&lt;&gt;"",Qualification!J698,"")</f>
        <v/>
      </c>
      <c r="C688" s="26" t="str">
        <f>IF(A688&lt;&gt;"",IF(Qualification!E698=TRUE,INDEX(codesex,MATCH(Qualification!D698,libsex,0)),Qualification!D698),"")</f>
        <v/>
      </c>
      <c r="D688" s="104" t="str">
        <f>IF(OR(A688="",ISBLANK(Qualification!F698)),"",Qualification!F698)</f>
        <v/>
      </c>
      <c r="E688" s="26" t="str">
        <f>IF(A688&lt;&gt;"",IF(Qualification!I698=TRUE,IF(INDEX(codegem,MATCH(Qualification!H698,libgem,0))&lt;8000,INDEX(codegem,MATCH(Qualification!H698,libgem,0)),""),Qualification!H698),"")</f>
        <v/>
      </c>
      <c r="F688" s="26" t="str">
        <f>IF(A688&lt;&gt;"",IF(Qualification!I698=TRUE,INDEX(codegemhist,MATCH(Qualification!H698,libgem,0)),""),"")</f>
        <v/>
      </c>
      <c r="G688" s="26" t="str">
        <f>IF(A688&lt;&gt;"",IF(Qualification!I698=TRUE,IF(INDEX(codegem,MATCH(Qualification!H698,libgem,0))&gt;=8000,INDEX(codegem,MATCH(Qualification!H698,libgem,0)),""),Qualification!H698),"")</f>
        <v/>
      </c>
      <c r="H688" s="26" t="str">
        <f>IF(A688&lt;&gt;"",IF(Qualification!Y698=TRUE,INDEX(libcatidinst,MATCH(Qualification!P698,libinst,0)),""),"")</f>
        <v/>
      </c>
      <c r="I688" s="26" t="str">
        <f>IF(OR(A688="",ISBLANK(Qualification!P698)),"",IF(Qualification!Y698=TRUE,INDEX(codeinst,MATCH(Qualification!P698,libinst,0)),Qualification!P698))</f>
        <v/>
      </c>
      <c r="J688" s="26" t="str">
        <f>IF(OR(A688="",ISBLANK(Qualification!Q698)),"",IF(Qualification!Z698=TRUE,INDEX(codetform,MATCH(Qualification!Q698,libtform,0)),Qualification!Q698))</f>
        <v/>
      </c>
      <c r="K688" s="26" t="str">
        <f t="shared" si="10"/>
        <v/>
      </c>
      <c r="L688" s="104" t="str">
        <f>IF(OR(A688="",ISBLANK(Qualification!R698)),"",Qualification!R698)</f>
        <v/>
      </c>
      <c r="M688" s="50" t="str">
        <f>IF(OR(A688="",ISBLANK(Qualification!S698)),"",Qualification!S698)</f>
        <v/>
      </c>
      <c r="N688" s="50" t="str">
        <f>IF(OR(A688="",ISBLANK(Qualification!T698)),"",IF(Qualification!AC698=TRUE,INDEX(coderesult,MATCH(Qualification!T698,libresult,0)),Qualification!T698))</f>
        <v/>
      </c>
      <c r="O688" s="50" t="str">
        <f>IF(OR(A688="",ISBLANK(Qualification!U698),Qualification!U698="-"),"",IF(ISNA(MATCH(Qualification!U698,libtwolang,0)),Qualification!U698,IF(Qualification!AC698=TRUE,INDEX(codetwolang,MATCH(Qualification!U698,libtwolang,0)),Qualification!U698)))</f>
        <v/>
      </c>
      <c r="P688" s="50" t="str">
        <f>IF(OR(A688="",ISBLANK(Qualification!V698)),"",Qualification!V698)</f>
        <v/>
      </c>
    </row>
    <row r="689" spans="1:16">
      <c r="A689" s="26" t="str">
        <f>IF(Qualification!$A699&lt;&gt;"",IF(Qualification!C699&lt;&gt;"",IF(Qualification!C699="LOC.ID",CONCATENATE("LOC.",Qualification!AG$12),Qualification!C699),""),"")</f>
        <v/>
      </c>
      <c r="B689" s="51" t="str">
        <f>IF(A689&lt;&gt;"",Qualification!J699,"")</f>
        <v/>
      </c>
      <c r="C689" s="26" t="str">
        <f>IF(A689&lt;&gt;"",IF(Qualification!E699=TRUE,INDEX(codesex,MATCH(Qualification!D699,libsex,0)),Qualification!D699),"")</f>
        <v/>
      </c>
      <c r="D689" s="104" t="str">
        <f>IF(OR(A689="",ISBLANK(Qualification!F699)),"",Qualification!F699)</f>
        <v/>
      </c>
      <c r="E689" s="26" t="str">
        <f>IF(A689&lt;&gt;"",IF(Qualification!I699=TRUE,IF(INDEX(codegem,MATCH(Qualification!H699,libgem,0))&lt;8000,INDEX(codegem,MATCH(Qualification!H699,libgem,0)),""),Qualification!H699),"")</f>
        <v/>
      </c>
      <c r="F689" s="26" t="str">
        <f>IF(A689&lt;&gt;"",IF(Qualification!I699=TRUE,INDEX(codegemhist,MATCH(Qualification!H699,libgem,0)),""),"")</f>
        <v/>
      </c>
      <c r="G689" s="26" t="str">
        <f>IF(A689&lt;&gt;"",IF(Qualification!I699=TRUE,IF(INDEX(codegem,MATCH(Qualification!H699,libgem,0))&gt;=8000,INDEX(codegem,MATCH(Qualification!H699,libgem,0)),""),Qualification!H699),"")</f>
        <v/>
      </c>
      <c r="H689" s="26" t="str">
        <f>IF(A689&lt;&gt;"",IF(Qualification!Y699=TRUE,INDEX(libcatidinst,MATCH(Qualification!P699,libinst,0)),""),"")</f>
        <v/>
      </c>
      <c r="I689" s="26" t="str">
        <f>IF(OR(A689="",ISBLANK(Qualification!P699)),"",IF(Qualification!Y699=TRUE,INDEX(codeinst,MATCH(Qualification!P699,libinst,0)),Qualification!P699))</f>
        <v/>
      </c>
      <c r="J689" s="26" t="str">
        <f>IF(OR(A689="",ISBLANK(Qualification!Q699)),"",IF(Qualification!Z699=TRUE,INDEX(codetform,MATCH(Qualification!Q699,libtform,0)),Qualification!Q699))</f>
        <v/>
      </c>
      <c r="K689" s="26" t="str">
        <f t="shared" si="10"/>
        <v/>
      </c>
      <c r="L689" s="104" t="str">
        <f>IF(OR(A689="",ISBLANK(Qualification!R699)),"",Qualification!R699)</f>
        <v/>
      </c>
      <c r="M689" s="50" t="str">
        <f>IF(OR(A689="",ISBLANK(Qualification!S699)),"",Qualification!S699)</f>
        <v/>
      </c>
      <c r="N689" s="50" t="str">
        <f>IF(OR(A689="",ISBLANK(Qualification!T699)),"",IF(Qualification!AC699=TRUE,INDEX(coderesult,MATCH(Qualification!T699,libresult,0)),Qualification!T699))</f>
        <v/>
      </c>
      <c r="O689" s="50" t="str">
        <f>IF(OR(A689="",ISBLANK(Qualification!U699),Qualification!U699="-"),"",IF(ISNA(MATCH(Qualification!U699,libtwolang,0)),Qualification!U699,IF(Qualification!AC699=TRUE,INDEX(codetwolang,MATCH(Qualification!U699,libtwolang,0)),Qualification!U699)))</f>
        <v/>
      </c>
      <c r="P689" s="50" t="str">
        <f>IF(OR(A689="",ISBLANK(Qualification!V699)),"",Qualification!V699)</f>
        <v/>
      </c>
    </row>
    <row r="690" spans="1:16">
      <c r="A690" s="26" t="str">
        <f>IF(Qualification!$A700&lt;&gt;"",IF(Qualification!C700&lt;&gt;"",IF(Qualification!C700="LOC.ID",CONCATENATE("LOC.",Qualification!AG$12),Qualification!C700),""),"")</f>
        <v/>
      </c>
      <c r="B690" s="51" t="str">
        <f>IF(A690&lt;&gt;"",Qualification!J700,"")</f>
        <v/>
      </c>
      <c r="C690" s="26" t="str">
        <f>IF(A690&lt;&gt;"",IF(Qualification!E700=TRUE,INDEX(codesex,MATCH(Qualification!D700,libsex,0)),Qualification!D700),"")</f>
        <v/>
      </c>
      <c r="D690" s="104" t="str">
        <f>IF(OR(A690="",ISBLANK(Qualification!F700)),"",Qualification!F700)</f>
        <v/>
      </c>
      <c r="E690" s="26" t="str">
        <f>IF(A690&lt;&gt;"",IF(Qualification!I700=TRUE,IF(INDEX(codegem,MATCH(Qualification!H700,libgem,0))&lt;8000,INDEX(codegem,MATCH(Qualification!H700,libgem,0)),""),Qualification!H700),"")</f>
        <v/>
      </c>
      <c r="F690" s="26" t="str">
        <f>IF(A690&lt;&gt;"",IF(Qualification!I700=TRUE,INDEX(codegemhist,MATCH(Qualification!H700,libgem,0)),""),"")</f>
        <v/>
      </c>
      <c r="G690" s="26" t="str">
        <f>IF(A690&lt;&gt;"",IF(Qualification!I700=TRUE,IF(INDEX(codegem,MATCH(Qualification!H700,libgem,0))&gt;=8000,INDEX(codegem,MATCH(Qualification!H700,libgem,0)),""),Qualification!H700),"")</f>
        <v/>
      </c>
      <c r="H690" s="26" t="str">
        <f>IF(A690&lt;&gt;"",IF(Qualification!Y700=TRUE,INDEX(libcatidinst,MATCH(Qualification!P700,libinst,0)),""),"")</f>
        <v/>
      </c>
      <c r="I690" s="26" t="str">
        <f>IF(OR(A690="",ISBLANK(Qualification!P700)),"",IF(Qualification!Y700=TRUE,INDEX(codeinst,MATCH(Qualification!P700,libinst,0)),Qualification!P700))</f>
        <v/>
      </c>
      <c r="J690" s="26" t="str">
        <f>IF(OR(A690="",ISBLANK(Qualification!Q700)),"",IF(Qualification!Z700=TRUE,INDEX(codetform,MATCH(Qualification!Q700,libtform,0)),Qualification!Q700))</f>
        <v/>
      </c>
      <c r="K690" s="26" t="str">
        <f t="shared" si="10"/>
        <v/>
      </c>
      <c r="L690" s="104" t="str">
        <f>IF(OR(A690="",ISBLANK(Qualification!R700)),"",Qualification!R700)</f>
        <v/>
      </c>
      <c r="M690" s="50" t="str">
        <f>IF(OR(A690="",ISBLANK(Qualification!S700)),"",Qualification!S700)</f>
        <v/>
      </c>
      <c r="N690" s="50" t="str">
        <f>IF(OR(A690="",ISBLANK(Qualification!T700)),"",IF(Qualification!AC700=TRUE,INDEX(coderesult,MATCH(Qualification!T700,libresult,0)),Qualification!T700))</f>
        <v/>
      </c>
      <c r="O690" s="50" t="str">
        <f>IF(OR(A690="",ISBLANK(Qualification!U700),Qualification!U700="-"),"",IF(ISNA(MATCH(Qualification!U700,libtwolang,0)),Qualification!U700,IF(Qualification!AC700=TRUE,INDEX(codetwolang,MATCH(Qualification!U700,libtwolang,0)),Qualification!U700)))</f>
        <v/>
      </c>
      <c r="P690" s="50" t="str">
        <f>IF(OR(A690="",ISBLANK(Qualification!V700)),"",Qualification!V700)</f>
        <v/>
      </c>
    </row>
    <row r="691" spans="1:16">
      <c r="A691" s="26" t="str">
        <f>IF(Qualification!$A701&lt;&gt;"",IF(Qualification!C701&lt;&gt;"",IF(Qualification!C701="LOC.ID",CONCATENATE("LOC.",Qualification!AG$12),Qualification!C701),""),"")</f>
        <v/>
      </c>
      <c r="B691" s="51" t="str">
        <f>IF(A691&lt;&gt;"",Qualification!J701,"")</f>
        <v/>
      </c>
      <c r="C691" s="26" t="str">
        <f>IF(A691&lt;&gt;"",IF(Qualification!E701=TRUE,INDEX(codesex,MATCH(Qualification!D701,libsex,0)),Qualification!D701),"")</f>
        <v/>
      </c>
      <c r="D691" s="104" t="str">
        <f>IF(OR(A691="",ISBLANK(Qualification!F701)),"",Qualification!F701)</f>
        <v/>
      </c>
      <c r="E691" s="26" t="str">
        <f>IF(A691&lt;&gt;"",IF(Qualification!I701=TRUE,IF(INDEX(codegem,MATCH(Qualification!H701,libgem,0))&lt;8000,INDEX(codegem,MATCH(Qualification!H701,libgem,0)),""),Qualification!H701),"")</f>
        <v/>
      </c>
      <c r="F691" s="26" t="str">
        <f>IF(A691&lt;&gt;"",IF(Qualification!I701=TRUE,INDEX(codegemhist,MATCH(Qualification!H701,libgem,0)),""),"")</f>
        <v/>
      </c>
      <c r="G691" s="26" t="str">
        <f>IF(A691&lt;&gt;"",IF(Qualification!I701=TRUE,IF(INDEX(codegem,MATCH(Qualification!H701,libgem,0))&gt;=8000,INDEX(codegem,MATCH(Qualification!H701,libgem,0)),""),Qualification!H701),"")</f>
        <v/>
      </c>
      <c r="H691" s="26" t="str">
        <f>IF(A691&lt;&gt;"",IF(Qualification!Y701=TRUE,INDEX(libcatidinst,MATCH(Qualification!P701,libinst,0)),""),"")</f>
        <v/>
      </c>
      <c r="I691" s="26" t="str">
        <f>IF(OR(A691="",ISBLANK(Qualification!P701)),"",IF(Qualification!Y701=TRUE,INDEX(codeinst,MATCH(Qualification!P701,libinst,0)),Qualification!P701))</f>
        <v/>
      </c>
      <c r="J691" s="26" t="str">
        <f>IF(OR(A691="",ISBLANK(Qualification!Q701)),"",IF(Qualification!Z701=TRUE,INDEX(codetform,MATCH(Qualification!Q701,libtform,0)),Qualification!Q701))</f>
        <v/>
      </c>
      <c r="K691" s="26" t="str">
        <f t="shared" si="10"/>
        <v/>
      </c>
      <c r="L691" s="104" t="str">
        <f>IF(OR(A691="",ISBLANK(Qualification!R701)),"",Qualification!R701)</f>
        <v/>
      </c>
      <c r="M691" s="50" t="str">
        <f>IF(OR(A691="",ISBLANK(Qualification!S701)),"",Qualification!S701)</f>
        <v/>
      </c>
      <c r="N691" s="50" t="str">
        <f>IF(OR(A691="",ISBLANK(Qualification!T701)),"",IF(Qualification!AC701=TRUE,INDEX(coderesult,MATCH(Qualification!T701,libresult,0)),Qualification!T701))</f>
        <v/>
      </c>
      <c r="O691" s="50" t="str">
        <f>IF(OR(A691="",ISBLANK(Qualification!U701),Qualification!U701="-"),"",IF(ISNA(MATCH(Qualification!U701,libtwolang,0)),Qualification!U701,IF(Qualification!AC701=TRUE,INDEX(codetwolang,MATCH(Qualification!U701,libtwolang,0)),Qualification!U701)))</f>
        <v/>
      </c>
      <c r="P691" s="50" t="str">
        <f>IF(OR(A691="",ISBLANK(Qualification!V701)),"",Qualification!V701)</f>
        <v/>
      </c>
    </row>
    <row r="692" spans="1:16">
      <c r="A692" s="26" t="str">
        <f>IF(Qualification!$A702&lt;&gt;"",IF(Qualification!C702&lt;&gt;"",IF(Qualification!C702="LOC.ID",CONCATENATE("LOC.",Qualification!AG$12),Qualification!C702),""),"")</f>
        <v/>
      </c>
      <c r="B692" s="51" t="str">
        <f>IF(A692&lt;&gt;"",Qualification!J702,"")</f>
        <v/>
      </c>
      <c r="C692" s="26" t="str">
        <f>IF(A692&lt;&gt;"",IF(Qualification!E702=TRUE,INDEX(codesex,MATCH(Qualification!D702,libsex,0)),Qualification!D702),"")</f>
        <v/>
      </c>
      <c r="D692" s="104" t="str">
        <f>IF(OR(A692="",ISBLANK(Qualification!F702)),"",Qualification!F702)</f>
        <v/>
      </c>
      <c r="E692" s="26" t="str">
        <f>IF(A692&lt;&gt;"",IF(Qualification!I702=TRUE,IF(INDEX(codegem,MATCH(Qualification!H702,libgem,0))&lt;8000,INDEX(codegem,MATCH(Qualification!H702,libgem,0)),""),Qualification!H702),"")</f>
        <v/>
      </c>
      <c r="F692" s="26" t="str">
        <f>IF(A692&lt;&gt;"",IF(Qualification!I702=TRUE,INDEX(codegemhist,MATCH(Qualification!H702,libgem,0)),""),"")</f>
        <v/>
      </c>
      <c r="G692" s="26" t="str">
        <f>IF(A692&lt;&gt;"",IF(Qualification!I702=TRUE,IF(INDEX(codegem,MATCH(Qualification!H702,libgem,0))&gt;=8000,INDEX(codegem,MATCH(Qualification!H702,libgem,0)),""),Qualification!H702),"")</f>
        <v/>
      </c>
      <c r="H692" s="26" t="str">
        <f>IF(A692&lt;&gt;"",IF(Qualification!Y702=TRUE,INDEX(libcatidinst,MATCH(Qualification!P702,libinst,0)),""),"")</f>
        <v/>
      </c>
      <c r="I692" s="26" t="str">
        <f>IF(OR(A692="",ISBLANK(Qualification!P702)),"",IF(Qualification!Y702=TRUE,INDEX(codeinst,MATCH(Qualification!P702,libinst,0)),Qualification!P702))</f>
        <v/>
      </c>
      <c r="J692" s="26" t="str">
        <f>IF(OR(A692="",ISBLANK(Qualification!Q702)),"",IF(Qualification!Z702=TRUE,INDEX(codetform,MATCH(Qualification!Q702,libtform,0)),Qualification!Q702))</f>
        <v/>
      </c>
      <c r="K692" s="26" t="str">
        <f t="shared" si="10"/>
        <v/>
      </c>
      <c r="L692" s="104" t="str">
        <f>IF(OR(A692="",ISBLANK(Qualification!R702)),"",Qualification!R702)</f>
        <v/>
      </c>
      <c r="M692" s="50" t="str">
        <f>IF(OR(A692="",ISBLANK(Qualification!S702)),"",Qualification!S702)</f>
        <v/>
      </c>
      <c r="N692" s="50" t="str">
        <f>IF(OR(A692="",ISBLANK(Qualification!T702)),"",IF(Qualification!AC702=TRUE,INDEX(coderesult,MATCH(Qualification!T702,libresult,0)),Qualification!T702))</f>
        <v/>
      </c>
      <c r="O692" s="50" t="str">
        <f>IF(OR(A692="",ISBLANK(Qualification!U702),Qualification!U702="-"),"",IF(ISNA(MATCH(Qualification!U702,libtwolang,0)),Qualification!U702,IF(Qualification!AC702=TRUE,INDEX(codetwolang,MATCH(Qualification!U702,libtwolang,0)),Qualification!U702)))</f>
        <v/>
      </c>
      <c r="P692" s="50" t="str">
        <f>IF(OR(A692="",ISBLANK(Qualification!V702)),"",Qualification!V702)</f>
        <v/>
      </c>
    </row>
    <row r="693" spans="1:16">
      <c r="A693" s="26" t="str">
        <f>IF(Qualification!$A703&lt;&gt;"",IF(Qualification!C703&lt;&gt;"",IF(Qualification!C703="LOC.ID",CONCATENATE("LOC.",Qualification!AG$12),Qualification!C703),""),"")</f>
        <v/>
      </c>
      <c r="B693" s="51" t="str">
        <f>IF(A693&lt;&gt;"",Qualification!J703,"")</f>
        <v/>
      </c>
      <c r="C693" s="26" t="str">
        <f>IF(A693&lt;&gt;"",IF(Qualification!E703=TRUE,INDEX(codesex,MATCH(Qualification!D703,libsex,0)),Qualification!D703),"")</f>
        <v/>
      </c>
      <c r="D693" s="104" t="str">
        <f>IF(OR(A693="",ISBLANK(Qualification!F703)),"",Qualification!F703)</f>
        <v/>
      </c>
      <c r="E693" s="26" t="str">
        <f>IF(A693&lt;&gt;"",IF(Qualification!I703=TRUE,IF(INDEX(codegem,MATCH(Qualification!H703,libgem,0))&lt;8000,INDEX(codegem,MATCH(Qualification!H703,libgem,0)),""),Qualification!H703),"")</f>
        <v/>
      </c>
      <c r="F693" s="26" t="str">
        <f>IF(A693&lt;&gt;"",IF(Qualification!I703=TRUE,INDEX(codegemhist,MATCH(Qualification!H703,libgem,0)),""),"")</f>
        <v/>
      </c>
      <c r="G693" s="26" t="str">
        <f>IF(A693&lt;&gt;"",IF(Qualification!I703=TRUE,IF(INDEX(codegem,MATCH(Qualification!H703,libgem,0))&gt;=8000,INDEX(codegem,MATCH(Qualification!H703,libgem,0)),""),Qualification!H703),"")</f>
        <v/>
      </c>
      <c r="H693" s="26" t="str">
        <f>IF(A693&lt;&gt;"",IF(Qualification!Y703=TRUE,INDEX(libcatidinst,MATCH(Qualification!P703,libinst,0)),""),"")</f>
        <v/>
      </c>
      <c r="I693" s="26" t="str">
        <f>IF(OR(A693="",ISBLANK(Qualification!P703)),"",IF(Qualification!Y703=TRUE,INDEX(codeinst,MATCH(Qualification!P703,libinst,0)),Qualification!P703))</f>
        <v/>
      </c>
      <c r="J693" s="26" t="str">
        <f>IF(OR(A693="",ISBLANK(Qualification!Q703)),"",IF(Qualification!Z703=TRUE,INDEX(codetform,MATCH(Qualification!Q703,libtform,0)),Qualification!Q703))</f>
        <v/>
      </c>
      <c r="K693" s="26" t="str">
        <f t="shared" si="10"/>
        <v/>
      </c>
      <c r="L693" s="104" t="str">
        <f>IF(OR(A693="",ISBLANK(Qualification!R703)),"",Qualification!R703)</f>
        <v/>
      </c>
      <c r="M693" s="50" t="str">
        <f>IF(OR(A693="",ISBLANK(Qualification!S703)),"",Qualification!S703)</f>
        <v/>
      </c>
      <c r="N693" s="50" t="str">
        <f>IF(OR(A693="",ISBLANK(Qualification!T703)),"",IF(Qualification!AC703=TRUE,INDEX(coderesult,MATCH(Qualification!T703,libresult,0)),Qualification!T703))</f>
        <v/>
      </c>
      <c r="O693" s="50" t="str">
        <f>IF(OR(A693="",ISBLANK(Qualification!U703),Qualification!U703="-"),"",IF(ISNA(MATCH(Qualification!U703,libtwolang,0)),Qualification!U703,IF(Qualification!AC703=TRUE,INDEX(codetwolang,MATCH(Qualification!U703,libtwolang,0)),Qualification!U703)))</f>
        <v/>
      </c>
      <c r="P693" s="50" t="str">
        <f>IF(OR(A693="",ISBLANK(Qualification!V703)),"",Qualification!V703)</f>
        <v/>
      </c>
    </row>
    <row r="694" spans="1:16">
      <c r="A694" s="26" t="str">
        <f>IF(Qualification!$A704&lt;&gt;"",IF(Qualification!C704&lt;&gt;"",IF(Qualification!C704="LOC.ID",CONCATENATE("LOC.",Qualification!AG$12),Qualification!C704),""),"")</f>
        <v/>
      </c>
      <c r="B694" s="51" t="str">
        <f>IF(A694&lt;&gt;"",Qualification!J704,"")</f>
        <v/>
      </c>
      <c r="C694" s="26" t="str">
        <f>IF(A694&lt;&gt;"",IF(Qualification!E704=TRUE,INDEX(codesex,MATCH(Qualification!D704,libsex,0)),Qualification!D704),"")</f>
        <v/>
      </c>
      <c r="D694" s="104" t="str">
        <f>IF(OR(A694="",ISBLANK(Qualification!F704)),"",Qualification!F704)</f>
        <v/>
      </c>
      <c r="E694" s="26" t="str">
        <f>IF(A694&lt;&gt;"",IF(Qualification!I704=TRUE,IF(INDEX(codegem,MATCH(Qualification!H704,libgem,0))&lt;8000,INDEX(codegem,MATCH(Qualification!H704,libgem,0)),""),Qualification!H704),"")</f>
        <v/>
      </c>
      <c r="F694" s="26" t="str">
        <f>IF(A694&lt;&gt;"",IF(Qualification!I704=TRUE,INDEX(codegemhist,MATCH(Qualification!H704,libgem,0)),""),"")</f>
        <v/>
      </c>
      <c r="G694" s="26" t="str">
        <f>IF(A694&lt;&gt;"",IF(Qualification!I704=TRUE,IF(INDEX(codegem,MATCH(Qualification!H704,libgem,0))&gt;=8000,INDEX(codegem,MATCH(Qualification!H704,libgem,0)),""),Qualification!H704),"")</f>
        <v/>
      </c>
      <c r="H694" s="26" t="str">
        <f>IF(A694&lt;&gt;"",IF(Qualification!Y704=TRUE,INDEX(libcatidinst,MATCH(Qualification!P704,libinst,0)),""),"")</f>
        <v/>
      </c>
      <c r="I694" s="26" t="str">
        <f>IF(OR(A694="",ISBLANK(Qualification!P704)),"",IF(Qualification!Y704=TRUE,INDEX(codeinst,MATCH(Qualification!P704,libinst,0)),Qualification!P704))</f>
        <v/>
      </c>
      <c r="J694" s="26" t="str">
        <f>IF(OR(A694="",ISBLANK(Qualification!Q704)),"",IF(Qualification!Z704=TRUE,INDEX(codetform,MATCH(Qualification!Q704,libtform,0)),Qualification!Q704))</f>
        <v/>
      </c>
      <c r="K694" s="26" t="str">
        <f t="shared" si="10"/>
        <v/>
      </c>
      <c r="L694" s="104" t="str">
        <f>IF(OR(A694="",ISBLANK(Qualification!R704)),"",Qualification!R704)</f>
        <v/>
      </c>
      <c r="M694" s="50" t="str">
        <f>IF(OR(A694="",ISBLANK(Qualification!S704)),"",Qualification!S704)</f>
        <v/>
      </c>
      <c r="N694" s="50" t="str">
        <f>IF(OR(A694="",ISBLANK(Qualification!T704)),"",IF(Qualification!AC704=TRUE,INDEX(coderesult,MATCH(Qualification!T704,libresult,0)),Qualification!T704))</f>
        <v/>
      </c>
      <c r="O694" s="50" t="str">
        <f>IF(OR(A694="",ISBLANK(Qualification!U704),Qualification!U704="-"),"",IF(ISNA(MATCH(Qualification!U704,libtwolang,0)),Qualification!U704,IF(Qualification!AC704=TRUE,INDEX(codetwolang,MATCH(Qualification!U704,libtwolang,0)),Qualification!U704)))</f>
        <v/>
      </c>
      <c r="P694" s="50" t="str">
        <f>IF(OR(A694="",ISBLANK(Qualification!V704)),"",Qualification!V704)</f>
        <v/>
      </c>
    </row>
    <row r="695" spans="1:16">
      <c r="A695" s="26" t="str">
        <f>IF(Qualification!$A705&lt;&gt;"",IF(Qualification!C705&lt;&gt;"",IF(Qualification!C705="LOC.ID",CONCATENATE("LOC.",Qualification!AG$12),Qualification!C705),""),"")</f>
        <v/>
      </c>
      <c r="B695" s="51" t="str">
        <f>IF(A695&lt;&gt;"",Qualification!J705,"")</f>
        <v/>
      </c>
      <c r="C695" s="26" t="str">
        <f>IF(A695&lt;&gt;"",IF(Qualification!E705=TRUE,INDEX(codesex,MATCH(Qualification!D705,libsex,0)),Qualification!D705),"")</f>
        <v/>
      </c>
      <c r="D695" s="104" t="str">
        <f>IF(OR(A695="",ISBLANK(Qualification!F705)),"",Qualification!F705)</f>
        <v/>
      </c>
      <c r="E695" s="26" t="str">
        <f>IF(A695&lt;&gt;"",IF(Qualification!I705=TRUE,IF(INDEX(codegem,MATCH(Qualification!H705,libgem,0))&lt;8000,INDEX(codegem,MATCH(Qualification!H705,libgem,0)),""),Qualification!H705),"")</f>
        <v/>
      </c>
      <c r="F695" s="26" t="str">
        <f>IF(A695&lt;&gt;"",IF(Qualification!I705=TRUE,INDEX(codegemhist,MATCH(Qualification!H705,libgem,0)),""),"")</f>
        <v/>
      </c>
      <c r="G695" s="26" t="str">
        <f>IF(A695&lt;&gt;"",IF(Qualification!I705=TRUE,IF(INDEX(codegem,MATCH(Qualification!H705,libgem,0))&gt;=8000,INDEX(codegem,MATCH(Qualification!H705,libgem,0)),""),Qualification!H705),"")</f>
        <v/>
      </c>
      <c r="H695" s="26" t="str">
        <f>IF(A695&lt;&gt;"",IF(Qualification!Y705=TRUE,INDEX(libcatidinst,MATCH(Qualification!P705,libinst,0)),""),"")</f>
        <v/>
      </c>
      <c r="I695" s="26" t="str">
        <f>IF(OR(A695="",ISBLANK(Qualification!P705)),"",IF(Qualification!Y705=TRUE,INDEX(codeinst,MATCH(Qualification!P705,libinst,0)),Qualification!P705))</f>
        <v/>
      </c>
      <c r="J695" s="26" t="str">
        <f>IF(OR(A695="",ISBLANK(Qualification!Q705)),"",IF(Qualification!Z705=TRUE,INDEX(codetform,MATCH(Qualification!Q705,libtform,0)),Qualification!Q705))</f>
        <v/>
      </c>
      <c r="K695" s="26" t="str">
        <f t="shared" si="10"/>
        <v/>
      </c>
      <c r="L695" s="104" t="str">
        <f>IF(OR(A695="",ISBLANK(Qualification!R705)),"",Qualification!R705)</f>
        <v/>
      </c>
      <c r="M695" s="50" t="str">
        <f>IF(OR(A695="",ISBLANK(Qualification!S705)),"",Qualification!S705)</f>
        <v/>
      </c>
      <c r="N695" s="50" t="str">
        <f>IF(OR(A695="",ISBLANK(Qualification!T705)),"",IF(Qualification!AC705=TRUE,INDEX(coderesult,MATCH(Qualification!T705,libresult,0)),Qualification!T705))</f>
        <v/>
      </c>
      <c r="O695" s="50" t="str">
        <f>IF(OR(A695="",ISBLANK(Qualification!U705),Qualification!U705="-"),"",IF(ISNA(MATCH(Qualification!U705,libtwolang,0)),Qualification!U705,IF(Qualification!AC705=TRUE,INDEX(codetwolang,MATCH(Qualification!U705,libtwolang,0)),Qualification!U705)))</f>
        <v/>
      </c>
      <c r="P695" s="50" t="str">
        <f>IF(OR(A695="",ISBLANK(Qualification!V705)),"",Qualification!V705)</f>
        <v/>
      </c>
    </row>
    <row r="696" spans="1:16">
      <c r="A696" s="26" t="str">
        <f>IF(Qualification!$A706&lt;&gt;"",IF(Qualification!C706&lt;&gt;"",IF(Qualification!C706="LOC.ID",CONCATENATE("LOC.",Qualification!AG$12),Qualification!C706),""),"")</f>
        <v/>
      </c>
      <c r="B696" s="51" t="str">
        <f>IF(A696&lt;&gt;"",Qualification!J706,"")</f>
        <v/>
      </c>
      <c r="C696" s="26" t="str">
        <f>IF(A696&lt;&gt;"",IF(Qualification!E706=TRUE,INDEX(codesex,MATCH(Qualification!D706,libsex,0)),Qualification!D706),"")</f>
        <v/>
      </c>
      <c r="D696" s="104" t="str">
        <f>IF(OR(A696="",ISBLANK(Qualification!F706)),"",Qualification!F706)</f>
        <v/>
      </c>
      <c r="E696" s="26" t="str">
        <f>IF(A696&lt;&gt;"",IF(Qualification!I706=TRUE,IF(INDEX(codegem,MATCH(Qualification!H706,libgem,0))&lt;8000,INDEX(codegem,MATCH(Qualification!H706,libgem,0)),""),Qualification!H706),"")</f>
        <v/>
      </c>
      <c r="F696" s="26" t="str">
        <f>IF(A696&lt;&gt;"",IF(Qualification!I706=TRUE,INDEX(codegemhist,MATCH(Qualification!H706,libgem,0)),""),"")</f>
        <v/>
      </c>
      <c r="G696" s="26" t="str">
        <f>IF(A696&lt;&gt;"",IF(Qualification!I706=TRUE,IF(INDEX(codegem,MATCH(Qualification!H706,libgem,0))&gt;=8000,INDEX(codegem,MATCH(Qualification!H706,libgem,0)),""),Qualification!H706),"")</f>
        <v/>
      </c>
      <c r="H696" s="26" t="str">
        <f>IF(A696&lt;&gt;"",IF(Qualification!Y706=TRUE,INDEX(libcatidinst,MATCH(Qualification!P706,libinst,0)),""),"")</f>
        <v/>
      </c>
      <c r="I696" s="26" t="str">
        <f>IF(OR(A696="",ISBLANK(Qualification!P706)),"",IF(Qualification!Y706=TRUE,INDEX(codeinst,MATCH(Qualification!P706,libinst,0)),Qualification!P706))</f>
        <v/>
      </c>
      <c r="J696" s="26" t="str">
        <f>IF(OR(A696="",ISBLANK(Qualification!Q706)),"",IF(Qualification!Z706=TRUE,INDEX(codetform,MATCH(Qualification!Q706,libtform,0)),Qualification!Q706))</f>
        <v/>
      </c>
      <c r="K696" s="26" t="str">
        <f t="shared" si="10"/>
        <v/>
      </c>
      <c r="L696" s="104" t="str">
        <f>IF(OR(A696="",ISBLANK(Qualification!R706)),"",Qualification!R706)</f>
        <v/>
      </c>
      <c r="M696" s="50" t="str">
        <f>IF(OR(A696="",ISBLANK(Qualification!S706)),"",Qualification!S706)</f>
        <v/>
      </c>
      <c r="N696" s="50" t="str">
        <f>IF(OR(A696="",ISBLANK(Qualification!T706)),"",IF(Qualification!AC706=TRUE,INDEX(coderesult,MATCH(Qualification!T706,libresult,0)),Qualification!T706))</f>
        <v/>
      </c>
      <c r="O696" s="50" t="str">
        <f>IF(OR(A696="",ISBLANK(Qualification!U706),Qualification!U706="-"),"",IF(ISNA(MATCH(Qualification!U706,libtwolang,0)),Qualification!U706,IF(Qualification!AC706=TRUE,INDEX(codetwolang,MATCH(Qualification!U706,libtwolang,0)),Qualification!U706)))</f>
        <v/>
      </c>
      <c r="P696" s="50" t="str">
        <f>IF(OR(A696="",ISBLANK(Qualification!V706)),"",Qualification!V706)</f>
        <v/>
      </c>
    </row>
    <row r="697" spans="1:16">
      <c r="A697" s="26" t="str">
        <f>IF(Qualification!$A707&lt;&gt;"",IF(Qualification!C707&lt;&gt;"",IF(Qualification!C707="LOC.ID",CONCATENATE("LOC.",Qualification!AG$12),Qualification!C707),""),"")</f>
        <v/>
      </c>
      <c r="B697" s="51" t="str">
        <f>IF(A697&lt;&gt;"",Qualification!J707,"")</f>
        <v/>
      </c>
      <c r="C697" s="26" t="str">
        <f>IF(A697&lt;&gt;"",IF(Qualification!E707=TRUE,INDEX(codesex,MATCH(Qualification!D707,libsex,0)),Qualification!D707),"")</f>
        <v/>
      </c>
      <c r="D697" s="104" t="str">
        <f>IF(OR(A697="",ISBLANK(Qualification!F707)),"",Qualification!F707)</f>
        <v/>
      </c>
      <c r="E697" s="26" t="str">
        <f>IF(A697&lt;&gt;"",IF(Qualification!I707=TRUE,IF(INDEX(codegem,MATCH(Qualification!H707,libgem,0))&lt;8000,INDEX(codegem,MATCH(Qualification!H707,libgem,0)),""),Qualification!H707),"")</f>
        <v/>
      </c>
      <c r="F697" s="26" t="str">
        <f>IF(A697&lt;&gt;"",IF(Qualification!I707=TRUE,INDEX(codegemhist,MATCH(Qualification!H707,libgem,0)),""),"")</f>
        <v/>
      </c>
      <c r="G697" s="26" t="str">
        <f>IF(A697&lt;&gt;"",IF(Qualification!I707=TRUE,IF(INDEX(codegem,MATCH(Qualification!H707,libgem,0))&gt;=8000,INDEX(codegem,MATCH(Qualification!H707,libgem,0)),""),Qualification!H707),"")</f>
        <v/>
      </c>
      <c r="H697" s="26" t="str">
        <f>IF(A697&lt;&gt;"",IF(Qualification!Y707=TRUE,INDEX(libcatidinst,MATCH(Qualification!P707,libinst,0)),""),"")</f>
        <v/>
      </c>
      <c r="I697" s="26" t="str">
        <f>IF(OR(A697="",ISBLANK(Qualification!P707)),"",IF(Qualification!Y707=TRUE,INDEX(codeinst,MATCH(Qualification!P707,libinst,0)),Qualification!P707))</f>
        <v/>
      </c>
      <c r="J697" s="26" t="str">
        <f>IF(OR(A697="",ISBLANK(Qualification!Q707)),"",IF(Qualification!Z707=TRUE,INDEX(codetform,MATCH(Qualification!Q707,libtform,0)),Qualification!Q707))</f>
        <v/>
      </c>
      <c r="K697" s="26" t="str">
        <f t="shared" si="10"/>
        <v/>
      </c>
      <c r="L697" s="104" t="str">
        <f>IF(OR(A697="",ISBLANK(Qualification!R707)),"",Qualification!R707)</f>
        <v/>
      </c>
      <c r="M697" s="50" t="str">
        <f>IF(OR(A697="",ISBLANK(Qualification!S707)),"",Qualification!S707)</f>
        <v/>
      </c>
      <c r="N697" s="50" t="str">
        <f>IF(OR(A697="",ISBLANK(Qualification!T707)),"",IF(Qualification!AC707=TRUE,INDEX(coderesult,MATCH(Qualification!T707,libresult,0)),Qualification!T707))</f>
        <v/>
      </c>
      <c r="O697" s="50" t="str">
        <f>IF(OR(A697="",ISBLANK(Qualification!U707),Qualification!U707="-"),"",IF(ISNA(MATCH(Qualification!U707,libtwolang,0)),Qualification!U707,IF(Qualification!AC707=TRUE,INDEX(codetwolang,MATCH(Qualification!U707,libtwolang,0)),Qualification!U707)))</f>
        <v/>
      </c>
      <c r="P697" s="50" t="str">
        <f>IF(OR(A697="",ISBLANK(Qualification!V707)),"",Qualification!V707)</f>
        <v/>
      </c>
    </row>
    <row r="698" spans="1:16">
      <c r="A698" s="26" t="str">
        <f>IF(Qualification!$A708&lt;&gt;"",IF(Qualification!C708&lt;&gt;"",IF(Qualification!C708="LOC.ID",CONCATENATE("LOC.",Qualification!AG$12),Qualification!C708),""),"")</f>
        <v/>
      </c>
      <c r="B698" s="51" t="str">
        <f>IF(A698&lt;&gt;"",Qualification!J708,"")</f>
        <v/>
      </c>
      <c r="C698" s="26" t="str">
        <f>IF(A698&lt;&gt;"",IF(Qualification!E708=TRUE,INDEX(codesex,MATCH(Qualification!D708,libsex,0)),Qualification!D708),"")</f>
        <v/>
      </c>
      <c r="D698" s="104" t="str">
        <f>IF(OR(A698="",ISBLANK(Qualification!F708)),"",Qualification!F708)</f>
        <v/>
      </c>
      <c r="E698" s="26" t="str">
        <f>IF(A698&lt;&gt;"",IF(Qualification!I708=TRUE,IF(INDEX(codegem,MATCH(Qualification!H708,libgem,0))&lt;8000,INDEX(codegem,MATCH(Qualification!H708,libgem,0)),""),Qualification!H708),"")</f>
        <v/>
      </c>
      <c r="F698" s="26" t="str">
        <f>IF(A698&lt;&gt;"",IF(Qualification!I708=TRUE,INDEX(codegemhist,MATCH(Qualification!H708,libgem,0)),""),"")</f>
        <v/>
      </c>
      <c r="G698" s="26" t="str">
        <f>IF(A698&lt;&gt;"",IF(Qualification!I708=TRUE,IF(INDEX(codegem,MATCH(Qualification!H708,libgem,0))&gt;=8000,INDEX(codegem,MATCH(Qualification!H708,libgem,0)),""),Qualification!H708),"")</f>
        <v/>
      </c>
      <c r="H698" s="26" t="str">
        <f>IF(A698&lt;&gt;"",IF(Qualification!Y708=TRUE,INDEX(libcatidinst,MATCH(Qualification!P708,libinst,0)),""),"")</f>
        <v/>
      </c>
      <c r="I698" s="26" t="str">
        <f>IF(OR(A698="",ISBLANK(Qualification!P708)),"",IF(Qualification!Y708=TRUE,INDEX(codeinst,MATCH(Qualification!P708,libinst,0)),Qualification!P708))</f>
        <v/>
      </c>
      <c r="J698" s="26" t="str">
        <f>IF(OR(A698="",ISBLANK(Qualification!Q708)),"",IF(Qualification!Z708=TRUE,INDEX(codetform,MATCH(Qualification!Q708,libtform,0)),Qualification!Q708))</f>
        <v/>
      </c>
      <c r="K698" s="26" t="str">
        <f t="shared" si="10"/>
        <v/>
      </c>
      <c r="L698" s="104" t="str">
        <f>IF(OR(A698="",ISBLANK(Qualification!R708)),"",Qualification!R708)</f>
        <v/>
      </c>
      <c r="M698" s="50" t="str">
        <f>IF(OR(A698="",ISBLANK(Qualification!S708)),"",Qualification!S708)</f>
        <v/>
      </c>
      <c r="N698" s="50" t="str">
        <f>IF(OR(A698="",ISBLANK(Qualification!T708)),"",IF(Qualification!AC708=TRUE,INDEX(coderesult,MATCH(Qualification!T708,libresult,0)),Qualification!T708))</f>
        <v/>
      </c>
      <c r="O698" s="50" t="str">
        <f>IF(OR(A698="",ISBLANK(Qualification!U708),Qualification!U708="-"),"",IF(ISNA(MATCH(Qualification!U708,libtwolang,0)),Qualification!U708,IF(Qualification!AC708=TRUE,INDEX(codetwolang,MATCH(Qualification!U708,libtwolang,0)),Qualification!U708)))</f>
        <v/>
      </c>
      <c r="P698" s="50" t="str">
        <f>IF(OR(A698="",ISBLANK(Qualification!V708)),"",Qualification!V708)</f>
        <v/>
      </c>
    </row>
    <row r="699" spans="1:16">
      <c r="A699" s="26" t="str">
        <f>IF(Qualification!$A709&lt;&gt;"",IF(Qualification!C709&lt;&gt;"",IF(Qualification!C709="LOC.ID",CONCATENATE("LOC.",Qualification!AG$12),Qualification!C709),""),"")</f>
        <v/>
      </c>
      <c r="B699" s="51" t="str">
        <f>IF(A699&lt;&gt;"",Qualification!J709,"")</f>
        <v/>
      </c>
      <c r="C699" s="26" t="str">
        <f>IF(A699&lt;&gt;"",IF(Qualification!E709=TRUE,INDEX(codesex,MATCH(Qualification!D709,libsex,0)),Qualification!D709),"")</f>
        <v/>
      </c>
      <c r="D699" s="104" t="str">
        <f>IF(OR(A699="",ISBLANK(Qualification!F709)),"",Qualification!F709)</f>
        <v/>
      </c>
      <c r="E699" s="26" t="str">
        <f>IF(A699&lt;&gt;"",IF(Qualification!I709=TRUE,IF(INDEX(codegem,MATCH(Qualification!H709,libgem,0))&lt;8000,INDEX(codegem,MATCH(Qualification!H709,libgem,0)),""),Qualification!H709),"")</f>
        <v/>
      </c>
      <c r="F699" s="26" t="str">
        <f>IF(A699&lt;&gt;"",IF(Qualification!I709=TRUE,INDEX(codegemhist,MATCH(Qualification!H709,libgem,0)),""),"")</f>
        <v/>
      </c>
      <c r="G699" s="26" t="str">
        <f>IF(A699&lt;&gt;"",IF(Qualification!I709=TRUE,IF(INDEX(codegem,MATCH(Qualification!H709,libgem,0))&gt;=8000,INDEX(codegem,MATCH(Qualification!H709,libgem,0)),""),Qualification!H709),"")</f>
        <v/>
      </c>
      <c r="H699" s="26" t="str">
        <f>IF(A699&lt;&gt;"",IF(Qualification!Y709=TRUE,INDEX(libcatidinst,MATCH(Qualification!P709,libinst,0)),""),"")</f>
        <v/>
      </c>
      <c r="I699" s="26" t="str">
        <f>IF(OR(A699="",ISBLANK(Qualification!P709)),"",IF(Qualification!Y709=TRUE,INDEX(codeinst,MATCH(Qualification!P709,libinst,0)),Qualification!P709))</f>
        <v/>
      </c>
      <c r="J699" s="26" t="str">
        <f>IF(OR(A699="",ISBLANK(Qualification!Q709)),"",IF(Qualification!Z709=TRUE,INDEX(codetform,MATCH(Qualification!Q709,libtform,0)),Qualification!Q709))</f>
        <v/>
      </c>
      <c r="K699" s="26" t="str">
        <f t="shared" si="10"/>
        <v/>
      </c>
      <c r="L699" s="104" t="str">
        <f>IF(OR(A699="",ISBLANK(Qualification!R709)),"",Qualification!R709)</f>
        <v/>
      </c>
      <c r="M699" s="50" t="str">
        <f>IF(OR(A699="",ISBLANK(Qualification!S709)),"",Qualification!S709)</f>
        <v/>
      </c>
      <c r="N699" s="50" t="str">
        <f>IF(OR(A699="",ISBLANK(Qualification!T709)),"",IF(Qualification!AC709=TRUE,INDEX(coderesult,MATCH(Qualification!T709,libresult,0)),Qualification!T709))</f>
        <v/>
      </c>
      <c r="O699" s="50" t="str">
        <f>IF(OR(A699="",ISBLANK(Qualification!U709),Qualification!U709="-"),"",IF(ISNA(MATCH(Qualification!U709,libtwolang,0)),Qualification!U709,IF(Qualification!AC709=TRUE,INDEX(codetwolang,MATCH(Qualification!U709,libtwolang,0)),Qualification!U709)))</f>
        <v/>
      </c>
      <c r="P699" s="50" t="str">
        <f>IF(OR(A699="",ISBLANK(Qualification!V709)),"",Qualification!V709)</f>
        <v/>
      </c>
    </row>
    <row r="700" spans="1:16">
      <c r="A700" s="26" t="str">
        <f>IF(Qualification!$A710&lt;&gt;"",IF(Qualification!C710&lt;&gt;"",IF(Qualification!C710="LOC.ID",CONCATENATE("LOC.",Qualification!AG$12),Qualification!C710),""),"")</f>
        <v/>
      </c>
      <c r="B700" s="51" t="str">
        <f>IF(A700&lt;&gt;"",Qualification!J710,"")</f>
        <v/>
      </c>
      <c r="C700" s="26" t="str">
        <f>IF(A700&lt;&gt;"",IF(Qualification!E710=TRUE,INDEX(codesex,MATCH(Qualification!D710,libsex,0)),Qualification!D710),"")</f>
        <v/>
      </c>
      <c r="D700" s="104" t="str">
        <f>IF(OR(A700="",ISBLANK(Qualification!F710)),"",Qualification!F710)</f>
        <v/>
      </c>
      <c r="E700" s="26" t="str">
        <f>IF(A700&lt;&gt;"",IF(Qualification!I710=TRUE,IF(INDEX(codegem,MATCH(Qualification!H710,libgem,0))&lt;8000,INDEX(codegem,MATCH(Qualification!H710,libgem,0)),""),Qualification!H710),"")</f>
        <v/>
      </c>
      <c r="F700" s="26" t="str">
        <f>IF(A700&lt;&gt;"",IF(Qualification!I710=TRUE,INDEX(codegemhist,MATCH(Qualification!H710,libgem,0)),""),"")</f>
        <v/>
      </c>
      <c r="G700" s="26" t="str">
        <f>IF(A700&lt;&gt;"",IF(Qualification!I710=TRUE,IF(INDEX(codegem,MATCH(Qualification!H710,libgem,0))&gt;=8000,INDEX(codegem,MATCH(Qualification!H710,libgem,0)),""),Qualification!H710),"")</f>
        <v/>
      </c>
      <c r="H700" s="26" t="str">
        <f>IF(A700&lt;&gt;"",IF(Qualification!Y710=TRUE,INDEX(libcatidinst,MATCH(Qualification!P710,libinst,0)),""),"")</f>
        <v/>
      </c>
      <c r="I700" s="26" t="str">
        <f>IF(OR(A700="",ISBLANK(Qualification!P710)),"",IF(Qualification!Y710=TRUE,INDEX(codeinst,MATCH(Qualification!P710,libinst,0)),Qualification!P710))</f>
        <v/>
      </c>
      <c r="J700" s="26" t="str">
        <f>IF(OR(A700="",ISBLANK(Qualification!Q710)),"",IF(Qualification!Z710=TRUE,INDEX(codetform,MATCH(Qualification!Q710,libtform,0)),Qualification!Q710))</f>
        <v/>
      </c>
      <c r="K700" s="26" t="str">
        <f t="shared" si="10"/>
        <v/>
      </c>
      <c r="L700" s="104" t="str">
        <f>IF(OR(A700="",ISBLANK(Qualification!R710)),"",Qualification!R710)</f>
        <v/>
      </c>
      <c r="M700" s="50" t="str">
        <f>IF(OR(A700="",ISBLANK(Qualification!S710)),"",Qualification!S710)</f>
        <v/>
      </c>
      <c r="N700" s="50" t="str">
        <f>IF(OR(A700="",ISBLANK(Qualification!T710)),"",IF(Qualification!AC710=TRUE,INDEX(coderesult,MATCH(Qualification!T710,libresult,0)),Qualification!T710))</f>
        <v/>
      </c>
      <c r="O700" s="50" t="str">
        <f>IF(OR(A700="",ISBLANK(Qualification!U710),Qualification!U710="-"),"",IF(ISNA(MATCH(Qualification!U710,libtwolang,0)),Qualification!U710,IF(Qualification!AC710=TRUE,INDEX(codetwolang,MATCH(Qualification!U710,libtwolang,0)),Qualification!U710)))</f>
        <v/>
      </c>
      <c r="P700" s="50" t="str">
        <f>IF(OR(A700="",ISBLANK(Qualification!V710)),"",Qualification!V710)</f>
        <v/>
      </c>
    </row>
    <row r="701" spans="1:16">
      <c r="A701" s="26" t="str">
        <f>IF(Qualification!$A711&lt;&gt;"",IF(Qualification!C711&lt;&gt;"",IF(Qualification!C711="LOC.ID",CONCATENATE("LOC.",Qualification!AG$12),Qualification!C711),""),"")</f>
        <v/>
      </c>
      <c r="B701" s="51" t="str">
        <f>IF(A701&lt;&gt;"",Qualification!J711,"")</f>
        <v/>
      </c>
      <c r="C701" s="26" t="str">
        <f>IF(A701&lt;&gt;"",IF(Qualification!E711=TRUE,INDEX(codesex,MATCH(Qualification!D711,libsex,0)),Qualification!D711),"")</f>
        <v/>
      </c>
      <c r="D701" s="104" t="str">
        <f>IF(OR(A701="",ISBLANK(Qualification!F711)),"",Qualification!F711)</f>
        <v/>
      </c>
      <c r="E701" s="26" t="str">
        <f>IF(A701&lt;&gt;"",IF(Qualification!I711=TRUE,IF(INDEX(codegem,MATCH(Qualification!H711,libgem,0))&lt;8000,INDEX(codegem,MATCH(Qualification!H711,libgem,0)),""),Qualification!H711),"")</f>
        <v/>
      </c>
      <c r="F701" s="26" t="str">
        <f>IF(A701&lt;&gt;"",IF(Qualification!I711=TRUE,INDEX(codegemhist,MATCH(Qualification!H711,libgem,0)),""),"")</f>
        <v/>
      </c>
      <c r="G701" s="26" t="str">
        <f>IF(A701&lt;&gt;"",IF(Qualification!I711=TRUE,IF(INDEX(codegem,MATCH(Qualification!H711,libgem,0))&gt;=8000,INDEX(codegem,MATCH(Qualification!H711,libgem,0)),""),Qualification!H711),"")</f>
        <v/>
      </c>
      <c r="H701" s="26" t="str">
        <f>IF(A701&lt;&gt;"",IF(Qualification!Y711=TRUE,INDEX(libcatidinst,MATCH(Qualification!P711,libinst,0)),""),"")</f>
        <v/>
      </c>
      <c r="I701" s="26" t="str">
        <f>IF(OR(A701="",ISBLANK(Qualification!P711)),"",IF(Qualification!Y711=TRUE,INDEX(codeinst,MATCH(Qualification!P711,libinst,0)),Qualification!P711))</f>
        <v/>
      </c>
      <c r="J701" s="26" t="str">
        <f>IF(OR(A701="",ISBLANK(Qualification!Q711)),"",IF(Qualification!Z711=TRUE,INDEX(codetform,MATCH(Qualification!Q711,libtform,0)),Qualification!Q711))</f>
        <v/>
      </c>
      <c r="K701" s="26" t="str">
        <f t="shared" si="10"/>
        <v/>
      </c>
      <c r="L701" s="104" t="str">
        <f>IF(OR(A701="",ISBLANK(Qualification!R711)),"",Qualification!R711)</f>
        <v/>
      </c>
      <c r="M701" s="50" t="str">
        <f>IF(OR(A701="",ISBLANK(Qualification!S711)),"",Qualification!S711)</f>
        <v/>
      </c>
      <c r="N701" s="50" t="str">
        <f>IF(OR(A701="",ISBLANK(Qualification!T711)),"",IF(Qualification!AC711=TRUE,INDEX(coderesult,MATCH(Qualification!T711,libresult,0)),Qualification!T711))</f>
        <v/>
      </c>
      <c r="O701" s="50" t="str">
        <f>IF(OR(A701="",ISBLANK(Qualification!U711),Qualification!U711="-"),"",IF(ISNA(MATCH(Qualification!U711,libtwolang,0)),Qualification!U711,IF(Qualification!AC711=TRUE,INDEX(codetwolang,MATCH(Qualification!U711,libtwolang,0)),Qualification!U711)))</f>
        <v/>
      </c>
      <c r="P701" s="50" t="str">
        <f>IF(OR(A701="",ISBLANK(Qualification!V711)),"",Qualification!V711)</f>
        <v/>
      </c>
    </row>
    <row r="702" spans="1:16">
      <c r="A702" s="26" t="str">
        <f>IF(Qualification!$A712&lt;&gt;"",IF(Qualification!C712&lt;&gt;"",IF(Qualification!C712="LOC.ID",CONCATENATE("LOC.",Qualification!AG$12),Qualification!C712),""),"")</f>
        <v/>
      </c>
      <c r="B702" s="51" t="str">
        <f>IF(A702&lt;&gt;"",Qualification!J712,"")</f>
        <v/>
      </c>
      <c r="C702" s="26" t="str">
        <f>IF(A702&lt;&gt;"",IF(Qualification!E712=TRUE,INDEX(codesex,MATCH(Qualification!D712,libsex,0)),Qualification!D712),"")</f>
        <v/>
      </c>
      <c r="D702" s="104" t="str">
        <f>IF(OR(A702="",ISBLANK(Qualification!F712)),"",Qualification!F712)</f>
        <v/>
      </c>
      <c r="E702" s="26" t="str">
        <f>IF(A702&lt;&gt;"",IF(Qualification!I712=TRUE,IF(INDEX(codegem,MATCH(Qualification!H712,libgem,0))&lt;8000,INDEX(codegem,MATCH(Qualification!H712,libgem,0)),""),Qualification!H712),"")</f>
        <v/>
      </c>
      <c r="F702" s="26" t="str">
        <f>IF(A702&lt;&gt;"",IF(Qualification!I712=TRUE,INDEX(codegemhist,MATCH(Qualification!H712,libgem,0)),""),"")</f>
        <v/>
      </c>
      <c r="G702" s="26" t="str">
        <f>IF(A702&lt;&gt;"",IF(Qualification!I712=TRUE,IF(INDEX(codegem,MATCH(Qualification!H712,libgem,0))&gt;=8000,INDEX(codegem,MATCH(Qualification!H712,libgem,0)),""),Qualification!H712),"")</f>
        <v/>
      </c>
      <c r="H702" s="26" t="str">
        <f>IF(A702&lt;&gt;"",IF(Qualification!Y712=TRUE,INDEX(libcatidinst,MATCH(Qualification!P712,libinst,0)),""),"")</f>
        <v/>
      </c>
      <c r="I702" s="26" t="str">
        <f>IF(OR(A702="",ISBLANK(Qualification!P712)),"",IF(Qualification!Y712=TRUE,INDEX(codeinst,MATCH(Qualification!P712,libinst,0)),Qualification!P712))</f>
        <v/>
      </c>
      <c r="J702" s="26" t="str">
        <f>IF(OR(A702="",ISBLANK(Qualification!Q712)),"",IF(Qualification!Z712=TRUE,INDEX(codetform,MATCH(Qualification!Q712,libtform,0)),Qualification!Q712))</f>
        <v/>
      </c>
      <c r="K702" s="26" t="str">
        <f t="shared" si="10"/>
        <v/>
      </c>
      <c r="L702" s="104" t="str">
        <f>IF(OR(A702="",ISBLANK(Qualification!R712)),"",Qualification!R712)</f>
        <v/>
      </c>
      <c r="M702" s="50" t="str">
        <f>IF(OR(A702="",ISBLANK(Qualification!S712)),"",Qualification!S712)</f>
        <v/>
      </c>
      <c r="N702" s="50" t="str">
        <f>IF(OR(A702="",ISBLANK(Qualification!T712)),"",IF(Qualification!AC712=TRUE,INDEX(coderesult,MATCH(Qualification!T712,libresult,0)),Qualification!T712))</f>
        <v/>
      </c>
      <c r="O702" s="50" t="str">
        <f>IF(OR(A702="",ISBLANK(Qualification!U712),Qualification!U712="-"),"",IF(ISNA(MATCH(Qualification!U712,libtwolang,0)),Qualification!U712,IF(Qualification!AC712=TRUE,INDEX(codetwolang,MATCH(Qualification!U712,libtwolang,0)),Qualification!U712)))</f>
        <v/>
      </c>
      <c r="P702" s="50" t="str">
        <f>IF(OR(A702="",ISBLANK(Qualification!V712)),"",Qualification!V712)</f>
        <v/>
      </c>
    </row>
    <row r="703" spans="1:16">
      <c r="A703" s="26" t="str">
        <f>IF(Qualification!$A713&lt;&gt;"",IF(Qualification!C713&lt;&gt;"",IF(Qualification!C713="LOC.ID",CONCATENATE("LOC.",Qualification!AG$12),Qualification!C713),""),"")</f>
        <v/>
      </c>
      <c r="B703" s="51" t="str">
        <f>IF(A703&lt;&gt;"",Qualification!J713,"")</f>
        <v/>
      </c>
      <c r="C703" s="26" t="str">
        <f>IF(A703&lt;&gt;"",IF(Qualification!E713=TRUE,INDEX(codesex,MATCH(Qualification!D713,libsex,0)),Qualification!D713),"")</f>
        <v/>
      </c>
      <c r="D703" s="104" t="str">
        <f>IF(OR(A703="",ISBLANK(Qualification!F713)),"",Qualification!F713)</f>
        <v/>
      </c>
      <c r="E703" s="26" t="str">
        <f>IF(A703&lt;&gt;"",IF(Qualification!I713=TRUE,IF(INDEX(codegem,MATCH(Qualification!H713,libgem,0))&lt;8000,INDEX(codegem,MATCH(Qualification!H713,libgem,0)),""),Qualification!H713),"")</f>
        <v/>
      </c>
      <c r="F703" s="26" t="str">
        <f>IF(A703&lt;&gt;"",IF(Qualification!I713=TRUE,INDEX(codegemhist,MATCH(Qualification!H713,libgem,0)),""),"")</f>
        <v/>
      </c>
      <c r="G703" s="26" t="str">
        <f>IF(A703&lt;&gt;"",IF(Qualification!I713=TRUE,IF(INDEX(codegem,MATCH(Qualification!H713,libgem,0))&gt;=8000,INDEX(codegem,MATCH(Qualification!H713,libgem,0)),""),Qualification!H713),"")</f>
        <v/>
      </c>
      <c r="H703" s="26" t="str">
        <f>IF(A703&lt;&gt;"",IF(Qualification!Y713=TRUE,INDEX(libcatidinst,MATCH(Qualification!P713,libinst,0)),""),"")</f>
        <v/>
      </c>
      <c r="I703" s="26" t="str">
        <f>IF(OR(A703="",ISBLANK(Qualification!P713)),"",IF(Qualification!Y713=TRUE,INDEX(codeinst,MATCH(Qualification!P713,libinst,0)),Qualification!P713))</f>
        <v/>
      </c>
      <c r="J703" s="26" t="str">
        <f>IF(OR(A703="",ISBLANK(Qualification!Q713)),"",IF(Qualification!Z713=TRUE,INDEX(codetform,MATCH(Qualification!Q713,libtform,0)),Qualification!Q713))</f>
        <v/>
      </c>
      <c r="K703" s="26" t="str">
        <f t="shared" si="10"/>
        <v/>
      </c>
      <c r="L703" s="104" t="str">
        <f>IF(OR(A703="",ISBLANK(Qualification!R713)),"",Qualification!R713)</f>
        <v/>
      </c>
      <c r="M703" s="50" t="str">
        <f>IF(OR(A703="",ISBLANK(Qualification!S713)),"",Qualification!S713)</f>
        <v/>
      </c>
      <c r="N703" s="50" t="str">
        <f>IF(OR(A703="",ISBLANK(Qualification!T713)),"",IF(Qualification!AC713=TRUE,INDEX(coderesult,MATCH(Qualification!T713,libresult,0)),Qualification!T713))</f>
        <v/>
      </c>
      <c r="O703" s="50" t="str">
        <f>IF(OR(A703="",ISBLANK(Qualification!U713),Qualification!U713="-"),"",IF(ISNA(MATCH(Qualification!U713,libtwolang,0)),Qualification!U713,IF(Qualification!AC713=TRUE,INDEX(codetwolang,MATCH(Qualification!U713,libtwolang,0)),Qualification!U713)))</f>
        <v/>
      </c>
      <c r="P703" s="50" t="str">
        <f>IF(OR(A703="",ISBLANK(Qualification!V713)),"",Qualification!V713)</f>
        <v/>
      </c>
    </row>
    <row r="704" spans="1:16">
      <c r="A704" s="26" t="str">
        <f>IF(Qualification!$A714&lt;&gt;"",IF(Qualification!C714&lt;&gt;"",IF(Qualification!C714="LOC.ID",CONCATENATE("LOC.",Qualification!AG$12),Qualification!C714),""),"")</f>
        <v/>
      </c>
      <c r="B704" s="51" t="str">
        <f>IF(A704&lt;&gt;"",Qualification!J714,"")</f>
        <v/>
      </c>
      <c r="C704" s="26" t="str">
        <f>IF(A704&lt;&gt;"",IF(Qualification!E714=TRUE,INDEX(codesex,MATCH(Qualification!D714,libsex,0)),Qualification!D714),"")</f>
        <v/>
      </c>
      <c r="D704" s="104" t="str">
        <f>IF(OR(A704="",ISBLANK(Qualification!F714)),"",Qualification!F714)</f>
        <v/>
      </c>
      <c r="E704" s="26" t="str">
        <f>IF(A704&lt;&gt;"",IF(Qualification!I714=TRUE,IF(INDEX(codegem,MATCH(Qualification!H714,libgem,0))&lt;8000,INDEX(codegem,MATCH(Qualification!H714,libgem,0)),""),Qualification!H714),"")</f>
        <v/>
      </c>
      <c r="F704" s="26" t="str">
        <f>IF(A704&lt;&gt;"",IF(Qualification!I714=TRUE,INDEX(codegemhist,MATCH(Qualification!H714,libgem,0)),""),"")</f>
        <v/>
      </c>
      <c r="G704" s="26" t="str">
        <f>IF(A704&lt;&gt;"",IF(Qualification!I714=TRUE,IF(INDEX(codegem,MATCH(Qualification!H714,libgem,0))&gt;=8000,INDEX(codegem,MATCH(Qualification!H714,libgem,0)),""),Qualification!H714),"")</f>
        <v/>
      </c>
      <c r="H704" s="26" t="str">
        <f>IF(A704&lt;&gt;"",IF(Qualification!Y714=TRUE,INDEX(libcatidinst,MATCH(Qualification!P714,libinst,0)),""),"")</f>
        <v/>
      </c>
      <c r="I704" s="26" t="str">
        <f>IF(OR(A704="",ISBLANK(Qualification!P714)),"",IF(Qualification!Y714=TRUE,INDEX(codeinst,MATCH(Qualification!P714,libinst,0)),Qualification!P714))</f>
        <v/>
      </c>
      <c r="J704" s="26" t="str">
        <f>IF(OR(A704="",ISBLANK(Qualification!Q714)),"",IF(Qualification!Z714=TRUE,INDEX(codetform,MATCH(Qualification!Q714,libtform,0)),Qualification!Q714))</f>
        <v/>
      </c>
      <c r="K704" s="26" t="str">
        <f t="shared" si="10"/>
        <v/>
      </c>
      <c r="L704" s="104" t="str">
        <f>IF(OR(A704="",ISBLANK(Qualification!R714)),"",Qualification!R714)</f>
        <v/>
      </c>
      <c r="M704" s="50" t="str">
        <f>IF(OR(A704="",ISBLANK(Qualification!S714)),"",Qualification!S714)</f>
        <v/>
      </c>
      <c r="N704" s="50" t="str">
        <f>IF(OR(A704="",ISBLANK(Qualification!T714)),"",IF(Qualification!AC714=TRUE,INDEX(coderesult,MATCH(Qualification!T714,libresult,0)),Qualification!T714))</f>
        <v/>
      </c>
      <c r="O704" s="50" t="str">
        <f>IF(OR(A704="",ISBLANK(Qualification!U714),Qualification!U714="-"),"",IF(ISNA(MATCH(Qualification!U714,libtwolang,0)),Qualification!U714,IF(Qualification!AC714=TRUE,INDEX(codetwolang,MATCH(Qualification!U714,libtwolang,0)),Qualification!U714)))</f>
        <v/>
      </c>
      <c r="P704" s="50" t="str">
        <f>IF(OR(A704="",ISBLANK(Qualification!V714)),"",Qualification!V714)</f>
        <v/>
      </c>
    </row>
    <row r="705" spans="1:16">
      <c r="A705" s="26" t="str">
        <f>IF(Qualification!$A715&lt;&gt;"",IF(Qualification!C715&lt;&gt;"",IF(Qualification!C715="LOC.ID",CONCATENATE("LOC.",Qualification!AG$12),Qualification!C715),""),"")</f>
        <v/>
      </c>
      <c r="B705" s="51" t="str">
        <f>IF(A705&lt;&gt;"",Qualification!J715,"")</f>
        <v/>
      </c>
      <c r="C705" s="26" t="str">
        <f>IF(A705&lt;&gt;"",IF(Qualification!E715=TRUE,INDEX(codesex,MATCH(Qualification!D715,libsex,0)),Qualification!D715),"")</f>
        <v/>
      </c>
      <c r="D705" s="104" t="str">
        <f>IF(OR(A705="",ISBLANK(Qualification!F715)),"",Qualification!F715)</f>
        <v/>
      </c>
      <c r="E705" s="26" t="str">
        <f>IF(A705&lt;&gt;"",IF(Qualification!I715=TRUE,IF(INDEX(codegem,MATCH(Qualification!H715,libgem,0))&lt;8000,INDEX(codegem,MATCH(Qualification!H715,libgem,0)),""),Qualification!H715),"")</f>
        <v/>
      </c>
      <c r="F705" s="26" t="str">
        <f>IF(A705&lt;&gt;"",IF(Qualification!I715=TRUE,INDEX(codegemhist,MATCH(Qualification!H715,libgem,0)),""),"")</f>
        <v/>
      </c>
      <c r="G705" s="26" t="str">
        <f>IF(A705&lt;&gt;"",IF(Qualification!I715=TRUE,IF(INDEX(codegem,MATCH(Qualification!H715,libgem,0))&gt;=8000,INDEX(codegem,MATCH(Qualification!H715,libgem,0)),""),Qualification!H715),"")</f>
        <v/>
      </c>
      <c r="H705" s="26" t="str">
        <f>IF(A705&lt;&gt;"",IF(Qualification!Y715=TRUE,INDEX(libcatidinst,MATCH(Qualification!P715,libinst,0)),""),"")</f>
        <v/>
      </c>
      <c r="I705" s="26" t="str">
        <f>IF(OR(A705="",ISBLANK(Qualification!P715)),"",IF(Qualification!Y715=TRUE,INDEX(codeinst,MATCH(Qualification!P715,libinst,0)),Qualification!P715))</f>
        <v/>
      </c>
      <c r="J705" s="26" t="str">
        <f>IF(OR(A705="",ISBLANK(Qualification!Q715)),"",IF(Qualification!Z715=TRUE,INDEX(codetform,MATCH(Qualification!Q715,libtform,0)),Qualification!Q715))</f>
        <v/>
      </c>
      <c r="K705" s="26" t="str">
        <f t="shared" si="10"/>
        <v/>
      </c>
      <c r="L705" s="104" t="str">
        <f>IF(OR(A705="",ISBLANK(Qualification!R715)),"",Qualification!R715)</f>
        <v/>
      </c>
      <c r="M705" s="50" t="str">
        <f>IF(OR(A705="",ISBLANK(Qualification!S715)),"",Qualification!S715)</f>
        <v/>
      </c>
      <c r="N705" s="50" t="str">
        <f>IF(OR(A705="",ISBLANK(Qualification!T715)),"",IF(Qualification!AC715=TRUE,INDEX(coderesult,MATCH(Qualification!T715,libresult,0)),Qualification!T715))</f>
        <v/>
      </c>
      <c r="O705" s="50" t="str">
        <f>IF(OR(A705="",ISBLANK(Qualification!U715),Qualification!U715="-"),"",IF(ISNA(MATCH(Qualification!U715,libtwolang,0)),Qualification!U715,IF(Qualification!AC715=TRUE,INDEX(codetwolang,MATCH(Qualification!U715,libtwolang,0)),Qualification!U715)))</f>
        <v/>
      </c>
      <c r="P705" s="50" t="str">
        <f>IF(OR(A705="",ISBLANK(Qualification!V715)),"",Qualification!V715)</f>
        <v/>
      </c>
    </row>
    <row r="706" spans="1:16">
      <c r="A706" s="26" t="str">
        <f>IF(Qualification!$A716&lt;&gt;"",IF(Qualification!C716&lt;&gt;"",IF(Qualification!C716="LOC.ID",CONCATENATE("LOC.",Qualification!AG$12),Qualification!C716),""),"")</f>
        <v/>
      </c>
      <c r="B706" s="51" t="str">
        <f>IF(A706&lt;&gt;"",Qualification!J716,"")</f>
        <v/>
      </c>
      <c r="C706" s="26" t="str">
        <f>IF(A706&lt;&gt;"",IF(Qualification!E716=TRUE,INDEX(codesex,MATCH(Qualification!D716,libsex,0)),Qualification!D716),"")</f>
        <v/>
      </c>
      <c r="D706" s="104" t="str">
        <f>IF(OR(A706="",ISBLANK(Qualification!F716)),"",Qualification!F716)</f>
        <v/>
      </c>
      <c r="E706" s="26" t="str">
        <f>IF(A706&lt;&gt;"",IF(Qualification!I716=TRUE,IF(INDEX(codegem,MATCH(Qualification!H716,libgem,0))&lt;8000,INDEX(codegem,MATCH(Qualification!H716,libgem,0)),""),Qualification!H716),"")</f>
        <v/>
      </c>
      <c r="F706" s="26" t="str">
        <f>IF(A706&lt;&gt;"",IF(Qualification!I716=TRUE,INDEX(codegemhist,MATCH(Qualification!H716,libgem,0)),""),"")</f>
        <v/>
      </c>
      <c r="G706" s="26" t="str">
        <f>IF(A706&lt;&gt;"",IF(Qualification!I716=TRUE,IF(INDEX(codegem,MATCH(Qualification!H716,libgem,0))&gt;=8000,INDEX(codegem,MATCH(Qualification!H716,libgem,0)),""),Qualification!H716),"")</f>
        <v/>
      </c>
      <c r="H706" s="26" t="str">
        <f>IF(A706&lt;&gt;"",IF(Qualification!Y716=TRUE,INDEX(libcatidinst,MATCH(Qualification!P716,libinst,0)),""),"")</f>
        <v/>
      </c>
      <c r="I706" s="26" t="str">
        <f>IF(OR(A706="",ISBLANK(Qualification!P716)),"",IF(Qualification!Y716=TRUE,INDEX(codeinst,MATCH(Qualification!P716,libinst,0)),Qualification!P716))</f>
        <v/>
      </c>
      <c r="J706" s="26" t="str">
        <f>IF(OR(A706="",ISBLANK(Qualification!Q716)),"",IF(Qualification!Z716=TRUE,INDEX(codetform,MATCH(Qualification!Q716,libtform,0)),Qualification!Q716))</f>
        <v/>
      </c>
      <c r="K706" s="26" t="str">
        <f t="shared" si="10"/>
        <v/>
      </c>
      <c r="L706" s="104" t="str">
        <f>IF(OR(A706="",ISBLANK(Qualification!R716)),"",Qualification!R716)</f>
        <v/>
      </c>
      <c r="M706" s="50" t="str">
        <f>IF(OR(A706="",ISBLANK(Qualification!S716)),"",Qualification!S716)</f>
        <v/>
      </c>
      <c r="N706" s="50" t="str">
        <f>IF(OR(A706="",ISBLANK(Qualification!T716)),"",IF(Qualification!AC716=TRUE,INDEX(coderesult,MATCH(Qualification!T716,libresult,0)),Qualification!T716))</f>
        <v/>
      </c>
      <c r="O706" s="50" t="str">
        <f>IF(OR(A706="",ISBLANK(Qualification!U716),Qualification!U716="-"),"",IF(ISNA(MATCH(Qualification!U716,libtwolang,0)),Qualification!U716,IF(Qualification!AC716=TRUE,INDEX(codetwolang,MATCH(Qualification!U716,libtwolang,0)),Qualification!U716)))</f>
        <v/>
      </c>
      <c r="P706" s="50" t="str">
        <f>IF(OR(A706="",ISBLANK(Qualification!V716)),"",Qualification!V716)</f>
        <v/>
      </c>
    </row>
    <row r="707" spans="1:16">
      <c r="A707" s="26" t="str">
        <f>IF(Qualification!$A717&lt;&gt;"",IF(Qualification!C717&lt;&gt;"",IF(Qualification!C717="LOC.ID",CONCATENATE("LOC.",Qualification!AG$12),Qualification!C717),""),"")</f>
        <v/>
      </c>
      <c r="B707" s="51" t="str">
        <f>IF(A707&lt;&gt;"",Qualification!J717,"")</f>
        <v/>
      </c>
      <c r="C707" s="26" t="str">
        <f>IF(A707&lt;&gt;"",IF(Qualification!E717=TRUE,INDEX(codesex,MATCH(Qualification!D717,libsex,0)),Qualification!D717),"")</f>
        <v/>
      </c>
      <c r="D707" s="104" t="str">
        <f>IF(OR(A707="",ISBLANK(Qualification!F717)),"",Qualification!F717)</f>
        <v/>
      </c>
      <c r="E707" s="26" t="str">
        <f>IF(A707&lt;&gt;"",IF(Qualification!I717=TRUE,IF(INDEX(codegem,MATCH(Qualification!H717,libgem,0))&lt;8000,INDEX(codegem,MATCH(Qualification!H717,libgem,0)),""),Qualification!H717),"")</f>
        <v/>
      </c>
      <c r="F707" s="26" t="str">
        <f>IF(A707&lt;&gt;"",IF(Qualification!I717=TRUE,INDEX(codegemhist,MATCH(Qualification!H717,libgem,0)),""),"")</f>
        <v/>
      </c>
      <c r="G707" s="26" t="str">
        <f>IF(A707&lt;&gt;"",IF(Qualification!I717=TRUE,IF(INDEX(codegem,MATCH(Qualification!H717,libgem,0))&gt;=8000,INDEX(codegem,MATCH(Qualification!H717,libgem,0)),""),Qualification!H717),"")</f>
        <v/>
      </c>
      <c r="H707" s="26" t="str">
        <f>IF(A707&lt;&gt;"",IF(Qualification!Y717=TRUE,INDEX(libcatidinst,MATCH(Qualification!P717,libinst,0)),""),"")</f>
        <v/>
      </c>
      <c r="I707" s="26" t="str">
        <f>IF(OR(A707="",ISBLANK(Qualification!P717)),"",IF(Qualification!Y717=TRUE,INDEX(codeinst,MATCH(Qualification!P717,libinst,0)),Qualification!P717))</f>
        <v/>
      </c>
      <c r="J707" s="26" t="str">
        <f>IF(OR(A707="",ISBLANK(Qualification!Q717)),"",IF(Qualification!Z717=TRUE,INDEX(codetform,MATCH(Qualification!Q717,libtform,0)),Qualification!Q717))</f>
        <v/>
      </c>
      <c r="K707" s="26" t="str">
        <f t="shared" ref="K707:K770" si="11">IF(A707="","",2)</f>
        <v/>
      </c>
      <c r="L707" s="104" t="str">
        <f>IF(OR(A707="",ISBLANK(Qualification!R717)),"",Qualification!R717)</f>
        <v/>
      </c>
      <c r="M707" s="50" t="str">
        <f>IF(OR(A707="",ISBLANK(Qualification!S717)),"",Qualification!S717)</f>
        <v/>
      </c>
      <c r="N707" s="50" t="str">
        <f>IF(OR(A707="",ISBLANK(Qualification!T717)),"",IF(Qualification!AC717=TRUE,INDEX(coderesult,MATCH(Qualification!T717,libresult,0)),Qualification!T717))</f>
        <v/>
      </c>
      <c r="O707" s="50" t="str">
        <f>IF(OR(A707="",ISBLANK(Qualification!U717),Qualification!U717="-"),"",IF(ISNA(MATCH(Qualification!U717,libtwolang,0)),Qualification!U717,IF(Qualification!AC717=TRUE,INDEX(codetwolang,MATCH(Qualification!U717,libtwolang,0)),Qualification!U717)))</f>
        <v/>
      </c>
      <c r="P707" s="50" t="str">
        <f>IF(OR(A707="",ISBLANK(Qualification!V717)),"",Qualification!V717)</f>
        <v/>
      </c>
    </row>
    <row r="708" spans="1:16">
      <c r="A708" s="26" t="str">
        <f>IF(Qualification!$A718&lt;&gt;"",IF(Qualification!C718&lt;&gt;"",IF(Qualification!C718="LOC.ID",CONCATENATE("LOC.",Qualification!AG$12),Qualification!C718),""),"")</f>
        <v/>
      </c>
      <c r="B708" s="51" t="str">
        <f>IF(A708&lt;&gt;"",Qualification!J718,"")</f>
        <v/>
      </c>
      <c r="C708" s="26" t="str">
        <f>IF(A708&lt;&gt;"",IF(Qualification!E718=TRUE,INDEX(codesex,MATCH(Qualification!D718,libsex,0)),Qualification!D718),"")</f>
        <v/>
      </c>
      <c r="D708" s="104" t="str">
        <f>IF(OR(A708="",ISBLANK(Qualification!F718)),"",Qualification!F718)</f>
        <v/>
      </c>
      <c r="E708" s="26" t="str">
        <f>IF(A708&lt;&gt;"",IF(Qualification!I718=TRUE,IF(INDEX(codegem,MATCH(Qualification!H718,libgem,0))&lt;8000,INDEX(codegem,MATCH(Qualification!H718,libgem,0)),""),Qualification!H718),"")</f>
        <v/>
      </c>
      <c r="F708" s="26" t="str">
        <f>IF(A708&lt;&gt;"",IF(Qualification!I718=TRUE,INDEX(codegemhist,MATCH(Qualification!H718,libgem,0)),""),"")</f>
        <v/>
      </c>
      <c r="G708" s="26" t="str">
        <f>IF(A708&lt;&gt;"",IF(Qualification!I718=TRUE,IF(INDEX(codegem,MATCH(Qualification!H718,libgem,0))&gt;=8000,INDEX(codegem,MATCH(Qualification!H718,libgem,0)),""),Qualification!H718),"")</f>
        <v/>
      </c>
      <c r="H708" s="26" t="str">
        <f>IF(A708&lt;&gt;"",IF(Qualification!Y718=TRUE,INDEX(libcatidinst,MATCH(Qualification!P718,libinst,0)),""),"")</f>
        <v/>
      </c>
      <c r="I708" s="26" t="str">
        <f>IF(OR(A708="",ISBLANK(Qualification!P718)),"",IF(Qualification!Y718=TRUE,INDEX(codeinst,MATCH(Qualification!P718,libinst,0)),Qualification!P718))</f>
        <v/>
      </c>
      <c r="J708" s="26" t="str">
        <f>IF(OR(A708="",ISBLANK(Qualification!Q718)),"",IF(Qualification!Z718=TRUE,INDEX(codetform,MATCH(Qualification!Q718,libtform,0)),Qualification!Q718))</f>
        <v/>
      </c>
      <c r="K708" s="26" t="str">
        <f t="shared" si="11"/>
        <v/>
      </c>
      <c r="L708" s="104" t="str">
        <f>IF(OR(A708="",ISBLANK(Qualification!R718)),"",Qualification!R718)</f>
        <v/>
      </c>
      <c r="M708" s="50" t="str">
        <f>IF(OR(A708="",ISBLANK(Qualification!S718)),"",Qualification!S718)</f>
        <v/>
      </c>
      <c r="N708" s="50" t="str">
        <f>IF(OR(A708="",ISBLANK(Qualification!T718)),"",IF(Qualification!AC718=TRUE,INDEX(coderesult,MATCH(Qualification!T718,libresult,0)),Qualification!T718))</f>
        <v/>
      </c>
      <c r="O708" s="50" t="str">
        <f>IF(OR(A708="",ISBLANK(Qualification!U718),Qualification!U718="-"),"",IF(ISNA(MATCH(Qualification!U718,libtwolang,0)),Qualification!U718,IF(Qualification!AC718=TRUE,INDEX(codetwolang,MATCH(Qualification!U718,libtwolang,0)),Qualification!U718)))</f>
        <v/>
      </c>
      <c r="P708" s="50" t="str">
        <f>IF(OR(A708="",ISBLANK(Qualification!V718)),"",Qualification!V718)</f>
        <v/>
      </c>
    </row>
    <row r="709" spans="1:16">
      <c r="A709" s="26" t="str">
        <f>IF(Qualification!$A719&lt;&gt;"",IF(Qualification!C719&lt;&gt;"",IF(Qualification!C719="LOC.ID",CONCATENATE("LOC.",Qualification!AG$12),Qualification!C719),""),"")</f>
        <v/>
      </c>
      <c r="B709" s="51" t="str">
        <f>IF(A709&lt;&gt;"",Qualification!J719,"")</f>
        <v/>
      </c>
      <c r="C709" s="26" t="str">
        <f>IF(A709&lt;&gt;"",IF(Qualification!E719=TRUE,INDEX(codesex,MATCH(Qualification!D719,libsex,0)),Qualification!D719),"")</f>
        <v/>
      </c>
      <c r="D709" s="104" t="str">
        <f>IF(OR(A709="",ISBLANK(Qualification!F719)),"",Qualification!F719)</f>
        <v/>
      </c>
      <c r="E709" s="26" t="str">
        <f>IF(A709&lt;&gt;"",IF(Qualification!I719=TRUE,IF(INDEX(codegem,MATCH(Qualification!H719,libgem,0))&lt;8000,INDEX(codegem,MATCH(Qualification!H719,libgem,0)),""),Qualification!H719),"")</f>
        <v/>
      </c>
      <c r="F709" s="26" t="str">
        <f>IF(A709&lt;&gt;"",IF(Qualification!I719=TRUE,INDEX(codegemhist,MATCH(Qualification!H719,libgem,0)),""),"")</f>
        <v/>
      </c>
      <c r="G709" s="26" t="str">
        <f>IF(A709&lt;&gt;"",IF(Qualification!I719=TRUE,IF(INDEX(codegem,MATCH(Qualification!H719,libgem,0))&gt;=8000,INDEX(codegem,MATCH(Qualification!H719,libgem,0)),""),Qualification!H719),"")</f>
        <v/>
      </c>
      <c r="H709" s="26" t="str">
        <f>IF(A709&lt;&gt;"",IF(Qualification!Y719=TRUE,INDEX(libcatidinst,MATCH(Qualification!P719,libinst,0)),""),"")</f>
        <v/>
      </c>
      <c r="I709" s="26" t="str">
        <f>IF(OR(A709="",ISBLANK(Qualification!P719)),"",IF(Qualification!Y719=TRUE,INDEX(codeinst,MATCH(Qualification!P719,libinst,0)),Qualification!P719))</f>
        <v/>
      </c>
      <c r="J709" s="26" t="str">
        <f>IF(OR(A709="",ISBLANK(Qualification!Q719)),"",IF(Qualification!Z719=TRUE,INDEX(codetform,MATCH(Qualification!Q719,libtform,0)),Qualification!Q719))</f>
        <v/>
      </c>
      <c r="K709" s="26" t="str">
        <f t="shared" si="11"/>
        <v/>
      </c>
      <c r="L709" s="104" t="str">
        <f>IF(OR(A709="",ISBLANK(Qualification!R719)),"",Qualification!R719)</f>
        <v/>
      </c>
      <c r="M709" s="50" t="str">
        <f>IF(OR(A709="",ISBLANK(Qualification!S719)),"",Qualification!S719)</f>
        <v/>
      </c>
      <c r="N709" s="50" t="str">
        <f>IF(OR(A709="",ISBLANK(Qualification!T719)),"",IF(Qualification!AC719=TRUE,INDEX(coderesult,MATCH(Qualification!T719,libresult,0)),Qualification!T719))</f>
        <v/>
      </c>
      <c r="O709" s="50" t="str">
        <f>IF(OR(A709="",ISBLANK(Qualification!U719),Qualification!U719="-"),"",IF(ISNA(MATCH(Qualification!U719,libtwolang,0)),Qualification!U719,IF(Qualification!AC719=TRUE,INDEX(codetwolang,MATCH(Qualification!U719,libtwolang,0)),Qualification!U719)))</f>
        <v/>
      </c>
      <c r="P709" s="50" t="str">
        <f>IF(OR(A709="",ISBLANK(Qualification!V719)),"",Qualification!V719)</f>
        <v/>
      </c>
    </row>
    <row r="710" spans="1:16">
      <c r="A710" s="26" t="str">
        <f>IF(Qualification!$A720&lt;&gt;"",IF(Qualification!C720&lt;&gt;"",IF(Qualification!C720="LOC.ID",CONCATENATE("LOC.",Qualification!AG$12),Qualification!C720),""),"")</f>
        <v/>
      </c>
      <c r="B710" s="51" t="str">
        <f>IF(A710&lt;&gt;"",Qualification!J720,"")</f>
        <v/>
      </c>
      <c r="C710" s="26" t="str">
        <f>IF(A710&lt;&gt;"",IF(Qualification!E720=TRUE,INDEX(codesex,MATCH(Qualification!D720,libsex,0)),Qualification!D720),"")</f>
        <v/>
      </c>
      <c r="D710" s="104" t="str">
        <f>IF(OR(A710="",ISBLANK(Qualification!F720)),"",Qualification!F720)</f>
        <v/>
      </c>
      <c r="E710" s="26" t="str">
        <f>IF(A710&lt;&gt;"",IF(Qualification!I720=TRUE,IF(INDEX(codegem,MATCH(Qualification!H720,libgem,0))&lt;8000,INDEX(codegem,MATCH(Qualification!H720,libgem,0)),""),Qualification!H720),"")</f>
        <v/>
      </c>
      <c r="F710" s="26" t="str">
        <f>IF(A710&lt;&gt;"",IF(Qualification!I720=TRUE,INDEX(codegemhist,MATCH(Qualification!H720,libgem,0)),""),"")</f>
        <v/>
      </c>
      <c r="G710" s="26" t="str">
        <f>IF(A710&lt;&gt;"",IF(Qualification!I720=TRUE,IF(INDEX(codegem,MATCH(Qualification!H720,libgem,0))&gt;=8000,INDEX(codegem,MATCH(Qualification!H720,libgem,0)),""),Qualification!H720),"")</f>
        <v/>
      </c>
      <c r="H710" s="26" t="str">
        <f>IF(A710&lt;&gt;"",IF(Qualification!Y720=TRUE,INDEX(libcatidinst,MATCH(Qualification!P720,libinst,0)),""),"")</f>
        <v/>
      </c>
      <c r="I710" s="26" t="str">
        <f>IF(OR(A710="",ISBLANK(Qualification!P720)),"",IF(Qualification!Y720=TRUE,INDEX(codeinst,MATCH(Qualification!P720,libinst,0)),Qualification!P720))</f>
        <v/>
      </c>
      <c r="J710" s="26" t="str">
        <f>IF(OR(A710="",ISBLANK(Qualification!Q720)),"",IF(Qualification!Z720=TRUE,INDEX(codetform,MATCH(Qualification!Q720,libtform,0)),Qualification!Q720))</f>
        <v/>
      </c>
      <c r="K710" s="26" t="str">
        <f t="shared" si="11"/>
        <v/>
      </c>
      <c r="L710" s="104" t="str">
        <f>IF(OR(A710="",ISBLANK(Qualification!R720)),"",Qualification!R720)</f>
        <v/>
      </c>
      <c r="M710" s="50" t="str">
        <f>IF(OR(A710="",ISBLANK(Qualification!S720)),"",Qualification!S720)</f>
        <v/>
      </c>
      <c r="N710" s="50" t="str">
        <f>IF(OR(A710="",ISBLANK(Qualification!T720)),"",IF(Qualification!AC720=TRUE,INDEX(coderesult,MATCH(Qualification!T720,libresult,0)),Qualification!T720))</f>
        <v/>
      </c>
      <c r="O710" s="50" t="str">
        <f>IF(OR(A710="",ISBLANK(Qualification!U720),Qualification!U720="-"),"",IF(ISNA(MATCH(Qualification!U720,libtwolang,0)),Qualification!U720,IF(Qualification!AC720=TRUE,INDEX(codetwolang,MATCH(Qualification!U720,libtwolang,0)),Qualification!U720)))</f>
        <v/>
      </c>
      <c r="P710" s="50" t="str">
        <f>IF(OR(A710="",ISBLANK(Qualification!V720)),"",Qualification!V720)</f>
        <v/>
      </c>
    </row>
    <row r="711" spans="1:16">
      <c r="A711" s="26" t="str">
        <f>IF(Qualification!$A721&lt;&gt;"",IF(Qualification!C721&lt;&gt;"",IF(Qualification!C721="LOC.ID",CONCATENATE("LOC.",Qualification!AG$12),Qualification!C721),""),"")</f>
        <v/>
      </c>
      <c r="B711" s="51" t="str">
        <f>IF(A711&lt;&gt;"",Qualification!J721,"")</f>
        <v/>
      </c>
      <c r="C711" s="26" t="str">
        <f>IF(A711&lt;&gt;"",IF(Qualification!E721=TRUE,INDEX(codesex,MATCH(Qualification!D721,libsex,0)),Qualification!D721),"")</f>
        <v/>
      </c>
      <c r="D711" s="104" t="str">
        <f>IF(OR(A711="",ISBLANK(Qualification!F721)),"",Qualification!F721)</f>
        <v/>
      </c>
      <c r="E711" s="26" t="str">
        <f>IF(A711&lt;&gt;"",IF(Qualification!I721=TRUE,IF(INDEX(codegem,MATCH(Qualification!H721,libgem,0))&lt;8000,INDEX(codegem,MATCH(Qualification!H721,libgem,0)),""),Qualification!H721),"")</f>
        <v/>
      </c>
      <c r="F711" s="26" t="str">
        <f>IF(A711&lt;&gt;"",IF(Qualification!I721=TRUE,INDEX(codegemhist,MATCH(Qualification!H721,libgem,0)),""),"")</f>
        <v/>
      </c>
      <c r="G711" s="26" t="str">
        <f>IF(A711&lt;&gt;"",IF(Qualification!I721=TRUE,IF(INDEX(codegem,MATCH(Qualification!H721,libgem,0))&gt;=8000,INDEX(codegem,MATCH(Qualification!H721,libgem,0)),""),Qualification!H721),"")</f>
        <v/>
      </c>
      <c r="H711" s="26" t="str">
        <f>IF(A711&lt;&gt;"",IF(Qualification!Y721=TRUE,INDEX(libcatidinst,MATCH(Qualification!P721,libinst,0)),""),"")</f>
        <v/>
      </c>
      <c r="I711" s="26" t="str">
        <f>IF(OR(A711="",ISBLANK(Qualification!P721)),"",IF(Qualification!Y721=TRUE,INDEX(codeinst,MATCH(Qualification!P721,libinst,0)),Qualification!P721))</f>
        <v/>
      </c>
      <c r="J711" s="26" t="str">
        <f>IF(OR(A711="",ISBLANK(Qualification!Q721)),"",IF(Qualification!Z721=TRUE,INDEX(codetform,MATCH(Qualification!Q721,libtform,0)),Qualification!Q721))</f>
        <v/>
      </c>
      <c r="K711" s="26" t="str">
        <f t="shared" si="11"/>
        <v/>
      </c>
      <c r="L711" s="104" t="str">
        <f>IF(OR(A711="",ISBLANK(Qualification!R721)),"",Qualification!R721)</f>
        <v/>
      </c>
      <c r="M711" s="50" t="str">
        <f>IF(OR(A711="",ISBLANK(Qualification!S721)),"",Qualification!S721)</f>
        <v/>
      </c>
      <c r="N711" s="50" t="str">
        <f>IF(OR(A711="",ISBLANK(Qualification!T721)),"",IF(Qualification!AC721=TRUE,INDEX(coderesult,MATCH(Qualification!T721,libresult,0)),Qualification!T721))</f>
        <v/>
      </c>
      <c r="O711" s="50" t="str">
        <f>IF(OR(A711="",ISBLANK(Qualification!U721),Qualification!U721="-"),"",IF(ISNA(MATCH(Qualification!U721,libtwolang,0)),Qualification!U721,IF(Qualification!AC721=TRUE,INDEX(codetwolang,MATCH(Qualification!U721,libtwolang,0)),Qualification!U721)))</f>
        <v/>
      </c>
      <c r="P711" s="50" t="str">
        <f>IF(OR(A711="",ISBLANK(Qualification!V721)),"",Qualification!V721)</f>
        <v/>
      </c>
    </row>
    <row r="712" spans="1:16">
      <c r="A712" s="26" t="str">
        <f>IF(Qualification!$A722&lt;&gt;"",IF(Qualification!C722&lt;&gt;"",IF(Qualification!C722="LOC.ID",CONCATENATE("LOC.",Qualification!AG$12),Qualification!C722),""),"")</f>
        <v/>
      </c>
      <c r="B712" s="51" t="str">
        <f>IF(A712&lt;&gt;"",Qualification!J722,"")</f>
        <v/>
      </c>
      <c r="C712" s="26" t="str">
        <f>IF(A712&lt;&gt;"",IF(Qualification!E722=TRUE,INDEX(codesex,MATCH(Qualification!D722,libsex,0)),Qualification!D722),"")</f>
        <v/>
      </c>
      <c r="D712" s="104" t="str">
        <f>IF(OR(A712="",ISBLANK(Qualification!F722)),"",Qualification!F722)</f>
        <v/>
      </c>
      <c r="E712" s="26" t="str">
        <f>IF(A712&lt;&gt;"",IF(Qualification!I722=TRUE,IF(INDEX(codegem,MATCH(Qualification!H722,libgem,0))&lt;8000,INDEX(codegem,MATCH(Qualification!H722,libgem,0)),""),Qualification!H722),"")</f>
        <v/>
      </c>
      <c r="F712" s="26" t="str">
        <f>IF(A712&lt;&gt;"",IF(Qualification!I722=TRUE,INDEX(codegemhist,MATCH(Qualification!H722,libgem,0)),""),"")</f>
        <v/>
      </c>
      <c r="G712" s="26" t="str">
        <f>IF(A712&lt;&gt;"",IF(Qualification!I722=TRUE,IF(INDEX(codegem,MATCH(Qualification!H722,libgem,0))&gt;=8000,INDEX(codegem,MATCH(Qualification!H722,libgem,0)),""),Qualification!H722),"")</f>
        <v/>
      </c>
      <c r="H712" s="26" t="str">
        <f>IF(A712&lt;&gt;"",IF(Qualification!Y722=TRUE,INDEX(libcatidinst,MATCH(Qualification!P722,libinst,0)),""),"")</f>
        <v/>
      </c>
      <c r="I712" s="26" t="str">
        <f>IF(OR(A712="",ISBLANK(Qualification!P722)),"",IF(Qualification!Y722=TRUE,INDEX(codeinst,MATCH(Qualification!P722,libinst,0)),Qualification!P722))</f>
        <v/>
      </c>
      <c r="J712" s="26" t="str">
        <f>IF(OR(A712="",ISBLANK(Qualification!Q722)),"",IF(Qualification!Z722=TRUE,INDEX(codetform,MATCH(Qualification!Q722,libtform,0)),Qualification!Q722))</f>
        <v/>
      </c>
      <c r="K712" s="26" t="str">
        <f t="shared" si="11"/>
        <v/>
      </c>
      <c r="L712" s="104" t="str">
        <f>IF(OR(A712="",ISBLANK(Qualification!R722)),"",Qualification!R722)</f>
        <v/>
      </c>
      <c r="M712" s="50" t="str">
        <f>IF(OR(A712="",ISBLANK(Qualification!S722)),"",Qualification!S722)</f>
        <v/>
      </c>
      <c r="N712" s="50" t="str">
        <f>IF(OR(A712="",ISBLANK(Qualification!T722)),"",IF(Qualification!AC722=TRUE,INDEX(coderesult,MATCH(Qualification!T722,libresult,0)),Qualification!T722))</f>
        <v/>
      </c>
      <c r="O712" s="50" t="str">
        <f>IF(OR(A712="",ISBLANK(Qualification!U722),Qualification!U722="-"),"",IF(ISNA(MATCH(Qualification!U722,libtwolang,0)),Qualification!U722,IF(Qualification!AC722=TRUE,INDEX(codetwolang,MATCH(Qualification!U722,libtwolang,0)),Qualification!U722)))</f>
        <v/>
      </c>
      <c r="P712" s="50" t="str">
        <f>IF(OR(A712="",ISBLANK(Qualification!V722)),"",Qualification!V722)</f>
        <v/>
      </c>
    </row>
    <row r="713" spans="1:16">
      <c r="A713" s="26" t="str">
        <f>IF(Qualification!$A723&lt;&gt;"",IF(Qualification!C723&lt;&gt;"",IF(Qualification!C723="LOC.ID",CONCATENATE("LOC.",Qualification!AG$12),Qualification!C723),""),"")</f>
        <v/>
      </c>
      <c r="B713" s="51" t="str">
        <f>IF(A713&lt;&gt;"",Qualification!J723,"")</f>
        <v/>
      </c>
      <c r="C713" s="26" t="str">
        <f>IF(A713&lt;&gt;"",IF(Qualification!E723=TRUE,INDEX(codesex,MATCH(Qualification!D723,libsex,0)),Qualification!D723),"")</f>
        <v/>
      </c>
      <c r="D713" s="104" t="str">
        <f>IF(OR(A713="",ISBLANK(Qualification!F723)),"",Qualification!F723)</f>
        <v/>
      </c>
      <c r="E713" s="26" t="str">
        <f>IF(A713&lt;&gt;"",IF(Qualification!I723=TRUE,IF(INDEX(codegem,MATCH(Qualification!H723,libgem,0))&lt;8000,INDEX(codegem,MATCH(Qualification!H723,libgem,0)),""),Qualification!H723),"")</f>
        <v/>
      </c>
      <c r="F713" s="26" t="str">
        <f>IF(A713&lt;&gt;"",IF(Qualification!I723=TRUE,INDEX(codegemhist,MATCH(Qualification!H723,libgem,0)),""),"")</f>
        <v/>
      </c>
      <c r="G713" s="26" t="str">
        <f>IF(A713&lt;&gt;"",IF(Qualification!I723=TRUE,IF(INDEX(codegem,MATCH(Qualification!H723,libgem,0))&gt;=8000,INDEX(codegem,MATCH(Qualification!H723,libgem,0)),""),Qualification!H723),"")</f>
        <v/>
      </c>
      <c r="H713" s="26" t="str">
        <f>IF(A713&lt;&gt;"",IF(Qualification!Y723=TRUE,INDEX(libcatidinst,MATCH(Qualification!P723,libinst,0)),""),"")</f>
        <v/>
      </c>
      <c r="I713" s="26" t="str">
        <f>IF(OR(A713="",ISBLANK(Qualification!P723)),"",IF(Qualification!Y723=TRUE,INDEX(codeinst,MATCH(Qualification!P723,libinst,0)),Qualification!P723))</f>
        <v/>
      </c>
      <c r="J713" s="26" t="str">
        <f>IF(OR(A713="",ISBLANK(Qualification!Q723)),"",IF(Qualification!Z723=TRUE,INDEX(codetform,MATCH(Qualification!Q723,libtform,0)),Qualification!Q723))</f>
        <v/>
      </c>
      <c r="K713" s="26" t="str">
        <f t="shared" si="11"/>
        <v/>
      </c>
      <c r="L713" s="104" t="str">
        <f>IF(OR(A713="",ISBLANK(Qualification!R723)),"",Qualification!R723)</f>
        <v/>
      </c>
      <c r="M713" s="50" t="str">
        <f>IF(OR(A713="",ISBLANK(Qualification!S723)),"",Qualification!S723)</f>
        <v/>
      </c>
      <c r="N713" s="50" t="str">
        <f>IF(OR(A713="",ISBLANK(Qualification!T723)),"",IF(Qualification!AC723=TRUE,INDEX(coderesult,MATCH(Qualification!T723,libresult,0)),Qualification!T723))</f>
        <v/>
      </c>
      <c r="O713" s="50" t="str">
        <f>IF(OR(A713="",ISBLANK(Qualification!U723),Qualification!U723="-"),"",IF(ISNA(MATCH(Qualification!U723,libtwolang,0)),Qualification!U723,IF(Qualification!AC723=TRUE,INDEX(codetwolang,MATCH(Qualification!U723,libtwolang,0)),Qualification!U723)))</f>
        <v/>
      </c>
      <c r="P713" s="50" t="str">
        <f>IF(OR(A713="",ISBLANK(Qualification!V723)),"",Qualification!V723)</f>
        <v/>
      </c>
    </row>
    <row r="714" spans="1:16">
      <c r="A714" s="26" t="str">
        <f>IF(Qualification!$A724&lt;&gt;"",IF(Qualification!C724&lt;&gt;"",IF(Qualification!C724="LOC.ID",CONCATENATE("LOC.",Qualification!AG$12),Qualification!C724),""),"")</f>
        <v/>
      </c>
      <c r="B714" s="51" t="str">
        <f>IF(A714&lt;&gt;"",Qualification!J724,"")</f>
        <v/>
      </c>
      <c r="C714" s="26" t="str">
        <f>IF(A714&lt;&gt;"",IF(Qualification!E724=TRUE,INDEX(codesex,MATCH(Qualification!D724,libsex,0)),Qualification!D724),"")</f>
        <v/>
      </c>
      <c r="D714" s="104" t="str">
        <f>IF(OR(A714="",ISBLANK(Qualification!F724)),"",Qualification!F724)</f>
        <v/>
      </c>
      <c r="E714" s="26" t="str">
        <f>IF(A714&lt;&gt;"",IF(Qualification!I724=TRUE,IF(INDEX(codegem,MATCH(Qualification!H724,libgem,0))&lt;8000,INDEX(codegem,MATCH(Qualification!H724,libgem,0)),""),Qualification!H724),"")</f>
        <v/>
      </c>
      <c r="F714" s="26" t="str">
        <f>IF(A714&lt;&gt;"",IF(Qualification!I724=TRUE,INDEX(codegemhist,MATCH(Qualification!H724,libgem,0)),""),"")</f>
        <v/>
      </c>
      <c r="G714" s="26" t="str">
        <f>IF(A714&lt;&gt;"",IF(Qualification!I724=TRUE,IF(INDEX(codegem,MATCH(Qualification!H724,libgem,0))&gt;=8000,INDEX(codegem,MATCH(Qualification!H724,libgem,0)),""),Qualification!H724),"")</f>
        <v/>
      </c>
      <c r="H714" s="26" t="str">
        <f>IF(A714&lt;&gt;"",IF(Qualification!Y724=TRUE,INDEX(libcatidinst,MATCH(Qualification!P724,libinst,0)),""),"")</f>
        <v/>
      </c>
      <c r="I714" s="26" t="str">
        <f>IF(OR(A714="",ISBLANK(Qualification!P724)),"",IF(Qualification!Y724=TRUE,INDEX(codeinst,MATCH(Qualification!P724,libinst,0)),Qualification!P724))</f>
        <v/>
      </c>
      <c r="J714" s="26" t="str">
        <f>IF(OR(A714="",ISBLANK(Qualification!Q724)),"",IF(Qualification!Z724=TRUE,INDEX(codetform,MATCH(Qualification!Q724,libtform,0)),Qualification!Q724))</f>
        <v/>
      </c>
      <c r="K714" s="26" t="str">
        <f t="shared" si="11"/>
        <v/>
      </c>
      <c r="L714" s="104" t="str">
        <f>IF(OR(A714="",ISBLANK(Qualification!R724)),"",Qualification!R724)</f>
        <v/>
      </c>
      <c r="M714" s="50" t="str">
        <f>IF(OR(A714="",ISBLANK(Qualification!S724)),"",Qualification!S724)</f>
        <v/>
      </c>
      <c r="N714" s="50" t="str">
        <f>IF(OR(A714="",ISBLANK(Qualification!T724)),"",IF(Qualification!AC724=TRUE,INDEX(coderesult,MATCH(Qualification!T724,libresult,0)),Qualification!T724))</f>
        <v/>
      </c>
      <c r="O714" s="50" t="str">
        <f>IF(OR(A714="",ISBLANK(Qualification!U724),Qualification!U724="-"),"",IF(ISNA(MATCH(Qualification!U724,libtwolang,0)),Qualification!U724,IF(Qualification!AC724=TRUE,INDEX(codetwolang,MATCH(Qualification!U724,libtwolang,0)),Qualification!U724)))</f>
        <v/>
      </c>
      <c r="P714" s="50" t="str">
        <f>IF(OR(A714="",ISBLANK(Qualification!V724)),"",Qualification!V724)</f>
        <v/>
      </c>
    </row>
    <row r="715" spans="1:16">
      <c r="A715" s="26" t="str">
        <f>IF(Qualification!$A725&lt;&gt;"",IF(Qualification!C725&lt;&gt;"",IF(Qualification!C725="LOC.ID",CONCATENATE("LOC.",Qualification!AG$12),Qualification!C725),""),"")</f>
        <v/>
      </c>
      <c r="B715" s="51" t="str">
        <f>IF(A715&lt;&gt;"",Qualification!J725,"")</f>
        <v/>
      </c>
      <c r="C715" s="26" t="str">
        <f>IF(A715&lt;&gt;"",IF(Qualification!E725=TRUE,INDEX(codesex,MATCH(Qualification!D725,libsex,0)),Qualification!D725),"")</f>
        <v/>
      </c>
      <c r="D715" s="104" t="str">
        <f>IF(OR(A715="",ISBLANK(Qualification!F725)),"",Qualification!F725)</f>
        <v/>
      </c>
      <c r="E715" s="26" t="str">
        <f>IF(A715&lt;&gt;"",IF(Qualification!I725=TRUE,IF(INDEX(codegem,MATCH(Qualification!H725,libgem,0))&lt;8000,INDEX(codegem,MATCH(Qualification!H725,libgem,0)),""),Qualification!H725),"")</f>
        <v/>
      </c>
      <c r="F715" s="26" t="str">
        <f>IF(A715&lt;&gt;"",IF(Qualification!I725=TRUE,INDEX(codegemhist,MATCH(Qualification!H725,libgem,0)),""),"")</f>
        <v/>
      </c>
      <c r="G715" s="26" t="str">
        <f>IF(A715&lt;&gt;"",IF(Qualification!I725=TRUE,IF(INDEX(codegem,MATCH(Qualification!H725,libgem,0))&gt;=8000,INDEX(codegem,MATCH(Qualification!H725,libgem,0)),""),Qualification!H725),"")</f>
        <v/>
      </c>
      <c r="H715" s="26" t="str">
        <f>IF(A715&lt;&gt;"",IF(Qualification!Y725=TRUE,INDEX(libcatidinst,MATCH(Qualification!P725,libinst,0)),""),"")</f>
        <v/>
      </c>
      <c r="I715" s="26" t="str">
        <f>IF(OR(A715="",ISBLANK(Qualification!P725)),"",IF(Qualification!Y725=TRUE,INDEX(codeinst,MATCH(Qualification!P725,libinst,0)),Qualification!P725))</f>
        <v/>
      </c>
      <c r="J715" s="26" t="str">
        <f>IF(OR(A715="",ISBLANK(Qualification!Q725)),"",IF(Qualification!Z725=TRUE,INDEX(codetform,MATCH(Qualification!Q725,libtform,0)),Qualification!Q725))</f>
        <v/>
      </c>
      <c r="K715" s="26" t="str">
        <f t="shared" si="11"/>
        <v/>
      </c>
      <c r="L715" s="104" t="str">
        <f>IF(OR(A715="",ISBLANK(Qualification!R725)),"",Qualification!R725)</f>
        <v/>
      </c>
      <c r="M715" s="50" t="str">
        <f>IF(OR(A715="",ISBLANK(Qualification!S725)),"",Qualification!S725)</f>
        <v/>
      </c>
      <c r="N715" s="50" t="str">
        <f>IF(OR(A715="",ISBLANK(Qualification!T725)),"",IF(Qualification!AC725=TRUE,INDEX(coderesult,MATCH(Qualification!T725,libresult,0)),Qualification!T725))</f>
        <v/>
      </c>
      <c r="O715" s="50" t="str">
        <f>IF(OR(A715="",ISBLANK(Qualification!U725),Qualification!U725="-"),"",IF(ISNA(MATCH(Qualification!U725,libtwolang,0)),Qualification!U725,IF(Qualification!AC725=TRUE,INDEX(codetwolang,MATCH(Qualification!U725,libtwolang,0)),Qualification!U725)))</f>
        <v/>
      </c>
      <c r="P715" s="50" t="str">
        <f>IF(OR(A715="",ISBLANK(Qualification!V725)),"",Qualification!V725)</f>
        <v/>
      </c>
    </row>
    <row r="716" spans="1:16">
      <c r="A716" s="26" t="str">
        <f>IF(Qualification!$A726&lt;&gt;"",IF(Qualification!C726&lt;&gt;"",IF(Qualification!C726="LOC.ID",CONCATENATE("LOC.",Qualification!AG$12),Qualification!C726),""),"")</f>
        <v/>
      </c>
      <c r="B716" s="51" t="str">
        <f>IF(A716&lt;&gt;"",Qualification!J726,"")</f>
        <v/>
      </c>
      <c r="C716" s="26" t="str">
        <f>IF(A716&lt;&gt;"",IF(Qualification!E726=TRUE,INDEX(codesex,MATCH(Qualification!D726,libsex,0)),Qualification!D726),"")</f>
        <v/>
      </c>
      <c r="D716" s="104" t="str">
        <f>IF(OR(A716="",ISBLANK(Qualification!F726)),"",Qualification!F726)</f>
        <v/>
      </c>
      <c r="E716" s="26" t="str">
        <f>IF(A716&lt;&gt;"",IF(Qualification!I726=TRUE,IF(INDEX(codegem,MATCH(Qualification!H726,libgem,0))&lt;8000,INDEX(codegem,MATCH(Qualification!H726,libgem,0)),""),Qualification!H726),"")</f>
        <v/>
      </c>
      <c r="F716" s="26" t="str">
        <f>IF(A716&lt;&gt;"",IF(Qualification!I726=TRUE,INDEX(codegemhist,MATCH(Qualification!H726,libgem,0)),""),"")</f>
        <v/>
      </c>
      <c r="G716" s="26" t="str">
        <f>IF(A716&lt;&gt;"",IF(Qualification!I726=TRUE,IF(INDEX(codegem,MATCH(Qualification!H726,libgem,0))&gt;=8000,INDEX(codegem,MATCH(Qualification!H726,libgem,0)),""),Qualification!H726),"")</f>
        <v/>
      </c>
      <c r="H716" s="26" t="str">
        <f>IF(A716&lt;&gt;"",IF(Qualification!Y726=TRUE,INDEX(libcatidinst,MATCH(Qualification!P726,libinst,0)),""),"")</f>
        <v/>
      </c>
      <c r="I716" s="26" t="str">
        <f>IF(OR(A716="",ISBLANK(Qualification!P726)),"",IF(Qualification!Y726=TRUE,INDEX(codeinst,MATCH(Qualification!P726,libinst,0)),Qualification!P726))</f>
        <v/>
      </c>
      <c r="J716" s="26" t="str">
        <f>IF(OR(A716="",ISBLANK(Qualification!Q726)),"",IF(Qualification!Z726=TRUE,INDEX(codetform,MATCH(Qualification!Q726,libtform,0)),Qualification!Q726))</f>
        <v/>
      </c>
      <c r="K716" s="26" t="str">
        <f t="shared" si="11"/>
        <v/>
      </c>
      <c r="L716" s="104" t="str">
        <f>IF(OR(A716="",ISBLANK(Qualification!R726)),"",Qualification!R726)</f>
        <v/>
      </c>
      <c r="M716" s="50" t="str">
        <f>IF(OR(A716="",ISBLANK(Qualification!S726)),"",Qualification!S726)</f>
        <v/>
      </c>
      <c r="N716" s="50" t="str">
        <f>IF(OR(A716="",ISBLANK(Qualification!T726)),"",IF(Qualification!AC726=TRUE,INDEX(coderesult,MATCH(Qualification!T726,libresult,0)),Qualification!T726))</f>
        <v/>
      </c>
      <c r="O716" s="50" t="str">
        <f>IF(OR(A716="",ISBLANK(Qualification!U726),Qualification!U726="-"),"",IF(ISNA(MATCH(Qualification!U726,libtwolang,0)),Qualification!U726,IF(Qualification!AC726=TRUE,INDEX(codetwolang,MATCH(Qualification!U726,libtwolang,0)),Qualification!U726)))</f>
        <v/>
      </c>
      <c r="P716" s="50" t="str">
        <f>IF(OR(A716="",ISBLANK(Qualification!V726)),"",Qualification!V726)</f>
        <v/>
      </c>
    </row>
    <row r="717" spans="1:16">
      <c r="A717" s="26" t="str">
        <f>IF(Qualification!$A727&lt;&gt;"",IF(Qualification!C727&lt;&gt;"",IF(Qualification!C727="LOC.ID",CONCATENATE("LOC.",Qualification!AG$12),Qualification!C727),""),"")</f>
        <v/>
      </c>
      <c r="B717" s="51" t="str">
        <f>IF(A717&lt;&gt;"",Qualification!J727,"")</f>
        <v/>
      </c>
      <c r="C717" s="26" t="str">
        <f>IF(A717&lt;&gt;"",IF(Qualification!E727=TRUE,INDEX(codesex,MATCH(Qualification!D727,libsex,0)),Qualification!D727),"")</f>
        <v/>
      </c>
      <c r="D717" s="104" t="str">
        <f>IF(OR(A717="",ISBLANK(Qualification!F727)),"",Qualification!F727)</f>
        <v/>
      </c>
      <c r="E717" s="26" t="str">
        <f>IF(A717&lt;&gt;"",IF(Qualification!I727=TRUE,IF(INDEX(codegem,MATCH(Qualification!H727,libgem,0))&lt;8000,INDEX(codegem,MATCH(Qualification!H727,libgem,0)),""),Qualification!H727),"")</f>
        <v/>
      </c>
      <c r="F717" s="26" t="str">
        <f>IF(A717&lt;&gt;"",IF(Qualification!I727=TRUE,INDEX(codegemhist,MATCH(Qualification!H727,libgem,0)),""),"")</f>
        <v/>
      </c>
      <c r="G717" s="26" t="str">
        <f>IF(A717&lt;&gt;"",IF(Qualification!I727=TRUE,IF(INDEX(codegem,MATCH(Qualification!H727,libgem,0))&gt;=8000,INDEX(codegem,MATCH(Qualification!H727,libgem,0)),""),Qualification!H727),"")</f>
        <v/>
      </c>
      <c r="H717" s="26" t="str">
        <f>IF(A717&lt;&gt;"",IF(Qualification!Y727=TRUE,INDEX(libcatidinst,MATCH(Qualification!P727,libinst,0)),""),"")</f>
        <v/>
      </c>
      <c r="I717" s="26" t="str">
        <f>IF(OR(A717="",ISBLANK(Qualification!P727)),"",IF(Qualification!Y727=TRUE,INDEX(codeinst,MATCH(Qualification!P727,libinst,0)),Qualification!P727))</f>
        <v/>
      </c>
      <c r="J717" s="26" t="str">
        <f>IF(OR(A717="",ISBLANK(Qualification!Q727)),"",IF(Qualification!Z727=TRUE,INDEX(codetform,MATCH(Qualification!Q727,libtform,0)),Qualification!Q727))</f>
        <v/>
      </c>
      <c r="K717" s="26" t="str">
        <f t="shared" si="11"/>
        <v/>
      </c>
      <c r="L717" s="104" t="str">
        <f>IF(OR(A717="",ISBLANK(Qualification!R727)),"",Qualification!R727)</f>
        <v/>
      </c>
      <c r="M717" s="50" t="str">
        <f>IF(OR(A717="",ISBLANK(Qualification!S727)),"",Qualification!S727)</f>
        <v/>
      </c>
      <c r="N717" s="50" t="str">
        <f>IF(OR(A717="",ISBLANK(Qualification!T727)),"",IF(Qualification!AC727=TRUE,INDEX(coderesult,MATCH(Qualification!T727,libresult,0)),Qualification!T727))</f>
        <v/>
      </c>
      <c r="O717" s="50" t="str">
        <f>IF(OR(A717="",ISBLANK(Qualification!U727),Qualification!U727="-"),"",IF(ISNA(MATCH(Qualification!U727,libtwolang,0)),Qualification!U727,IF(Qualification!AC727=TRUE,INDEX(codetwolang,MATCH(Qualification!U727,libtwolang,0)),Qualification!U727)))</f>
        <v/>
      </c>
      <c r="P717" s="50" t="str">
        <f>IF(OR(A717="",ISBLANK(Qualification!V727)),"",Qualification!V727)</f>
        <v/>
      </c>
    </row>
    <row r="718" spans="1:16">
      <c r="A718" s="26" t="str">
        <f>IF(Qualification!$A728&lt;&gt;"",IF(Qualification!C728&lt;&gt;"",IF(Qualification!C728="LOC.ID",CONCATENATE("LOC.",Qualification!AG$12),Qualification!C728),""),"")</f>
        <v/>
      </c>
      <c r="B718" s="51" t="str">
        <f>IF(A718&lt;&gt;"",Qualification!J728,"")</f>
        <v/>
      </c>
      <c r="C718" s="26" t="str">
        <f>IF(A718&lt;&gt;"",IF(Qualification!E728=TRUE,INDEX(codesex,MATCH(Qualification!D728,libsex,0)),Qualification!D728),"")</f>
        <v/>
      </c>
      <c r="D718" s="104" t="str">
        <f>IF(OR(A718="",ISBLANK(Qualification!F728)),"",Qualification!F728)</f>
        <v/>
      </c>
      <c r="E718" s="26" t="str">
        <f>IF(A718&lt;&gt;"",IF(Qualification!I728=TRUE,IF(INDEX(codegem,MATCH(Qualification!H728,libgem,0))&lt;8000,INDEX(codegem,MATCH(Qualification!H728,libgem,0)),""),Qualification!H728),"")</f>
        <v/>
      </c>
      <c r="F718" s="26" t="str">
        <f>IF(A718&lt;&gt;"",IF(Qualification!I728=TRUE,INDEX(codegemhist,MATCH(Qualification!H728,libgem,0)),""),"")</f>
        <v/>
      </c>
      <c r="G718" s="26" t="str">
        <f>IF(A718&lt;&gt;"",IF(Qualification!I728=TRUE,IF(INDEX(codegem,MATCH(Qualification!H728,libgem,0))&gt;=8000,INDEX(codegem,MATCH(Qualification!H728,libgem,0)),""),Qualification!H728),"")</f>
        <v/>
      </c>
      <c r="H718" s="26" t="str">
        <f>IF(A718&lt;&gt;"",IF(Qualification!Y728=TRUE,INDEX(libcatidinst,MATCH(Qualification!P728,libinst,0)),""),"")</f>
        <v/>
      </c>
      <c r="I718" s="26" t="str">
        <f>IF(OR(A718="",ISBLANK(Qualification!P728)),"",IF(Qualification!Y728=TRUE,INDEX(codeinst,MATCH(Qualification!P728,libinst,0)),Qualification!P728))</f>
        <v/>
      </c>
      <c r="J718" s="26" t="str">
        <f>IF(OR(A718="",ISBLANK(Qualification!Q728)),"",IF(Qualification!Z728=TRUE,INDEX(codetform,MATCH(Qualification!Q728,libtform,0)),Qualification!Q728))</f>
        <v/>
      </c>
      <c r="K718" s="26" t="str">
        <f t="shared" si="11"/>
        <v/>
      </c>
      <c r="L718" s="104" t="str">
        <f>IF(OR(A718="",ISBLANK(Qualification!R728)),"",Qualification!R728)</f>
        <v/>
      </c>
      <c r="M718" s="50" t="str">
        <f>IF(OR(A718="",ISBLANK(Qualification!S728)),"",Qualification!S728)</f>
        <v/>
      </c>
      <c r="N718" s="50" t="str">
        <f>IF(OR(A718="",ISBLANK(Qualification!T728)),"",IF(Qualification!AC728=TRUE,INDEX(coderesult,MATCH(Qualification!T728,libresult,0)),Qualification!T728))</f>
        <v/>
      </c>
      <c r="O718" s="50" t="str">
        <f>IF(OR(A718="",ISBLANK(Qualification!U728),Qualification!U728="-"),"",IF(ISNA(MATCH(Qualification!U728,libtwolang,0)),Qualification!U728,IF(Qualification!AC728=TRUE,INDEX(codetwolang,MATCH(Qualification!U728,libtwolang,0)),Qualification!U728)))</f>
        <v/>
      </c>
      <c r="P718" s="50" t="str">
        <f>IF(OR(A718="",ISBLANK(Qualification!V728)),"",Qualification!V728)</f>
        <v/>
      </c>
    </row>
    <row r="719" spans="1:16">
      <c r="A719" s="26" t="str">
        <f>IF(Qualification!$A729&lt;&gt;"",IF(Qualification!C729&lt;&gt;"",IF(Qualification!C729="LOC.ID",CONCATENATE("LOC.",Qualification!AG$12),Qualification!C729),""),"")</f>
        <v/>
      </c>
      <c r="B719" s="51" t="str">
        <f>IF(A719&lt;&gt;"",Qualification!J729,"")</f>
        <v/>
      </c>
      <c r="C719" s="26" t="str">
        <f>IF(A719&lt;&gt;"",IF(Qualification!E729=TRUE,INDEX(codesex,MATCH(Qualification!D729,libsex,0)),Qualification!D729),"")</f>
        <v/>
      </c>
      <c r="D719" s="104" t="str">
        <f>IF(OR(A719="",ISBLANK(Qualification!F729)),"",Qualification!F729)</f>
        <v/>
      </c>
      <c r="E719" s="26" t="str">
        <f>IF(A719&lt;&gt;"",IF(Qualification!I729=TRUE,IF(INDEX(codegem,MATCH(Qualification!H729,libgem,0))&lt;8000,INDEX(codegem,MATCH(Qualification!H729,libgem,0)),""),Qualification!H729),"")</f>
        <v/>
      </c>
      <c r="F719" s="26" t="str">
        <f>IF(A719&lt;&gt;"",IF(Qualification!I729=TRUE,INDEX(codegemhist,MATCH(Qualification!H729,libgem,0)),""),"")</f>
        <v/>
      </c>
      <c r="G719" s="26" t="str">
        <f>IF(A719&lt;&gt;"",IF(Qualification!I729=TRUE,IF(INDEX(codegem,MATCH(Qualification!H729,libgem,0))&gt;=8000,INDEX(codegem,MATCH(Qualification!H729,libgem,0)),""),Qualification!H729),"")</f>
        <v/>
      </c>
      <c r="H719" s="26" t="str">
        <f>IF(A719&lt;&gt;"",IF(Qualification!Y729=TRUE,INDEX(libcatidinst,MATCH(Qualification!P729,libinst,0)),""),"")</f>
        <v/>
      </c>
      <c r="I719" s="26" t="str">
        <f>IF(OR(A719="",ISBLANK(Qualification!P729)),"",IF(Qualification!Y729=TRUE,INDEX(codeinst,MATCH(Qualification!P729,libinst,0)),Qualification!P729))</f>
        <v/>
      </c>
      <c r="J719" s="26" t="str">
        <f>IF(OR(A719="",ISBLANK(Qualification!Q729)),"",IF(Qualification!Z729=TRUE,INDEX(codetform,MATCH(Qualification!Q729,libtform,0)),Qualification!Q729))</f>
        <v/>
      </c>
      <c r="K719" s="26" t="str">
        <f t="shared" si="11"/>
        <v/>
      </c>
      <c r="L719" s="104" t="str">
        <f>IF(OR(A719="",ISBLANK(Qualification!R729)),"",Qualification!R729)</f>
        <v/>
      </c>
      <c r="M719" s="50" t="str">
        <f>IF(OR(A719="",ISBLANK(Qualification!S729)),"",Qualification!S729)</f>
        <v/>
      </c>
      <c r="N719" s="50" t="str">
        <f>IF(OR(A719="",ISBLANK(Qualification!T729)),"",IF(Qualification!AC729=TRUE,INDEX(coderesult,MATCH(Qualification!T729,libresult,0)),Qualification!T729))</f>
        <v/>
      </c>
      <c r="O719" s="50" t="str">
        <f>IF(OR(A719="",ISBLANK(Qualification!U729),Qualification!U729="-"),"",IF(ISNA(MATCH(Qualification!U729,libtwolang,0)),Qualification!U729,IF(Qualification!AC729=TRUE,INDEX(codetwolang,MATCH(Qualification!U729,libtwolang,0)),Qualification!U729)))</f>
        <v/>
      </c>
      <c r="P719" s="50" t="str">
        <f>IF(OR(A719="",ISBLANK(Qualification!V729)),"",Qualification!V729)</f>
        <v/>
      </c>
    </row>
    <row r="720" spans="1:16">
      <c r="A720" s="26" t="str">
        <f>IF(Qualification!$A730&lt;&gt;"",IF(Qualification!C730&lt;&gt;"",IF(Qualification!C730="LOC.ID",CONCATENATE("LOC.",Qualification!AG$12),Qualification!C730),""),"")</f>
        <v/>
      </c>
      <c r="B720" s="51" t="str">
        <f>IF(A720&lt;&gt;"",Qualification!J730,"")</f>
        <v/>
      </c>
      <c r="C720" s="26" t="str">
        <f>IF(A720&lt;&gt;"",IF(Qualification!E730=TRUE,INDEX(codesex,MATCH(Qualification!D730,libsex,0)),Qualification!D730),"")</f>
        <v/>
      </c>
      <c r="D720" s="104" t="str">
        <f>IF(OR(A720="",ISBLANK(Qualification!F730)),"",Qualification!F730)</f>
        <v/>
      </c>
      <c r="E720" s="26" t="str">
        <f>IF(A720&lt;&gt;"",IF(Qualification!I730=TRUE,IF(INDEX(codegem,MATCH(Qualification!H730,libgem,0))&lt;8000,INDEX(codegem,MATCH(Qualification!H730,libgem,0)),""),Qualification!H730),"")</f>
        <v/>
      </c>
      <c r="F720" s="26" t="str">
        <f>IF(A720&lt;&gt;"",IF(Qualification!I730=TRUE,INDEX(codegemhist,MATCH(Qualification!H730,libgem,0)),""),"")</f>
        <v/>
      </c>
      <c r="G720" s="26" t="str">
        <f>IF(A720&lt;&gt;"",IF(Qualification!I730=TRUE,IF(INDEX(codegem,MATCH(Qualification!H730,libgem,0))&gt;=8000,INDEX(codegem,MATCH(Qualification!H730,libgem,0)),""),Qualification!H730),"")</f>
        <v/>
      </c>
      <c r="H720" s="26" t="str">
        <f>IF(A720&lt;&gt;"",IF(Qualification!Y730=TRUE,INDEX(libcatidinst,MATCH(Qualification!P730,libinst,0)),""),"")</f>
        <v/>
      </c>
      <c r="I720" s="26" t="str">
        <f>IF(OR(A720="",ISBLANK(Qualification!P730)),"",IF(Qualification!Y730=TRUE,INDEX(codeinst,MATCH(Qualification!P730,libinst,0)),Qualification!P730))</f>
        <v/>
      </c>
      <c r="J720" s="26" t="str">
        <f>IF(OR(A720="",ISBLANK(Qualification!Q730)),"",IF(Qualification!Z730=TRUE,INDEX(codetform,MATCH(Qualification!Q730,libtform,0)),Qualification!Q730))</f>
        <v/>
      </c>
      <c r="K720" s="26" t="str">
        <f t="shared" si="11"/>
        <v/>
      </c>
      <c r="L720" s="104" t="str">
        <f>IF(OR(A720="",ISBLANK(Qualification!R730)),"",Qualification!R730)</f>
        <v/>
      </c>
      <c r="M720" s="50" t="str">
        <f>IF(OR(A720="",ISBLANK(Qualification!S730)),"",Qualification!S730)</f>
        <v/>
      </c>
      <c r="N720" s="50" t="str">
        <f>IF(OR(A720="",ISBLANK(Qualification!T730)),"",IF(Qualification!AC730=TRUE,INDEX(coderesult,MATCH(Qualification!T730,libresult,0)),Qualification!T730))</f>
        <v/>
      </c>
      <c r="O720" s="50" t="str">
        <f>IF(OR(A720="",ISBLANK(Qualification!U730),Qualification!U730="-"),"",IF(ISNA(MATCH(Qualification!U730,libtwolang,0)),Qualification!U730,IF(Qualification!AC730=TRUE,INDEX(codetwolang,MATCH(Qualification!U730,libtwolang,0)),Qualification!U730)))</f>
        <v/>
      </c>
      <c r="P720" s="50" t="str">
        <f>IF(OR(A720="",ISBLANK(Qualification!V730)),"",Qualification!V730)</f>
        <v/>
      </c>
    </row>
    <row r="721" spans="1:16">
      <c r="A721" s="26" t="str">
        <f>IF(Qualification!$A731&lt;&gt;"",IF(Qualification!C731&lt;&gt;"",IF(Qualification!C731="LOC.ID",CONCATENATE("LOC.",Qualification!AG$12),Qualification!C731),""),"")</f>
        <v/>
      </c>
      <c r="B721" s="51" t="str">
        <f>IF(A721&lt;&gt;"",Qualification!J731,"")</f>
        <v/>
      </c>
      <c r="C721" s="26" t="str">
        <f>IF(A721&lt;&gt;"",IF(Qualification!E731=TRUE,INDEX(codesex,MATCH(Qualification!D731,libsex,0)),Qualification!D731),"")</f>
        <v/>
      </c>
      <c r="D721" s="104" t="str">
        <f>IF(OR(A721="",ISBLANK(Qualification!F731)),"",Qualification!F731)</f>
        <v/>
      </c>
      <c r="E721" s="26" t="str">
        <f>IF(A721&lt;&gt;"",IF(Qualification!I731=TRUE,IF(INDEX(codegem,MATCH(Qualification!H731,libgem,0))&lt;8000,INDEX(codegem,MATCH(Qualification!H731,libgem,0)),""),Qualification!H731),"")</f>
        <v/>
      </c>
      <c r="F721" s="26" t="str">
        <f>IF(A721&lt;&gt;"",IF(Qualification!I731=TRUE,INDEX(codegemhist,MATCH(Qualification!H731,libgem,0)),""),"")</f>
        <v/>
      </c>
      <c r="G721" s="26" t="str">
        <f>IF(A721&lt;&gt;"",IF(Qualification!I731=TRUE,IF(INDEX(codegem,MATCH(Qualification!H731,libgem,0))&gt;=8000,INDEX(codegem,MATCH(Qualification!H731,libgem,0)),""),Qualification!H731),"")</f>
        <v/>
      </c>
      <c r="H721" s="26" t="str">
        <f>IF(A721&lt;&gt;"",IF(Qualification!Y731=TRUE,INDEX(libcatidinst,MATCH(Qualification!P731,libinst,0)),""),"")</f>
        <v/>
      </c>
      <c r="I721" s="26" t="str">
        <f>IF(OR(A721="",ISBLANK(Qualification!P731)),"",IF(Qualification!Y731=TRUE,INDEX(codeinst,MATCH(Qualification!P731,libinst,0)),Qualification!P731))</f>
        <v/>
      </c>
      <c r="J721" s="26" t="str">
        <f>IF(OR(A721="",ISBLANK(Qualification!Q731)),"",IF(Qualification!Z731=TRUE,INDEX(codetform,MATCH(Qualification!Q731,libtform,0)),Qualification!Q731))</f>
        <v/>
      </c>
      <c r="K721" s="26" t="str">
        <f t="shared" si="11"/>
        <v/>
      </c>
      <c r="L721" s="104" t="str">
        <f>IF(OR(A721="",ISBLANK(Qualification!R731)),"",Qualification!R731)</f>
        <v/>
      </c>
      <c r="M721" s="50" t="str">
        <f>IF(OR(A721="",ISBLANK(Qualification!S731)),"",Qualification!S731)</f>
        <v/>
      </c>
      <c r="N721" s="50" t="str">
        <f>IF(OR(A721="",ISBLANK(Qualification!T731)),"",IF(Qualification!AC731=TRUE,INDEX(coderesult,MATCH(Qualification!T731,libresult,0)),Qualification!T731))</f>
        <v/>
      </c>
      <c r="O721" s="50" t="str">
        <f>IF(OR(A721="",ISBLANK(Qualification!U731),Qualification!U731="-"),"",IF(ISNA(MATCH(Qualification!U731,libtwolang,0)),Qualification!U731,IF(Qualification!AC731=TRUE,INDEX(codetwolang,MATCH(Qualification!U731,libtwolang,0)),Qualification!U731)))</f>
        <v/>
      </c>
      <c r="P721" s="50" t="str">
        <f>IF(OR(A721="",ISBLANK(Qualification!V731)),"",Qualification!V731)</f>
        <v/>
      </c>
    </row>
    <row r="722" spans="1:16">
      <c r="A722" s="26" t="str">
        <f>IF(Qualification!$A732&lt;&gt;"",IF(Qualification!C732&lt;&gt;"",IF(Qualification!C732="LOC.ID",CONCATENATE("LOC.",Qualification!AG$12),Qualification!C732),""),"")</f>
        <v/>
      </c>
      <c r="B722" s="51" t="str">
        <f>IF(A722&lt;&gt;"",Qualification!J732,"")</f>
        <v/>
      </c>
      <c r="C722" s="26" t="str">
        <f>IF(A722&lt;&gt;"",IF(Qualification!E732=TRUE,INDEX(codesex,MATCH(Qualification!D732,libsex,0)),Qualification!D732),"")</f>
        <v/>
      </c>
      <c r="D722" s="104" t="str">
        <f>IF(OR(A722="",ISBLANK(Qualification!F732)),"",Qualification!F732)</f>
        <v/>
      </c>
      <c r="E722" s="26" t="str">
        <f>IF(A722&lt;&gt;"",IF(Qualification!I732=TRUE,IF(INDEX(codegem,MATCH(Qualification!H732,libgem,0))&lt;8000,INDEX(codegem,MATCH(Qualification!H732,libgem,0)),""),Qualification!H732),"")</f>
        <v/>
      </c>
      <c r="F722" s="26" t="str">
        <f>IF(A722&lt;&gt;"",IF(Qualification!I732=TRUE,INDEX(codegemhist,MATCH(Qualification!H732,libgem,0)),""),"")</f>
        <v/>
      </c>
      <c r="G722" s="26" t="str">
        <f>IF(A722&lt;&gt;"",IF(Qualification!I732=TRUE,IF(INDEX(codegem,MATCH(Qualification!H732,libgem,0))&gt;=8000,INDEX(codegem,MATCH(Qualification!H732,libgem,0)),""),Qualification!H732),"")</f>
        <v/>
      </c>
      <c r="H722" s="26" t="str">
        <f>IF(A722&lt;&gt;"",IF(Qualification!Y732=TRUE,INDEX(libcatidinst,MATCH(Qualification!P732,libinst,0)),""),"")</f>
        <v/>
      </c>
      <c r="I722" s="26" t="str">
        <f>IF(OR(A722="",ISBLANK(Qualification!P732)),"",IF(Qualification!Y732=TRUE,INDEX(codeinst,MATCH(Qualification!P732,libinst,0)),Qualification!P732))</f>
        <v/>
      </c>
      <c r="J722" s="26" t="str">
        <f>IF(OR(A722="",ISBLANK(Qualification!Q732)),"",IF(Qualification!Z732=TRUE,INDEX(codetform,MATCH(Qualification!Q732,libtform,0)),Qualification!Q732))</f>
        <v/>
      </c>
      <c r="K722" s="26" t="str">
        <f t="shared" si="11"/>
        <v/>
      </c>
      <c r="L722" s="104" t="str">
        <f>IF(OR(A722="",ISBLANK(Qualification!R732)),"",Qualification!R732)</f>
        <v/>
      </c>
      <c r="M722" s="50" t="str">
        <f>IF(OR(A722="",ISBLANK(Qualification!S732)),"",Qualification!S732)</f>
        <v/>
      </c>
      <c r="N722" s="50" t="str">
        <f>IF(OR(A722="",ISBLANK(Qualification!T732)),"",IF(Qualification!AC732=TRUE,INDEX(coderesult,MATCH(Qualification!T732,libresult,0)),Qualification!T732))</f>
        <v/>
      </c>
      <c r="O722" s="50" t="str">
        <f>IF(OR(A722="",ISBLANK(Qualification!U732),Qualification!U732="-"),"",IF(ISNA(MATCH(Qualification!U732,libtwolang,0)),Qualification!U732,IF(Qualification!AC732=TRUE,INDEX(codetwolang,MATCH(Qualification!U732,libtwolang,0)),Qualification!U732)))</f>
        <v/>
      </c>
      <c r="P722" s="50" t="str">
        <f>IF(OR(A722="",ISBLANK(Qualification!V732)),"",Qualification!V732)</f>
        <v/>
      </c>
    </row>
    <row r="723" spans="1:16">
      <c r="A723" s="26" t="str">
        <f>IF(Qualification!$A733&lt;&gt;"",IF(Qualification!C733&lt;&gt;"",IF(Qualification!C733="LOC.ID",CONCATENATE("LOC.",Qualification!AG$12),Qualification!C733),""),"")</f>
        <v/>
      </c>
      <c r="B723" s="51" t="str">
        <f>IF(A723&lt;&gt;"",Qualification!J733,"")</f>
        <v/>
      </c>
      <c r="C723" s="26" t="str">
        <f>IF(A723&lt;&gt;"",IF(Qualification!E733=TRUE,INDEX(codesex,MATCH(Qualification!D733,libsex,0)),Qualification!D733),"")</f>
        <v/>
      </c>
      <c r="D723" s="104" t="str">
        <f>IF(OR(A723="",ISBLANK(Qualification!F733)),"",Qualification!F733)</f>
        <v/>
      </c>
      <c r="E723" s="26" t="str">
        <f>IF(A723&lt;&gt;"",IF(Qualification!I733=TRUE,IF(INDEX(codegem,MATCH(Qualification!H733,libgem,0))&lt;8000,INDEX(codegem,MATCH(Qualification!H733,libgem,0)),""),Qualification!H733),"")</f>
        <v/>
      </c>
      <c r="F723" s="26" t="str">
        <f>IF(A723&lt;&gt;"",IF(Qualification!I733=TRUE,INDEX(codegemhist,MATCH(Qualification!H733,libgem,0)),""),"")</f>
        <v/>
      </c>
      <c r="G723" s="26" t="str">
        <f>IF(A723&lt;&gt;"",IF(Qualification!I733=TRUE,IF(INDEX(codegem,MATCH(Qualification!H733,libgem,0))&gt;=8000,INDEX(codegem,MATCH(Qualification!H733,libgem,0)),""),Qualification!H733),"")</f>
        <v/>
      </c>
      <c r="H723" s="26" t="str">
        <f>IF(A723&lt;&gt;"",IF(Qualification!Y733=TRUE,INDEX(libcatidinst,MATCH(Qualification!P733,libinst,0)),""),"")</f>
        <v/>
      </c>
      <c r="I723" s="26" t="str">
        <f>IF(OR(A723="",ISBLANK(Qualification!P733)),"",IF(Qualification!Y733=TRUE,INDEX(codeinst,MATCH(Qualification!P733,libinst,0)),Qualification!P733))</f>
        <v/>
      </c>
      <c r="J723" s="26" t="str">
        <f>IF(OR(A723="",ISBLANK(Qualification!Q733)),"",IF(Qualification!Z733=TRUE,INDEX(codetform,MATCH(Qualification!Q733,libtform,0)),Qualification!Q733))</f>
        <v/>
      </c>
      <c r="K723" s="26" t="str">
        <f t="shared" si="11"/>
        <v/>
      </c>
      <c r="L723" s="104" t="str">
        <f>IF(OR(A723="",ISBLANK(Qualification!R733)),"",Qualification!R733)</f>
        <v/>
      </c>
      <c r="M723" s="50" t="str">
        <f>IF(OR(A723="",ISBLANK(Qualification!S733)),"",Qualification!S733)</f>
        <v/>
      </c>
      <c r="N723" s="50" t="str">
        <f>IF(OR(A723="",ISBLANK(Qualification!T733)),"",IF(Qualification!AC733=TRUE,INDEX(coderesult,MATCH(Qualification!T733,libresult,0)),Qualification!T733))</f>
        <v/>
      </c>
      <c r="O723" s="50" t="str">
        <f>IF(OR(A723="",ISBLANK(Qualification!U733),Qualification!U733="-"),"",IF(ISNA(MATCH(Qualification!U733,libtwolang,0)),Qualification!U733,IF(Qualification!AC733=TRUE,INDEX(codetwolang,MATCH(Qualification!U733,libtwolang,0)),Qualification!U733)))</f>
        <v/>
      </c>
      <c r="P723" s="50" t="str">
        <f>IF(OR(A723="",ISBLANK(Qualification!V733)),"",Qualification!V733)</f>
        <v/>
      </c>
    </row>
    <row r="724" spans="1:16">
      <c r="A724" s="26" t="str">
        <f>IF(Qualification!$A734&lt;&gt;"",IF(Qualification!C734&lt;&gt;"",IF(Qualification!C734="LOC.ID",CONCATENATE("LOC.",Qualification!AG$12),Qualification!C734),""),"")</f>
        <v/>
      </c>
      <c r="B724" s="51" t="str">
        <f>IF(A724&lt;&gt;"",Qualification!J734,"")</f>
        <v/>
      </c>
      <c r="C724" s="26" t="str">
        <f>IF(A724&lt;&gt;"",IF(Qualification!E734=TRUE,INDEX(codesex,MATCH(Qualification!D734,libsex,0)),Qualification!D734),"")</f>
        <v/>
      </c>
      <c r="D724" s="104" t="str">
        <f>IF(OR(A724="",ISBLANK(Qualification!F734)),"",Qualification!F734)</f>
        <v/>
      </c>
      <c r="E724" s="26" t="str">
        <f>IF(A724&lt;&gt;"",IF(Qualification!I734=TRUE,IF(INDEX(codegem,MATCH(Qualification!H734,libgem,0))&lt;8000,INDEX(codegem,MATCH(Qualification!H734,libgem,0)),""),Qualification!H734),"")</f>
        <v/>
      </c>
      <c r="F724" s="26" t="str">
        <f>IF(A724&lt;&gt;"",IF(Qualification!I734=TRUE,INDEX(codegemhist,MATCH(Qualification!H734,libgem,0)),""),"")</f>
        <v/>
      </c>
      <c r="G724" s="26" t="str">
        <f>IF(A724&lt;&gt;"",IF(Qualification!I734=TRUE,IF(INDEX(codegem,MATCH(Qualification!H734,libgem,0))&gt;=8000,INDEX(codegem,MATCH(Qualification!H734,libgem,0)),""),Qualification!H734),"")</f>
        <v/>
      </c>
      <c r="H724" s="26" t="str">
        <f>IF(A724&lt;&gt;"",IF(Qualification!Y734=TRUE,INDEX(libcatidinst,MATCH(Qualification!P734,libinst,0)),""),"")</f>
        <v/>
      </c>
      <c r="I724" s="26" t="str">
        <f>IF(OR(A724="",ISBLANK(Qualification!P734)),"",IF(Qualification!Y734=TRUE,INDEX(codeinst,MATCH(Qualification!P734,libinst,0)),Qualification!P734))</f>
        <v/>
      </c>
      <c r="J724" s="26" t="str">
        <f>IF(OR(A724="",ISBLANK(Qualification!Q734)),"",IF(Qualification!Z734=TRUE,INDEX(codetform,MATCH(Qualification!Q734,libtform,0)),Qualification!Q734))</f>
        <v/>
      </c>
      <c r="K724" s="26" t="str">
        <f t="shared" si="11"/>
        <v/>
      </c>
      <c r="L724" s="104" t="str">
        <f>IF(OR(A724="",ISBLANK(Qualification!R734)),"",Qualification!R734)</f>
        <v/>
      </c>
      <c r="M724" s="50" t="str">
        <f>IF(OR(A724="",ISBLANK(Qualification!S734)),"",Qualification!S734)</f>
        <v/>
      </c>
      <c r="N724" s="50" t="str">
        <f>IF(OR(A724="",ISBLANK(Qualification!T734)),"",IF(Qualification!AC734=TRUE,INDEX(coderesult,MATCH(Qualification!T734,libresult,0)),Qualification!T734))</f>
        <v/>
      </c>
      <c r="O724" s="50" t="str">
        <f>IF(OR(A724="",ISBLANK(Qualification!U734),Qualification!U734="-"),"",IF(ISNA(MATCH(Qualification!U734,libtwolang,0)),Qualification!U734,IF(Qualification!AC734=TRUE,INDEX(codetwolang,MATCH(Qualification!U734,libtwolang,0)),Qualification!U734)))</f>
        <v/>
      </c>
      <c r="P724" s="50" t="str">
        <f>IF(OR(A724="",ISBLANK(Qualification!V734)),"",Qualification!V734)</f>
        <v/>
      </c>
    </row>
    <row r="725" spans="1:16">
      <c r="A725" s="26" t="str">
        <f>IF(Qualification!$A735&lt;&gt;"",IF(Qualification!C735&lt;&gt;"",IF(Qualification!C735="LOC.ID",CONCATENATE("LOC.",Qualification!AG$12),Qualification!C735),""),"")</f>
        <v/>
      </c>
      <c r="B725" s="51" t="str">
        <f>IF(A725&lt;&gt;"",Qualification!J735,"")</f>
        <v/>
      </c>
      <c r="C725" s="26" t="str">
        <f>IF(A725&lt;&gt;"",IF(Qualification!E735=TRUE,INDEX(codesex,MATCH(Qualification!D735,libsex,0)),Qualification!D735),"")</f>
        <v/>
      </c>
      <c r="D725" s="104" t="str">
        <f>IF(OR(A725="",ISBLANK(Qualification!F735)),"",Qualification!F735)</f>
        <v/>
      </c>
      <c r="E725" s="26" t="str">
        <f>IF(A725&lt;&gt;"",IF(Qualification!I735=TRUE,IF(INDEX(codegem,MATCH(Qualification!H735,libgem,0))&lt;8000,INDEX(codegem,MATCH(Qualification!H735,libgem,0)),""),Qualification!H735),"")</f>
        <v/>
      </c>
      <c r="F725" s="26" t="str">
        <f>IF(A725&lt;&gt;"",IF(Qualification!I735=TRUE,INDEX(codegemhist,MATCH(Qualification!H735,libgem,0)),""),"")</f>
        <v/>
      </c>
      <c r="G725" s="26" t="str">
        <f>IF(A725&lt;&gt;"",IF(Qualification!I735=TRUE,IF(INDEX(codegem,MATCH(Qualification!H735,libgem,0))&gt;=8000,INDEX(codegem,MATCH(Qualification!H735,libgem,0)),""),Qualification!H735),"")</f>
        <v/>
      </c>
      <c r="H725" s="26" t="str">
        <f>IF(A725&lt;&gt;"",IF(Qualification!Y735=TRUE,INDEX(libcatidinst,MATCH(Qualification!P735,libinst,0)),""),"")</f>
        <v/>
      </c>
      <c r="I725" s="26" t="str">
        <f>IF(OR(A725="",ISBLANK(Qualification!P735)),"",IF(Qualification!Y735=TRUE,INDEX(codeinst,MATCH(Qualification!P735,libinst,0)),Qualification!P735))</f>
        <v/>
      </c>
      <c r="J725" s="26" t="str">
        <f>IF(OR(A725="",ISBLANK(Qualification!Q735)),"",IF(Qualification!Z735=TRUE,INDEX(codetform,MATCH(Qualification!Q735,libtform,0)),Qualification!Q735))</f>
        <v/>
      </c>
      <c r="K725" s="26" t="str">
        <f t="shared" si="11"/>
        <v/>
      </c>
      <c r="L725" s="104" t="str">
        <f>IF(OR(A725="",ISBLANK(Qualification!R735)),"",Qualification!R735)</f>
        <v/>
      </c>
      <c r="M725" s="50" t="str">
        <f>IF(OR(A725="",ISBLANK(Qualification!S735)),"",Qualification!S735)</f>
        <v/>
      </c>
      <c r="N725" s="50" t="str">
        <f>IF(OR(A725="",ISBLANK(Qualification!T735)),"",IF(Qualification!AC735=TRUE,INDEX(coderesult,MATCH(Qualification!T735,libresult,0)),Qualification!T735))</f>
        <v/>
      </c>
      <c r="O725" s="50" t="str">
        <f>IF(OR(A725="",ISBLANK(Qualification!U735),Qualification!U735="-"),"",IF(ISNA(MATCH(Qualification!U735,libtwolang,0)),Qualification!U735,IF(Qualification!AC735=TRUE,INDEX(codetwolang,MATCH(Qualification!U735,libtwolang,0)),Qualification!U735)))</f>
        <v/>
      </c>
      <c r="P725" s="50" t="str">
        <f>IF(OR(A725="",ISBLANK(Qualification!V735)),"",Qualification!V735)</f>
        <v/>
      </c>
    </row>
    <row r="726" spans="1:16">
      <c r="A726" s="26" t="str">
        <f>IF(Qualification!$A736&lt;&gt;"",IF(Qualification!C736&lt;&gt;"",IF(Qualification!C736="LOC.ID",CONCATENATE("LOC.",Qualification!AG$12),Qualification!C736),""),"")</f>
        <v/>
      </c>
      <c r="B726" s="51" t="str">
        <f>IF(A726&lt;&gt;"",Qualification!J736,"")</f>
        <v/>
      </c>
      <c r="C726" s="26" t="str">
        <f>IF(A726&lt;&gt;"",IF(Qualification!E736=TRUE,INDEX(codesex,MATCH(Qualification!D736,libsex,0)),Qualification!D736),"")</f>
        <v/>
      </c>
      <c r="D726" s="104" t="str">
        <f>IF(OR(A726="",ISBLANK(Qualification!F736)),"",Qualification!F736)</f>
        <v/>
      </c>
      <c r="E726" s="26" t="str">
        <f>IF(A726&lt;&gt;"",IF(Qualification!I736=TRUE,IF(INDEX(codegem,MATCH(Qualification!H736,libgem,0))&lt;8000,INDEX(codegem,MATCH(Qualification!H736,libgem,0)),""),Qualification!H736),"")</f>
        <v/>
      </c>
      <c r="F726" s="26" t="str">
        <f>IF(A726&lt;&gt;"",IF(Qualification!I736=TRUE,INDEX(codegemhist,MATCH(Qualification!H736,libgem,0)),""),"")</f>
        <v/>
      </c>
      <c r="G726" s="26" t="str">
        <f>IF(A726&lt;&gt;"",IF(Qualification!I736=TRUE,IF(INDEX(codegem,MATCH(Qualification!H736,libgem,0))&gt;=8000,INDEX(codegem,MATCH(Qualification!H736,libgem,0)),""),Qualification!H736),"")</f>
        <v/>
      </c>
      <c r="H726" s="26" t="str">
        <f>IF(A726&lt;&gt;"",IF(Qualification!Y736=TRUE,INDEX(libcatidinst,MATCH(Qualification!P736,libinst,0)),""),"")</f>
        <v/>
      </c>
      <c r="I726" s="26" t="str">
        <f>IF(OR(A726="",ISBLANK(Qualification!P736)),"",IF(Qualification!Y736=TRUE,INDEX(codeinst,MATCH(Qualification!P736,libinst,0)),Qualification!P736))</f>
        <v/>
      </c>
      <c r="J726" s="26" t="str">
        <f>IF(OR(A726="",ISBLANK(Qualification!Q736)),"",IF(Qualification!Z736=TRUE,INDEX(codetform,MATCH(Qualification!Q736,libtform,0)),Qualification!Q736))</f>
        <v/>
      </c>
      <c r="K726" s="26" t="str">
        <f t="shared" si="11"/>
        <v/>
      </c>
      <c r="L726" s="104" t="str">
        <f>IF(OR(A726="",ISBLANK(Qualification!R736)),"",Qualification!R736)</f>
        <v/>
      </c>
      <c r="M726" s="50" t="str">
        <f>IF(OR(A726="",ISBLANK(Qualification!S736)),"",Qualification!S736)</f>
        <v/>
      </c>
      <c r="N726" s="50" t="str">
        <f>IF(OR(A726="",ISBLANK(Qualification!T736)),"",IF(Qualification!AC736=TRUE,INDEX(coderesult,MATCH(Qualification!T736,libresult,0)),Qualification!T736))</f>
        <v/>
      </c>
      <c r="O726" s="50" t="str">
        <f>IF(OR(A726="",ISBLANK(Qualification!U736),Qualification!U736="-"),"",IF(ISNA(MATCH(Qualification!U736,libtwolang,0)),Qualification!U736,IF(Qualification!AC736=TRUE,INDEX(codetwolang,MATCH(Qualification!U736,libtwolang,0)),Qualification!U736)))</f>
        <v/>
      </c>
      <c r="P726" s="50" t="str">
        <f>IF(OR(A726="",ISBLANK(Qualification!V736)),"",Qualification!V736)</f>
        <v/>
      </c>
    </row>
    <row r="727" spans="1:16">
      <c r="A727" s="26" t="str">
        <f>IF(Qualification!$A737&lt;&gt;"",IF(Qualification!C737&lt;&gt;"",IF(Qualification!C737="LOC.ID",CONCATENATE("LOC.",Qualification!AG$12),Qualification!C737),""),"")</f>
        <v/>
      </c>
      <c r="B727" s="51" t="str">
        <f>IF(A727&lt;&gt;"",Qualification!J737,"")</f>
        <v/>
      </c>
      <c r="C727" s="26" t="str">
        <f>IF(A727&lt;&gt;"",IF(Qualification!E737=TRUE,INDEX(codesex,MATCH(Qualification!D737,libsex,0)),Qualification!D737),"")</f>
        <v/>
      </c>
      <c r="D727" s="104" t="str">
        <f>IF(OR(A727="",ISBLANK(Qualification!F737)),"",Qualification!F737)</f>
        <v/>
      </c>
      <c r="E727" s="26" t="str">
        <f>IF(A727&lt;&gt;"",IF(Qualification!I737=TRUE,IF(INDEX(codegem,MATCH(Qualification!H737,libgem,0))&lt;8000,INDEX(codegem,MATCH(Qualification!H737,libgem,0)),""),Qualification!H737),"")</f>
        <v/>
      </c>
      <c r="F727" s="26" t="str">
        <f>IF(A727&lt;&gt;"",IF(Qualification!I737=TRUE,INDEX(codegemhist,MATCH(Qualification!H737,libgem,0)),""),"")</f>
        <v/>
      </c>
      <c r="G727" s="26" t="str">
        <f>IF(A727&lt;&gt;"",IF(Qualification!I737=TRUE,IF(INDEX(codegem,MATCH(Qualification!H737,libgem,0))&gt;=8000,INDEX(codegem,MATCH(Qualification!H737,libgem,0)),""),Qualification!H737),"")</f>
        <v/>
      </c>
      <c r="H727" s="26" t="str">
        <f>IF(A727&lt;&gt;"",IF(Qualification!Y737=TRUE,INDEX(libcatidinst,MATCH(Qualification!P737,libinst,0)),""),"")</f>
        <v/>
      </c>
      <c r="I727" s="26" t="str">
        <f>IF(OR(A727="",ISBLANK(Qualification!P737)),"",IF(Qualification!Y737=TRUE,INDEX(codeinst,MATCH(Qualification!P737,libinst,0)),Qualification!P737))</f>
        <v/>
      </c>
      <c r="J727" s="26" t="str">
        <f>IF(OR(A727="",ISBLANK(Qualification!Q737)),"",IF(Qualification!Z737=TRUE,INDEX(codetform,MATCH(Qualification!Q737,libtform,0)),Qualification!Q737))</f>
        <v/>
      </c>
      <c r="K727" s="26" t="str">
        <f t="shared" si="11"/>
        <v/>
      </c>
      <c r="L727" s="104" t="str">
        <f>IF(OR(A727="",ISBLANK(Qualification!R737)),"",Qualification!R737)</f>
        <v/>
      </c>
      <c r="M727" s="50" t="str">
        <f>IF(OR(A727="",ISBLANK(Qualification!S737)),"",Qualification!S737)</f>
        <v/>
      </c>
      <c r="N727" s="50" t="str">
        <f>IF(OR(A727="",ISBLANK(Qualification!T737)),"",IF(Qualification!AC737=TRUE,INDEX(coderesult,MATCH(Qualification!T737,libresult,0)),Qualification!T737))</f>
        <v/>
      </c>
      <c r="O727" s="50" t="str">
        <f>IF(OR(A727="",ISBLANK(Qualification!U737),Qualification!U737="-"),"",IF(ISNA(MATCH(Qualification!U737,libtwolang,0)),Qualification!U737,IF(Qualification!AC737=TRUE,INDEX(codetwolang,MATCH(Qualification!U737,libtwolang,0)),Qualification!U737)))</f>
        <v/>
      </c>
      <c r="P727" s="50" t="str">
        <f>IF(OR(A727="",ISBLANK(Qualification!V737)),"",Qualification!V737)</f>
        <v/>
      </c>
    </row>
    <row r="728" spans="1:16">
      <c r="A728" s="26" t="str">
        <f>IF(Qualification!$A738&lt;&gt;"",IF(Qualification!C738&lt;&gt;"",IF(Qualification!C738="LOC.ID",CONCATENATE("LOC.",Qualification!AG$12),Qualification!C738),""),"")</f>
        <v/>
      </c>
      <c r="B728" s="51" t="str">
        <f>IF(A728&lt;&gt;"",Qualification!J738,"")</f>
        <v/>
      </c>
      <c r="C728" s="26" t="str">
        <f>IF(A728&lt;&gt;"",IF(Qualification!E738=TRUE,INDEX(codesex,MATCH(Qualification!D738,libsex,0)),Qualification!D738),"")</f>
        <v/>
      </c>
      <c r="D728" s="104" t="str">
        <f>IF(OR(A728="",ISBLANK(Qualification!F738)),"",Qualification!F738)</f>
        <v/>
      </c>
      <c r="E728" s="26" t="str">
        <f>IF(A728&lt;&gt;"",IF(Qualification!I738=TRUE,IF(INDEX(codegem,MATCH(Qualification!H738,libgem,0))&lt;8000,INDEX(codegem,MATCH(Qualification!H738,libgem,0)),""),Qualification!H738),"")</f>
        <v/>
      </c>
      <c r="F728" s="26" t="str">
        <f>IF(A728&lt;&gt;"",IF(Qualification!I738=TRUE,INDEX(codegemhist,MATCH(Qualification!H738,libgem,0)),""),"")</f>
        <v/>
      </c>
      <c r="G728" s="26" t="str">
        <f>IF(A728&lt;&gt;"",IF(Qualification!I738=TRUE,IF(INDEX(codegem,MATCH(Qualification!H738,libgem,0))&gt;=8000,INDEX(codegem,MATCH(Qualification!H738,libgem,0)),""),Qualification!H738),"")</f>
        <v/>
      </c>
      <c r="H728" s="26" t="str">
        <f>IF(A728&lt;&gt;"",IF(Qualification!Y738=TRUE,INDEX(libcatidinst,MATCH(Qualification!P738,libinst,0)),""),"")</f>
        <v/>
      </c>
      <c r="I728" s="26" t="str">
        <f>IF(OR(A728="",ISBLANK(Qualification!P738)),"",IF(Qualification!Y738=TRUE,INDEX(codeinst,MATCH(Qualification!P738,libinst,0)),Qualification!P738))</f>
        <v/>
      </c>
      <c r="J728" s="26" t="str">
        <f>IF(OR(A728="",ISBLANK(Qualification!Q738)),"",IF(Qualification!Z738=TRUE,INDEX(codetform,MATCH(Qualification!Q738,libtform,0)),Qualification!Q738))</f>
        <v/>
      </c>
      <c r="K728" s="26" t="str">
        <f t="shared" si="11"/>
        <v/>
      </c>
      <c r="L728" s="104" t="str">
        <f>IF(OR(A728="",ISBLANK(Qualification!R738)),"",Qualification!R738)</f>
        <v/>
      </c>
      <c r="M728" s="50" t="str">
        <f>IF(OR(A728="",ISBLANK(Qualification!S738)),"",Qualification!S738)</f>
        <v/>
      </c>
      <c r="N728" s="50" t="str">
        <f>IF(OR(A728="",ISBLANK(Qualification!T738)),"",IF(Qualification!AC738=TRUE,INDEX(coderesult,MATCH(Qualification!T738,libresult,0)),Qualification!T738))</f>
        <v/>
      </c>
      <c r="O728" s="50" t="str">
        <f>IF(OR(A728="",ISBLANK(Qualification!U738),Qualification!U738="-"),"",IF(ISNA(MATCH(Qualification!U738,libtwolang,0)),Qualification!U738,IF(Qualification!AC738=TRUE,INDEX(codetwolang,MATCH(Qualification!U738,libtwolang,0)),Qualification!U738)))</f>
        <v/>
      </c>
      <c r="P728" s="50" t="str">
        <f>IF(OR(A728="",ISBLANK(Qualification!V738)),"",Qualification!V738)</f>
        <v/>
      </c>
    </row>
    <row r="729" spans="1:16">
      <c r="A729" s="26" t="str">
        <f>IF(Qualification!$A739&lt;&gt;"",IF(Qualification!C739&lt;&gt;"",IF(Qualification!C739="LOC.ID",CONCATENATE("LOC.",Qualification!AG$12),Qualification!C739),""),"")</f>
        <v/>
      </c>
      <c r="B729" s="51" t="str">
        <f>IF(A729&lt;&gt;"",Qualification!J739,"")</f>
        <v/>
      </c>
      <c r="C729" s="26" t="str">
        <f>IF(A729&lt;&gt;"",IF(Qualification!E739=TRUE,INDEX(codesex,MATCH(Qualification!D739,libsex,0)),Qualification!D739),"")</f>
        <v/>
      </c>
      <c r="D729" s="104" t="str">
        <f>IF(OR(A729="",ISBLANK(Qualification!F739)),"",Qualification!F739)</f>
        <v/>
      </c>
      <c r="E729" s="26" t="str">
        <f>IF(A729&lt;&gt;"",IF(Qualification!I739=TRUE,IF(INDEX(codegem,MATCH(Qualification!H739,libgem,0))&lt;8000,INDEX(codegem,MATCH(Qualification!H739,libgem,0)),""),Qualification!H739),"")</f>
        <v/>
      </c>
      <c r="F729" s="26" t="str">
        <f>IF(A729&lt;&gt;"",IF(Qualification!I739=TRUE,INDEX(codegemhist,MATCH(Qualification!H739,libgem,0)),""),"")</f>
        <v/>
      </c>
      <c r="G729" s="26" t="str">
        <f>IF(A729&lt;&gt;"",IF(Qualification!I739=TRUE,IF(INDEX(codegem,MATCH(Qualification!H739,libgem,0))&gt;=8000,INDEX(codegem,MATCH(Qualification!H739,libgem,0)),""),Qualification!H739),"")</f>
        <v/>
      </c>
      <c r="H729" s="26" t="str">
        <f>IF(A729&lt;&gt;"",IF(Qualification!Y739=TRUE,INDEX(libcatidinst,MATCH(Qualification!P739,libinst,0)),""),"")</f>
        <v/>
      </c>
      <c r="I729" s="26" t="str">
        <f>IF(OR(A729="",ISBLANK(Qualification!P739)),"",IF(Qualification!Y739=TRUE,INDEX(codeinst,MATCH(Qualification!P739,libinst,0)),Qualification!P739))</f>
        <v/>
      </c>
      <c r="J729" s="26" t="str">
        <f>IF(OR(A729="",ISBLANK(Qualification!Q739)),"",IF(Qualification!Z739=TRUE,INDEX(codetform,MATCH(Qualification!Q739,libtform,0)),Qualification!Q739))</f>
        <v/>
      </c>
      <c r="K729" s="26" t="str">
        <f t="shared" si="11"/>
        <v/>
      </c>
      <c r="L729" s="104" t="str">
        <f>IF(OR(A729="",ISBLANK(Qualification!R739)),"",Qualification!R739)</f>
        <v/>
      </c>
      <c r="M729" s="50" t="str">
        <f>IF(OR(A729="",ISBLANK(Qualification!S739)),"",Qualification!S739)</f>
        <v/>
      </c>
      <c r="N729" s="50" t="str">
        <f>IF(OR(A729="",ISBLANK(Qualification!T739)),"",IF(Qualification!AC739=TRUE,INDEX(coderesult,MATCH(Qualification!T739,libresult,0)),Qualification!T739))</f>
        <v/>
      </c>
      <c r="O729" s="50" t="str">
        <f>IF(OR(A729="",ISBLANK(Qualification!U739),Qualification!U739="-"),"",IF(ISNA(MATCH(Qualification!U739,libtwolang,0)),Qualification!U739,IF(Qualification!AC739=TRUE,INDEX(codetwolang,MATCH(Qualification!U739,libtwolang,0)),Qualification!U739)))</f>
        <v/>
      </c>
      <c r="P729" s="50" t="str">
        <f>IF(OR(A729="",ISBLANK(Qualification!V739)),"",Qualification!V739)</f>
        <v/>
      </c>
    </row>
    <row r="730" spans="1:16">
      <c r="A730" s="26" t="str">
        <f>IF(Qualification!$A740&lt;&gt;"",IF(Qualification!C740&lt;&gt;"",IF(Qualification!C740="LOC.ID",CONCATENATE("LOC.",Qualification!AG$12),Qualification!C740),""),"")</f>
        <v/>
      </c>
      <c r="B730" s="51" t="str">
        <f>IF(A730&lt;&gt;"",Qualification!J740,"")</f>
        <v/>
      </c>
      <c r="C730" s="26" t="str">
        <f>IF(A730&lt;&gt;"",IF(Qualification!E740=TRUE,INDEX(codesex,MATCH(Qualification!D740,libsex,0)),Qualification!D740),"")</f>
        <v/>
      </c>
      <c r="D730" s="104" t="str">
        <f>IF(OR(A730="",ISBLANK(Qualification!F740)),"",Qualification!F740)</f>
        <v/>
      </c>
      <c r="E730" s="26" t="str">
        <f>IF(A730&lt;&gt;"",IF(Qualification!I740=TRUE,IF(INDEX(codegem,MATCH(Qualification!H740,libgem,0))&lt;8000,INDEX(codegem,MATCH(Qualification!H740,libgem,0)),""),Qualification!H740),"")</f>
        <v/>
      </c>
      <c r="F730" s="26" t="str">
        <f>IF(A730&lt;&gt;"",IF(Qualification!I740=TRUE,INDEX(codegemhist,MATCH(Qualification!H740,libgem,0)),""),"")</f>
        <v/>
      </c>
      <c r="G730" s="26" t="str">
        <f>IF(A730&lt;&gt;"",IF(Qualification!I740=TRUE,IF(INDEX(codegem,MATCH(Qualification!H740,libgem,0))&gt;=8000,INDEX(codegem,MATCH(Qualification!H740,libgem,0)),""),Qualification!H740),"")</f>
        <v/>
      </c>
      <c r="H730" s="26" t="str">
        <f>IF(A730&lt;&gt;"",IF(Qualification!Y740=TRUE,INDEX(libcatidinst,MATCH(Qualification!P740,libinst,0)),""),"")</f>
        <v/>
      </c>
      <c r="I730" s="26" t="str">
        <f>IF(OR(A730="",ISBLANK(Qualification!P740)),"",IF(Qualification!Y740=TRUE,INDEX(codeinst,MATCH(Qualification!P740,libinst,0)),Qualification!P740))</f>
        <v/>
      </c>
      <c r="J730" s="26" t="str">
        <f>IF(OR(A730="",ISBLANK(Qualification!Q740)),"",IF(Qualification!Z740=TRUE,INDEX(codetform,MATCH(Qualification!Q740,libtform,0)),Qualification!Q740))</f>
        <v/>
      </c>
      <c r="K730" s="26" t="str">
        <f t="shared" si="11"/>
        <v/>
      </c>
      <c r="L730" s="104" t="str">
        <f>IF(OR(A730="",ISBLANK(Qualification!R740)),"",Qualification!R740)</f>
        <v/>
      </c>
      <c r="M730" s="50" t="str">
        <f>IF(OR(A730="",ISBLANK(Qualification!S740)),"",Qualification!S740)</f>
        <v/>
      </c>
      <c r="N730" s="50" t="str">
        <f>IF(OR(A730="",ISBLANK(Qualification!T740)),"",IF(Qualification!AC740=TRUE,INDEX(coderesult,MATCH(Qualification!T740,libresult,0)),Qualification!T740))</f>
        <v/>
      </c>
      <c r="O730" s="50" t="str">
        <f>IF(OR(A730="",ISBLANK(Qualification!U740),Qualification!U740="-"),"",IF(ISNA(MATCH(Qualification!U740,libtwolang,0)),Qualification!U740,IF(Qualification!AC740=TRUE,INDEX(codetwolang,MATCH(Qualification!U740,libtwolang,0)),Qualification!U740)))</f>
        <v/>
      </c>
      <c r="P730" s="50" t="str">
        <f>IF(OR(A730="",ISBLANK(Qualification!V740)),"",Qualification!V740)</f>
        <v/>
      </c>
    </row>
    <row r="731" spans="1:16">
      <c r="A731" s="26" t="str">
        <f>IF(Qualification!$A741&lt;&gt;"",IF(Qualification!C741&lt;&gt;"",IF(Qualification!C741="LOC.ID",CONCATENATE("LOC.",Qualification!AG$12),Qualification!C741),""),"")</f>
        <v/>
      </c>
      <c r="B731" s="51" t="str">
        <f>IF(A731&lt;&gt;"",Qualification!J741,"")</f>
        <v/>
      </c>
      <c r="C731" s="26" t="str">
        <f>IF(A731&lt;&gt;"",IF(Qualification!E741=TRUE,INDEX(codesex,MATCH(Qualification!D741,libsex,0)),Qualification!D741),"")</f>
        <v/>
      </c>
      <c r="D731" s="104" t="str">
        <f>IF(OR(A731="",ISBLANK(Qualification!F741)),"",Qualification!F741)</f>
        <v/>
      </c>
      <c r="E731" s="26" t="str">
        <f>IF(A731&lt;&gt;"",IF(Qualification!I741=TRUE,IF(INDEX(codegem,MATCH(Qualification!H741,libgem,0))&lt;8000,INDEX(codegem,MATCH(Qualification!H741,libgem,0)),""),Qualification!H741),"")</f>
        <v/>
      </c>
      <c r="F731" s="26" t="str">
        <f>IF(A731&lt;&gt;"",IF(Qualification!I741=TRUE,INDEX(codegemhist,MATCH(Qualification!H741,libgem,0)),""),"")</f>
        <v/>
      </c>
      <c r="G731" s="26" t="str">
        <f>IF(A731&lt;&gt;"",IF(Qualification!I741=TRUE,IF(INDEX(codegem,MATCH(Qualification!H741,libgem,0))&gt;=8000,INDEX(codegem,MATCH(Qualification!H741,libgem,0)),""),Qualification!H741),"")</f>
        <v/>
      </c>
      <c r="H731" s="26" t="str">
        <f>IF(A731&lt;&gt;"",IF(Qualification!Y741=TRUE,INDEX(libcatidinst,MATCH(Qualification!P741,libinst,0)),""),"")</f>
        <v/>
      </c>
      <c r="I731" s="26" t="str">
        <f>IF(OR(A731="",ISBLANK(Qualification!P741)),"",IF(Qualification!Y741=TRUE,INDEX(codeinst,MATCH(Qualification!P741,libinst,0)),Qualification!P741))</f>
        <v/>
      </c>
      <c r="J731" s="26" t="str">
        <f>IF(OR(A731="",ISBLANK(Qualification!Q741)),"",IF(Qualification!Z741=TRUE,INDEX(codetform,MATCH(Qualification!Q741,libtform,0)),Qualification!Q741))</f>
        <v/>
      </c>
      <c r="K731" s="26" t="str">
        <f t="shared" si="11"/>
        <v/>
      </c>
      <c r="L731" s="104" t="str">
        <f>IF(OR(A731="",ISBLANK(Qualification!R741)),"",Qualification!R741)</f>
        <v/>
      </c>
      <c r="M731" s="50" t="str">
        <f>IF(OR(A731="",ISBLANK(Qualification!S741)),"",Qualification!S741)</f>
        <v/>
      </c>
      <c r="N731" s="50" t="str">
        <f>IF(OR(A731="",ISBLANK(Qualification!T741)),"",IF(Qualification!AC741=TRUE,INDEX(coderesult,MATCH(Qualification!T741,libresult,0)),Qualification!T741))</f>
        <v/>
      </c>
      <c r="O731" s="50" t="str">
        <f>IF(OR(A731="",ISBLANK(Qualification!U741),Qualification!U741="-"),"",IF(ISNA(MATCH(Qualification!U741,libtwolang,0)),Qualification!U741,IF(Qualification!AC741=TRUE,INDEX(codetwolang,MATCH(Qualification!U741,libtwolang,0)),Qualification!U741)))</f>
        <v/>
      </c>
      <c r="P731" s="50" t="str">
        <f>IF(OR(A731="",ISBLANK(Qualification!V741)),"",Qualification!V741)</f>
        <v/>
      </c>
    </row>
    <row r="732" spans="1:16">
      <c r="A732" s="26" t="str">
        <f>IF(Qualification!$A742&lt;&gt;"",IF(Qualification!C742&lt;&gt;"",IF(Qualification!C742="LOC.ID",CONCATENATE("LOC.",Qualification!AG$12),Qualification!C742),""),"")</f>
        <v/>
      </c>
      <c r="B732" s="51" t="str">
        <f>IF(A732&lt;&gt;"",Qualification!J742,"")</f>
        <v/>
      </c>
      <c r="C732" s="26" t="str">
        <f>IF(A732&lt;&gt;"",IF(Qualification!E742=TRUE,INDEX(codesex,MATCH(Qualification!D742,libsex,0)),Qualification!D742),"")</f>
        <v/>
      </c>
      <c r="D732" s="104" t="str">
        <f>IF(OR(A732="",ISBLANK(Qualification!F742)),"",Qualification!F742)</f>
        <v/>
      </c>
      <c r="E732" s="26" t="str">
        <f>IF(A732&lt;&gt;"",IF(Qualification!I742=TRUE,IF(INDEX(codegem,MATCH(Qualification!H742,libgem,0))&lt;8000,INDEX(codegem,MATCH(Qualification!H742,libgem,0)),""),Qualification!H742),"")</f>
        <v/>
      </c>
      <c r="F732" s="26" t="str">
        <f>IF(A732&lt;&gt;"",IF(Qualification!I742=TRUE,INDEX(codegemhist,MATCH(Qualification!H742,libgem,0)),""),"")</f>
        <v/>
      </c>
      <c r="G732" s="26" t="str">
        <f>IF(A732&lt;&gt;"",IF(Qualification!I742=TRUE,IF(INDEX(codegem,MATCH(Qualification!H742,libgem,0))&gt;=8000,INDEX(codegem,MATCH(Qualification!H742,libgem,0)),""),Qualification!H742),"")</f>
        <v/>
      </c>
      <c r="H732" s="26" t="str">
        <f>IF(A732&lt;&gt;"",IF(Qualification!Y742=TRUE,INDEX(libcatidinst,MATCH(Qualification!P742,libinst,0)),""),"")</f>
        <v/>
      </c>
      <c r="I732" s="26" t="str">
        <f>IF(OR(A732="",ISBLANK(Qualification!P742)),"",IF(Qualification!Y742=TRUE,INDEX(codeinst,MATCH(Qualification!P742,libinst,0)),Qualification!P742))</f>
        <v/>
      </c>
      <c r="J732" s="26" t="str">
        <f>IF(OR(A732="",ISBLANK(Qualification!Q742)),"",IF(Qualification!Z742=TRUE,INDEX(codetform,MATCH(Qualification!Q742,libtform,0)),Qualification!Q742))</f>
        <v/>
      </c>
      <c r="K732" s="26" t="str">
        <f t="shared" si="11"/>
        <v/>
      </c>
      <c r="L732" s="104" t="str">
        <f>IF(OR(A732="",ISBLANK(Qualification!R742)),"",Qualification!R742)</f>
        <v/>
      </c>
      <c r="M732" s="50" t="str">
        <f>IF(OR(A732="",ISBLANK(Qualification!S742)),"",Qualification!S742)</f>
        <v/>
      </c>
      <c r="N732" s="50" t="str">
        <f>IF(OR(A732="",ISBLANK(Qualification!T742)),"",IF(Qualification!AC742=TRUE,INDEX(coderesult,MATCH(Qualification!T742,libresult,0)),Qualification!T742))</f>
        <v/>
      </c>
      <c r="O732" s="50" t="str">
        <f>IF(OR(A732="",ISBLANK(Qualification!U742),Qualification!U742="-"),"",IF(ISNA(MATCH(Qualification!U742,libtwolang,0)),Qualification!U742,IF(Qualification!AC742=TRUE,INDEX(codetwolang,MATCH(Qualification!U742,libtwolang,0)),Qualification!U742)))</f>
        <v/>
      </c>
      <c r="P732" s="50" t="str">
        <f>IF(OR(A732="",ISBLANK(Qualification!V742)),"",Qualification!V742)</f>
        <v/>
      </c>
    </row>
    <row r="733" spans="1:16">
      <c r="A733" s="26" t="str">
        <f>IF(Qualification!$A743&lt;&gt;"",IF(Qualification!C743&lt;&gt;"",IF(Qualification!C743="LOC.ID",CONCATENATE("LOC.",Qualification!AG$12),Qualification!C743),""),"")</f>
        <v/>
      </c>
      <c r="B733" s="51" t="str">
        <f>IF(A733&lt;&gt;"",Qualification!J743,"")</f>
        <v/>
      </c>
      <c r="C733" s="26" t="str">
        <f>IF(A733&lt;&gt;"",IF(Qualification!E743=TRUE,INDEX(codesex,MATCH(Qualification!D743,libsex,0)),Qualification!D743),"")</f>
        <v/>
      </c>
      <c r="D733" s="104" t="str">
        <f>IF(OR(A733="",ISBLANK(Qualification!F743)),"",Qualification!F743)</f>
        <v/>
      </c>
      <c r="E733" s="26" t="str">
        <f>IF(A733&lt;&gt;"",IF(Qualification!I743=TRUE,IF(INDEX(codegem,MATCH(Qualification!H743,libgem,0))&lt;8000,INDEX(codegem,MATCH(Qualification!H743,libgem,0)),""),Qualification!H743),"")</f>
        <v/>
      </c>
      <c r="F733" s="26" t="str">
        <f>IF(A733&lt;&gt;"",IF(Qualification!I743=TRUE,INDEX(codegemhist,MATCH(Qualification!H743,libgem,0)),""),"")</f>
        <v/>
      </c>
      <c r="G733" s="26" t="str">
        <f>IF(A733&lt;&gt;"",IF(Qualification!I743=TRUE,IF(INDEX(codegem,MATCH(Qualification!H743,libgem,0))&gt;=8000,INDEX(codegem,MATCH(Qualification!H743,libgem,0)),""),Qualification!H743),"")</f>
        <v/>
      </c>
      <c r="H733" s="26" t="str">
        <f>IF(A733&lt;&gt;"",IF(Qualification!Y743=TRUE,INDEX(libcatidinst,MATCH(Qualification!P743,libinst,0)),""),"")</f>
        <v/>
      </c>
      <c r="I733" s="26" t="str">
        <f>IF(OR(A733="",ISBLANK(Qualification!P743)),"",IF(Qualification!Y743=TRUE,INDEX(codeinst,MATCH(Qualification!P743,libinst,0)),Qualification!P743))</f>
        <v/>
      </c>
      <c r="J733" s="26" t="str">
        <f>IF(OR(A733="",ISBLANK(Qualification!Q743)),"",IF(Qualification!Z743=TRUE,INDEX(codetform,MATCH(Qualification!Q743,libtform,0)),Qualification!Q743))</f>
        <v/>
      </c>
      <c r="K733" s="26" t="str">
        <f t="shared" si="11"/>
        <v/>
      </c>
      <c r="L733" s="104" t="str">
        <f>IF(OR(A733="",ISBLANK(Qualification!R743)),"",Qualification!R743)</f>
        <v/>
      </c>
      <c r="M733" s="50" t="str">
        <f>IF(OR(A733="",ISBLANK(Qualification!S743)),"",Qualification!S743)</f>
        <v/>
      </c>
      <c r="N733" s="50" t="str">
        <f>IF(OR(A733="",ISBLANK(Qualification!T743)),"",IF(Qualification!AC743=TRUE,INDEX(coderesult,MATCH(Qualification!T743,libresult,0)),Qualification!T743))</f>
        <v/>
      </c>
      <c r="O733" s="50" t="str">
        <f>IF(OR(A733="",ISBLANK(Qualification!U743),Qualification!U743="-"),"",IF(ISNA(MATCH(Qualification!U743,libtwolang,0)),Qualification!U743,IF(Qualification!AC743=TRUE,INDEX(codetwolang,MATCH(Qualification!U743,libtwolang,0)),Qualification!U743)))</f>
        <v/>
      </c>
      <c r="P733" s="50" t="str">
        <f>IF(OR(A733="",ISBLANK(Qualification!V743)),"",Qualification!V743)</f>
        <v/>
      </c>
    </row>
    <row r="734" spans="1:16">
      <c r="A734" s="26" t="str">
        <f>IF(Qualification!$A744&lt;&gt;"",IF(Qualification!C744&lt;&gt;"",IF(Qualification!C744="LOC.ID",CONCATENATE("LOC.",Qualification!AG$12),Qualification!C744),""),"")</f>
        <v/>
      </c>
      <c r="B734" s="51" t="str">
        <f>IF(A734&lt;&gt;"",Qualification!J744,"")</f>
        <v/>
      </c>
      <c r="C734" s="26" t="str">
        <f>IF(A734&lt;&gt;"",IF(Qualification!E744=TRUE,INDEX(codesex,MATCH(Qualification!D744,libsex,0)),Qualification!D744),"")</f>
        <v/>
      </c>
      <c r="D734" s="104" t="str">
        <f>IF(OR(A734="",ISBLANK(Qualification!F744)),"",Qualification!F744)</f>
        <v/>
      </c>
      <c r="E734" s="26" t="str">
        <f>IF(A734&lt;&gt;"",IF(Qualification!I744=TRUE,IF(INDEX(codegem,MATCH(Qualification!H744,libgem,0))&lt;8000,INDEX(codegem,MATCH(Qualification!H744,libgem,0)),""),Qualification!H744),"")</f>
        <v/>
      </c>
      <c r="F734" s="26" t="str">
        <f>IF(A734&lt;&gt;"",IF(Qualification!I744=TRUE,INDEX(codegemhist,MATCH(Qualification!H744,libgem,0)),""),"")</f>
        <v/>
      </c>
      <c r="G734" s="26" t="str">
        <f>IF(A734&lt;&gt;"",IF(Qualification!I744=TRUE,IF(INDEX(codegem,MATCH(Qualification!H744,libgem,0))&gt;=8000,INDEX(codegem,MATCH(Qualification!H744,libgem,0)),""),Qualification!H744),"")</f>
        <v/>
      </c>
      <c r="H734" s="26" t="str">
        <f>IF(A734&lt;&gt;"",IF(Qualification!Y744=TRUE,INDEX(libcatidinst,MATCH(Qualification!P744,libinst,0)),""),"")</f>
        <v/>
      </c>
      <c r="I734" s="26" t="str">
        <f>IF(OR(A734="",ISBLANK(Qualification!P744)),"",IF(Qualification!Y744=TRUE,INDEX(codeinst,MATCH(Qualification!P744,libinst,0)),Qualification!P744))</f>
        <v/>
      </c>
      <c r="J734" s="26" t="str">
        <f>IF(OR(A734="",ISBLANK(Qualification!Q744)),"",IF(Qualification!Z744=TRUE,INDEX(codetform,MATCH(Qualification!Q744,libtform,0)),Qualification!Q744))</f>
        <v/>
      </c>
      <c r="K734" s="26" t="str">
        <f t="shared" si="11"/>
        <v/>
      </c>
      <c r="L734" s="104" t="str">
        <f>IF(OR(A734="",ISBLANK(Qualification!R744)),"",Qualification!R744)</f>
        <v/>
      </c>
      <c r="M734" s="50" t="str">
        <f>IF(OR(A734="",ISBLANK(Qualification!S744)),"",Qualification!S744)</f>
        <v/>
      </c>
      <c r="N734" s="50" t="str">
        <f>IF(OR(A734="",ISBLANK(Qualification!T744)),"",IF(Qualification!AC744=TRUE,INDEX(coderesult,MATCH(Qualification!T744,libresult,0)),Qualification!T744))</f>
        <v/>
      </c>
      <c r="O734" s="50" t="str">
        <f>IF(OR(A734="",ISBLANK(Qualification!U744),Qualification!U744="-"),"",IF(ISNA(MATCH(Qualification!U744,libtwolang,0)),Qualification!U744,IF(Qualification!AC744=TRUE,INDEX(codetwolang,MATCH(Qualification!U744,libtwolang,0)),Qualification!U744)))</f>
        <v/>
      </c>
      <c r="P734" s="50" t="str">
        <f>IF(OR(A734="",ISBLANK(Qualification!V744)),"",Qualification!V744)</f>
        <v/>
      </c>
    </row>
    <row r="735" spans="1:16">
      <c r="A735" s="26" t="str">
        <f>IF(Qualification!$A745&lt;&gt;"",IF(Qualification!C745&lt;&gt;"",IF(Qualification!C745="LOC.ID",CONCATENATE("LOC.",Qualification!AG$12),Qualification!C745),""),"")</f>
        <v/>
      </c>
      <c r="B735" s="51" t="str">
        <f>IF(A735&lt;&gt;"",Qualification!J745,"")</f>
        <v/>
      </c>
      <c r="C735" s="26" t="str">
        <f>IF(A735&lt;&gt;"",IF(Qualification!E745=TRUE,INDEX(codesex,MATCH(Qualification!D745,libsex,0)),Qualification!D745),"")</f>
        <v/>
      </c>
      <c r="D735" s="104" t="str">
        <f>IF(OR(A735="",ISBLANK(Qualification!F745)),"",Qualification!F745)</f>
        <v/>
      </c>
      <c r="E735" s="26" t="str">
        <f>IF(A735&lt;&gt;"",IF(Qualification!I745=TRUE,IF(INDEX(codegem,MATCH(Qualification!H745,libgem,0))&lt;8000,INDEX(codegem,MATCH(Qualification!H745,libgem,0)),""),Qualification!H745),"")</f>
        <v/>
      </c>
      <c r="F735" s="26" t="str">
        <f>IF(A735&lt;&gt;"",IF(Qualification!I745=TRUE,INDEX(codegemhist,MATCH(Qualification!H745,libgem,0)),""),"")</f>
        <v/>
      </c>
      <c r="G735" s="26" t="str">
        <f>IF(A735&lt;&gt;"",IF(Qualification!I745=TRUE,IF(INDEX(codegem,MATCH(Qualification!H745,libgem,0))&gt;=8000,INDEX(codegem,MATCH(Qualification!H745,libgem,0)),""),Qualification!H745),"")</f>
        <v/>
      </c>
      <c r="H735" s="26" t="str">
        <f>IF(A735&lt;&gt;"",IF(Qualification!Y745=TRUE,INDEX(libcatidinst,MATCH(Qualification!P745,libinst,0)),""),"")</f>
        <v/>
      </c>
      <c r="I735" s="26" t="str">
        <f>IF(OR(A735="",ISBLANK(Qualification!P745)),"",IF(Qualification!Y745=TRUE,INDEX(codeinst,MATCH(Qualification!P745,libinst,0)),Qualification!P745))</f>
        <v/>
      </c>
      <c r="J735" s="26" t="str">
        <f>IF(OR(A735="",ISBLANK(Qualification!Q745)),"",IF(Qualification!Z745=TRUE,INDEX(codetform,MATCH(Qualification!Q745,libtform,0)),Qualification!Q745))</f>
        <v/>
      </c>
      <c r="K735" s="26" t="str">
        <f t="shared" si="11"/>
        <v/>
      </c>
      <c r="L735" s="104" t="str">
        <f>IF(OR(A735="",ISBLANK(Qualification!R745)),"",Qualification!R745)</f>
        <v/>
      </c>
      <c r="M735" s="50" t="str">
        <f>IF(OR(A735="",ISBLANK(Qualification!S745)),"",Qualification!S745)</f>
        <v/>
      </c>
      <c r="N735" s="50" t="str">
        <f>IF(OR(A735="",ISBLANK(Qualification!T745)),"",IF(Qualification!AC745=TRUE,INDEX(coderesult,MATCH(Qualification!T745,libresult,0)),Qualification!T745))</f>
        <v/>
      </c>
      <c r="O735" s="50" t="str">
        <f>IF(OR(A735="",ISBLANK(Qualification!U745),Qualification!U745="-"),"",IF(ISNA(MATCH(Qualification!U745,libtwolang,0)),Qualification!U745,IF(Qualification!AC745=TRUE,INDEX(codetwolang,MATCH(Qualification!U745,libtwolang,0)),Qualification!U745)))</f>
        <v/>
      </c>
      <c r="P735" s="50" t="str">
        <f>IF(OR(A735="",ISBLANK(Qualification!V745)),"",Qualification!V745)</f>
        <v/>
      </c>
    </row>
    <row r="736" spans="1:16">
      <c r="A736" s="26" t="str">
        <f>IF(Qualification!$A746&lt;&gt;"",IF(Qualification!C746&lt;&gt;"",IF(Qualification!C746="LOC.ID",CONCATENATE("LOC.",Qualification!AG$12),Qualification!C746),""),"")</f>
        <v/>
      </c>
      <c r="B736" s="51" t="str">
        <f>IF(A736&lt;&gt;"",Qualification!J746,"")</f>
        <v/>
      </c>
      <c r="C736" s="26" t="str">
        <f>IF(A736&lt;&gt;"",IF(Qualification!E746=TRUE,INDEX(codesex,MATCH(Qualification!D746,libsex,0)),Qualification!D746),"")</f>
        <v/>
      </c>
      <c r="D736" s="104" t="str">
        <f>IF(OR(A736="",ISBLANK(Qualification!F746)),"",Qualification!F746)</f>
        <v/>
      </c>
      <c r="E736" s="26" t="str">
        <f>IF(A736&lt;&gt;"",IF(Qualification!I746=TRUE,IF(INDEX(codegem,MATCH(Qualification!H746,libgem,0))&lt;8000,INDEX(codegem,MATCH(Qualification!H746,libgem,0)),""),Qualification!H746),"")</f>
        <v/>
      </c>
      <c r="F736" s="26" t="str">
        <f>IF(A736&lt;&gt;"",IF(Qualification!I746=TRUE,INDEX(codegemhist,MATCH(Qualification!H746,libgem,0)),""),"")</f>
        <v/>
      </c>
      <c r="G736" s="26" t="str">
        <f>IF(A736&lt;&gt;"",IF(Qualification!I746=TRUE,IF(INDEX(codegem,MATCH(Qualification!H746,libgem,0))&gt;=8000,INDEX(codegem,MATCH(Qualification!H746,libgem,0)),""),Qualification!H746),"")</f>
        <v/>
      </c>
      <c r="H736" s="26" t="str">
        <f>IF(A736&lt;&gt;"",IF(Qualification!Y746=TRUE,INDEX(libcatidinst,MATCH(Qualification!P746,libinst,0)),""),"")</f>
        <v/>
      </c>
      <c r="I736" s="26" t="str">
        <f>IF(OR(A736="",ISBLANK(Qualification!P746)),"",IF(Qualification!Y746=TRUE,INDEX(codeinst,MATCH(Qualification!P746,libinst,0)),Qualification!P746))</f>
        <v/>
      </c>
      <c r="J736" s="26" t="str">
        <f>IF(OR(A736="",ISBLANK(Qualification!Q746)),"",IF(Qualification!Z746=TRUE,INDEX(codetform,MATCH(Qualification!Q746,libtform,0)),Qualification!Q746))</f>
        <v/>
      </c>
      <c r="K736" s="26" t="str">
        <f t="shared" si="11"/>
        <v/>
      </c>
      <c r="L736" s="104" t="str">
        <f>IF(OR(A736="",ISBLANK(Qualification!R746)),"",Qualification!R746)</f>
        <v/>
      </c>
      <c r="M736" s="50" t="str">
        <f>IF(OR(A736="",ISBLANK(Qualification!S746)),"",Qualification!S746)</f>
        <v/>
      </c>
      <c r="N736" s="50" t="str">
        <f>IF(OR(A736="",ISBLANK(Qualification!T746)),"",IF(Qualification!AC746=TRUE,INDEX(coderesult,MATCH(Qualification!T746,libresult,0)),Qualification!T746))</f>
        <v/>
      </c>
      <c r="O736" s="50" t="str">
        <f>IF(OR(A736="",ISBLANK(Qualification!U746),Qualification!U746="-"),"",IF(ISNA(MATCH(Qualification!U746,libtwolang,0)),Qualification!U746,IF(Qualification!AC746=TRUE,INDEX(codetwolang,MATCH(Qualification!U746,libtwolang,0)),Qualification!U746)))</f>
        <v/>
      </c>
      <c r="P736" s="50" t="str">
        <f>IF(OR(A736="",ISBLANK(Qualification!V746)),"",Qualification!V746)</f>
        <v/>
      </c>
    </row>
    <row r="737" spans="1:16">
      <c r="A737" s="26" t="str">
        <f>IF(Qualification!$A747&lt;&gt;"",IF(Qualification!C747&lt;&gt;"",IF(Qualification!C747="LOC.ID",CONCATENATE("LOC.",Qualification!AG$12),Qualification!C747),""),"")</f>
        <v/>
      </c>
      <c r="B737" s="51" t="str">
        <f>IF(A737&lt;&gt;"",Qualification!J747,"")</f>
        <v/>
      </c>
      <c r="C737" s="26" t="str">
        <f>IF(A737&lt;&gt;"",IF(Qualification!E747=TRUE,INDEX(codesex,MATCH(Qualification!D747,libsex,0)),Qualification!D747),"")</f>
        <v/>
      </c>
      <c r="D737" s="104" t="str">
        <f>IF(OR(A737="",ISBLANK(Qualification!F747)),"",Qualification!F747)</f>
        <v/>
      </c>
      <c r="E737" s="26" t="str">
        <f>IF(A737&lt;&gt;"",IF(Qualification!I747=TRUE,IF(INDEX(codegem,MATCH(Qualification!H747,libgem,0))&lt;8000,INDEX(codegem,MATCH(Qualification!H747,libgem,0)),""),Qualification!H747),"")</f>
        <v/>
      </c>
      <c r="F737" s="26" t="str">
        <f>IF(A737&lt;&gt;"",IF(Qualification!I747=TRUE,INDEX(codegemhist,MATCH(Qualification!H747,libgem,0)),""),"")</f>
        <v/>
      </c>
      <c r="G737" s="26" t="str">
        <f>IF(A737&lt;&gt;"",IF(Qualification!I747=TRUE,IF(INDEX(codegem,MATCH(Qualification!H747,libgem,0))&gt;=8000,INDEX(codegem,MATCH(Qualification!H747,libgem,0)),""),Qualification!H747),"")</f>
        <v/>
      </c>
      <c r="H737" s="26" t="str">
        <f>IF(A737&lt;&gt;"",IF(Qualification!Y747=TRUE,INDEX(libcatidinst,MATCH(Qualification!P747,libinst,0)),""),"")</f>
        <v/>
      </c>
      <c r="I737" s="26" t="str">
        <f>IF(OR(A737="",ISBLANK(Qualification!P747)),"",IF(Qualification!Y747=TRUE,INDEX(codeinst,MATCH(Qualification!P747,libinst,0)),Qualification!P747))</f>
        <v/>
      </c>
      <c r="J737" s="26" t="str">
        <f>IF(OR(A737="",ISBLANK(Qualification!Q747)),"",IF(Qualification!Z747=TRUE,INDEX(codetform,MATCH(Qualification!Q747,libtform,0)),Qualification!Q747))</f>
        <v/>
      </c>
      <c r="K737" s="26" t="str">
        <f t="shared" si="11"/>
        <v/>
      </c>
      <c r="L737" s="104" t="str">
        <f>IF(OR(A737="",ISBLANK(Qualification!R747)),"",Qualification!R747)</f>
        <v/>
      </c>
      <c r="M737" s="50" t="str">
        <f>IF(OR(A737="",ISBLANK(Qualification!S747)),"",Qualification!S747)</f>
        <v/>
      </c>
      <c r="N737" s="50" t="str">
        <f>IF(OR(A737="",ISBLANK(Qualification!T747)),"",IF(Qualification!AC747=TRUE,INDEX(coderesult,MATCH(Qualification!T747,libresult,0)),Qualification!T747))</f>
        <v/>
      </c>
      <c r="O737" s="50" t="str">
        <f>IF(OR(A737="",ISBLANK(Qualification!U747),Qualification!U747="-"),"",IF(ISNA(MATCH(Qualification!U747,libtwolang,0)),Qualification!U747,IF(Qualification!AC747=TRUE,INDEX(codetwolang,MATCH(Qualification!U747,libtwolang,0)),Qualification!U747)))</f>
        <v/>
      </c>
      <c r="P737" s="50" t="str">
        <f>IF(OR(A737="",ISBLANK(Qualification!V747)),"",Qualification!V747)</f>
        <v/>
      </c>
    </row>
    <row r="738" spans="1:16">
      <c r="A738" s="26" t="str">
        <f>IF(Qualification!$A748&lt;&gt;"",IF(Qualification!C748&lt;&gt;"",IF(Qualification!C748="LOC.ID",CONCATENATE("LOC.",Qualification!AG$12),Qualification!C748),""),"")</f>
        <v/>
      </c>
      <c r="B738" s="51" t="str">
        <f>IF(A738&lt;&gt;"",Qualification!J748,"")</f>
        <v/>
      </c>
      <c r="C738" s="26" t="str">
        <f>IF(A738&lt;&gt;"",IF(Qualification!E748=TRUE,INDEX(codesex,MATCH(Qualification!D748,libsex,0)),Qualification!D748),"")</f>
        <v/>
      </c>
      <c r="D738" s="104" t="str">
        <f>IF(OR(A738="",ISBLANK(Qualification!F748)),"",Qualification!F748)</f>
        <v/>
      </c>
      <c r="E738" s="26" t="str">
        <f>IF(A738&lt;&gt;"",IF(Qualification!I748=TRUE,IF(INDEX(codegem,MATCH(Qualification!H748,libgem,0))&lt;8000,INDEX(codegem,MATCH(Qualification!H748,libgem,0)),""),Qualification!H748),"")</f>
        <v/>
      </c>
      <c r="F738" s="26" t="str">
        <f>IF(A738&lt;&gt;"",IF(Qualification!I748=TRUE,INDEX(codegemhist,MATCH(Qualification!H748,libgem,0)),""),"")</f>
        <v/>
      </c>
      <c r="G738" s="26" t="str">
        <f>IF(A738&lt;&gt;"",IF(Qualification!I748=TRUE,IF(INDEX(codegem,MATCH(Qualification!H748,libgem,0))&gt;=8000,INDEX(codegem,MATCH(Qualification!H748,libgem,0)),""),Qualification!H748),"")</f>
        <v/>
      </c>
      <c r="H738" s="26" t="str">
        <f>IF(A738&lt;&gt;"",IF(Qualification!Y748=TRUE,INDEX(libcatidinst,MATCH(Qualification!P748,libinst,0)),""),"")</f>
        <v/>
      </c>
      <c r="I738" s="26" t="str">
        <f>IF(OR(A738="",ISBLANK(Qualification!P748)),"",IF(Qualification!Y748=TRUE,INDEX(codeinst,MATCH(Qualification!P748,libinst,0)),Qualification!P748))</f>
        <v/>
      </c>
      <c r="J738" s="26" t="str">
        <f>IF(OR(A738="",ISBLANK(Qualification!Q748)),"",IF(Qualification!Z748=TRUE,INDEX(codetform,MATCH(Qualification!Q748,libtform,0)),Qualification!Q748))</f>
        <v/>
      </c>
      <c r="K738" s="26" t="str">
        <f t="shared" si="11"/>
        <v/>
      </c>
      <c r="L738" s="104" t="str">
        <f>IF(OR(A738="",ISBLANK(Qualification!R748)),"",Qualification!R748)</f>
        <v/>
      </c>
      <c r="M738" s="50" t="str">
        <f>IF(OR(A738="",ISBLANK(Qualification!S748)),"",Qualification!S748)</f>
        <v/>
      </c>
      <c r="N738" s="50" t="str">
        <f>IF(OR(A738="",ISBLANK(Qualification!T748)),"",IF(Qualification!AC748=TRUE,INDEX(coderesult,MATCH(Qualification!T748,libresult,0)),Qualification!T748))</f>
        <v/>
      </c>
      <c r="O738" s="50" t="str">
        <f>IF(OR(A738="",ISBLANK(Qualification!U748),Qualification!U748="-"),"",IF(ISNA(MATCH(Qualification!U748,libtwolang,0)),Qualification!U748,IF(Qualification!AC748=TRUE,INDEX(codetwolang,MATCH(Qualification!U748,libtwolang,0)),Qualification!U748)))</f>
        <v/>
      </c>
      <c r="P738" s="50" t="str">
        <f>IF(OR(A738="",ISBLANK(Qualification!V748)),"",Qualification!V748)</f>
        <v/>
      </c>
    </row>
    <row r="739" spans="1:16">
      <c r="A739" s="26" t="str">
        <f>IF(Qualification!$A749&lt;&gt;"",IF(Qualification!C749&lt;&gt;"",IF(Qualification!C749="LOC.ID",CONCATENATE("LOC.",Qualification!AG$12),Qualification!C749),""),"")</f>
        <v/>
      </c>
      <c r="B739" s="51" t="str">
        <f>IF(A739&lt;&gt;"",Qualification!J749,"")</f>
        <v/>
      </c>
      <c r="C739" s="26" t="str">
        <f>IF(A739&lt;&gt;"",IF(Qualification!E749=TRUE,INDEX(codesex,MATCH(Qualification!D749,libsex,0)),Qualification!D749),"")</f>
        <v/>
      </c>
      <c r="D739" s="104" t="str">
        <f>IF(OR(A739="",ISBLANK(Qualification!F749)),"",Qualification!F749)</f>
        <v/>
      </c>
      <c r="E739" s="26" t="str">
        <f>IF(A739&lt;&gt;"",IF(Qualification!I749=TRUE,IF(INDEX(codegem,MATCH(Qualification!H749,libgem,0))&lt;8000,INDEX(codegem,MATCH(Qualification!H749,libgem,0)),""),Qualification!H749),"")</f>
        <v/>
      </c>
      <c r="F739" s="26" t="str">
        <f>IF(A739&lt;&gt;"",IF(Qualification!I749=TRUE,INDEX(codegemhist,MATCH(Qualification!H749,libgem,0)),""),"")</f>
        <v/>
      </c>
      <c r="G739" s="26" t="str">
        <f>IF(A739&lt;&gt;"",IF(Qualification!I749=TRUE,IF(INDEX(codegem,MATCH(Qualification!H749,libgem,0))&gt;=8000,INDEX(codegem,MATCH(Qualification!H749,libgem,0)),""),Qualification!H749),"")</f>
        <v/>
      </c>
      <c r="H739" s="26" t="str">
        <f>IF(A739&lt;&gt;"",IF(Qualification!Y749=TRUE,INDEX(libcatidinst,MATCH(Qualification!P749,libinst,0)),""),"")</f>
        <v/>
      </c>
      <c r="I739" s="26" t="str">
        <f>IF(OR(A739="",ISBLANK(Qualification!P749)),"",IF(Qualification!Y749=TRUE,INDEX(codeinst,MATCH(Qualification!P749,libinst,0)),Qualification!P749))</f>
        <v/>
      </c>
      <c r="J739" s="26" t="str">
        <f>IF(OR(A739="",ISBLANK(Qualification!Q749)),"",IF(Qualification!Z749=TRUE,INDEX(codetform,MATCH(Qualification!Q749,libtform,0)),Qualification!Q749))</f>
        <v/>
      </c>
      <c r="K739" s="26" t="str">
        <f t="shared" si="11"/>
        <v/>
      </c>
      <c r="L739" s="104" t="str">
        <f>IF(OR(A739="",ISBLANK(Qualification!R749)),"",Qualification!R749)</f>
        <v/>
      </c>
      <c r="M739" s="50" t="str">
        <f>IF(OR(A739="",ISBLANK(Qualification!S749)),"",Qualification!S749)</f>
        <v/>
      </c>
      <c r="N739" s="50" t="str">
        <f>IF(OR(A739="",ISBLANK(Qualification!T749)),"",IF(Qualification!AC749=TRUE,INDEX(coderesult,MATCH(Qualification!T749,libresult,0)),Qualification!T749))</f>
        <v/>
      </c>
      <c r="O739" s="50" t="str">
        <f>IF(OR(A739="",ISBLANK(Qualification!U749),Qualification!U749="-"),"",IF(ISNA(MATCH(Qualification!U749,libtwolang,0)),Qualification!U749,IF(Qualification!AC749=TRUE,INDEX(codetwolang,MATCH(Qualification!U749,libtwolang,0)),Qualification!U749)))</f>
        <v/>
      </c>
      <c r="P739" s="50" t="str">
        <f>IF(OR(A739="",ISBLANK(Qualification!V749)),"",Qualification!V749)</f>
        <v/>
      </c>
    </row>
    <row r="740" spans="1:16">
      <c r="A740" s="26" t="str">
        <f>IF(Qualification!$A750&lt;&gt;"",IF(Qualification!C750&lt;&gt;"",IF(Qualification!C750="LOC.ID",CONCATENATE("LOC.",Qualification!AG$12),Qualification!C750),""),"")</f>
        <v/>
      </c>
      <c r="B740" s="51" t="str">
        <f>IF(A740&lt;&gt;"",Qualification!J750,"")</f>
        <v/>
      </c>
      <c r="C740" s="26" t="str">
        <f>IF(A740&lt;&gt;"",IF(Qualification!E750=TRUE,INDEX(codesex,MATCH(Qualification!D750,libsex,0)),Qualification!D750),"")</f>
        <v/>
      </c>
      <c r="D740" s="104" t="str">
        <f>IF(OR(A740="",ISBLANK(Qualification!F750)),"",Qualification!F750)</f>
        <v/>
      </c>
      <c r="E740" s="26" t="str">
        <f>IF(A740&lt;&gt;"",IF(Qualification!I750=TRUE,IF(INDEX(codegem,MATCH(Qualification!H750,libgem,0))&lt;8000,INDEX(codegem,MATCH(Qualification!H750,libgem,0)),""),Qualification!H750),"")</f>
        <v/>
      </c>
      <c r="F740" s="26" t="str">
        <f>IF(A740&lt;&gt;"",IF(Qualification!I750=TRUE,INDEX(codegemhist,MATCH(Qualification!H750,libgem,0)),""),"")</f>
        <v/>
      </c>
      <c r="G740" s="26" t="str">
        <f>IF(A740&lt;&gt;"",IF(Qualification!I750=TRUE,IF(INDEX(codegem,MATCH(Qualification!H750,libgem,0))&gt;=8000,INDEX(codegem,MATCH(Qualification!H750,libgem,0)),""),Qualification!H750),"")</f>
        <v/>
      </c>
      <c r="H740" s="26" t="str">
        <f>IF(A740&lt;&gt;"",IF(Qualification!Y750=TRUE,INDEX(libcatidinst,MATCH(Qualification!P750,libinst,0)),""),"")</f>
        <v/>
      </c>
      <c r="I740" s="26" t="str">
        <f>IF(OR(A740="",ISBLANK(Qualification!P750)),"",IF(Qualification!Y750=TRUE,INDEX(codeinst,MATCH(Qualification!P750,libinst,0)),Qualification!P750))</f>
        <v/>
      </c>
      <c r="J740" s="26" t="str">
        <f>IF(OR(A740="",ISBLANK(Qualification!Q750)),"",IF(Qualification!Z750=TRUE,INDEX(codetform,MATCH(Qualification!Q750,libtform,0)),Qualification!Q750))</f>
        <v/>
      </c>
      <c r="K740" s="26" t="str">
        <f t="shared" si="11"/>
        <v/>
      </c>
      <c r="L740" s="104" t="str">
        <f>IF(OR(A740="",ISBLANK(Qualification!R750)),"",Qualification!R750)</f>
        <v/>
      </c>
      <c r="M740" s="50" t="str">
        <f>IF(OR(A740="",ISBLANK(Qualification!S750)),"",Qualification!S750)</f>
        <v/>
      </c>
      <c r="N740" s="50" t="str">
        <f>IF(OR(A740="",ISBLANK(Qualification!T750)),"",IF(Qualification!AC750=TRUE,INDEX(coderesult,MATCH(Qualification!T750,libresult,0)),Qualification!T750))</f>
        <v/>
      </c>
      <c r="O740" s="50" t="str">
        <f>IF(OR(A740="",ISBLANK(Qualification!U750),Qualification!U750="-"),"",IF(ISNA(MATCH(Qualification!U750,libtwolang,0)),Qualification!U750,IF(Qualification!AC750=TRUE,INDEX(codetwolang,MATCH(Qualification!U750,libtwolang,0)),Qualification!U750)))</f>
        <v/>
      </c>
      <c r="P740" s="50" t="str">
        <f>IF(OR(A740="",ISBLANK(Qualification!V750)),"",Qualification!V750)</f>
        <v/>
      </c>
    </row>
    <row r="741" spans="1:16">
      <c r="A741" s="26" t="str">
        <f>IF(Qualification!$A751&lt;&gt;"",IF(Qualification!C751&lt;&gt;"",IF(Qualification!C751="LOC.ID",CONCATENATE("LOC.",Qualification!AG$12),Qualification!C751),""),"")</f>
        <v/>
      </c>
      <c r="B741" s="51" t="str">
        <f>IF(A741&lt;&gt;"",Qualification!J751,"")</f>
        <v/>
      </c>
      <c r="C741" s="26" t="str">
        <f>IF(A741&lt;&gt;"",IF(Qualification!E751=TRUE,INDEX(codesex,MATCH(Qualification!D751,libsex,0)),Qualification!D751),"")</f>
        <v/>
      </c>
      <c r="D741" s="104" t="str">
        <f>IF(OR(A741="",ISBLANK(Qualification!F751)),"",Qualification!F751)</f>
        <v/>
      </c>
      <c r="E741" s="26" t="str">
        <f>IF(A741&lt;&gt;"",IF(Qualification!I751=TRUE,IF(INDEX(codegem,MATCH(Qualification!H751,libgem,0))&lt;8000,INDEX(codegem,MATCH(Qualification!H751,libgem,0)),""),Qualification!H751),"")</f>
        <v/>
      </c>
      <c r="F741" s="26" t="str">
        <f>IF(A741&lt;&gt;"",IF(Qualification!I751=TRUE,INDEX(codegemhist,MATCH(Qualification!H751,libgem,0)),""),"")</f>
        <v/>
      </c>
      <c r="G741" s="26" t="str">
        <f>IF(A741&lt;&gt;"",IF(Qualification!I751=TRUE,IF(INDEX(codegem,MATCH(Qualification!H751,libgem,0))&gt;=8000,INDEX(codegem,MATCH(Qualification!H751,libgem,0)),""),Qualification!H751),"")</f>
        <v/>
      </c>
      <c r="H741" s="26" t="str">
        <f>IF(A741&lt;&gt;"",IF(Qualification!Y751=TRUE,INDEX(libcatidinst,MATCH(Qualification!P751,libinst,0)),""),"")</f>
        <v/>
      </c>
      <c r="I741" s="26" t="str">
        <f>IF(OR(A741="",ISBLANK(Qualification!P751)),"",IF(Qualification!Y751=TRUE,INDEX(codeinst,MATCH(Qualification!P751,libinst,0)),Qualification!P751))</f>
        <v/>
      </c>
      <c r="J741" s="26" t="str">
        <f>IF(OR(A741="",ISBLANK(Qualification!Q751)),"",IF(Qualification!Z751=TRUE,INDEX(codetform,MATCH(Qualification!Q751,libtform,0)),Qualification!Q751))</f>
        <v/>
      </c>
      <c r="K741" s="26" t="str">
        <f t="shared" si="11"/>
        <v/>
      </c>
      <c r="L741" s="104" t="str">
        <f>IF(OR(A741="",ISBLANK(Qualification!R751)),"",Qualification!R751)</f>
        <v/>
      </c>
      <c r="M741" s="50" t="str">
        <f>IF(OR(A741="",ISBLANK(Qualification!S751)),"",Qualification!S751)</f>
        <v/>
      </c>
      <c r="N741" s="50" t="str">
        <f>IF(OR(A741="",ISBLANK(Qualification!T751)),"",IF(Qualification!AC751=TRUE,INDEX(coderesult,MATCH(Qualification!T751,libresult,0)),Qualification!T751))</f>
        <v/>
      </c>
      <c r="O741" s="50" t="str">
        <f>IF(OR(A741="",ISBLANK(Qualification!U751),Qualification!U751="-"),"",IF(ISNA(MATCH(Qualification!U751,libtwolang,0)),Qualification!U751,IF(Qualification!AC751=TRUE,INDEX(codetwolang,MATCH(Qualification!U751,libtwolang,0)),Qualification!U751)))</f>
        <v/>
      </c>
      <c r="P741" s="50" t="str">
        <f>IF(OR(A741="",ISBLANK(Qualification!V751)),"",Qualification!V751)</f>
        <v/>
      </c>
    </row>
    <row r="742" spans="1:16">
      <c r="A742" s="26" t="str">
        <f>IF(Qualification!$A752&lt;&gt;"",IF(Qualification!C752&lt;&gt;"",IF(Qualification!C752="LOC.ID",CONCATENATE("LOC.",Qualification!AG$12),Qualification!C752),""),"")</f>
        <v/>
      </c>
      <c r="B742" s="51" t="str">
        <f>IF(A742&lt;&gt;"",Qualification!J752,"")</f>
        <v/>
      </c>
      <c r="C742" s="26" t="str">
        <f>IF(A742&lt;&gt;"",IF(Qualification!E752=TRUE,INDEX(codesex,MATCH(Qualification!D752,libsex,0)),Qualification!D752),"")</f>
        <v/>
      </c>
      <c r="D742" s="104" t="str">
        <f>IF(OR(A742="",ISBLANK(Qualification!F752)),"",Qualification!F752)</f>
        <v/>
      </c>
      <c r="E742" s="26" t="str">
        <f>IF(A742&lt;&gt;"",IF(Qualification!I752=TRUE,IF(INDEX(codegem,MATCH(Qualification!H752,libgem,0))&lt;8000,INDEX(codegem,MATCH(Qualification!H752,libgem,0)),""),Qualification!H752),"")</f>
        <v/>
      </c>
      <c r="F742" s="26" t="str">
        <f>IF(A742&lt;&gt;"",IF(Qualification!I752=TRUE,INDEX(codegemhist,MATCH(Qualification!H752,libgem,0)),""),"")</f>
        <v/>
      </c>
      <c r="G742" s="26" t="str">
        <f>IF(A742&lt;&gt;"",IF(Qualification!I752=TRUE,IF(INDEX(codegem,MATCH(Qualification!H752,libgem,0))&gt;=8000,INDEX(codegem,MATCH(Qualification!H752,libgem,0)),""),Qualification!H752),"")</f>
        <v/>
      </c>
      <c r="H742" s="26" t="str">
        <f>IF(A742&lt;&gt;"",IF(Qualification!Y752=TRUE,INDEX(libcatidinst,MATCH(Qualification!P752,libinst,0)),""),"")</f>
        <v/>
      </c>
      <c r="I742" s="26" t="str">
        <f>IF(OR(A742="",ISBLANK(Qualification!P752)),"",IF(Qualification!Y752=TRUE,INDEX(codeinst,MATCH(Qualification!P752,libinst,0)),Qualification!P752))</f>
        <v/>
      </c>
      <c r="J742" s="26" t="str">
        <f>IF(OR(A742="",ISBLANK(Qualification!Q752)),"",IF(Qualification!Z752=TRUE,INDEX(codetform,MATCH(Qualification!Q752,libtform,0)),Qualification!Q752))</f>
        <v/>
      </c>
      <c r="K742" s="26" t="str">
        <f t="shared" si="11"/>
        <v/>
      </c>
      <c r="L742" s="104" t="str">
        <f>IF(OR(A742="",ISBLANK(Qualification!R752)),"",Qualification!R752)</f>
        <v/>
      </c>
      <c r="M742" s="50" t="str">
        <f>IF(OR(A742="",ISBLANK(Qualification!S752)),"",Qualification!S752)</f>
        <v/>
      </c>
      <c r="N742" s="50" t="str">
        <f>IF(OR(A742="",ISBLANK(Qualification!T752)),"",IF(Qualification!AC752=TRUE,INDEX(coderesult,MATCH(Qualification!T752,libresult,0)),Qualification!T752))</f>
        <v/>
      </c>
      <c r="O742" s="50" t="str">
        <f>IF(OR(A742="",ISBLANK(Qualification!U752),Qualification!U752="-"),"",IF(ISNA(MATCH(Qualification!U752,libtwolang,0)),Qualification!U752,IF(Qualification!AC752=TRUE,INDEX(codetwolang,MATCH(Qualification!U752,libtwolang,0)),Qualification!U752)))</f>
        <v/>
      </c>
      <c r="P742" s="50" t="str">
        <f>IF(OR(A742="",ISBLANK(Qualification!V752)),"",Qualification!V752)</f>
        <v/>
      </c>
    </row>
    <row r="743" spans="1:16">
      <c r="A743" s="26" t="str">
        <f>IF(Qualification!$A753&lt;&gt;"",IF(Qualification!C753&lt;&gt;"",IF(Qualification!C753="LOC.ID",CONCATENATE("LOC.",Qualification!AG$12),Qualification!C753),""),"")</f>
        <v/>
      </c>
      <c r="B743" s="51" t="str">
        <f>IF(A743&lt;&gt;"",Qualification!J753,"")</f>
        <v/>
      </c>
      <c r="C743" s="26" t="str">
        <f>IF(A743&lt;&gt;"",IF(Qualification!E753=TRUE,INDEX(codesex,MATCH(Qualification!D753,libsex,0)),Qualification!D753),"")</f>
        <v/>
      </c>
      <c r="D743" s="104" t="str">
        <f>IF(OR(A743="",ISBLANK(Qualification!F753)),"",Qualification!F753)</f>
        <v/>
      </c>
      <c r="E743" s="26" t="str">
        <f>IF(A743&lt;&gt;"",IF(Qualification!I753=TRUE,IF(INDEX(codegem,MATCH(Qualification!H753,libgem,0))&lt;8000,INDEX(codegem,MATCH(Qualification!H753,libgem,0)),""),Qualification!H753),"")</f>
        <v/>
      </c>
      <c r="F743" s="26" t="str">
        <f>IF(A743&lt;&gt;"",IF(Qualification!I753=TRUE,INDEX(codegemhist,MATCH(Qualification!H753,libgem,0)),""),"")</f>
        <v/>
      </c>
      <c r="G743" s="26" t="str">
        <f>IF(A743&lt;&gt;"",IF(Qualification!I753=TRUE,IF(INDEX(codegem,MATCH(Qualification!H753,libgem,0))&gt;=8000,INDEX(codegem,MATCH(Qualification!H753,libgem,0)),""),Qualification!H753),"")</f>
        <v/>
      </c>
      <c r="H743" s="26" t="str">
        <f>IF(A743&lt;&gt;"",IF(Qualification!Y753=TRUE,INDEX(libcatidinst,MATCH(Qualification!P753,libinst,0)),""),"")</f>
        <v/>
      </c>
      <c r="I743" s="26" t="str">
        <f>IF(OR(A743="",ISBLANK(Qualification!P753)),"",IF(Qualification!Y753=TRUE,INDEX(codeinst,MATCH(Qualification!P753,libinst,0)),Qualification!P753))</f>
        <v/>
      </c>
      <c r="J743" s="26" t="str">
        <f>IF(OR(A743="",ISBLANK(Qualification!Q753)),"",IF(Qualification!Z753=TRUE,INDEX(codetform,MATCH(Qualification!Q753,libtform,0)),Qualification!Q753))</f>
        <v/>
      </c>
      <c r="K743" s="26" t="str">
        <f t="shared" si="11"/>
        <v/>
      </c>
      <c r="L743" s="104" t="str">
        <f>IF(OR(A743="",ISBLANK(Qualification!R753)),"",Qualification!R753)</f>
        <v/>
      </c>
      <c r="M743" s="50" t="str">
        <f>IF(OR(A743="",ISBLANK(Qualification!S753)),"",Qualification!S753)</f>
        <v/>
      </c>
      <c r="N743" s="50" t="str">
        <f>IF(OR(A743="",ISBLANK(Qualification!T753)),"",IF(Qualification!AC753=TRUE,INDEX(coderesult,MATCH(Qualification!T753,libresult,0)),Qualification!T753))</f>
        <v/>
      </c>
      <c r="O743" s="50" t="str">
        <f>IF(OR(A743="",ISBLANK(Qualification!U753),Qualification!U753="-"),"",IF(ISNA(MATCH(Qualification!U753,libtwolang,0)),Qualification!U753,IF(Qualification!AC753=TRUE,INDEX(codetwolang,MATCH(Qualification!U753,libtwolang,0)),Qualification!U753)))</f>
        <v/>
      </c>
      <c r="P743" s="50" t="str">
        <f>IF(OR(A743="",ISBLANK(Qualification!V753)),"",Qualification!V753)</f>
        <v/>
      </c>
    </row>
    <row r="744" spans="1:16">
      <c r="A744" s="26" t="str">
        <f>IF(Qualification!$A754&lt;&gt;"",IF(Qualification!C754&lt;&gt;"",IF(Qualification!C754="LOC.ID",CONCATENATE("LOC.",Qualification!AG$12),Qualification!C754),""),"")</f>
        <v/>
      </c>
      <c r="B744" s="51" t="str">
        <f>IF(A744&lt;&gt;"",Qualification!J754,"")</f>
        <v/>
      </c>
      <c r="C744" s="26" t="str">
        <f>IF(A744&lt;&gt;"",IF(Qualification!E754=TRUE,INDEX(codesex,MATCH(Qualification!D754,libsex,0)),Qualification!D754),"")</f>
        <v/>
      </c>
      <c r="D744" s="104" t="str">
        <f>IF(OR(A744="",ISBLANK(Qualification!F754)),"",Qualification!F754)</f>
        <v/>
      </c>
      <c r="E744" s="26" t="str">
        <f>IF(A744&lt;&gt;"",IF(Qualification!I754=TRUE,IF(INDEX(codegem,MATCH(Qualification!H754,libgem,0))&lt;8000,INDEX(codegem,MATCH(Qualification!H754,libgem,0)),""),Qualification!H754),"")</f>
        <v/>
      </c>
      <c r="F744" s="26" t="str">
        <f>IF(A744&lt;&gt;"",IF(Qualification!I754=TRUE,INDEX(codegemhist,MATCH(Qualification!H754,libgem,0)),""),"")</f>
        <v/>
      </c>
      <c r="G744" s="26" t="str">
        <f>IF(A744&lt;&gt;"",IF(Qualification!I754=TRUE,IF(INDEX(codegem,MATCH(Qualification!H754,libgem,0))&gt;=8000,INDEX(codegem,MATCH(Qualification!H754,libgem,0)),""),Qualification!H754),"")</f>
        <v/>
      </c>
      <c r="H744" s="26" t="str">
        <f>IF(A744&lt;&gt;"",IF(Qualification!Y754=TRUE,INDEX(libcatidinst,MATCH(Qualification!P754,libinst,0)),""),"")</f>
        <v/>
      </c>
      <c r="I744" s="26" t="str">
        <f>IF(OR(A744="",ISBLANK(Qualification!P754)),"",IF(Qualification!Y754=TRUE,INDEX(codeinst,MATCH(Qualification!P754,libinst,0)),Qualification!P754))</f>
        <v/>
      </c>
      <c r="J744" s="26" t="str">
        <f>IF(OR(A744="",ISBLANK(Qualification!Q754)),"",IF(Qualification!Z754=TRUE,INDEX(codetform,MATCH(Qualification!Q754,libtform,0)),Qualification!Q754))</f>
        <v/>
      </c>
      <c r="K744" s="26" t="str">
        <f t="shared" si="11"/>
        <v/>
      </c>
      <c r="L744" s="104" t="str">
        <f>IF(OR(A744="",ISBLANK(Qualification!R754)),"",Qualification!R754)</f>
        <v/>
      </c>
      <c r="M744" s="50" t="str">
        <f>IF(OR(A744="",ISBLANK(Qualification!S754)),"",Qualification!S754)</f>
        <v/>
      </c>
      <c r="N744" s="50" t="str">
        <f>IF(OR(A744="",ISBLANK(Qualification!T754)),"",IF(Qualification!AC754=TRUE,INDEX(coderesult,MATCH(Qualification!T754,libresult,0)),Qualification!T754))</f>
        <v/>
      </c>
      <c r="O744" s="50" t="str">
        <f>IF(OR(A744="",ISBLANK(Qualification!U754),Qualification!U754="-"),"",IF(ISNA(MATCH(Qualification!U754,libtwolang,0)),Qualification!U754,IF(Qualification!AC754=TRUE,INDEX(codetwolang,MATCH(Qualification!U754,libtwolang,0)),Qualification!U754)))</f>
        <v/>
      </c>
      <c r="P744" s="50" t="str">
        <f>IF(OR(A744="",ISBLANK(Qualification!V754)),"",Qualification!V754)</f>
        <v/>
      </c>
    </row>
    <row r="745" spans="1:16">
      <c r="A745" s="26" t="str">
        <f>IF(Qualification!$A755&lt;&gt;"",IF(Qualification!C755&lt;&gt;"",IF(Qualification!C755="LOC.ID",CONCATENATE("LOC.",Qualification!AG$12),Qualification!C755),""),"")</f>
        <v/>
      </c>
      <c r="B745" s="51" t="str">
        <f>IF(A745&lt;&gt;"",Qualification!J755,"")</f>
        <v/>
      </c>
      <c r="C745" s="26" t="str">
        <f>IF(A745&lt;&gt;"",IF(Qualification!E755=TRUE,INDEX(codesex,MATCH(Qualification!D755,libsex,0)),Qualification!D755),"")</f>
        <v/>
      </c>
      <c r="D745" s="104" t="str">
        <f>IF(OR(A745="",ISBLANK(Qualification!F755)),"",Qualification!F755)</f>
        <v/>
      </c>
      <c r="E745" s="26" t="str">
        <f>IF(A745&lt;&gt;"",IF(Qualification!I755=TRUE,IF(INDEX(codegem,MATCH(Qualification!H755,libgem,0))&lt;8000,INDEX(codegem,MATCH(Qualification!H755,libgem,0)),""),Qualification!H755),"")</f>
        <v/>
      </c>
      <c r="F745" s="26" t="str">
        <f>IF(A745&lt;&gt;"",IF(Qualification!I755=TRUE,INDEX(codegemhist,MATCH(Qualification!H755,libgem,0)),""),"")</f>
        <v/>
      </c>
      <c r="G745" s="26" t="str">
        <f>IF(A745&lt;&gt;"",IF(Qualification!I755=TRUE,IF(INDEX(codegem,MATCH(Qualification!H755,libgem,0))&gt;=8000,INDEX(codegem,MATCH(Qualification!H755,libgem,0)),""),Qualification!H755),"")</f>
        <v/>
      </c>
      <c r="H745" s="26" t="str">
        <f>IF(A745&lt;&gt;"",IF(Qualification!Y755=TRUE,INDEX(libcatidinst,MATCH(Qualification!P755,libinst,0)),""),"")</f>
        <v/>
      </c>
      <c r="I745" s="26" t="str">
        <f>IF(OR(A745="",ISBLANK(Qualification!P755)),"",IF(Qualification!Y755=TRUE,INDEX(codeinst,MATCH(Qualification!P755,libinst,0)),Qualification!P755))</f>
        <v/>
      </c>
      <c r="J745" s="26" t="str">
        <f>IF(OR(A745="",ISBLANK(Qualification!Q755)),"",IF(Qualification!Z755=TRUE,INDEX(codetform,MATCH(Qualification!Q755,libtform,0)),Qualification!Q755))</f>
        <v/>
      </c>
      <c r="K745" s="26" t="str">
        <f t="shared" si="11"/>
        <v/>
      </c>
      <c r="L745" s="104" t="str">
        <f>IF(OR(A745="",ISBLANK(Qualification!R755)),"",Qualification!R755)</f>
        <v/>
      </c>
      <c r="M745" s="50" t="str">
        <f>IF(OR(A745="",ISBLANK(Qualification!S755)),"",Qualification!S755)</f>
        <v/>
      </c>
      <c r="N745" s="50" t="str">
        <f>IF(OR(A745="",ISBLANK(Qualification!T755)),"",IF(Qualification!AC755=TRUE,INDEX(coderesult,MATCH(Qualification!T755,libresult,0)),Qualification!T755))</f>
        <v/>
      </c>
      <c r="O745" s="50" t="str">
        <f>IF(OR(A745="",ISBLANK(Qualification!U755),Qualification!U755="-"),"",IF(ISNA(MATCH(Qualification!U755,libtwolang,0)),Qualification!U755,IF(Qualification!AC755=TRUE,INDEX(codetwolang,MATCH(Qualification!U755,libtwolang,0)),Qualification!U755)))</f>
        <v/>
      </c>
      <c r="P745" s="50" t="str">
        <f>IF(OR(A745="",ISBLANK(Qualification!V755)),"",Qualification!V755)</f>
        <v/>
      </c>
    </row>
    <row r="746" spans="1:16">
      <c r="A746" s="26" t="str">
        <f>IF(Qualification!$A756&lt;&gt;"",IF(Qualification!C756&lt;&gt;"",IF(Qualification!C756="LOC.ID",CONCATENATE("LOC.",Qualification!AG$12),Qualification!C756),""),"")</f>
        <v/>
      </c>
      <c r="B746" s="51" t="str">
        <f>IF(A746&lt;&gt;"",Qualification!J756,"")</f>
        <v/>
      </c>
      <c r="C746" s="26" t="str">
        <f>IF(A746&lt;&gt;"",IF(Qualification!E756=TRUE,INDEX(codesex,MATCH(Qualification!D756,libsex,0)),Qualification!D756),"")</f>
        <v/>
      </c>
      <c r="D746" s="104" t="str">
        <f>IF(OR(A746="",ISBLANK(Qualification!F756)),"",Qualification!F756)</f>
        <v/>
      </c>
      <c r="E746" s="26" t="str">
        <f>IF(A746&lt;&gt;"",IF(Qualification!I756=TRUE,IF(INDEX(codegem,MATCH(Qualification!H756,libgem,0))&lt;8000,INDEX(codegem,MATCH(Qualification!H756,libgem,0)),""),Qualification!H756),"")</f>
        <v/>
      </c>
      <c r="F746" s="26" t="str">
        <f>IF(A746&lt;&gt;"",IF(Qualification!I756=TRUE,INDEX(codegemhist,MATCH(Qualification!H756,libgem,0)),""),"")</f>
        <v/>
      </c>
      <c r="G746" s="26" t="str">
        <f>IF(A746&lt;&gt;"",IF(Qualification!I756=TRUE,IF(INDEX(codegem,MATCH(Qualification!H756,libgem,0))&gt;=8000,INDEX(codegem,MATCH(Qualification!H756,libgem,0)),""),Qualification!H756),"")</f>
        <v/>
      </c>
      <c r="H746" s="26" t="str">
        <f>IF(A746&lt;&gt;"",IF(Qualification!Y756=TRUE,INDEX(libcatidinst,MATCH(Qualification!P756,libinst,0)),""),"")</f>
        <v/>
      </c>
      <c r="I746" s="26" t="str">
        <f>IF(OR(A746="",ISBLANK(Qualification!P756)),"",IF(Qualification!Y756=TRUE,INDEX(codeinst,MATCH(Qualification!P756,libinst,0)),Qualification!P756))</f>
        <v/>
      </c>
      <c r="J746" s="26" t="str">
        <f>IF(OR(A746="",ISBLANK(Qualification!Q756)),"",IF(Qualification!Z756=TRUE,INDEX(codetform,MATCH(Qualification!Q756,libtform,0)),Qualification!Q756))</f>
        <v/>
      </c>
      <c r="K746" s="26" t="str">
        <f t="shared" si="11"/>
        <v/>
      </c>
      <c r="L746" s="104" t="str">
        <f>IF(OR(A746="",ISBLANK(Qualification!R756)),"",Qualification!R756)</f>
        <v/>
      </c>
      <c r="M746" s="50" t="str">
        <f>IF(OR(A746="",ISBLANK(Qualification!S756)),"",Qualification!S756)</f>
        <v/>
      </c>
      <c r="N746" s="50" t="str">
        <f>IF(OR(A746="",ISBLANK(Qualification!T756)),"",IF(Qualification!AC756=TRUE,INDEX(coderesult,MATCH(Qualification!T756,libresult,0)),Qualification!T756))</f>
        <v/>
      </c>
      <c r="O746" s="50" t="str">
        <f>IF(OR(A746="",ISBLANK(Qualification!U756),Qualification!U756="-"),"",IF(ISNA(MATCH(Qualification!U756,libtwolang,0)),Qualification!U756,IF(Qualification!AC756=TRUE,INDEX(codetwolang,MATCH(Qualification!U756,libtwolang,0)),Qualification!U756)))</f>
        <v/>
      </c>
      <c r="P746" s="50" t="str">
        <f>IF(OR(A746="",ISBLANK(Qualification!V756)),"",Qualification!V756)</f>
        <v/>
      </c>
    </row>
    <row r="747" spans="1:16">
      <c r="A747" s="26" t="str">
        <f>IF(Qualification!$A757&lt;&gt;"",IF(Qualification!C757&lt;&gt;"",IF(Qualification!C757="LOC.ID",CONCATENATE("LOC.",Qualification!AG$12),Qualification!C757),""),"")</f>
        <v/>
      </c>
      <c r="B747" s="51" t="str">
        <f>IF(A747&lt;&gt;"",Qualification!J757,"")</f>
        <v/>
      </c>
      <c r="C747" s="26" t="str">
        <f>IF(A747&lt;&gt;"",IF(Qualification!E757=TRUE,INDEX(codesex,MATCH(Qualification!D757,libsex,0)),Qualification!D757),"")</f>
        <v/>
      </c>
      <c r="D747" s="104" t="str">
        <f>IF(OR(A747="",ISBLANK(Qualification!F757)),"",Qualification!F757)</f>
        <v/>
      </c>
      <c r="E747" s="26" t="str">
        <f>IF(A747&lt;&gt;"",IF(Qualification!I757=TRUE,IF(INDEX(codegem,MATCH(Qualification!H757,libgem,0))&lt;8000,INDEX(codegem,MATCH(Qualification!H757,libgem,0)),""),Qualification!H757),"")</f>
        <v/>
      </c>
      <c r="F747" s="26" t="str">
        <f>IF(A747&lt;&gt;"",IF(Qualification!I757=TRUE,INDEX(codegemhist,MATCH(Qualification!H757,libgem,0)),""),"")</f>
        <v/>
      </c>
      <c r="G747" s="26" t="str">
        <f>IF(A747&lt;&gt;"",IF(Qualification!I757=TRUE,IF(INDEX(codegem,MATCH(Qualification!H757,libgem,0))&gt;=8000,INDEX(codegem,MATCH(Qualification!H757,libgem,0)),""),Qualification!H757),"")</f>
        <v/>
      </c>
      <c r="H747" s="26" t="str">
        <f>IF(A747&lt;&gt;"",IF(Qualification!Y757=TRUE,INDEX(libcatidinst,MATCH(Qualification!P757,libinst,0)),""),"")</f>
        <v/>
      </c>
      <c r="I747" s="26" t="str">
        <f>IF(OR(A747="",ISBLANK(Qualification!P757)),"",IF(Qualification!Y757=TRUE,INDEX(codeinst,MATCH(Qualification!P757,libinst,0)),Qualification!P757))</f>
        <v/>
      </c>
      <c r="J747" s="26" t="str">
        <f>IF(OR(A747="",ISBLANK(Qualification!Q757)),"",IF(Qualification!Z757=TRUE,INDEX(codetform,MATCH(Qualification!Q757,libtform,0)),Qualification!Q757))</f>
        <v/>
      </c>
      <c r="K747" s="26" t="str">
        <f t="shared" si="11"/>
        <v/>
      </c>
      <c r="L747" s="104" t="str">
        <f>IF(OR(A747="",ISBLANK(Qualification!R757)),"",Qualification!R757)</f>
        <v/>
      </c>
      <c r="M747" s="50" t="str">
        <f>IF(OR(A747="",ISBLANK(Qualification!S757)),"",Qualification!S757)</f>
        <v/>
      </c>
      <c r="N747" s="50" t="str">
        <f>IF(OR(A747="",ISBLANK(Qualification!T757)),"",IF(Qualification!AC757=TRUE,INDEX(coderesult,MATCH(Qualification!T757,libresult,0)),Qualification!T757))</f>
        <v/>
      </c>
      <c r="O747" s="50" t="str">
        <f>IF(OR(A747="",ISBLANK(Qualification!U757),Qualification!U757="-"),"",IF(ISNA(MATCH(Qualification!U757,libtwolang,0)),Qualification!U757,IF(Qualification!AC757=TRUE,INDEX(codetwolang,MATCH(Qualification!U757,libtwolang,0)),Qualification!U757)))</f>
        <v/>
      </c>
      <c r="P747" s="50" t="str">
        <f>IF(OR(A747="",ISBLANK(Qualification!V757)),"",Qualification!V757)</f>
        <v/>
      </c>
    </row>
    <row r="748" spans="1:16">
      <c r="A748" s="26" t="str">
        <f>IF(Qualification!$A758&lt;&gt;"",IF(Qualification!C758&lt;&gt;"",IF(Qualification!C758="LOC.ID",CONCATENATE("LOC.",Qualification!AG$12),Qualification!C758),""),"")</f>
        <v/>
      </c>
      <c r="B748" s="51" t="str">
        <f>IF(A748&lt;&gt;"",Qualification!J758,"")</f>
        <v/>
      </c>
      <c r="C748" s="26" t="str">
        <f>IF(A748&lt;&gt;"",IF(Qualification!E758=TRUE,INDEX(codesex,MATCH(Qualification!D758,libsex,0)),Qualification!D758),"")</f>
        <v/>
      </c>
      <c r="D748" s="104" t="str">
        <f>IF(OR(A748="",ISBLANK(Qualification!F758)),"",Qualification!F758)</f>
        <v/>
      </c>
      <c r="E748" s="26" t="str">
        <f>IF(A748&lt;&gt;"",IF(Qualification!I758=TRUE,IF(INDEX(codegem,MATCH(Qualification!H758,libgem,0))&lt;8000,INDEX(codegem,MATCH(Qualification!H758,libgem,0)),""),Qualification!H758),"")</f>
        <v/>
      </c>
      <c r="F748" s="26" t="str">
        <f>IF(A748&lt;&gt;"",IF(Qualification!I758=TRUE,INDEX(codegemhist,MATCH(Qualification!H758,libgem,0)),""),"")</f>
        <v/>
      </c>
      <c r="G748" s="26" t="str">
        <f>IF(A748&lt;&gt;"",IF(Qualification!I758=TRUE,IF(INDEX(codegem,MATCH(Qualification!H758,libgem,0))&gt;=8000,INDEX(codegem,MATCH(Qualification!H758,libgem,0)),""),Qualification!H758),"")</f>
        <v/>
      </c>
      <c r="H748" s="26" t="str">
        <f>IF(A748&lt;&gt;"",IF(Qualification!Y758=TRUE,INDEX(libcatidinst,MATCH(Qualification!P758,libinst,0)),""),"")</f>
        <v/>
      </c>
      <c r="I748" s="26" t="str">
        <f>IF(OR(A748="",ISBLANK(Qualification!P758)),"",IF(Qualification!Y758=TRUE,INDEX(codeinst,MATCH(Qualification!P758,libinst,0)),Qualification!P758))</f>
        <v/>
      </c>
      <c r="J748" s="26" t="str">
        <f>IF(OR(A748="",ISBLANK(Qualification!Q758)),"",IF(Qualification!Z758=TRUE,INDEX(codetform,MATCH(Qualification!Q758,libtform,0)),Qualification!Q758))</f>
        <v/>
      </c>
      <c r="K748" s="26" t="str">
        <f t="shared" si="11"/>
        <v/>
      </c>
      <c r="L748" s="104" t="str">
        <f>IF(OR(A748="",ISBLANK(Qualification!R758)),"",Qualification!R758)</f>
        <v/>
      </c>
      <c r="M748" s="50" t="str">
        <f>IF(OR(A748="",ISBLANK(Qualification!S758)),"",Qualification!S758)</f>
        <v/>
      </c>
      <c r="N748" s="50" t="str">
        <f>IF(OR(A748="",ISBLANK(Qualification!T758)),"",IF(Qualification!AC758=TRUE,INDEX(coderesult,MATCH(Qualification!T758,libresult,0)),Qualification!T758))</f>
        <v/>
      </c>
      <c r="O748" s="50" t="str">
        <f>IF(OR(A748="",ISBLANK(Qualification!U758),Qualification!U758="-"),"",IF(ISNA(MATCH(Qualification!U758,libtwolang,0)),Qualification!U758,IF(Qualification!AC758=TRUE,INDEX(codetwolang,MATCH(Qualification!U758,libtwolang,0)),Qualification!U758)))</f>
        <v/>
      </c>
      <c r="P748" s="50" t="str">
        <f>IF(OR(A748="",ISBLANK(Qualification!V758)),"",Qualification!V758)</f>
        <v/>
      </c>
    </row>
    <row r="749" spans="1:16">
      <c r="A749" s="26" t="str">
        <f>IF(Qualification!$A759&lt;&gt;"",IF(Qualification!C759&lt;&gt;"",IF(Qualification!C759="LOC.ID",CONCATENATE("LOC.",Qualification!AG$12),Qualification!C759),""),"")</f>
        <v/>
      </c>
      <c r="B749" s="51" t="str">
        <f>IF(A749&lt;&gt;"",Qualification!J759,"")</f>
        <v/>
      </c>
      <c r="C749" s="26" t="str">
        <f>IF(A749&lt;&gt;"",IF(Qualification!E759=TRUE,INDEX(codesex,MATCH(Qualification!D759,libsex,0)),Qualification!D759),"")</f>
        <v/>
      </c>
      <c r="D749" s="104" t="str">
        <f>IF(OR(A749="",ISBLANK(Qualification!F759)),"",Qualification!F759)</f>
        <v/>
      </c>
      <c r="E749" s="26" t="str">
        <f>IF(A749&lt;&gt;"",IF(Qualification!I759=TRUE,IF(INDEX(codegem,MATCH(Qualification!H759,libgem,0))&lt;8000,INDEX(codegem,MATCH(Qualification!H759,libgem,0)),""),Qualification!H759),"")</f>
        <v/>
      </c>
      <c r="F749" s="26" t="str">
        <f>IF(A749&lt;&gt;"",IF(Qualification!I759=TRUE,INDEX(codegemhist,MATCH(Qualification!H759,libgem,0)),""),"")</f>
        <v/>
      </c>
      <c r="G749" s="26" t="str">
        <f>IF(A749&lt;&gt;"",IF(Qualification!I759=TRUE,IF(INDEX(codegem,MATCH(Qualification!H759,libgem,0))&gt;=8000,INDEX(codegem,MATCH(Qualification!H759,libgem,0)),""),Qualification!H759),"")</f>
        <v/>
      </c>
      <c r="H749" s="26" t="str">
        <f>IF(A749&lt;&gt;"",IF(Qualification!Y759=TRUE,INDEX(libcatidinst,MATCH(Qualification!P759,libinst,0)),""),"")</f>
        <v/>
      </c>
      <c r="I749" s="26" t="str">
        <f>IF(OR(A749="",ISBLANK(Qualification!P759)),"",IF(Qualification!Y759=TRUE,INDEX(codeinst,MATCH(Qualification!P759,libinst,0)),Qualification!P759))</f>
        <v/>
      </c>
      <c r="J749" s="26" t="str">
        <f>IF(OR(A749="",ISBLANK(Qualification!Q759)),"",IF(Qualification!Z759=TRUE,INDEX(codetform,MATCH(Qualification!Q759,libtform,0)),Qualification!Q759))</f>
        <v/>
      </c>
      <c r="K749" s="26" t="str">
        <f t="shared" si="11"/>
        <v/>
      </c>
      <c r="L749" s="104" t="str">
        <f>IF(OR(A749="",ISBLANK(Qualification!R759)),"",Qualification!R759)</f>
        <v/>
      </c>
      <c r="M749" s="50" t="str">
        <f>IF(OR(A749="",ISBLANK(Qualification!S759)),"",Qualification!S759)</f>
        <v/>
      </c>
      <c r="N749" s="50" t="str">
        <f>IF(OR(A749="",ISBLANK(Qualification!T759)),"",IF(Qualification!AC759=TRUE,INDEX(coderesult,MATCH(Qualification!T759,libresult,0)),Qualification!T759))</f>
        <v/>
      </c>
      <c r="O749" s="50" t="str">
        <f>IF(OR(A749="",ISBLANK(Qualification!U759),Qualification!U759="-"),"",IF(ISNA(MATCH(Qualification!U759,libtwolang,0)),Qualification!U759,IF(Qualification!AC759=TRUE,INDEX(codetwolang,MATCH(Qualification!U759,libtwolang,0)),Qualification!U759)))</f>
        <v/>
      </c>
      <c r="P749" s="50" t="str">
        <f>IF(OR(A749="",ISBLANK(Qualification!V759)),"",Qualification!V759)</f>
        <v/>
      </c>
    </row>
    <row r="750" spans="1:16">
      <c r="A750" s="26" t="str">
        <f>IF(Qualification!$A760&lt;&gt;"",IF(Qualification!C760&lt;&gt;"",IF(Qualification!C760="LOC.ID",CONCATENATE("LOC.",Qualification!AG$12),Qualification!C760),""),"")</f>
        <v/>
      </c>
      <c r="B750" s="51" t="str">
        <f>IF(A750&lt;&gt;"",Qualification!J760,"")</f>
        <v/>
      </c>
      <c r="C750" s="26" t="str">
        <f>IF(A750&lt;&gt;"",IF(Qualification!E760=TRUE,INDEX(codesex,MATCH(Qualification!D760,libsex,0)),Qualification!D760),"")</f>
        <v/>
      </c>
      <c r="D750" s="104" t="str">
        <f>IF(OR(A750="",ISBLANK(Qualification!F760)),"",Qualification!F760)</f>
        <v/>
      </c>
      <c r="E750" s="26" t="str">
        <f>IF(A750&lt;&gt;"",IF(Qualification!I760=TRUE,IF(INDEX(codegem,MATCH(Qualification!H760,libgem,0))&lt;8000,INDEX(codegem,MATCH(Qualification!H760,libgem,0)),""),Qualification!H760),"")</f>
        <v/>
      </c>
      <c r="F750" s="26" t="str">
        <f>IF(A750&lt;&gt;"",IF(Qualification!I760=TRUE,INDEX(codegemhist,MATCH(Qualification!H760,libgem,0)),""),"")</f>
        <v/>
      </c>
      <c r="G750" s="26" t="str">
        <f>IF(A750&lt;&gt;"",IF(Qualification!I760=TRUE,IF(INDEX(codegem,MATCH(Qualification!H760,libgem,0))&gt;=8000,INDEX(codegem,MATCH(Qualification!H760,libgem,0)),""),Qualification!H760),"")</f>
        <v/>
      </c>
      <c r="H750" s="26" t="str">
        <f>IF(A750&lt;&gt;"",IF(Qualification!Y760=TRUE,INDEX(libcatidinst,MATCH(Qualification!P760,libinst,0)),""),"")</f>
        <v/>
      </c>
      <c r="I750" s="26" t="str">
        <f>IF(OR(A750="",ISBLANK(Qualification!P760)),"",IF(Qualification!Y760=TRUE,INDEX(codeinst,MATCH(Qualification!P760,libinst,0)),Qualification!P760))</f>
        <v/>
      </c>
      <c r="J750" s="26" t="str">
        <f>IF(OR(A750="",ISBLANK(Qualification!Q760)),"",IF(Qualification!Z760=TRUE,INDEX(codetform,MATCH(Qualification!Q760,libtform,0)),Qualification!Q760))</f>
        <v/>
      </c>
      <c r="K750" s="26" t="str">
        <f t="shared" si="11"/>
        <v/>
      </c>
      <c r="L750" s="104" t="str">
        <f>IF(OR(A750="",ISBLANK(Qualification!R760)),"",Qualification!R760)</f>
        <v/>
      </c>
      <c r="M750" s="50" t="str">
        <f>IF(OR(A750="",ISBLANK(Qualification!S760)),"",Qualification!S760)</f>
        <v/>
      </c>
      <c r="N750" s="50" t="str">
        <f>IF(OR(A750="",ISBLANK(Qualification!T760)),"",IF(Qualification!AC760=TRUE,INDEX(coderesult,MATCH(Qualification!T760,libresult,0)),Qualification!T760))</f>
        <v/>
      </c>
      <c r="O750" s="50" t="str">
        <f>IF(OR(A750="",ISBLANK(Qualification!U760),Qualification!U760="-"),"",IF(ISNA(MATCH(Qualification!U760,libtwolang,0)),Qualification!U760,IF(Qualification!AC760=TRUE,INDEX(codetwolang,MATCH(Qualification!U760,libtwolang,0)),Qualification!U760)))</f>
        <v/>
      </c>
      <c r="P750" s="50" t="str">
        <f>IF(OR(A750="",ISBLANK(Qualification!V760)),"",Qualification!V760)</f>
        <v/>
      </c>
    </row>
    <row r="751" spans="1:16">
      <c r="A751" s="26" t="str">
        <f>IF(Qualification!$A761&lt;&gt;"",IF(Qualification!C761&lt;&gt;"",IF(Qualification!C761="LOC.ID",CONCATENATE("LOC.",Qualification!AG$12),Qualification!C761),""),"")</f>
        <v/>
      </c>
      <c r="B751" s="51" t="str">
        <f>IF(A751&lt;&gt;"",Qualification!J761,"")</f>
        <v/>
      </c>
      <c r="C751" s="26" t="str">
        <f>IF(A751&lt;&gt;"",IF(Qualification!E761=TRUE,INDEX(codesex,MATCH(Qualification!D761,libsex,0)),Qualification!D761),"")</f>
        <v/>
      </c>
      <c r="D751" s="104" t="str">
        <f>IF(OR(A751="",ISBLANK(Qualification!F761)),"",Qualification!F761)</f>
        <v/>
      </c>
      <c r="E751" s="26" t="str">
        <f>IF(A751&lt;&gt;"",IF(Qualification!I761=TRUE,IF(INDEX(codegem,MATCH(Qualification!H761,libgem,0))&lt;8000,INDEX(codegem,MATCH(Qualification!H761,libgem,0)),""),Qualification!H761),"")</f>
        <v/>
      </c>
      <c r="F751" s="26" t="str">
        <f>IF(A751&lt;&gt;"",IF(Qualification!I761=TRUE,INDEX(codegemhist,MATCH(Qualification!H761,libgem,0)),""),"")</f>
        <v/>
      </c>
      <c r="G751" s="26" t="str">
        <f>IF(A751&lt;&gt;"",IF(Qualification!I761=TRUE,IF(INDEX(codegem,MATCH(Qualification!H761,libgem,0))&gt;=8000,INDEX(codegem,MATCH(Qualification!H761,libgem,0)),""),Qualification!H761),"")</f>
        <v/>
      </c>
      <c r="H751" s="26" t="str">
        <f>IF(A751&lt;&gt;"",IF(Qualification!Y761=TRUE,INDEX(libcatidinst,MATCH(Qualification!P761,libinst,0)),""),"")</f>
        <v/>
      </c>
      <c r="I751" s="26" t="str">
        <f>IF(OR(A751="",ISBLANK(Qualification!P761)),"",IF(Qualification!Y761=TRUE,INDEX(codeinst,MATCH(Qualification!P761,libinst,0)),Qualification!P761))</f>
        <v/>
      </c>
      <c r="J751" s="26" t="str">
        <f>IF(OR(A751="",ISBLANK(Qualification!Q761)),"",IF(Qualification!Z761=TRUE,INDEX(codetform,MATCH(Qualification!Q761,libtform,0)),Qualification!Q761))</f>
        <v/>
      </c>
      <c r="K751" s="26" t="str">
        <f t="shared" si="11"/>
        <v/>
      </c>
      <c r="L751" s="104" t="str">
        <f>IF(OR(A751="",ISBLANK(Qualification!R761)),"",Qualification!R761)</f>
        <v/>
      </c>
      <c r="M751" s="50" t="str">
        <f>IF(OR(A751="",ISBLANK(Qualification!S761)),"",Qualification!S761)</f>
        <v/>
      </c>
      <c r="N751" s="50" t="str">
        <f>IF(OR(A751="",ISBLANK(Qualification!T761)),"",IF(Qualification!AC761=TRUE,INDEX(coderesult,MATCH(Qualification!T761,libresult,0)),Qualification!T761))</f>
        <v/>
      </c>
      <c r="O751" s="50" t="str">
        <f>IF(OR(A751="",ISBLANK(Qualification!U761),Qualification!U761="-"),"",IF(ISNA(MATCH(Qualification!U761,libtwolang,0)),Qualification!U761,IF(Qualification!AC761=TRUE,INDEX(codetwolang,MATCH(Qualification!U761,libtwolang,0)),Qualification!U761)))</f>
        <v/>
      </c>
      <c r="P751" s="50" t="str">
        <f>IF(OR(A751="",ISBLANK(Qualification!V761)),"",Qualification!V761)</f>
        <v/>
      </c>
    </row>
    <row r="752" spans="1:16">
      <c r="A752" s="26" t="str">
        <f>IF(Qualification!$A762&lt;&gt;"",IF(Qualification!C762&lt;&gt;"",IF(Qualification!C762="LOC.ID",CONCATENATE("LOC.",Qualification!AG$12),Qualification!C762),""),"")</f>
        <v/>
      </c>
      <c r="B752" s="51" t="str">
        <f>IF(A752&lt;&gt;"",Qualification!J762,"")</f>
        <v/>
      </c>
      <c r="C752" s="26" t="str">
        <f>IF(A752&lt;&gt;"",IF(Qualification!E762=TRUE,INDEX(codesex,MATCH(Qualification!D762,libsex,0)),Qualification!D762),"")</f>
        <v/>
      </c>
      <c r="D752" s="104" t="str">
        <f>IF(OR(A752="",ISBLANK(Qualification!F762)),"",Qualification!F762)</f>
        <v/>
      </c>
      <c r="E752" s="26" t="str">
        <f>IF(A752&lt;&gt;"",IF(Qualification!I762=TRUE,IF(INDEX(codegem,MATCH(Qualification!H762,libgem,0))&lt;8000,INDEX(codegem,MATCH(Qualification!H762,libgem,0)),""),Qualification!H762),"")</f>
        <v/>
      </c>
      <c r="F752" s="26" t="str">
        <f>IF(A752&lt;&gt;"",IF(Qualification!I762=TRUE,INDEX(codegemhist,MATCH(Qualification!H762,libgem,0)),""),"")</f>
        <v/>
      </c>
      <c r="G752" s="26" t="str">
        <f>IF(A752&lt;&gt;"",IF(Qualification!I762=TRUE,IF(INDEX(codegem,MATCH(Qualification!H762,libgem,0))&gt;=8000,INDEX(codegem,MATCH(Qualification!H762,libgem,0)),""),Qualification!H762),"")</f>
        <v/>
      </c>
      <c r="H752" s="26" t="str">
        <f>IF(A752&lt;&gt;"",IF(Qualification!Y762=TRUE,INDEX(libcatidinst,MATCH(Qualification!P762,libinst,0)),""),"")</f>
        <v/>
      </c>
      <c r="I752" s="26" t="str">
        <f>IF(OR(A752="",ISBLANK(Qualification!P762)),"",IF(Qualification!Y762=TRUE,INDEX(codeinst,MATCH(Qualification!P762,libinst,0)),Qualification!P762))</f>
        <v/>
      </c>
      <c r="J752" s="26" t="str">
        <f>IF(OR(A752="",ISBLANK(Qualification!Q762)),"",IF(Qualification!Z762=TRUE,INDEX(codetform,MATCH(Qualification!Q762,libtform,0)),Qualification!Q762))</f>
        <v/>
      </c>
      <c r="K752" s="26" t="str">
        <f t="shared" si="11"/>
        <v/>
      </c>
      <c r="L752" s="104" t="str">
        <f>IF(OR(A752="",ISBLANK(Qualification!R762)),"",Qualification!R762)</f>
        <v/>
      </c>
      <c r="M752" s="50" t="str">
        <f>IF(OR(A752="",ISBLANK(Qualification!S762)),"",Qualification!S762)</f>
        <v/>
      </c>
      <c r="N752" s="50" t="str">
        <f>IF(OR(A752="",ISBLANK(Qualification!T762)),"",IF(Qualification!AC762=TRUE,INDEX(coderesult,MATCH(Qualification!T762,libresult,0)),Qualification!T762))</f>
        <v/>
      </c>
      <c r="O752" s="50" t="str">
        <f>IF(OR(A752="",ISBLANK(Qualification!U762),Qualification!U762="-"),"",IF(ISNA(MATCH(Qualification!U762,libtwolang,0)),Qualification!U762,IF(Qualification!AC762=TRUE,INDEX(codetwolang,MATCH(Qualification!U762,libtwolang,0)),Qualification!U762)))</f>
        <v/>
      </c>
      <c r="P752" s="50" t="str">
        <f>IF(OR(A752="",ISBLANK(Qualification!V762)),"",Qualification!V762)</f>
        <v/>
      </c>
    </row>
    <row r="753" spans="1:16">
      <c r="A753" s="26" t="str">
        <f>IF(Qualification!$A763&lt;&gt;"",IF(Qualification!C763&lt;&gt;"",IF(Qualification!C763="LOC.ID",CONCATENATE("LOC.",Qualification!AG$12),Qualification!C763),""),"")</f>
        <v/>
      </c>
      <c r="B753" s="51" t="str">
        <f>IF(A753&lt;&gt;"",Qualification!J763,"")</f>
        <v/>
      </c>
      <c r="C753" s="26" t="str">
        <f>IF(A753&lt;&gt;"",IF(Qualification!E763=TRUE,INDEX(codesex,MATCH(Qualification!D763,libsex,0)),Qualification!D763),"")</f>
        <v/>
      </c>
      <c r="D753" s="104" t="str">
        <f>IF(OR(A753="",ISBLANK(Qualification!F763)),"",Qualification!F763)</f>
        <v/>
      </c>
      <c r="E753" s="26" t="str">
        <f>IF(A753&lt;&gt;"",IF(Qualification!I763=TRUE,IF(INDEX(codegem,MATCH(Qualification!H763,libgem,0))&lt;8000,INDEX(codegem,MATCH(Qualification!H763,libgem,0)),""),Qualification!H763),"")</f>
        <v/>
      </c>
      <c r="F753" s="26" t="str">
        <f>IF(A753&lt;&gt;"",IF(Qualification!I763=TRUE,INDEX(codegemhist,MATCH(Qualification!H763,libgem,0)),""),"")</f>
        <v/>
      </c>
      <c r="G753" s="26" t="str">
        <f>IF(A753&lt;&gt;"",IF(Qualification!I763=TRUE,IF(INDEX(codegem,MATCH(Qualification!H763,libgem,0))&gt;=8000,INDEX(codegem,MATCH(Qualification!H763,libgem,0)),""),Qualification!H763),"")</f>
        <v/>
      </c>
      <c r="H753" s="26" t="str">
        <f>IF(A753&lt;&gt;"",IF(Qualification!Y763=TRUE,INDEX(libcatidinst,MATCH(Qualification!P763,libinst,0)),""),"")</f>
        <v/>
      </c>
      <c r="I753" s="26" t="str">
        <f>IF(OR(A753="",ISBLANK(Qualification!P763)),"",IF(Qualification!Y763=TRUE,INDEX(codeinst,MATCH(Qualification!P763,libinst,0)),Qualification!P763))</f>
        <v/>
      </c>
      <c r="J753" s="26" t="str">
        <f>IF(OR(A753="",ISBLANK(Qualification!Q763)),"",IF(Qualification!Z763=TRUE,INDEX(codetform,MATCH(Qualification!Q763,libtform,0)),Qualification!Q763))</f>
        <v/>
      </c>
      <c r="K753" s="26" t="str">
        <f t="shared" si="11"/>
        <v/>
      </c>
      <c r="L753" s="104" t="str">
        <f>IF(OR(A753="",ISBLANK(Qualification!R763)),"",Qualification!R763)</f>
        <v/>
      </c>
      <c r="M753" s="50" t="str">
        <f>IF(OR(A753="",ISBLANK(Qualification!S763)),"",Qualification!S763)</f>
        <v/>
      </c>
      <c r="N753" s="50" t="str">
        <f>IF(OR(A753="",ISBLANK(Qualification!T763)),"",IF(Qualification!AC763=TRUE,INDEX(coderesult,MATCH(Qualification!T763,libresult,0)),Qualification!T763))</f>
        <v/>
      </c>
      <c r="O753" s="50" t="str">
        <f>IF(OR(A753="",ISBLANK(Qualification!U763),Qualification!U763="-"),"",IF(ISNA(MATCH(Qualification!U763,libtwolang,0)),Qualification!U763,IF(Qualification!AC763=TRUE,INDEX(codetwolang,MATCH(Qualification!U763,libtwolang,0)),Qualification!U763)))</f>
        <v/>
      </c>
      <c r="P753" s="50" t="str">
        <f>IF(OR(A753="",ISBLANK(Qualification!V763)),"",Qualification!V763)</f>
        <v/>
      </c>
    </row>
    <row r="754" spans="1:16">
      <c r="A754" s="26" t="str">
        <f>IF(Qualification!$A764&lt;&gt;"",IF(Qualification!C764&lt;&gt;"",IF(Qualification!C764="LOC.ID",CONCATENATE("LOC.",Qualification!AG$12),Qualification!C764),""),"")</f>
        <v/>
      </c>
      <c r="B754" s="51" t="str">
        <f>IF(A754&lt;&gt;"",Qualification!J764,"")</f>
        <v/>
      </c>
      <c r="C754" s="26" t="str">
        <f>IF(A754&lt;&gt;"",IF(Qualification!E764=TRUE,INDEX(codesex,MATCH(Qualification!D764,libsex,0)),Qualification!D764),"")</f>
        <v/>
      </c>
      <c r="D754" s="104" t="str">
        <f>IF(OR(A754="",ISBLANK(Qualification!F764)),"",Qualification!F764)</f>
        <v/>
      </c>
      <c r="E754" s="26" t="str">
        <f>IF(A754&lt;&gt;"",IF(Qualification!I764=TRUE,IF(INDEX(codegem,MATCH(Qualification!H764,libgem,0))&lt;8000,INDEX(codegem,MATCH(Qualification!H764,libgem,0)),""),Qualification!H764),"")</f>
        <v/>
      </c>
      <c r="F754" s="26" t="str">
        <f>IF(A754&lt;&gt;"",IF(Qualification!I764=TRUE,INDEX(codegemhist,MATCH(Qualification!H764,libgem,0)),""),"")</f>
        <v/>
      </c>
      <c r="G754" s="26" t="str">
        <f>IF(A754&lt;&gt;"",IF(Qualification!I764=TRUE,IF(INDEX(codegem,MATCH(Qualification!H764,libgem,0))&gt;=8000,INDEX(codegem,MATCH(Qualification!H764,libgem,0)),""),Qualification!H764),"")</f>
        <v/>
      </c>
      <c r="H754" s="26" t="str">
        <f>IF(A754&lt;&gt;"",IF(Qualification!Y764=TRUE,INDEX(libcatidinst,MATCH(Qualification!P764,libinst,0)),""),"")</f>
        <v/>
      </c>
      <c r="I754" s="26" t="str">
        <f>IF(OR(A754="",ISBLANK(Qualification!P764)),"",IF(Qualification!Y764=TRUE,INDEX(codeinst,MATCH(Qualification!P764,libinst,0)),Qualification!P764))</f>
        <v/>
      </c>
      <c r="J754" s="26" t="str">
        <f>IF(OR(A754="",ISBLANK(Qualification!Q764)),"",IF(Qualification!Z764=TRUE,INDEX(codetform,MATCH(Qualification!Q764,libtform,0)),Qualification!Q764))</f>
        <v/>
      </c>
      <c r="K754" s="26" t="str">
        <f t="shared" si="11"/>
        <v/>
      </c>
      <c r="L754" s="104" t="str">
        <f>IF(OR(A754="",ISBLANK(Qualification!R764)),"",Qualification!R764)</f>
        <v/>
      </c>
      <c r="M754" s="50" t="str">
        <f>IF(OR(A754="",ISBLANK(Qualification!S764)),"",Qualification!S764)</f>
        <v/>
      </c>
      <c r="N754" s="50" t="str">
        <f>IF(OR(A754="",ISBLANK(Qualification!T764)),"",IF(Qualification!AC764=TRUE,INDEX(coderesult,MATCH(Qualification!T764,libresult,0)),Qualification!T764))</f>
        <v/>
      </c>
      <c r="O754" s="50" t="str">
        <f>IF(OR(A754="",ISBLANK(Qualification!U764),Qualification!U764="-"),"",IF(ISNA(MATCH(Qualification!U764,libtwolang,0)),Qualification!U764,IF(Qualification!AC764=TRUE,INDEX(codetwolang,MATCH(Qualification!U764,libtwolang,0)),Qualification!U764)))</f>
        <v/>
      </c>
      <c r="P754" s="50" t="str">
        <f>IF(OR(A754="",ISBLANK(Qualification!V764)),"",Qualification!V764)</f>
        <v/>
      </c>
    </row>
    <row r="755" spans="1:16">
      <c r="A755" s="26" t="str">
        <f>IF(Qualification!$A765&lt;&gt;"",IF(Qualification!C765&lt;&gt;"",IF(Qualification!C765="LOC.ID",CONCATENATE("LOC.",Qualification!AG$12),Qualification!C765),""),"")</f>
        <v/>
      </c>
      <c r="B755" s="51" t="str">
        <f>IF(A755&lt;&gt;"",Qualification!J765,"")</f>
        <v/>
      </c>
      <c r="C755" s="26" t="str">
        <f>IF(A755&lt;&gt;"",IF(Qualification!E765=TRUE,INDEX(codesex,MATCH(Qualification!D765,libsex,0)),Qualification!D765),"")</f>
        <v/>
      </c>
      <c r="D755" s="104" t="str">
        <f>IF(OR(A755="",ISBLANK(Qualification!F765)),"",Qualification!F765)</f>
        <v/>
      </c>
      <c r="E755" s="26" t="str">
        <f>IF(A755&lt;&gt;"",IF(Qualification!I765=TRUE,IF(INDEX(codegem,MATCH(Qualification!H765,libgem,0))&lt;8000,INDEX(codegem,MATCH(Qualification!H765,libgem,0)),""),Qualification!H765),"")</f>
        <v/>
      </c>
      <c r="F755" s="26" t="str">
        <f>IF(A755&lt;&gt;"",IF(Qualification!I765=TRUE,INDEX(codegemhist,MATCH(Qualification!H765,libgem,0)),""),"")</f>
        <v/>
      </c>
      <c r="G755" s="26" t="str">
        <f>IF(A755&lt;&gt;"",IF(Qualification!I765=TRUE,IF(INDEX(codegem,MATCH(Qualification!H765,libgem,0))&gt;=8000,INDEX(codegem,MATCH(Qualification!H765,libgem,0)),""),Qualification!H765),"")</f>
        <v/>
      </c>
      <c r="H755" s="26" t="str">
        <f>IF(A755&lt;&gt;"",IF(Qualification!Y765=TRUE,INDEX(libcatidinst,MATCH(Qualification!P765,libinst,0)),""),"")</f>
        <v/>
      </c>
      <c r="I755" s="26" t="str">
        <f>IF(OR(A755="",ISBLANK(Qualification!P765)),"",IF(Qualification!Y765=TRUE,INDEX(codeinst,MATCH(Qualification!P765,libinst,0)),Qualification!P765))</f>
        <v/>
      </c>
      <c r="J755" s="26" t="str">
        <f>IF(OR(A755="",ISBLANK(Qualification!Q765)),"",IF(Qualification!Z765=TRUE,INDEX(codetform,MATCH(Qualification!Q765,libtform,0)),Qualification!Q765))</f>
        <v/>
      </c>
      <c r="K755" s="26" t="str">
        <f t="shared" si="11"/>
        <v/>
      </c>
      <c r="L755" s="104" t="str">
        <f>IF(OR(A755="",ISBLANK(Qualification!R765)),"",Qualification!R765)</f>
        <v/>
      </c>
      <c r="M755" s="50" t="str">
        <f>IF(OR(A755="",ISBLANK(Qualification!S765)),"",Qualification!S765)</f>
        <v/>
      </c>
      <c r="N755" s="50" t="str">
        <f>IF(OR(A755="",ISBLANK(Qualification!T765)),"",IF(Qualification!AC765=TRUE,INDEX(coderesult,MATCH(Qualification!T765,libresult,0)),Qualification!T765))</f>
        <v/>
      </c>
      <c r="O755" s="50" t="str">
        <f>IF(OR(A755="",ISBLANK(Qualification!U765),Qualification!U765="-"),"",IF(ISNA(MATCH(Qualification!U765,libtwolang,0)),Qualification!U765,IF(Qualification!AC765=TRUE,INDEX(codetwolang,MATCH(Qualification!U765,libtwolang,0)),Qualification!U765)))</f>
        <v/>
      </c>
      <c r="P755" s="50" t="str">
        <f>IF(OR(A755="",ISBLANK(Qualification!V765)),"",Qualification!V765)</f>
        <v/>
      </c>
    </row>
    <row r="756" spans="1:16">
      <c r="A756" s="26" t="str">
        <f>IF(Qualification!$A766&lt;&gt;"",IF(Qualification!C766&lt;&gt;"",IF(Qualification!C766="LOC.ID",CONCATENATE("LOC.",Qualification!AG$12),Qualification!C766),""),"")</f>
        <v/>
      </c>
      <c r="B756" s="51" t="str">
        <f>IF(A756&lt;&gt;"",Qualification!J766,"")</f>
        <v/>
      </c>
      <c r="C756" s="26" t="str">
        <f>IF(A756&lt;&gt;"",IF(Qualification!E766=TRUE,INDEX(codesex,MATCH(Qualification!D766,libsex,0)),Qualification!D766),"")</f>
        <v/>
      </c>
      <c r="D756" s="104" t="str">
        <f>IF(OR(A756="",ISBLANK(Qualification!F766)),"",Qualification!F766)</f>
        <v/>
      </c>
      <c r="E756" s="26" t="str">
        <f>IF(A756&lt;&gt;"",IF(Qualification!I766=TRUE,IF(INDEX(codegem,MATCH(Qualification!H766,libgem,0))&lt;8000,INDEX(codegem,MATCH(Qualification!H766,libgem,0)),""),Qualification!H766),"")</f>
        <v/>
      </c>
      <c r="F756" s="26" t="str">
        <f>IF(A756&lt;&gt;"",IF(Qualification!I766=TRUE,INDEX(codegemhist,MATCH(Qualification!H766,libgem,0)),""),"")</f>
        <v/>
      </c>
      <c r="G756" s="26" t="str">
        <f>IF(A756&lt;&gt;"",IF(Qualification!I766=TRUE,IF(INDEX(codegem,MATCH(Qualification!H766,libgem,0))&gt;=8000,INDEX(codegem,MATCH(Qualification!H766,libgem,0)),""),Qualification!H766),"")</f>
        <v/>
      </c>
      <c r="H756" s="26" t="str">
        <f>IF(A756&lt;&gt;"",IF(Qualification!Y766=TRUE,INDEX(libcatidinst,MATCH(Qualification!P766,libinst,0)),""),"")</f>
        <v/>
      </c>
      <c r="I756" s="26" t="str">
        <f>IF(OR(A756="",ISBLANK(Qualification!P766)),"",IF(Qualification!Y766=TRUE,INDEX(codeinst,MATCH(Qualification!P766,libinst,0)),Qualification!P766))</f>
        <v/>
      </c>
      <c r="J756" s="26" t="str">
        <f>IF(OR(A756="",ISBLANK(Qualification!Q766)),"",IF(Qualification!Z766=TRUE,INDEX(codetform,MATCH(Qualification!Q766,libtform,0)),Qualification!Q766))</f>
        <v/>
      </c>
      <c r="K756" s="26" t="str">
        <f t="shared" si="11"/>
        <v/>
      </c>
      <c r="L756" s="104" t="str">
        <f>IF(OR(A756="",ISBLANK(Qualification!R766)),"",Qualification!R766)</f>
        <v/>
      </c>
      <c r="M756" s="50" t="str">
        <f>IF(OR(A756="",ISBLANK(Qualification!S766)),"",Qualification!S766)</f>
        <v/>
      </c>
      <c r="N756" s="50" t="str">
        <f>IF(OR(A756="",ISBLANK(Qualification!T766)),"",IF(Qualification!AC766=TRUE,INDEX(coderesult,MATCH(Qualification!T766,libresult,0)),Qualification!T766))</f>
        <v/>
      </c>
      <c r="O756" s="50" t="str">
        <f>IF(OR(A756="",ISBLANK(Qualification!U766),Qualification!U766="-"),"",IF(ISNA(MATCH(Qualification!U766,libtwolang,0)),Qualification!U766,IF(Qualification!AC766=TRUE,INDEX(codetwolang,MATCH(Qualification!U766,libtwolang,0)),Qualification!U766)))</f>
        <v/>
      </c>
      <c r="P756" s="50" t="str">
        <f>IF(OR(A756="",ISBLANK(Qualification!V766)),"",Qualification!V766)</f>
        <v/>
      </c>
    </row>
    <row r="757" spans="1:16">
      <c r="A757" s="26" t="str">
        <f>IF(Qualification!$A767&lt;&gt;"",IF(Qualification!C767&lt;&gt;"",IF(Qualification!C767="LOC.ID",CONCATENATE("LOC.",Qualification!AG$12),Qualification!C767),""),"")</f>
        <v/>
      </c>
      <c r="B757" s="51" t="str">
        <f>IF(A757&lt;&gt;"",Qualification!J767,"")</f>
        <v/>
      </c>
      <c r="C757" s="26" t="str">
        <f>IF(A757&lt;&gt;"",IF(Qualification!E767=TRUE,INDEX(codesex,MATCH(Qualification!D767,libsex,0)),Qualification!D767),"")</f>
        <v/>
      </c>
      <c r="D757" s="104" t="str">
        <f>IF(OR(A757="",ISBLANK(Qualification!F767)),"",Qualification!F767)</f>
        <v/>
      </c>
      <c r="E757" s="26" t="str">
        <f>IF(A757&lt;&gt;"",IF(Qualification!I767=TRUE,IF(INDEX(codegem,MATCH(Qualification!H767,libgem,0))&lt;8000,INDEX(codegem,MATCH(Qualification!H767,libgem,0)),""),Qualification!H767),"")</f>
        <v/>
      </c>
      <c r="F757" s="26" t="str">
        <f>IF(A757&lt;&gt;"",IF(Qualification!I767=TRUE,INDEX(codegemhist,MATCH(Qualification!H767,libgem,0)),""),"")</f>
        <v/>
      </c>
      <c r="G757" s="26" t="str">
        <f>IF(A757&lt;&gt;"",IF(Qualification!I767=TRUE,IF(INDEX(codegem,MATCH(Qualification!H767,libgem,0))&gt;=8000,INDEX(codegem,MATCH(Qualification!H767,libgem,0)),""),Qualification!H767),"")</f>
        <v/>
      </c>
      <c r="H757" s="26" t="str">
        <f>IF(A757&lt;&gt;"",IF(Qualification!Y767=TRUE,INDEX(libcatidinst,MATCH(Qualification!P767,libinst,0)),""),"")</f>
        <v/>
      </c>
      <c r="I757" s="26" t="str">
        <f>IF(OR(A757="",ISBLANK(Qualification!P767)),"",IF(Qualification!Y767=TRUE,INDEX(codeinst,MATCH(Qualification!P767,libinst,0)),Qualification!P767))</f>
        <v/>
      </c>
      <c r="J757" s="26" t="str">
        <f>IF(OR(A757="",ISBLANK(Qualification!Q767)),"",IF(Qualification!Z767=TRUE,INDEX(codetform,MATCH(Qualification!Q767,libtform,0)),Qualification!Q767))</f>
        <v/>
      </c>
      <c r="K757" s="26" t="str">
        <f t="shared" si="11"/>
        <v/>
      </c>
      <c r="L757" s="104" t="str">
        <f>IF(OR(A757="",ISBLANK(Qualification!R767)),"",Qualification!R767)</f>
        <v/>
      </c>
      <c r="M757" s="50" t="str">
        <f>IF(OR(A757="",ISBLANK(Qualification!S767)),"",Qualification!S767)</f>
        <v/>
      </c>
      <c r="N757" s="50" t="str">
        <f>IF(OR(A757="",ISBLANK(Qualification!T767)),"",IF(Qualification!AC767=TRUE,INDEX(coderesult,MATCH(Qualification!T767,libresult,0)),Qualification!T767))</f>
        <v/>
      </c>
      <c r="O757" s="50" t="str">
        <f>IF(OR(A757="",ISBLANK(Qualification!U767),Qualification!U767="-"),"",IF(ISNA(MATCH(Qualification!U767,libtwolang,0)),Qualification!U767,IF(Qualification!AC767=TRUE,INDEX(codetwolang,MATCH(Qualification!U767,libtwolang,0)),Qualification!U767)))</f>
        <v/>
      </c>
      <c r="P757" s="50" t="str">
        <f>IF(OR(A757="",ISBLANK(Qualification!V767)),"",Qualification!V767)</f>
        <v/>
      </c>
    </row>
    <row r="758" spans="1:16">
      <c r="A758" s="26" t="str">
        <f>IF(Qualification!$A768&lt;&gt;"",IF(Qualification!C768&lt;&gt;"",IF(Qualification!C768="LOC.ID",CONCATENATE("LOC.",Qualification!AG$12),Qualification!C768),""),"")</f>
        <v/>
      </c>
      <c r="B758" s="51" t="str">
        <f>IF(A758&lt;&gt;"",Qualification!J768,"")</f>
        <v/>
      </c>
      <c r="C758" s="26" t="str">
        <f>IF(A758&lt;&gt;"",IF(Qualification!E768=TRUE,INDEX(codesex,MATCH(Qualification!D768,libsex,0)),Qualification!D768),"")</f>
        <v/>
      </c>
      <c r="D758" s="104" t="str">
        <f>IF(OR(A758="",ISBLANK(Qualification!F768)),"",Qualification!F768)</f>
        <v/>
      </c>
      <c r="E758" s="26" t="str">
        <f>IF(A758&lt;&gt;"",IF(Qualification!I768=TRUE,IF(INDEX(codegem,MATCH(Qualification!H768,libgem,0))&lt;8000,INDEX(codegem,MATCH(Qualification!H768,libgem,0)),""),Qualification!H768),"")</f>
        <v/>
      </c>
      <c r="F758" s="26" t="str">
        <f>IF(A758&lt;&gt;"",IF(Qualification!I768=TRUE,INDEX(codegemhist,MATCH(Qualification!H768,libgem,0)),""),"")</f>
        <v/>
      </c>
      <c r="G758" s="26" t="str">
        <f>IF(A758&lt;&gt;"",IF(Qualification!I768=TRUE,IF(INDEX(codegem,MATCH(Qualification!H768,libgem,0))&gt;=8000,INDEX(codegem,MATCH(Qualification!H768,libgem,0)),""),Qualification!H768),"")</f>
        <v/>
      </c>
      <c r="H758" s="26" t="str">
        <f>IF(A758&lt;&gt;"",IF(Qualification!Y768=TRUE,INDEX(libcatidinst,MATCH(Qualification!P768,libinst,0)),""),"")</f>
        <v/>
      </c>
      <c r="I758" s="26" t="str">
        <f>IF(OR(A758="",ISBLANK(Qualification!P768)),"",IF(Qualification!Y768=TRUE,INDEX(codeinst,MATCH(Qualification!P768,libinst,0)),Qualification!P768))</f>
        <v/>
      </c>
      <c r="J758" s="26" t="str">
        <f>IF(OR(A758="",ISBLANK(Qualification!Q768)),"",IF(Qualification!Z768=TRUE,INDEX(codetform,MATCH(Qualification!Q768,libtform,0)),Qualification!Q768))</f>
        <v/>
      </c>
      <c r="K758" s="26" t="str">
        <f t="shared" si="11"/>
        <v/>
      </c>
      <c r="L758" s="104" t="str">
        <f>IF(OR(A758="",ISBLANK(Qualification!R768)),"",Qualification!R768)</f>
        <v/>
      </c>
      <c r="M758" s="50" t="str">
        <f>IF(OR(A758="",ISBLANK(Qualification!S768)),"",Qualification!S768)</f>
        <v/>
      </c>
      <c r="N758" s="50" t="str">
        <f>IF(OR(A758="",ISBLANK(Qualification!T768)),"",IF(Qualification!AC768=TRUE,INDEX(coderesult,MATCH(Qualification!T768,libresult,0)),Qualification!T768))</f>
        <v/>
      </c>
      <c r="O758" s="50" t="str">
        <f>IF(OR(A758="",ISBLANK(Qualification!U768),Qualification!U768="-"),"",IF(ISNA(MATCH(Qualification!U768,libtwolang,0)),Qualification!U768,IF(Qualification!AC768=TRUE,INDEX(codetwolang,MATCH(Qualification!U768,libtwolang,0)),Qualification!U768)))</f>
        <v/>
      </c>
      <c r="P758" s="50" t="str">
        <f>IF(OR(A758="",ISBLANK(Qualification!V768)),"",Qualification!V768)</f>
        <v/>
      </c>
    </row>
    <row r="759" spans="1:16">
      <c r="A759" s="26" t="str">
        <f>IF(Qualification!$A769&lt;&gt;"",IF(Qualification!C769&lt;&gt;"",IF(Qualification!C769="LOC.ID",CONCATENATE("LOC.",Qualification!AG$12),Qualification!C769),""),"")</f>
        <v/>
      </c>
      <c r="B759" s="51" t="str">
        <f>IF(A759&lt;&gt;"",Qualification!J769,"")</f>
        <v/>
      </c>
      <c r="C759" s="26" t="str">
        <f>IF(A759&lt;&gt;"",IF(Qualification!E769=TRUE,INDEX(codesex,MATCH(Qualification!D769,libsex,0)),Qualification!D769),"")</f>
        <v/>
      </c>
      <c r="D759" s="104" t="str">
        <f>IF(OR(A759="",ISBLANK(Qualification!F769)),"",Qualification!F769)</f>
        <v/>
      </c>
      <c r="E759" s="26" t="str">
        <f>IF(A759&lt;&gt;"",IF(Qualification!I769=TRUE,IF(INDEX(codegem,MATCH(Qualification!H769,libgem,0))&lt;8000,INDEX(codegem,MATCH(Qualification!H769,libgem,0)),""),Qualification!H769),"")</f>
        <v/>
      </c>
      <c r="F759" s="26" t="str">
        <f>IF(A759&lt;&gt;"",IF(Qualification!I769=TRUE,INDEX(codegemhist,MATCH(Qualification!H769,libgem,0)),""),"")</f>
        <v/>
      </c>
      <c r="G759" s="26" t="str">
        <f>IF(A759&lt;&gt;"",IF(Qualification!I769=TRUE,IF(INDEX(codegem,MATCH(Qualification!H769,libgem,0))&gt;=8000,INDEX(codegem,MATCH(Qualification!H769,libgem,0)),""),Qualification!H769),"")</f>
        <v/>
      </c>
      <c r="H759" s="26" t="str">
        <f>IF(A759&lt;&gt;"",IF(Qualification!Y769=TRUE,INDEX(libcatidinst,MATCH(Qualification!P769,libinst,0)),""),"")</f>
        <v/>
      </c>
      <c r="I759" s="26" t="str">
        <f>IF(OR(A759="",ISBLANK(Qualification!P769)),"",IF(Qualification!Y769=TRUE,INDEX(codeinst,MATCH(Qualification!P769,libinst,0)),Qualification!P769))</f>
        <v/>
      </c>
      <c r="J759" s="26" t="str">
        <f>IF(OR(A759="",ISBLANK(Qualification!Q769)),"",IF(Qualification!Z769=TRUE,INDEX(codetform,MATCH(Qualification!Q769,libtform,0)),Qualification!Q769))</f>
        <v/>
      </c>
      <c r="K759" s="26" t="str">
        <f t="shared" si="11"/>
        <v/>
      </c>
      <c r="L759" s="104" t="str">
        <f>IF(OR(A759="",ISBLANK(Qualification!R769)),"",Qualification!R769)</f>
        <v/>
      </c>
      <c r="M759" s="50" t="str">
        <f>IF(OR(A759="",ISBLANK(Qualification!S769)),"",Qualification!S769)</f>
        <v/>
      </c>
      <c r="N759" s="50" t="str">
        <f>IF(OR(A759="",ISBLANK(Qualification!T769)),"",IF(Qualification!AC769=TRUE,INDEX(coderesult,MATCH(Qualification!T769,libresult,0)),Qualification!T769))</f>
        <v/>
      </c>
      <c r="O759" s="50" t="str">
        <f>IF(OR(A759="",ISBLANK(Qualification!U769),Qualification!U769="-"),"",IF(ISNA(MATCH(Qualification!U769,libtwolang,0)),Qualification!U769,IF(Qualification!AC769=TRUE,INDEX(codetwolang,MATCH(Qualification!U769,libtwolang,0)),Qualification!U769)))</f>
        <v/>
      </c>
      <c r="P759" s="50" t="str">
        <f>IF(OR(A759="",ISBLANK(Qualification!V769)),"",Qualification!V769)</f>
        <v/>
      </c>
    </row>
    <row r="760" spans="1:16">
      <c r="A760" s="26" t="str">
        <f>IF(Qualification!$A770&lt;&gt;"",IF(Qualification!C770&lt;&gt;"",IF(Qualification!C770="LOC.ID",CONCATENATE("LOC.",Qualification!AG$12),Qualification!C770),""),"")</f>
        <v/>
      </c>
      <c r="B760" s="51" t="str">
        <f>IF(A760&lt;&gt;"",Qualification!J770,"")</f>
        <v/>
      </c>
      <c r="C760" s="26" t="str">
        <f>IF(A760&lt;&gt;"",IF(Qualification!E770=TRUE,INDEX(codesex,MATCH(Qualification!D770,libsex,0)),Qualification!D770),"")</f>
        <v/>
      </c>
      <c r="D760" s="104" t="str">
        <f>IF(OR(A760="",ISBLANK(Qualification!F770)),"",Qualification!F770)</f>
        <v/>
      </c>
      <c r="E760" s="26" t="str">
        <f>IF(A760&lt;&gt;"",IF(Qualification!I770=TRUE,IF(INDEX(codegem,MATCH(Qualification!H770,libgem,0))&lt;8000,INDEX(codegem,MATCH(Qualification!H770,libgem,0)),""),Qualification!H770),"")</f>
        <v/>
      </c>
      <c r="F760" s="26" t="str">
        <f>IF(A760&lt;&gt;"",IF(Qualification!I770=TRUE,INDEX(codegemhist,MATCH(Qualification!H770,libgem,0)),""),"")</f>
        <v/>
      </c>
      <c r="G760" s="26" t="str">
        <f>IF(A760&lt;&gt;"",IF(Qualification!I770=TRUE,IF(INDEX(codegem,MATCH(Qualification!H770,libgem,0))&gt;=8000,INDEX(codegem,MATCH(Qualification!H770,libgem,0)),""),Qualification!H770),"")</f>
        <v/>
      </c>
      <c r="H760" s="26" t="str">
        <f>IF(A760&lt;&gt;"",IF(Qualification!Y770=TRUE,INDEX(libcatidinst,MATCH(Qualification!P770,libinst,0)),""),"")</f>
        <v/>
      </c>
      <c r="I760" s="26" t="str">
        <f>IF(OR(A760="",ISBLANK(Qualification!P770)),"",IF(Qualification!Y770=TRUE,INDEX(codeinst,MATCH(Qualification!P770,libinst,0)),Qualification!P770))</f>
        <v/>
      </c>
      <c r="J760" s="26" t="str">
        <f>IF(OR(A760="",ISBLANK(Qualification!Q770)),"",IF(Qualification!Z770=TRUE,INDEX(codetform,MATCH(Qualification!Q770,libtform,0)),Qualification!Q770))</f>
        <v/>
      </c>
      <c r="K760" s="26" t="str">
        <f t="shared" si="11"/>
        <v/>
      </c>
      <c r="L760" s="104" t="str">
        <f>IF(OR(A760="",ISBLANK(Qualification!R770)),"",Qualification!R770)</f>
        <v/>
      </c>
      <c r="M760" s="50" t="str">
        <f>IF(OR(A760="",ISBLANK(Qualification!S770)),"",Qualification!S770)</f>
        <v/>
      </c>
      <c r="N760" s="50" t="str">
        <f>IF(OR(A760="",ISBLANK(Qualification!T770)),"",IF(Qualification!AC770=TRUE,INDEX(coderesult,MATCH(Qualification!T770,libresult,0)),Qualification!T770))</f>
        <v/>
      </c>
      <c r="O760" s="50" t="str">
        <f>IF(OR(A760="",ISBLANK(Qualification!U770),Qualification!U770="-"),"",IF(ISNA(MATCH(Qualification!U770,libtwolang,0)),Qualification!U770,IF(Qualification!AC770=TRUE,INDEX(codetwolang,MATCH(Qualification!U770,libtwolang,0)),Qualification!U770)))</f>
        <v/>
      </c>
      <c r="P760" s="50" t="str">
        <f>IF(OR(A760="",ISBLANK(Qualification!V770)),"",Qualification!V770)</f>
        <v/>
      </c>
    </row>
    <row r="761" spans="1:16">
      <c r="A761" s="26" t="str">
        <f>IF(Qualification!$A771&lt;&gt;"",IF(Qualification!C771&lt;&gt;"",IF(Qualification!C771="LOC.ID",CONCATENATE("LOC.",Qualification!AG$12),Qualification!C771),""),"")</f>
        <v/>
      </c>
      <c r="B761" s="51" t="str">
        <f>IF(A761&lt;&gt;"",Qualification!J771,"")</f>
        <v/>
      </c>
      <c r="C761" s="26" t="str">
        <f>IF(A761&lt;&gt;"",IF(Qualification!E771=TRUE,INDEX(codesex,MATCH(Qualification!D771,libsex,0)),Qualification!D771),"")</f>
        <v/>
      </c>
      <c r="D761" s="104" t="str">
        <f>IF(OR(A761="",ISBLANK(Qualification!F771)),"",Qualification!F771)</f>
        <v/>
      </c>
      <c r="E761" s="26" t="str">
        <f>IF(A761&lt;&gt;"",IF(Qualification!I771=TRUE,IF(INDEX(codegem,MATCH(Qualification!H771,libgem,0))&lt;8000,INDEX(codegem,MATCH(Qualification!H771,libgem,0)),""),Qualification!H771),"")</f>
        <v/>
      </c>
      <c r="F761" s="26" t="str">
        <f>IF(A761&lt;&gt;"",IF(Qualification!I771=TRUE,INDEX(codegemhist,MATCH(Qualification!H771,libgem,0)),""),"")</f>
        <v/>
      </c>
      <c r="G761" s="26" t="str">
        <f>IF(A761&lt;&gt;"",IF(Qualification!I771=TRUE,IF(INDEX(codegem,MATCH(Qualification!H771,libgem,0))&gt;=8000,INDEX(codegem,MATCH(Qualification!H771,libgem,0)),""),Qualification!H771),"")</f>
        <v/>
      </c>
      <c r="H761" s="26" t="str">
        <f>IF(A761&lt;&gt;"",IF(Qualification!Y771=TRUE,INDEX(libcatidinst,MATCH(Qualification!P771,libinst,0)),""),"")</f>
        <v/>
      </c>
      <c r="I761" s="26" t="str">
        <f>IF(OR(A761="",ISBLANK(Qualification!P771)),"",IF(Qualification!Y771=TRUE,INDEX(codeinst,MATCH(Qualification!P771,libinst,0)),Qualification!P771))</f>
        <v/>
      </c>
      <c r="J761" s="26" t="str">
        <f>IF(OR(A761="",ISBLANK(Qualification!Q771)),"",IF(Qualification!Z771=TRUE,INDEX(codetform,MATCH(Qualification!Q771,libtform,0)),Qualification!Q771))</f>
        <v/>
      </c>
      <c r="K761" s="26" t="str">
        <f t="shared" si="11"/>
        <v/>
      </c>
      <c r="L761" s="104" t="str">
        <f>IF(OR(A761="",ISBLANK(Qualification!R771)),"",Qualification!R771)</f>
        <v/>
      </c>
      <c r="M761" s="50" t="str">
        <f>IF(OR(A761="",ISBLANK(Qualification!S771)),"",Qualification!S771)</f>
        <v/>
      </c>
      <c r="N761" s="50" t="str">
        <f>IF(OR(A761="",ISBLANK(Qualification!T771)),"",IF(Qualification!AC771=TRUE,INDEX(coderesult,MATCH(Qualification!T771,libresult,0)),Qualification!T771))</f>
        <v/>
      </c>
      <c r="O761" s="50" t="str">
        <f>IF(OR(A761="",ISBLANK(Qualification!U771),Qualification!U771="-"),"",IF(ISNA(MATCH(Qualification!U771,libtwolang,0)),Qualification!U771,IF(Qualification!AC771=TRUE,INDEX(codetwolang,MATCH(Qualification!U771,libtwolang,0)),Qualification!U771)))</f>
        <v/>
      </c>
      <c r="P761" s="50" t="str">
        <f>IF(OR(A761="",ISBLANK(Qualification!V771)),"",Qualification!V771)</f>
        <v/>
      </c>
    </row>
    <row r="762" spans="1:16">
      <c r="A762" s="26" t="str">
        <f>IF(Qualification!$A772&lt;&gt;"",IF(Qualification!C772&lt;&gt;"",IF(Qualification!C772="LOC.ID",CONCATENATE("LOC.",Qualification!AG$12),Qualification!C772),""),"")</f>
        <v/>
      </c>
      <c r="B762" s="51" t="str">
        <f>IF(A762&lt;&gt;"",Qualification!J772,"")</f>
        <v/>
      </c>
      <c r="C762" s="26" t="str">
        <f>IF(A762&lt;&gt;"",IF(Qualification!E772=TRUE,INDEX(codesex,MATCH(Qualification!D772,libsex,0)),Qualification!D772),"")</f>
        <v/>
      </c>
      <c r="D762" s="104" t="str">
        <f>IF(OR(A762="",ISBLANK(Qualification!F772)),"",Qualification!F772)</f>
        <v/>
      </c>
      <c r="E762" s="26" t="str">
        <f>IF(A762&lt;&gt;"",IF(Qualification!I772=TRUE,IF(INDEX(codegem,MATCH(Qualification!H772,libgem,0))&lt;8000,INDEX(codegem,MATCH(Qualification!H772,libgem,0)),""),Qualification!H772),"")</f>
        <v/>
      </c>
      <c r="F762" s="26" t="str">
        <f>IF(A762&lt;&gt;"",IF(Qualification!I772=TRUE,INDEX(codegemhist,MATCH(Qualification!H772,libgem,0)),""),"")</f>
        <v/>
      </c>
      <c r="G762" s="26" t="str">
        <f>IF(A762&lt;&gt;"",IF(Qualification!I772=TRUE,IF(INDEX(codegem,MATCH(Qualification!H772,libgem,0))&gt;=8000,INDEX(codegem,MATCH(Qualification!H772,libgem,0)),""),Qualification!H772),"")</f>
        <v/>
      </c>
      <c r="H762" s="26" t="str">
        <f>IF(A762&lt;&gt;"",IF(Qualification!Y772=TRUE,INDEX(libcatidinst,MATCH(Qualification!P772,libinst,0)),""),"")</f>
        <v/>
      </c>
      <c r="I762" s="26" t="str">
        <f>IF(OR(A762="",ISBLANK(Qualification!P772)),"",IF(Qualification!Y772=TRUE,INDEX(codeinst,MATCH(Qualification!P772,libinst,0)),Qualification!P772))</f>
        <v/>
      </c>
      <c r="J762" s="26" t="str">
        <f>IF(OR(A762="",ISBLANK(Qualification!Q772)),"",IF(Qualification!Z772=TRUE,INDEX(codetform,MATCH(Qualification!Q772,libtform,0)),Qualification!Q772))</f>
        <v/>
      </c>
      <c r="K762" s="26" t="str">
        <f t="shared" si="11"/>
        <v/>
      </c>
      <c r="L762" s="104" t="str">
        <f>IF(OR(A762="",ISBLANK(Qualification!R772)),"",Qualification!R772)</f>
        <v/>
      </c>
      <c r="M762" s="50" t="str">
        <f>IF(OR(A762="",ISBLANK(Qualification!S772)),"",Qualification!S772)</f>
        <v/>
      </c>
      <c r="N762" s="50" t="str">
        <f>IF(OR(A762="",ISBLANK(Qualification!T772)),"",IF(Qualification!AC772=TRUE,INDEX(coderesult,MATCH(Qualification!T772,libresult,0)),Qualification!T772))</f>
        <v/>
      </c>
      <c r="O762" s="50" t="str">
        <f>IF(OR(A762="",ISBLANK(Qualification!U772),Qualification!U772="-"),"",IF(ISNA(MATCH(Qualification!U772,libtwolang,0)),Qualification!U772,IF(Qualification!AC772=TRUE,INDEX(codetwolang,MATCH(Qualification!U772,libtwolang,0)),Qualification!U772)))</f>
        <v/>
      </c>
      <c r="P762" s="50" t="str">
        <f>IF(OR(A762="",ISBLANK(Qualification!V772)),"",Qualification!V772)</f>
        <v/>
      </c>
    </row>
    <row r="763" spans="1:16">
      <c r="A763" s="26" t="str">
        <f>IF(Qualification!$A773&lt;&gt;"",IF(Qualification!C773&lt;&gt;"",IF(Qualification!C773="LOC.ID",CONCATENATE("LOC.",Qualification!AG$12),Qualification!C773),""),"")</f>
        <v/>
      </c>
      <c r="B763" s="51" t="str">
        <f>IF(A763&lt;&gt;"",Qualification!J773,"")</f>
        <v/>
      </c>
      <c r="C763" s="26" t="str">
        <f>IF(A763&lt;&gt;"",IF(Qualification!E773=TRUE,INDEX(codesex,MATCH(Qualification!D773,libsex,0)),Qualification!D773),"")</f>
        <v/>
      </c>
      <c r="D763" s="104" t="str">
        <f>IF(OR(A763="",ISBLANK(Qualification!F773)),"",Qualification!F773)</f>
        <v/>
      </c>
      <c r="E763" s="26" t="str">
        <f>IF(A763&lt;&gt;"",IF(Qualification!I773=TRUE,IF(INDEX(codegem,MATCH(Qualification!H773,libgem,0))&lt;8000,INDEX(codegem,MATCH(Qualification!H773,libgem,0)),""),Qualification!H773),"")</f>
        <v/>
      </c>
      <c r="F763" s="26" t="str">
        <f>IF(A763&lt;&gt;"",IF(Qualification!I773=TRUE,INDEX(codegemhist,MATCH(Qualification!H773,libgem,0)),""),"")</f>
        <v/>
      </c>
      <c r="G763" s="26" t="str">
        <f>IF(A763&lt;&gt;"",IF(Qualification!I773=TRUE,IF(INDEX(codegem,MATCH(Qualification!H773,libgem,0))&gt;=8000,INDEX(codegem,MATCH(Qualification!H773,libgem,0)),""),Qualification!H773),"")</f>
        <v/>
      </c>
      <c r="H763" s="26" t="str">
        <f>IF(A763&lt;&gt;"",IF(Qualification!Y773=TRUE,INDEX(libcatidinst,MATCH(Qualification!P773,libinst,0)),""),"")</f>
        <v/>
      </c>
      <c r="I763" s="26" t="str">
        <f>IF(OR(A763="",ISBLANK(Qualification!P773)),"",IF(Qualification!Y773=TRUE,INDEX(codeinst,MATCH(Qualification!P773,libinst,0)),Qualification!P773))</f>
        <v/>
      </c>
      <c r="J763" s="26" t="str">
        <f>IF(OR(A763="",ISBLANK(Qualification!Q773)),"",IF(Qualification!Z773=TRUE,INDEX(codetform,MATCH(Qualification!Q773,libtform,0)),Qualification!Q773))</f>
        <v/>
      </c>
      <c r="K763" s="26" t="str">
        <f t="shared" si="11"/>
        <v/>
      </c>
      <c r="L763" s="104" t="str">
        <f>IF(OR(A763="",ISBLANK(Qualification!R773)),"",Qualification!R773)</f>
        <v/>
      </c>
      <c r="M763" s="50" t="str">
        <f>IF(OR(A763="",ISBLANK(Qualification!S773)),"",Qualification!S773)</f>
        <v/>
      </c>
      <c r="N763" s="50" t="str">
        <f>IF(OR(A763="",ISBLANK(Qualification!T773)),"",IF(Qualification!AC773=TRUE,INDEX(coderesult,MATCH(Qualification!T773,libresult,0)),Qualification!T773))</f>
        <v/>
      </c>
      <c r="O763" s="50" t="str">
        <f>IF(OR(A763="",ISBLANK(Qualification!U773),Qualification!U773="-"),"",IF(ISNA(MATCH(Qualification!U773,libtwolang,0)),Qualification!U773,IF(Qualification!AC773=TRUE,INDEX(codetwolang,MATCH(Qualification!U773,libtwolang,0)),Qualification!U773)))</f>
        <v/>
      </c>
      <c r="P763" s="50" t="str">
        <f>IF(OR(A763="",ISBLANK(Qualification!V773)),"",Qualification!V773)</f>
        <v/>
      </c>
    </row>
    <row r="764" spans="1:16">
      <c r="A764" s="26" t="str">
        <f>IF(Qualification!$A774&lt;&gt;"",IF(Qualification!C774&lt;&gt;"",IF(Qualification!C774="LOC.ID",CONCATENATE("LOC.",Qualification!AG$12),Qualification!C774),""),"")</f>
        <v/>
      </c>
      <c r="B764" s="51" t="str">
        <f>IF(A764&lt;&gt;"",Qualification!J774,"")</f>
        <v/>
      </c>
      <c r="C764" s="26" t="str">
        <f>IF(A764&lt;&gt;"",IF(Qualification!E774=TRUE,INDEX(codesex,MATCH(Qualification!D774,libsex,0)),Qualification!D774),"")</f>
        <v/>
      </c>
      <c r="D764" s="104" t="str">
        <f>IF(OR(A764="",ISBLANK(Qualification!F774)),"",Qualification!F774)</f>
        <v/>
      </c>
      <c r="E764" s="26" t="str">
        <f>IF(A764&lt;&gt;"",IF(Qualification!I774=TRUE,IF(INDEX(codegem,MATCH(Qualification!H774,libgem,0))&lt;8000,INDEX(codegem,MATCH(Qualification!H774,libgem,0)),""),Qualification!H774),"")</f>
        <v/>
      </c>
      <c r="F764" s="26" t="str">
        <f>IF(A764&lt;&gt;"",IF(Qualification!I774=TRUE,INDEX(codegemhist,MATCH(Qualification!H774,libgem,0)),""),"")</f>
        <v/>
      </c>
      <c r="G764" s="26" t="str">
        <f>IF(A764&lt;&gt;"",IF(Qualification!I774=TRUE,IF(INDEX(codegem,MATCH(Qualification!H774,libgem,0))&gt;=8000,INDEX(codegem,MATCH(Qualification!H774,libgem,0)),""),Qualification!H774),"")</f>
        <v/>
      </c>
      <c r="H764" s="26" t="str">
        <f>IF(A764&lt;&gt;"",IF(Qualification!Y774=TRUE,INDEX(libcatidinst,MATCH(Qualification!P774,libinst,0)),""),"")</f>
        <v/>
      </c>
      <c r="I764" s="26" t="str">
        <f>IF(OR(A764="",ISBLANK(Qualification!P774)),"",IF(Qualification!Y774=TRUE,INDEX(codeinst,MATCH(Qualification!P774,libinst,0)),Qualification!P774))</f>
        <v/>
      </c>
      <c r="J764" s="26" t="str">
        <f>IF(OR(A764="",ISBLANK(Qualification!Q774)),"",IF(Qualification!Z774=TRUE,INDEX(codetform,MATCH(Qualification!Q774,libtform,0)),Qualification!Q774))</f>
        <v/>
      </c>
      <c r="K764" s="26" t="str">
        <f t="shared" si="11"/>
        <v/>
      </c>
      <c r="L764" s="104" t="str">
        <f>IF(OR(A764="",ISBLANK(Qualification!R774)),"",Qualification!R774)</f>
        <v/>
      </c>
      <c r="M764" s="50" t="str">
        <f>IF(OR(A764="",ISBLANK(Qualification!S774)),"",Qualification!S774)</f>
        <v/>
      </c>
      <c r="N764" s="50" t="str">
        <f>IF(OR(A764="",ISBLANK(Qualification!T774)),"",IF(Qualification!AC774=TRUE,INDEX(coderesult,MATCH(Qualification!T774,libresult,0)),Qualification!T774))</f>
        <v/>
      </c>
      <c r="O764" s="50" t="str">
        <f>IF(OR(A764="",ISBLANK(Qualification!U774),Qualification!U774="-"),"",IF(ISNA(MATCH(Qualification!U774,libtwolang,0)),Qualification!U774,IF(Qualification!AC774=TRUE,INDEX(codetwolang,MATCH(Qualification!U774,libtwolang,0)),Qualification!U774)))</f>
        <v/>
      </c>
      <c r="P764" s="50" t="str">
        <f>IF(OR(A764="",ISBLANK(Qualification!V774)),"",Qualification!V774)</f>
        <v/>
      </c>
    </row>
    <row r="765" spans="1:16">
      <c r="A765" s="26" t="str">
        <f>IF(Qualification!$A775&lt;&gt;"",IF(Qualification!C775&lt;&gt;"",IF(Qualification!C775="LOC.ID",CONCATENATE("LOC.",Qualification!AG$12),Qualification!C775),""),"")</f>
        <v/>
      </c>
      <c r="B765" s="51" t="str">
        <f>IF(A765&lt;&gt;"",Qualification!J775,"")</f>
        <v/>
      </c>
      <c r="C765" s="26" t="str">
        <f>IF(A765&lt;&gt;"",IF(Qualification!E775=TRUE,INDEX(codesex,MATCH(Qualification!D775,libsex,0)),Qualification!D775),"")</f>
        <v/>
      </c>
      <c r="D765" s="104" t="str">
        <f>IF(OR(A765="",ISBLANK(Qualification!F775)),"",Qualification!F775)</f>
        <v/>
      </c>
      <c r="E765" s="26" t="str">
        <f>IF(A765&lt;&gt;"",IF(Qualification!I775=TRUE,IF(INDEX(codegem,MATCH(Qualification!H775,libgem,0))&lt;8000,INDEX(codegem,MATCH(Qualification!H775,libgem,0)),""),Qualification!H775),"")</f>
        <v/>
      </c>
      <c r="F765" s="26" t="str">
        <f>IF(A765&lt;&gt;"",IF(Qualification!I775=TRUE,INDEX(codegemhist,MATCH(Qualification!H775,libgem,0)),""),"")</f>
        <v/>
      </c>
      <c r="G765" s="26" t="str">
        <f>IF(A765&lt;&gt;"",IF(Qualification!I775=TRUE,IF(INDEX(codegem,MATCH(Qualification!H775,libgem,0))&gt;=8000,INDEX(codegem,MATCH(Qualification!H775,libgem,0)),""),Qualification!H775),"")</f>
        <v/>
      </c>
      <c r="H765" s="26" t="str">
        <f>IF(A765&lt;&gt;"",IF(Qualification!Y775=TRUE,INDEX(libcatidinst,MATCH(Qualification!P775,libinst,0)),""),"")</f>
        <v/>
      </c>
      <c r="I765" s="26" t="str">
        <f>IF(OR(A765="",ISBLANK(Qualification!P775)),"",IF(Qualification!Y775=TRUE,INDEX(codeinst,MATCH(Qualification!P775,libinst,0)),Qualification!P775))</f>
        <v/>
      </c>
      <c r="J765" s="26" t="str">
        <f>IF(OR(A765="",ISBLANK(Qualification!Q775)),"",IF(Qualification!Z775=TRUE,INDEX(codetform,MATCH(Qualification!Q775,libtform,0)),Qualification!Q775))</f>
        <v/>
      </c>
      <c r="K765" s="26" t="str">
        <f t="shared" si="11"/>
        <v/>
      </c>
      <c r="L765" s="104" t="str">
        <f>IF(OR(A765="",ISBLANK(Qualification!R775)),"",Qualification!R775)</f>
        <v/>
      </c>
      <c r="M765" s="50" t="str">
        <f>IF(OR(A765="",ISBLANK(Qualification!S775)),"",Qualification!S775)</f>
        <v/>
      </c>
      <c r="N765" s="50" t="str">
        <f>IF(OR(A765="",ISBLANK(Qualification!T775)),"",IF(Qualification!AC775=TRUE,INDEX(coderesult,MATCH(Qualification!T775,libresult,0)),Qualification!T775))</f>
        <v/>
      </c>
      <c r="O765" s="50" t="str">
        <f>IF(OR(A765="",ISBLANK(Qualification!U775),Qualification!U775="-"),"",IF(ISNA(MATCH(Qualification!U775,libtwolang,0)),Qualification!U775,IF(Qualification!AC775=TRUE,INDEX(codetwolang,MATCH(Qualification!U775,libtwolang,0)),Qualification!U775)))</f>
        <v/>
      </c>
      <c r="P765" s="50" t="str">
        <f>IF(OR(A765="",ISBLANK(Qualification!V775)),"",Qualification!V775)</f>
        <v/>
      </c>
    </row>
    <row r="766" spans="1:16">
      <c r="A766" s="26" t="str">
        <f>IF(Qualification!$A776&lt;&gt;"",IF(Qualification!C776&lt;&gt;"",IF(Qualification!C776="LOC.ID",CONCATENATE("LOC.",Qualification!AG$12),Qualification!C776),""),"")</f>
        <v/>
      </c>
      <c r="B766" s="51" t="str">
        <f>IF(A766&lt;&gt;"",Qualification!J776,"")</f>
        <v/>
      </c>
      <c r="C766" s="26" t="str">
        <f>IF(A766&lt;&gt;"",IF(Qualification!E776=TRUE,INDEX(codesex,MATCH(Qualification!D776,libsex,0)),Qualification!D776),"")</f>
        <v/>
      </c>
      <c r="D766" s="104" t="str">
        <f>IF(OR(A766="",ISBLANK(Qualification!F776)),"",Qualification!F776)</f>
        <v/>
      </c>
      <c r="E766" s="26" t="str">
        <f>IF(A766&lt;&gt;"",IF(Qualification!I776=TRUE,IF(INDEX(codegem,MATCH(Qualification!H776,libgem,0))&lt;8000,INDEX(codegem,MATCH(Qualification!H776,libgem,0)),""),Qualification!H776),"")</f>
        <v/>
      </c>
      <c r="F766" s="26" t="str">
        <f>IF(A766&lt;&gt;"",IF(Qualification!I776=TRUE,INDEX(codegemhist,MATCH(Qualification!H776,libgem,0)),""),"")</f>
        <v/>
      </c>
      <c r="G766" s="26" t="str">
        <f>IF(A766&lt;&gt;"",IF(Qualification!I776=TRUE,IF(INDEX(codegem,MATCH(Qualification!H776,libgem,0))&gt;=8000,INDEX(codegem,MATCH(Qualification!H776,libgem,0)),""),Qualification!H776),"")</f>
        <v/>
      </c>
      <c r="H766" s="26" t="str">
        <f>IF(A766&lt;&gt;"",IF(Qualification!Y776=TRUE,INDEX(libcatidinst,MATCH(Qualification!P776,libinst,0)),""),"")</f>
        <v/>
      </c>
      <c r="I766" s="26" t="str">
        <f>IF(OR(A766="",ISBLANK(Qualification!P776)),"",IF(Qualification!Y776=TRUE,INDEX(codeinst,MATCH(Qualification!P776,libinst,0)),Qualification!P776))</f>
        <v/>
      </c>
      <c r="J766" s="26" t="str">
        <f>IF(OR(A766="",ISBLANK(Qualification!Q776)),"",IF(Qualification!Z776=TRUE,INDEX(codetform,MATCH(Qualification!Q776,libtform,0)),Qualification!Q776))</f>
        <v/>
      </c>
      <c r="K766" s="26" t="str">
        <f t="shared" si="11"/>
        <v/>
      </c>
      <c r="L766" s="104" t="str">
        <f>IF(OR(A766="",ISBLANK(Qualification!R776)),"",Qualification!R776)</f>
        <v/>
      </c>
      <c r="M766" s="50" t="str">
        <f>IF(OR(A766="",ISBLANK(Qualification!S776)),"",Qualification!S776)</f>
        <v/>
      </c>
      <c r="N766" s="50" t="str">
        <f>IF(OR(A766="",ISBLANK(Qualification!T776)),"",IF(Qualification!AC776=TRUE,INDEX(coderesult,MATCH(Qualification!T776,libresult,0)),Qualification!T776))</f>
        <v/>
      </c>
      <c r="O766" s="50" t="str">
        <f>IF(OR(A766="",ISBLANK(Qualification!U776),Qualification!U776="-"),"",IF(ISNA(MATCH(Qualification!U776,libtwolang,0)),Qualification!U776,IF(Qualification!AC776=TRUE,INDEX(codetwolang,MATCH(Qualification!U776,libtwolang,0)),Qualification!U776)))</f>
        <v/>
      </c>
      <c r="P766" s="50" t="str">
        <f>IF(OR(A766="",ISBLANK(Qualification!V776)),"",Qualification!V776)</f>
        <v/>
      </c>
    </row>
    <row r="767" spans="1:16">
      <c r="A767" s="26" t="str">
        <f>IF(Qualification!$A777&lt;&gt;"",IF(Qualification!C777&lt;&gt;"",IF(Qualification!C777="LOC.ID",CONCATENATE("LOC.",Qualification!AG$12),Qualification!C777),""),"")</f>
        <v/>
      </c>
      <c r="B767" s="51" t="str">
        <f>IF(A767&lt;&gt;"",Qualification!J777,"")</f>
        <v/>
      </c>
      <c r="C767" s="26" t="str">
        <f>IF(A767&lt;&gt;"",IF(Qualification!E777=TRUE,INDEX(codesex,MATCH(Qualification!D777,libsex,0)),Qualification!D777),"")</f>
        <v/>
      </c>
      <c r="D767" s="104" t="str">
        <f>IF(OR(A767="",ISBLANK(Qualification!F777)),"",Qualification!F777)</f>
        <v/>
      </c>
      <c r="E767" s="26" t="str">
        <f>IF(A767&lt;&gt;"",IF(Qualification!I777=TRUE,IF(INDEX(codegem,MATCH(Qualification!H777,libgem,0))&lt;8000,INDEX(codegem,MATCH(Qualification!H777,libgem,0)),""),Qualification!H777),"")</f>
        <v/>
      </c>
      <c r="F767" s="26" t="str">
        <f>IF(A767&lt;&gt;"",IF(Qualification!I777=TRUE,INDEX(codegemhist,MATCH(Qualification!H777,libgem,0)),""),"")</f>
        <v/>
      </c>
      <c r="G767" s="26" t="str">
        <f>IF(A767&lt;&gt;"",IF(Qualification!I777=TRUE,IF(INDEX(codegem,MATCH(Qualification!H777,libgem,0))&gt;=8000,INDEX(codegem,MATCH(Qualification!H777,libgem,0)),""),Qualification!H777),"")</f>
        <v/>
      </c>
      <c r="H767" s="26" t="str">
        <f>IF(A767&lt;&gt;"",IF(Qualification!Y777=TRUE,INDEX(libcatidinst,MATCH(Qualification!P777,libinst,0)),""),"")</f>
        <v/>
      </c>
      <c r="I767" s="26" t="str">
        <f>IF(OR(A767="",ISBLANK(Qualification!P777)),"",IF(Qualification!Y777=TRUE,INDEX(codeinst,MATCH(Qualification!P777,libinst,0)),Qualification!P777))</f>
        <v/>
      </c>
      <c r="J767" s="26" t="str">
        <f>IF(OR(A767="",ISBLANK(Qualification!Q777)),"",IF(Qualification!Z777=TRUE,INDEX(codetform,MATCH(Qualification!Q777,libtform,0)),Qualification!Q777))</f>
        <v/>
      </c>
      <c r="K767" s="26" t="str">
        <f t="shared" si="11"/>
        <v/>
      </c>
      <c r="L767" s="104" t="str">
        <f>IF(OR(A767="",ISBLANK(Qualification!R777)),"",Qualification!R777)</f>
        <v/>
      </c>
      <c r="M767" s="50" t="str">
        <f>IF(OR(A767="",ISBLANK(Qualification!S777)),"",Qualification!S777)</f>
        <v/>
      </c>
      <c r="N767" s="50" t="str">
        <f>IF(OR(A767="",ISBLANK(Qualification!T777)),"",IF(Qualification!AC777=TRUE,INDEX(coderesult,MATCH(Qualification!T777,libresult,0)),Qualification!T777))</f>
        <v/>
      </c>
      <c r="O767" s="50" t="str">
        <f>IF(OR(A767="",ISBLANK(Qualification!U777),Qualification!U777="-"),"",IF(ISNA(MATCH(Qualification!U777,libtwolang,0)),Qualification!U777,IF(Qualification!AC777=TRUE,INDEX(codetwolang,MATCH(Qualification!U777,libtwolang,0)),Qualification!U777)))</f>
        <v/>
      </c>
      <c r="P767" s="50" t="str">
        <f>IF(OR(A767="",ISBLANK(Qualification!V777)),"",Qualification!V777)</f>
        <v/>
      </c>
    </row>
    <row r="768" spans="1:16">
      <c r="A768" s="26" t="str">
        <f>IF(Qualification!$A778&lt;&gt;"",IF(Qualification!C778&lt;&gt;"",IF(Qualification!C778="LOC.ID",CONCATENATE("LOC.",Qualification!AG$12),Qualification!C778),""),"")</f>
        <v/>
      </c>
      <c r="B768" s="51" t="str">
        <f>IF(A768&lt;&gt;"",Qualification!J778,"")</f>
        <v/>
      </c>
      <c r="C768" s="26" t="str">
        <f>IF(A768&lt;&gt;"",IF(Qualification!E778=TRUE,INDEX(codesex,MATCH(Qualification!D778,libsex,0)),Qualification!D778),"")</f>
        <v/>
      </c>
      <c r="D768" s="104" t="str">
        <f>IF(OR(A768="",ISBLANK(Qualification!F778)),"",Qualification!F778)</f>
        <v/>
      </c>
      <c r="E768" s="26" t="str">
        <f>IF(A768&lt;&gt;"",IF(Qualification!I778=TRUE,IF(INDEX(codegem,MATCH(Qualification!H778,libgem,0))&lt;8000,INDEX(codegem,MATCH(Qualification!H778,libgem,0)),""),Qualification!H778),"")</f>
        <v/>
      </c>
      <c r="F768" s="26" t="str">
        <f>IF(A768&lt;&gt;"",IF(Qualification!I778=TRUE,INDEX(codegemhist,MATCH(Qualification!H778,libgem,0)),""),"")</f>
        <v/>
      </c>
      <c r="G768" s="26" t="str">
        <f>IF(A768&lt;&gt;"",IF(Qualification!I778=TRUE,IF(INDEX(codegem,MATCH(Qualification!H778,libgem,0))&gt;=8000,INDEX(codegem,MATCH(Qualification!H778,libgem,0)),""),Qualification!H778),"")</f>
        <v/>
      </c>
      <c r="H768" s="26" t="str">
        <f>IF(A768&lt;&gt;"",IF(Qualification!Y778=TRUE,INDEX(libcatidinst,MATCH(Qualification!P778,libinst,0)),""),"")</f>
        <v/>
      </c>
      <c r="I768" s="26" t="str">
        <f>IF(OR(A768="",ISBLANK(Qualification!P778)),"",IF(Qualification!Y778=TRUE,INDEX(codeinst,MATCH(Qualification!P778,libinst,0)),Qualification!P778))</f>
        <v/>
      </c>
      <c r="J768" s="26" t="str">
        <f>IF(OR(A768="",ISBLANK(Qualification!Q778)),"",IF(Qualification!Z778=TRUE,INDEX(codetform,MATCH(Qualification!Q778,libtform,0)),Qualification!Q778))</f>
        <v/>
      </c>
      <c r="K768" s="26" t="str">
        <f t="shared" si="11"/>
        <v/>
      </c>
      <c r="L768" s="104" t="str">
        <f>IF(OR(A768="",ISBLANK(Qualification!R778)),"",Qualification!R778)</f>
        <v/>
      </c>
      <c r="M768" s="50" t="str">
        <f>IF(OR(A768="",ISBLANK(Qualification!S778)),"",Qualification!S778)</f>
        <v/>
      </c>
      <c r="N768" s="50" t="str">
        <f>IF(OR(A768="",ISBLANK(Qualification!T778)),"",IF(Qualification!AC778=TRUE,INDEX(coderesult,MATCH(Qualification!T778,libresult,0)),Qualification!T778))</f>
        <v/>
      </c>
      <c r="O768" s="50" t="str">
        <f>IF(OR(A768="",ISBLANK(Qualification!U778),Qualification!U778="-"),"",IF(ISNA(MATCH(Qualification!U778,libtwolang,0)),Qualification!U778,IF(Qualification!AC778=TRUE,INDEX(codetwolang,MATCH(Qualification!U778,libtwolang,0)),Qualification!U778)))</f>
        <v/>
      </c>
      <c r="P768" s="50" t="str">
        <f>IF(OR(A768="",ISBLANK(Qualification!V778)),"",Qualification!V778)</f>
        <v/>
      </c>
    </row>
    <row r="769" spans="1:16">
      <c r="A769" s="26" t="str">
        <f>IF(Qualification!$A779&lt;&gt;"",IF(Qualification!C779&lt;&gt;"",IF(Qualification!C779="LOC.ID",CONCATENATE("LOC.",Qualification!AG$12),Qualification!C779),""),"")</f>
        <v/>
      </c>
      <c r="B769" s="51" t="str">
        <f>IF(A769&lt;&gt;"",Qualification!J779,"")</f>
        <v/>
      </c>
      <c r="C769" s="26" t="str">
        <f>IF(A769&lt;&gt;"",IF(Qualification!E779=TRUE,INDEX(codesex,MATCH(Qualification!D779,libsex,0)),Qualification!D779),"")</f>
        <v/>
      </c>
      <c r="D769" s="104" t="str">
        <f>IF(OR(A769="",ISBLANK(Qualification!F779)),"",Qualification!F779)</f>
        <v/>
      </c>
      <c r="E769" s="26" t="str">
        <f>IF(A769&lt;&gt;"",IF(Qualification!I779=TRUE,IF(INDEX(codegem,MATCH(Qualification!H779,libgem,0))&lt;8000,INDEX(codegem,MATCH(Qualification!H779,libgem,0)),""),Qualification!H779),"")</f>
        <v/>
      </c>
      <c r="F769" s="26" t="str">
        <f>IF(A769&lt;&gt;"",IF(Qualification!I779=TRUE,INDEX(codegemhist,MATCH(Qualification!H779,libgem,0)),""),"")</f>
        <v/>
      </c>
      <c r="G769" s="26" t="str">
        <f>IF(A769&lt;&gt;"",IF(Qualification!I779=TRUE,IF(INDEX(codegem,MATCH(Qualification!H779,libgem,0))&gt;=8000,INDEX(codegem,MATCH(Qualification!H779,libgem,0)),""),Qualification!H779),"")</f>
        <v/>
      </c>
      <c r="H769" s="26" t="str">
        <f>IF(A769&lt;&gt;"",IF(Qualification!Y779=TRUE,INDEX(libcatidinst,MATCH(Qualification!P779,libinst,0)),""),"")</f>
        <v/>
      </c>
      <c r="I769" s="26" t="str">
        <f>IF(OR(A769="",ISBLANK(Qualification!P779)),"",IF(Qualification!Y779=TRUE,INDEX(codeinst,MATCH(Qualification!P779,libinst,0)),Qualification!P779))</f>
        <v/>
      </c>
      <c r="J769" s="26" t="str">
        <f>IF(OR(A769="",ISBLANK(Qualification!Q779)),"",IF(Qualification!Z779=TRUE,INDEX(codetform,MATCH(Qualification!Q779,libtform,0)),Qualification!Q779))</f>
        <v/>
      </c>
      <c r="K769" s="26" t="str">
        <f t="shared" si="11"/>
        <v/>
      </c>
      <c r="L769" s="104" t="str">
        <f>IF(OR(A769="",ISBLANK(Qualification!R779)),"",Qualification!R779)</f>
        <v/>
      </c>
      <c r="M769" s="50" t="str">
        <f>IF(OR(A769="",ISBLANK(Qualification!S779)),"",Qualification!S779)</f>
        <v/>
      </c>
      <c r="N769" s="50" t="str">
        <f>IF(OR(A769="",ISBLANK(Qualification!T779)),"",IF(Qualification!AC779=TRUE,INDEX(coderesult,MATCH(Qualification!T779,libresult,0)),Qualification!T779))</f>
        <v/>
      </c>
      <c r="O769" s="50" t="str">
        <f>IF(OR(A769="",ISBLANK(Qualification!U779),Qualification!U779="-"),"",IF(ISNA(MATCH(Qualification!U779,libtwolang,0)),Qualification!U779,IF(Qualification!AC779=TRUE,INDEX(codetwolang,MATCH(Qualification!U779,libtwolang,0)),Qualification!U779)))</f>
        <v/>
      </c>
      <c r="P769" s="50" t="str">
        <f>IF(OR(A769="",ISBLANK(Qualification!V779)),"",Qualification!V779)</f>
        <v/>
      </c>
    </row>
    <row r="770" spans="1:16">
      <c r="A770" s="26" t="str">
        <f>IF(Qualification!$A780&lt;&gt;"",IF(Qualification!C780&lt;&gt;"",IF(Qualification!C780="LOC.ID",CONCATENATE("LOC.",Qualification!AG$12),Qualification!C780),""),"")</f>
        <v/>
      </c>
      <c r="B770" s="51" t="str">
        <f>IF(A770&lt;&gt;"",Qualification!J780,"")</f>
        <v/>
      </c>
      <c r="C770" s="26" t="str">
        <f>IF(A770&lt;&gt;"",IF(Qualification!E780=TRUE,INDEX(codesex,MATCH(Qualification!D780,libsex,0)),Qualification!D780),"")</f>
        <v/>
      </c>
      <c r="D770" s="104" t="str">
        <f>IF(OR(A770="",ISBLANK(Qualification!F780)),"",Qualification!F780)</f>
        <v/>
      </c>
      <c r="E770" s="26" t="str">
        <f>IF(A770&lt;&gt;"",IF(Qualification!I780=TRUE,IF(INDEX(codegem,MATCH(Qualification!H780,libgem,0))&lt;8000,INDEX(codegem,MATCH(Qualification!H780,libgem,0)),""),Qualification!H780),"")</f>
        <v/>
      </c>
      <c r="F770" s="26" t="str">
        <f>IF(A770&lt;&gt;"",IF(Qualification!I780=TRUE,INDEX(codegemhist,MATCH(Qualification!H780,libgem,0)),""),"")</f>
        <v/>
      </c>
      <c r="G770" s="26" t="str">
        <f>IF(A770&lt;&gt;"",IF(Qualification!I780=TRUE,IF(INDEX(codegem,MATCH(Qualification!H780,libgem,0))&gt;=8000,INDEX(codegem,MATCH(Qualification!H780,libgem,0)),""),Qualification!H780),"")</f>
        <v/>
      </c>
      <c r="H770" s="26" t="str">
        <f>IF(A770&lt;&gt;"",IF(Qualification!Y780=TRUE,INDEX(libcatidinst,MATCH(Qualification!P780,libinst,0)),""),"")</f>
        <v/>
      </c>
      <c r="I770" s="26" t="str">
        <f>IF(OR(A770="",ISBLANK(Qualification!P780)),"",IF(Qualification!Y780=TRUE,INDEX(codeinst,MATCH(Qualification!P780,libinst,0)),Qualification!P780))</f>
        <v/>
      </c>
      <c r="J770" s="26" t="str">
        <f>IF(OR(A770="",ISBLANK(Qualification!Q780)),"",IF(Qualification!Z780=TRUE,INDEX(codetform,MATCH(Qualification!Q780,libtform,0)),Qualification!Q780))</f>
        <v/>
      </c>
      <c r="K770" s="26" t="str">
        <f t="shared" si="11"/>
        <v/>
      </c>
      <c r="L770" s="104" t="str">
        <f>IF(OR(A770="",ISBLANK(Qualification!R780)),"",Qualification!R780)</f>
        <v/>
      </c>
      <c r="M770" s="50" t="str">
        <f>IF(OR(A770="",ISBLANK(Qualification!S780)),"",Qualification!S780)</f>
        <v/>
      </c>
      <c r="N770" s="50" t="str">
        <f>IF(OR(A770="",ISBLANK(Qualification!T780)),"",IF(Qualification!AC780=TRUE,INDEX(coderesult,MATCH(Qualification!T780,libresult,0)),Qualification!T780))</f>
        <v/>
      </c>
      <c r="O770" s="50" t="str">
        <f>IF(OR(A770="",ISBLANK(Qualification!U780),Qualification!U780="-"),"",IF(ISNA(MATCH(Qualification!U780,libtwolang,0)),Qualification!U780,IF(Qualification!AC780=TRUE,INDEX(codetwolang,MATCH(Qualification!U780,libtwolang,0)),Qualification!U780)))</f>
        <v/>
      </c>
      <c r="P770" s="50" t="str">
        <f>IF(OR(A770="",ISBLANK(Qualification!V780)),"",Qualification!V780)</f>
        <v/>
      </c>
    </row>
    <row r="771" spans="1:16">
      <c r="A771" s="26" t="str">
        <f>IF(Qualification!$A781&lt;&gt;"",IF(Qualification!C781&lt;&gt;"",IF(Qualification!C781="LOC.ID",CONCATENATE("LOC.",Qualification!AG$12),Qualification!C781),""),"")</f>
        <v/>
      </c>
      <c r="B771" s="51" t="str">
        <f>IF(A771&lt;&gt;"",Qualification!J781,"")</f>
        <v/>
      </c>
      <c r="C771" s="26" t="str">
        <f>IF(A771&lt;&gt;"",IF(Qualification!E781=TRUE,INDEX(codesex,MATCH(Qualification!D781,libsex,0)),Qualification!D781),"")</f>
        <v/>
      </c>
      <c r="D771" s="104" t="str">
        <f>IF(OR(A771="",ISBLANK(Qualification!F781)),"",Qualification!F781)</f>
        <v/>
      </c>
      <c r="E771" s="26" t="str">
        <f>IF(A771&lt;&gt;"",IF(Qualification!I781=TRUE,IF(INDEX(codegem,MATCH(Qualification!H781,libgem,0))&lt;8000,INDEX(codegem,MATCH(Qualification!H781,libgem,0)),""),Qualification!H781),"")</f>
        <v/>
      </c>
      <c r="F771" s="26" t="str">
        <f>IF(A771&lt;&gt;"",IF(Qualification!I781=TRUE,INDEX(codegemhist,MATCH(Qualification!H781,libgem,0)),""),"")</f>
        <v/>
      </c>
      <c r="G771" s="26" t="str">
        <f>IF(A771&lt;&gt;"",IF(Qualification!I781=TRUE,IF(INDEX(codegem,MATCH(Qualification!H781,libgem,0))&gt;=8000,INDEX(codegem,MATCH(Qualification!H781,libgem,0)),""),Qualification!H781),"")</f>
        <v/>
      </c>
      <c r="H771" s="26" t="str">
        <f>IF(A771&lt;&gt;"",IF(Qualification!Y781=TRUE,INDEX(libcatidinst,MATCH(Qualification!P781,libinst,0)),""),"")</f>
        <v/>
      </c>
      <c r="I771" s="26" t="str">
        <f>IF(OR(A771="",ISBLANK(Qualification!P781)),"",IF(Qualification!Y781=TRUE,INDEX(codeinst,MATCH(Qualification!P781,libinst,0)),Qualification!P781))</f>
        <v/>
      </c>
      <c r="J771" s="26" t="str">
        <f>IF(OR(A771="",ISBLANK(Qualification!Q781)),"",IF(Qualification!Z781=TRUE,INDEX(codetform,MATCH(Qualification!Q781,libtform,0)),Qualification!Q781))</f>
        <v/>
      </c>
      <c r="K771" s="26" t="str">
        <f t="shared" ref="K771:K834" si="12">IF(A771="","",2)</f>
        <v/>
      </c>
      <c r="L771" s="104" t="str">
        <f>IF(OR(A771="",ISBLANK(Qualification!R781)),"",Qualification!R781)</f>
        <v/>
      </c>
      <c r="M771" s="50" t="str">
        <f>IF(OR(A771="",ISBLANK(Qualification!S781)),"",Qualification!S781)</f>
        <v/>
      </c>
      <c r="N771" s="50" t="str">
        <f>IF(OR(A771="",ISBLANK(Qualification!T781)),"",IF(Qualification!AC781=TRUE,INDEX(coderesult,MATCH(Qualification!T781,libresult,0)),Qualification!T781))</f>
        <v/>
      </c>
      <c r="O771" s="50" t="str">
        <f>IF(OR(A771="",ISBLANK(Qualification!U781),Qualification!U781="-"),"",IF(ISNA(MATCH(Qualification!U781,libtwolang,0)),Qualification!U781,IF(Qualification!AC781=TRUE,INDEX(codetwolang,MATCH(Qualification!U781,libtwolang,0)),Qualification!U781)))</f>
        <v/>
      </c>
      <c r="P771" s="50" t="str">
        <f>IF(OR(A771="",ISBLANK(Qualification!V781)),"",Qualification!V781)</f>
        <v/>
      </c>
    </row>
    <row r="772" spans="1:16">
      <c r="A772" s="26" t="str">
        <f>IF(Qualification!$A782&lt;&gt;"",IF(Qualification!C782&lt;&gt;"",IF(Qualification!C782="LOC.ID",CONCATENATE("LOC.",Qualification!AG$12),Qualification!C782),""),"")</f>
        <v/>
      </c>
      <c r="B772" s="51" t="str">
        <f>IF(A772&lt;&gt;"",Qualification!J782,"")</f>
        <v/>
      </c>
      <c r="C772" s="26" t="str">
        <f>IF(A772&lt;&gt;"",IF(Qualification!E782=TRUE,INDEX(codesex,MATCH(Qualification!D782,libsex,0)),Qualification!D782),"")</f>
        <v/>
      </c>
      <c r="D772" s="104" t="str">
        <f>IF(OR(A772="",ISBLANK(Qualification!F782)),"",Qualification!F782)</f>
        <v/>
      </c>
      <c r="E772" s="26" t="str">
        <f>IF(A772&lt;&gt;"",IF(Qualification!I782=TRUE,IF(INDEX(codegem,MATCH(Qualification!H782,libgem,0))&lt;8000,INDEX(codegem,MATCH(Qualification!H782,libgem,0)),""),Qualification!H782),"")</f>
        <v/>
      </c>
      <c r="F772" s="26" t="str">
        <f>IF(A772&lt;&gt;"",IF(Qualification!I782=TRUE,INDEX(codegemhist,MATCH(Qualification!H782,libgem,0)),""),"")</f>
        <v/>
      </c>
      <c r="G772" s="26" t="str">
        <f>IF(A772&lt;&gt;"",IF(Qualification!I782=TRUE,IF(INDEX(codegem,MATCH(Qualification!H782,libgem,0))&gt;=8000,INDEX(codegem,MATCH(Qualification!H782,libgem,0)),""),Qualification!H782),"")</f>
        <v/>
      </c>
      <c r="H772" s="26" t="str">
        <f>IF(A772&lt;&gt;"",IF(Qualification!Y782=TRUE,INDEX(libcatidinst,MATCH(Qualification!P782,libinst,0)),""),"")</f>
        <v/>
      </c>
      <c r="I772" s="26" t="str">
        <f>IF(OR(A772="",ISBLANK(Qualification!P782)),"",IF(Qualification!Y782=TRUE,INDEX(codeinst,MATCH(Qualification!P782,libinst,0)),Qualification!P782))</f>
        <v/>
      </c>
      <c r="J772" s="26" t="str">
        <f>IF(OR(A772="",ISBLANK(Qualification!Q782)),"",IF(Qualification!Z782=TRUE,INDEX(codetform,MATCH(Qualification!Q782,libtform,0)),Qualification!Q782))</f>
        <v/>
      </c>
      <c r="K772" s="26" t="str">
        <f t="shared" si="12"/>
        <v/>
      </c>
      <c r="L772" s="104" t="str">
        <f>IF(OR(A772="",ISBLANK(Qualification!R782)),"",Qualification!R782)</f>
        <v/>
      </c>
      <c r="M772" s="50" t="str">
        <f>IF(OR(A772="",ISBLANK(Qualification!S782)),"",Qualification!S782)</f>
        <v/>
      </c>
      <c r="N772" s="50" t="str">
        <f>IF(OR(A772="",ISBLANK(Qualification!T782)),"",IF(Qualification!AC782=TRUE,INDEX(coderesult,MATCH(Qualification!T782,libresult,0)),Qualification!T782))</f>
        <v/>
      </c>
      <c r="O772" s="50" t="str">
        <f>IF(OR(A772="",ISBLANK(Qualification!U782),Qualification!U782="-"),"",IF(ISNA(MATCH(Qualification!U782,libtwolang,0)),Qualification!U782,IF(Qualification!AC782=TRUE,INDEX(codetwolang,MATCH(Qualification!U782,libtwolang,0)),Qualification!U782)))</f>
        <v/>
      </c>
      <c r="P772" s="50" t="str">
        <f>IF(OR(A772="",ISBLANK(Qualification!V782)),"",Qualification!V782)</f>
        <v/>
      </c>
    </row>
    <row r="773" spans="1:16">
      <c r="A773" s="26" t="str">
        <f>IF(Qualification!$A783&lt;&gt;"",IF(Qualification!C783&lt;&gt;"",IF(Qualification!C783="LOC.ID",CONCATENATE("LOC.",Qualification!AG$12),Qualification!C783),""),"")</f>
        <v/>
      </c>
      <c r="B773" s="51" t="str">
        <f>IF(A773&lt;&gt;"",Qualification!J783,"")</f>
        <v/>
      </c>
      <c r="C773" s="26" t="str">
        <f>IF(A773&lt;&gt;"",IF(Qualification!E783=TRUE,INDEX(codesex,MATCH(Qualification!D783,libsex,0)),Qualification!D783),"")</f>
        <v/>
      </c>
      <c r="D773" s="104" t="str">
        <f>IF(OR(A773="",ISBLANK(Qualification!F783)),"",Qualification!F783)</f>
        <v/>
      </c>
      <c r="E773" s="26" t="str">
        <f>IF(A773&lt;&gt;"",IF(Qualification!I783=TRUE,IF(INDEX(codegem,MATCH(Qualification!H783,libgem,0))&lt;8000,INDEX(codegem,MATCH(Qualification!H783,libgem,0)),""),Qualification!H783),"")</f>
        <v/>
      </c>
      <c r="F773" s="26" t="str">
        <f>IF(A773&lt;&gt;"",IF(Qualification!I783=TRUE,INDEX(codegemhist,MATCH(Qualification!H783,libgem,0)),""),"")</f>
        <v/>
      </c>
      <c r="G773" s="26" t="str">
        <f>IF(A773&lt;&gt;"",IF(Qualification!I783=TRUE,IF(INDEX(codegem,MATCH(Qualification!H783,libgem,0))&gt;=8000,INDEX(codegem,MATCH(Qualification!H783,libgem,0)),""),Qualification!H783),"")</f>
        <v/>
      </c>
      <c r="H773" s="26" t="str">
        <f>IF(A773&lt;&gt;"",IF(Qualification!Y783=TRUE,INDEX(libcatidinst,MATCH(Qualification!P783,libinst,0)),""),"")</f>
        <v/>
      </c>
      <c r="I773" s="26" t="str">
        <f>IF(OR(A773="",ISBLANK(Qualification!P783)),"",IF(Qualification!Y783=TRUE,INDEX(codeinst,MATCH(Qualification!P783,libinst,0)),Qualification!P783))</f>
        <v/>
      </c>
      <c r="J773" s="26" t="str">
        <f>IF(OR(A773="",ISBLANK(Qualification!Q783)),"",IF(Qualification!Z783=TRUE,INDEX(codetform,MATCH(Qualification!Q783,libtform,0)),Qualification!Q783))</f>
        <v/>
      </c>
      <c r="K773" s="26" t="str">
        <f t="shared" si="12"/>
        <v/>
      </c>
      <c r="L773" s="104" t="str">
        <f>IF(OR(A773="",ISBLANK(Qualification!R783)),"",Qualification!R783)</f>
        <v/>
      </c>
      <c r="M773" s="50" t="str">
        <f>IF(OR(A773="",ISBLANK(Qualification!S783)),"",Qualification!S783)</f>
        <v/>
      </c>
      <c r="N773" s="50" t="str">
        <f>IF(OR(A773="",ISBLANK(Qualification!T783)),"",IF(Qualification!AC783=TRUE,INDEX(coderesult,MATCH(Qualification!T783,libresult,0)),Qualification!T783))</f>
        <v/>
      </c>
      <c r="O773" s="50" t="str">
        <f>IF(OR(A773="",ISBLANK(Qualification!U783),Qualification!U783="-"),"",IF(ISNA(MATCH(Qualification!U783,libtwolang,0)),Qualification!U783,IF(Qualification!AC783=TRUE,INDEX(codetwolang,MATCH(Qualification!U783,libtwolang,0)),Qualification!U783)))</f>
        <v/>
      </c>
      <c r="P773" s="50" t="str">
        <f>IF(OR(A773="",ISBLANK(Qualification!V783)),"",Qualification!V783)</f>
        <v/>
      </c>
    </row>
    <row r="774" spans="1:16">
      <c r="A774" s="26" t="str">
        <f>IF(Qualification!$A784&lt;&gt;"",IF(Qualification!C784&lt;&gt;"",IF(Qualification!C784="LOC.ID",CONCATENATE("LOC.",Qualification!AG$12),Qualification!C784),""),"")</f>
        <v/>
      </c>
      <c r="B774" s="51" t="str">
        <f>IF(A774&lt;&gt;"",Qualification!J784,"")</f>
        <v/>
      </c>
      <c r="C774" s="26" t="str">
        <f>IF(A774&lt;&gt;"",IF(Qualification!E784=TRUE,INDEX(codesex,MATCH(Qualification!D784,libsex,0)),Qualification!D784),"")</f>
        <v/>
      </c>
      <c r="D774" s="104" t="str">
        <f>IF(OR(A774="",ISBLANK(Qualification!F784)),"",Qualification!F784)</f>
        <v/>
      </c>
      <c r="E774" s="26" t="str">
        <f>IF(A774&lt;&gt;"",IF(Qualification!I784=TRUE,IF(INDEX(codegem,MATCH(Qualification!H784,libgem,0))&lt;8000,INDEX(codegem,MATCH(Qualification!H784,libgem,0)),""),Qualification!H784),"")</f>
        <v/>
      </c>
      <c r="F774" s="26" t="str">
        <f>IF(A774&lt;&gt;"",IF(Qualification!I784=TRUE,INDEX(codegemhist,MATCH(Qualification!H784,libgem,0)),""),"")</f>
        <v/>
      </c>
      <c r="G774" s="26" t="str">
        <f>IF(A774&lt;&gt;"",IF(Qualification!I784=TRUE,IF(INDEX(codegem,MATCH(Qualification!H784,libgem,0))&gt;=8000,INDEX(codegem,MATCH(Qualification!H784,libgem,0)),""),Qualification!H784),"")</f>
        <v/>
      </c>
      <c r="H774" s="26" t="str">
        <f>IF(A774&lt;&gt;"",IF(Qualification!Y784=TRUE,INDEX(libcatidinst,MATCH(Qualification!P784,libinst,0)),""),"")</f>
        <v/>
      </c>
      <c r="I774" s="26" t="str">
        <f>IF(OR(A774="",ISBLANK(Qualification!P784)),"",IF(Qualification!Y784=TRUE,INDEX(codeinst,MATCH(Qualification!P784,libinst,0)),Qualification!P784))</f>
        <v/>
      </c>
      <c r="J774" s="26" t="str">
        <f>IF(OR(A774="",ISBLANK(Qualification!Q784)),"",IF(Qualification!Z784=TRUE,INDEX(codetform,MATCH(Qualification!Q784,libtform,0)),Qualification!Q784))</f>
        <v/>
      </c>
      <c r="K774" s="26" t="str">
        <f t="shared" si="12"/>
        <v/>
      </c>
      <c r="L774" s="104" t="str">
        <f>IF(OR(A774="",ISBLANK(Qualification!R784)),"",Qualification!R784)</f>
        <v/>
      </c>
      <c r="M774" s="50" t="str">
        <f>IF(OR(A774="",ISBLANK(Qualification!S784)),"",Qualification!S784)</f>
        <v/>
      </c>
      <c r="N774" s="50" t="str">
        <f>IF(OR(A774="",ISBLANK(Qualification!T784)),"",IF(Qualification!AC784=TRUE,INDEX(coderesult,MATCH(Qualification!T784,libresult,0)),Qualification!T784))</f>
        <v/>
      </c>
      <c r="O774" s="50" t="str">
        <f>IF(OR(A774="",ISBLANK(Qualification!U784),Qualification!U784="-"),"",IF(ISNA(MATCH(Qualification!U784,libtwolang,0)),Qualification!U784,IF(Qualification!AC784=TRUE,INDEX(codetwolang,MATCH(Qualification!U784,libtwolang,0)),Qualification!U784)))</f>
        <v/>
      </c>
      <c r="P774" s="50" t="str">
        <f>IF(OR(A774="",ISBLANK(Qualification!V784)),"",Qualification!V784)</f>
        <v/>
      </c>
    </row>
    <row r="775" spans="1:16">
      <c r="A775" s="26" t="str">
        <f>IF(Qualification!$A785&lt;&gt;"",IF(Qualification!C785&lt;&gt;"",IF(Qualification!C785="LOC.ID",CONCATENATE("LOC.",Qualification!AG$12),Qualification!C785),""),"")</f>
        <v/>
      </c>
      <c r="B775" s="51" t="str">
        <f>IF(A775&lt;&gt;"",Qualification!J785,"")</f>
        <v/>
      </c>
      <c r="C775" s="26" t="str">
        <f>IF(A775&lt;&gt;"",IF(Qualification!E785=TRUE,INDEX(codesex,MATCH(Qualification!D785,libsex,0)),Qualification!D785),"")</f>
        <v/>
      </c>
      <c r="D775" s="104" t="str">
        <f>IF(OR(A775="",ISBLANK(Qualification!F785)),"",Qualification!F785)</f>
        <v/>
      </c>
      <c r="E775" s="26" t="str">
        <f>IF(A775&lt;&gt;"",IF(Qualification!I785=TRUE,IF(INDEX(codegem,MATCH(Qualification!H785,libgem,0))&lt;8000,INDEX(codegem,MATCH(Qualification!H785,libgem,0)),""),Qualification!H785),"")</f>
        <v/>
      </c>
      <c r="F775" s="26" t="str">
        <f>IF(A775&lt;&gt;"",IF(Qualification!I785=TRUE,INDEX(codegemhist,MATCH(Qualification!H785,libgem,0)),""),"")</f>
        <v/>
      </c>
      <c r="G775" s="26" t="str">
        <f>IF(A775&lt;&gt;"",IF(Qualification!I785=TRUE,IF(INDEX(codegem,MATCH(Qualification!H785,libgem,0))&gt;=8000,INDEX(codegem,MATCH(Qualification!H785,libgem,0)),""),Qualification!H785),"")</f>
        <v/>
      </c>
      <c r="H775" s="26" t="str">
        <f>IF(A775&lt;&gt;"",IF(Qualification!Y785=TRUE,INDEX(libcatidinst,MATCH(Qualification!P785,libinst,0)),""),"")</f>
        <v/>
      </c>
      <c r="I775" s="26" t="str">
        <f>IF(OR(A775="",ISBLANK(Qualification!P785)),"",IF(Qualification!Y785=TRUE,INDEX(codeinst,MATCH(Qualification!P785,libinst,0)),Qualification!P785))</f>
        <v/>
      </c>
      <c r="J775" s="26" t="str">
        <f>IF(OR(A775="",ISBLANK(Qualification!Q785)),"",IF(Qualification!Z785=TRUE,INDEX(codetform,MATCH(Qualification!Q785,libtform,0)),Qualification!Q785))</f>
        <v/>
      </c>
      <c r="K775" s="26" t="str">
        <f t="shared" si="12"/>
        <v/>
      </c>
      <c r="L775" s="104" t="str">
        <f>IF(OR(A775="",ISBLANK(Qualification!R785)),"",Qualification!R785)</f>
        <v/>
      </c>
      <c r="M775" s="50" t="str">
        <f>IF(OR(A775="",ISBLANK(Qualification!S785)),"",Qualification!S785)</f>
        <v/>
      </c>
      <c r="N775" s="50" t="str">
        <f>IF(OR(A775="",ISBLANK(Qualification!T785)),"",IF(Qualification!AC785=TRUE,INDEX(coderesult,MATCH(Qualification!T785,libresult,0)),Qualification!T785))</f>
        <v/>
      </c>
      <c r="O775" s="50" t="str">
        <f>IF(OR(A775="",ISBLANK(Qualification!U785),Qualification!U785="-"),"",IF(ISNA(MATCH(Qualification!U785,libtwolang,0)),Qualification!U785,IF(Qualification!AC785=TRUE,INDEX(codetwolang,MATCH(Qualification!U785,libtwolang,0)),Qualification!U785)))</f>
        <v/>
      </c>
      <c r="P775" s="50" t="str">
        <f>IF(OR(A775="",ISBLANK(Qualification!V785)),"",Qualification!V785)</f>
        <v/>
      </c>
    </row>
    <row r="776" spans="1:16">
      <c r="A776" s="26" t="str">
        <f>IF(Qualification!$A786&lt;&gt;"",IF(Qualification!C786&lt;&gt;"",IF(Qualification!C786="LOC.ID",CONCATENATE("LOC.",Qualification!AG$12),Qualification!C786),""),"")</f>
        <v/>
      </c>
      <c r="B776" s="51" t="str">
        <f>IF(A776&lt;&gt;"",Qualification!J786,"")</f>
        <v/>
      </c>
      <c r="C776" s="26" t="str">
        <f>IF(A776&lt;&gt;"",IF(Qualification!E786=TRUE,INDEX(codesex,MATCH(Qualification!D786,libsex,0)),Qualification!D786),"")</f>
        <v/>
      </c>
      <c r="D776" s="104" t="str">
        <f>IF(OR(A776="",ISBLANK(Qualification!F786)),"",Qualification!F786)</f>
        <v/>
      </c>
      <c r="E776" s="26" t="str">
        <f>IF(A776&lt;&gt;"",IF(Qualification!I786=TRUE,IF(INDEX(codegem,MATCH(Qualification!H786,libgem,0))&lt;8000,INDEX(codegem,MATCH(Qualification!H786,libgem,0)),""),Qualification!H786),"")</f>
        <v/>
      </c>
      <c r="F776" s="26" t="str">
        <f>IF(A776&lt;&gt;"",IF(Qualification!I786=TRUE,INDEX(codegemhist,MATCH(Qualification!H786,libgem,0)),""),"")</f>
        <v/>
      </c>
      <c r="G776" s="26" t="str">
        <f>IF(A776&lt;&gt;"",IF(Qualification!I786=TRUE,IF(INDEX(codegem,MATCH(Qualification!H786,libgem,0))&gt;=8000,INDEX(codegem,MATCH(Qualification!H786,libgem,0)),""),Qualification!H786),"")</f>
        <v/>
      </c>
      <c r="H776" s="26" t="str">
        <f>IF(A776&lt;&gt;"",IF(Qualification!Y786=TRUE,INDEX(libcatidinst,MATCH(Qualification!P786,libinst,0)),""),"")</f>
        <v/>
      </c>
      <c r="I776" s="26" t="str">
        <f>IF(OR(A776="",ISBLANK(Qualification!P786)),"",IF(Qualification!Y786=TRUE,INDEX(codeinst,MATCH(Qualification!P786,libinst,0)),Qualification!P786))</f>
        <v/>
      </c>
      <c r="J776" s="26" t="str">
        <f>IF(OR(A776="",ISBLANK(Qualification!Q786)),"",IF(Qualification!Z786=TRUE,INDEX(codetform,MATCH(Qualification!Q786,libtform,0)),Qualification!Q786))</f>
        <v/>
      </c>
      <c r="K776" s="26" t="str">
        <f t="shared" si="12"/>
        <v/>
      </c>
      <c r="L776" s="104" t="str">
        <f>IF(OR(A776="",ISBLANK(Qualification!R786)),"",Qualification!R786)</f>
        <v/>
      </c>
      <c r="M776" s="50" t="str">
        <f>IF(OR(A776="",ISBLANK(Qualification!S786)),"",Qualification!S786)</f>
        <v/>
      </c>
      <c r="N776" s="50" t="str">
        <f>IF(OR(A776="",ISBLANK(Qualification!T786)),"",IF(Qualification!AC786=TRUE,INDEX(coderesult,MATCH(Qualification!T786,libresult,0)),Qualification!T786))</f>
        <v/>
      </c>
      <c r="O776" s="50" t="str">
        <f>IF(OR(A776="",ISBLANK(Qualification!U786),Qualification!U786="-"),"",IF(ISNA(MATCH(Qualification!U786,libtwolang,0)),Qualification!U786,IF(Qualification!AC786=TRUE,INDEX(codetwolang,MATCH(Qualification!U786,libtwolang,0)),Qualification!U786)))</f>
        <v/>
      </c>
      <c r="P776" s="50" t="str">
        <f>IF(OR(A776="",ISBLANK(Qualification!V786)),"",Qualification!V786)</f>
        <v/>
      </c>
    </row>
    <row r="777" spans="1:16">
      <c r="A777" s="26" t="str">
        <f>IF(Qualification!$A787&lt;&gt;"",IF(Qualification!C787&lt;&gt;"",IF(Qualification!C787="LOC.ID",CONCATENATE("LOC.",Qualification!AG$12),Qualification!C787),""),"")</f>
        <v/>
      </c>
      <c r="B777" s="51" t="str">
        <f>IF(A777&lt;&gt;"",Qualification!J787,"")</f>
        <v/>
      </c>
      <c r="C777" s="26" t="str">
        <f>IF(A777&lt;&gt;"",IF(Qualification!E787=TRUE,INDEX(codesex,MATCH(Qualification!D787,libsex,0)),Qualification!D787),"")</f>
        <v/>
      </c>
      <c r="D777" s="104" t="str">
        <f>IF(OR(A777="",ISBLANK(Qualification!F787)),"",Qualification!F787)</f>
        <v/>
      </c>
      <c r="E777" s="26" t="str">
        <f>IF(A777&lt;&gt;"",IF(Qualification!I787=TRUE,IF(INDEX(codegem,MATCH(Qualification!H787,libgem,0))&lt;8000,INDEX(codegem,MATCH(Qualification!H787,libgem,0)),""),Qualification!H787),"")</f>
        <v/>
      </c>
      <c r="F777" s="26" t="str">
        <f>IF(A777&lt;&gt;"",IF(Qualification!I787=TRUE,INDEX(codegemhist,MATCH(Qualification!H787,libgem,0)),""),"")</f>
        <v/>
      </c>
      <c r="G777" s="26" t="str">
        <f>IF(A777&lt;&gt;"",IF(Qualification!I787=TRUE,IF(INDEX(codegem,MATCH(Qualification!H787,libgem,0))&gt;=8000,INDEX(codegem,MATCH(Qualification!H787,libgem,0)),""),Qualification!H787),"")</f>
        <v/>
      </c>
      <c r="H777" s="26" t="str">
        <f>IF(A777&lt;&gt;"",IF(Qualification!Y787=TRUE,INDEX(libcatidinst,MATCH(Qualification!P787,libinst,0)),""),"")</f>
        <v/>
      </c>
      <c r="I777" s="26" t="str">
        <f>IF(OR(A777="",ISBLANK(Qualification!P787)),"",IF(Qualification!Y787=TRUE,INDEX(codeinst,MATCH(Qualification!P787,libinst,0)),Qualification!P787))</f>
        <v/>
      </c>
      <c r="J777" s="26" t="str">
        <f>IF(OR(A777="",ISBLANK(Qualification!Q787)),"",IF(Qualification!Z787=TRUE,INDEX(codetform,MATCH(Qualification!Q787,libtform,0)),Qualification!Q787))</f>
        <v/>
      </c>
      <c r="K777" s="26" t="str">
        <f t="shared" si="12"/>
        <v/>
      </c>
      <c r="L777" s="104" t="str">
        <f>IF(OR(A777="",ISBLANK(Qualification!R787)),"",Qualification!R787)</f>
        <v/>
      </c>
      <c r="M777" s="50" t="str">
        <f>IF(OR(A777="",ISBLANK(Qualification!S787)),"",Qualification!S787)</f>
        <v/>
      </c>
      <c r="N777" s="50" t="str">
        <f>IF(OR(A777="",ISBLANK(Qualification!T787)),"",IF(Qualification!AC787=TRUE,INDEX(coderesult,MATCH(Qualification!T787,libresult,0)),Qualification!T787))</f>
        <v/>
      </c>
      <c r="O777" s="50" t="str">
        <f>IF(OR(A777="",ISBLANK(Qualification!U787),Qualification!U787="-"),"",IF(ISNA(MATCH(Qualification!U787,libtwolang,0)),Qualification!U787,IF(Qualification!AC787=TRUE,INDEX(codetwolang,MATCH(Qualification!U787,libtwolang,0)),Qualification!U787)))</f>
        <v/>
      </c>
      <c r="P777" s="50" t="str">
        <f>IF(OR(A777="",ISBLANK(Qualification!V787)),"",Qualification!V787)</f>
        <v/>
      </c>
    </row>
    <row r="778" spans="1:16">
      <c r="A778" s="26" t="str">
        <f>IF(Qualification!$A788&lt;&gt;"",IF(Qualification!C788&lt;&gt;"",IF(Qualification!C788="LOC.ID",CONCATENATE("LOC.",Qualification!AG$12),Qualification!C788),""),"")</f>
        <v/>
      </c>
      <c r="B778" s="51" t="str">
        <f>IF(A778&lt;&gt;"",Qualification!J788,"")</f>
        <v/>
      </c>
      <c r="C778" s="26" t="str">
        <f>IF(A778&lt;&gt;"",IF(Qualification!E788=TRUE,INDEX(codesex,MATCH(Qualification!D788,libsex,0)),Qualification!D788),"")</f>
        <v/>
      </c>
      <c r="D778" s="104" t="str">
        <f>IF(OR(A778="",ISBLANK(Qualification!F788)),"",Qualification!F788)</f>
        <v/>
      </c>
      <c r="E778" s="26" t="str">
        <f>IF(A778&lt;&gt;"",IF(Qualification!I788=TRUE,IF(INDEX(codegem,MATCH(Qualification!H788,libgem,0))&lt;8000,INDEX(codegem,MATCH(Qualification!H788,libgem,0)),""),Qualification!H788),"")</f>
        <v/>
      </c>
      <c r="F778" s="26" t="str">
        <f>IF(A778&lt;&gt;"",IF(Qualification!I788=TRUE,INDEX(codegemhist,MATCH(Qualification!H788,libgem,0)),""),"")</f>
        <v/>
      </c>
      <c r="G778" s="26" t="str">
        <f>IF(A778&lt;&gt;"",IF(Qualification!I788=TRUE,IF(INDEX(codegem,MATCH(Qualification!H788,libgem,0))&gt;=8000,INDEX(codegem,MATCH(Qualification!H788,libgem,0)),""),Qualification!H788),"")</f>
        <v/>
      </c>
      <c r="H778" s="26" t="str">
        <f>IF(A778&lt;&gt;"",IF(Qualification!Y788=TRUE,INDEX(libcatidinst,MATCH(Qualification!P788,libinst,0)),""),"")</f>
        <v/>
      </c>
      <c r="I778" s="26" t="str">
        <f>IF(OR(A778="",ISBLANK(Qualification!P788)),"",IF(Qualification!Y788=TRUE,INDEX(codeinst,MATCH(Qualification!P788,libinst,0)),Qualification!P788))</f>
        <v/>
      </c>
      <c r="J778" s="26" t="str">
        <f>IF(OR(A778="",ISBLANK(Qualification!Q788)),"",IF(Qualification!Z788=TRUE,INDEX(codetform,MATCH(Qualification!Q788,libtform,0)),Qualification!Q788))</f>
        <v/>
      </c>
      <c r="K778" s="26" t="str">
        <f t="shared" si="12"/>
        <v/>
      </c>
      <c r="L778" s="104" t="str">
        <f>IF(OR(A778="",ISBLANK(Qualification!R788)),"",Qualification!R788)</f>
        <v/>
      </c>
      <c r="M778" s="50" t="str">
        <f>IF(OR(A778="",ISBLANK(Qualification!S788)),"",Qualification!S788)</f>
        <v/>
      </c>
      <c r="N778" s="50" t="str">
        <f>IF(OR(A778="",ISBLANK(Qualification!T788)),"",IF(Qualification!AC788=TRUE,INDEX(coderesult,MATCH(Qualification!T788,libresult,0)),Qualification!T788))</f>
        <v/>
      </c>
      <c r="O778" s="50" t="str">
        <f>IF(OR(A778="",ISBLANK(Qualification!U788),Qualification!U788="-"),"",IF(ISNA(MATCH(Qualification!U788,libtwolang,0)),Qualification!U788,IF(Qualification!AC788=TRUE,INDEX(codetwolang,MATCH(Qualification!U788,libtwolang,0)),Qualification!U788)))</f>
        <v/>
      </c>
      <c r="P778" s="50" t="str">
        <f>IF(OR(A778="",ISBLANK(Qualification!V788)),"",Qualification!V788)</f>
        <v/>
      </c>
    </row>
    <row r="779" spans="1:16">
      <c r="A779" s="26" t="str">
        <f>IF(Qualification!$A789&lt;&gt;"",IF(Qualification!C789&lt;&gt;"",IF(Qualification!C789="LOC.ID",CONCATENATE("LOC.",Qualification!AG$12),Qualification!C789),""),"")</f>
        <v/>
      </c>
      <c r="B779" s="51" t="str">
        <f>IF(A779&lt;&gt;"",Qualification!J789,"")</f>
        <v/>
      </c>
      <c r="C779" s="26" t="str">
        <f>IF(A779&lt;&gt;"",IF(Qualification!E789=TRUE,INDEX(codesex,MATCH(Qualification!D789,libsex,0)),Qualification!D789),"")</f>
        <v/>
      </c>
      <c r="D779" s="104" t="str">
        <f>IF(OR(A779="",ISBLANK(Qualification!F789)),"",Qualification!F789)</f>
        <v/>
      </c>
      <c r="E779" s="26" t="str">
        <f>IF(A779&lt;&gt;"",IF(Qualification!I789=TRUE,IF(INDEX(codegem,MATCH(Qualification!H789,libgem,0))&lt;8000,INDEX(codegem,MATCH(Qualification!H789,libgem,0)),""),Qualification!H789),"")</f>
        <v/>
      </c>
      <c r="F779" s="26" t="str">
        <f>IF(A779&lt;&gt;"",IF(Qualification!I789=TRUE,INDEX(codegemhist,MATCH(Qualification!H789,libgem,0)),""),"")</f>
        <v/>
      </c>
      <c r="G779" s="26" t="str">
        <f>IF(A779&lt;&gt;"",IF(Qualification!I789=TRUE,IF(INDEX(codegem,MATCH(Qualification!H789,libgem,0))&gt;=8000,INDEX(codegem,MATCH(Qualification!H789,libgem,0)),""),Qualification!H789),"")</f>
        <v/>
      </c>
      <c r="H779" s="26" t="str">
        <f>IF(A779&lt;&gt;"",IF(Qualification!Y789=TRUE,INDEX(libcatidinst,MATCH(Qualification!P789,libinst,0)),""),"")</f>
        <v/>
      </c>
      <c r="I779" s="26" t="str">
        <f>IF(OR(A779="",ISBLANK(Qualification!P789)),"",IF(Qualification!Y789=TRUE,INDEX(codeinst,MATCH(Qualification!P789,libinst,0)),Qualification!P789))</f>
        <v/>
      </c>
      <c r="J779" s="26" t="str">
        <f>IF(OR(A779="",ISBLANK(Qualification!Q789)),"",IF(Qualification!Z789=TRUE,INDEX(codetform,MATCH(Qualification!Q789,libtform,0)),Qualification!Q789))</f>
        <v/>
      </c>
      <c r="K779" s="26" t="str">
        <f t="shared" si="12"/>
        <v/>
      </c>
      <c r="L779" s="104" t="str">
        <f>IF(OR(A779="",ISBLANK(Qualification!R789)),"",Qualification!R789)</f>
        <v/>
      </c>
      <c r="M779" s="50" t="str">
        <f>IF(OR(A779="",ISBLANK(Qualification!S789)),"",Qualification!S789)</f>
        <v/>
      </c>
      <c r="N779" s="50" t="str">
        <f>IF(OR(A779="",ISBLANK(Qualification!T789)),"",IF(Qualification!AC789=TRUE,INDEX(coderesult,MATCH(Qualification!T789,libresult,0)),Qualification!T789))</f>
        <v/>
      </c>
      <c r="O779" s="50" t="str">
        <f>IF(OR(A779="",ISBLANK(Qualification!U789),Qualification!U789="-"),"",IF(ISNA(MATCH(Qualification!U789,libtwolang,0)),Qualification!U789,IF(Qualification!AC789=TRUE,INDEX(codetwolang,MATCH(Qualification!U789,libtwolang,0)),Qualification!U789)))</f>
        <v/>
      </c>
      <c r="P779" s="50" t="str">
        <f>IF(OR(A779="",ISBLANK(Qualification!V789)),"",Qualification!V789)</f>
        <v/>
      </c>
    </row>
    <row r="780" spans="1:16">
      <c r="A780" s="26" t="str">
        <f>IF(Qualification!$A790&lt;&gt;"",IF(Qualification!C790&lt;&gt;"",IF(Qualification!C790="LOC.ID",CONCATENATE("LOC.",Qualification!AG$12),Qualification!C790),""),"")</f>
        <v/>
      </c>
      <c r="B780" s="51" t="str">
        <f>IF(A780&lt;&gt;"",Qualification!J790,"")</f>
        <v/>
      </c>
      <c r="C780" s="26" t="str">
        <f>IF(A780&lt;&gt;"",IF(Qualification!E790=TRUE,INDEX(codesex,MATCH(Qualification!D790,libsex,0)),Qualification!D790),"")</f>
        <v/>
      </c>
      <c r="D780" s="104" t="str">
        <f>IF(OR(A780="",ISBLANK(Qualification!F790)),"",Qualification!F790)</f>
        <v/>
      </c>
      <c r="E780" s="26" t="str">
        <f>IF(A780&lt;&gt;"",IF(Qualification!I790=TRUE,IF(INDEX(codegem,MATCH(Qualification!H790,libgem,0))&lt;8000,INDEX(codegem,MATCH(Qualification!H790,libgem,0)),""),Qualification!H790),"")</f>
        <v/>
      </c>
      <c r="F780" s="26" t="str">
        <f>IF(A780&lt;&gt;"",IF(Qualification!I790=TRUE,INDEX(codegemhist,MATCH(Qualification!H790,libgem,0)),""),"")</f>
        <v/>
      </c>
      <c r="G780" s="26" t="str">
        <f>IF(A780&lt;&gt;"",IF(Qualification!I790=TRUE,IF(INDEX(codegem,MATCH(Qualification!H790,libgem,0))&gt;=8000,INDEX(codegem,MATCH(Qualification!H790,libgem,0)),""),Qualification!H790),"")</f>
        <v/>
      </c>
      <c r="H780" s="26" t="str">
        <f>IF(A780&lt;&gt;"",IF(Qualification!Y790=TRUE,INDEX(libcatidinst,MATCH(Qualification!P790,libinst,0)),""),"")</f>
        <v/>
      </c>
      <c r="I780" s="26" t="str">
        <f>IF(OR(A780="",ISBLANK(Qualification!P790)),"",IF(Qualification!Y790=TRUE,INDEX(codeinst,MATCH(Qualification!P790,libinst,0)),Qualification!P790))</f>
        <v/>
      </c>
      <c r="J780" s="26" t="str">
        <f>IF(OR(A780="",ISBLANK(Qualification!Q790)),"",IF(Qualification!Z790=TRUE,INDEX(codetform,MATCH(Qualification!Q790,libtform,0)),Qualification!Q790))</f>
        <v/>
      </c>
      <c r="K780" s="26" t="str">
        <f t="shared" si="12"/>
        <v/>
      </c>
      <c r="L780" s="104" t="str">
        <f>IF(OR(A780="",ISBLANK(Qualification!R790)),"",Qualification!R790)</f>
        <v/>
      </c>
      <c r="M780" s="50" t="str">
        <f>IF(OR(A780="",ISBLANK(Qualification!S790)),"",Qualification!S790)</f>
        <v/>
      </c>
      <c r="N780" s="50" t="str">
        <f>IF(OR(A780="",ISBLANK(Qualification!T790)),"",IF(Qualification!AC790=TRUE,INDEX(coderesult,MATCH(Qualification!T790,libresult,0)),Qualification!T790))</f>
        <v/>
      </c>
      <c r="O780" s="50" t="str">
        <f>IF(OR(A780="",ISBLANK(Qualification!U790),Qualification!U790="-"),"",IF(ISNA(MATCH(Qualification!U790,libtwolang,0)),Qualification!U790,IF(Qualification!AC790=TRUE,INDEX(codetwolang,MATCH(Qualification!U790,libtwolang,0)),Qualification!U790)))</f>
        <v/>
      </c>
      <c r="P780" s="50" t="str">
        <f>IF(OR(A780="",ISBLANK(Qualification!V790)),"",Qualification!V790)</f>
        <v/>
      </c>
    </row>
    <row r="781" spans="1:16">
      <c r="A781" s="26" t="str">
        <f>IF(Qualification!$A791&lt;&gt;"",IF(Qualification!C791&lt;&gt;"",IF(Qualification!C791="LOC.ID",CONCATENATE("LOC.",Qualification!AG$12),Qualification!C791),""),"")</f>
        <v/>
      </c>
      <c r="B781" s="51" t="str">
        <f>IF(A781&lt;&gt;"",Qualification!J791,"")</f>
        <v/>
      </c>
      <c r="C781" s="26" t="str">
        <f>IF(A781&lt;&gt;"",IF(Qualification!E791=TRUE,INDEX(codesex,MATCH(Qualification!D791,libsex,0)),Qualification!D791),"")</f>
        <v/>
      </c>
      <c r="D781" s="104" t="str">
        <f>IF(OR(A781="",ISBLANK(Qualification!F791)),"",Qualification!F791)</f>
        <v/>
      </c>
      <c r="E781" s="26" t="str">
        <f>IF(A781&lt;&gt;"",IF(Qualification!I791=TRUE,IF(INDEX(codegem,MATCH(Qualification!H791,libgem,0))&lt;8000,INDEX(codegem,MATCH(Qualification!H791,libgem,0)),""),Qualification!H791),"")</f>
        <v/>
      </c>
      <c r="F781" s="26" t="str">
        <f>IF(A781&lt;&gt;"",IF(Qualification!I791=TRUE,INDEX(codegemhist,MATCH(Qualification!H791,libgem,0)),""),"")</f>
        <v/>
      </c>
      <c r="G781" s="26" t="str">
        <f>IF(A781&lt;&gt;"",IF(Qualification!I791=TRUE,IF(INDEX(codegem,MATCH(Qualification!H791,libgem,0))&gt;=8000,INDEX(codegem,MATCH(Qualification!H791,libgem,0)),""),Qualification!H791),"")</f>
        <v/>
      </c>
      <c r="H781" s="26" t="str">
        <f>IF(A781&lt;&gt;"",IF(Qualification!Y791=TRUE,INDEX(libcatidinst,MATCH(Qualification!P791,libinst,0)),""),"")</f>
        <v/>
      </c>
      <c r="I781" s="26" t="str">
        <f>IF(OR(A781="",ISBLANK(Qualification!P791)),"",IF(Qualification!Y791=TRUE,INDEX(codeinst,MATCH(Qualification!P791,libinst,0)),Qualification!P791))</f>
        <v/>
      </c>
      <c r="J781" s="26" t="str">
        <f>IF(OR(A781="",ISBLANK(Qualification!Q791)),"",IF(Qualification!Z791=TRUE,INDEX(codetform,MATCH(Qualification!Q791,libtform,0)),Qualification!Q791))</f>
        <v/>
      </c>
      <c r="K781" s="26" t="str">
        <f t="shared" si="12"/>
        <v/>
      </c>
      <c r="L781" s="104" t="str">
        <f>IF(OR(A781="",ISBLANK(Qualification!R791)),"",Qualification!R791)</f>
        <v/>
      </c>
      <c r="M781" s="50" t="str">
        <f>IF(OR(A781="",ISBLANK(Qualification!S791)),"",Qualification!S791)</f>
        <v/>
      </c>
      <c r="N781" s="50" t="str">
        <f>IF(OR(A781="",ISBLANK(Qualification!T791)),"",IF(Qualification!AC791=TRUE,INDEX(coderesult,MATCH(Qualification!T791,libresult,0)),Qualification!T791))</f>
        <v/>
      </c>
      <c r="O781" s="50" t="str">
        <f>IF(OR(A781="",ISBLANK(Qualification!U791),Qualification!U791="-"),"",IF(ISNA(MATCH(Qualification!U791,libtwolang,0)),Qualification!U791,IF(Qualification!AC791=TRUE,INDEX(codetwolang,MATCH(Qualification!U791,libtwolang,0)),Qualification!U791)))</f>
        <v/>
      </c>
      <c r="P781" s="50" t="str">
        <f>IF(OR(A781="",ISBLANK(Qualification!V791)),"",Qualification!V791)</f>
        <v/>
      </c>
    </row>
    <row r="782" spans="1:16">
      <c r="A782" s="26" t="str">
        <f>IF(Qualification!$A792&lt;&gt;"",IF(Qualification!C792&lt;&gt;"",IF(Qualification!C792="LOC.ID",CONCATENATE("LOC.",Qualification!AG$12),Qualification!C792),""),"")</f>
        <v/>
      </c>
      <c r="B782" s="51" t="str">
        <f>IF(A782&lt;&gt;"",Qualification!J792,"")</f>
        <v/>
      </c>
      <c r="C782" s="26" t="str">
        <f>IF(A782&lt;&gt;"",IF(Qualification!E792=TRUE,INDEX(codesex,MATCH(Qualification!D792,libsex,0)),Qualification!D792),"")</f>
        <v/>
      </c>
      <c r="D782" s="104" t="str">
        <f>IF(OR(A782="",ISBLANK(Qualification!F792)),"",Qualification!F792)</f>
        <v/>
      </c>
      <c r="E782" s="26" t="str">
        <f>IF(A782&lt;&gt;"",IF(Qualification!I792=TRUE,IF(INDEX(codegem,MATCH(Qualification!H792,libgem,0))&lt;8000,INDEX(codegem,MATCH(Qualification!H792,libgem,0)),""),Qualification!H792),"")</f>
        <v/>
      </c>
      <c r="F782" s="26" t="str">
        <f>IF(A782&lt;&gt;"",IF(Qualification!I792=TRUE,INDEX(codegemhist,MATCH(Qualification!H792,libgem,0)),""),"")</f>
        <v/>
      </c>
      <c r="G782" s="26" t="str">
        <f>IF(A782&lt;&gt;"",IF(Qualification!I792=TRUE,IF(INDEX(codegem,MATCH(Qualification!H792,libgem,0))&gt;=8000,INDEX(codegem,MATCH(Qualification!H792,libgem,0)),""),Qualification!H792),"")</f>
        <v/>
      </c>
      <c r="H782" s="26" t="str">
        <f>IF(A782&lt;&gt;"",IF(Qualification!Y792=TRUE,INDEX(libcatidinst,MATCH(Qualification!P792,libinst,0)),""),"")</f>
        <v/>
      </c>
      <c r="I782" s="26" t="str">
        <f>IF(OR(A782="",ISBLANK(Qualification!P792)),"",IF(Qualification!Y792=TRUE,INDEX(codeinst,MATCH(Qualification!P792,libinst,0)),Qualification!P792))</f>
        <v/>
      </c>
      <c r="J782" s="26" t="str">
        <f>IF(OR(A782="",ISBLANK(Qualification!Q792)),"",IF(Qualification!Z792=TRUE,INDEX(codetform,MATCH(Qualification!Q792,libtform,0)),Qualification!Q792))</f>
        <v/>
      </c>
      <c r="K782" s="26" t="str">
        <f t="shared" si="12"/>
        <v/>
      </c>
      <c r="L782" s="104" t="str">
        <f>IF(OR(A782="",ISBLANK(Qualification!R792)),"",Qualification!R792)</f>
        <v/>
      </c>
      <c r="M782" s="50" t="str">
        <f>IF(OR(A782="",ISBLANK(Qualification!S792)),"",Qualification!S792)</f>
        <v/>
      </c>
      <c r="N782" s="50" t="str">
        <f>IF(OR(A782="",ISBLANK(Qualification!T792)),"",IF(Qualification!AC792=TRUE,INDEX(coderesult,MATCH(Qualification!T792,libresult,0)),Qualification!T792))</f>
        <v/>
      </c>
      <c r="O782" s="50" t="str">
        <f>IF(OR(A782="",ISBLANK(Qualification!U792),Qualification!U792="-"),"",IF(ISNA(MATCH(Qualification!U792,libtwolang,0)),Qualification!U792,IF(Qualification!AC792=TRUE,INDEX(codetwolang,MATCH(Qualification!U792,libtwolang,0)),Qualification!U792)))</f>
        <v/>
      </c>
      <c r="P782" s="50" t="str">
        <f>IF(OR(A782="",ISBLANK(Qualification!V792)),"",Qualification!V792)</f>
        <v/>
      </c>
    </row>
    <row r="783" spans="1:16">
      <c r="A783" s="26" t="str">
        <f>IF(Qualification!$A793&lt;&gt;"",IF(Qualification!C793&lt;&gt;"",IF(Qualification!C793="LOC.ID",CONCATENATE("LOC.",Qualification!AG$12),Qualification!C793),""),"")</f>
        <v/>
      </c>
      <c r="B783" s="51" t="str">
        <f>IF(A783&lt;&gt;"",Qualification!J793,"")</f>
        <v/>
      </c>
      <c r="C783" s="26" t="str">
        <f>IF(A783&lt;&gt;"",IF(Qualification!E793=TRUE,INDEX(codesex,MATCH(Qualification!D793,libsex,0)),Qualification!D793),"")</f>
        <v/>
      </c>
      <c r="D783" s="104" t="str">
        <f>IF(OR(A783="",ISBLANK(Qualification!F793)),"",Qualification!F793)</f>
        <v/>
      </c>
      <c r="E783" s="26" t="str">
        <f>IF(A783&lt;&gt;"",IF(Qualification!I793=TRUE,IF(INDEX(codegem,MATCH(Qualification!H793,libgem,0))&lt;8000,INDEX(codegem,MATCH(Qualification!H793,libgem,0)),""),Qualification!H793),"")</f>
        <v/>
      </c>
      <c r="F783" s="26" t="str">
        <f>IF(A783&lt;&gt;"",IF(Qualification!I793=TRUE,INDEX(codegemhist,MATCH(Qualification!H793,libgem,0)),""),"")</f>
        <v/>
      </c>
      <c r="G783" s="26" t="str">
        <f>IF(A783&lt;&gt;"",IF(Qualification!I793=TRUE,IF(INDEX(codegem,MATCH(Qualification!H793,libgem,0))&gt;=8000,INDEX(codegem,MATCH(Qualification!H793,libgem,0)),""),Qualification!H793),"")</f>
        <v/>
      </c>
      <c r="H783" s="26" t="str">
        <f>IF(A783&lt;&gt;"",IF(Qualification!Y793=TRUE,INDEX(libcatidinst,MATCH(Qualification!P793,libinst,0)),""),"")</f>
        <v/>
      </c>
      <c r="I783" s="26" t="str">
        <f>IF(OR(A783="",ISBLANK(Qualification!P793)),"",IF(Qualification!Y793=TRUE,INDEX(codeinst,MATCH(Qualification!P793,libinst,0)),Qualification!P793))</f>
        <v/>
      </c>
      <c r="J783" s="26" t="str">
        <f>IF(OR(A783="",ISBLANK(Qualification!Q793)),"",IF(Qualification!Z793=TRUE,INDEX(codetform,MATCH(Qualification!Q793,libtform,0)),Qualification!Q793))</f>
        <v/>
      </c>
      <c r="K783" s="26" t="str">
        <f t="shared" si="12"/>
        <v/>
      </c>
      <c r="L783" s="104" t="str">
        <f>IF(OR(A783="",ISBLANK(Qualification!R793)),"",Qualification!R793)</f>
        <v/>
      </c>
      <c r="M783" s="50" t="str">
        <f>IF(OR(A783="",ISBLANK(Qualification!S793)),"",Qualification!S793)</f>
        <v/>
      </c>
      <c r="N783" s="50" t="str">
        <f>IF(OR(A783="",ISBLANK(Qualification!T793)),"",IF(Qualification!AC793=TRUE,INDEX(coderesult,MATCH(Qualification!T793,libresult,0)),Qualification!T793))</f>
        <v/>
      </c>
      <c r="O783" s="50" t="str">
        <f>IF(OR(A783="",ISBLANK(Qualification!U793),Qualification!U793="-"),"",IF(ISNA(MATCH(Qualification!U793,libtwolang,0)),Qualification!U793,IF(Qualification!AC793=TRUE,INDEX(codetwolang,MATCH(Qualification!U793,libtwolang,0)),Qualification!U793)))</f>
        <v/>
      </c>
      <c r="P783" s="50" t="str">
        <f>IF(OR(A783="",ISBLANK(Qualification!V793)),"",Qualification!V793)</f>
        <v/>
      </c>
    </row>
    <row r="784" spans="1:16">
      <c r="A784" s="26" t="str">
        <f>IF(Qualification!$A794&lt;&gt;"",IF(Qualification!C794&lt;&gt;"",IF(Qualification!C794="LOC.ID",CONCATENATE("LOC.",Qualification!AG$12),Qualification!C794),""),"")</f>
        <v/>
      </c>
      <c r="B784" s="51" t="str">
        <f>IF(A784&lt;&gt;"",Qualification!J794,"")</f>
        <v/>
      </c>
      <c r="C784" s="26" t="str">
        <f>IF(A784&lt;&gt;"",IF(Qualification!E794=TRUE,INDEX(codesex,MATCH(Qualification!D794,libsex,0)),Qualification!D794),"")</f>
        <v/>
      </c>
      <c r="D784" s="104" t="str">
        <f>IF(OR(A784="",ISBLANK(Qualification!F794)),"",Qualification!F794)</f>
        <v/>
      </c>
      <c r="E784" s="26" t="str">
        <f>IF(A784&lt;&gt;"",IF(Qualification!I794=TRUE,IF(INDEX(codegem,MATCH(Qualification!H794,libgem,0))&lt;8000,INDEX(codegem,MATCH(Qualification!H794,libgem,0)),""),Qualification!H794),"")</f>
        <v/>
      </c>
      <c r="F784" s="26" t="str">
        <f>IF(A784&lt;&gt;"",IF(Qualification!I794=TRUE,INDEX(codegemhist,MATCH(Qualification!H794,libgem,0)),""),"")</f>
        <v/>
      </c>
      <c r="G784" s="26" t="str">
        <f>IF(A784&lt;&gt;"",IF(Qualification!I794=TRUE,IF(INDEX(codegem,MATCH(Qualification!H794,libgem,0))&gt;=8000,INDEX(codegem,MATCH(Qualification!H794,libgem,0)),""),Qualification!H794),"")</f>
        <v/>
      </c>
      <c r="H784" s="26" t="str">
        <f>IF(A784&lt;&gt;"",IF(Qualification!Y794=TRUE,INDEX(libcatidinst,MATCH(Qualification!P794,libinst,0)),""),"")</f>
        <v/>
      </c>
      <c r="I784" s="26" t="str">
        <f>IF(OR(A784="",ISBLANK(Qualification!P794)),"",IF(Qualification!Y794=TRUE,INDEX(codeinst,MATCH(Qualification!P794,libinst,0)),Qualification!P794))</f>
        <v/>
      </c>
      <c r="J784" s="26" t="str">
        <f>IF(OR(A784="",ISBLANK(Qualification!Q794)),"",IF(Qualification!Z794=TRUE,INDEX(codetform,MATCH(Qualification!Q794,libtform,0)),Qualification!Q794))</f>
        <v/>
      </c>
      <c r="K784" s="26" t="str">
        <f t="shared" si="12"/>
        <v/>
      </c>
      <c r="L784" s="104" t="str">
        <f>IF(OR(A784="",ISBLANK(Qualification!R794)),"",Qualification!R794)</f>
        <v/>
      </c>
      <c r="M784" s="50" t="str">
        <f>IF(OR(A784="",ISBLANK(Qualification!S794)),"",Qualification!S794)</f>
        <v/>
      </c>
      <c r="N784" s="50" t="str">
        <f>IF(OR(A784="",ISBLANK(Qualification!T794)),"",IF(Qualification!AC794=TRUE,INDEX(coderesult,MATCH(Qualification!T794,libresult,0)),Qualification!T794))</f>
        <v/>
      </c>
      <c r="O784" s="50" t="str">
        <f>IF(OR(A784="",ISBLANK(Qualification!U794),Qualification!U794="-"),"",IF(ISNA(MATCH(Qualification!U794,libtwolang,0)),Qualification!U794,IF(Qualification!AC794=TRUE,INDEX(codetwolang,MATCH(Qualification!U794,libtwolang,0)),Qualification!U794)))</f>
        <v/>
      </c>
      <c r="P784" s="50" t="str">
        <f>IF(OR(A784="",ISBLANK(Qualification!V794)),"",Qualification!V794)</f>
        <v/>
      </c>
    </row>
    <row r="785" spans="1:16">
      <c r="A785" s="26" t="str">
        <f>IF(Qualification!$A795&lt;&gt;"",IF(Qualification!C795&lt;&gt;"",IF(Qualification!C795="LOC.ID",CONCATENATE("LOC.",Qualification!AG$12),Qualification!C795),""),"")</f>
        <v/>
      </c>
      <c r="B785" s="51" t="str">
        <f>IF(A785&lt;&gt;"",Qualification!J795,"")</f>
        <v/>
      </c>
      <c r="C785" s="26" t="str">
        <f>IF(A785&lt;&gt;"",IF(Qualification!E795=TRUE,INDEX(codesex,MATCH(Qualification!D795,libsex,0)),Qualification!D795),"")</f>
        <v/>
      </c>
      <c r="D785" s="104" t="str">
        <f>IF(OR(A785="",ISBLANK(Qualification!F795)),"",Qualification!F795)</f>
        <v/>
      </c>
      <c r="E785" s="26" t="str">
        <f>IF(A785&lt;&gt;"",IF(Qualification!I795=TRUE,IF(INDEX(codegem,MATCH(Qualification!H795,libgem,0))&lt;8000,INDEX(codegem,MATCH(Qualification!H795,libgem,0)),""),Qualification!H795),"")</f>
        <v/>
      </c>
      <c r="F785" s="26" t="str">
        <f>IF(A785&lt;&gt;"",IF(Qualification!I795=TRUE,INDEX(codegemhist,MATCH(Qualification!H795,libgem,0)),""),"")</f>
        <v/>
      </c>
      <c r="G785" s="26" t="str">
        <f>IF(A785&lt;&gt;"",IF(Qualification!I795=TRUE,IF(INDEX(codegem,MATCH(Qualification!H795,libgem,0))&gt;=8000,INDEX(codegem,MATCH(Qualification!H795,libgem,0)),""),Qualification!H795),"")</f>
        <v/>
      </c>
      <c r="H785" s="26" t="str">
        <f>IF(A785&lt;&gt;"",IF(Qualification!Y795=TRUE,INDEX(libcatidinst,MATCH(Qualification!P795,libinst,0)),""),"")</f>
        <v/>
      </c>
      <c r="I785" s="26" t="str">
        <f>IF(OR(A785="",ISBLANK(Qualification!P795)),"",IF(Qualification!Y795=TRUE,INDEX(codeinst,MATCH(Qualification!P795,libinst,0)),Qualification!P795))</f>
        <v/>
      </c>
      <c r="J785" s="26" t="str">
        <f>IF(OR(A785="",ISBLANK(Qualification!Q795)),"",IF(Qualification!Z795=TRUE,INDEX(codetform,MATCH(Qualification!Q795,libtform,0)),Qualification!Q795))</f>
        <v/>
      </c>
      <c r="K785" s="26" t="str">
        <f t="shared" si="12"/>
        <v/>
      </c>
      <c r="L785" s="104" t="str">
        <f>IF(OR(A785="",ISBLANK(Qualification!R795)),"",Qualification!R795)</f>
        <v/>
      </c>
      <c r="M785" s="50" t="str">
        <f>IF(OR(A785="",ISBLANK(Qualification!S795)),"",Qualification!S795)</f>
        <v/>
      </c>
      <c r="N785" s="50" t="str">
        <f>IF(OR(A785="",ISBLANK(Qualification!T795)),"",IF(Qualification!AC795=TRUE,INDEX(coderesult,MATCH(Qualification!T795,libresult,0)),Qualification!T795))</f>
        <v/>
      </c>
      <c r="O785" s="50" t="str">
        <f>IF(OR(A785="",ISBLANK(Qualification!U795),Qualification!U795="-"),"",IF(ISNA(MATCH(Qualification!U795,libtwolang,0)),Qualification!U795,IF(Qualification!AC795=TRUE,INDEX(codetwolang,MATCH(Qualification!U795,libtwolang,0)),Qualification!U795)))</f>
        <v/>
      </c>
      <c r="P785" s="50" t="str">
        <f>IF(OR(A785="",ISBLANK(Qualification!V795)),"",Qualification!V795)</f>
        <v/>
      </c>
    </row>
    <row r="786" spans="1:16">
      <c r="A786" s="26" t="str">
        <f>IF(Qualification!$A796&lt;&gt;"",IF(Qualification!C796&lt;&gt;"",IF(Qualification!C796="LOC.ID",CONCATENATE("LOC.",Qualification!AG$12),Qualification!C796),""),"")</f>
        <v/>
      </c>
      <c r="B786" s="51" t="str">
        <f>IF(A786&lt;&gt;"",Qualification!J796,"")</f>
        <v/>
      </c>
      <c r="C786" s="26" t="str">
        <f>IF(A786&lt;&gt;"",IF(Qualification!E796=TRUE,INDEX(codesex,MATCH(Qualification!D796,libsex,0)),Qualification!D796),"")</f>
        <v/>
      </c>
      <c r="D786" s="104" t="str">
        <f>IF(OR(A786="",ISBLANK(Qualification!F796)),"",Qualification!F796)</f>
        <v/>
      </c>
      <c r="E786" s="26" t="str">
        <f>IF(A786&lt;&gt;"",IF(Qualification!I796=TRUE,IF(INDEX(codegem,MATCH(Qualification!H796,libgem,0))&lt;8000,INDEX(codegem,MATCH(Qualification!H796,libgem,0)),""),Qualification!H796),"")</f>
        <v/>
      </c>
      <c r="F786" s="26" t="str">
        <f>IF(A786&lt;&gt;"",IF(Qualification!I796=TRUE,INDEX(codegemhist,MATCH(Qualification!H796,libgem,0)),""),"")</f>
        <v/>
      </c>
      <c r="G786" s="26" t="str">
        <f>IF(A786&lt;&gt;"",IF(Qualification!I796=TRUE,IF(INDEX(codegem,MATCH(Qualification!H796,libgem,0))&gt;=8000,INDEX(codegem,MATCH(Qualification!H796,libgem,0)),""),Qualification!H796),"")</f>
        <v/>
      </c>
      <c r="H786" s="26" t="str">
        <f>IF(A786&lt;&gt;"",IF(Qualification!Y796=TRUE,INDEX(libcatidinst,MATCH(Qualification!P796,libinst,0)),""),"")</f>
        <v/>
      </c>
      <c r="I786" s="26" t="str">
        <f>IF(OR(A786="",ISBLANK(Qualification!P796)),"",IF(Qualification!Y796=TRUE,INDEX(codeinst,MATCH(Qualification!P796,libinst,0)),Qualification!P796))</f>
        <v/>
      </c>
      <c r="J786" s="26" t="str">
        <f>IF(OR(A786="",ISBLANK(Qualification!Q796)),"",IF(Qualification!Z796=TRUE,INDEX(codetform,MATCH(Qualification!Q796,libtform,0)),Qualification!Q796))</f>
        <v/>
      </c>
      <c r="K786" s="26" t="str">
        <f t="shared" si="12"/>
        <v/>
      </c>
      <c r="L786" s="104" t="str">
        <f>IF(OR(A786="",ISBLANK(Qualification!R796)),"",Qualification!R796)</f>
        <v/>
      </c>
      <c r="M786" s="50" t="str">
        <f>IF(OR(A786="",ISBLANK(Qualification!S796)),"",Qualification!S796)</f>
        <v/>
      </c>
      <c r="N786" s="50" t="str">
        <f>IF(OR(A786="",ISBLANK(Qualification!T796)),"",IF(Qualification!AC796=TRUE,INDEX(coderesult,MATCH(Qualification!T796,libresult,0)),Qualification!T796))</f>
        <v/>
      </c>
      <c r="O786" s="50" t="str">
        <f>IF(OR(A786="",ISBLANK(Qualification!U796),Qualification!U796="-"),"",IF(ISNA(MATCH(Qualification!U796,libtwolang,0)),Qualification!U796,IF(Qualification!AC796=TRUE,INDEX(codetwolang,MATCH(Qualification!U796,libtwolang,0)),Qualification!U796)))</f>
        <v/>
      </c>
      <c r="P786" s="50" t="str">
        <f>IF(OR(A786="",ISBLANK(Qualification!V796)),"",Qualification!V796)</f>
        <v/>
      </c>
    </row>
    <row r="787" spans="1:16">
      <c r="A787" s="26" t="str">
        <f>IF(Qualification!$A797&lt;&gt;"",IF(Qualification!C797&lt;&gt;"",IF(Qualification!C797="LOC.ID",CONCATENATE("LOC.",Qualification!AG$12),Qualification!C797),""),"")</f>
        <v/>
      </c>
      <c r="B787" s="51" t="str">
        <f>IF(A787&lt;&gt;"",Qualification!J797,"")</f>
        <v/>
      </c>
      <c r="C787" s="26" t="str">
        <f>IF(A787&lt;&gt;"",IF(Qualification!E797=TRUE,INDEX(codesex,MATCH(Qualification!D797,libsex,0)),Qualification!D797),"")</f>
        <v/>
      </c>
      <c r="D787" s="104" t="str">
        <f>IF(OR(A787="",ISBLANK(Qualification!F797)),"",Qualification!F797)</f>
        <v/>
      </c>
      <c r="E787" s="26" t="str">
        <f>IF(A787&lt;&gt;"",IF(Qualification!I797=TRUE,IF(INDEX(codegem,MATCH(Qualification!H797,libgem,0))&lt;8000,INDEX(codegem,MATCH(Qualification!H797,libgem,0)),""),Qualification!H797),"")</f>
        <v/>
      </c>
      <c r="F787" s="26" t="str">
        <f>IF(A787&lt;&gt;"",IF(Qualification!I797=TRUE,INDEX(codegemhist,MATCH(Qualification!H797,libgem,0)),""),"")</f>
        <v/>
      </c>
      <c r="G787" s="26" t="str">
        <f>IF(A787&lt;&gt;"",IF(Qualification!I797=TRUE,IF(INDEX(codegem,MATCH(Qualification!H797,libgem,0))&gt;=8000,INDEX(codegem,MATCH(Qualification!H797,libgem,0)),""),Qualification!H797),"")</f>
        <v/>
      </c>
      <c r="H787" s="26" t="str">
        <f>IF(A787&lt;&gt;"",IF(Qualification!Y797=TRUE,INDEX(libcatidinst,MATCH(Qualification!P797,libinst,0)),""),"")</f>
        <v/>
      </c>
      <c r="I787" s="26" t="str">
        <f>IF(OR(A787="",ISBLANK(Qualification!P797)),"",IF(Qualification!Y797=TRUE,INDEX(codeinst,MATCH(Qualification!P797,libinst,0)),Qualification!P797))</f>
        <v/>
      </c>
      <c r="J787" s="26" t="str">
        <f>IF(OR(A787="",ISBLANK(Qualification!Q797)),"",IF(Qualification!Z797=TRUE,INDEX(codetform,MATCH(Qualification!Q797,libtform,0)),Qualification!Q797))</f>
        <v/>
      </c>
      <c r="K787" s="26" t="str">
        <f t="shared" si="12"/>
        <v/>
      </c>
      <c r="L787" s="104" t="str">
        <f>IF(OR(A787="",ISBLANK(Qualification!R797)),"",Qualification!R797)</f>
        <v/>
      </c>
      <c r="M787" s="50" t="str">
        <f>IF(OR(A787="",ISBLANK(Qualification!S797)),"",Qualification!S797)</f>
        <v/>
      </c>
      <c r="N787" s="50" t="str">
        <f>IF(OR(A787="",ISBLANK(Qualification!T797)),"",IF(Qualification!AC797=TRUE,INDEX(coderesult,MATCH(Qualification!T797,libresult,0)),Qualification!T797))</f>
        <v/>
      </c>
      <c r="O787" s="50" t="str">
        <f>IF(OR(A787="",ISBLANK(Qualification!U797),Qualification!U797="-"),"",IF(ISNA(MATCH(Qualification!U797,libtwolang,0)),Qualification!U797,IF(Qualification!AC797=TRUE,INDEX(codetwolang,MATCH(Qualification!U797,libtwolang,0)),Qualification!U797)))</f>
        <v/>
      </c>
      <c r="P787" s="50" t="str">
        <f>IF(OR(A787="",ISBLANK(Qualification!V797)),"",Qualification!V797)</f>
        <v/>
      </c>
    </row>
    <row r="788" spans="1:16">
      <c r="A788" s="26" t="str">
        <f>IF(Qualification!$A798&lt;&gt;"",IF(Qualification!C798&lt;&gt;"",IF(Qualification!C798="LOC.ID",CONCATENATE("LOC.",Qualification!AG$12),Qualification!C798),""),"")</f>
        <v/>
      </c>
      <c r="B788" s="51" t="str">
        <f>IF(A788&lt;&gt;"",Qualification!J798,"")</f>
        <v/>
      </c>
      <c r="C788" s="26" t="str">
        <f>IF(A788&lt;&gt;"",IF(Qualification!E798=TRUE,INDEX(codesex,MATCH(Qualification!D798,libsex,0)),Qualification!D798),"")</f>
        <v/>
      </c>
      <c r="D788" s="104" t="str">
        <f>IF(OR(A788="",ISBLANK(Qualification!F798)),"",Qualification!F798)</f>
        <v/>
      </c>
      <c r="E788" s="26" t="str">
        <f>IF(A788&lt;&gt;"",IF(Qualification!I798=TRUE,IF(INDEX(codegem,MATCH(Qualification!H798,libgem,0))&lt;8000,INDEX(codegem,MATCH(Qualification!H798,libgem,0)),""),Qualification!H798),"")</f>
        <v/>
      </c>
      <c r="F788" s="26" t="str">
        <f>IF(A788&lt;&gt;"",IF(Qualification!I798=TRUE,INDEX(codegemhist,MATCH(Qualification!H798,libgem,0)),""),"")</f>
        <v/>
      </c>
      <c r="G788" s="26" t="str">
        <f>IF(A788&lt;&gt;"",IF(Qualification!I798=TRUE,IF(INDEX(codegem,MATCH(Qualification!H798,libgem,0))&gt;=8000,INDEX(codegem,MATCH(Qualification!H798,libgem,0)),""),Qualification!H798),"")</f>
        <v/>
      </c>
      <c r="H788" s="26" t="str">
        <f>IF(A788&lt;&gt;"",IF(Qualification!Y798=TRUE,INDEX(libcatidinst,MATCH(Qualification!P798,libinst,0)),""),"")</f>
        <v/>
      </c>
      <c r="I788" s="26" t="str">
        <f>IF(OR(A788="",ISBLANK(Qualification!P798)),"",IF(Qualification!Y798=TRUE,INDEX(codeinst,MATCH(Qualification!P798,libinst,0)),Qualification!P798))</f>
        <v/>
      </c>
      <c r="J788" s="26" t="str">
        <f>IF(OR(A788="",ISBLANK(Qualification!Q798)),"",IF(Qualification!Z798=TRUE,INDEX(codetform,MATCH(Qualification!Q798,libtform,0)),Qualification!Q798))</f>
        <v/>
      </c>
      <c r="K788" s="26" t="str">
        <f t="shared" si="12"/>
        <v/>
      </c>
      <c r="L788" s="104" t="str">
        <f>IF(OR(A788="",ISBLANK(Qualification!R798)),"",Qualification!R798)</f>
        <v/>
      </c>
      <c r="M788" s="50" t="str">
        <f>IF(OR(A788="",ISBLANK(Qualification!S798)),"",Qualification!S798)</f>
        <v/>
      </c>
      <c r="N788" s="50" t="str">
        <f>IF(OR(A788="",ISBLANK(Qualification!T798)),"",IF(Qualification!AC798=TRUE,INDEX(coderesult,MATCH(Qualification!T798,libresult,0)),Qualification!T798))</f>
        <v/>
      </c>
      <c r="O788" s="50" t="str">
        <f>IF(OR(A788="",ISBLANK(Qualification!U798),Qualification!U798="-"),"",IF(ISNA(MATCH(Qualification!U798,libtwolang,0)),Qualification!U798,IF(Qualification!AC798=TRUE,INDEX(codetwolang,MATCH(Qualification!U798,libtwolang,0)),Qualification!U798)))</f>
        <v/>
      </c>
      <c r="P788" s="50" t="str">
        <f>IF(OR(A788="",ISBLANK(Qualification!V798)),"",Qualification!V798)</f>
        <v/>
      </c>
    </row>
    <row r="789" spans="1:16">
      <c r="A789" s="26" t="str">
        <f>IF(Qualification!$A799&lt;&gt;"",IF(Qualification!C799&lt;&gt;"",IF(Qualification!C799="LOC.ID",CONCATENATE("LOC.",Qualification!AG$12),Qualification!C799),""),"")</f>
        <v/>
      </c>
      <c r="B789" s="51" t="str">
        <f>IF(A789&lt;&gt;"",Qualification!J799,"")</f>
        <v/>
      </c>
      <c r="C789" s="26" t="str">
        <f>IF(A789&lt;&gt;"",IF(Qualification!E799=TRUE,INDEX(codesex,MATCH(Qualification!D799,libsex,0)),Qualification!D799),"")</f>
        <v/>
      </c>
      <c r="D789" s="104" t="str">
        <f>IF(OR(A789="",ISBLANK(Qualification!F799)),"",Qualification!F799)</f>
        <v/>
      </c>
      <c r="E789" s="26" t="str">
        <f>IF(A789&lt;&gt;"",IF(Qualification!I799=TRUE,IF(INDEX(codegem,MATCH(Qualification!H799,libgem,0))&lt;8000,INDEX(codegem,MATCH(Qualification!H799,libgem,0)),""),Qualification!H799),"")</f>
        <v/>
      </c>
      <c r="F789" s="26" t="str">
        <f>IF(A789&lt;&gt;"",IF(Qualification!I799=TRUE,INDEX(codegemhist,MATCH(Qualification!H799,libgem,0)),""),"")</f>
        <v/>
      </c>
      <c r="G789" s="26" t="str">
        <f>IF(A789&lt;&gt;"",IF(Qualification!I799=TRUE,IF(INDEX(codegem,MATCH(Qualification!H799,libgem,0))&gt;=8000,INDEX(codegem,MATCH(Qualification!H799,libgem,0)),""),Qualification!H799),"")</f>
        <v/>
      </c>
      <c r="H789" s="26" t="str">
        <f>IF(A789&lt;&gt;"",IF(Qualification!Y799=TRUE,INDEX(libcatidinst,MATCH(Qualification!P799,libinst,0)),""),"")</f>
        <v/>
      </c>
      <c r="I789" s="26" t="str">
        <f>IF(OR(A789="",ISBLANK(Qualification!P799)),"",IF(Qualification!Y799=TRUE,INDEX(codeinst,MATCH(Qualification!P799,libinst,0)),Qualification!P799))</f>
        <v/>
      </c>
      <c r="J789" s="26" t="str">
        <f>IF(OR(A789="",ISBLANK(Qualification!Q799)),"",IF(Qualification!Z799=TRUE,INDEX(codetform,MATCH(Qualification!Q799,libtform,0)),Qualification!Q799))</f>
        <v/>
      </c>
      <c r="K789" s="26" t="str">
        <f t="shared" si="12"/>
        <v/>
      </c>
      <c r="L789" s="104" t="str">
        <f>IF(OR(A789="",ISBLANK(Qualification!R799)),"",Qualification!R799)</f>
        <v/>
      </c>
      <c r="M789" s="50" t="str">
        <f>IF(OR(A789="",ISBLANK(Qualification!S799)),"",Qualification!S799)</f>
        <v/>
      </c>
      <c r="N789" s="50" t="str">
        <f>IF(OR(A789="",ISBLANK(Qualification!T799)),"",IF(Qualification!AC799=TRUE,INDEX(coderesult,MATCH(Qualification!T799,libresult,0)),Qualification!T799))</f>
        <v/>
      </c>
      <c r="O789" s="50" t="str">
        <f>IF(OR(A789="",ISBLANK(Qualification!U799),Qualification!U799="-"),"",IF(ISNA(MATCH(Qualification!U799,libtwolang,0)),Qualification!U799,IF(Qualification!AC799=TRUE,INDEX(codetwolang,MATCH(Qualification!U799,libtwolang,0)),Qualification!U799)))</f>
        <v/>
      </c>
      <c r="P789" s="50" t="str">
        <f>IF(OR(A789="",ISBLANK(Qualification!V799)),"",Qualification!V799)</f>
        <v/>
      </c>
    </row>
    <row r="790" spans="1:16">
      <c r="A790" s="26" t="str">
        <f>IF(Qualification!$A800&lt;&gt;"",IF(Qualification!C800&lt;&gt;"",IF(Qualification!C800="LOC.ID",CONCATENATE("LOC.",Qualification!AG$12),Qualification!C800),""),"")</f>
        <v/>
      </c>
      <c r="B790" s="51" t="str">
        <f>IF(A790&lt;&gt;"",Qualification!J800,"")</f>
        <v/>
      </c>
      <c r="C790" s="26" t="str">
        <f>IF(A790&lt;&gt;"",IF(Qualification!E800=TRUE,INDEX(codesex,MATCH(Qualification!D800,libsex,0)),Qualification!D800),"")</f>
        <v/>
      </c>
      <c r="D790" s="104" t="str">
        <f>IF(OR(A790="",ISBLANK(Qualification!F800)),"",Qualification!F800)</f>
        <v/>
      </c>
      <c r="E790" s="26" t="str">
        <f>IF(A790&lt;&gt;"",IF(Qualification!I800=TRUE,IF(INDEX(codegem,MATCH(Qualification!H800,libgem,0))&lt;8000,INDEX(codegem,MATCH(Qualification!H800,libgem,0)),""),Qualification!H800),"")</f>
        <v/>
      </c>
      <c r="F790" s="26" t="str">
        <f>IF(A790&lt;&gt;"",IF(Qualification!I800=TRUE,INDEX(codegemhist,MATCH(Qualification!H800,libgem,0)),""),"")</f>
        <v/>
      </c>
      <c r="G790" s="26" t="str">
        <f>IF(A790&lt;&gt;"",IF(Qualification!I800=TRUE,IF(INDEX(codegem,MATCH(Qualification!H800,libgem,0))&gt;=8000,INDEX(codegem,MATCH(Qualification!H800,libgem,0)),""),Qualification!H800),"")</f>
        <v/>
      </c>
      <c r="H790" s="26" t="str">
        <f>IF(A790&lt;&gt;"",IF(Qualification!Y800=TRUE,INDEX(libcatidinst,MATCH(Qualification!P800,libinst,0)),""),"")</f>
        <v/>
      </c>
      <c r="I790" s="26" t="str">
        <f>IF(OR(A790="",ISBLANK(Qualification!P800)),"",IF(Qualification!Y800=TRUE,INDEX(codeinst,MATCH(Qualification!P800,libinst,0)),Qualification!P800))</f>
        <v/>
      </c>
      <c r="J790" s="26" t="str">
        <f>IF(OR(A790="",ISBLANK(Qualification!Q800)),"",IF(Qualification!Z800=TRUE,INDEX(codetform,MATCH(Qualification!Q800,libtform,0)),Qualification!Q800))</f>
        <v/>
      </c>
      <c r="K790" s="26" t="str">
        <f t="shared" si="12"/>
        <v/>
      </c>
      <c r="L790" s="104" t="str">
        <f>IF(OR(A790="",ISBLANK(Qualification!R800)),"",Qualification!R800)</f>
        <v/>
      </c>
      <c r="M790" s="50" t="str">
        <f>IF(OR(A790="",ISBLANK(Qualification!S800)),"",Qualification!S800)</f>
        <v/>
      </c>
      <c r="N790" s="50" t="str">
        <f>IF(OR(A790="",ISBLANK(Qualification!T800)),"",IF(Qualification!AC800=TRUE,INDEX(coderesult,MATCH(Qualification!T800,libresult,0)),Qualification!T800))</f>
        <v/>
      </c>
      <c r="O790" s="50" t="str">
        <f>IF(OR(A790="",ISBLANK(Qualification!U800),Qualification!U800="-"),"",IF(ISNA(MATCH(Qualification!U800,libtwolang,0)),Qualification!U800,IF(Qualification!AC800=TRUE,INDEX(codetwolang,MATCH(Qualification!U800,libtwolang,0)),Qualification!U800)))</f>
        <v/>
      </c>
      <c r="P790" s="50" t="str">
        <f>IF(OR(A790="",ISBLANK(Qualification!V800)),"",Qualification!V800)</f>
        <v/>
      </c>
    </row>
    <row r="791" spans="1:16">
      <c r="A791" s="26" t="str">
        <f>IF(Qualification!$A801&lt;&gt;"",IF(Qualification!C801&lt;&gt;"",IF(Qualification!C801="LOC.ID",CONCATENATE("LOC.",Qualification!AG$12),Qualification!C801),""),"")</f>
        <v/>
      </c>
      <c r="B791" s="51" t="str">
        <f>IF(A791&lt;&gt;"",Qualification!J801,"")</f>
        <v/>
      </c>
      <c r="C791" s="26" t="str">
        <f>IF(A791&lt;&gt;"",IF(Qualification!E801=TRUE,INDEX(codesex,MATCH(Qualification!D801,libsex,0)),Qualification!D801),"")</f>
        <v/>
      </c>
      <c r="D791" s="104" t="str">
        <f>IF(OR(A791="",ISBLANK(Qualification!F801)),"",Qualification!F801)</f>
        <v/>
      </c>
      <c r="E791" s="26" t="str">
        <f>IF(A791&lt;&gt;"",IF(Qualification!I801=TRUE,IF(INDEX(codegem,MATCH(Qualification!H801,libgem,0))&lt;8000,INDEX(codegem,MATCH(Qualification!H801,libgem,0)),""),Qualification!H801),"")</f>
        <v/>
      </c>
      <c r="F791" s="26" t="str">
        <f>IF(A791&lt;&gt;"",IF(Qualification!I801=TRUE,INDEX(codegemhist,MATCH(Qualification!H801,libgem,0)),""),"")</f>
        <v/>
      </c>
      <c r="G791" s="26" t="str">
        <f>IF(A791&lt;&gt;"",IF(Qualification!I801=TRUE,IF(INDEX(codegem,MATCH(Qualification!H801,libgem,0))&gt;=8000,INDEX(codegem,MATCH(Qualification!H801,libgem,0)),""),Qualification!H801),"")</f>
        <v/>
      </c>
      <c r="H791" s="26" t="str">
        <f>IF(A791&lt;&gt;"",IF(Qualification!Y801=TRUE,INDEX(libcatidinst,MATCH(Qualification!P801,libinst,0)),""),"")</f>
        <v/>
      </c>
      <c r="I791" s="26" t="str">
        <f>IF(OR(A791="",ISBLANK(Qualification!P801)),"",IF(Qualification!Y801=TRUE,INDEX(codeinst,MATCH(Qualification!P801,libinst,0)),Qualification!P801))</f>
        <v/>
      </c>
      <c r="J791" s="26" t="str">
        <f>IF(OR(A791="",ISBLANK(Qualification!Q801)),"",IF(Qualification!Z801=TRUE,INDEX(codetform,MATCH(Qualification!Q801,libtform,0)),Qualification!Q801))</f>
        <v/>
      </c>
      <c r="K791" s="26" t="str">
        <f t="shared" si="12"/>
        <v/>
      </c>
      <c r="L791" s="104" t="str">
        <f>IF(OR(A791="",ISBLANK(Qualification!R801)),"",Qualification!R801)</f>
        <v/>
      </c>
      <c r="M791" s="50" t="str">
        <f>IF(OR(A791="",ISBLANK(Qualification!S801)),"",Qualification!S801)</f>
        <v/>
      </c>
      <c r="N791" s="50" t="str">
        <f>IF(OR(A791="",ISBLANK(Qualification!T801)),"",IF(Qualification!AC801=TRUE,INDEX(coderesult,MATCH(Qualification!T801,libresult,0)),Qualification!T801))</f>
        <v/>
      </c>
      <c r="O791" s="50" t="str">
        <f>IF(OR(A791="",ISBLANK(Qualification!U801),Qualification!U801="-"),"",IF(ISNA(MATCH(Qualification!U801,libtwolang,0)),Qualification!U801,IF(Qualification!AC801=TRUE,INDEX(codetwolang,MATCH(Qualification!U801,libtwolang,0)),Qualification!U801)))</f>
        <v/>
      </c>
      <c r="P791" s="50" t="str">
        <f>IF(OR(A791="",ISBLANK(Qualification!V801)),"",Qualification!V801)</f>
        <v/>
      </c>
    </row>
    <row r="792" spans="1:16">
      <c r="A792" s="26" t="str">
        <f>IF(Qualification!$A802&lt;&gt;"",IF(Qualification!C802&lt;&gt;"",IF(Qualification!C802="LOC.ID",CONCATENATE("LOC.",Qualification!AG$12),Qualification!C802),""),"")</f>
        <v/>
      </c>
      <c r="B792" s="51" t="str">
        <f>IF(A792&lt;&gt;"",Qualification!J802,"")</f>
        <v/>
      </c>
      <c r="C792" s="26" t="str">
        <f>IF(A792&lt;&gt;"",IF(Qualification!E802=TRUE,INDEX(codesex,MATCH(Qualification!D802,libsex,0)),Qualification!D802),"")</f>
        <v/>
      </c>
      <c r="D792" s="104" t="str">
        <f>IF(OR(A792="",ISBLANK(Qualification!F802)),"",Qualification!F802)</f>
        <v/>
      </c>
      <c r="E792" s="26" t="str">
        <f>IF(A792&lt;&gt;"",IF(Qualification!I802=TRUE,IF(INDEX(codegem,MATCH(Qualification!H802,libgem,0))&lt;8000,INDEX(codegem,MATCH(Qualification!H802,libgem,0)),""),Qualification!H802),"")</f>
        <v/>
      </c>
      <c r="F792" s="26" t="str">
        <f>IF(A792&lt;&gt;"",IF(Qualification!I802=TRUE,INDEX(codegemhist,MATCH(Qualification!H802,libgem,0)),""),"")</f>
        <v/>
      </c>
      <c r="G792" s="26" t="str">
        <f>IF(A792&lt;&gt;"",IF(Qualification!I802=TRUE,IF(INDEX(codegem,MATCH(Qualification!H802,libgem,0))&gt;=8000,INDEX(codegem,MATCH(Qualification!H802,libgem,0)),""),Qualification!H802),"")</f>
        <v/>
      </c>
      <c r="H792" s="26" t="str">
        <f>IF(A792&lt;&gt;"",IF(Qualification!Y802=TRUE,INDEX(libcatidinst,MATCH(Qualification!P802,libinst,0)),""),"")</f>
        <v/>
      </c>
      <c r="I792" s="26" t="str">
        <f>IF(OR(A792="",ISBLANK(Qualification!P802)),"",IF(Qualification!Y802=TRUE,INDEX(codeinst,MATCH(Qualification!P802,libinst,0)),Qualification!P802))</f>
        <v/>
      </c>
      <c r="J792" s="26" t="str">
        <f>IF(OR(A792="",ISBLANK(Qualification!Q802)),"",IF(Qualification!Z802=TRUE,INDEX(codetform,MATCH(Qualification!Q802,libtform,0)),Qualification!Q802))</f>
        <v/>
      </c>
      <c r="K792" s="26" t="str">
        <f t="shared" si="12"/>
        <v/>
      </c>
      <c r="L792" s="104" t="str">
        <f>IF(OR(A792="",ISBLANK(Qualification!R802)),"",Qualification!R802)</f>
        <v/>
      </c>
      <c r="M792" s="50" t="str">
        <f>IF(OR(A792="",ISBLANK(Qualification!S802)),"",Qualification!S802)</f>
        <v/>
      </c>
      <c r="N792" s="50" t="str">
        <f>IF(OR(A792="",ISBLANK(Qualification!T802)),"",IF(Qualification!AC802=TRUE,INDEX(coderesult,MATCH(Qualification!T802,libresult,0)),Qualification!T802))</f>
        <v/>
      </c>
      <c r="O792" s="50" t="str">
        <f>IF(OR(A792="",ISBLANK(Qualification!U802),Qualification!U802="-"),"",IF(ISNA(MATCH(Qualification!U802,libtwolang,0)),Qualification!U802,IF(Qualification!AC802=TRUE,INDEX(codetwolang,MATCH(Qualification!U802,libtwolang,0)),Qualification!U802)))</f>
        <v/>
      </c>
      <c r="P792" s="50" t="str">
        <f>IF(OR(A792="",ISBLANK(Qualification!V802)),"",Qualification!V802)</f>
        <v/>
      </c>
    </row>
    <row r="793" spans="1:16">
      <c r="A793" s="26" t="str">
        <f>IF(Qualification!$A803&lt;&gt;"",IF(Qualification!C803&lt;&gt;"",IF(Qualification!C803="LOC.ID",CONCATENATE("LOC.",Qualification!AG$12),Qualification!C803),""),"")</f>
        <v/>
      </c>
      <c r="B793" s="51" t="str">
        <f>IF(A793&lt;&gt;"",Qualification!J803,"")</f>
        <v/>
      </c>
      <c r="C793" s="26" t="str">
        <f>IF(A793&lt;&gt;"",IF(Qualification!E803=TRUE,INDEX(codesex,MATCH(Qualification!D803,libsex,0)),Qualification!D803),"")</f>
        <v/>
      </c>
      <c r="D793" s="104" t="str">
        <f>IF(OR(A793="",ISBLANK(Qualification!F803)),"",Qualification!F803)</f>
        <v/>
      </c>
      <c r="E793" s="26" t="str">
        <f>IF(A793&lt;&gt;"",IF(Qualification!I803=TRUE,IF(INDEX(codegem,MATCH(Qualification!H803,libgem,0))&lt;8000,INDEX(codegem,MATCH(Qualification!H803,libgem,0)),""),Qualification!H803),"")</f>
        <v/>
      </c>
      <c r="F793" s="26" t="str">
        <f>IF(A793&lt;&gt;"",IF(Qualification!I803=TRUE,INDEX(codegemhist,MATCH(Qualification!H803,libgem,0)),""),"")</f>
        <v/>
      </c>
      <c r="G793" s="26" t="str">
        <f>IF(A793&lt;&gt;"",IF(Qualification!I803=TRUE,IF(INDEX(codegem,MATCH(Qualification!H803,libgem,0))&gt;=8000,INDEX(codegem,MATCH(Qualification!H803,libgem,0)),""),Qualification!H803),"")</f>
        <v/>
      </c>
      <c r="H793" s="26" t="str">
        <f>IF(A793&lt;&gt;"",IF(Qualification!Y803=TRUE,INDEX(libcatidinst,MATCH(Qualification!P803,libinst,0)),""),"")</f>
        <v/>
      </c>
      <c r="I793" s="26" t="str">
        <f>IF(OR(A793="",ISBLANK(Qualification!P803)),"",IF(Qualification!Y803=TRUE,INDEX(codeinst,MATCH(Qualification!P803,libinst,0)),Qualification!P803))</f>
        <v/>
      </c>
      <c r="J793" s="26" t="str">
        <f>IF(OR(A793="",ISBLANK(Qualification!Q803)),"",IF(Qualification!Z803=TRUE,INDEX(codetform,MATCH(Qualification!Q803,libtform,0)),Qualification!Q803))</f>
        <v/>
      </c>
      <c r="K793" s="26" t="str">
        <f t="shared" si="12"/>
        <v/>
      </c>
      <c r="L793" s="104" t="str">
        <f>IF(OR(A793="",ISBLANK(Qualification!R803)),"",Qualification!R803)</f>
        <v/>
      </c>
      <c r="M793" s="50" t="str">
        <f>IF(OR(A793="",ISBLANK(Qualification!S803)),"",Qualification!S803)</f>
        <v/>
      </c>
      <c r="N793" s="50" t="str">
        <f>IF(OR(A793="",ISBLANK(Qualification!T803)),"",IF(Qualification!AC803=TRUE,INDEX(coderesult,MATCH(Qualification!T803,libresult,0)),Qualification!T803))</f>
        <v/>
      </c>
      <c r="O793" s="50" t="str">
        <f>IF(OR(A793="",ISBLANK(Qualification!U803),Qualification!U803="-"),"",IF(ISNA(MATCH(Qualification!U803,libtwolang,0)),Qualification!U803,IF(Qualification!AC803=TRUE,INDEX(codetwolang,MATCH(Qualification!U803,libtwolang,0)),Qualification!U803)))</f>
        <v/>
      </c>
      <c r="P793" s="50" t="str">
        <f>IF(OR(A793="",ISBLANK(Qualification!V803)),"",Qualification!V803)</f>
        <v/>
      </c>
    </row>
    <row r="794" spans="1:16">
      <c r="A794" s="26" t="str">
        <f>IF(Qualification!$A804&lt;&gt;"",IF(Qualification!C804&lt;&gt;"",IF(Qualification!C804="LOC.ID",CONCATENATE("LOC.",Qualification!AG$12),Qualification!C804),""),"")</f>
        <v/>
      </c>
      <c r="B794" s="51" t="str">
        <f>IF(A794&lt;&gt;"",Qualification!J804,"")</f>
        <v/>
      </c>
      <c r="C794" s="26" t="str">
        <f>IF(A794&lt;&gt;"",IF(Qualification!E804=TRUE,INDEX(codesex,MATCH(Qualification!D804,libsex,0)),Qualification!D804),"")</f>
        <v/>
      </c>
      <c r="D794" s="104" t="str">
        <f>IF(OR(A794="",ISBLANK(Qualification!F804)),"",Qualification!F804)</f>
        <v/>
      </c>
      <c r="E794" s="26" t="str">
        <f>IF(A794&lt;&gt;"",IF(Qualification!I804=TRUE,IF(INDEX(codegem,MATCH(Qualification!H804,libgem,0))&lt;8000,INDEX(codegem,MATCH(Qualification!H804,libgem,0)),""),Qualification!H804),"")</f>
        <v/>
      </c>
      <c r="F794" s="26" t="str">
        <f>IF(A794&lt;&gt;"",IF(Qualification!I804=TRUE,INDEX(codegemhist,MATCH(Qualification!H804,libgem,0)),""),"")</f>
        <v/>
      </c>
      <c r="G794" s="26" t="str">
        <f>IF(A794&lt;&gt;"",IF(Qualification!I804=TRUE,IF(INDEX(codegem,MATCH(Qualification!H804,libgem,0))&gt;=8000,INDEX(codegem,MATCH(Qualification!H804,libgem,0)),""),Qualification!H804),"")</f>
        <v/>
      </c>
      <c r="H794" s="26" t="str">
        <f>IF(A794&lt;&gt;"",IF(Qualification!Y804=TRUE,INDEX(libcatidinst,MATCH(Qualification!P804,libinst,0)),""),"")</f>
        <v/>
      </c>
      <c r="I794" s="26" t="str">
        <f>IF(OR(A794="",ISBLANK(Qualification!P804)),"",IF(Qualification!Y804=TRUE,INDEX(codeinst,MATCH(Qualification!P804,libinst,0)),Qualification!P804))</f>
        <v/>
      </c>
      <c r="J794" s="26" t="str">
        <f>IF(OR(A794="",ISBLANK(Qualification!Q804)),"",IF(Qualification!Z804=TRUE,INDEX(codetform,MATCH(Qualification!Q804,libtform,0)),Qualification!Q804))</f>
        <v/>
      </c>
      <c r="K794" s="26" t="str">
        <f t="shared" si="12"/>
        <v/>
      </c>
      <c r="L794" s="104" t="str">
        <f>IF(OR(A794="",ISBLANK(Qualification!R804)),"",Qualification!R804)</f>
        <v/>
      </c>
      <c r="M794" s="50" t="str">
        <f>IF(OR(A794="",ISBLANK(Qualification!S804)),"",Qualification!S804)</f>
        <v/>
      </c>
      <c r="N794" s="50" t="str">
        <f>IF(OR(A794="",ISBLANK(Qualification!T804)),"",IF(Qualification!AC804=TRUE,INDEX(coderesult,MATCH(Qualification!T804,libresult,0)),Qualification!T804))</f>
        <v/>
      </c>
      <c r="O794" s="50" t="str">
        <f>IF(OR(A794="",ISBLANK(Qualification!U804),Qualification!U804="-"),"",IF(ISNA(MATCH(Qualification!U804,libtwolang,0)),Qualification!U804,IF(Qualification!AC804=TRUE,INDEX(codetwolang,MATCH(Qualification!U804,libtwolang,0)),Qualification!U804)))</f>
        <v/>
      </c>
      <c r="P794" s="50" t="str">
        <f>IF(OR(A794="",ISBLANK(Qualification!V804)),"",Qualification!V804)</f>
        <v/>
      </c>
    </row>
    <row r="795" spans="1:16">
      <c r="A795" s="26" t="str">
        <f>IF(Qualification!$A805&lt;&gt;"",IF(Qualification!C805&lt;&gt;"",IF(Qualification!C805="LOC.ID",CONCATENATE("LOC.",Qualification!AG$12),Qualification!C805),""),"")</f>
        <v/>
      </c>
      <c r="B795" s="51" t="str">
        <f>IF(A795&lt;&gt;"",Qualification!J805,"")</f>
        <v/>
      </c>
      <c r="C795" s="26" t="str">
        <f>IF(A795&lt;&gt;"",IF(Qualification!E805=TRUE,INDEX(codesex,MATCH(Qualification!D805,libsex,0)),Qualification!D805),"")</f>
        <v/>
      </c>
      <c r="D795" s="104" t="str">
        <f>IF(OR(A795="",ISBLANK(Qualification!F805)),"",Qualification!F805)</f>
        <v/>
      </c>
      <c r="E795" s="26" t="str">
        <f>IF(A795&lt;&gt;"",IF(Qualification!I805=TRUE,IF(INDEX(codegem,MATCH(Qualification!H805,libgem,0))&lt;8000,INDEX(codegem,MATCH(Qualification!H805,libgem,0)),""),Qualification!H805),"")</f>
        <v/>
      </c>
      <c r="F795" s="26" t="str">
        <f>IF(A795&lt;&gt;"",IF(Qualification!I805=TRUE,INDEX(codegemhist,MATCH(Qualification!H805,libgem,0)),""),"")</f>
        <v/>
      </c>
      <c r="G795" s="26" t="str">
        <f>IF(A795&lt;&gt;"",IF(Qualification!I805=TRUE,IF(INDEX(codegem,MATCH(Qualification!H805,libgem,0))&gt;=8000,INDEX(codegem,MATCH(Qualification!H805,libgem,0)),""),Qualification!H805),"")</f>
        <v/>
      </c>
      <c r="H795" s="26" t="str">
        <f>IF(A795&lt;&gt;"",IF(Qualification!Y805=TRUE,INDEX(libcatidinst,MATCH(Qualification!P805,libinst,0)),""),"")</f>
        <v/>
      </c>
      <c r="I795" s="26" t="str">
        <f>IF(OR(A795="",ISBLANK(Qualification!P805)),"",IF(Qualification!Y805=TRUE,INDEX(codeinst,MATCH(Qualification!P805,libinst,0)),Qualification!P805))</f>
        <v/>
      </c>
      <c r="J795" s="26" t="str">
        <f>IF(OR(A795="",ISBLANK(Qualification!Q805)),"",IF(Qualification!Z805=TRUE,INDEX(codetform,MATCH(Qualification!Q805,libtform,0)),Qualification!Q805))</f>
        <v/>
      </c>
      <c r="K795" s="26" t="str">
        <f t="shared" si="12"/>
        <v/>
      </c>
      <c r="L795" s="104" t="str">
        <f>IF(OR(A795="",ISBLANK(Qualification!R805)),"",Qualification!R805)</f>
        <v/>
      </c>
      <c r="M795" s="50" t="str">
        <f>IF(OR(A795="",ISBLANK(Qualification!S805)),"",Qualification!S805)</f>
        <v/>
      </c>
      <c r="N795" s="50" t="str">
        <f>IF(OR(A795="",ISBLANK(Qualification!T805)),"",IF(Qualification!AC805=TRUE,INDEX(coderesult,MATCH(Qualification!T805,libresult,0)),Qualification!T805))</f>
        <v/>
      </c>
      <c r="O795" s="50" t="str">
        <f>IF(OR(A795="",ISBLANK(Qualification!U805),Qualification!U805="-"),"",IF(ISNA(MATCH(Qualification!U805,libtwolang,0)),Qualification!U805,IF(Qualification!AC805=TRUE,INDEX(codetwolang,MATCH(Qualification!U805,libtwolang,0)),Qualification!U805)))</f>
        <v/>
      </c>
      <c r="P795" s="50" t="str">
        <f>IF(OR(A795="",ISBLANK(Qualification!V805)),"",Qualification!V805)</f>
        <v/>
      </c>
    </row>
    <row r="796" spans="1:16">
      <c r="A796" s="26" t="str">
        <f>IF(Qualification!$A806&lt;&gt;"",IF(Qualification!C806&lt;&gt;"",IF(Qualification!C806="LOC.ID",CONCATENATE("LOC.",Qualification!AG$12),Qualification!C806),""),"")</f>
        <v/>
      </c>
      <c r="B796" s="51" t="str">
        <f>IF(A796&lt;&gt;"",Qualification!J806,"")</f>
        <v/>
      </c>
      <c r="C796" s="26" t="str">
        <f>IF(A796&lt;&gt;"",IF(Qualification!E806=TRUE,INDEX(codesex,MATCH(Qualification!D806,libsex,0)),Qualification!D806),"")</f>
        <v/>
      </c>
      <c r="D796" s="104" t="str">
        <f>IF(OR(A796="",ISBLANK(Qualification!F806)),"",Qualification!F806)</f>
        <v/>
      </c>
      <c r="E796" s="26" t="str">
        <f>IF(A796&lt;&gt;"",IF(Qualification!I806=TRUE,IF(INDEX(codegem,MATCH(Qualification!H806,libgem,0))&lt;8000,INDEX(codegem,MATCH(Qualification!H806,libgem,0)),""),Qualification!H806),"")</f>
        <v/>
      </c>
      <c r="F796" s="26" t="str">
        <f>IF(A796&lt;&gt;"",IF(Qualification!I806=TRUE,INDEX(codegemhist,MATCH(Qualification!H806,libgem,0)),""),"")</f>
        <v/>
      </c>
      <c r="G796" s="26" t="str">
        <f>IF(A796&lt;&gt;"",IF(Qualification!I806=TRUE,IF(INDEX(codegem,MATCH(Qualification!H806,libgem,0))&gt;=8000,INDEX(codegem,MATCH(Qualification!H806,libgem,0)),""),Qualification!H806),"")</f>
        <v/>
      </c>
      <c r="H796" s="26" t="str">
        <f>IF(A796&lt;&gt;"",IF(Qualification!Y806=TRUE,INDEX(libcatidinst,MATCH(Qualification!P806,libinst,0)),""),"")</f>
        <v/>
      </c>
      <c r="I796" s="26" t="str">
        <f>IF(OR(A796="",ISBLANK(Qualification!P806)),"",IF(Qualification!Y806=TRUE,INDEX(codeinst,MATCH(Qualification!P806,libinst,0)),Qualification!P806))</f>
        <v/>
      </c>
      <c r="J796" s="26" t="str">
        <f>IF(OR(A796="",ISBLANK(Qualification!Q806)),"",IF(Qualification!Z806=TRUE,INDEX(codetform,MATCH(Qualification!Q806,libtform,0)),Qualification!Q806))</f>
        <v/>
      </c>
      <c r="K796" s="26" t="str">
        <f t="shared" si="12"/>
        <v/>
      </c>
      <c r="L796" s="104" t="str">
        <f>IF(OR(A796="",ISBLANK(Qualification!R806)),"",Qualification!R806)</f>
        <v/>
      </c>
      <c r="M796" s="50" t="str">
        <f>IF(OR(A796="",ISBLANK(Qualification!S806)),"",Qualification!S806)</f>
        <v/>
      </c>
      <c r="N796" s="50" t="str">
        <f>IF(OR(A796="",ISBLANK(Qualification!T806)),"",IF(Qualification!AC806=TRUE,INDEX(coderesult,MATCH(Qualification!T806,libresult,0)),Qualification!T806))</f>
        <v/>
      </c>
      <c r="O796" s="50" t="str">
        <f>IF(OR(A796="",ISBLANK(Qualification!U806),Qualification!U806="-"),"",IF(ISNA(MATCH(Qualification!U806,libtwolang,0)),Qualification!U806,IF(Qualification!AC806=TRUE,INDEX(codetwolang,MATCH(Qualification!U806,libtwolang,0)),Qualification!U806)))</f>
        <v/>
      </c>
      <c r="P796" s="50" t="str">
        <f>IF(OR(A796="",ISBLANK(Qualification!V806)),"",Qualification!V806)</f>
        <v/>
      </c>
    </row>
    <row r="797" spans="1:16">
      <c r="A797" s="26" t="str">
        <f>IF(Qualification!$A807&lt;&gt;"",IF(Qualification!C807&lt;&gt;"",IF(Qualification!C807="LOC.ID",CONCATENATE("LOC.",Qualification!AG$12),Qualification!C807),""),"")</f>
        <v/>
      </c>
      <c r="B797" s="51" t="str">
        <f>IF(A797&lt;&gt;"",Qualification!J807,"")</f>
        <v/>
      </c>
      <c r="C797" s="26" t="str">
        <f>IF(A797&lt;&gt;"",IF(Qualification!E807=TRUE,INDEX(codesex,MATCH(Qualification!D807,libsex,0)),Qualification!D807),"")</f>
        <v/>
      </c>
      <c r="D797" s="104" t="str">
        <f>IF(OR(A797="",ISBLANK(Qualification!F807)),"",Qualification!F807)</f>
        <v/>
      </c>
      <c r="E797" s="26" t="str">
        <f>IF(A797&lt;&gt;"",IF(Qualification!I807=TRUE,IF(INDEX(codegem,MATCH(Qualification!H807,libgem,0))&lt;8000,INDEX(codegem,MATCH(Qualification!H807,libgem,0)),""),Qualification!H807),"")</f>
        <v/>
      </c>
      <c r="F797" s="26" t="str">
        <f>IF(A797&lt;&gt;"",IF(Qualification!I807=TRUE,INDEX(codegemhist,MATCH(Qualification!H807,libgem,0)),""),"")</f>
        <v/>
      </c>
      <c r="G797" s="26" t="str">
        <f>IF(A797&lt;&gt;"",IF(Qualification!I807=TRUE,IF(INDEX(codegem,MATCH(Qualification!H807,libgem,0))&gt;=8000,INDEX(codegem,MATCH(Qualification!H807,libgem,0)),""),Qualification!H807),"")</f>
        <v/>
      </c>
      <c r="H797" s="26" t="str">
        <f>IF(A797&lt;&gt;"",IF(Qualification!Y807=TRUE,INDEX(libcatidinst,MATCH(Qualification!P807,libinst,0)),""),"")</f>
        <v/>
      </c>
      <c r="I797" s="26" t="str">
        <f>IF(OR(A797="",ISBLANK(Qualification!P807)),"",IF(Qualification!Y807=TRUE,INDEX(codeinst,MATCH(Qualification!P807,libinst,0)),Qualification!P807))</f>
        <v/>
      </c>
      <c r="J797" s="26" t="str">
        <f>IF(OR(A797="",ISBLANK(Qualification!Q807)),"",IF(Qualification!Z807=TRUE,INDEX(codetform,MATCH(Qualification!Q807,libtform,0)),Qualification!Q807))</f>
        <v/>
      </c>
      <c r="K797" s="26" t="str">
        <f t="shared" si="12"/>
        <v/>
      </c>
      <c r="L797" s="104" t="str">
        <f>IF(OR(A797="",ISBLANK(Qualification!R807)),"",Qualification!R807)</f>
        <v/>
      </c>
      <c r="M797" s="50" t="str">
        <f>IF(OR(A797="",ISBLANK(Qualification!S807)),"",Qualification!S807)</f>
        <v/>
      </c>
      <c r="N797" s="50" t="str">
        <f>IF(OR(A797="",ISBLANK(Qualification!T807)),"",IF(Qualification!AC807=TRUE,INDEX(coderesult,MATCH(Qualification!T807,libresult,0)),Qualification!T807))</f>
        <v/>
      </c>
      <c r="O797" s="50" t="str">
        <f>IF(OR(A797="",ISBLANK(Qualification!U807),Qualification!U807="-"),"",IF(ISNA(MATCH(Qualification!U807,libtwolang,0)),Qualification!U807,IF(Qualification!AC807=TRUE,INDEX(codetwolang,MATCH(Qualification!U807,libtwolang,0)),Qualification!U807)))</f>
        <v/>
      </c>
      <c r="P797" s="50" t="str">
        <f>IF(OR(A797="",ISBLANK(Qualification!V807)),"",Qualification!V807)</f>
        <v/>
      </c>
    </row>
    <row r="798" spans="1:16">
      <c r="A798" s="26" t="str">
        <f>IF(Qualification!$A808&lt;&gt;"",IF(Qualification!C808&lt;&gt;"",IF(Qualification!C808="LOC.ID",CONCATENATE("LOC.",Qualification!AG$12),Qualification!C808),""),"")</f>
        <v/>
      </c>
      <c r="B798" s="51" t="str">
        <f>IF(A798&lt;&gt;"",Qualification!J808,"")</f>
        <v/>
      </c>
      <c r="C798" s="26" t="str">
        <f>IF(A798&lt;&gt;"",IF(Qualification!E808=TRUE,INDEX(codesex,MATCH(Qualification!D808,libsex,0)),Qualification!D808),"")</f>
        <v/>
      </c>
      <c r="D798" s="104" t="str">
        <f>IF(OR(A798="",ISBLANK(Qualification!F808)),"",Qualification!F808)</f>
        <v/>
      </c>
      <c r="E798" s="26" t="str">
        <f>IF(A798&lt;&gt;"",IF(Qualification!I808=TRUE,IF(INDEX(codegem,MATCH(Qualification!H808,libgem,0))&lt;8000,INDEX(codegem,MATCH(Qualification!H808,libgem,0)),""),Qualification!H808),"")</f>
        <v/>
      </c>
      <c r="F798" s="26" t="str">
        <f>IF(A798&lt;&gt;"",IF(Qualification!I808=TRUE,INDEX(codegemhist,MATCH(Qualification!H808,libgem,0)),""),"")</f>
        <v/>
      </c>
      <c r="G798" s="26" t="str">
        <f>IF(A798&lt;&gt;"",IF(Qualification!I808=TRUE,IF(INDEX(codegem,MATCH(Qualification!H808,libgem,0))&gt;=8000,INDEX(codegem,MATCH(Qualification!H808,libgem,0)),""),Qualification!H808),"")</f>
        <v/>
      </c>
      <c r="H798" s="26" t="str">
        <f>IF(A798&lt;&gt;"",IF(Qualification!Y808=TRUE,INDEX(libcatidinst,MATCH(Qualification!P808,libinst,0)),""),"")</f>
        <v/>
      </c>
      <c r="I798" s="26" t="str">
        <f>IF(OR(A798="",ISBLANK(Qualification!P808)),"",IF(Qualification!Y808=TRUE,INDEX(codeinst,MATCH(Qualification!P808,libinst,0)),Qualification!P808))</f>
        <v/>
      </c>
      <c r="J798" s="26" t="str">
        <f>IF(OR(A798="",ISBLANK(Qualification!Q808)),"",IF(Qualification!Z808=TRUE,INDEX(codetform,MATCH(Qualification!Q808,libtform,0)),Qualification!Q808))</f>
        <v/>
      </c>
      <c r="K798" s="26" t="str">
        <f t="shared" si="12"/>
        <v/>
      </c>
      <c r="L798" s="104" t="str">
        <f>IF(OR(A798="",ISBLANK(Qualification!R808)),"",Qualification!R808)</f>
        <v/>
      </c>
      <c r="M798" s="50" t="str">
        <f>IF(OR(A798="",ISBLANK(Qualification!S808)),"",Qualification!S808)</f>
        <v/>
      </c>
      <c r="N798" s="50" t="str">
        <f>IF(OR(A798="",ISBLANK(Qualification!T808)),"",IF(Qualification!AC808=TRUE,INDEX(coderesult,MATCH(Qualification!T808,libresult,0)),Qualification!T808))</f>
        <v/>
      </c>
      <c r="O798" s="50" t="str">
        <f>IF(OR(A798="",ISBLANK(Qualification!U808),Qualification!U808="-"),"",IF(ISNA(MATCH(Qualification!U808,libtwolang,0)),Qualification!U808,IF(Qualification!AC808=TRUE,INDEX(codetwolang,MATCH(Qualification!U808,libtwolang,0)),Qualification!U808)))</f>
        <v/>
      </c>
      <c r="P798" s="50" t="str">
        <f>IF(OR(A798="",ISBLANK(Qualification!V808)),"",Qualification!V808)</f>
        <v/>
      </c>
    </row>
    <row r="799" spans="1:16">
      <c r="A799" s="26" t="str">
        <f>IF(Qualification!$A809&lt;&gt;"",IF(Qualification!C809&lt;&gt;"",IF(Qualification!C809="LOC.ID",CONCATENATE("LOC.",Qualification!AG$12),Qualification!C809),""),"")</f>
        <v/>
      </c>
      <c r="B799" s="51" t="str">
        <f>IF(A799&lt;&gt;"",Qualification!J809,"")</f>
        <v/>
      </c>
      <c r="C799" s="26" t="str">
        <f>IF(A799&lt;&gt;"",IF(Qualification!E809=TRUE,INDEX(codesex,MATCH(Qualification!D809,libsex,0)),Qualification!D809),"")</f>
        <v/>
      </c>
      <c r="D799" s="104" t="str">
        <f>IF(OR(A799="",ISBLANK(Qualification!F809)),"",Qualification!F809)</f>
        <v/>
      </c>
      <c r="E799" s="26" t="str">
        <f>IF(A799&lt;&gt;"",IF(Qualification!I809=TRUE,IF(INDEX(codegem,MATCH(Qualification!H809,libgem,0))&lt;8000,INDEX(codegem,MATCH(Qualification!H809,libgem,0)),""),Qualification!H809),"")</f>
        <v/>
      </c>
      <c r="F799" s="26" t="str">
        <f>IF(A799&lt;&gt;"",IF(Qualification!I809=TRUE,INDEX(codegemhist,MATCH(Qualification!H809,libgem,0)),""),"")</f>
        <v/>
      </c>
      <c r="G799" s="26" t="str">
        <f>IF(A799&lt;&gt;"",IF(Qualification!I809=TRUE,IF(INDEX(codegem,MATCH(Qualification!H809,libgem,0))&gt;=8000,INDEX(codegem,MATCH(Qualification!H809,libgem,0)),""),Qualification!H809),"")</f>
        <v/>
      </c>
      <c r="H799" s="26" t="str">
        <f>IF(A799&lt;&gt;"",IF(Qualification!Y809=TRUE,INDEX(libcatidinst,MATCH(Qualification!P809,libinst,0)),""),"")</f>
        <v/>
      </c>
      <c r="I799" s="26" t="str">
        <f>IF(OR(A799="",ISBLANK(Qualification!P809)),"",IF(Qualification!Y809=TRUE,INDEX(codeinst,MATCH(Qualification!P809,libinst,0)),Qualification!P809))</f>
        <v/>
      </c>
      <c r="J799" s="26" t="str">
        <f>IF(OR(A799="",ISBLANK(Qualification!Q809)),"",IF(Qualification!Z809=TRUE,INDEX(codetform,MATCH(Qualification!Q809,libtform,0)),Qualification!Q809))</f>
        <v/>
      </c>
      <c r="K799" s="26" t="str">
        <f t="shared" si="12"/>
        <v/>
      </c>
      <c r="L799" s="104" t="str">
        <f>IF(OR(A799="",ISBLANK(Qualification!R809)),"",Qualification!R809)</f>
        <v/>
      </c>
      <c r="M799" s="50" t="str">
        <f>IF(OR(A799="",ISBLANK(Qualification!S809)),"",Qualification!S809)</f>
        <v/>
      </c>
      <c r="N799" s="50" t="str">
        <f>IF(OR(A799="",ISBLANK(Qualification!T809)),"",IF(Qualification!AC809=TRUE,INDEX(coderesult,MATCH(Qualification!T809,libresult,0)),Qualification!T809))</f>
        <v/>
      </c>
      <c r="O799" s="50" t="str">
        <f>IF(OR(A799="",ISBLANK(Qualification!U809),Qualification!U809="-"),"",IF(ISNA(MATCH(Qualification!U809,libtwolang,0)),Qualification!U809,IF(Qualification!AC809=TRUE,INDEX(codetwolang,MATCH(Qualification!U809,libtwolang,0)),Qualification!U809)))</f>
        <v/>
      </c>
      <c r="P799" s="50" t="str">
        <f>IF(OR(A799="",ISBLANK(Qualification!V809)),"",Qualification!V809)</f>
        <v/>
      </c>
    </row>
    <row r="800" spans="1:16">
      <c r="A800" s="26" t="str">
        <f>IF(Qualification!$A810&lt;&gt;"",IF(Qualification!C810&lt;&gt;"",IF(Qualification!C810="LOC.ID",CONCATENATE("LOC.",Qualification!AG$12),Qualification!C810),""),"")</f>
        <v/>
      </c>
      <c r="B800" s="51" t="str">
        <f>IF(A800&lt;&gt;"",Qualification!J810,"")</f>
        <v/>
      </c>
      <c r="C800" s="26" t="str">
        <f>IF(A800&lt;&gt;"",IF(Qualification!E810=TRUE,INDEX(codesex,MATCH(Qualification!D810,libsex,0)),Qualification!D810),"")</f>
        <v/>
      </c>
      <c r="D800" s="104" t="str">
        <f>IF(OR(A800="",ISBLANK(Qualification!F810)),"",Qualification!F810)</f>
        <v/>
      </c>
      <c r="E800" s="26" t="str">
        <f>IF(A800&lt;&gt;"",IF(Qualification!I810=TRUE,IF(INDEX(codegem,MATCH(Qualification!H810,libgem,0))&lt;8000,INDEX(codegem,MATCH(Qualification!H810,libgem,0)),""),Qualification!H810),"")</f>
        <v/>
      </c>
      <c r="F800" s="26" t="str">
        <f>IF(A800&lt;&gt;"",IF(Qualification!I810=TRUE,INDEX(codegemhist,MATCH(Qualification!H810,libgem,0)),""),"")</f>
        <v/>
      </c>
      <c r="G800" s="26" t="str">
        <f>IF(A800&lt;&gt;"",IF(Qualification!I810=TRUE,IF(INDEX(codegem,MATCH(Qualification!H810,libgem,0))&gt;=8000,INDEX(codegem,MATCH(Qualification!H810,libgem,0)),""),Qualification!H810),"")</f>
        <v/>
      </c>
      <c r="H800" s="26" t="str">
        <f>IF(A800&lt;&gt;"",IF(Qualification!Y810=TRUE,INDEX(libcatidinst,MATCH(Qualification!P810,libinst,0)),""),"")</f>
        <v/>
      </c>
      <c r="I800" s="26" t="str">
        <f>IF(OR(A800="",ISBLANK(Qualification!P810)),"",IF(Qualification!Y810=TRUE,INDEX(codeinst,MATCH(Qualification!P810,libinst,0)),Qualification!P810))</f>
        <v/>
      </c>
      <c r="J800" s="26" t="str">
        <f>IF(OR(A800="",ISBLANK(Qualification!Q810)),"",IF(Qualification!Z810=TRUE,INDEX(codetform,MATCH(Qualification!Q810,libtform,0)),Qualification!Q810))</f>
        <v/>
      </c>
      <c r="K800" s="26" t="str">
        <f t="shared" si="12"/>
        <v/>
      </c>
      <c r="L800" s="104" t="str">
        <f>IF(OR(A800="",ISBLANK(Qualification!R810)),"",Qualification!R810)</f>
        <v/>
      </c>
      <c r="M800" s="50" t="str">
        <f>IF(OR(A800="",ISBLANK(Qualification!S810)),"",Qualification!S810)</f>
        <v/>
      </c>
      <c r="N800" s="50" t="str">
        <f>IF(OR(A800="",ISBLANK(Qualification!T810)),"",IF(Qualification!AC810=TRUE,INDEX(coderesult,MATCH(Qualification!T810,libresult,0)),Qualification!T810))</f>
        <v/>
      </c>
      <c r="O800" s="50" t="str">
        <f>IF(OR(A800="",ISBLANK(Qualification!U810),Qualification!U810="-"),"",IF(ISNA(MATCH(Qualification!U810,libtwolang,0)),Qualification!U810,IF(Qualification!AC810=TRUE,INDEX(codetwolang,MATCH(Qualification!U810,libtwolang,0)),Qualification!U810)))</f>
        <v/>
      </c>
      <c r="P800" s="50" t="str">
        <f>IF(OR(A800="",ISBLANK(Qualification!V810)),"",Qualification!V810)</f>
        <v/>
      </c>
    </row>
    <row r="801" spans="1:16">
      <c r="A801" s="26" t="str">
        <f>IF(Qualification!$A811&lt;&gt;"",IF(Qualification!C811&lt;&gt;"",IF(Qualification!C811="LOC.ID",CONCATENATE("LOC.",Qualification!AG$12),Qualification!C811),""),"")</f>
        <v/>
      </c>
      <c r="B801" s="51" t="str">
        <f>IF(A801&lt;&gt;"",Qualification!J811,"")</f>
        <v/>
      </c>
      <c r="C801" s="26" t="str">
        <f>IF(A801&lt;&gt;"",IF(Qualification!E811=TRUE,INDEX(codesex,MATCH(Qualification!D811,libsex,0)),Qualification!D811),"")</f>
        <v/>
      </c>
      <c r="D801" s="104" t="str">
        <f>IF(OR(A801="",ISBLANK(Qualification!F811)),"",Qualification!F811)</f>
        <v/>
      </c>
      <c r="E801" s="26" t="str">
        <f>IF(A801&lt;&gt;"",IF(Qualification!I811=TRUE,IF(INDEX(codegem,MATCH(Qualification!H811,libgem,0))&lt;8000,INDEX(codegem,MATCH(Qualification!H811,libgem,0)),""),Qualification!H811),"")</f>
        <v/>
      </c>
      <c r="F801" s="26" t="str">
        <f>IF(A801&lt;&gt;"",IF(Qualification!I811=TRUE,INDEX(codegemhist,MATCH(Qualification!H811,libgem,0)),""),"")</f>
        <v/>
      </c>
      <c r="G801" s="26" t="str">
        <f>IF(A801&lt;&gt;"",IF(Qualification!I811=TRUE,IF(INDEX(codegem,MATCH(Qualification!H811,libgem,0))&gt;=8000,INDEX(codegem,MATCH(Qualification!H811,libgem,0)),""),Qualification!H811),"")</f>
        <v/>
      </c>
      <c r="H801" s="26" t="str">
        <f>IF(A801&lt;&gt;"",IF(Qualification!Y811=TRUE,INDEX(libcatidinst,MATCH(Qualification!P811,libinst,0)),""),"")</f>
        <v/>
      </c>
      <c r="I801" s="26" t="str">
        <f>IF(OR(A801="",ISBLANK(Qualification!P811)),"",IF(Qualification!Y811=TRUE,INDEX(codeinst,MATCH(Qualification!P811,libinst,0)),Qualification!P811))</f>
        <v/>
      </c>
      <c r="J801" s="26" t="str">
        <f>IF(OR(A801="",ISBLANK(Qualification!Q811)),"",IF(Qualification!Z811=TRUE,INDEX(codetform,MATCH(Qualification!Q811,libtform,0)),Qualification!Q811))</f>
        <v/>
      </c>
      <c r="K801" s="26" t="str">
        <f t="shared" si="12"/>
        <v/>
      </c>
      <c r="L801" s="104" t="str">
        <f>IF(OR(A801="",ISBLANK(Qualification!R811)),"",Qualification!R811)</f>
        <v/>
      </c>
      <c r="M801" s="50" t="str">
        <f>IF(OR(A801="",ISBLANK(Qualification!S811)),"",Qualification!S811)</f>
        <v/>
      </c>
      <c r="N801" s="50" t="str">
        <f>IF(OR(A801="",ISBLANK(Qualification!T811)),"",IF(Qualification!AC811=TRUE,INDEX(coderesult,MATCH(Qualification!T811,libresult,0)),Qualification!T811))</f>
        <v/>
      </c>
      <c r="O801" s="50" t="str">
        <f>IF(OR(A801="",ISBLANK(Qualification!U811),Qualification!U811="-"),"",IF(ISNA(MATCH(Qualification!U811,libtwolang,0)),Qualification!U811,IF(Qualification!AC811=TRUE,INDEX(codetwolang,MATCH(Qualification!U811,libtwolang,0)),Qualification!U811)))</f>
        <v/>
      </c>
      <c r="P801" s="50" t="str">
        <f>IF(OR(A801="",ISBLANK(Qualification!V811)),"",Qualification!V811)</f>
        <v/>
      </c>
    </row>
    <row r="802" spans="1:16">
      <c r="A802" s="26" t="str">
        <f>IF(Qualification!$A812&lt;&gt;"",IF(Qualification!C812&lt;&gt;"",IF(Qualification!C812="LOC.ID",CONCATENATE("LOC.",Qualification!AG$12),Qualification!C812),""),"")</f>
        <v/>
      </c>
      <c r="B802" s="51" t="str">
        <f>IF(A802&lt;&gt;"",Qualification!J812,"")</f>
        <v/>
      </c>
      <c r="C802" s="26" t="str">
        <f>IF(A802&lt;&gt;"",IF(Qualification!E812=TRUE,INDEX(codesex,MATCH(Qualification!D812,libsex,0)),Qualification!D812),"")</f>
        <v/>
      </c>
      <c r="D802" s="104" t="str">
        <f>IF(OR(A802="",ISBLANK(Qualification!F812)),"",Qualification!F812)</f>
        <v/>
      </c>
      <c r="E802" s="26" t="str">
        <f>IF(A802&lt;&gt;"",IF(Qualification!I812=TRUE,IF(INDEX(codegem,MATCH(Qualification!H812,libgem,0))&lt;8000,INDEX(codegem,MATCH(Qualification!H812,libgem,0)),""),Qualification!H812),"")</f>
        <v/>
      </c>
      <c r="F802" s="26" t="str">
        <f>IF(A802&lt;&gt;"",IF(Qualification!I812=TRUE,INDEX(codegemhist,MATCH(Qualification!H812,libgem,0)),""),"")</f>
        <v/>
      </c>
      <c r="G802" s="26" t="str">
        <f>IF(A802&lt;&gt;"",IF(Qualification!I812=TRUE,IF(INDEX(codegem,MATCH(Qualification!H812,libgem,0))&gt;=8000,INDEX(codegem,MATCH(Qualification!H812,libgem,0)),""),Qualification!H812),"")</f>
        <v/>
      </c>
      <c r="H802" s="26" t="str">
        <f>IF(A802&lt;&gt;"",IF(Qualification!Y812=TRUE,INDEX(libcatidinst,MATCH(Qualification!P812,libinst,0)),""),"")</f>
        <v/>
      </c>
      <c r="I802" s="26" t="str">
        <f>IF(OR(A802="",ISBLANK(Qualification!P812)),"",IF(Qualification!Y812=TRUE,INDEX(codeinst,MATCH(Qualification!P812,libinst,0)),Qualification!P812))</f>
        <v/>
      </c>
      <c r="J802" s="26" t="str">
        <f>IF(OR(A802="",ISBLANK(Qualification!Q812)),"",IF(Qualification!Z812=TRUE,INDEX(codetform,MATCH(Qualification!Q812,libtform,0)),Qualification!Q812))</f>
        <v/>
      </c>
      <c r="K802" s="26" t="str">
        <f t="shared" si="12"/>
        <v/>
      </c>
      <c r="L802" s="104" t="str">
        <f>IF(OR(A802="",ISBLANK(Qualification!R812)),"",Qualification!R812)</f>
        <v/>
      </c>
      <c r="M802" s="50" t="str">
        <f>IF(OR(A802="",ISBLANK(Qualification!S812)),"",Qualification!S812)</f>
        <v/>
      </c>
      <c r="N802" s="50" t="str">
        <f>IF(OR(A802="",ISBLANK(Qualification!T812)),"",IF(Qualification!AC812=TRUE,INDEX(coderesult,MATCH(Qualification!T812,libresult,0)),Qualification!T812))</f>
        <v/>
      </c>
      <c r="O802" s="50" t="str">
        <f>IF(OR(A802="",ISBLANK(Qualification!U812),Qualification!U812="-"),"",IF(ISNA(MATCH(Qualification!U812,libtwolang,0)),Qualification!U812,IF(Qualification!AC812=TRUE,INDEX(codetwolang,MATCH(Qualification!U812,libtwolang,0)),Qualification!U812)))</f>
        <v/>
      </c>
      <c r="P802" s="50" t="str">
        <f>IF(OR(A802="",ISBLANK(Qualification!V812)),"",Qualification!V812)</f>
        <v/>
      </c>
    </row>
    <row r="803" spans="1:16">
      <c r="A803" s="26" t="str">
        <f>IF(Qualification!$A813&lt;&gt;"",IF(Qualification!C813&lt;&gt;"",IF(Qualification!C813="LOC.ID",CONCATENATE("LOC.",Qualification!AG$12),Qualification!C813),""),"")</f>
        <v/>
      </c>
      <c r="B803" s="51" t="str">
        <f>IF(A803&lt;&gt;"",Qualification!J813,"")</f>
        <v/>
      </c>
      <c r="C803" s="26" t="str">
        <f>IF(A803&lt;&gt;"",IF(Qualification!E813=TRUE,INDEX(codesex,MATCH(Qualification!D813,libsex,0)),Qualification!D813),"")</f>
        <v/>
      </c>
      <c r="D803" s="104" t="str">
        <f>IF(OR(A803="",ISBLANK(Qualification!F813)),"",Qualification!F813)</f>
        <v/>
      </c>
      <c r="E803" s="26" t="str">
        <f>IF(A803&lt;&gt;"",IF(Qualification!I813=TRUE,IF(INDEX(codegem,MATCH(Qualification!H813,libgem,0))&lt;8000,INDEX(codegem,MATCH(Qualification!H813,libgem,0)),""),Qualification!H813),"")</f>
        <v/>
      </c>
      <c r="F803" s="26" t="str">
        <f>IF(A803&lt;&gt;"",IF(Qualification!I813=TRUE,INDEX(codegemhist,MATCH(Qualification!H813,libgem,0)),""),"")</f>
        <v/>
      </c>
      <c r="G803" s="26" t="str">
        <f>IF(A803&lt;&gt;"",IF(Qualification!I813=TRUE,IF(INDEX(codegem,MATCH(Qualification!H813,libgem,0))&gt;=8000,INDEX(codegem,MATCH(Qualification!H813,libgem,0)),""),Qualification!H813),"")</f>
        <v/>
      </c>
      <c r="H803" s="26" t="str">
        <f>IF(A803&lt;&gt;"",IF(Qualification!Y813=TRUE,INDEX(libcatidinst,MATCH(Qualification!P813,libinst,0)),""),"")</f>
        <v/>
      </c>
      <c r="I803" s="26" t="str">
        <f>IF(OR(A803="",ISBLANK(Qualification!P813)),"",IF(Qualification!Y813=TRUE,INDEX(codeinst,MATCH(Qualification!P813,libinst,0)),Qualification!P813))</f>
        <v/>
      </c>
      <c r="J803" s="26" t="str">
        <f>IF(OR(A803="",ISBLANK(Qualification!Q813)),"",IF(Qualification!Z813=TRUE,INDEX(codetform,MATCH(Qualification!Q813,libtform,0)),Qualification!Q813))</f>
        <v/>
      </c>
      <c r="K803" s="26" t="str">
        <f t="shared" si="12"/>
        <v/>
      </c>
      <c r="L803" s="104" t="str">
        <f>IF(OR(A803="",ISBLANK(Qualification!R813)),"",Qualification!R813)</f>
        <v/>
      </c>
      <c r="M803" s="50" t="str">
        <f>IF(OR(A803="",ISBLANK(Qualification!S813)),"",Qualification!S813)</f>
        <v/>
      </c>
      <c r="N803" s="50" t="str">
        <f>IF(OR(A803="",ISBLANK(Qualification!T813)),"",IF(Qualification!AC813=TRUE,INDEX(coderesult,MATCH(Qualification!T813,libresult,0)),Qualification!T813))</f>
        <v/>
      </c>
      <c r="O803" s="50" t="str">
        <f>IF(OR(A803="",ISBLANK(Qualification!U813),Qualification!U813="-"),"",IF(ISNA(MATCH(Qualification!U813,libtwolang,0)),Qualification!U813,IF(Qualification!AC813=TRUE,INDEX(codetwolang,MATCH(Qualification!U813,libtwolang,0)),Qualification!U813)))</f>
        <v/>
      </c>
      <c r="P803" s="50" t="str">
        <f>IF(OR(A803="",ISBLANK(Qualification!V813)),"",Qualification!V813)</f>
        <v/>
      </c>
    </row>
    <row r="804" spans="1:16">
      <c r="A804" s="26" t="str">
        <f>IF(Qualification!$A814&lt;&gt;"",IF(Qualification!C814&lt;&gt;"",IF(Qualification!C814="LOC.ID",CONCATENATE("LOC.",Qualification!AG$12),Qualification!C814),""),"")</f>
        <v/>
      </c>
      <c r="B804" s="51" t="str">
        <f>IF(A804&lt;&gt;"",Qualification!J814,"")</f>
        <v/>
      </c>
      <c r="C804" s="26" t="str">
        <f>IF(A804&lt;&gt;"",IF(Qualification!E814=TRUE,INDEX(codesex,MATCH(Qualification!D814,libsex,0)),Qualification!D814),"")</f>
        <v/>
      </c>
      <c r="D804" s="104" t="str">
        <f>IF(OR(A804="",ISBLANK(Qualification!F814)),"",Qualification!F814)</f>
        <v/>
      </c>
      <c r="E804" s="26" t="str">
        <f>IF(A804&lt;&gt;"",IF(Qualification!I814=TRUE,IF(INDEX(codegem,MATCH(Qualification!H814,libgem,0))&lt;8000,INDEX(codegem,MATCH(Qualification!H814,libgem,0)),""),Qualification!H814),"")</f>
        <v/>
      </c>
      <c r="F804" s="26" t="str">
        <f>IF(A804&lt;&gt;"",IF(Qualification!I814=TRUE,INDEX(codegemhist,MATCH(Qualification!H814,libgem,0)),""),"")</f>
        <v/>
      </c>
      <c r="G804" s="26" t="str">
        <f>IF(A804&lt;&gt;"",IF(Qualification!I814=TRUE,IF(INDEX(codegem,MATCH(Qualification!H814,libgem,0))&gt;=8000,INDEX(codegem,MATCH(Qualification!H814,libgem,0)),""),Qualification!H814),"")</f>
        <v/>
      </c>
      <c r="H804" s="26" t="str">
        <f>IF(A804&lt;&gt;"",IF(Qualification!Y814=TRUE,INDEX(libcatidinst,MATCH(Qualification!P814,libinst,0)),""),"")</f>
        <v/>
      </c>
      <c r="I804" s="26" t="str">
        <f>IF(OR(A804="",ISBLANK(Qualification!P814)),"",IF(Qualification!Y814=TRUE,INDEX(codeinst,MATCH(Qualification!P814,libinst,0)),Qualification!P814))</f>
        <v/>
      </c>
      <c r="J804" s="26" t="str">
        <f>IF(OR(A804="",ISBLANK(Qualification!Q814)),"",IF(Qualification!Z814=TRUE,INDEX(codetform,MATCH(Qualification!Q814,libtform,0)),Qualification!Q814))</f>
        <v/>
      </c>
      <c r="K804" s="26" t="str">
        <f t="shared" si="12"/>
        <v/>
      </c>
      <c r="L804" s="104" t="str">
        <f>IF(OR(A804="",ISBLANK(Qualification!R814)),"",Qualification!R814)</f>
        <v/>
      </c>
      <c r="M804" s="50" t="str">
        <f>IF(OR(A804="",ISBLANK(Qualification!S814)),"",Qualification!S814)</f>
        <v/>
      </c>
      <c r="N804" s="50" t="str">
        <f>IF(OR(A804="",ISBLANK(Qualification!T814)),"",IF(Qualification!AC814=TRUE,INDEX(coderesult,MATCH(Qualification!T814,libresult,0)),Qualification!T814))</f>
        <v/>
      </c>
      <c r="O804" s="50" t="str">
        <f>IF(OR(A804="",ISBLANK(Qualification!U814),Qualification!U814="-"),"",IF(ISNA(MATCH(Qualification!U814,libtwolang,0)),Qualification!U814,IF(Qualification!AC814=TRUE,INDEX(codetwolang,MATCH(Qualification!U814,libtwolang,0)),Qualification!U814)))</f>
        <v/>
      </c>
      <c r="P804" s="50" t="str">
        <f>IF(OR(A804="",ISBLANK(Qualification!V814)),"",Qualification!V814)</f>
        <v/>
      </c>
    </row>
    <row r="805" spans="1:16">
      <c r="A805" s="26" t="str">
        <f>IF(Qualification!$A815&lt;&gt;"",IF(Qualification!C815&lt;&gt;"",IF(Qualification!C815="LOC.ID",CONCATENATE("LOC.",Qualification!AG$12),Qualification!C815),""),"")</f>
        <v/>
      </c>
      <c r="B805" s="51" t="str">
        <f>IF(A805&lt;&gt;"",Qualification!J815,"")</f>
        <v/>
      </c>
      <c r="C805" s="26" t="str">
        <f>IF(A805&lt;&gt;"",IF(Qualification!E815=TRUE,INDEX(codesex,MATCH(Qualification!D815,libsex,0)),Qualification!D815),"")</f>
        <v/>
      </c>
      <c r="D805" s="104" t="str">
        <f>IF(OR(A805="",ISBLANK(Qualification!F815)),"",Qualification!F815)</f>
        <v/>
      </c>
      <c r="E805" s="26" t="str">
        <f>IF(A805&lt;&gt;"",IF(Qualification!I815=TRUE,IF(INDEX(codegem,MATCH(Qualification!H815,libgem,0))&lt;8000,INDEX(codegem,MATCH(Qualification!H815,libgem,0)),""),Qualification!H815),"")</f>
        <v/>
      </c>
      <c r="F805" s="26" t="str">
        <f>IF(A805&lt;&gt;"",IF(Qualification!I815=TRUE,INDEX(codegemhist,MATCH(Qualification!H815,libgem,0)),""),"")</f>
        <v/>
      </c>
      <c r="G805" s="26" t="str">
        <f>IF(A805&lt;&gt;"",IF(Qualification!I815=TRUE,IF(INDEX(codegem,MATCH(Qualification!H815,libgem,0))&gt;=8000,INDEX(codegem,MATCH(Qualification!H815,libgem,0)),""),Qualification!H815),"")</f>
        <v/>
      </c>
      <c r="H805" s="26" t="str">
        <f>IF(A805&lt;&gt;"",IF(Qualification!Y815=TRUE,INDEX(libcatidinst,MATCH(Qualification!P815,libinst,0)),""),"")</f>
        <v/>
      </c>
      <c r="I805" s="26" t="str">
        <f>IF(OR(A805="",ISBLANK(Qualification!P815)),"",IF(Qualification!Y815=TRUE,INDEX(codeinst,MATCH(Qualification!P815,libinst,0)),Qualification!P815))</f>
        <v/>
      </c>
      <c r="J805" s="26" t="str">
        <f>IF(OR(A805="",ISBLANK(Qualification!Q815)),"",IF(Qualification!Z815=TRUE,INDEX(codetform,MATCH(Qualification!Q815,libtform,0)),Qualification!Q815))</f>
        <v/>
      </c>
      <c r="K805" s="26" t="str">
        <f t="shared" si="12"/>
        <v/>
      </c>
      <c r="L805" s="104" t="str">
        <f>IF(OR(A805="",ISBLANK(Qualification!R815)),"",Qualification!R815)</f>
        <v/>
      </c>
      <c r="M805" s="50" t="str">
        <f>IF(OR(A805="",ISBLANK(Qualification!S815)),"",Qualification!S815)</f>
        <v/>
      </c>
      <c r="N805" s="50" t="str">
        <f>IF(OR(A805="",ISBLANK(Qualification!T815)),"",IF(Qualification!AC815=TRUE,INDEX(coderesult,MATCH(Qualification!T815,libresult,0)),Qualification!T815))</f>
        <v/>
      </c>
      <c r="O805" s="50" t="str">
        <f>IF(OR(A805="",ISBLANK(Qualification!U815),Qualification!U815="-"),"",IF(ISNA(MATCH(Qualification!U815,libtwolang,0)),Qualification!U815,IF(Qualification!AC815=TRUE,INDEX(codetwolang,MATCH(Qualification!U815,libtwolang,0)),Qualification!U815)))</f>
        <v/>
      </c>
      <c r="P805" s="50" t="str">
        <f>IF(OR(A805="",ISBLANK(Qualification!V815)),"",Qualification!V815)</f>
        <v/>
      </c>
    </row>
    <row r="806" spans="1:16">
      <c r="A806" s="26" t="str">
        <f>IF(Qualification!$A816&lt;&gt;"",IF(Qualification!C816&lt;&gt;"",IF(Qualification!C816="LOC.ID",CONCATENATE("LOC.",Qualification!AG$12),Qualification!C816),""),"")</f>
        <v/>
      </c>
      <c r="B806" s="51" t="str">
        <f>IF(A806&lt;&gt;"",Qualification!J816,"")</f>
        <v/>
      </c>
      <c r="C806" s="26" t="str">
        <f>IF(A806&lt;&gt;"",IF(Qualification!E816=TRUE,INDEX(codesex,MATCH(Qualification!D816,libsex,0)),Qualification!D816),"")</f>
        <v/>
      </c>
      <c r="D806" s="104" t="str">
        <f>IF(OR(A806="",ISBLANK(Qualification!F816)),"",Qualification!F816)</f>
        <v/>
      </c>
      <c r="E806" s="26" t="str">
        <f>IF(A806&lt;&gt;"",IF(Qualification!I816=TRUE,IF(INDEX(codegem,MATCH(Qualification!H816,libgem,0))&lt;8000,INDEX(codegem,MATCH(Qualification!H816,libgem,0)),""),Qualification!H816),"")</f>
        <v/>
      </c>
      <c r="F806" s="26" t="str">
        <f>IF(A806&lt;&gt;"",IF(Qualification!I816=TRUE,INDEX(codegemhist,MATCH(Qualification!H816,libgem,0)),""),"")</f>
        <v/>
      </c>
      <c r="G806" s="26" t="str">
        <f>IF(A806&lt;&gt;"",IF(Qualification!I816=TRUE,IF(INDEX(codegem,MATCH(Qualification!H816,libgem,0))&gt;=8000,INDEX(codegem,MATCH(Qualification!H816,libgem,0)),""),Qualification!H816),"")</f>
        <v/>
      </c>
      <c r="H806" s="26" t="str">
        <f>IF(A806&lt;&gt;"",IF(Qualification!Y816=TRUE,INDEX(libcatidinst,MATCH(Qualification!P816,libinst,0)),""),"")</f>
        <v/>
      </c>
      <c r="I806" s="26" t="str">
        <f>IF(OR(A806="",ISBLANK(Qualification!P816)),"",IF(Qualification!Y816=TRUE,INDEX(codeinst,MATCH(Qualification!P816,libinst,0)),Qualification!P816))</f>
        <v/>
      </c>
      <c r="J806" s="26" t="str">
        <f>IF(OR(A806="",ISBLANK(Qualification!Q816)),"",IF(Qualification!Z816=TRUE,INDEX(codetform,MATCH(Qualification!Q816,libtform,0)),Qualification!Q816))</f>
        <v/>
      </c>
      <c r="K806" s="26" t="str">
        <f t="shared" si="12"/>
        <v/>
      </c>
      <c r="L806" s="104" t="str">
        <f>IF(OR(A806="",ISBLANK(Qualification!R816)),"",Qualification!R816)</f>
        <v/>
      </c>
      <c r="M806" s="50" t="str">
        <f>IF(OR(A806="",ISBLANK(Qualification!S816)),"",Qualification!S816)</f>
        <v/>
      </c>
      <c r="N806" s="50" t="str">
        <f>IF(OR(A806="",ISBLANK(Qualification!T816)),"",IF(Qualification!AC816=TRUE,INDEX(coderesult,MATCH(Qualification!T816,libresult,0)),Qualification!T816))</f>
        <v/>
      </c>
      <c r="O806" s="50" t="str">
        <f>IF(OR(A806="",ISBLANK(Qualification!U816),Qualification!U816="-"),"",IF(ISNA(MATCH(Qualification!U816,libtwolang,0)),Qualification!U816,IF(Qualification!AC816=TRUE,INDEX(codetwolang,MATCH(Qualification!U816,libtwolang,0)),Qualification!U816)))</f>
        <v/>
      </c>
      <c r="P806" s="50" t="str">
        <f>IF(OR(A806="",ISBLANK(Qualification!V816)),"",Qualification!V816)</f>
        <v/>
      </c>
    </row>
    <row r="807" spans="1:16">
      <c r="A807" s="26" t="str">
        <f>IF(Qualification!$A817&lt;&gt;"",IF(Qualification!C817&lt;&gt;"",IF(Qualification!C817="LOC.ID",CONCATENATE("LOC.",Qualification!AG$12),Qualification!C817),""),"")</f>
        <v/>
      </c>
      <c r="B807" s="51" t="str">
        <f>IF(A807&lt;&gt;"",Qualification!J817,"")</f>
        <v/>
      </c>
      <c r="C807" s="26" t="str">
        <f>IF(A807&lt;&gt;"",IF(Qualification!E817=TRUE,INDEX(codesex,MATCH(Qualification!D817,libsex,0)),Qualification!D817),"")</f>
        <v/>
      </c>
      <c r="D807" s="104" t="str">
        <f>IF(OR(A807="",ISBLANK(Qualification!F817)),"",Qualification!F817)</f>
        <v/>
      </c>
      <c r="E807" s="26" t="str">
        <f>IF(A807&lt;&gt;"",IF(Qualification!I817=TRUE,IF(INDEX(codegem,MATCH(Qualification!H817,libgem,0))&lt;8000,INDEX(codegem,MATCH(Qualification!H817,libgem,0)),""),Qualification!H817),"")</f>
        <v/>
      </c>
      <c r="F807" s="26" t="str">
        <f>IF(A807&lt;&gt;"",IF(Qualification!I817=TRUE,INDEX(codegemhist,MATCH(Qualification!H817,libgem,0)),""),"")</f>
        <v/>
      </c>
      <c r="G807" s="26" t="str">
        <f>IF(A807&lt;&gt;"",IF(Qualification!I817=TRUE,IF(INDEX(codegem,MATCH(Qualification!H817,libgem,0))&gt;=8000,INDEX(codegem,MATCH(Qualification!H817,libgem,0)),""),Qualification!H817),"")</f>
        <v/>
      </c>
      <c r="H807" s="26" t="str">
        <f>IF(A807&lt;&gt;"",IF(Qualification!Y817=TRUE,INDEX(libcatidinst,MATCH(Qualification!P817,libinst,0)),""),"")</f>
        <v/>
      </c>
      <c r="I807" s="26" t="str">
        <f>IF(OR(A807="",ISBLANK(Qualification!P817)),"",IF(Qualification!Y817=TRUE,INDEX(codeinst,MATCH(Qualification!P817,libinst,0)),Qualification!P817))</f>
        <v/>
      </c>
      <c r="J807" s="26" t="str">
        <f>IF(OR(A807="",ISBLANK(Qualification!Q817)),"",IF(Qualification!Z817=TRUE,INDEX(codetform,MATCH(Qualification!Q817,libtform,0)),Qualification!Q817))</f>
        <v/>
      </c>
      <c r="K807" s="26" t="str">
        <f t="shared" si="12"/>
        <v/>
      </c>
      <c r="L807" s="104" t="str">
        <f>IF(OR(A807="",ISBLANK(Qualification!R817)),"",Qualification!R817)</f>
        <v/>
      </c>
      <c r="M807" s="50" t="str">
        <f>IF(OR(A807="",ISBLANK(Qualification!S817)),"",Qualification!S817)</f>
        <v/>
      </c>
      <c r="N807" s="50" t="str">
        <f>IF(OR(A807="",ISBLANK(Qualification!T817)),"",IF(Qualification!AC817=TRUE,INDEX(coderesult,MATCH(Qualification!T817,libresult,0)),Qualification!T817))</f>
        <v/>
      </c>
      <c r="O807" s="50" t="str">
        <f>IF(OR(A807="",ISBLANK(Qualification!U817),Qualification!U817="-"),"",IF(ISNA(MATCH(Qualification!U817,libtwolang,0)),Qualification!U817,IF(Qualification!AC817=TRUE,INDEX(codetwolang,MATCH(Qualification!U817,libtwolang,0)),Qualification!U817)))</f>
        <v/>
      </c>
      <c r="P807" s="50" t="str">
        <f>IF(OR(A807="",ISBLANK(Qualification!V817)),"",Qualification!V817)</f>
        <v/>
      </c>
    </row>
    <row r="808" spans="1:16">
      <c r="A808" s="26" t="str">
        <f>IF(Qualification!$A818&lt;&gt;"",IF(Qualification!C818&lt;&gt;"",IF(Qualification!C818="LOC.ID",CONCATENATE("LOC.",Qualification!AG$12),Qualification!C818),""),"")</f>
        <v/>
      </c>
      <c r="B808" s="51" t="str">
        <f>IF(A808&lt;&gt;"",Qualification!J818,"")</f>
        <v/>
      </c>
      <c r="C808" s="26" t="str">
        <f>IF(A808&lt;&gt;"",IF(Qualification!E818=TRUE,INDEX(codesex,MATCH(Qualification!D818,libsex,0)),Qualification!D818),"")</f>
        <v/>
      </c>
      <c r="D808" s="104" t="str">
        <f>IF(OR(A808="",ISBLANK(Qualification!F818)),"",Qualification!F818)</f>
        <v/>
      </c>
      <c r="E808" s="26" t="str">
        <f>IF(A808&lt;&gt;"",IF(Qualification!I818=TRUE,IF(INDEX(codegem,MATCH(Qualification!H818,libgem,0))&lt;8000,INDEX(codegem,MATCH(Qualification!H818,libgem,0)),""),Qualification!H818),"")</f>
        <v/>
      </c>
      <c r="F808" s="26" t="str">
        <f>IF(A808&lt;&gt;"",IF(Qualification!I818=TRUE,INDEX(codegemhist,MATCH(Qualification!H818,libgem,0)),""),"")</f>
        <v/>
      </c>
      <c r="G808" s="26" t="str">
        <f>IF(A808&lt;&gt;"",IF(Qualification!I818=TRUE,IF(INDEX(codegem,MATCH(Qualification!H818,libgem,0))&gt;=8000,INDEX(codegem,MATCH(Qualification!H818,libgem,0)),""),Qualification!H818),"")</f>
        <v/>
      </c>
      <c r="H808" s="26" t="str">
        <f>IF(A808&lt;&gt;"",IF(Qualification!Y818=TRUE,INDEX(libcatidinst,MATCH(Qualification!P818,libinst,0)),""),"")</f>
        <v/>
      </c>
      <c r="I808" s="26" t="str">
        <f>IF(OR(A808="",ISBLANK(Qualification!P818)),"",IF(Qualification!Y818=TRUE,INDEX(codeinst,MATCH(Qualification!P818,libinst,0)),Qualification!P818))</f>
        <v/>
      </c>
      <c r="J808" s="26" t="str">
        <f>IF(OR(A808="",ISBLANK(Qualification!Q818)),"",IF(Qualification!Z818=TRUE,INDEX(codetform,MATCH(Qualification!Q818,libtform,0)),Qualification!Q818))</f>
        <v/>
      </c>
      <c r="K808" s="26" t="str">
        <f t="shared" si="12"/>
        <v/>
      </c>
      <c r="L808" s="104" t="str">
        <f>IF(OR(A808="",ISBLANK(Qualification!R818)),"",Qualification!R818)</f>
        <v/>
      </c>
      <c r="M808" s="50" t="str">
        <f>IF(OR(A808="",ISBLANK(Qualification!S818)),"",Qualification!S818)</f>
        <v/>
      </c>
      <c r="N808" s="50" t="str">
        <f>IF(OR(A808="",ISBLANK(Qualification!T818)),"",IF(Qualification!AC818=TRUE,INDEX(coderesult,MATCH(Qualification!T818,libresult,0)),Qualification!T818))</f>
        <v/>
      </c>
      <c r="O808" s="50" t="str">
        <f>IF(OR(A808="",ISBLANK(Qualification!U818),Qualification!U818="-"),"",IF(ISNA(MATCH(Qualification!U818,libtwolang,0)),Qualification!U818,IF(Qualification!AC818=TRUE,INDEX(codetwolang,MATCH(Qualification!U818,libtwolang,0)),Qualification!U818)))</f>
        <v/>
      </c>
      <c r="P808" s="50" t="str">
        <f>IF(OR(A808="",ISBLANK(Qualification!V818)),"",Qualification!V818)</f>
        <v/>
      </c>
    </row>
    <row r="809" spans="1:16">
      <c r="A809" s="26" t="str">
        <f>IF(Qualification!$A819&lt;&gt;"",IF(Qualification!C819&lt;&gt;"",IF(Qualification!C819="LOC.ID",CONCATENATE("LOC.",Qualification!AG$12),Qualification!C819),""),"")</f>
        <v/>
      </c>
      <c r="B809" s="51" t="str">
        <f>IF(A809&lt;&gt;"",Qualification!J819,"")</f>
        <v/>
      </c>
      <c r="C809" s="26" t="str">
        <f>IF(A809&lt;&gt;"",IF(Qualification!E819=TRUE,INDEX(codesex,MATCH(Qualification!D819,libsex,0)),Qualification!D819),"")</f>
        <v/>
      </c>
      <c r="D809" s="104" t="str">
        <f>IF(OR(A809="",ISBLANK(Qualification!F819)),"",Qualification!F819)</f>
        <v/>
      </c>
      <c r="E809" s="26" t="str">
        <f>IF(A809&lt;&gt;"",IF(Qualification!I819=TRUE,IF(INDEX(codegem,MATCH(Qualification!H819,libgem,0))&lt;8000,INDEX(codegem,MATCH(Qualification!H819,libgem,0)),""),Qualification!H819),"")</f>
        <v/>
      </c>
      <c r="F809" s="26" t="str">
        <f>IF(A809&lt;&gt;"",IF(Qualification!I819=TRUE,INDEX(codegemhist,MATCH(Qualification!H819,libgem,0)),""),"")</f>
        <v/>
      </c>
      <c r="G809" s="26" t="str">
        <f>IF(A809&lt;&gt;"",IF(Qualification!I819=TRUE,IF(INDEX(codegem,MATCH(Qualification!H819,libgem,0))&gt;=8000,INDEX(codegem,MATCH(Qualification!H819,libgem,0)),""),Qualification!H819),"")</f>
        <v/>
      </c>
      <c r="H809" s="26" t="str">
        <f>IF(A809&lt;&gt;"",IF(Qualification!Y819=TRUE,INDEX(libcatidinst,MATCH(Qualification!P819,libinst,0)),""),"")</f>
        <v/>
      </c>
      <c r="I809" s="26" t="str">
        <f>IF(OR(A809="",ISBLANK(Qualification!P819)),"",IF(Qualification!Y819=TRUE,INDEX(codeinst,MATCH(Qualification!P819,libinst,0)),Qualification!P819))</f>
        <v/>
      </c>
      <c r="J809" s="26" t="str">
        <f>IF(OR(A809="",ISBLANK(Qualification!Q819)),"",IF(Qualification!Z819=TRUE,INDEX(codetform,MATCH(Qualification!Q819,libtform,0)),Qualification!Q819))</f>
        <v/>
      </c>
      <c r="K809" s="26" t="str">
        <f t="shared" si="12"/>
        <v/>
      </c>
      <c r="L809" s="104" t="str">
        <f>IF(OR(A809="",ISBLANK(Qualification!R819)),"",Qualification!R819)</f>
        <v/>
      </c>
      <c r="M809" s="50" t="str">
        <f>IF(OR(A809="",ISBLANK(Qualification!S819)),"",Qualification!S819)</f>
        <v/>
      </c>
      <c r="N809" s="50" t="str">
        <f>IF(OR(A809="",ISBLANK(Qualification!T819)),"",IF(Qualification!AC819=TRUE,INDEX(coderesult,MATCH(Qualification!T819,libresult,0)),Qualification!T819))</f>
        <v/>
      </c>
      <c r="O809" s="50" t="str">
        <f>IF(OR(A809="",ISBLANK(Qualification!U819),Qualification!U819="-"),"",IF(ISNA(MATCH(Qualification!U819,libtwolang,0)),Qualification!U819,IF(Qualification!AC819=TRUE,INDEX(codetwolang,MATCH(Qualification!U819,libtwolang,0)),Qualification!U819)))</f>
        <v/>
      </c>
      <c r="P809" s="50" t="str">
        <f>IF(OR(A809="",ISBLANK(Qualification!V819)),"",Qualification!V819)</f>
        <v/>
      </c>
    </row>
    <row r="810" spans="1:16">
      <c r="A810" s="26" t="str">
        <f>IF(Qualification!$A820&lt;&gt;"",IF(Qualification!C820&lt;&gt;"",IF(Qualification!C820="LOC.ID",CONCATENATE("LOC.",Qualification!AG$12),Qualification!C820),""),"")</f>
        <v/>
      </c>
      <c r="B810" s="51" t="str">
        <f>IF(A810&lt;&gt;"",Qualification!J820,"")</f>
        <v/>
      </c>
      <c r="C810" s="26" t="str">
        <f>IF(A810&lt;&gt;"",IF(Qualification!E820=TRUE,INDEX(codesex,MATCH(Qualification!D820,libsex,0)),Qualification!D820),"")</f>
        <v/>
      </c>
      <c r="D810" s="104" t="str">
        <f>IF(OR(A810="",ISBLANK(Qualification!F820)),"",Qualification!F820)</f>
        <v/>
      </c>
      <c r="E810" s="26" t="str">
        <f>IF(A810&lt;&gt;"",IF(Qualification!I820=TRUE,IF(INDEX(codegem,MATCH(Qualification!H820,libgem,0))&lt;8000,INDEX(codegem,MATCH(Qualification!H820,libgem,0)),""),Qualification!H820),"")</f>
        <v/>
      </c>
      <c r="F810" s="26" t="str">
        <f>IF(A810&lt;&gt;"",IF(Qualification!I820=TRUE,INDEX(codegemhist,MATCH(Qualification!H820,libgem,0)),""),"")</f>
        <v/>
      </c>
      <c r="G810" s="26" t="str">
        <f>IF(A810&lt;&gt;"",IF(Qualification!I820=TRUE,IF(INDEX(codegem,MATCH(Qualification!H820,libgem,0))&gt;=8000,INDEX(codegem,MATCH(Qualification!H820,libgem,0)),""),Qualification!H820),"")</f>
        <v/>
      </c>
      <c r="H810" s="26" t="str">
        <f>IF(A810&lt;&gt;"",IF(Qualification!Y820=TRUE,INDEX(libcatidinst,MATCH(Qualification!P820,libinst,0)),""),"")</f>
        <v/>
      </c>
      <c r="I810" s="26" t="str">
        <f>IF(OR(A810="",ISBLANK(Qualification!P820)),"",IF(Qualification!Y820=TRUE,INDEX(codeinst,MATCH(Qualification!P820,libinst,0)),Qualification!P820))</f>
        <v/>
      </c>
      <c r="J810" s="26" t="str">
        <f>IF(OR(A810="",ISBLANK(Qualification!Q820)),"",IF(Qualification!Z820=TRUE,INDEX(codetform,MATCH(Qualification!Q820,libtform,0)),Qualification!Q820))</f>
        <v/>
      </c>
      <c r="K810" s="26" t="str">
        <f t="shared" si="12"/>
        <v/>
      </c>
      <c r="L810" s="104" t="str">
        <f>IF(OR(A810="",ISBLANK(Qualification!R820)),"",Qualification!R820)</f>
        <v/>
      </c>
      <c r="M810" s="50" t="str">
        <f>IF(OR(A810="",ISBLANK(Qualification!S820)),"",Qualification!S820)</f>
        <v/>
      </c>
      <c r="N810" s="50" t="str">
        <f>IF(OR(A810="",ISBLANK(Qualification!T820)),"",IF(Qualification!AC820=TRUE,INDEX(coderesult,MATCH(Qualification!T820,libresult,0)),Qualification!T820))</f>
        <v/>
      </c>
      <c r="O810" s="50" t="str">
        <f>IF(OR(A810="",ISBLANK(Qualification!U820),Qualification!U820="-"),"",IF(ISNA(MATCH(Qualification!U820,libtwolang,0)),Qualification!U820,IF(Qualification!AC820=TRUE,INDEX(codetwolang,MATCH(Qualification!U820,libtwolang,0)),Qualification!U820)))</f>
        <v/>
      </c>
      <c r="P810" s="50" t="str">
        <f>IF(OR(A810="",ISBLANK(Qualification!V820)),"",Qualification!V820)</f>
        <v/>
      </c>
    </row>
    <row r="811" spans="1:16">
      <c r="A811" s="26" t="str">
        <f>IF(Qualification!$A821&lt;&gt;"",IF(Qualification!C821&lt;&gt;"",IF(Qualification!C821="LOC.ID",CONCATENATE("LOC.",Qualification!AG$12),Qualification!C821),""),"")</f>
        <v/>
      </c>
      <c r="B811" s="51" t="str">
        <f>IF(A811&lt;&gt;"",Qualification!J821,"")</f>
        <v/>
      </c>
      <c r="C811" s="26" t="str">
        <f>IF(A811&lt;&gt;"",IF(Qualification!E821=TRUE,INDEX(codesex,MATCH(Qualification!D821,libsex,0)),Qualification!D821),"")</f>
        <v/>
      </c>
      <c r="D811" s="104" t="str">
        <f>IF(OR(A811="",ISBLANK(Qualification!F821)),"",Qualification!F821)</f>
        <v/>
      </c>
      <c r="E811" s="26" t="str">
        <f>IF(A811&lt;&gt;"",IF(Qualification!I821=TRUE,IF(INDEX(codegem,MATCH(Qualification!H821,libgem,0))&lt;8000,INDEX(codegem,MATCH(Qualification!H821,libgem,0)),""),Qualification!H821),"")</f>
        <v/>
      </c>
      <c r="F811" s="26" t="str">
        <f>IF(A811&lt;&gt;"",IF(Qualification!I821=TRUE,INDEX(codegemhist,MATCH(Qualification!H821,libgem,0)),""),"")</f>
        <v/>
      </c>
      <c r="G811" s="26" t="str">
        <f>IF(A811&lt;&gt;"",IF(Qualification!I821=TRUE,IF(INDEX(codegem,MATCH(Qualification!H821,libgem,0))&gt;=8000,INDEX(codegem,MATCH(Qualification!H821,libgem,0)),""),Qualification!H821),"")</f>
        <v/>
      </c>
      <c r="H811" s="26" t="str">
        <f>IF(A811&lt;&gt;"",IF(Qualification!Y821=TRUE,INDEX(libcatidinst,MATCH(Qualification!P821,libinst,0)),""),"")</f>
        <v/>
      </c>
      <c r="I811" s="26" t="str">
        <f>IF(OR(A811="",ISBLANK(Qualification!P821)),"",IF(Qualification!Y821=TRUE,INDEX(codeinst,MATCH(Qualification!P821,libinst,0)),Qualification!P821))</f>
        <v/>
      </c>
      <c r="J811" s="26" t="str">
        <f>IF(OR(A811="",ISBLANK(Qualification!Q821)),"",IF(Qualification!Z821=TRUE,INDEX(codetform,MATCH(Qualification!Q821,libtform,0)),Qualification!Q821))</f>
        <v/>
      </c>
      <c r="K811" s="26" t="str">
        <f t="shared" si="12"/>
        <v/>
      </c>
      <c r="L811" s="104" t="str">
        <f>IF(OR(A811="",ISBLANK(Qualification!R821)),"",Qualification!R821)</f>
        <v/>
      </c>
      <c r="M811" s="50" t="str">
        <f>IF(OR(A811="",ISBLANK(Qualification!S821)),"",Qualification!S821)</f>
        <v/>
      </c>
      <c r="N811" s="50" t="str">
        <f>IF(OR(A811="",ISBLANK(Qualification!T821)),"",IF(Qualification!AC821=TRUE,INDEX(coderesult,MATCH(Qualification!T821,libresult,0)),Qualification!T821))</f>
        <v/>
      </c>
      <c r="O811" s="50" t="str">
        <f>IF(OR(A811="",ISBLANK(Qualification!U821),Qualification!U821="-"),"",IF(ISNA(MATCH(Qualification!U821,libtwolang,0)),Qualification!U821,IF(Qualification!AC821=TRUE,INDEX(codetwolang,MATCH(Qualification!U821,libtwolang,0)),Qualification!U821)))</f>
        <v/>
      </c>
      <c r="P811" s="50" t="str">
        <f>IF(OR(A811="",ISBLANK(Qualification!V821)),"",Qualification!V821)</f>
        <v/>
      </c>
    </row>
    <row r="812" spans="1:16">
      <c r="A812" s="26" t="str">
        <f>IF(Qualification!$A822&lt;&gt;"",IF(Qualification!C822&lt;&gt;"",IF(Qualification!C822="LOC.ID",CONCATENATE("LOC.",Qualification!AG$12),Qualification!C822),""),"")</f>
        <v/>
      </c>
      <c r="B812" s="51" t="str">
        <f>IF(A812&lt;&gt;"",Qualification!J822,"")</f>
        <v/>
      </c>
      <c r="C812" s="26" t="str">
        <f>IF(A812&lt;&gt;"",IF(Qualification!E822=TRUE,INDEX(codesex,MATCH(Qualification!D822,libsex,0)),Qualification!D822),"")</f>
        <v/>
      </c>
      <c r="D812" s="104" t="str">
        <f>IF(OR(A812="",ISBLANK(Qualification!F822)),"",Qualification!F822)</f>
        <v/>
      </c>
      <c r="E812" s="26" t="str">
        <f>IF(A812&lt;&gt;"",IF(Qualification!I822=TRUE,IF(INDEX(codegem,MATCH(Qualification!H822,libgem,0))&lt;8000,INDEX(codegem,MATCH(Qualification!H822,libgem,0)),""),Qualification!H822),"")</f>
        <v/>
      </c>
      <c r="F812" s="26" t="str">
        <f>IF(A812&lt;&gt;"",IF(Qualification!I822=TRUE,INDEX(codegemhist,MATCH(Qualification!H822,libgem,0)),""),"")</f>
        <v/>
      </c>
      <c r="G812" s="26" t="str">
        <f>IF(A812&lt;&gt;"",IF(Qualification!I822=TRUE,IF(INDEX(codegem,MATCH(Qualification!H822,libgem,0))&gt;=8000,INDEX(codegem,MATCH(Qualification!H822,libgem,0)),""),Qualification!H822),"")</f>
        <v/>
      </c>
      <c r="H812" s="26" t="str">
        <f>IF(A812&lt;&gt;"",IF(Qualification!Y822=TRUE,INDEX(libcatidinst,MATCH(Qualification!P822,libinst,0)),""),"")</f>
        <v/>
      </c>
      <c r="I812" s="26" t="str">
        <f>IF(OR(A812="",ISBLANK(Qualification!P822)),"",IF(Qualification!Y822=TRUE,INDEX(codeinst,MATCH(Qualification!P822,libinst,0)),Qualification!P822))</f>
        <v/>
      </c>
      <c r="J812" s="26" t="str">
        <f>IF(OR(A812="",ISBLANK(Qualification!Q822)),"",IF(Qualification!Z822=TRUE,INDEX(codetform,MATCH(Qualification!Q822,libtform,0)),Qualification!Q822))</f>
        <v/>
      </c>
      <c r="K812" s="26" t="str">
        <f t="shared" si="12"/>
        <v/>
      </c>
      <c r="L812" s="104" t="str">
        <f>IF(OR(A812="",ISBLANK(Qualification!R822)),"",Qualification!R822)</f>
        <v/>
      </c>
      <c r="M812" s="50" t="str">
        <f>IF(OR(A812="",ISBLANK(Qualification!S822)),"",Qualification!S822)</f>
        <v/>
      </c>
      <c r="N812" s="50" t="str">
        <f>IF(OR(A812="",ISBLANK(Qualification!T822)),"",IF(Qualification!AC822=TRUE,INDEX(coderesult,MATCH(Qualification!T822,libresult,0)),Qualification!T822))</f>
        <v/>
      </c>
      <c r="O812" s="50" t="str">
        <f>IF(OR(A812="",ISBLANK(Qualification!U822),Qualification!U822="-"),"",IF(ISNA(MATCH(Qualification!U822,libtwolang,0)),Qualification!U822,IF(Qualification!AC822=TRUE,INDEX(codetwolang,MATCH(Qualification!U822,libtwolang,0)),Qualification!U822)))</f>
        <v/>
      </c>
      <c r="P812" s="50" t="str">
        <f>IF(OR(A812="",ISBLANK(Qualification!V822)),"",Qualification!V822)</f>
        <v/>
      </c>
    </row>
    <row r="813" spans="1:16">
      <c r="A813" s="26" t="str">
        <f>IF(Qualification!$A823&lt;&gt;"",IF(Qualification!C823&lt;&gt;"",IF(Qualification!C823="LOC.ID",CONCATENATE("LOC.",Qualification!AG$12),Qualification!C823),""),"")</f>
        <v/>
      </c>
      <c r="B813" s="51" t="str">
        <f>IF(A813&lt;&gt;"",Qualification!J823,"")</f>
        <v/>
      </c>
      <c r="C813" s="26" t="str">
        <f>IF(A813&lt;&gt;"",IF(Qualification!E823=TRUE,INDEX(codesex,MATCH(Qualification!D823,libsex,0)),Qualification!D823),"")</f>
        <v/>
      </c>
      <c r="D813" s="104" t="str">
        <f>IF(OR(A813="",ISBLANK(Qualification!F823)),"",Qualification!F823)</f>
        <v/>
      </c>
      <c r="E813" s="26" t="str">
        <f>IF(A813&lt;&gt;"",IF(Qualification!I823=TRUE,IF(INDEX(codegem,MATCH(Qualification!H823,libgem,0))&lt;8000,INDEX(codegem,MATCH(Qualification!H823,libgem,0)),""),Qualification!H823),"")</f>
        <v/>
      </c>
      <c r="F813" s="26" t="str">
        <f>IF(A813&lt;&gt;"",IF(Qualification!I823=TRUE,INDEX(codegemhist,MATCH(Qualification!H823,libgem,0)),""),"")</f>
        <v/>
      </c>
      <c r="G813" s="26" t="str">
        <f>IF(A813&lt;&gt;"",IF(Qualification!I823=TRUE,IF(INDEX(codegem,MATCH(Qualification!H823,libgem,0))&gt;=8000,INDEX(codegem,MATCH(Qualification!H823,libgem,0)),""),Qualification!H823),"")</f>
        <v/>
      </c>
      <c r="H813" s="26" t="str">
        <f>IF(A813&lt;&gt;"",IF(Qualification!Y823=TRUE,INDEX(libcatidinst,MATCH(Qualification!P823,libinst,0)),""),"")</f>
        <v/>
      </c>
      <c r="I813" s="26" t="str">
        <f>IF(OR(A813="",ISBLANK(Qualification!P823)),"",IF(Qualification!Y823=TRUE,INDEX(codeinst,MATCH(Qualification!P823,libinst,0)),Qualification!P823))</f>
        <v/>
      </c>
      <c r="J813" s="26" t="str">
        <f>IF(OR(A813="",ISBLANK(Qualification!Q823)),"",IF(Qualification!Z823=TRUE,INDEX(codetform,MATCH(Qualification!Q823,libtform,0)),Qualification!Q823))</f>
        <v/>
      </c>
      <c r="K813" s="26" t="str">
        <f t="shared" si="12"/>
        <v/>
      </c>
      <c r="L813" s="104" t="str">
        <f>IF(OR(A813="",ISBLANK(Qualification!R823)),"",Qualification!R823)</f>
        <v/>
      </c>
      <c r="M813" s="50" t="str">
        <f>IF(OR(A813="",ISBLANK(Qualification!S823)),"",Qualification!S823)</f>
        <v/>
      </c>
      <c r="N813" s="50" t="str">
        <f>IF(OR(A813="",ISBLANK(Qualification!T823)),"",IF(Qualification!AC823=TRUE,INDEX(coderesult,MATCH(Qualification!T823,libresult,0)),Qualification!T823))</f>
        <v/>
      </c>
      <c r="O813" s="50" t="str">
        <f>IF(OR(A813="",ISBLANK(Qualification!U823),Qualification!U823="-"),"",IF(ISNA(MATCH(Qualification!U823,libtwolang,0)),Qualification!U823,IF(Qualification!AC823=TRUE,INDEX(codetwolang,MATCH(Qualification!U823,libtwolang,0)),Qualification!U823)))</f>
        <v/>
      </c>
      <c r="P813" s="50" t="str">
        <f>IF(OR(A813="",ISBLANK(Qualification!V823)),"",Qualification!V823)</f>
        <v/>
      </c>
    </row>
    <row r="814" spans="1:16">
      <c r="A814" s="26" t="str">
        <f>IF(Qualification!$A824&lt;&gt;"",IF(Qualification!C824&lt;&gt;"",IF(Qualification!C824="LOC.ID",CONCATENATE("LOC.",Qualification!AG$12),Qualification!C824),""),"")</f>
        <v/>
      </c>
      <c r="B814" s="51" t="str">
        <f>IF(A814&lt;&gt;"",Qualification!J824,"")</f>
        <v/>
      </c>
      <c r="C814" s="26" t="str">
        <f>IF(A814&lt;&gt;"",IF(Qualification!E824=TRUE,INDEX(codesex,MATCH(Qualification!D824,libsex,0)),Qualification!D824),"")</f>
        <v/>
      </c>
      <c r="D814" s="104" t="str">
        <f>IF(OR(A814="",ISBLANK(Qualification!F824)),"",Qualification!F824)</f>
        <v/>
      </c>
      <c r="E814" s="26" t="str">
        <f>IF(A814&lt;&gt;"",IF(Qualification!I824=TRUE,IF(INDEX(codegem,MATCH(Qualification!H824,libgem,0))&lt;8000,INDEX(codegem,MATCH(Qualification!H824,libgem,0)),""),Qualification!H824),"")</f>
        <v/>
      </c>
      <c r="F814" s="26" t="str">
        <f>IF(A814&lt;&gt;"",IF(Qualification!I824=TRUE,INDEX(codegemhist,MATCH(Qualification!H824,libgem,0)),""),"")</f>
        <v/>
      </c>
      <c r="G814" s="26" t="str">
        <f>IF(A814&lt;&gt;"",IF(Qualification!I824=TRUE,IF(INDEX(codegem,MATCH(Qualification!H824,libgem,0))&gt;=8000,INDEX(codegem,MATCH(Qualification!H824,libgem,0)),""),Qualification!H824),"")</f>
        <v/>
      </c>
      <c r="H814" s="26" t="str">
        <f>IF(A814&lt;&gt;"",IF(Qualification!Y824=TRUE,INDEX(libcatidinst,MATCH(Qualification!P824,libinst,0)),""),"")</f>
        <v/>
      </c>
      <c r="I814" s="26" t="str">
        <f>IF(OR(A814="",ISBLANK(Qualification!P824)),"",IF(Qualification!Y824=TRUE,INDEX(codeinst,MATCH(Qualification!P824,libinst,0)),Qualification!P824))</f>
        <v/>
      </c>
      <c r="J814" s="26" t="str">
        <f>IF(OR(A814="",ISBLANK(Qualification!Q824)),"",IF(Qualification!Z824=TRUE,INDEX(codetform,MATCH(Qualification!Q824,libtform,0)),Qualification!Q824))</f>
        <v/>
      </c>
      <c r="K814" s="26" t="str">
        <f t="shared" si="12"/>
        <v/>
      </c>
      <c r="L814" s="104" t="str">
        <f>IF(OR(A814="",ISBLANK(Qualification!R824)),"",Qualification!R824)</f>
        <v/>
      </c>
      <c r="M814" s="50" t="str">
        <f>IF(OR(A814="",ISBLANK(Qualification!S824)),"",Qualification!S824)</f>
        <v/>
      </c>
      <c r="N814" s="50" t="str">
        <f>IF(OR(A814="",ISBLANK(Qualification!T824)),"",IF(Qualification!AC824=TRUE,INDEX(coderesult,MATCH(Qualification!T824,libresult,0)),Qualification!T824))</f>
        <v/>
      </c>
      <c r="O814" s="50" t="str">
        <f>IF(OR(A814="",ISBLANK(Qualification!U824),Qualification!U824="-"),"",IF(ISNA(MATCH(Qualification!U824,libtwolang,0)),Qualification!U824,IF(Qualification!AC824=TRUE,INDEX(codetwolang,MATCH(Qualification!U824,libtwolang,0)),Qualification!U824)))</f>
        <v/>
      </c>
      <c r="P814" s="50" t="str">
        <f>IF(OR(A814="",ISBLANK(Qualification!V824)),"",Qualification!V824)</f>
        <v/>
      </c>
    </row>
    <row r="815" spans="1:16">
      <c r="A815" s="26" t="str">
        <f>IF(Qualification!$A825&lt;&gt;"",IF(Qualification!C825&lt;&gt;"",IF(Qualification!C825="LOC.ID",CONCATENATE("LOC.",Qualification!AG$12),Qualification!C825),""),"")</f>
        <v/>
      </c>
      <c r="B815" s="51" t="str">
        <f>IF(A815&lt;&gt;"",Qualification!J825,"")</f>
        <v/>
      </c>
      <c r="C815" s="26" t="str">
        <f>IF(A815&lt;&gt;"",IF(Qualification!E825=TRUE,INDEX(codesex,MATCH(Qualification!D825,libsex,0)),Qualification!D825),"")</f>
        <v/>
      </c>
      <c r="D815" s="104" t="str">
        <f>IF(OR(A815="",ISBLANK(Qualification!F825)),"",Qualification!F825)</f>
        <v/>
      </c>
      <c r="E815" s="26" t="str">
        <f>IF(A815&lt;&gt;"",IF(Qualification!I825=TRUE,IF(INDEX(codegem,MATCH(Qualification!H825,libgem,0))&lt;8000,INDEX(codegem,MATCH(Qualification!H825,libgem,0)),""),Qualification!H825),"")</f>
        <v/>
      </c>
      <c r="F815" s="26" t="str">
        <f>IF(A815&lt;&gt;"",IF(Qualification!I825=TRUE,INDEX(codegemhist,MATCH(Qualification!H825,libgem,0)),""),"")</f>
        <v/>
      </c>
      <c r="G815" s="26" t="str">
        <f>IF(A815&lt;&gt;"",IF(Qualification!I825=TRUE,IF(INDEX(codegem,MATCH(Qualification!H825,libgem,0))&gt;=8000,INDEX(codegem,MATCH(Qualification!H825,libgem,0)),""),Qualification!H825),"")</f>
        <v/>
      </c>
      <c r="H815" s="26" t="str">
        <f>IF(A815&lt;&gt;"",IF(Qualification!Y825=TRUE,INDEX(libcatidinst,MATCH(Qualification!P825,libinst,0)),""),"")</f>
        <v/>
      </c>
      <c r="I815" s="26" t="str">
        <f>IF(OR(A815="",ISBLANK(Qualification!P825)),"",IF(Qualification!Y825=TRUE,INDEX(codeinst,MATCH(Qualification!P825,libinst,0)),Qualification!P825))</f>
        <v/>
      </c>
      <c r="J815" s="26" t="str">
        <f>IF(OR(A815="",ISBLANK(Qualification!Q825)),"",IF(Qualification!Z825=TRUE,INDEX(codetform,MATCH(Qualification!Q825,libtform,0)),Qualification!Q825))</f>
        <v/>
      </c>
      <c r="K815" s="26" t="str">
        <f t="shared" si="12"/>
        <v/>
      </c>
      <c r="L815" s="104" t="str">
        <f>IF(OR(A815="",ISBLANK(Qualification!R825)),"",Qualification!R825)</f>
        <v/>
      </c>
      <c r="M815" s="50" t="str">
        <f>IF(OR(A815="",ISBLANK(Qualification!S825)),"",Qualification!S825)</f>
        <v/>
      </c>
      <c r="N815" s="50" t="str">
        <f>IF(OR(A815="",ISBLANK(Qualification!T825)),"",IF(Qualification!AC825=TRUE,INDEX(coderesult,MATCH(Qualification!T825,libresult,0)),Qualification!T825))</f>
        <v/>
      </c>
      <c r="O815" s="50" t="str">
        <f>IF(OR(A815="",ISBLANK(Qualification!U825),Qualification!U825="-"),"",IF(ISNA(MATCH(Qualification!U825,libtwolang,0)),Qualification!U825,IF(Qualification!AC825=TRUE,INDEX(codetwolang,MATCH(Qualification!U825,libtwolang,0)),Qualification!U825)))</f>
        <v/>
      </c>
      <c r="P815" s="50" t="str">
        <f>IF(OR(A815="",ISBLANK(Qualification!V825)),"",Qualification!V825)</f>
        <v/>
      </c>
    </row>
    <row r="816" spans="1:16">
      <c r="A816" s="26" t="str">
        <f>IF(Qualification!$A826&lt;&gt;"",IF(Qualification!C826&lt;&gt;"",IF(Qualification!C826="LOC.ID",CONCATENATE("LOC.",Qualification!AG$12),Qualification!C826),""),"")</f>
        <v/>
      </c>
      <c r="B816" s="51" t="str">
        <f>IF(A816&lt;&gt;"",Qualification!J826,"")</f>
        <v/>
      </c>
      <c r="C816" s="26" t="str">
        <f>IF(A816&lt;&gt;"",IF(Qualification!E826=TRUE,INDEX(codesex,MATCH(Qualification!D826,libsex,0)),Qualification!D826),"")</f>
        <v/>
      </c>
      <c r="D816" s="104" t="str">
        <f>IF(OR(A816="",ISBLANK(Qualification!F826)),"",Qualification!F826)</f>
        <v/>
      </c>
      <c r="E816" s="26" t="str">
        <f>IF(A816&lt;&gt;"",IF(Qualification!I826=TRUE,IF(INDEX(codegem,MATCH(Qualification!H826,libgem,0))&lt;8000,INDEX(codegem,MATCH(Qualification!H826,libgem,0)),""),Qualification!H826),"")</f>
        <v/>
      </c>
      <c r="F816" s="26" t="str">
        <f>IF(A816&lt;&gt;"",IF(Qualification!I826=TRUE,INDEX(codegemhist,MATCH(Qualification!H826,libgem,0)),""),"")</f>
        <v/>
      </c>
      <c r="G816" s="26" t="str">
        <f>IF(A816&lt;&gt;"",IF(Qualification!I826=TRUE,IF(INDEX(codegem,MATCH(Qualification!H826,libgem,0))&gt;=8000,INDEX(codegem,MATCH(Qualification!H826,libgem,0)),""),Qualification!H826),"")</f>
        <v/>
      </c>
      <c r="H816" s="26" t="str">
        <f>IF(A816&lt;&gt;"",IF(Qualification!Y826=TRUE,INDEX(libcatidinst,MATCH(Qualification!P826,libinst,0)),""),"")</f>
        <v/>
      </c>
      <c r="I816" s="26" t="str">
        <f>IF(OR(A816="",ISBLANK(Qualification!P826)),"",IF(Qualification!Y826=TRUE,INDEX(codeinst,MATCH(Qualification!P826,libinst,0)),Qualification!P826))</f>
        <v/>
      </c>
      <c r="J816" s="26" t="str">
        <f>IF(OR(A816="",ISBLANK(Qualification!Q826)),"",IF(Qualification!Z826=TRUE,INDEX(codetform,MATCH(Qualification!Q826,libtform,0)),Qualification!Q826))</f>
        <v/>
      </c>
      <c r="K816" s="26" t="str">
        <f t="shared" si="12"/>
        <v/>
      </c>
      <c r="L816" s="104" t="str">
        <f>IF(OR(A816="",ISBLANK(Qualification!R826)),"",Qualification!R826)</f>
        <v/>
      </c>
      <c r="M816" s="50" t="str">
        <f>IF(OR(A816="",ISBLANK(Qualification!S826)),"",Qualification!S826)</f>
        <v/>
      </c>
      <c r="N816" s="50" t="str">
        <f>IF(OR(A816="",ISBLANK(Qualification!T826)),"",IF(Qualification!AC826=TRUE,INDEX(coderesult,MATCH(Qualification!T826,libresult,0)),Qualification!T826))</f>
        <v/>
      </c>
      <c r="O816" s="50" t="str">
        <f>IF(OR(A816="",ISBLANK(Qualification!U826),Qualification!U826="-"),"",IF(ISNA(MATCH(Qualification!U826,libtwolang,0)),Qualification!U826,IF(Qualification!AC826=TRUE,INDEX(codetwolang,MATCH(Qualification!U826,libtwolang,0)),Qualification!U826)))</f>
        <v/>
      </c>
      <c r="P816" s="50" t="str">
        <f>IF(OR(A816="",ISBLANK(Qualification!V826)),"",Qualification!V826)</f>
        <v/>
      </c>
    </row>
    <row r="817" spans="1:16">
      <c r="A817" s="26" t="str">
        <f>IF(Qualification!$A827&lt;&gt;"",IF(Qualification!C827&lt;&gt;"",IF(Qualification!C827="LOC.ID",CONCATENATE("LOC.",Qualification!AG$12),Qualification!C827),""),"")</f>
        <v/>
      </c>
      <c r="B817" s="51" t="str">
        <f>IF(A817&lt;&gt;"",Qualification!J827,"")</f>
        <v/>
      </c>
      <c r="C817" s="26" t="str">
        <f>IF(A817&lt;&gt;"",IF(Qualification!E827=TRUE,INDEX(codesex,MATCH(Qualification!D827,libsex,0)),Qualification!D827),"")</f>
        <v/>
      </c>
      <c r="D817" s="104" t="str">
        <f>IF(OR(A817="",ISBLANK(Qualification!F827)),"",Qualification!F827)</f>
        <v/>
      </c>
      <c r="E817" s="26" t="str">
        <f>IF(A817&lt;&gt;"",IF(Qualification!I827=TRUE,IF(INDEX(codegem,MATCH(Qualification!H827,libgem,0))&lt;8000,INDEX(codegem,MATCH(Qualification!H827,libgem,0)),""),Qualification!H827),"")</f>
        <v/>
      </c>
      <c r="F817" s="26" t="str">
        <f>IF(A817&lt;&gt;"",IF(Qualification!I827=TRUE,INDEX(codegemhist,MATCH(Qualification!H827,libgem,0)),""),"")</f>
        <v/>
      </c>
      <c r="G817" s="26" t="str">
        <f>IF(A817&lt;&gt;"",IF(Qualification!I827=TRUE,IF(INDEX(codegem,MATCH(Qualification!H827,libgem,0))&gt;=8000,INDEX(codegem,MATCH(Qualification!H827,libgem,0)),""),Qualification!H827),"")</f>
        <v/>
      </c>
      <c r="H817" s="26" t="str">
        <f>IF(A817&lt;&gt;"",IF(Qualification!Y827=TRUE,INDEX(libcatidinst,MATCH(Qualification!P827,libinst,0)),""),"")</f>
        <v/>
      </c>
      <c r="I817" s="26" t="str">
        <f>IF(OR(A817="",ISBLANK(Qualification!P827)),"",IF(Qualification!Y827=TRUE,INDEX(codeinst,MATCH(Qualification!P827,libinst,0)),Qualification!P827))</f>
        <v/>
      </c>
      <c r="J817" s="26" t="str">
        <f>IF(OR(A817="",ISBLANK(Qualification!Q827)),"",IF(Qualification!Z827=TRUE,INDEX(codetform,MATCH(Qualification!Q827,libtform,0)),Qualification!Q827))</f>
        <v/>
      </c>
      <c r="K817" s="26" t="str">
        <f t="shared" si="12"/>
        <v/>
      </c>
      <c r="L817" s="104" t="str">
        <f>IF(OR(A817="",ISBLANK(Qualification!R827)),"",Qualification!R827)</f>
        <v/>
      </c>
      <c r="M817" s="50" t="str">
        <f>IF(OR(A817="",ISBLANK(Qualification!S827)),"",Qualification!S827)</f>
        <v/>
      </c>
      <c r="N817" s="50" t="str">
        <f>IF(OR(A817="",ISBLANK(Qualification!T827)),"",IF(Qualification!AC827=TRUE,INDEX(coderesult,MATCH(Qualification!T827,libresult,0)),Qualification!T827))</f>
        <v/>
      </c>
      <c r="O817" s="50" t="str">
        <f>IF(OR(A817="",ISBLANK(Qualification!U827),Qualification!U827="-"),"",IF(ISNA(MATCH(Qualification!U827,libtwolang,0)),Qualification!U827,IF(Qualification!AC827=TRUE,INDEX(codetwolang,MATCH(Qualification!U827,libtwolang,0)),Qualification!U827)))</f>
        <v/>
      </c>
      <c r="P817" s="50" t="str">
        <f>IF(OR(A817="",ISBLANK(Qualification!V827)),"",Qualification!V827)</f>
        <v/>
      </c>
    </row>
    <row r="818" spans="1:16">
      <c r="A818" s="26" t="str">
        <f>IF(Qualification!$A828&lt;&gt;"",IF(Qualification!C828&lt;&gt;"",IF(Qualification!C828="LOC.ID",CONCATENATE("LOC.",Qualification!AG$12),Qualification!C828),""),"")</f>
        <v/>
      </c>
      <c r="B818" s="51" t="str">
        <f>IF(A818&lt;&gt;"",Qualification!J828,"")</f>
        <v/>
      </c>
      <c r="C818" s="26" t="str">
        <f>IF(A818&lt;&gt;"",IF(Qualification!E828=TRUE,INDEX(codesex,MATCH(Qualification!D828,libsex,0)),Qualification!D828),"")</f>
        <v/>
      </c>
      <c r="D818" s="104" t="str">
        <f>IF(OR(A818="",ISBLANK(Qualification!F828)),"",Qualification!F828)</f>
        <v/>
      </c>
      <c r="E818" s="26" t="str">
        <f>IF(A818&lt;&gt;"",IF(Qualification!I828=TRUE,IF(INDEX(codegem,MATCH(Qualification!H828,libgem,0))&lt;8000,INDEX(codegem,MATCH(Qualification!H828,libgem,0)),""),Qualification!H828),"")</f>
        <v/>
      </c>
      <c r="F818" s="26" t="str">
        <f>IF(A818&lt;&gt;"",IF(Qualification!I828=TRUE,INDEX(codegemhist,MATCH(Qualification!H828,libgem,0)),""),"")</f>
        <v/>
      </c>
      <c r="G818" s="26" t="str">
        <f>IF(A818&lt;&gt;"",IF(Qualification!I828=TRUE,IF(INDEX(codegem,MATCH(Qualification!H828,libgem,0))&gt;=8000,INDEX(codegem,MATCH(Qualification!H828,libgem,0)),""),Qualification!H828),"")</f>
        <v/>
      </c>
      <c r="H818" s="26" t="str">
        <f>IF(A818&lt;&gt;"",IF(Qualification!Y828=TRUE,INDEX(libcatidinst,MATCH(Qualification!P828,libinst,0)),""),"")</f>
        <v/>
      </c>
      <c r="I818" s="26" t="str">
        <f>IF(OR(A818="",ISBLANK(Qualification!P828)),"",IF(Qualification!Y828=TRUE,INDEX(codeinst,MATCH(Qualification!P828,libinst,0)),Qualification!P828))</f>
        <v/>
      </c>
      <c r="J818" s="26" t="str">
        <f>IF(OR(A818="",ISBLANK(Qualification!Q828)),"",IF(Qualification!Z828=TRUE,INDEX(codetform,MATCH(Qualification!Q828,libtform,0)),Qualification!Q828))</f>
        <v/>
      </c>
      <c r="K818" s="26" t="str">
        <f t="shared" si="12"/>
        <v/>
      </c>
      <c r="L818" s="104" t="str">
        <f>IF(OR(A818="",ISBLANK(Qualification!R828)),"",Qualification!R828)</f>
        <v/>
      </c>
      <c r="M818" s="50" t="str">
        <f>IF(OR(A818="",ISBLANK(Qualification!S828)),"",Qualification!S828)</f>
        <v/>
      </c>
      <c r="N818" s="50" t="str">
        <f>IF(OR(A818="",ISBLANK(Qualification!T828)),"",IF(Qualification!AC828=TRUE,INDEX(coderesult,MATCH(Qualification!T828,libresult,0)),Qualification!T828))</f>
        <v/>
      </c>
      <c r="O818" s="50" t="str">
        <f>IF(OR(A818="",ISBLANK(Qualification!U828),Qualification!U828="-"),"",IF(ISNA(MATCH(Qualification!U828,libtwolang,0)),Qualification!U828,IF(Qualification!AC828=TRUE,INDEX(codetwolang,MATCH(Qualification!U828,libtwolang,0)),Qualification!U828)))</f>
        <v/>
      </c>
      <c r="P818" s="50" t="str">
        <f>IF(OR(A818="",ISBLANK(Qualification!V828)),"",Qualification!V828)</f>
        <v/>
      </c>
    </row>
    <row r="819" spans="1:16">
      <c r="A819" s="26" t="str">
        <f>IF(Qualification!$A829&lt;&gt;"",IF(Qualification!C829&lt;&gt;"",IF(Qualification!C829="LOC.ID",CONCATENATE("LOC.",Qualification!AG$12),Qualification!C829),""),"")</f>
        <v/>
      </c>
      <c r="B819" s="51" t="str">
        <f>IF(A819&lt;&gt;"",Qualification!J829,"")</f>
        <v/>
      </c>
      <c r="C819" s="26" t="str">
        <f>IF(A819&lt;&gt;"",IF(Qualification!E829=TRUE,INDEX(codesex,MATCH(Qualification!D829,libsex,0)),Qualification!D829),"")</f>
        <v/>
      </c>
      <c r="D819" s="104" t="str">
        <f>IF(OR(A819="",ISBLANK(Qualification!F829)),"",Qualification!F829)</f>
        <v/>
      </c>
      <c r="E819" s="26" t="str">
        <f>IF(A819&lt;&gt;"",IF(Qualification!I829=TRUE,IF(INDEX(codegem,MATCH(Qualification!H829,libgem,0))&lt;8000,INDEX(codegem,MATCH(Qualification!H829,libgem,0)),""),Qualification!H829),"")</f>
        <v/>
      </c>
      <c r="F819" s="26" t="str">
        <f>IF(A819&lt;&gt;"",IF(Qualification!I829=TRUE,INDEX(codegemhist,MATCH(Qualification!H829,libgem,0)),""),"")</f>
        <v/>
      </c>
      <c r="G819" s="26" t="str">
        <f>IF(A819&lt;&gt;"",IF(Qualification!I829=TRUE,IF(INDEX(codegem,MATCH(Qualification!H829,libgem,0))&gt;=8000,INDEX(codegem,MATCH(Qualification!H829,libgem,0)),""),Qualification!H829),"")</f>
        <v/>
      </c>
      <c r="H819" s="26" t="str">
        <f>IF(A819&lt;&gt;"",IF(Qualification!Y829=TRUE,INDEX(libcatidinst,MATCH(Qualification!P829,libinst,0)),""),"")</f>
        <v/>
      </c>
      <c r="I819" s="26" t="str">
        <f>IF(OR(A819="",ISBLANK(Qualification!P829)),"",IF(Qualification!Y829=TRUE,INDEX(codeinst,MATCH(Qualification!P829,libinst,0)),Qualification!P829))</f>
        <v/>
      </c>
      <c r="J819" s="26" t="str">
        <f>IF(OR(A819="",ISBLANK(Qualification!Q829)),"",IF(Qualification!Z829=TRUE,INDEX(codetform,MATCH(Qualification!Q829,libtform,0)),Qualification!Q829))</f>
        <v/>
      </c>
      <c r="K819" s="26" t="str">
        <f t="shared" si="12"/>
        <v/>
      </c>
      <c r="L819" s="104" t="str">
        <f>IF(OR(A819="",ISBLANK(Qualification!R829)),"",Qualification!R829)</f>
        <v/>
      </c>
      <c r="M819" s="50" t="str">
        <f>IF(OR(A819="",ISBLANK(Qualification!S829)),"",Qualification!S829)</f>
        <v/>
      </c>
      <c r="N819" s="50" t="str">
        <f>IF(OR(A819="",ISBLANK(Qualification!T829)),"",IF(Qualification!AC829=TRUE,INDEX(coderesult,MATCH(Qualification!T829,libresult,0)),Qualification!T829))</f>
        <v/>
      </c>
      <c r="O819" s="50" t="str">
        <f>IF(OR(A819="",ISBLANK(Qualification!U829),Qualification!U829="-"),"",IF(ISNA(MATCH(Qualification!U829,libtwolang,0)),Qualification!U829,IF(Qualification!AC829=TRUE,INDEX(codetwolang,MATCH(Qualification!U829,libtwolang,0)),Qualification!U829)))</f>
        <v/>
      </c>
      <c r="P819" s="50" t="str">
        <f>IF(OR(A819="",ISBLANK(Qualification!V829)),"",Qualification!V829)</f>
        <v/>
      </c>
    </row>
    <row r="820" spans="1:16">
      <c r="A820" s="26" t="str">
        <f>IF(Qualification!$A830&lt;&gt;"",IF(Qualification!C830&lt;&gt;"",IF(Qualification!C830="LOC.ID",CONCATENATE("LOC.",Qualification!AG$12),Qualification!C830),""),"")</f>
        <v/>
      </c>
      <c r="B820" s="51" t="str">
        <f>IF(A820&lt;&gt;"",Qualification!J830,"")</f>
        <v/>
      </c>
      <c r="C820" s="26" t="str">
        <f>IF(A820&lt;&gt;"",IF(Qualification!E830=TRUE,INDEX(codesex,MATCH(Qualification!D830,libsex,0)),Qualification!D830),"")</f>
        <v/>
      </c>
      <c r="D820" s="104" t="str">
        <f>IF(OR(A820="",ISBLANK(Qualification!F830)),"",Qualification!F830)</f>
        <v/>
      </c>
      <c r="E820" s="26" t="str">
        <f>IF(A820&lt;&gt;"",IF(Qualification!I830=TRUE,IF(INDEX(codegem,MATCH(Qualification!H830,libgem,0))&lt;8000,INDEX(codegem,MATCH(Qualification!H830,libgem,0)),""),Qualification!H830),"")</f>
        <v/>
      </c>
      <c r="F820" s="26" t="str">
        <f>IF(A820&lt;&gt;"",IF(Qualification!I830=TRUE,INDEX(codegemhist,MATCH(Qualification!H830,libgem,0)),""),"")</f>
        <v/>
      </c>
      <c r="G820" s="26" t="str">
        <f>IF(A820&lt;&gt;"",IF(Qualification!I830=TRUE,IF(INDEX(codegem,MATCH(Qualification!H830,libgem,0))&gt;=8000,INDEX(codegem,MATCH(Qualification!H830,libgem,0)),""),Qualification!H830),"")</f>
        <v/>
      </c>
      <c r="H820" s="26" t="str">
        <f>IF(A820&lt;&gt;"",IF(Qualification!Y830=TRUE,INDEX(libcatidinst,MATCH(Qualification!P830,libinst,0)),""),"")</f>
        <v/>
      </c>
      <c r="I820" s="26" t="str">
        <f>IF(OR(A820="",ISBLANK(Qualification!P830)),"",IF(Qualification!Y830=TRUE,INDEX(codeinst,MATCH(Qualification!P830,libinst,0)),Qualification!P830))</f>
        <v/>
      </c>
      <c r="J820" s="26" t="str">
        <f>IF(OR(A820="",ISBLANK(Qualification!Q830)),"",IF(Qualification!Z830=TRUE,INDEX(codetform,MATCH(Qualification!Q830,libtform,0)),Qualification!Q830))</f>
        <v/>
      </c>
      <c r="K820" s="26" t="str">
        <f t="shared" si="12"/>
        <v/>
      </c>
      <c r="L820" s="104" t="str">
        <f>IF(OR(A820="",ISBLANK(Qualification!R830)),"",Qualification!R830)</f>
        <v/>
      </c>
      <c r="M820" s="50" t="str">
        <f>IF(OR(A820="",ISBLANK(Qualification!S830)),"",Qualification!S830)</f>
        <v/>
      </c>
      <c r="N820" s="50" t="str">
        <f>IF(OR(A820="",ISBLANK(Qualification!T830)),"",IF(Qualification!AC830=TRUE,INDEX(coderesult,MATCH(Qualification!T830,libresult,0)),Qualification!T830))</f>
        <v/>
      </c>
      <c r="O820" s="50" t="str">
        <f>IF(OR(A820="",ISBLANK(Qualification!U830),Qualification!U830="-"),"",IF(ISNA(MATCH(Qualification!U830,libtwolang,0)),Qualification!U830,IF(Qualification!AC830=TRUE,INDEX(codetwolang,MATCH(Qualification!U830,libtwolang,0)),Qualification!U830)))</f>
        <v/>
      </c>
      <c r="P820" s="50" t="str">
        <f>IF(OR(A820="",ISBLANK(Qualification!V830)),"",Qualification!V830)</f>
        <v/>
      </c>
    </row>
    <row r="821" spans="1:16">
      <c r="A821" s="26" t="str">
        <f>IF(Qualification!$A831&lt;&gt;"",IF(Qualification!C831&lt;&gt;"",IF(Qualification!C831="LOC.ID",CONCATENATE("LOC.",Qualification!AG$12),Qualification!C831),""),"")</f>
        <v/>
      </c>
      <c r="B821" s="51" t="str">
        <f>IF(A821&lt;&gt;"",Qualification!J831,"")</f>
        <v/>
      </c>
      <c r="C821" s="26" t="str">
        <f>IF(A821&lt;&gt;"",IF(Qualification!E831=TRUE,INDEX(codesex,MATCH(Qualification!D831,libsex,0)),Qualification!D831),"")</f>
        <v/>
      </c>
      <c r="D821" s="104" t="str">
        <f>IF(OR(A821="",ISBLANK(Qualification!F831)),"",Qualification!F831)</f>
        <v/>
      </c>
      <c r="E821" s="26" t="str">
        <f>IF(A821&lt;&gt;"",IF(Qualification!I831=TRUE,IF(INDEX(codegem,MATCH(Qualification!H831,libgem,0))&lt;8000,INDEX(codegem,MATCH(Qualification!H831,libgem,0)),""),Qualification!H831),"")</f>
        <v/>
      </c>
      <c r="F821" s="26" t="str">
        <f>IF(A821&lt;&gt;"",IF(Qualification!I831=TRUE,INDEX(codegemhist,MATCH(Qualification!H831,libgem,0)),""),"")</f>
        <v/>
      </c>
      <c r="G821" s="26" t="str">
        <f>IF(A821&lt;&gt;"",IF(Qualification!I831=TRUE,IF(INDEX(codegem,MATCH(Qualification!H831,libgem,0))&gt;=8000,INDEX(codegem,MATCH(Qualification!H831,libgem,0)),""),Qualification!H831),"")</f>
        <v/>
      </c>
      <c r="H821" s="26" t="str">
        <f>IF(A821&lt;&gt;"",IF(Qualification!Y831=TRUE,INDEX(libcatidinst,MATCH(Qualification!P831,libinst,0)),""),"")</f>
        <v/>
      </c>
      <c r="I821" s="26" t="str">
        <f>IF(OR(A821="",ISBLANK(Qualification!P831)),"",IF(Qualification!Y831=TRUE,INDEX(codeinst,MATCH(Qualification!P831,libinst,0)),Qualification!P831))</f>
        <v/>
      </c>
      <c r="J821" s="26" t="str">
        <f>IF(OR(A821="",ISBLANK(Qualification!Q831)),"",IF(Qualification!Z831=TRUE,INDEX(codetform,MATCH(Qualification!Q831,libtform,0)),Qualification!Q831))</f>
        <v/>
      </c>
      <c r="K821" s="26" t="str">
        <f t="shared" si="12"/>
        <v/>
      </c>
      <c r="L821" s="104" t="str">
        <f>IF(OR(A821="",ISBLANK(Qualification!R831)),"",Qualification!R831)</f>
        <v/>
      </c>
      <c r="M821" s="50" t="str">
        <f>IF(OR(A821="",ISBLANK(Qualification!S831)),"",Qualification!S831)</f>
        <v/>
      </c>
      <c r="N821" s="50" t="str">
        <f>IF(OR(A821="",ISBLANK(Qualification!T831)),"",IF(Qualification!AC831=TRUE,INDEX(coderesult,MATCH(Qualification!T831,libresult,0)),Qualification!T831))</f>
        <v/>
      </c>
      <c r="O821" s="50" t="str">
        <f>IF(OR(A821="",ISBLANK(Qualification!U831),Qualification!U831="-"),"",IF(ISNA(MATCH(Qualification!U831,libtwolang,0)),Qualification!U831,IF(Qualification!AC831=TRUE,INDEX(codetwolang,MATCH(Qualification!U831,libtwolang,0)),Qualification!U831)))</f>
        <v/>
      </c>
      <c r="P821" s="50" t="str">
        <f>IF(OR(A821="",ISBLANK(Qualification!V831)),"",Qualification!V831)</f>
        <v/>
      </c>
    </row>
    <row r="822" spans="1:16">
      <c r="A822" s="26" t="str">
        <f>IF(Qualification!$A832&lt;&gt;"",IF(Qualification!C832&lt;&gt;"",IF(Qualification!C832="LOC.ID",CONCATENATE("LOC.",Qualification!AG$12),Qualification!C832),""),"")</f>
        <v/>
      </c>
      <c r="B822" s="51" t="str">
        <f>IF(A822&lt;&gt;"",Qualification!J832,"")</f>
        <v/>
      </c>
      <c r="C822" s="26" t="str">
        <f>IF(A822&lt;&gt;"",IF(Qualification!E832=TRUE,INDEX(codesex,MATCH(Qualification!D832,libsex,0)),Qualification!D832),"")</f>
        <v/>
      </c>
      <c r="D822" s="104" t="str">
        <f>IF(OR(A822="",ISBLANK(Qualification!F832)),"",Qualification!F832)</f>
        <v/>
      </c>
      <c r="E822" s="26" t="str">
        <f>IF(A822&lt;&gt;"",IF(Qualification!I832=TRUE,IF(INDEX(codegem,MATCH(Qualification!H832,libgem,0))&lt;8000,INDEX(codegem,MATCH(Qualification!H832,libgem,0)),""),Qualification!H832),"")</f>
        <v/>
      </c>
      <c r="F822" s="26" t="str">
        <f>IF(A822&lt;&gt;"",IF(Qualification!I832=TRUE,INDEX(codegemhist,MATCH(Qualification!H832,libgem,0)),""),"")</f>
        <v/>
      </c>
      <c r="G822" s="26" t="str">
        <f>IF(A822&lt;&gt;"",IF(Qualification!I832=TRUE,IF(INDEX(codegem,MATCH(Qualification!H832,libgem,0))&gt;=8000,INDEX(codegem,MATCH(Qualification!H832,libgem,0)),""),Qualification!H832),"")</f>
        <v/>
      </c>
      <c r="H822" s="26" t="str">
        <f>IF(A822&lt;&gt;"",IF(Qualification!Y832=TRUE,INDEX(libcatidinst,MATCH(Qualification!P832,libinst,0)),""),"")</f>
        <v/>
      </c>
      <c r="I822" s="26" t="str">
        <f>IF(OR(A822="",ISBLANK(Qualification!P832)),"",IF(Qualification!Y832=TRUE,INDEX(codeinst,MATCH(Qualification!P832,libinst,0)),Qualification!P832))</f>
        <v/>
      </c>
      <c r="J822" s="26" t="str">
        <f>IF(OR(A822="",ISBLANK(Qualification!Q832)),"",IF(Qualification!Z832=TRUE,INDEX(codetform,MATCH(Qualification!Q832,libtform,0)),Qualification!Q832))</f>
        <v/>
      </c>
      <c r="K822" s="26" t="str">
        <f t="shared" si="12"/>
        <v/>
      </c>
      <c r="L822" s="104" t="str">
        <f>IF(OR(A822="",ISBLANK(Qualification!R832)),"",Qualification!R832)</f>
        <v/>
      </c>
      <c r="M822" s="50" t="str">
        <f>IF(OR(A822="",ISBLANK(Qualification!S832)),"",Qualification!S832)</f>
        <v/>
      </c>
      <c r="N822" s="50" t="str">
        <f>IF(OR(A822="",ISBLANK(Qualification!T832)),"",IF(Qualification!AC832=TRUE,INDEX(coderesult,MATCH(Qualification!T832,libresult,0)),Qualification!T832))</f>
        <v/>
      </c>
      <c r="O822" s="50" t="str">
        <f>IF(OR(A822="",ISBLANK(Qualification!U832),Qualification!U832="-"),"",IF(ISNA(MATCH(Qualification!U832,libtwolang,0)),Qualification!U832,IF(Qualification!AC832=TRUE,INDEX(codetwolang,MATCH(Qualification!U832,libtwolang,0)),Qualification!U832)))</f>
        <v/>
      </c>
      <c r="P822" s="50" t="str">
        <f>IF(OR(A822="",ISBLANK(Qualification!V832)),"",Qualification!V832)</f>
        <v/>
      </c>
    </row>
    <row r="823" spans="1:16">
      <c r="A823" s="26" t="str">
        <f>IF(Qualification!$A833&lt;&gt;"",IF(Qualification!C833&lt;&gt;"",IF(Qualification!C833="LOC.ID",CONCATENATE("LOC.",Qualification!AG$12),Qualification!C833),""),"")</f>
        <v/>
      </c>
      <c r="B823" s="51" t="str">
        <f>IF(A823&lt;&gt;"",Qualification!J833,"")</f>
        <v/>
      </c>
      <c r="C823" s="26" t="str">
        <f>IF(A823&lt;&gt;"",IF(Qualification!E833=TRUE,INDEX(codesex,MATCH(Qualification!D833,libsex,0)),Qualification!D833),"")</f>
        <v/>
      </c>
      <c r="D823" s="104" t="str">
        <f>IF(OR(A823="",ISBLANK(Qualification!F833)),"",Qualification!F833)</f>
        <v/>
      </c>
      <c r="E823" s="26" t="str">
        <f>IF(A823&lt;&gt;"",IF(Qualification!I833=TRUE,IF(INDEX(codegem,MATCH(Qualification!H833,libgem,0))&lt;8000,INDEX(codegem,MATCH(Qualification!H833,libgem,0)),""),Qualification!H833),"")</f>
        <v/>
      </c>
      <c r="F823" s="26" t="str">
        <f>IF(A823&lt;&gt;"",IF(Qualification!I833=TRUE,INDEX(codegemhist,MATCH(Qualification!H833,libgem,0)),""),"")</f>
        <v/>
      </c>
      <c r="G823" s="26" t="str">
        <f>IF(A823&lt;&gt;"",IF(Qualification!I833=TRUE,IF(INDEX(codegem,MATCH(Qualification!H833,libgem,0))&gt;=8000,INDEX(codegem,MATCH(Qualification!H833,libgem,0)),""),Qualification!H833),"")</f>
        <v/>
      </c>
      <c r="H823" s="26" t="str">
        <f>IF(A823&lt;&gt;"",IF(Qualification!Y833=TRUE,INDEX(libcatidinst,MATCH(Qualification!P833,libinst,0)),""),"")</f>
        <v/>
      </c>
      <c r="I823" s="26" t="str">
        <f>IF(OR(A823="",ISBLANK(Qualification!P833)),"",IF(Qualification!Y833=TRUE,INDEX(codeinst,MATCH(Qualification!P833,libinst,0)),Qualification!P833))</f>
        <v/>
      </c>
      <c r="J823" s="26" t="str">
        <f>IF(OR(A823="",ISBLANK(Qualification!Q833)),"",IF(Qualification!Z833=TRUE,INDEX(codetform,MATCH(Qualification!Q833,libtform,0)),Qualification!Q833))</f>
        <v/>
      </c>
      <c r="K823" s="26" t="str">
        <f t="shared" si="12"/>
        <v/>
      </c>
      <c r="L823" s="104" t="str">
        <f>IF(OR(A823="",ISBLANK(Qualification!R833)),"",Qualification!R833)</f>
        <v/>
      </c>
      <c r="M823" s="50" t="str">
        <f>IF(OR(A823="",ISBLANK(Qualification!S833)),"",Qualification!S833)</f>
        <v/>
      </c>
      <c r="N823" s="50" t="str">
        <f>IF(OR(A823="",ISBLANK(Qualification!T833)),"",IF(Qualification!AC833=TRUE,INDEX(coderesult,MATCH(Qualification!T833,libresult,0)),Qualification!T833))</f>
        <v/>
      </c>
      <c r="O823" s="50" t="str">
        <f>IF(OR(A823="",ISBLANK(Qualification!U833),Qualification!U833="-"),"",IF(ISNA(MATCH(Qualification!U833,libtwolang,0)),Qualification!U833,IF(Qualification!AC833=TRUE,INDEX(codetwolang,MATCH(Qualification!U833,libtwolang,0)),Qualification!U833)))</f>
        <v/>
      </c>
      <c r="P823" s="50" t="str">
        <f>IF(OR(A823="",ISBLANK(Qualification!V833)),"",Qualification!V833)</f>
        <v/>
      </c>
    </row>
    <row r="824" spans="1:16">
      <c r="A824" s="26" t="str">
        <f>IF(Qualification!$A834&lt;&gt;"",IF(Qualification!C834&lt;&gt;"",IF(Qualification!C834="LOC.ID",CONCATENATE("LOC.",Qualification!AG$12),Qualification!C834),""),"")</f>
        <v/>
      </c>
      <c r="B824" s="51" t="str">
        <f>IF(A824&lt;&gt;"",Qualification!J834,"")</f>
        <v/>
      </c>
      <c r="C824" s="26" t="str">
        <f>IF(A824&lt;&gt;"",IF(Qualification!E834=TRUE,INDEX(codesex,MATCH(Qualification!D834,libsex,0)),Qualification!D834),"")</f>
        <v/>
      </c>
      <c r="D824" s="104" t="str">
        <f>IF(OR(A824="",ISBLANK(Qualification!F834)),"",Qualification!F834)</f>
        <v/>
      </c>
      <c r="E824" s="26" t="str">
        <f>IF(A824&lt;&gt;"",IF(Qualification!I834=TRUE,IF(INDEX(codegem,MATCH(Qualification!H834,libgem,0))&lt;8000,INDEX(codegem,MATCH(Qualification!H834,libgem,0)),""),Qualification!H834),"")</f>
        <v/>
      </c>
      <c r="F824" s="26" t="str">
        <f>IF(A824&lt;&gt;"",IF(Qualification!I834=TRUE,INDEX(codegemhist,MATCH(Qualification!H834,libgem,0)),""),"")</f>
        <v/>
      </c>
      <c r="G824" s="26" t="str">
        <f>IF(A824&lt;&gt;"",IF(Qualification!I834=TRUE,IF(INDEX(codegem,MATCH(Qualification!H834,libgem,0))&gt;=8000,INDEX(codegem,MATCH(Qualification!H834,libgem,0)),""),Qualification!H834),"")</f>
        <v/>
      </c>
      <c r="H824" s="26" t="str">
        <f>IF(A824&lt;&gt;"",IF(Qualification!Y834=TRUE,INDEX(libcatidinst,MATCH(Qualification!P834,libinst,0)),""),"")</f>
        <v/>
      </c>
      <c r="I824" s="26" t="str">
        <f>IF(OR(A824="",ISBLANK(Qualification!P834)),"",IF(Qualification!Y834=TRUE,INDEX(codeinst,MATCH(Qualification!P834,libinst,0)),Qualification!P834))</f>
        <v/>
      </c>
      <c r="J824" s="26" t="str">
        <f>IF(OR(A824="",ISBLANK(Qualification!Q834)),"",IF(Qualification!Z834=TRUE,INDEX(codetform,MATCH(Qualification!Q834,libtform,0)),Qualification!Q834))</f>
        <v/>
      </c>
      <c r="K824" s="26" t="str">
        <f t="shared" si="12"/>
        <v/>
      </c>
      <c r="L824" s="104" t="str">
        <f>IF(OR(A824="",ISBLANK(Qualification!R834)),"",Qualification!R834)</f>
        <v/>
      </c>
      <c r="M824" s="50" t="str">
        <f>IF(OR(A824="",ISBLANK(Qualification!S834)),"",Qualification!S834)</f>
        <v/>
      </c>
      <c r="N824" s="50" t="str">
        <f>IF(OR(A824="",ISBLANK(Qualification!T834)),"",IF(Qualification!AC834=TRUE,INDEX(coderesult,MATCH(Qualification!T834,libresult,0)),Qualification!T834))</f>
        <v/>
      </c>
      <c r="O824" s="50" t="str">
        <f>IF(OR(A824="",ISBLANK(Qualification!U834),Qualification!U834="-"),"",IF(ISNA(MATCH(Qualification!U834,libtwolang,0)),Qualification!U834,IF(Qualification!AC834=TRUE,INDEX(codetwolang,MATCH(Qualification!U834,libtwolang,0)),Qualification!U834)))</f>
        <v/>
      </c>
      <c r="P824" s="50" t="str">
        <f>IF(OR(A824="",ISBLANK(Qualification!V834)),"",Qualification!V834)</f>
        <v/>
      </c>
    </row>
    <row r="825" spans="1:16">
      <c r="A825" s="26" t="str">
        <f>IF(Qualification!$A835&lt;&gt;"",IF(Qualification!C835&lt;&gt;"",IF(Qualification!C835="LOC.ID",CONCATENATE("LOC.",Qualification!AG$12),Qualification!C835),""),"")</f>
        <v/>
      </c>
      <c r="B825" s="51" t="str">
        <f>IF(A825&lt;&gt;"",Qualification!J835,"")</f>
        <v/>
      </c>
      <c r="C825" s="26" t="str">
        <f>IF(A825&lt;&gt;"",IF(Qualification!E835=TRUE,INDEX(codesex,MATCH(Qualification!D835,libsex,0)),Qualification!D835),"")</f>
        <v/>
      </c>
      <c r="D825" s="104" t="str">
        <f>IF(OR(A825="",ISBLANK(Qualification!F835)),"",Qualification!F835)</f>
        <v/>
      </c>
      <c r="E825" s="26" t="str">
        <f>IF(A825&lt;&gt;"",IF(Qualification!I835=TRUE,IF(INDEX(codegem,MATCH(Qualification!H835,libgem,0))&lt;8000,INDEX(codegem,MATCH(Qualification!H835,libgem,0)),""),Qualification!H835),"")</f>
        <v/>
      </c>
      <c r="F825" s="26" t="str">
        <f>IF(A825&lt;&gt;"",IF(Qualification!I835=TRUE,INDEX(codegemhist,MATCH(Qualification!H835,libgem,0)),""),"")</f>
        <v/>
      </c>
      <c r="G825" s="26" t="str">
        <f>IF(A825&lt;&gt;"",IF(Qualification!I835=TRUE,IF(INDEX(codegem,MATCH(Qualification!H835,libgem,0))&gt;=8000,INDEX(codegem,MATCH(Qualification!H835,libgem,0)),""),Qualification!H835),"")</f>
        <v/>
      </c>
      <c r="H825" s="26" t="str">
        <f>IF(A825&lt;&gt;"",IF(Qualification!Y835=TRUE,INDEX(libcatidinst,MATCH(Qualification!P835,libinst,0)),""),"")</f>
        <v/>
      </c>
      <c r="I825" s="26" t="str">
        <f>IF(OR(A825="",ISBLANK(Qualification!P835)),"",IF(Qualification!Y835=TRUE,INDEX(codeinst,MATCH(Qualification!P835,libinst,0)),Qualification!P835))</f>
        <v/>
      </c>
      <c r="J825" s="26" t="str">
        <f>IF(OR(A825="",ISBLANK(Qualification!Q835)),"",IF(Qualification!Z835=TRUE,INDEX(codetform,MATCH(Qualification!Q835,libtform,0)),Qualification!Q835))</f>
        <v/>
      </c>
      <c r="K825" s="26" t="str">
        <f t="shared" si="12"/>
        <v/>
      </c>
      <c r="L825" s="104" t="str">
        <f>IF(OR(A825="",ISBLANK(Qualification!R835)),"",Qualification!R835)</f>
        <v/>
      </c>
      <c r="M825" s="50" t="str">
        <f>IF(OR(A825="",ISBLANK(Qualification!S835)),"",Qualification!S835)</f>
        <v/>
      </c>
      <c r="N825" s="50" t="str">
        <f>IF(OR(A825="",ISBLANK(Qualification!T835)),"",IF(Qualification!AC835=TRUE,INDEX(coderesult,MATCH(Qualification!T835,libresult,0)),Qualification!T835))</f>
        <v/>
      </c>
      <c r="O825" s="50" t="str">
        <f>IF(OR(A825="",ISBLANK(Qualification!U835),Qualification!U835="-"),"",IF(ISNA(MATCH(Qualification!U835,libtwolang,0)),Qualification!U835,IF(Qualification!AC835=TRUE,INDEX(codetwolang,MATCH(Qualification!U835,libtwolang,0)),Qualification!U835)))</f>
        <v/>
      </c>
      <c r="P825" s="50" t="str">
        <f>IF(OR(A825="",ISBLANK(Qualification!V835)),"",Qualification!V835)</f>
        <v/>
      </c>
    </row>
    <row r="826" spans="1:16">
      <c r="A826" s="26" t="str">
        <f>IF(Qualification!$A836&lt;&gt;"",IF(Qualification!C836&lt;&gt;"",IF(Qualification!C836="LOC.ID",CONCATENATE("LOC.",Qualification!AG$12),Qualification!C836),""),"")</f>
        <v/>
      </c>
      <c r="B826" s="51" t="str">
        <f>IF(A826&lt;&gt;"",Qualification!J836,"")</f>
        <v/>
      </c>
      <c r="C826" s="26" t="str">
        <f>IF(A826&lt;&gt;"",IF(Qualification!E836=TRUE,INDEX(codesex,MATCH(Qualification!D836,libsex,0)),Qualification!D836),"")</f>
        <v/>
      </c>
      <c r="D826" s="104" t="str">
        <f>IF(OR(A826="",ISBLANK(Qualification!F836)),"",Qualification!F836)</f>
        <v/>
      </c>
      <c r="E826" s="26" t="str">
        <f>IF(A826&lt;&gt;"",IF(Qualification!I836=TRUE,IF(INDEX(codegem,MATCH(Qualification!H836,libgem,0))&lt;8000,INDEX(codegem,MATCH(Qualification!H836,libgem,0)),""),Qualification!H836),"")</f>
        <v/>
      </c>
      <c r="F826" s="26" t="str">
        <f>IF(A826&lt;&gt;"",IF(Qualification!I836=TRUE,INDEX(codegemhist,MATCH(Qualification!H836,libgem,0)),""),"")</f>
        <v/>
      </c>
      <c r="G826" s="26" t="str">
        <f>IF(A826&lt;&gt;"",IF(Qualification!I836=TRUE,IF(INDEX(codegem,MATCH(Qualification!H836,libgem,0))&gt;=8000,INDEX(codegem,MATCH(Qualification!H836,libgem,0)),""),Qualification!H836),"")</f>
        <v/>
      </c>
      <c r="H826" s="26" t="str">
        <f>IF(A826&lt;&gt;"",IF(Qualification!Y836=TRUE,INDEX(libcatidinst,MATCH(Qualification!P836,libinst,0)),""),"")</f>
        <v/>
      </c>
      <c r="I826" s="26" t="str">
        <f>IF(OR(A826="",ISBLANK(Qualification!P836)),"",IF(Qualification!Y836=TRUE,INDEX(codeinst,MATCH(Qualification!P836,libinst,0)),Qualification!P836))</f>
        <v/>
      </c>
      <c r="J826" s="26" t="str">
        <f>IF(OR(A826="",ISBLANK(Qualification!Q836)),"",IF(Qualification!Z836=TRUE,INDEX(codetform,MATCH(Qualification!Q836,libtform,0)),Qualification!Q836))</f>
        <v/>
      </c>
      <c r="K826" s="26" t="str">
        <f t="shared" si="12"/>
        <v/>
      </c>
      <c r="L826" s="104" t="str">
        <f>IF(OR(A826="",ISBLANK(Qualification!R836)),"",Qualification!R836)</f>
        <v/>
      </c>
      <c r="M826" s="50" t="str">
        <f>IF(OR(A826="",ISBLANK(Qualification!S836)),"",Qualification!S836)</f>
        <v/>
      </c>
      <c r="N826" s="50" t="str">
        <f>IF(OR(A826="",ISBLANK(Qualification!T836)),"",IF(Qualification!AC836=TRUE,INDEX(coderesult,MATCH(Qualification!T836,libresult,0)),Qualification!T836))</f>
        <v/>
      </c>
      <c r="O826" s="50" t="str">
        <f>IF(OR(A826="",ISBLANK(Qualification!U836),Qualification!U836="-"),"",IF(ISNA(MATCH(Qualification!U836,libtwolang,0)),Qualification!U836,IF(Qualification!AC836=TRUE,INDEX(codetwolang,MATCH(Qualification!U836,libtwolang,0)),Qualification!U836)))</f>
        <v/>
      </c>
      <c r="P826" s="50" t="str">
        <f>IF(OR(A826="",ISBLANK(Qualification!V836)),"",Qualification!V836)</f>
        <v/>
      </c>
    </row>
    <row r="827" spans="1:16">
      <c r="A827" s="26" t="str">
        <f>IF(Qualification!$A837&lt;&gt;"",IF(Qualification!C837&lt;&gt;"",IF(Qualification!C837="LOC.ID",CONCATENATE("LOC.",Qualification!AG$12),Qualification!C837),""),"")</f>
        <v/>
      </c>
      <c r="B827" s="51" t="str">
        <f>IF(A827&lt;&gt;"",Qualification!J837,"")</f>
        <v/>
      </c>
      <c r="C827" s="26" t="str">
        <f>IF(A827&lt;&gt;"",IF(Qualification!E837=TRUE,INDEX(codesex,MATCH(Qualification!D837,libsex,0)),Qualification!D837),"")</f>
        <v/>
      </c>
      <c r="D827" s="104" t="str">
        <f>IF(OR(A827="",ISBLANK(Qualification!F837)),"",Qualification!F837)</f>
        <v/>
      </c>
      <c r="E827" s="26" t="str">
        <f>IF(A827&lt;&gt;"",IF(Qualification!I837=TRUE,IF(INDEX(codegem,MATCH(Qualification!H837,libgem,0))&lt;8000,INDEX(codegem,MATCH(Qualification!H837,libgem,0)),""),Qualification!H837),"")</f>
        <v/>
      </c>
      <c r="F827" s="26" t="str">
        <f>IF(A827&lt;&gt;"",IF(Qualification!I837=TRUE,INDEX(codegemhist,MATCH(Qualification!H837,libgem,0)),""),"")</f>
        <v/>
      </c>
      <c r="G827" s="26" t="str">
        <f>IF(A827&lt;&gt;"",IF(Qualification!I837=TRUE,IF(INDEX(codegem,MATCH(Qualification!H837,libgem,0))&gt;=8000,INDEX(codegem,MATCH(Qualification!H837,libgem,0)),""),Qualification!H837),"")</f>
        <v/>
      </c>
      <c r="H827" s="26" t="str">
        <f>IF(A827&lt;&gt;"",IF(Qualification!Y837=TRUE,INDEX(libcatidinst,MATCH(Qualification!P837,libinst,0)),""),"")</f>
        <v/>
      </c>
      <c r="I827" s="26" t="str">
        <f>IF(OR(A827="",ISBLANK(Qualification!P837)),"",IF(Qualification!Y837=TRUE,INDEX(codeinst,MATCH(Qualification!P837,libinst,0)),Qualification!P837))</f>
        <v/>
      </c>
      <c r="J827" s="26" t="str">
        <f>IF(OR(A827="",ISBLANK(Qualification!Q837)),"",IF(Qualification!Z837=TRUE,INDEX(codetform,MATCH(Qualification!Q837,libtform,0)),Qualification!Q837))</f>
        <v/>
      </c>
      <c r="K827" s="26" t="str">
        <f t="shared" si="12"/>
        <v/>
      </c>
      <c r="L827" s="104" t="str">
        <f>IF(OR(A827="",ISBLANK(Qualification!R837)),"",Qualification!R837)</f>
        <v/>
      </c>
      <c r="M827" s="50" t="str">
        <f>IF(OR(A827="",ISBLANK(Qualification!S837)),"",Qualification!S837)</f>
        <v/>
      </c>
      <c r="N827" s="50" t="str">
        <f>IF(OR(A827="",ISBLANK(Qualification!T837)),"",IF(Qualification!AC837=TRUE,INDEX(coderesult,MATCH(Qualification!T837,libresult,0)),Qualification!T837))</f>
        <v/>
      </c>
      <c r="O827" s="50" t="str">
        <f>IF(OR(A827="",ISBLANK(Qualification!U837),Qualification!U837="-"),"",IF(ISNA(MATCH(Qualification!U837,libtwolang,0)),Qualification!U837,IF(Qualification!AC837=TRUE,INDEX(codetwolang,MATCH(Qualification!U837,libtwolang,0)),Qualification!U837)))</f>
        <v/>
      </c>
      <c r="P827" s="50" t="str">
        <f>IF(OR(A827="",ISBLANK(Qualification!V837)),"",Qualification!V837)</f>
        <v/>
      </c>
    </row>
    <row r="828" spans="1:16">
      <c r="A828" s="26" t="str">
        <f>IF(Qualification!$A838&lt;&gt;"",IF(Qualification!C838&lt;&gt;"",IF(Qualification!C838="LOC.ID",CONCATENATE("LOC.",Qualification!AG$12),Qualification!C838),""),"")</f>
        <v/>
      </c>
      <c r="B828" s="51" t="str">
        <f>IF(A828&lt;&gt;"",Qualification!J838,"")</f>
        <v/>
      </c>
      <c r="C828" s="26" t="str">
        <f>IF(A828&lt;&gt;"",IF(Qualification!E838=TRUE,INDEX(codesex,MATCH(Qualification!D838,libsex,0)),Qualification!D838),"")</f>
        <v/>
      </c>
      <c r="D828" s="104" t="str">
        <f>IF(OR(A828="",ISBLANK(Qualification!F838)),"",Qualification!F838)</f>
        <v/>
      </c>
      <c r="E828" s="26" t="str">
        <f>IF(A828&lt;&gt;"",IF(Qualification!I838=TRUE,IF(INDEX(codegem,MATCH(Qualification!H838,libgem,0))&lt;8000,INDEX(codegem,MATCH(Qualification!H838,libgem,0)),""),Qualification!H838),"")</f>
        <v/>
      </c>
      <c r="F828" s="26" t="str">
        <f>IF(A828&lt;&gt;"",IF(Qualification!I838=TRUE,INDEX(codegemhist,MATCH(Qualification!H838,libgem,0)),""),"")</f>
        <v/>
      </c>
      <c r="G828" s="26" t="str">
        <f>IF(A828&lt;&gt;"",IF(Qualification!I838=TRUE,IF(INDEX(codegem,MATCH(Qualification!H838,libgem,0))&gt;=8000,INDEX(codegem,MATCH(Qualification!H838,libgem,0)),""),Qualification!H838),"")</f>
        <v/>
      </c>
      <c r="H828" s="26" t="str">
        <f>IF(A828&lt;&gt;"",IF(Qualification!Y838=TRUE,INDEX(libcatidinst,MATCH(Qualification!P838,libinst,0)),""),"")</f>
        <v/>
      </c>
      <c r="I828" s="26" t="str">
        <f>IF(OR(A828="",ISBLANK(Qualification!P838)),"",IF(Qualification!Y838=TRUE,INDEX(codeinst,MATCH(Qualification!P838,libinst,0)),Qualification!P838))</f>
        <v/>
      </c>
      <c r="J828" s="26" t="str">
        <f>IF(OR(A828="",ISBLANK(Qualification!Q838)),"",IF(Qualification!Z838=TRUE,INDEX(codetform,MATCH(Qualification!Q838,libtform,0)),Qualification!Q838))</f>
        <v/>
      </c>
      <c r="K828" s="26" t="str">
        <f t="shared" si="12"/>
        <v/>
      </c>
      <c r="L828" s="104" t="str">
        <f>IF(OR(A828="",ISBLANK(Qualification!R838)),"",Qualification!R838)</f>
        <v/>
      </c>
      <c r="M828" s="50" t="str">
        <f>IF(OR(A828="",ISBLANK(Qualification!S838)),"",Qualification!S838)</f>
        <v/>
      </c>
      <c r="N828" s="50" t="str">
        <f>IF(OR(A828="",ISBLANK(Qualification!T838)),"",IF(Qualification!AC838=TRUE,INDEX(coderesult,MATCH(Qualification!T838,libresult,0)),Qualification!T838))</f>
        <v/>
      </c>
      <c r="O828" s="50" t="str">
        <f>IF(OR(A828="",ISBLANK(Qualification!U838),Qualification!U838="-"),"",IF(ISNA(MATCH(Qualification!U838,libtwolang,0)),Qualification!U838,IF(Qualification!AC838=TRUE,INDEX(codetwolang,MATCH(Qualification!U838,libtwolang,0)),Qualification!U838)))</f>
        <v/>
      </c>
      <c r="P828" s="50" t="str">
        <f>IF(OR(A828="",ISBLANK(Qualification!V838)),"",Qualification!V838)</f>
        <v/>
      </c>
    </row>
    <row r="829" spans="1:16">
      <c r="A829" s="26" t="str">
        <f>IF(Qualification!$A839&lt;&gt;"",IF(Qualification!C839&lt;&gt;"",IF(Qualification!C839="LOC.ID",CONCATENATE("LOC.",Qualification!AG$12),Qualification!C839),""),"")</f>
        <v/>
      </c>
      <c r="B829" s="51" t="str">
        <f>IF(A829&lt;&gt;"",Qualification!J839,"")</f>
        <v/>
      </c>
      <c r="C829" s="26" t="str">
        <f>IF(A829&lt;&gt;"",IF(Qualification!E839=TRUE,INDEX(codesex,MATCH(Qualification!D839,libsex,0)),Qualification!D839),"")</f>
        <v/>
      </c>
      <c r="D829" s="104" t="str">
        <f>IF(OR(A829="",ISBLANK(Qualification!F839)),"",Qualification!F839)</f>
        <v/>
      </c>
      <c r="E829" s="26" t="str">
        <f>IF(A829&lt;&gt;"",IF(Qualification!I839=TRUE,IF(INDEX(codegem,MATCH(Qualification!H839,libgem,0))&lt;8000,INDEX(codegem,MATCH(Qualification!H839,libgem,0)),""),Qualification!H839),"")</f>
        <v/>
      </c>
      <c r="F829" s="26" t="str">
        <f>IF(A829&lt;&gt;"",IF(Qualification!I839=TRUE,INDEX(codegemhist,MATCH(Qualification!H839,libgem,0)),""),"")</f>
        <v/>
      </c>
      <c r="G829" s="26" t="str">
        <f>IF(A829&lt;&gt;"",IF(Qualification!I839=TRUE,IF(INDEX(codegem,MATCH(Qualification!H839,libgem,0))&gt;=8000,INDEX(codegem,MATCH(Qualification!H839,libgem,0)),""),Qualification!H839),"")</f>
        <v/>
      </c>
      <c r="H829" s="26" t="str">
        <f>IF(A829&lt;&gt;"",IF(Qualification!Y839=TRUE,INDEX(libcatidinst,MATCH(Qualification!P839,libinst,0)),""),"")</f>
        <v/>
      </c>
      <c r="I829" s="26" t="str">
        <f>IF(OR(A829="",ISBLANK(Qualification!P839)),"",IF(Qualification!Y839=TRUE,INDEX(codeinst,MATCH(Qualification!P839,libinst,0)),Qualification!P839))</f>
        <v/>
      </c>
      <c r="J829" s="26" t="str">
        <f>IF(OR(A829="",ISBLANK(Qualification!Q839)),"",IF(Qualification!Z839=TRUE,INDEX(codetform,MATCH(Qualification!Q839,libtform,0)),Qualification!Q839))</f>
        <v/>
      </c>
      <c r="K829" s="26" t="str">
        <f t="shared" si="12"/>
        <v/>
      </c>
      <c r="L829" s="104" t="str">
        <f>IF(OR(A829="",ISBLANK(Qualification!R839)),"",Qualification!R839)</f>
        <v/>
      </c>
      <c r="M829" s="50" t="str">
        <f>IF(OR(A829="",ISBLANK(Qualification!S839)),"",Qualification!S839)</f>
        <v/>
      </c>
      <c r="N829" s="50" t="str">
        <f>IF(OR(A829="",ISBLANK(Qualification!T839)),"",IF(Qualification!AC839=TRUE,INDEX(coderesult,MATCH(Qualification!T839,libresult,0)),Qualification!T839))</f>
        <v/>
      </c>
      <c r="O829" s="50" t="str">
        <f>IF(OR(A829="",ISBLANK(Qualification!U839),Qualification!U839="-"),"",IF(ISNA(MATCH(Qualification!U839,libtwolang,0)),Qualification!U839,IF(Qualification!AC839=TRUE,INDEX(codetwolang,MATCH(Qualification!U839,libtwolang,0)),Qualification!U839)))</f>
        <v/>
      </c>
      <c r="P829" s="50" t="str">
        <f>IF(OR(A829="",ISBLANK(Qualification!V839)),"",Qualification!V839)</f>
        <v/>
      </c>
    </row>
    <row r="830" spans="1:16">
      <c r="A830" s="26" t="str">
        <f>IF(Qualification!$A840&lt;&gt;"",IF(Qualification!C840&lt;&gt;"",IF(Qualification!C840="LOC.ID",CONCATENATE("LOC.",Qualification!AG$12),Qualification!C840),""),"")</f>
        <v/>
      </c>
      <c r="B830" s="51" t="str">
        <f>IF(A830&lt;&gt;"",Qualification!J840,"")</f>
        <v/>
      </c>
      <c r="C830" s="26" t="str">
        <f>IF(A830&lt;&gt;"",IF(Qualification!E840=TRUE,INDEX(codesex,MATCH(Qualification!D840,libsex,0)),Qualification!D840),"")</f>
        <v/>
      </c>
      <c r="D830" s="104" t="str">
        <f>IF(OR(A830="",ISBLANK(Qualification!F840)),"",Qualification!F840)</f>
        <v/>
      </c>
      <c r="E830" s="26" t="str">
        <f>IF(A830&lt;&gt;"",IF(Qualification!I840=TRUE,IF(INDEX(codegem,MATCH(Qualification!H840,libgem,0))&lt;8000,INDEX(codegem,MATCH(Qualification!H840,libgem,0)),""),Qualification!H840),"")</f>
        <v/>
      </c>
      <c r="F830" s="26" t="str">
        <f>IF(A830&lt;&gt;"",IF(Qualification!I840=TRUE,INDEX(codegemhist,MATCH(Qualification!H840,libgem,0)),""),"")</f>
        <v/>
      </c>
      <c r="G830" s="26" t="str">
        <f>IF(A830&lt;&gt;"",IF(Qualification!I840=TRUE,IF(INDEX(codegem,MATCH(Qualification!H840,libgem,0))&gt;=8000,INDEX(codegem,MATCH(Qualification!H840,libgem,0)),""),Qualification!H840),"")</f>
        <v/>
      </c>
      <c r="H830" s="26" t="str">
        <f>IF(A830&lt;&gt;"",IF(Qualification!Y840=TRUE,INDEX(libcatidinst,MATCH(Qualification!P840,libinst,0)),""),"")</f>
        <v/>
      </c>
      <c r="I830" s="26" t="str">
        <f>IF(OR(A830="",ISBLANK(Qualification!P840)),"",IF(Qualification!Y840=TRUE,INDEX(codeinst,MATCH(Qualification!P840,libinst,0)),Qualification!P840))</f>
        <v/>
      </c>
      <c r="J830" s="26" t="str">
        <f>IF(OR(A830="",ISBLANK(Qualification!Q840)),"",IF(Qualification!Z840=TRUE,INDEX(codetform,MATCH(Qualification!Q840,libtform,0)),Qualification!Q840))</f>
        <v/>
      </c>
      <c r="K830" s="26" t="str">
        <f t="shared" si="12"/>
        <v/>
      </c>
      <c r="L830" s="104" t="str">
        <f>IF(OR(A830="",ISBLANK(Qualification!R840)),"",Qualification!R840)</f>
        <v/>
      </c>
      <c r="M830" s="50" t="str">
        <f>IF(OR(A830="",ISBLANK(Qualification!S840)),"",Qualification!S840)</f>
        <v/>
      </c>
      <c r="N830" s="50" t="str">
        <f>IF(OR(A830="",ISBLANK(Qualification!T840)),"",IF(Qualification!AC840=TRUE,INDEX(coderesult,MATCH(Qualification!T840,libresult,0)),Qualification!T840))</f>
        <v/>
      </c>
      <c r="O830" s="50" t="str">
        <f>IF(OR(A830="",ISBLANK(Qualification!U840),Qualification!U840="-"),"",IF(ISNA(MATCH(Qualification!U840,libtwolang,0)),Qualification!U840,IF(Qualification!AC840=TRUE,INDEX(codetwolang,MATCH(Qualification!U840,libtwolang,0)),Qualification!U840)))</f>
        <v/>
      </c>
      <c r="P830" s="50" t="str">
        <f>IF(OR(A830="",ISBLANK(Qualification!V840)),"",Qualification!V840)</f>
        <v/>
      </c>
    </row>
    <row r="831" spans="1:16">
      <c r="A831" s="26" t="str">
        <f>IF(Qualification!$A841&lt;&gt;"",IF(Qualification!C841&lt;&gt;"",IF(Qualification!C841="LOC.ID",CONCATENATE("LOC.",Qualification!AG$12),Qualification!C841),""),"")</f>
        <v/>
      </c>
      <c r="B831" s="51" t="str">
        <f>IF(A831&lt;&gt;"",Qualification!J841,"")</f>
        <v/>
      </c>
      <c r="C831" s="26" t="str">
        <f>IF(A831&lt;&gt;"",IF(Qualification!E841=TRUE,INDEX(codesex,MATCH(Qualification!D841,libsex,0)),Qualification!D841),"")</f>
        <v/>
      </c>
      <c r="D831" s="104" t="str">
        <f>IF(OR(A831="",ISBLANK(Qualification!F841)),"",Qualification!F841)</f>
        <v/>
      </c>
      <c r="E831" s="26" t="str">
        <f>IF(A831&lt;&gt;"",IF(Qualification!I841=TRUE,IF(INDEX(codegem,MATCH(Qualification!H841,libgem,0))&lt;8000,INDEX(codegem,MATCH(Qualification!H841,libgem,0)),""),Qualification!H841),"")</f>
        <v/>
      </c>
      <c r="F831" s="26" t="str">
        <f>IF(A831&lt;&gt;"",IF(Qualification!I841=TRUE,INDEX(codegemhist,MATCH(Qualification!H841,libgem,0)),""),"")</f>
        <v/>
      </c>
      <c r="G831" s="26" t="str">
        <f>IF(A831&lt;&gt;"",IF(Qualification!I841=TRUE,IF(INDEX(codegem,MATCH(Qualification!H841,libgem,0))&gt;=8000,INDEX(codegem,MATCH(Qualification!H841,libgem,0)),""),Qualification!H841),"")</f>
        <v/>
      </c>
      <c r="H831" s="26" t="str">
        <f>IF(A831&lt;&gt;"",IF(Qualification!Y841=TRUE,INDEX(libcatidinst,MATCH(Qualification!P841,libinst,0)),""),"")</f>
        <v/>
      </c>
      <c r="I831" s="26" t="str">
        <f>IF(OR(A831="",ISBLANK(Qualification!P841)),"",IF(Qualification!Y841=TRUE,INDEX(codeinst,MATCH(Qualification!P841,libinst,0)),Qualification!P841))</f>
        <v/>
      </c>
      <c r="J831" s="26" t="str">
        <f>IF(OR(A831="",ISBLANK(Qualification!Q841)),"",IF(Qualification!Z841=TRUE,INDEX(codetform,MATCH(Qualification!Q841,libtform,0)),Qualification!Q841))</f>
        <v/>
      </c>
      <c r="K831" s="26" t="str">
        <f t="shared" si="12"/>
        <v/>
      </c>
      <c r="L831" s="104" t="str">
        <f>IF(OR(A831="",ISBLANK(Qualification!R841)),"",Qualification!R841)</f>
        <v/>
      </c>
      <c r="M831" s="50" t="str">
        <f>IF(OR(A831="",ISBLANK(Qualification!S841)),"",Qualification!S841)</f>
        <v/>
      </c>
      <c r="N831" s="50" t="str">
        <f>IF(OR(A831="",ISBLANK(Qualification!T841)),"",IF(Qualification!AC841=TRUE,INDEX(coderesult,MATCH(Qualification!T841,libresult,0)),Qualification!T841))</f>
        <v/>
      </c>
      <c r="O831" s="50" t="str">
        <f>IF(OR(A831="",ISBLANK(Qualification!U841),Qualification!U841="-"),"",IF(ISNA(MATCH(Qualification!U841,libtwolang,0)),Qualification!U841,IF(Qualification!AC841=TRUE,INDEX(codetwolang,MATCH(Qualification!U841,libtwolang,0)),Qualification!U841)))</f>
        <v/>
      </c>
      <c r="P831" s="50" t="str">
        <f>IF(OR(A831="",ISBLANK(Qualification!V841)),"",Qualification!V841)</f>
        <v/>
      </c>
    </row>
    <row r="832" spans="1:16">
      <c r="A832" s="26" t="str">
        <f>IF(Qualification!$A842&lt;&gt;"",IF(Qualification!C842&lt;&gt;"",IF(Qualification!C842="LOC.ID",CONCATENATE("LOC.",Qualification!AG$12),Qualification!C842),""),"")</f>
        <v/>
      </c>
      <c r="B832" s="51" t="str">
        <f>IF(A832&lt;&gt;"",Qualification!J842,"")</f>
        <v/>
      </c>
      <c r="C832" s="26" t="str">
        <f>IF(A832&lt;&gt;"",IF(Qualification!E842=TRUE,INDEX(codesex,MATCH(Qualification!D842,libsex,0)),Qualification!D842),"")</f>
        <v/>
      </c>
      <c r="D832" s="104" t="str">
        <f>IF(OR(A832="",ISBLANK(Qualification!F842)),"",Qualification!F842)</f>
        <v/>
      </c>
      <c r="E832" s="26" t="str">
        <f>IF(A832&lt;&gt;"",IF(Qualification!I842=TRUE,IF(INDEX(codegem,MATCH(Qualification!H842,libgem,0))&lt;8000,INDEX(codegem,MATCH(Qualification!H842,libgem,0)),""),Qualification!H842),"")</f>
        <v/>
      </c>
      <c r="F832" s="26" t="str">
        <f>IF(A832&lt;&gt;"",IF(Qualification!I842=TRUE,INDEX(codegemhist,MATCH(Qualification!H842,libgem,0)),""),"")</f>
        <v/>
      </c>
      <c r="G832" s="26" t="str">
        <f>IF(A832&lt;&gt;"",IF(Qualification!I842=TRUE,IF(INDEX(codegem,MATCH(Qualification!H842,libgem,0))&gt;=8000,INDEX(codegem,MATCH(Qualification!H842,libgem,0)),""),Qualification!H842),"")</f>
        <v/>
      </c>
      <c r="H832" s="26" t="str">
        <f>IF(A832&lt;&gt;"",IF(Qualification!Y842=TRUE,INDEX(libcatidinst,MATCH(Qualification!P842,libinst,0)),""),"")</f>
        <v/>
      </c>
      <c r="I832" s="26" t="str">
        <f>IF(OR(A832="",ISBLANK(Qualification!P842)),"",IF(Qualification!Y842=TRUE,INDEX(codeinst,MATCH(Qualification!P842,libinst,0)),Qualification!P842))</f>
        <v/>
      </c>
      <c r="J832" s="26" t="str">
        <f>IF(OR(A832="",ISBLANK(Qualification!Q842)),"",IF(Qualification!Z842=TRUE,INDEX(codetform,MATCH(Qualification!Q842,libtform,0)),Qualification!Q842))</f>
        <v/>
      </c>
      <c r="K832" s="26" t="str">
        <f t="shared" si="12"/>
        <v/>
      </c>
      <c r="L832" s="104" t="str">
        <f>IF(OR(A832="",ISBLANK(Qualification!R842)),"",Qualification!R842)</f>
        <v/>
      </c>
      <c r="M832" s="50" t="str">
        <f>IF(OR(A832="",ISBLANK(Qualification!S842)),"",Qualification!S842)</f>
        <v/>
      </c>
      <c r="N832" s="50" t="str">
        <f>IF(OR(A832="",ISBLANK(Qualification!T842)),"",IF(Qualification!AC842=TRUE,INDEX(coderesult,MATCH(Qualification!T842,libresult,0)),Qualification!T842))</f>
        <v/>
      </c>
      <c r="O832" s="50" t="str">
        <f>IF(OR(A832="",ISBLANK(Qualification!U842),Qualification!U842="-"),"",IF(ISNA(MATCH(Qualification!U842,libtwolang,0)),Qualification!U842,IF(Qualification!AC842=TRUE,INDEX(codetwolang,MATCH(Qualification!U842,libtwolang,0)),Qualification!U842)))</f>
        <v/>
      </c>
      <c r="P832" s="50" t="str">
        <f>IF(OR(A832="",ISBLANK(Qualification!V842)),"",Qualification!V842)</f>
        <v/>
      </c>
    </row>
    <row r="833" spans="1:16">
      <c r="A833" s="26" t="str">
        <f>IF(Qualification!$A843&lt;&gt;"",IF(Qualification!C843&lt;&gt;"",IF(Qualification!C843="LOC.ID",CONCATENATE("LOC.",Qualification!AG$12),Qualification!C843),""),"")</f>
        <v/>
      </c>
      <c r="B833" s="51" t="str">
        <f>IF(A833&lt;&gt;"",Qualification!J843,"")</f>
        <v/>
      </c>
      <c r="C833" s="26" t="str">
        <f>IF(A833&lt;&gt;"",IF(Qualification!E843=TRUE,INDEX(codesex,MATCH(Qualification!D843,libsex,0)),Qualification!D843),"")</f>
        <v/>
      </c>
      <c r="D833" s="104" t="str">
        <f>IF(OR(A833="",ISBLANK(Qualification!F843)),"",Qualification!F843)</f>
        <v/>
      </c>
      <c r="E833" s="26" t="str">
        <f>IF(A833&lt;&gt;"",IF(Qualification!I843=TRUE,IF(INDEX(codegem,MATCH(Qualification!H843,libgem,0))&lt;8000,INDEX(codegem,MATCH(Qualification!H843,libgem,0)),""),Qualification!H843),"")</f>
        <v/>
      </c>
      <c r="F833" s="26" t="str">
        <f>IF(A833&lt;&gt;"",IF(Qualification!I843=TRUE,INDEX(codegemhist,MATCH(Qualification!H843,libgem,0)),""),"")</f>
        <v/>
      </c>
      <c r="G833" s="26" t="str">
        <f>IF(A833&lt;&gt;"",IF(Qualification!I843=TRUE,IF(INDEX(codegem,MATCH(Qualification!H843,libgem,0))&gt;=8000,INDEX(codegem,MATCH(Qualification!H843,libgem,0)),""),Qualification!H843),"")</f>
        <v/>
      </c>
      <c r="H833" s="26" t="str">
        <f>IF(A833&lt;&gt;"",IF(Qualification!Y843=TRUE,INDEX(libcatidinst,MATCH(Qualification!P843,libinst,0)),""),"")</f>
        <v/>
      </c>
      <c r="I833" s="26" t="str">
        <f>IF(OR(A833="",ISBLANK(Qualification!P843)),"",IF(Qualification!Y843=TRUE,INDEX(codeinst,MATCH(Qualification!P843,libinst,0)),Qualification!P843))</f>
        <v/>
      </c>
      <c r="J833" s="26" t="str">
        <f>IF(OR(A833="",ISBLANK(Qualification!Q843)),"",IF(Qualification!Z843=TRUE,INDEX(codetform,MATCH(Qualification!Q843,libtform,0)),Qualification!Q843))</f>
        <v/>
      </c>
      <c r="K833" s="26" t="str">
        <f t="shared" si="12"/>
        <v/>
      </c>
      <c r="L833" s="104" t="str">
        <f>IF(OR(A833="",ISBLANK(Qualification!R843)),"",Qualification!R843)</f>
        <v/>
      </c>
      <c r="M833" s="50" t="str">
        <f>IF(OR(A833="",ISBLANK(Qualification!S843)),"",Qualification!S843)</f>
        <v/>
      </c>
      <c r="N833" s="50" t="str">
        <f>IF(OR(A833="",ISBLANK(Qualification!T843)),"",IF(Qualification!AC843=TRUE,INDEX(coderesult,MATCH(Qualification!T843,libresult,0)),Qualification!T843))</f>
        <v/>
      </c>
      <c r="O833" s="50" t="str">
        <f>IF(OR(A833="",ISBLANK(Qualification!U843),Qualification!U843="-"),"",IF(ISNA(MATCH(Qualification!U843,libtwolang,0)),Qualification!U843,IF(Qualification!AC843=TRUE,INDEX(codetwolang,MATCH(Qualification!U843,libtwolang,0)),Qualification!U843)))</f>
        <v/>
      </c>
      <c r="P833" s="50" t="str">
        <f>IF(OR(A833="",ISBLANK(Qualification!V843)),"",Qualification!V843)</f>
        <v/>
      </c>
    </row>
    <row r="834" spans="1:16">
      <c r="A834" s="26" t="str">
        <f>IF(Qualification!$A844&lt;&gt;"",IF(Qualification!C844&lt;&gt;"",IF(Qualification!C844="LOC.ID",CONCATENATE("LOC.",Qualification!AG$12),Qualification!C844),""),"")</f>
        <v/>
      </c>
      <c r="B834" s="51" t="str">
        <f>IF(A834&lt;&gt;"",Qualification!J844,"")</f>
        <v/>
      </c>
      <c r="C834" s="26" t="str">
        <f>IF(A834&lt;&gt;"",IF(Qualification!E844=TRUE,INDEX(codesex,MATCH(Qualification!D844,libsex,0)),Qualification!D844),"")</f>
        <v/>
      </c>
      <c r="D834" s="104" t="str">
        <f>IF(OR(A834="",ISBLANK(Qualification!F844)),"",Qualification!F844)</f>
        <v/>
      </c>
      <c r="E834" s="26" t="str">
        <f>IF(A834&lt;&gt;"",IF(Qualification!I844=TRUE,IF(INDEX(codegem,MATCH(Qualification!H844,libgem,0))&lt;8000,INDEX(codegem,MATCH(Qualification!H844,libgem,0)),""),Qualification!H844),"")</f>
        <v/>
      </c>
      <c r="F834" s="26" t="str">
        <f>IF(A834&lt;&gt;"",IF(Qualification!I844=TRUE,INDEX(codegemhist,MATCH(Qualification!H844,libgem,0)),""),"")</f>
        <v/>
      </c>
      <c r="G834" s="26" t="str">
        <f>IF(A834&lt;&gt;"",IF(Qualification!I844=TRUE,IF(INDEX(codegem,MATCH(Qualification!H844,libgem,0))&gt;=8000,INDEX(codegem,MATCH(Qualification!H844,libgem,0)),""),Qualification!H844),"")</f>
        <v/>
      </c>
      <c r="H834" s="26" t="str">
        <f>IF(A834&lt;&gt;"",IF(Qualification!Y844=TRUE,INDEX(libcatidinst,MATCH(Qualification!P844,libinst,0)),""),"")</f>
        <v/>
      </c>
      <c r="I834" s="26" t="str">
        <f>IF(OR(A834="",ISBLANK(Qualification!P844)),"",IF(Qualification!Y844=TRUE,INDEX(codeinst,MATCH(Qualification!P844,libinst,0)),Qualification!P844))</f>
        <v/>
      </c>
      <c r="J834" s="26" t="str">
        <f>IF(OR(A834="",ISBLANK(Qualification!Q844)),"",IF(Qualification!Z844=TRUE,INDEX(codetform,MATCH(Qualification!Q844,libtform,0)),Qualification!Q844))</f>
        <v/>
      </c>
      <c r="K834" s="26" t="str">
        <f t="shared" si="12"/>
        <v/>
      </c>
      <c r="L834" s="104" t="str">
        <f>IF(OR(A834="",ISBLANK(Qualification!R844)),"",Qualification!R844)</f>
        <v/>
      </c>
      <c r="M834" s="50" t="str">
        <f>IF(OR(A834="",ISBLANK(Qualification!S844)),"",Qualification!S844)</f>
        <v/>
      </c>
      <c r="N834" s="50" t="str">
        <f>IF(OR(A834="",ISBLANK(Qualification!T844)),"",IF(Qualification!AC844=TRUE,INDEX(coderesult,MATCH(Qualification!T844,libresult,0)),Qualification!T844))</f>
        <v/>
      </c>
      <c r="O834" s="50" t="str">
        <f>IF(OR(A834="",ISBLANK(Qualification!U844),Qualification!U844="-"),"",IF(ISNA(MATCH(Qualification!U844,libtwolang,0)),Qualification!U844,IF(Qualification!AC844=TRUE,INDEX(codetwolang,MATCH(Qualification!U844,libtwolang,0)),Qualification!U844)))</f>
        <v/>
      </c>
      <c r="P834" s="50" t="str">
        <f>IF(OR(A834="",ISBLANK(Qualification!V844)),"",Qualification!V844)</f>
        <v/>
      </c>
    </row>
    <row r="835" spans="1:16">
      <c r="A835" s="26" t="str">
        <f>IF(Qualification!$A845&lt;&gt;"",IF(Qualification!C845&lt;&gt;"",IF(Qualification!C845="LOC.ID",CONCATENATE("LOC.",Qualification!AG$12),Qualification!C845),""),"")</f>
        <v/>
      </c>
      <c r="B835" s="51" t="str">
        <f>IF(A835&lt;&gt;"",Qualification!J845,"")</f>
        <v/>
      </c>
      <c r="C835" s="26" t="str">
        <f>IF(A835&lt;&gt;"",IF(Qualification!E845=TRUE,INDEX(codesex,MATCH(Qualification!D845,libsex,0)),Qualification!D845),"")</f>
        <v/>
      </c>
      <c r="D835" s="104" t="str">
        <f>IF(OR(A835="",ISBLANK(Qualification!F845)),"",Qualification!F845)</f>
        <v/>
      </c>
      <c r="E835" s="26" t="str">
        <f>IF(A835&lt;&gt;"",IF(Qualification!I845=TRUE,IF(INDEX(codegem,MATCH(Qualification!H845,libgem,0))&lt;8000,INDEX(codegem,MATCH(Qualification!H845,libgem,0)),""),Qualification!H845),"")</f>
        <v/>
      </c>
      <c r="F835" s="26" t="str">
        <f>IF(A835&lt;&gt;"",IF(Qualification!I845=TRUE,INDEX(codegemhist,MATCH(Qualification!H845,libgem,0)),""),"")</f>
        <v/>
      </c>
      <c r="G835" s="26" t="str">
        <f>IF(A835&lt;&gt;"",IF(Qualification!I845=TRUE,IF(INDEX(codegem,MATCH(Qualification!H845,libgem,0))&gt;=8000,INDEX(codegem,MATCH(Qualification!H845,libgem,0)),""),Qualification!H845),"")</f>
        <v/>
      </c>
      <c r="H835" s="26" t="str">
        <f>IF(A835&lt;&gt;"",IF(Qualification!Y845=TRUE,INDEX(libcatidinst,MATCH(Qualification!P845,libinst,0)),""),"")</f>
        <v/>
      </c>
      <c r="I835" s="26" t="str">
        <f>IF(OR(A835="",ISBLANK(Qualification!P845)),"",IF(Qualification!Y845=TRUE,INDEX(codeinst,MATCH(Qualification!P845,libinst,0)),Qualification!P845))</f>
        <v/>
      </c>
      <c r="J835" s="26" t="str">
        <f>IF(OR(A835="",ISBLANK(Qualification!Q845)),"",IF(Qualification!Z845=TRUE,INDEX(codetform,MATCH(Qualification!Q845,libtform,0)),Qualification!Q845))</f>
        <v/>
      </c>
      <c r="K835" s="26" t="str">
        <f t="shared" ref="K835:K898" si="13">IF(A835="","",2)</f>
        <v/>
      </c>
      <c r="L835" s="104" t="str">
        <f>IF(OR(A835="",ISBLANK(Qualification!R845)),"",Qualification!R845)</f>
        <v/>
      </c>
      <c r="M835" s="50" t="str">
        <f>IF(OR(A835="",ISBLANK(Qualification!S845)),"",Qualification!S845)</f>
        <v/>
      </c>
      <c r="N835" s="50" t="str">
        <f>IF(OR(A835="",ISBLANK(Qualification!T845)),"",IF(Qualification!AC845=TRUE,INDEX(coderesult,MATCH(Qualification!T845,libresult,0)),Qualification!T845))</f>
        <v/>
      </c>
      <c r="O835" s="50" t="str">
        <f>IF(OR(A835="",ISBLANK(Qualification!U845),Qualification!U845="-"),"",IF(ISNA(MATCH(Qualification!U845,libtwolang,0)),Qualification!U845,IF(Qualification!AC845=TRUE,INDEX(codetwolang,MATCH(Qualification!U845,libtwolang,0)),Qualification!U845)))</f>
        <v/>
      </c>
      <c r="P835" s="50" t="str">
        <f>IF(OR(A835="",ISBLANK(Qualification!V845)),"",Qualification!V845)</f>
        <v/>
      </c>
    </row>
    <row r="836" spans="1:16">
      <c r="A836" s="26" t="str">
        <f>IF(Qualification!$A846&lt;&gt;"",IF(Qualification!C846&lt;&gt;"",IF(Qualification!C846="LOC.ID",CONCATENATE("LOC.",Qualification!AG$12),Qualification!C846),""),"")</f>
        <v/>
      </c>
      <c r="B836" s="51" t="str">
        <f>IF(A836&lt;&gt;"",Qualification!J846,"")</f>
        <v/>
      </c>
      <c r="C836" s="26" t="str">
        <f>IF(A836&lt;&gt;"",IF(Qualification!E846=TRUE,INDEX(codesex,MATCH(Qualification!D846,libsex,0)),Qualification!D846),"")</f>
        <v/>
      </c>
      <c r="D836" s="104" t="str">
        <f>IF(OR(A836="",ISBLANK(Qualification!F846)),"",Qualification!F846)</f>
        <v/>
      </c>
      <c r="E836" s="26" t="str">
        <f>IF(A836&lt;&gt;"",IF(Qualification!I846=TRUE,IF(INDEX(codegem,MATCH(Qualification!H846,libgem,0))&lt;8000,INDEX(codegem,MATCH(Qualification!H846,libgem,0)),""),Qualification!H846),"")</f>
        <v/>
      </c>
      <c r="F836" s="26" t="str">
        <f>IF(A836&lt;&gt;"",IF(Qualification!I846=TRUE,INDEX(codegemhist,MATCH(Qualification!H846,libgem,0)),""),"")</f>
        <v/>
      </c>
      <c r="G836" s="26" t="str">
        <f>IF(A836&lt;&gt;"",IF(Qualification!I846=TRUE,IF(INDEX(codegem,MATCH(Qualification!H846,libgem,0))&gt;=8000,INDEX(codegem,MATCH(Qualification!H846,libgem,0)),""),Qualification!H846),"")</f>
        <v/>
      </c>
      <c r="H836" s="26" t="str">
        <f>IF(A836&lt;&gt;"",IF(Qualification!Y846=TRUE,INDEX(libcatidinst,MATCH(Qualification!P846,libinst,0)),""),"")</f>
        <v/>
      </c>
      <c r="I836" s="26" t="str">
        <f>IF(OR(A836="",ISBLANK(Qualification!P846)),"",IF(Qualification!Y846=TRUE,INDEX(codeinst,MATCH(Qualification!P846,libinst,0)),Qualification!P846))</f>
        <v/>
      </c>
      <c r="J836" s="26" t="str">
        <f>IF(OR(A836="",ISBLANK(Qualification!Q846)),"",IF(Qualification!Z846=TRUE,INDEX(codetform,MATCH(Qualification!Q846,libtform,0)),Qualification!Q846))</f>
        <v/>
      </c>
      <c r="K836" s="26" t="str">
        <f t="shared" si="13"/>
        <v/>
      </c>
      <c r="L836" s="104" t="str">
        <f>IF(OR(A836="",ISBLANK(Qualification!R846)),"",Qualification!R846)</f>
        <v/>
      </c>
      <c r="M836" s="50" t="str">
        <f>IF(OR(A836="",ISBLANK(Qualification!S846)),"",Qualification!S846)</f>
        <v/>
      </c>
      <c r="N836" s="50" t="str">
        <f>IF(OR(A836="",ISBLANK(Qualification!T846)),"",IF(Qualification!AC846=TRUE,INDEX(coderesult,MATCH(Qualification!T846,libresult,0)),Qualification!T846))</f>
        <v/>
      </c>
      <c r="O836" s="50" t="str">
        <f>IF(OR(A836="",ISBLANK(Qualification!U846),Qualification!U846="-"),"",IF(ISNA(MATCH(Qualification!U846,libtwolang,0)),Qualification!U846,IF(Qualification!AC846=TRUE,INDEX(codetwolang,MATCH(Qualification!U846,libtwolang,0)),Qualification!U846)))</f>
        <v/>
      </c>
      <c r="P836" s="50" t="str">
        <f>IF(OR(A836="",ISBLANK(Qualification!V846)),"",Qualification!V846)</f>
        <v/>
      </c>
    </row>
    <row r="837" spans="1:16">
      <c r="A837" s="26" t="str">
        <f>IF(Qualification!$A847&lt;&gt;"",IF(Qualification!C847&lt;&gt;"",IF(Qualification!C847="LOC.ID",CONCATENATE("LOC.",Qualification!AG$12),Qualification!C847),""),"")</f>
        <v/>
      </c>
      <c r="B837" s="51" t="str">
        <f>IF(A837&lt;&gt;"",Qualification!J847,"")</f>
        <v/>
      </c>
      <c r="C837" s="26" t="str">
        <f>IF(A837&lt;&gt;"",IF(Qualification!E847=TRUE,INDEX(codesex,MATCH(Qualification!D847,libsex,0)),Qualification!D847),"")</f>
        <v/>
      </c>
      <c r="D837" s="104" t="str">
        <f>IF(OR(A837="",ISBLANK(Qualification!F847)),"",Qualification!F847)</f>
        <v/>
      </c>
      <c r="E837" s="26" t="str">
        <f>IF(A837&lt;&gt;"",IF(Qualification!I847=TRUE,IF(INDEX(codegem,MATCH(Qualification!H847,libgem,0))&lt;8000,INDEX(codegem,MATCH(Qualification!H847,libgem,0)),""),Qualification!H847),"")</f>
        <v/>
      </c>
      <c r="F837" s="26" t="str">
        <f>IF(A837&lt;&gt;"",IF(Qualification!I847=TRUE,INDEX(codegemhist,MATCH(Qualification!H847,libgem,0)),""),"")</f>
        <v/>
      </c>
      <c r="G837" s="26" t="str">
        <f>IF(A837&lt;&gt;"",IF(Qualification!I847=TRUE,IF(INDEX(codegem,MATCH(Qualification!H847,libgem,0))&gt;=8000,INDEX(codegem,MATCH(Qualification!H847,libgem,0)),""),Qualification!H847),"")</f>
        <v/>
      </c>
      <c r="H837" s="26" t="str">
        <f>IF(A837&lt;&gt;"",IF(Qualification!Y847=TRUE,INDEX(libcatidinst,MATCH(Qualification!P847,libinst,0)),""),"")</f>
        <v/>
      </c>
      <c r="I837" s="26" t="str">
        <f>IF(OR(A837="",ISBLANK(Qualification!P847)),"",IF(Qualification!Y847=TRUE,INDEX(codeinst,MATCH(Qualification!P847,libinst,0)),Qualification!P847))</f>
        <v/>
      </c>
      <c r="J837" s="26" t="str">
        <f>IF(OR(A837="",ISBLANK(Qualification!Q847)),"",IF(Qualification!Z847=TRUE,INDEX(codetform,MATCH(Qualification!Q847,libtform,0)),Qualification!Q847))</f>
        <v/>
      </c>
      <c r="K837" s="26" t="str">
        <f t="shared" si="13"/>
        <v/>
      </c>
      <c r="L837" s="104" t="str">
        <f>IF(OR(A837="",ISBLANK(Qualification!R847)),"",Qualification!R847)</f>
        <v/>
      </c>
      <c r="M837" s="50" t="str">
        <f>IF(OR(A837="",ISBLANK(Qualification!S847)),"",Qualification!S847)</f>
        <v/>
      </c>
      <c r="N837" s="50" t="str">
        <f>IF(OR(A837="",ISBLANK(Qualification!T847)),"",IF(Qualification!AC847=TRUE,INDEX(coderesult,MATCH(Qualification!T847,libresult,0)),Qualification!T847))</f>
        <v/>
      </c>
      <c r="O837" s="50" t="str">
        <f>IF(OR(A837="",ISBLANK(Qualification!U847),Qualification!U847="-"),"",IF(ISNA(MATCH(Qualification!U847,libtwolang,0)),Qualification!U847,IF(Qualification!AC847=TRUE,INDEX(codetwolang,MATCH(Qualification!U847,libtwolang,0)),Qualification!U847)))</f>
        <v/>
      </c>
      <c r="P837" s="50" t="str">
        <f>IF(OR(A837="",ISBLANK(Qualification!V847)),"",Qualification!V847)</f>
        <v/>
      </c>
    </row>
    <row r="838" spans="1:16">
      <c r="A838" s="26" t="str">
        <f>IF(Qualification!$A848&lt;&gt;"",IF(Qualification!C848&lt;&gt;"",IF(Qualification!C848="LOC.ID",CONCATENATE("LOC.",Qualification!AG$12),Qualification!C848),""),"")</f>
        <v/>
      </c>
      <c r="B838" s="51" t="str">
        <f>IF(A838&lt;&gt;"",Qualification!J848,"")</f>
        <v/>
      </c>
      <c r="C838" s="26" t="str">
        <f>IF(A838&lt;&gt;"",IF(Qualification!E848=TRUE,INDEX(codesex,MATCH(Qualification!D848,libsex,0)),Qualification!D848),"")</f>
        <v/>
      </c>
      <c r="D838" s="104" t="str">
        <f>IF(OR(A838="",ISBLANK(Qualification!F848)),"",Qualification!F848)</f>
        <v/>
      </c>
      <c r="E838" s="26" t="str">
        <f>IF(A838&lt;&gt;"",IF(Qualification!I848=TRUE,IF(INDEX(codegem,MATCH(Qualification!H848,libgem,0))&lt;8000,INDEX(codegem,MATCH(Qualification!H848,libgem,0)),""),Qualification!H848),"")</f>
        <v/>
      </c>
      <c r="F838" s="26" t="str">
        <f>IF(A838&lt;&gt;"",IF(Qualification!I848=TRUE,INDEX(codegemhist,MATCH(Qualification!H848,libgem,0)),""),"")</f>
        <v/>
      </c>
      <c r="G838" s="26" t="str">
        <f>IF(A838&lt;&gt;"",IF(Qualification!I848=TRUE,IF(INDEX(codegem,MATCH(Qualification!H848,libgem,0))&gt;=8000,INDEX(codegem,MATCH(Qualification!H848,libgem,0)),""),Qualification!H848),"")</f>
        <v/>
      </c>
      <c r="H838" s="26" t="str">
        <f>IF(A838&lt;&gt;"",IF(Qualification!Y848=TRUE,INDEX(libcatidinst,MATCH(Qualification!P848,libinst,0)),""),"")</f>
        <v/>
      </c>
      <c r="I838" s="26" t="str">
        <f>IF(OR(A838="",ISBLANK(Qualification!P848)),"",IF(Qualification!Y848=TRUE,INDEX(codeinst,MATCH(Qualification!P848,libinst,0)),Qualification!P848))</f>
        <v/>
      </c>
      <c r="J838" s="26" t="str">
        <f>IF(OR(A838="",ISBLANK(Qualification!Q848)),"",IF(Qualification!Z848=TRUE,INDEX(codetform,MATCH(Qualification!Q848,libtform,0)),Qualification!Q848))</f>
        <v/>
      </c>
      <c r="K838" s="26" t="str">
        <f t="shared" si="13"/>
        <v/>
      </c>
      <c r="L838" s="104" t="str">
        <f>IF(OR(A838="",ISBLANK(Qualification!R848)),"",Qualification!R848)</f>
        <v/>
      </c>
      <c r="M838" s="50" t="str">
        <f>IF(OR(A838="",ISBLANK(Qualification!S848)),"",Qualification!S848)</f>
        <v/>
      </c>
      <c r="N838" s="50" t="str">
        <f>IF(OR(A838="",ISBLANK(Qualification!T848)),"",IF(Qualification!AC848=TRUE,INDEX(coderesult,MATCH(Qualification!T848,libresult,0)),Qualification!T848))</f>
        <v/>
      </c>
      <c r="O838" s="50" t="str">
        <f>IF(OR(A838="",ISBLANK(Qualification!U848),Qualification!U848="-"),"",IF(ISNA(MATCH(Qualification!U848,libtwolang,0)),Qualification!U848,IF(Qualification!AC848=TRUE,INDEX(codetwolang,MATCH(Qualification!U848,libtwolang,0)),Qualification!U848)))</f>
        <v/>
      </c>
      <c r="P838" s="50" t="str">
        <f>IF(OR(A838="",ISBLANK(Qualification!V848)),"",Qualification!V848)</f>
        <v/>
      </c>
    </row>
    <row r="839" spans="1:16">
      <c r="A839" s="26" t="str">
        <f>IF(Qualification!$A849&lt;&gt;"",IF(Qualification!C849&lt;&gt;"",IF(Qualification!C849="LOC.ID",CONCATENATE("LOC.",Qualification!AG$12),Qualification!C849),""),"")</f>
        <v/>
      </c>
      <c r="B839" s="51" t="str">
        <f>IF(A839&lt;&gt;"",Qualification!J849,"")</f>
        <v/>
      </c>
      <c r="C839" s="26" t="str">
        <f>IF(A839&lt;&gt;"",IF(Qualification!E849=TRUE,INDEX(codesex,MATCH(Qualification!D849,libsex,0)),Qualification!D849),"")</f>
        <v/>
      </c>
      <c r="D839" s="104" t="str">
        <f>IF(OR(A839="",ISBLANK(Qualification!F849)),"",Qualification!F849)</f>
        <v/>
      </c>
      <c r="E839" s="26" t="str">
        <f>IF(A839&lt;&gt;"",IF(Qualification!I849=TRUE,IF(INDEX(codegem,MATCH(Qualification!H849,libgem,0))&lt;8000,INDEX(codegem,MATCH(Qualification!H849,libgem,0)),""),Qualification!H849),"")</f>
        <v/>
      </c>
      <c r="F839" s="26" t="str">
        <f>IF(A839&lt;&gt;"",IF(Qualification!I849=TRUE,INDEX(codegemhist,MATCH(Qualification!H849,libgem,0)),""),"")</f>
        <v/>
      </c>
      <c r="G839" s="26" t="str">
        <f>IF(A839&lt;&gt;"",IF(Qualification!I849=TRUE,IF(INDEX(codegem,MATCH(Qualification!H849,libgem,0))&gt;=8000,INDEX(codegem,MATCH(Qualification!H849,libgem,0)),""),Qualification!H849),"")</f>
        <v/>
      </c>
      <c r="H839" s="26" t="str">
        <f>IF(A839&lt;&gt;"",IF(Qualification!Y849=TRUE,INDEX(libcatidinst,MATCH(Qualification!P849,libinst,0)),""),"")</f>
        <v/>
      </c>
      <c r="I839" s="26" t="str">
        <f>IF(OR(A839="",ISBLANK(Qualification!P849)),"",IF(Qualification!Y849=TRUE,INDEX(codeinst,MATCH(Qualification!P849,libinst,0)),Qualification!P849))</f>
        <v/>
      </c>
      <c r="J839" s="26" t="str">
        <f>IF(OR(A839="",ISBLANK(Qualification!Q849)),"",IF(Qualification!Z849=TRUE,INDEX(codetform,MATCH(Qualification!Q849,libtform,0)),Qualification!Q849))</f>
        <v/>
      </c>
      <c r="K839" s="26" t="str">
        <f t="shared" si="13"/>
        <v/>
      </c>
      <c r="L839" s="104" t="str">
        <f>IF(OR(A839="",ISBLANK(Qualification!R849)),"",Qualification!R849)</f>
        <v/>
      </c>
      <c r="M839" s="50" t="str">
        <f>IF(OR(A839="",ISBLANK(Qualification!S849)),"",Qualification!S849)</f>
        <v/>
      </c>
      <c r="N839" s="50" t="str">
        <f>IF(OR(A839="",ISBLANK(Qualification!T849)),"",IF(Qualification!AC849=TRUE,INDEX(coderesult,MATCH(Qualification!T849,libresult,0)),Qualification!T849))</f>
        <v/>
      </c>
      <c r="O839" s="50" t="str">
        <f>IF(OR(A839="",ISBLANK(Qualification!U849),Qualification!U849="-"),"",IF(ISNA(MATCH(Qualification!U849,libtwolang,0)),Qualification!U849,IF(Qualification!AC849=TRUE,INDEX(codetwolang,MATCH(Qualification!U849,libtwolang,0)),Qualification!U849)))</f>
        <v/>
      </c>
      <c r="P839" s="50" t="str">
        <f>IF(OR(A839="",ISBLANK(Qualification!V849)),"",Qualification!V849)</f>
        <v/>
      </c>
    </row>
    <row r="840" spans="1:16">
      <c r="A840" s="26" t="str">
        <f>IF(Qualification!$A850&lt;&gt;"",IF(Qualification!C850&lt;&gt;"",IF(Qualification!C850="LOC.ID",CONCATENATE("LOC.",Qualification!AG$12),Qualification!C850),""),"")</f>
        <v/>
      </c>
      <c r="B840" s="51" t="str">
        <f>IF(A840&lt;&gt;"",Qualification!J850,"")</f>
        <v/>
      </c>
      <c r="C840" s="26" t="str">
        <f>IF(A840&lt;&gt;"",IF(Qualification!E850=TRUE,INDEX(codesex,MATCH(Qualification!D850,libsex,0)),Qualification!D850),"")</f>
        <v/>
      </c>
      <c r="D840" s="104" t="str">
        <f>IF(OR(A840="",ISBLANK(Qualification!F850)),"",Qualification!F850)</f>
        <v/>
      </c>
      <c r="E840" s="26" t="str">
        <f>IF(A840&lt;&gt;"",IF(Qualification!I850=TRUE,IF(INDEX(codegem,MATCH(Qualification!H850,libgem,0))&lt;8000,INDEX(codegem,MATCH(Qualification!H850,libgem,0)),""),Qualification!H850),"")</f>
        <v/>
      </c>
      <c r="F840" s="26" t="str">
        <f>IF(A840&lt;&gt;"",IF(Qualification!I850=TRUE,INDEX(codegemhist,MATCH(Qualification!H850,libgem,0)),""),"")</f>
        <v/>
      </c>
      <c r="G840" s="26" t="str">
        <f>IF(A840&lt;&gt;"",IF(Qualification!I850=TRUE,IF(INDEX(codegem,MATCH(Qualification!H850,libgem,0))&gt;=8000,INDEX(codegem,MATCH(Qualification!H850,libgem,0)),""),Qualification!H850),"")</f>
        <v/>
      </c>
      <c r="H840" s="26" t="str">
        <f>IF(A840&lt;&gt;"",IF(Qualification!Y850=TRUE,INDEX(libcatidinst,MATCH(Qualification!P850,libinst,0)),""),"")</f>
        <v/>
      </c>
      <c r="I840" s="26" t="str">
        <f>IF(OR(A840="",ISBLANK(Qualification!P850)),"",IF(Qualification!Y850=TRUE,INDEX(codeinst,MATCH(Qualification!P850,libinst,0)),Qualification!P850))</f>
        <v/>
      </c>
      <c r="J840" s="26" t="str">
        <f>IF(OR(A840="",ISBLANK(Qualification!Q850)),"",IF(Qualification!Z850=TRUE,INDEX(codetform,MATCH(Qualification!Q850,libtform,0)),Qualification!Q850))</f>
        <v/>
      </c>
      <c r="K840" s="26" t="str">
        <f t="shared" si="13"/>
        <v/>
      </c>
      <c r="L840" s="104" t="str">
        <f>IF(OR(A840="",ISBLANK(Qualification!R850)),"",Qualification!R850)</f>
        <v/>
      </c>
      <c r="M840" s="50" t="str">
        <f>IF(OR(A840="",ISBLANK(Qualification!S850)),"",Qualification!S850)</f>
        <v/>
      </c>
      <c r="N840" s="50" t="str">
        <f>IF(OR(A840="",ISBLANK(Qualification!T850)),"",IF(Qualification!AC850=TRUE,INDEX(coderesult,MATCH(Qualification!T850,libresult,0)),Qualification!T850))</f>
        <v/>
      </c>
      <c r="O840" s="50" t="str">
        <f>IF(OR(A840="",ISBLANK(Qualification!U850),Qualification!U850="-"),"",IF(ISNA(MATCH(Qualification!U850,libtwolang,0)),Qualification!U850,IF(Qualification!AC850=TRUE,INDEX(codetwolang,MATCH(Qualification!U850,libtwolang,0)),Qualification!U850)))</f>
        <v/>
      </c>
      <c r="P840" s="50" t="str">
        <f>IF(OR(A840="",ISBLANK(Qualification!V850)),"",Qualification!V850)</f>
        <v/>
      </c>
    </row>
    <row r="841" spans="1:16">
      <c r="A841" s="26" t="str">
        <f>IF(Qualification!$A851&lt;&gt;"",IF(Qualification!C851&lt;&gt;"",IF(Qualification!C851="LOC.ID",CONCATENATE("LOC.",Qualification!AG$12),Qualification!C851),""),"")</f>
        <v/>
      </c>
      <c r="B841" s="51" t="str">
        <f>IF(A841&lt;&gt;"",Qualification!J851,"")</f>
        <v/>
      </c>
      <c r="C841" s="26" t="str">
        <f>IF(A841&lt;&gt;"",IF(Qualification!E851=TRUE,INDEX(codesex,MATCH(Qualification!D851,libsex,0)),Qualification!D851),"")</f>
        <v/>
      </c>
      <c r="D841" s="104" t="str">
        <f>IF(OR(A841="",ISBLANK(Qualification!F851)),"",Qualification!F851)</f>
        <v/>
      </c>
      <c r="E841" s="26" t="str">
        <f>IF(A841&lt;&gt;"",IF(Qualification!I851=TRUE,IF(INDEX(codegem,MATCH(Qualification!H851,libgem,0))&lt;8000,INDEX(codegem,MATCH(Qualification!H851,libgem,0)),""),Qualification!H851),"")</f>
        <v/>
      </c>
      <c r="F841" s="26" t="str">
        <f>IF(A841&lt;&gt;"",IF(Qualification!I851=TRUE,INDEX(codegemhist,MATCH(Qualification!H851,libgem,0)),""),"")</f>
        <v/>
      </c>
      <c r="G841" s="26" t="str">
        <f>IF(A841&lt;&gt;"",IF(Qualification!I851=TRUE,IF(INDEX(codegem,MATCH(Qualification!H851,libgem,0))&gt;=8000,INDEX(codegem,MATCH(Qualification!H851,libgem,0)),""),Qualification!H851),"")</f>
        <v/>
      </c>
      <c r="H841" s="26" t="str">
        <f>IF(A841&lt;&gt;"",IF(Qualification!Y851=TRUE,INDEX(libcatidinst,MATCH(Qualification!P851,libinst,0)),""),"")</f>
        <v/>
      </c>
      <c r="I841" s="26" t="str">
        <f>IF(OR(A841="",ISBLANK(Qualification!P851)),"",IF(Qualification!Y851=TRUE,INDEX(codeinst,MATCH(Qualification!P851,libinst,0)),Qualification!P851))</f>
        <v/>
      </c>
      <c r="J841" s="26" t="str">
        <f>IF(OR(A841="",ISBLANK(Qualification!Q851)),"",IF(Qualification!Z851=TRUE,INDEX(codetform,MATCH(Qualification!Q851,libtform,0)),Qualification!Q851))</f>
        <v/>
      </c>
      <c r="K841" s="26" t="str">
        <f t="shared" si="13"/>
        <v/>
      </c>
      <c r="L841" s="104" t="str">
        <f>IF(OR(A841="",ISBLANK(Qualification!R851)),"",Qualification!R851)</f>
        <v/>
      </c>
      <c r="M841" s="50" t="str">
        <f>IF(OR(A841="",ISBLANK(Qualification!S851)),"",Qualification!S851)</f>
        <v/>
      </c>
      <c r="N841" s="50" t="str">
        <f>IF(OR(A841="",ISBLANK(Qualification!T851)),"",IF(Qualification!AC851=TRUE,INDEX(coderesult,MATCH(Qualification!T851,libresult,0)),Qualification!T851))</f>
        <v/>
      </c>
      <c r="O841" s="50" t="str">
        <f>IF(OR(A841="",ISBLANK(Qualification!U851),Qualification!U851="-"),"",IF(ISNA(MATCH(Qualification!U851,libtwolang,0)),Qualification!U851,IF(Qualification!AC851=TRUE,INDEX(codetwolang,MATCH(Qualification!U851,libtwolang,0)),Qualification!U851)))</f>
        <v/>
      </c>
      <c r="P841" s="50" t="str">
        <f>IF(OR(A841="",ISBLANK(Qualification!V851)),"",Qualification!V851)</f>
        <v/>
      </c>
    </row>
    <row r="842" spans="1:16">
      <c r="A842" s="26" t="str">
        <f>IF(Qualification!$A852&lt;&gt;"",IF(Qualification!C852&lt;&gt;"",IF(Qualification!C852="LOC.ID",CONCATENATE("LOC.",Qualification!AG$12),Qualification!C852),""),"")</f>
        <v/>
      </c>
      <c r="B842" s="51" t="str">
        <f>IF(A842&lt;&gt;"",Qualification!J852,"")</f>
        <v/>
      </c>
      <c r="C842" s="26" t="str">
        <f>IF(A842&lt;&gt;"",IF(Qualification!E852=TRUE,INDEX(codesex,MATCH(Qualification!D852,libsex,0)),Qualification!D852),"")</f>
        <v/>
      </c>
      <c r="D842" s="104" t="str">
        <f>IF(OR(A842="",ISBLANK(Qualification!F852)),"",Qualification!F852)</f>
        <v/>
      </c>
      <c r="E842" s="26" t="str">
        <f>IF(A842&lt;&gt;"",IF(Qualification!I852=TRUE,IF(INDEX(codegem,MATCH(Qualification!H852,libgem,0))&lt;8000,INDEX(codegem,MATCH(Qualification!H852,libgem,0)),""),Qualification!H852),"")</f>
        <v/>
      </c>
      <c r="F842" s="26" t="str">
        <f>IF(A842&lt;&gt;"",IF(Qualification!I852=TRUE,INDEX(codegemhist,MATCH(Qualification!H852,libgem,0)),""),"")</f>
        <v/>
      </c>
      <c r="G842" s="26" t="str">
        <f>IF(A842&lt;&gt;"",IF(Qualification!I852=TRUE,IF(INDEX(codegem,MATCH(Qualification!H852,libgem,0))&gt;=8000,INDEX(codegem,MATCH(Qualification!H852,libgem,0)),""),Qualification!H852),"")</f>
        <v/>
      </c>
      <c r="H842" s="26" t="str">
        <f>IF(A842&lt;&gt;"",IF(Qualification!Y852=TRUE,INDEX(libcatidinst,MATCH(Qualification!P852,libinst,0)),""),"")</f>
        <v/>
      </c>
      <c r="I842" s="26" t="str">
        <f>IF(OR(A842="",ISBLANK(Qualification!P852)),"",IF(Qualification!Y852=TRUE,INDEX(codeinst,MATCH(Qualification!P852,libinst,0)),Qualification!P852))</f>
        <v/>
      </c>
      <c r="J842" s="26" t="str">
        <f>IF(OR(A842="",ISBLANK(Qualification!Q852)),"",IF(Qualification!Z852=TRUE,INDEX(codetform,MATCH(Qualification!Q852,libtform,0)),Qualification!Q852))</f>
        <v/>
      </c>
      <c r="K842" s="26" t="str">
        <f t="shared" si="13"/>
        <v/>
      </c>
      <c r="L842" s="104" t="str">
        <f>IF(OR(A842="",ISBLANK(Qualification!R852)),"",Qualification!R852)</f>
        <v/>
      </c>
      <c r="M842" s="50" t="str">
        <f>IF(OR(A842="",ISBLANK(Qualification!S852)),"",Qualification!S852)</f>
        <v/>
      </c>
      <c r="N842" s="50" t="str">
        <f>IF(OR(A842="",ISBLANK(Qualification!T852)),"",IF(Qualification!AC852=TRUE,INDEX(coderesult,MATCH(Qualification!T852,libresult,0)),Qualification!T852))</f>
        <v/>
      </c>
      <c r="O842" s="50" t="str">
        <f>IF(OR(A842="",ISBLANK(Qualification!U852),Qualification!U852="-"),"",IF(ISNA(MATCH(Qualification!U852,libtwolang,0)),Qualification!U852,IF(Qualification!AC852=TRUE,INDEX(codetwolang,MATCH(Qualification!U852,libtwolang,0)),Qualification!U852)))</f>
        <v/>
      </c>
      <c r="P842" s="50" t="str">
        <f>IF(OR(A842="",ISBLANK(Qualification!V852)),"",Qualification!V852)</f>
        <v/>
      </c>
    </row>
    <row r="843" spans="1:16">
      <c r="A843" s="26" t="str">
        <f>IF(Qualification!$A853&lt;&gt;"",IF(Qualification!C853&lt;&gt;"",IF(Qualification!C853="LOC.ID",CONCATENATE("LOC.",Qualification!AG$12),Qualification!C853),""),"")</f>
        <v/>
      </c>
      <c r="B843" s="51" t="str">
        <f>IF(A843&lt;&gt;"",Qualification!J853,"")</f>
        <v/>
      </c>
      <c r="C843" s="26" t="str">
        <f>IF(A843&lt;&gt;"",IF(Qualification!E853=TRUE,INDEX(codesex,MATCH(Qualification!D853,libsex,0)),Qualification!D853),"")</f>
        <v/>
      </c>
      <c r="D843" s="104" t="str">
        <f>IF(OR(A843="",ISBLANK(Qualification!F853)),"",Qualification!F853)</f>
        <v/>
      </c>
      <c r="E843" s="26" t="str">
        <f>IF(A843&lt;&gt;"",IF(Qualification!I853=TRUE,IF(INDEX(codegem,MATCH(Qualification!H853,libgem,0))&lt;8000,INDEX(codegem,MATCH(Qualification!H853,libgem,0)),""),Qualification!H853),"")</f>
        <v/>
      </c>
      <c r="F843" s="26" t="str">
        <f>IF(A843&lt;&gt;"",IF(Qualification!I853=TRUE,INDEX(codegemhist,MATCH(Qualification!H853,libgem,0)),""),"")</f>
        <v/>
      </c>
      <c r="G843" s="26" t="str">
        <f>IF(A843&lt;&gt;"",IF(Qualification!I853=TRUE,IF(INDEX(codegem,MATCH(Qualification!H853,libgem,0))&gt;=8000,INDEX(codegem,MATCH(Qualification!H853,libgem,0)),""),Qualification!H853),"")</f>
        <v/>
      </c>
      <c r="H843" s="26" t="str">
        <f>IF(A843&lt;&gt;"",IF(Qualification!Y853=TRUE,INDEX(libcatidinst,MATCH(Qualification!P853,libinst,0)),""),"")</f>
        <v/>
      </c>
      <c r="I843" s="26" t="str">
        <f>IF(OR(A843="",ISBLANK(Qualification!P853)),"",IF(Qualification!Y853=TRUE,INDEX(codeinst,MATCH(Qualification!P853,libinst,0)),Qualification!P853))</f>
        <v/>
      </c>
      <c r="J843" s="26" t="str">
        <f>IF(OR(A843="",ISBLANK(Qualification!Q853)),"",IF(Qualification!Z853=TRUE,INDEX(codetform,MATCH(Qualification!Q853,libtform,0)),Qualification!Q853))</f>
        <v/>
      </c>
      <c r="K843" s="26" t="str">
        <f t="shared" si="13"/>
        <v/>
      </c>
      <c r="L843" s="104" t="str">
        <f>IF(OR(A843="",ISBLANK(Qualification!R853)),"",Qualification!R853)</f>
        <v/>
      </c>
      <c r="M843" s="50" t="str">
        <f>IF(OR(A843="",ISBLANK(Qualification!S853)),"",Qualification!S853)</f>
        <v/>
      </c>
      <c r="N843" s="50" t="str">
        <f>IF(OR(A843="",ISBLANK(Qualification!T853)),"",IF(Qualification!AC853=TRUE,INDEX(coderesult,MATCH(Qualification!T853,libresult,0)),Qualification!T853))</f>
        <v/>
      </c>
      <c r="O843" s="50" t="str">
        <f>IF(OR(A843="",ISBLANK(Qualification!U853),Qualification!U853="-"),"",IF(ISNA(MATCH(Qualification!U853,libtwolang,0)),Qualification!U853,IF(Qualification!AC853=TRUE,INDEX(codetwolang,MATCH(Qualification!U853,libtwolang,0)),Qualification!U853)))</f>
        <v/>
      </c>
      <c r="P843" s="50" t="str">
        <f>IF(OR(A843="",ISBLANK(Qualification!V853)),"",Qualification!V853)</f>
        <v/>
      </c>
    </row>
    <row r="844" spans="1:16">
      <c r="A844" s="26" t="str">
        <f>IF(Qualification!$A854&lt;&gt;"",IF(Qualification!C854&lt;&gt;"",IF(Qualification!C854="LOC.ID",CONCATENATE("LOC.",Qualification!AG$12),Qualification!C854),""),"")</f>
        <v/>
      </c>
      <c r="B844" s="51" t="str">
        <f>IF(A844&lt;&gt;"",Qualification!J854,"")</f>
        <v/>
      </c>
      <c r="C844" s="26" t="str">
        <f>IF(A844&lt;&gt;"",IF(Qualification!E854=TRUE,INDEX(codesex,MATCH(Qualification!D854,libsex,0)),Qualification!D854),"")</f>
        <v/>
      </c>
      <c r="D844" s="104" t="str">
        <f>IF(OR(A844="",ISBLANK(Qualification!F854)),"",Qualification!F854)</f>
        <v/>
      </c>
      <c r="E844" s="26" t="str">
        <f>IF(A844&lt;&gt;"",IF(Qualification!I854=TRUE,IF(INDEX(codegem,MATCH(Qualification!H854,libgem,0))&lt;8000,INDEX(codegem,MATCH(Qualification!H854,libgem,0)),""),Qualification!H854),"")</f>
        <v/>
      </c>
      <c r="F844" s="26" t="str">
        <f>IF(A844&lt;&gt;"",IF(Qualification!I854=TRUE,INDEX(codegemhist,MATCH(Qualification!H854,libgem,0)),""),"")</f>
        <v/>
      </c>
      <c r="G844" s="26" t="str">
        <f>IF(A844&lt;&gt;"",IF(Qualification!I854=TRUE,IF(INDEX(codegem,MATCH(Qualification!H854,libgem,0))&gt;=8000,INDEX(codegem,MATCH(Qualification!H854,libgem,0)),""),Qualification!H854),"")</f>
        <v/>
      </c>
      <c r="H844" s="26" t="str">
        <f>IF(A844&lt;&gt;"",IF(Qualification!Y854=TRUE,INDEX(libcatidinst,MATCH(Qualification!P854,libinst,0)),""),"")</f>
        <v/>
      </c>
      <c r="I844" s="26" t="str">
        <f>IF(OR(A844="",ISBLANK(Qualification!P854)),"",IF(Qualification!Y854=TRUE,INDEX(codeinst,MATCH(Qualification!P854,libinst,0)),Qualification!P854))</f>
        <v/>
      </c>
      <c r="J844" s="26" t="str">
        <f>IF(OR(A844="",ISBLANK(Qualification!Q854)),"",IF(Qualification!Z854=TRUE,INDEX(codetform,MATCH(Qualification!Q854,libtform,0)),Qualification!Q854))</f>
        <v/>
      </c>
      <c r="K844" s="26" t="str">
        <f t="shared" si="13"/>
        <v/>
      </c>
      <c r="L844" s="104" t="str">
        <f>IF(OR(A844="",ISBLANK(Qualification!R854)),"",Qualification!R854)</f>
        <v/>
      </c>
      <c r="M844" s="50" t="str">
        <f>IF(OR(A844="",ISBLANK(Qualification!S854)),"",Qualification!S854)</f>
        <v/>
      </c>
      <c r="N844" s="50" t="str">
        <f>IF(OR(A844="",ISBLANK(Qualification!T854)),"",IF(Qualification!AC854=TRUE,INDEX(coderesult,MATCH(Qualification!T854,libresult,0)),Qualification!T854))</f>
        <v/>
      </c>
      <c r="O844" s="50" t="str">
        <f>IF(OR(A844="",ISBLANK(Qualification!U854),Qualification!U854="-"),"",IF(ISNA(MATCH(Qualification!U854,libtwolang,0)),Qualification!U854,IF(Qualification!AC854=TRUE,INDEX(codetwolang,MATCH(Qualification!U854,libtwolang,0)),Qualification!U854)))</f>
        <v/>
      </c>
      <c r="P844" s="50" t="str">
        <f>IF(OR(A844="",ISBLANK(Qualification!V854)),"",Qualification!V854)</f>
        <v/>
      </c>
    </row>
    <row r="845" spans="1:16">
      <c r="A845" s="26" t="str">
        <f>IF(Qualification!$A855&lt;&gt;"",IF(Qualification!C855&lt;&gt;"",IF(Qualification!C855="LOC.ID",CONCATENATE("LOC.",Qualification!AG$12),Qualification!C855),""),"")</f>
        <v/>
      </c>
      <c r="B845" s="51" t="str">
        <f>IF(A845&lt;&gt;"",Qualification!J855,"")</f>
        <v/>
      </c>
      <c r="C845" s="26" t="str">
        <f>IF(A845&lt;&gt;"",IF(Qualification!E855=TRUE,INDEX(codesex,MATCH(Qualification!D855,libsex,0)),Qualification!D855),"")</f>
        <v/>
      </c>
      <c r="D845" s="104" t="str">
        <f>IF(OR(A845="",ISBLANK(Qualification!F855)),"",Qualification!F855)</f>
        <v/>
      </c>
      <c r="E845" s="26" t="str">
        <f>IF(A845&lt;&gt;"",IF(Qualification!I855=TRUE,IF(INDEX(codegem,MATCH(Qualification!H855,libgem,0))&lt;8000,INDEX(codegem,MATCH(Qualification!H855,libgem,0)),""),Qualification!H855),"")</f>
        <v/>
      </c>
      <c r="F845" s="26" t="str">
        <f>IF(A845&lt;&gt;"",IF(Qualification!I855=TRUE,INDEX(codegemhist,MATCH(Qualification!H855,libgem,0)),""),"")</f>
        <v/>
      </c>
      <c r="G845" s="26" t="str">
        <f>IF(A845&lt;&gt;"",IF(Qualification!I855=TRUE,IF(INDEX(codegem,MATCH(Qualification!H855,libgem,0))&gt;=8000,INDEX(codegem,MATCH(Qualification!H855,libgem,0)),""),Qualification!H855),"")</f>
        <v/>
      </c>
      <c r="H845" s="26" t="str">
        <f>IF(A845&lt;&gt;"",IF(Qualification!Y855=TRUE,INDEX(libcatidinst,MATCH(Qualification!P855,libinst,0)),""),"")</f>
        <v/>
      </c>
      <c r="I845" s="26" t="str">
        <f>IF(OR(A845="",ISBLANK(Qualification!P855)),"",IF(Qualification!Y855=TRUE,INDEX(codeinst,MATCH(Qualification!P855,libinst,0)),Qualification!P855))</f>
        <v/>
      </c>
      <c r="J845" s="26" t="str">
        <f>IF(OR(A845="",ISBLANK(Qualification!Q855)),"",IF(Qualification!Z855=TRUE,INDEX(codetform,MATCH(Qualification!Q855,libtform,0)),Qualification!Q855))</f>
        <v/>
      </c>
      <c r="K845" s="26" t="str">
        <f t="shared" si="13"/>
        <v/>
      </c>
      <c r="L845" s="104" t="str">
        <f>IF(OR(A845="",ISBLANK(Qualification!R855)),"",Qualification!R855)</f>
        <v/>
      </c>
      <c r="M845" s="50" t="str">
        <f>IF(OR(A845="",ISBLANK(Qualification!S855)),"",Qualification!S855)</f>
        <v/>
      </c>
      <c r="N845" s="50" t="str">
        <f>IF(OR(A845="",ISBLANK(Qualification!T855)),"",IF(Qualification!AC855=TRUE,INDEX(coderesult,MATCH(Qualification!T855,libresult,0)),Qualification!T855))</f>
        <v/>
      </c>
      <c r="O845" s="50" t="str">
        <f>IF(OR(A845="",ISBLANK(Qualification!U855),Qualification!U855="-"),"",IF(ISNA(MATCH(Qualification!U855,libtwolang,0)),Qualification!U855,IF(Qualification!AC855=TRUE,INDEX(codetwolang,MATCH(Qualification!U855,libtwolang,0)),Qualification!U855)))</f>
        <v/>
      </c>
      <c r="P845" s="50" t="str">
        <f>IF(OR(A845="",ISBLANK(Qualification!V855)),"",Qualification!V855)</f>
        <v/>
      </c>
    </row>
    <row r="846" spans="1:16">
      <c r="A846" s="26" t="str">
        <f>IF(Qualification!$A856&lt;&gt;"",IF(Qualification!C856&lt;&gt;"",IF(Qualification!C856="LOC.ID",CONCATENATE("LOC.",Qualification!AG$12),Qualification!C856),""),"")</f>
        <v/>
      </c>
      <c r="B846" s="51" t="str">
        <f>IF(A846&lt;&gt;"",Qualification!J856,"")</f>
        <v/>
      </c>
      <c r="C846" s="26" t="str">
        <f>IF(A846&lt;&gt;"",IF(Qualification!E856=TRUE,INDEX(codesex,MATCH(Qualification!D856,libsex,0)),Qualification!D856),"")</f>
        <v/>
      </c>
      <c r="D846" s="104" t="str">
        <f>IF(OR(A846="",ISBLANK(Qualification!F856)),"",Qualification!F856)</f>
        <v/>
      </c>
      <c r="E846" s="26" t="str">
        <f>IF(A846&lt;&gt;"",IF(Qualification!I856=TRUE,IF(INDEX(codegem,MATCH(Qualification!H856,libgem,0))&lt;8000,INDEX(codegem,MATCH(Qualification!H856,libgem,0)),""),Qualification!H856),"")</f>
        <v/>
      </c>
      <c r="F846" s="26" t="str">
        <f>IF(A846&lt;&gt;"",IF(Qualification!I856=TRUE,INDEX(codegemhist,MATCH(Qualification!H856,libgem,0)),""),"")</f>
        <v/>
      </c>
      <c r="G846" s="26" t="str">
        <f>IF(A846&lt;&gt;"",IF(Qualification!I856=TRUE,IF(INDEX(codegem,MATCH(Qualification!H856,libgem,0))&gt;=8000,INDEX(codegem,MATCH(Qualification!H856,libgem,0)),""),Qualification!H856),"")</f>
        <v/>
      </c>
      <c r="H846" s="26" t="str">
        <f>IF(A846&lt;&gt;"",IF(Qualification!Y856=TRUE,INDEX(libcatidinst,MATCH(Qualification!P856,libinst,0)),""),"")</f>
        <v/>
      </c>
      <c r="I846" s="26" t="str">
        <f>IF(OR(A846="",ISBLANK(Qualification!P856)),"",IF(Qualification!Y856=TRUE,INDEX(codeinst,MATCH(Qualification!P856,libinst,0)),Qualification!P856))</f>
        <v/>
      </c>
      <c r="J846" s="26" t="str">
        <f>IF(OR(A846="",ISBLANK(Qualification!Q856)),"",IF(Qualification!Z856=TRUE,INDEX(codetform,MATCH(Qualification!Q856,libtform,0)),Qualification!Q856))</f>
        <v/>
      </c>
      <c r="K846" s="26" t="str">
        <f t="shared" si="13"/>
        <v/>
      </c>
      <c r="L846" s="104" t="str">
        <f>IF(OR(A846="",ISBLANK(Qualification!R856)),"",Qualification!R856)</f>
        <v/>
      </c>
      <c r="M846" s="50" t="str">
        <f>IF(OR(A846="",ISBLANK(Qualification!S856)),"",Qualification!S856)</f>
        <v/>
      </c>
      <c r="N846" s="50" t="str">
        <f>IF(OR(A846="",ISBLANK(Qualification!T856)),"",IF(Qualification!AC856=TRUE,INDEX(coderesult,MATCH(Qualification!T856,libresult,0)),Qualification!T856))</f>
        <v/>
      </c>
      <c r="O846" s="50" t="str">
        <f>IF(OR(A846="",ISBLANK(Qualification!U856),Qualification!U856="-"),"",IF(ISNA(MATCH(Qualification!U856,libtwolang,0)),Qualification!U856,IF(Qualification!AC856=TRUE,INDEX(codetwolang,MATCH(Qualification!U856,libtwolang,0)),Qualification!U856)))</f>
        <v/>
      </c>
      <c r="P846" s="50" t="str">
        <f>IF(OR(A846="",ISBLANK(Qualification!V856)),"",Qualification!V856)</f>
        <v/>
      </c>
    </row>
    <row r="847" spans="1:16">
      <c r="A847" s="26" t="str">
        <f>IF(Qualification!$A857&lt;&gt;"",IF(Qualification!C857&lt;&gt;"",IF(Qualification!C857="LOC.ID",CONCATENATE("LOC.",Qualification!AG$12),Qualification!C857),""),"")</f>
        <v/>
      </c>
      <c r="B847" s="51" t="str">
        <f>IF(A847&lt;&gt;"",Qualification!J857,"")</f>
        <v/>
      </c>
      <c r="C847" s="26" t="str">
        <f>IF(A847&lt;&gt;"",IF(Qualification!E857=TRUE,INDEX(codesex,MATCH(Qualification!D857,libsex,0)),Qualification!D857),"")</f>
        <v/>
      </c>
      <c r="D847" s="104" t="str">
        <f>IF(OR(A847="",ISBLANK(Qualification!F857)),"",Qualification!F857)</f>
        <v/>
      </c>
      <c r="E847" s="26" t="str">
        <f>IF(A847&lt;&gt;"",IF(Qualification!I857=TRUE,IF(INDEX(codegem,MATCH(Qualification!H857,libgem,0))&lt;8000,INDEX(codegem,MATCH(Qualification!H857,libgem,0)),""),Qualification!H857),"")</f>
        <v/>
      </c>
      <c r="F847" s="26" t="str">
        <f>IF(A847&lt;&gt;"",IF(Qualification!I857=TRUE,INDEX(codegemhist,MATCH(Qualification!H857,libgem,0)),""),"")</f>
        <v/>
      </c>
      <c r="G847" s="26" t="str">
        <f>IF(A847&lt;&gt;"",IF(Qualification!I857=TRUE,IF(INDEX(codegem,MATCH(Qualification!H857,libgem,0))&gt;=8000,INDEX(codegem,MATCH(Qualification!H857,libgem,0)),""),Qualification!H857),"")</f>
        <v/>
      </c>
      <c r="H847" s="26" t="str">
        <f>IF(A847&lt;&gt;"",IF(Qualification!Y857=TRUE,INDEX(libcatidinst,MATCH(Qualification!P857,libinst,0)),""),"")</f>
        <v/>
      </c>
      <c r="I847" s="26" t="str">
        <f>IF(OR(A847="",ISBLANK(Qualification!P857)),"",IF(Qualification!Y857=TRUE,INDEX(codeinst,MATCH(Qualification!P857,libinst,0)),Qualification!P857))</f>
        <v/>
      </c>
      <c r="J847" s="26" t="str">
        <f>IF(OR(A847="",ISBLANK(Qualification!Q857)),"",IF(Qualification!Z857=TRUE,INDEX(codetform,MATCH(Qualification!Q857,libtform,0)),Qualification!Q857))</f>
        <v/>
      </c>
      <c r="K847" s="26" t="str">
        <f t="shared" si="13"/>
        <v/>
      </c>
      <c r="L847" s="104" t="str">
        <f>IF(OR(A847="",ISBLANK(Qualification!R857)),"",Qualification!R857)</f>
        <v/>
      </c>
      <c r="M847" s="50" t="str">
        <f>IF(OR(A847="",ISBLANK(Qualification!S857)),"",Qualification!S857)</f>
        <v/>
      </c>
      <c r="N847" s="50" t="str">
        <f>IF(OR(A847="",ISBLANK(Qualification!T857)),"",IF(Qualification!AC857=TRUE,INDEX(coderesult,MATCH(Qualification!T857,libresult,0)),Qualification!T857))</f>
        <v/>
      </c>
      <c r="O847" s="50" t="str">
        <f>IF(OR(A847="",ISBLANK(Qualification!U857),Qualification!U857="-"),"",IF(ISNA(MATCH(Qualification!U857,libtwolang,0)),Qualification!U857,IF(Qualification!AC857=TRUE,INDEX(codetwolang,MATCH(Qualification!U857,libtwolang,0)),Qualification!U857)))</f>
        <v/>
      </c>
      <c r="P847" s="50" t="str">
        <f>IF(OR(A847="",ISBLANK(Qualification!V857)),"",Qualification!V857)</f>
        <v/>
      </c>
    </row>
    <row r="848" spans="1:16">
      <c r="A848" s="26" t="str">
        <f>IF(Qualification!$A858&lt;&gt;"",IF(Qualification!C858&lt;&gt;"",IF(Qualification!C858="LOC.ID",CONCATENATE("LOC.",Qualification!AG$12),Qualification!C858),""),"")</f>
        <v/>
      </c>
      <c r="B848" s="51" t="str">
        <f>IF(A848&lt;&gt;"",Qualification!J858,"")</f>
        <v/>
      </c>
      <c r="C848" s="26" t="str">
        <f>IF(A848&lt;&gt;"",IF(Qualification!E858=TRUE,INDEX(codesex,MATCH(Qualification!D858,libsex,0)),Qualification!D858),"")</f>
        <v/>
      </c>
      <c r="D848" s="104" t="str">
        <f>IF(OR(A848="",ISBLANK(Qualification!F858)),"",Qualification!F858)</f>
        <v/>
      </c>
      <c r="E848" s="26" t="str">
        <f>IF(A848&lt;&gt;"",IF(Qualification!I858=TRUE,IF(INDEX(codegem,MATCH(Qualification!H858,libgem,0))&lt;8000,INDEX(codegem,MATCH(Qualification!H858,libgem,0)),""),Qualification!H858),"")</f>
        <v/>
      </c>
      <c r="F848" s="26" t="str">
        <f>IF(A848&lt;&gt;"",IF(Qualification!I858=TRUE,INDEX(codegemhist,MATCH(Qualification!H858,libgem,0)),""),"")</f>
        <v/>
      </c>
      <c r="G848" s="26" t="str">
        <f>IF(A848&lt;&gt;"",IF(Qualification!I858=TRUE,IF(INDEX(codegem,MATCH(Qualification!H858,libgem,0))&gt;=8000,INDEX(codegem,MATCH(Qualification!H858,libgem,0)),""),Qualification!H858),"")</f>
        <v/>
      </c>
      <c r="H848" s="26" t="str">
        <f>IF(A848&lt;&gt;"",IF(Qualification!Y858=TRUE,INDEX(libcatidinst,MATCH(Qualification!P858,libinst,0)),""),"")</f>
        <v/>
      </c>
      <c r="I848" s="26" t="str">
        <f>IF(OR(A848="",ISBLANK(Qualification!P858)),"",IF(Qualification!Y858=TRUE,INDEX(codeinst,MATCH(Qualification!P858,libinst,0)),Qualification!P858))</f>
        <v/>
      </c>
      <c r="J848" s="26" t="str">
        <f>IF(OR(A848="",ISBLANK(Qualification!Q858)),"",IF(Qualification!Z858=TRUE,INDEX(codetform,MATCH(Qualification!Q858,libtform,0)),Qualification!Q858))</f>
        <v/>
      </c>
      <c r="K848" s="26" t="str">
        <f t="shared" si="13"/>
        <v/>
      </c>
      <c r="L848" s="104" t="str">
        <f>IF(OR(A848="",ISBLANK(Qualification!R858)),"",Qualification!R858)</f>
        <v/>
      </c>
      <c r="M848" s="50" t="str">
        <f>IF(OR(A848="",ISBLANK(Qualification!S858)),"",Qualification!S858)</f>
        <v/>
      </c>
      <c r="N848" s="50" t="str">
        <f>IF(OR(A848="",ISBLANK(Qualification!T858)),"",IF(Qualification!AC858=TRUE,INDEX(coderesult,MATCH(Qualification!T858,libresult,0)),Qualification!T858))</f>
        <v/>
      </c>
      <c r="O848" s="50" t="str">
        <f>IF(OR(A848="",ISBLANK(Qualification!U858),Qualification!U858="-"),"",IF(ISNA(MATCH(Qualification!U858,libtwolang,0)),Qualification!U858,IF(Qualification!AC858=TRUE,INDEX(codetwolang,MATCH(Qualification!U858,libtwolang,0)),Qualification!U858)))</f>
        <v/>
      </c>
      <c r="P848" s="50" t="str">
        <f>IF(OR(A848="",ISBLANK(Qualification!V858)),"",Qualification!V858)</f>
        <v/>
      </c>
    </row>
    <row r="849" spans="1:16">
      <c r="A849" s="26" t="str">
        <f>IF(Qualification!$A859&lt;&gt;"",IF(Qualification!C859&lt;&gt;"",IF(Qualification!C859="LOC.ID",CONCATENATE("LOC.",Qualification!AG$12),Qualification!C859),""),"")</f>
        <v/>
      </c>
      <c r="B849" s="51" t="str">
        <f>IF(A849&lt;&gt;"",Qualification!J859,"")</f>
        <v/>
      </c>
      <c r="C849" s="26" t="str">
        <f>IF(A849&lt;&gt;"",IF(Qualification!E859=TRUE,INDEX(codesex,MATCH(Qualification!D859,libsex,0)),Qualification!D859),"")</f>
        <v/>
      </c>
      <c r="D849" s="104" t="str">
        <f>IF(OR(A849="",ISBLANK(Qualification!F859)),"",Qualification!F859)</f>
        <v/>
      </c>
      <c r="E849" s="26" t="str">
        <f>IF(A849&lt;&gt;"",IF(Qualification!I859=TRUE,IF(INDEX(codegem,MATCH(Qualification!H859,libgem,0))&lt;8000,INDEX(codegem,MATCH(Qualification!H859,libgem,0)),""),Qualification!H859),"")</f>
        <v/>
      </c>
      <c r="F849" s="26" t="str">
        <f>IF(A849&lt;&gt;"",IF(Qualification!I859=TRUE,INDEX(codegemhist,MATCH(Qualification!H859,libgem,0)),""),"")</f>
        <v/>
      </c>
      <c r="G849" s="26" t="str">
        <f>IF(A849&lt;&gt;"",IF(Qualification!I859=TRUE,IF(INDEX(codegem,MATCH(Qualification!H859,libgem,0))&gt;=8000,INDEX(codegem,MATCH(Qualification!H859,libgem,0)),""),Qualification!H859),"")</f>
        <v/>
      </c>
      <c r="H849" s="26" t="str">
        <f>IF(A849&lt;&gt;"",IF(Qualification!Y859=TRUE,INDEX(libcatidinst,MATCH(Qualification!P859,libinst,0)),""),"")</f>
        <v/>
      </c>
      <c r="I849" s="26" t="str">
        <f>IF(OR(A849="",ISBLANK(Qualification!P859)),"",IF(Qualification!Y859=TRUE,INDEX(codeinst,MATCH(Qualification!P859,libinst,0)),Qualification!P859))</f>
        <v/>
      </c>
      <c r="J849" s="26" t="str">
        <f>IF(OR(A849="",ISBLANK(Qualification!Q859)),"",IF(Qualification!Z859=TRUE,INDEX(codetform,MATCH(Qualification!Q859,libtform,0)),Qualification!Q859))</f>
        <v/>
      </c>
      <c r="K849" s="26" t="str">
        <f t="shared" si="13"/>
        <v/>
      </c>
      <c r="L849" s="104" t="str">
        <f>IF(OR(A849="",ISBLANK(Qualification!R859)),"",Qualification!R859)</f>
        <v/>
      </c>
      <c r="M849" s="50" t="str">
        <f>IF(OR(A849="",ISBLANK(Qualification!S859)),"",Qualification!S859)</f>
        <v/>
      </c>
      <c r="N849" s="50" t="str">
        <f>IF(OR(A849="",ISBLANK(Qualification!T859)),"",IF(Qualification!AC859=TRUE,INDEX(coderesult,MATCH(Qualification!T859,libresult,0)),Qualification!T859))</f>
        <v/>
      </c>
      <c r="O849" s="50" t="str">
        <f>IF(OR(A849="",ISBLANK(Qualification!U859),Qualification!U859="-"),"",IF(ISNA(MATCH(Qualification!U859,libtwolang,0)),Qualification!U859,IF(Qualification!AC859=TRUE,INDEX(codetwolang,MATCH(Qualification!U859,libtwolang,0)),Qualification!U859)))</f>
        <v/>
      </c>
      <c r="P849" s="50" t="str">
        <f>IF(OR(A849="",ISBLANK(Qualification!V859)),"",Qualification!V859)</f>
        <v/>
      </c>
    </row>
    <row r="850" spans="1:16">
      <c r="A850" s="26" t="str">
        <f>IF(Qualification!$A860&lt;&gt;"",IF(Qualification!C860&lt;&gt;"",IF(Qualification!C860="LOC.ID",CONCATENATE("LOC.",Qualification!AG$12),Qualification!C860),""),"")</f>
        <v/>
      </c>
      <c r="B850" s="51" t="str">
        <f>IF(A850&lt;&gt;"",Qualification!J860,"")</f>
        <v/>
      </c>
      <c r="C850" s="26" t="str">
        <f>IF(A850&lt;&gt;"",IF(Qualification!E860=TRUE,INDEX(codesex,MATCH(Qualification!D860,libsex,0)),Qualification!D860),"")</f>
        <v/>
      </c>
      <c r="D850" s="104" t="str">
        <f>IF(OR(A850="",ISBLANK(Qualification!F860)),"",Qualification!F860)</f>
        <v/>
      </c>
      <c r="E850" s="26" t="str">
        <f>IF(A850&lt;&gt;"",IF(Qualification!I860=TRUE,IF(INDEX(codegem,MATCH(Qualification!H860,libgem,0))&lt;8000,INDEX(codegem,MATCH(Qualification!H860,libgem,0)),""),Qualification!H860),"")</f>
        <v/>
      </c>
      <c r="F850" s="26" t="str">
        <f>IF(A850&lt;&gt;"",IF(Qualification!I860=TRUE,INDEX(codegemhist,MATCH(Qualification!H860,libgem,0)),""),"")</f>
        <v/>
      </c>
      <c r="G850" s="26" t="str">
        <f>IF(A850&lt;&gt;"",IF(Qualification!I860=TRUE,IF(INDEX(codegem,MATCH(Qualification!H860,libgem,0))&gt;=8000,INDEX(codegem,MATCH(Qualification!H860,libgem,0)),""),Qualification!H860),"")</f>
        <v/>
      </c>
      <c r="H850" s="26" t="str">
        <f>IF(A850&lt;&gt;"",IF(Qualification!Y860=TRUE,INDEX(libcatidinst,MATCH(Qualification!P860,libinst,0)),""),"")</f>
        <v/>
      </c>
      <c r="I850" s="26" t="str">
        <f>IF(OR(A850="",ISBLANK(Qualification!P860)),"",IF(Qualification!Y860=TRUE,INDEX(codeinst,MATCH(Qualification!P860,libinst,0)),Qualification!P860))</f>
        <v/>
      </c>
      <c r="J850" s="26" t="str">
        <f>IF(OR(A850="",ISBLANK(Qualification!Q860)),"",IF(Qualification!Z860=TRUE,INDEX(codetform,MATCH(Qualification!Q860,libtform,0)),Qualification!Q860))</f>
        <v/>
      </c>
      <c r="K850" s="26" t="str">
        <f t="shared" si="13"/>
        <v/>
      </c>
      <c r="L850" s="104" t="str">
        <f>IF(OR(A850="",ISBLANK(Qualification!R860)),"",Qualification!R860)</f>
        <v/>
      </c>
      <c r="M850" s="50" t="str">
        <f>IF(OR(A850="",ISBLANK(Qualification!S860)),"",Qualification!S860)</f>
        <v/>
      </c>
      <c r="N850" s="50" t="str">
        <f>IF(OR(A850="",ISBLANK(Qualification!T860)),"",IF(Qualification!AC860=TRUE,INDEX(coderesult,MATCH(Qualification!T860,libresult,0)),Qualification!T860))</f>
        <v/>
      </c>
      <c r="O850" s="50" t="str">
        <f>IF(OR(A850="",ISBLANK(Qualification!U860),Qualification!U860="-"),"",IF(ISNA(MATCH(Qualification!U860,libtwolang,0)),Qualification!U860,IF(Qualification!AC860=TRUE,INDEX(codetwolang,MATCH(Qualification!U860,libtwolang,0)),Qualification!U860)))</f>
        <v/>
      </c>
      <c r="P850" s="50" t="str">
        <f>IF(OR(A850="",ISBLANK(Qualification!V860)),"",Qualification!V860)</f>
        <v/>
      </c>
    </row>
    <row r="851" spans="1:16">
      <c r="A851" s="26" t="str">
        <f>IF(Qualification!$A861&lt;&gt;"",IF(Qualification!C861&lt;&gt;"",IF(Qualification!C861="LOC.ID",CONCATENATE("LOC.",Qualification!AG$12),Qualification!C861),""),"")</f>
        <v/>
      </c>
      <c r="B851" s="51" t="str">
        <f>IF(A851&lt;&gt;"",Qualification!J861,"")</f>
        <v/>
      </c>
      <c r="C851" s="26" t="str">
        <f>IF(A851&lt;&gt;"",IF(Qualification!E861=TRUE,INDEX(codesex,MATCH(Qualification!D861,libsex,0)),Qualification!D861),"")</f>
        <v/>
      </c>
      <c r="D851" s="104" t="str">
        <f>IF(OR(A851="",ISBLANK(Qualification!F861)),"",Qualification!F861)</f>
        <v/>
      </c>
      <c r="E851" s="26" t="str">
        <f>IF(A851&lt;&gt;"",IF(Qualification!I861=TRUE,IF(INDEX(codegem,MATCH(Qualification!H861,libgem,0))&lt;8000,INDEX(codegem,MATCH(Qualification!H861,libgem,0)),""),Qualification!H861),"")</f>
        <v/>
      </c>
      <c r="F851" s="26" t="str">
        <f>IF(A851&lt;&gt;"",IF(Qualification!I861=TRUE,INDEX(codegemhist,MATCH(Qualification!H861,libgem,0)),""),"")</f>
        <v/>
      </c>
      <c r="G851" s="26" t="str">
        <f>IF(A851&lt;&gt;"",IF(Qualification!I861=TRUE,IF(INDEX(codegem,MATCH(Qualification!H861,libgem,0))&gt;=8000,INDEX(codegem,MATCH(Qualification!H861,libgem,0)),""),Qualification!H861),"")</f>
        <v/>
      </c>
      <c r="H851" s="26" t="str">
        <f>IF(A851&lt;&gt;"",IF(Qualification!Y861=TRUE,INDEX(libcatidinst,MATCH(Qualification!P861,libinst,0)),""),"")</f>
        <v/>
      </c>
      <c r="I851" s="26" t="str">
        <f>IF(OR(A851="",ISBLANK(Qualification!P861)),"",IF(Qualification!Y861=TRUE,INDEX(codeinst,MATCH(Qualification!P861,libinst,0)),Qualification!P861))</f>
        <v/>
      </c>
      <c r="J851" s="26" t="str">
        <f>IF(OR(A851="",ISBLANK(Qualification!Q861)),"",IF(Qualification!Z861=TRUE,INDEX(codetform,MATCH(Qualification!Q861,libtform,0)),Qualification!Q861))</f>
        <v/>
      </c>
      <c r="K851" s="26" t="str">
        <f t="shared" si="13"/>
        <v/>
      </c>
      <c r="L851" s="104" t="str">
        <f>IF(OR(A851="",ISBLANK(Qualification!R861)),"",Qualification!R861)</f>
        <v/>
      </c>
      <c r="M851" s="50" t="str">
        <f>IF(OR(A851="",ISBLANK(Qualification!S861)),"",Qualification!S861)</f>
        <v/>
      </c>
      <c r="N851" s="50" t="str">
        <f>IF(OR(A851="",ISBLANK(Qualification!T861)),"",IF(Qualification!AC861=TRUE,INDEX(coderesult,MATCH(Qualification!T861,libresult,0)),Qualification!T861))</f>
        <v/>
      </c>
      <c r="O851" s="50" t="str">
        <f>IF(OR(A851="",ISBLANK(Qualification!U861),Qualification!U861="-"),"",IF(ISNA(MATCH(Qualification!U861,libtwolang,0)),Qualification!U861,IF(Qualification!AC861=TRUE,INDEX(codetwolang,MATCH(Qualification!U861,libtwolang,0)),Qualification!U861)))</f>
        <v/>
      </c>
      <c r="P851" s="50" t="str">
        <f>IF(OR(A851="",ISBLANK(Qualification!V861)),"",Qualification!V861)</f>
        <v/>
      </c>
    </row>
    <row r="852" spans="1:16">
      <c r="A852" s="26" t="str">
        <f>IF(Qualification!$A862&lt;&gt;"",IF(Qualification!C862&lt;&gt;"",IF(Qualification!C862="LOC.ID",CONCATENATE("LOC.",Qualification!AG$12),Qualification!C862),""),"")</f>
        <v/>
      </c>
      <c r="B852" s="51" t="str">
        <f>IF(A852&lt;&gt;"",Qualification!J862,"")</f>
        <v/>
      </c>
      <c r="C852" s="26" t="str">
        <f>IF(A852&lt;&gt;"",IF(Qualification!E862=TRUE,INDEX(codesex,MATCH(Qualification!D862,libsex,0)),Qualification!D862),"")</f>
        <v/>
      </c>
      <c r="D852" s="104" t="str">
        <f>IF(OR(A852="",ISBLANK(Qualification!F862)),"",Qualification!F862)</f>
        <v/>
      </c>
      <c r="E852" s="26" t="str">
        <f>IF(A852&lt;&gt;"",IF(Qualification!I862=TRUE,IF(INDEX(codegem,MATCH(Qualification!H862,libgem,0))&lt;8000,INDEX(codegem,MATCH(Qualification!H862,libgem,0)),""),Qualification!H862),"")</f>
        <v/>
      </c>
      <c r="F852" s="26" t="str">
        <f>IF(A852&lt;&gt;"",IF(Qualification!I862=TRUE,INDEX(codegemhist,MATCH(Qualification!H862,libgem,0)),""),"")</f>
        <v/>
      </c>
      <c r="G852" s="26" t="str">
        <f>IF(A852&lt;&gt;"",IF(Qualification!I862=TRUE,IF(INDEX(codegem,MATCH(Qualification!H862,libgem,0))&gt;=8000,INDEX(codegem,MATCH(Qualification!H862,libgem,0)),""),Qualification!H862),"")</f>
        <v/>
      </c>
      <c r="H852" s="26" t="str">
        <f>IF(A852&lt;&gt;"",IF(Qualification!Y862=TRUE,INDEX(libcatidinst,MATCH(Qualification!P862,libinst,0)),""),"")</f>
        <v/>
      </c>
      <c r="I852" s="26" t="str">
        <f>IF(OR(A852="",ISBLANK(Qualification!P862)),"",IF(Qualification!Y862=TRUE,INDEX(codeinst,MATCH(Qualification!P862,libinst,0)),Qualification!P862))</f>
        <v/>
      </c>
      <c r="J852" s="26" t="str">
        <f>IF(OR(A852="",ISBLANK(Qualification!Q862)),"",IF(Qualification!Z862=TRUE,INDEX(codetform,MATCH(Qualification!Q862,libtform,0)),Qualification!Q862))</f>
        <v/>
      </c>
      <c r="K852" s="26" t="str">
        <f t="shared" si="13"/>
        <v/>
      </c>
      <c r="L852" s="104" t="str">
        <f>IF(OR(A852="",ISBLANK(Qualification!R862)),"",Qualification!R862)</f>
        <v/>
      </c>
      <c r="M852" s="50" t="str">
        <f>IF(OR(A852="",ISBLANK(Qualification!S862)),"",Qualification!S862)</f>
        <v/>
      </c>
      <c r="N852" s="50" t="str">
        <f>IF(OR(A852="",ISBLANK(Qualification!T862)),"",IF(Qualification!AC862=TRUE,INDEX(coderesult,MATCH(Qualification!T862,libresult,0)),Qualification!T862))</f>
        <v/>
      </c>
      <c r="O852" s="50" t="str">
        <f>IF(OR(A852="",ISBLANK(Qualification!U862),Qualification!U862="-"),"",IF(ISNA(MATCH(Qualification!U862,libtwolang,0)),Qualification!U862,IF(Qualification!AC862=TRUE,INDEX(codetwolang,MATCH(Qualification!U862,libtwolang,0)),Qualification!U862)))</f>
        <v/>
      </c>
      <c r="P852" s="50" t="str">
        <f>IF(OR(A852="",ISBLANK(Qualification!V862)),"",Qualification!V862)</f>
        <v/>
      </c>
    </row>
    <row r="853" spans="1:16">
      <c r="A853" s="26" t="str">
        <f>IF(Qualification!$A863&lt;&gt;"",IF(Qualification!C863&lt;&gt;"",IF(Qualification!C863="LOC.ID",CONCATENATE("LOC.",Qualification!AG$12),Qualification!C863),""),"")</f>
        <v/>
      </c>
      <c r="B853" s="51" t="str">
        <f>IF(A853&lt;&gt;"",Qualification!J863,"")</f>
        <v/>
      </c>
      <c r="C853" s="26" t="str">
        <f>IF(A853&lt;&gt;"",IF(Qualification!E863=TRUE,INDEX(codesex,MATCH(Qualification!D863,libsex,0)),Qualification!D863),"")</f>
        <v/>
      </c>
      <c r="D853" s="104" t="str">
        <f>IF(OR(A853="",ISBLANK(Qualification!F863)),"",Qualification!F863)</f>
        <v/>
      </c>
      <c r="E853" s="26" t="str">
        <f>IF(A853&lt;&gt;"",IF(Qualification!I863=TRUE,IF(INDEX(codegem,MATCH(Qualification!H863,libgem,0))&lt;8000,INDEX(codegem,MATCH(Qualification!H863,libgem,0)),""),Qualification!H863),"")</f>
        <v/>
      </c>
      <c r="F853" s="26" t="str">
        <f>IF(A853&lt;&gt;"",IF(Qualification!I863=TRUE,INDEX(codegemhist,MATCH(Qualification!H863,libgem,0)),""),"")</f>
        <v/>
      </c>
      <c r="G853" s="26" t="str">
        <f>IF(A853&lt;&gt;"",IF(Qualification!I863=TRUE,IF(INDEX(codegem,MATCH(Qualification!H863,libgem,0))&gt;=8000,INDEX(codegem,MATCH(Qualification!H863,libgem,0)),""),Qualification!H863),"")</f>
        <v/>
      </c>
      <c r="H853" s="26" t="str">
        <f>IF(A853&lt;&gt;"",IF(Qualification!Y863=TRUE,INDEX(libcatidinst,MATCH(Qualification!P863,libinst,0)),""),"")</f>
        <v/>
      </c>
      <c r="I853" s="26" t="str">
        <f>IF(OR(A853="",ISBLANK(Qualification!P863)),"",IF(Qualification!Y863=TRUE,INDEX(codeinst,MATCH(Qualification!P863,libinst,0)),Qualification!P863))</f>
        <v/>
      </c>
      <c r="J853" s="26" t="str">
        <f>IF(OR(A853="",ISBLANK(Qualification!Q863)),"",IF(Qualification!Z863=TRUE,INDEX(codetform,MATCH(Qualification!Q863,libtform,0)),Qualification!Q863))</f>
        <v/>
      </c>
      <c r="K853" s="26" t="str">
        <f t="shared" si="13"/>
        <v/>
      </c>
      <c r="L853" s="104" t="str">
        <f>IF(OR(A853="",ISBLANK(Qualification!R863)),"",Qualification!R863)</f>
        <v/>
      </c>
      <c r="M853" s="50" t="str">
        <f>IF(OR(A853="",ISBLANK(Qualification!S863)),"",Qualification!S863)</f>
        <v/>
      </c>
      <c r="N853" s="50" t="str">
        <f>IF(OR(A853="",ISBLANK(Qualification!T863)),"",IF(Qualification!AC863=TRUE,INDEX(coderesult,MATCH(Qualification!T863,libresult,0)),Qualification!T863))</f>
        <v/>
      </c>
      <c r="O853" s="50" t="str">
        <f>IF(OR(A853="",ISBLANK(Qualification!U863),Qualification!U863="-"),"",IF(ISNA(MATCH(Qualification!U863,libtwolang,0)),Qualification!U863,IF(Qualification!AC863=TRUE,INDEX(codetwolang,MATCH(Qualification!U863,libtwolang,0)),Qualification!U863)))</f>
        <v/>
      </c>
      <c r="P853" s="50" t="str">
        <f>IF(OR(A853="",ISBLANK(Qualification!V863)),"",Qualification!V863)</f>
        <v/>
      </c>
    </row>
    <row r="854" spans="1:16">
      <c r="A854" s="26" t="str">
        <f>IF(Qualification!$A864&lt;&gt;"",IF(Qualification!C864&lt;&gt;"",IF(Qualification!C864="LOC.ID",CONCATENATE("LOC.",Qualification!AG$12),Qualification!C864),""),"")</f>
        <v/>
      </c>
      <c r="B854" s="51" t="str">
        <f>IF(A854&lt;&gt;"",Qualification!J864,"")</f>
        <v/>
      </c>
      <c r="C854" s="26" t="str">
        <f>IF(A854&lt;&gt;"",IF(Qualification!E864=TRUE,INDEX(codesex,MATCH(Qualification!D864,libsex,0)),Qualification!D864),"")</f>
        <v/>
      </c>
      <c r="D854" s="104" t="str">
        <f>IF(OR(A854="",ISBLANK(Qualification!F864)),"",Qualification!F864)</f>
        <v/>
      </c>
      <c r="E854" s="26" t="str">
        <f>IF(A854&lt;&gt;"",IF(Qualification!I864=TRUE,IF(INDEX(codegem,MATCH(Qualification!H864,libgem,0))&lt;8000,INDEX(codegem,MATCH(Qualification!H864,libgem,0)),""),Qualification!H864),"")</f>
        <v/>
      </c>
      <c r="F854" s="26" t="str">
        <f>IF(A854&lt;&gt;"",IF(Qualification!I864=TRUE,INDEX(codegemhist,MATCH(Qualification!H864,libgem,0)),""),"")</f>
        <v/>
      </c>
      <c r="G854" s="26" t="str">
        <f>IF(A854&lt;&gt;"",IF(Qualification!I864=TRUE,IF(INDEX(codegem,MATCH(Qualification!H864,libgem,0))&gt;=8000,INDEX(codegem,MATCH(Qualification!H864,libgem,0)),""),Qualification!H864),"")</f>
        <v/>
      </c>
      <c r="H854" s="26" t="str">
        <f>IF(A854&lt;&gt;"",IF(Qualification!Y864=TRUE,INDEX(libcatidinst,MATCH(Qualification!P864,libinst,0)),""),"")</f>
        <v/>
      </c>
      <c r="I854" s="26" t="str">
        <f>IF(OR(A854="",ISBLANK(Qualification!P864)),"",IF(Qualification!Y864=TRUE,INDEX(codeinst,MATCH(Qualification!P864,libinst,0)),Qualification!P864))</f>
        <v/>
      </c>
      <c r="J854" s="26" t="str">
        <f>IF(OR(A854="",ISBLANK(Qualification!Q864)),"",IF(Qualification!Z864=TRUE,INDEX(codetform,MATCH(Qualification!Q864,libtform,0)),Qualification!Q864))</f>
        <v/>
      </c>
      <c r="K854" s="26" t="str">
        <f t="shared" si="13"/>
        <v/>
      </c>
      <c r="L854" s="104" t="str">
        <f>IF(OR(A854="",ISBLANK(Qualification!R864)),"",Qualification!R864)</f>
        <v/>
      </c>
      <c r="M854" s="50" t="str">
        <f>IF(OR(A854="",ISBLANK(Qualification!S864)),"",Qualification!S864)</f>
        <v/>
      </c>
      <c r="N854" s="50" t="str">
        <f>IF(OR(A854="",ISBLANK(Qualification!T864)),"",IF(Qualification!AC864=TRUE,INDEX(coderesult,MATCH(Qualification!T864,libresult,0)),Qualification!T864))</f>
        <v/>
      </c>
      <c r="O854" s="50" t="str">
        <f>IF(OR(A854="",ISBLANK(Qualification!U864),Qualification!U864="-"),"",IF(ISNA(MATCH(Qualification!U864,libtwolang,0)),Qualification!U864,IF(Qualification!AC864=TRUE,INDEX(codetwolang,MATCH(Qualification!U864,libtwolang,0)),Qualification!U864)))</f>
        <v/>
      </c>
      <c r="P854" s="50" t="str">
        <f>IF(OR(A854="",ISBLANK(Qualification!V864)),"",Qualification!V864)</f>
        <v/>
      </c>
    </row>
    <row r="855" spans="1:16">
      <c r="A855" s="26" t="str">
        <f>IF(Qualification!$A865&lt;&gt;"",IF(Qualification!C865&lt;&gt;"",IF(Qualification!C865="LOC.ID",CONCATENATE("LOC.",Qualification!AG$12),Qualification!C865),""),"")</f>
        <v/>
      </c>
      <c r="B855" s="51" t="str">
        <f>IF(A855&lt;&gt;"",Qualification!J865,"")</f>
        <v/>
      </c>
      <c r="C855" s="26" t="str">
        <f>IF(A855&lt;&gt;"",IF(Qualification!E865=TRUE,INDEX(codesex,MATCH(Qualification!D865,libsex,0)),Qualification!D865),"")</f>
        <v/>
      </c>
      <c r="D855" s="104" t="str">
        <f>IF(OR(A855="",ISBLANK(Qualification!F865)),"",Qualification!F865)</f>
        <v/>
      </c>
      <c r="E855" s="26" t="str">
        <f>IF(A855&lt;&gt;"",IF(Qualification!I865=TRUE,IF(INDEX(codegem,MATCH(Qualification!H865,libgem,0))&lt;8000,INDEX(codegem,MATCH(Qualification!H865,libgem,0)),""),Qualification!H865),"")</f>
        <v/>
      </c>
      <c r="F855" s="26" t="str">
        <f>IF(A855&lt;&gt;"",IF(Qualification!I865=TRUE,INDEX(codegemhist,MATCH(Qualification!H865,libgem,0)),""),"")</f>
        <v/>
      </c>
      <c r="G855" s="26" t="str">
        <f>IF(A855&lt;&gt;"",IF(Qualification!I865=TRUE,IF(INDEX(codegem,MATCH(Qualification!H865,libgem,0))&gt;=8000,INDEX(codegem,MATCH(Qualification!H865,libgem,0)),""),Qualification!H865),"")</f>
        <v/>
      </c>
      <c r="H855" s="26" t="str">
        <f>IF(A855&lt;&gt;"",IF(Qualification!Y865=TRUE,INDEX(libcatidinst,MATCH(Qualification!P865,libinst,0)),""),"")</f>
        <v/>
      </c>
      <c r="I855" s="26" t="str">
        <f>IF(OR(A855="",ISBLANK(Qualification!P865)),"",IF(Qualification!Y865=TRUE,INDEX(codeinst,MATCH(Qualification!P865,libinst,0)),Qualification!P865))</f>
        <v/>
      </c>
      <c r="J855" s="26" t="str">
        <f>IF(OR(A855="",ISBLANK(Qualification!Q865)),"",IF(Qualification!Z865=TRUE,INDEX(codetform,MATCH(Qualification!Q865,libtform,0)),Qualification!Q865))</f>
        <v/>
      </c>
      <c r="K855" s="26" t="str">
        <f t="shared" si="13"/>
        <v/>
      </c>
      <c r="L855" s="104" t="str">
        <f>IF(OR(A855="",ISBLANK(Qualification!R865)),"",Qualification!R865)</f>
        <v/>
      </c>
      <c r="M855" s="50" t="str">
        <f>IF(OR(A855="",ISBLANK(Qualification!S865)),"",Qualification!S865)</f>
        <v/>
      </c>
      <c r="N855" s="50" t="str">
        <f>IF(OR(A855="",ISBLANK(Qualification!T865)),"",IF(Qualification!AC865=TRUE,INDEX(coderesult,MATCH(Qualification!T865,libresult,0)),Qualification!T865))</f>
        <v/>
      </c>
      <c r="O855" s="50" t="str">
        <f>IF(OR(A855="",ISBLANK(Qualification!U865),Qualification!U865="-"),"",IF(ISNA(MATCH(Qualification!U865,libtwolang,0)),Qualification!U865,IF(Qualification!AC865=TRUE,INDEX(codetwolang,MATCH(Qualification!U865,libtwolang,0)),Qualification!U865)))</f>
        <v/>
      </c>
      <c r="P855" s="50" t="str">
        <f>IF(OR(A855="",ISBLANK(Qualification!V865)),"",Qualification!V865)</f>
        <v/>
      </c>
    </row>
    <row r="856" spans="1:16">
      <c r="A856" s="26" t="str">
        <f>IF(Qualification!$A866&lt;&gt;"",IF(Qualification!C866&lt;&gt;"",IF(Qualification!C866="LOC.ID",CONCATENATE("LOC.",Qualification!AG$12),Qualification!C866),""),"")</f>
        <v/>
      </c>
      <c r="B856" s="51" t="str">
        <f>IF(A856&lt;&gt;"",Qualification!J866,"")</f>
        <v/>
      </c>
      <c r="C856" s="26" t="str">
        <f>IF(A856&lt;&gt;"",IF(Qualification!E866=TRUE,INDEX(codesex,MATCH(Qualification!D866,libsex,0)),Qualification!D866),"")</f>
        <v/>
      </c>
      <c r="D856" s="104" t="str">
        <f>IF(OR(A856="",ISBLANK(Qualification!F866)),"",Qualification!F866)</f>
        <v/>
      </c>
      <c r="E856" s="26" t="str">
        <f>IF(A856&lt;&gt;"",IF(Qualification!I866=TRUE,IF(INDEX(codegem,MATCH(Qualification!H866,libgem,0))&lt;8000,INDEX(codegem,MATCH(Qualification!H866,libgem,0)),""),Qualification!H866),"")</f>
        <v/>
      </c>
      <c r="F856" s="26" t="str">
        <f>IF(A856&lt;&gt;"",IF(Qualification!I866=TRUE,INDEX(codegemhist,MATCH(Qualification!H866,libgem,0)),""),"")</f>
        <v/>
      </c>
      <c r="G856" s="26" t="str">
        <f>IF(A856&lt;&gt;"",IF(Qualification!I866=TRUE,IF(INDEX(codegem,MATCH(Qualification!H866,libgem,0))&gt;=8000,INDEX(codegem,MATCH(Qualification!H866,libgem,0)),""),Qualification!H866),"")</f>
        <v/>
      </c>
      <c r="H856" s="26" t="str">
        <f>IF(A856&lt;&gt;"",IF(Qualification!Y866=TRUE,INDEX(libcatidinst,MATCH(Qualification!P866,libinst,0)),""),"")</f>
        <v/>
      </c>
      <c r="I856" s="26" t="str">
        <f>IF(OR(A856="",ISBLANK(Qualification!P866)),"",IF(Qualification!Y866=TRUE,INDEX(codeinst,MATCH(Qualification!P866,libinst,0)),Qualification!P866))</f>
        <v/>
      </c>
      <c r="J856" s="26" t="str">
        <f>IF(OR(A856="",ISBLANK(Qualification!Q866)),"",IF(Qualification!Z866=TRUE,INDEX(codetform,MATCH(Qualification!Q866,libtform,0)),Qualification!Q866))</f>
        <v/>
      </c>
      <c r="K856" s="26" t="str">
        <f t="shared" si="13"/>
        <v/>
      </c>
      <c r="L856" s="104" t="str">
        <f>IF(OR(A856="",ISBLANK(Qualification!R866)),"",Qualification!R866)</f>
        <v/>
      </c>
      <c r="M856" s="50" t="str">
        <f>IF(OR(A856="",ISBLANK(Qualification!S866)),"",Qualification!S866)</f>
        <v/>
      </c>
      <c r="N856" s="50" t="str">
        <f>IF(OR(A856="",ISBLANK(Qualification!T866)),"",IF(Qualification!AC866=TRUE,INDEX(coderesult,MATCH(Qualification!T866,libresult,0)),Qualification!T866))</f>
        <v/>
      </c>
      <c r="O856" s="50" t="str">
        <f>IF(OR(A856="",ISBLANK(Qualification!U866),Qualification!U866="-"),"",IF(ISNA(MATCH(Qualification!U866,libtwolang,0)),Qualification!U866,IF(Qualification!AC866=TRUE,INDEX(codetwolang,MATCH(Qualification!U866,libtwolang,0)),Qualification!U866)))</f>
        <v/>
      </c>
      <c r="P856" s="50" t="str">
        <f>IF(OR(A856="",ISBLANK(Qualification!V866)),"",Qualification!V866)</f>
        <v/>
      </c>
    </row>
    <row r="857" spans="1:16">
      <c r="A857" s="26" t="str">
        <f>IF(Qualification!$A867&lt;&gt;"",IF(Qualification!C867&lt;&gt;"",IF(Qualification!C867="LOC.ID",CONCATENATE("LOC.",Qualification!AG$12),Qualification!C867),""),"")</f>
        <v/>
      </c>
      <c r="B857" s="51" t="str">
        <f>IF(A857&lt;&gt;"",Qualification!J867,"")</f>
        <v/>
      </c>
      <c r="C857" s="26" t="str">
        <f>IF(A857&lt;&gt;"",IF(Qualification!E867=TRUE,INDEX(codesex,MATCH(Qualification!D867,libsex,0)),Qualification!D867),"")</f>
        <v/>
      </c>
      <c r="D857" s="104" t="str">
        <f>IF(OR(A857="",ISBLANK(Qualification!F867)),"",Qualification!F867)</f>
        <v/>
      </c>
      <c r="E857" s="26" t="str">
        <f>IF(A857&lt;&gt;"",IF(Qualification!I867=TRUE,IF(INDEX(codegem,MATCH(Qualification!H867,libgem,0))&lt;8000,INDEX(codegem,MATCH(Qualification!H867,libgem,0)),""),Qualification!H867),"")</f>
        <v/>
      </c>
      <c r="F857" s="26" t="str">
        <f>IF(A857&lt;&gt;"",IF(Qualification!I867=TRUE,INDEX(codegemhist,MATCH(Qualification!H867,libgem,0)),""),"")</f>
        <v/>
      </c>
      <c r="G857" s="26" t="str">
        <f>IF(A857&lt;&gt;"",IF(Qualification!I867=TRUE,IF(INDEX(codegem,MATCH(Qualification!H867,libgem,0))&gt;=8000,INDEX(codegem,MATCH(Qualification!H867,libgem,0)),""),Qualification!H867),"")</f>
        <v/>
      </c>
      <c r="H857" s="26" t="str">
        <f>IF(A857&lt;&gt;"",IF(Qualification!Y867=TRUE,INDEX(libcatidinst,MATCH(Qualification!P867,libinst,0)),""),"")</f>
        <v/>
      </c>
      <c r="I857" s="26" t="str">
        <f>IF(OR(A857="",ISBLANK(Qualification!P867)),"",IF(Qualification!Y867=TRUE,INDEX(codeinst,MATCH(Qualification!P867,libinst,0)),Qualification!P867))</f>
        <v/>
      </c>
      <c r="J857" s="26" t="str">
        <f>IF(OR(A857="",ISBLANK(Qualification!Q867)),"",IF(Qualification!Z867=TRUE,INDEX(codetform,MATCH(Qualification!Q867,libtform,0)),Qualification!Q867))</f>
        <v/>
      </c>
      <c r="K857" s="26" t="str">
        <f t="shared" si="13"/>
        <v/>
      </c>
      <c r="L857" s="104" t="str">
        <f>IF(OR(A857="",ISBLANK(Qualification!R867)),"",Qualification!R867)</f>
        <v/>
      </c>
      <c r="M857" s="50" t="str">
        <f>IF(OR(A857="",ISBLANK(Qualification!S867)),"",Qualification!S867)</f>
        <v/>
      </c>
      <c r="N857" s="50" t="str">
        <f>IF(OR(A857="",ISBLANK(Qualification!T867)),"",IF(Qualification!AC867=TRUE,INDEX(coderesult,MATCH(Qualification!T867,libresult,0)),Qualification!T867))</f>
        <v/>
      </c>
      <c r="O857" s="50" t="str">
        <f>IF(OR(A857="",ISBLANK(Qualification!U867),Qualification!U867="-"),"",IF(ISNA(MATCH(Qualification!U867,libtwolang,0)),Qualification!U867,IF(Qualification!AC867=TRUE,INDEX(codetwolang,MATCH(Qualification!U867,libtwolang,0)),Qualification!U867)))</f>
        <v/>
      </c>
      <c r="P857" s="50" t="str">
        <f>IF(OR(A857="",ISBLANK(Qualification!V867)),"",Qualification!V867)</f>
        <v/>
      </c>
    </row>
    <row r="858" spans="1:16">
      <c r="A858" s="26" t="str">
        <f>IF(Qualification!$A868&lt;&gt;"",IF(Qualification!C868&lt;&gt;"",IF(Qualification!C868="LOC.ID",CONCATENATE("LOC.",Qualification!AG$12),Qualification!C868),""),"")</f>
        <v/>
      </c>
      <c r="B858" s="51" t="str">
        <f>IF(A858&lt;&gt;"",Qualification!J868,"")</f>
        <v/>
      </c>
      <c r="C858" s="26" t="str">
        <f>IF(A858&lt;&gt;"",IF(Qualification!E868=TRUE,INDEX(codesex,MATCH(Qualification!D868,libsex,0)),Qualification!D868),"")</f>
        <v/>
      </c>
      <c r="D858" s="104" t="str">
        <f>IF(OR(A858="",ISBLANK(Qualification!F868)),"",Qualification!F868)</f>
        <v/>
      </c>
      <c r="E858" s="26" t="str">
        <f>IF(A858&lt;&gt;"",IF(Qualification!I868=TRUE,IF(INDEX(codegem,MATCH(Qualification!H868,libgem,0))&lt;8000,INDEX(codegem,MATCH(Qualification!H868,libgem,0)),""),Qualification!H868),"")</f>
        <v/>
      </c>
      <c r="F858" s="26" t="str">
        <f>IF(A858&lt;&gt;"",IF(Qualification!I868=TRUE,INDEX(codegemhist,MATCH(Qualification!H868,libgem,0)),""),"")</f>
        <v/>
      </c>
      <c r="G858" s="26" t="str">
        <f>IF(A858&lt;&gt;"",IF(Qualification!I868=TRUE,IF(INDEX(codegem,MATCH(Qualification!H868,libgem,0))&gt;=8000,INDEX(codegem,MATCH(Qualification!H868,libgem,0)),""),Qualification!H868),"")</f>
        <v/>
      </c>
      <c r="H858" s="26" t="str">
        <f>IF(A858&lt;&gt;"",IF(Qualification!Y868=TRUE,INDEX(libcatidinst,MATCH(Qualification!P868,libinst,0)),""),"")</f>
        <v/>
      </c>
      <c r="I858" s="26" t="str">
        <f>IF(OR(A858="",ISBLANK(Qualification!P868)),"",IF(Qualification!Y868=TRUE,INDEX(codeinst,MATCH(Qualification!P868,libinst,0)),Qualification!P868))</f>
        <v/>
      </c>
      <c r="J858" s="26" t="str">
        <f>IF(OR(A858="",ISBLANK(Qualification!Q868)),"",IF(Qualification!Z868=TRUE,INDEX(codetform,MATCH(Qualification!Q868,libtform,0)),Qualification!Q868))</f>
        <v/>
      </c>
      <c r="K858" s="26" t="str">
        <f t="shared" si="13"/>
        <v/>
      </c>
      <c r="L858" s="104" t="str">
        <f>IF(OR(A858="",ISBLANK(Qualification!R868)),"",Qualification!R868)</f>
        <v/>
      </c>
      <c r="M858" s="50" t="str">
        <f>IF(OR(A858="",ISBLANK(Qualification!S868)),"",Qualification!S868)</f>
        <v/>
      </c>
      <c r="N858" s="50" t="str">
        <f>IF(OR(A858="",ISBLANK(Qualification!T868)),"",IF(Qualification!AC868=TRUE,INDEX(coderesult,MATCH(Qualification!T868,libresult,0)),Qualification!T868))</f>
        <v/>
      </c>
      <c r="O858" s="50" t="str">
        <f>IF(OR(A858="",ISBLANK(Qualification!U868),Qualification!U868="-"),"",IF(ISNA(MATCH(Qualification!U868,libtwolang,0)),Qualification!U868,IF(Qualification!AC868=TRUE,INDEX(codetwolang,MATCH(Qualification!U868,libtwolang,0)),Qualification!U868)))</f>
        <v/>
      </c>
      <c r="P858" s="50" t="str">
        <f>IF(OR(A858="",ISBLANK(Qualification!V868)),"",Qualification!V868)</f>
        <v/>
      </c>
    </row>
    <row r="859" spans="1:16">
      <c r="A859" s="26" t="str">
        <f>IF(Qualification!$A869&lt;&gt;"",IF(Qualification!C869&lt;&gt;"",IF(Qualification!C869="LOC.ID",CONCATENATE("LOC.",Qualification!AG$12),Qualification!C869),""),"")</f>
        <v/>
      </c>
      <c r="B859" s="51" t="str">
        <f>IF(A859&lt;&gt;"",Qualification!J869,"")</f>
        <v/>
      </c>
      <c r="C859" s="26" t="str">
        <f>IF(A859&lt;&gt;"",IF(Qualification!E869=TRUE,INDEX(codesex,MATCH(Qualification!D869,libsex,0)),Qualification!D869),"")</f>
        <v/>
      </c>
      <c r="D859" s="104" t="str">
        <f>IF(OR(A859="",ISBLANK(Qualification!F869)),"",Qualification!F869)</f>
        <v/>
      </c>
      <c r="E859" s="26" t="str">
        <f>IF(A859&lt;&gt;"",IF(Qualification!I869=TRUE,IF(INDEX(codegem,MATCH(Qualification!H869,libgem,0))&lt;8000,INDEX(codegem,MATCH(Qualification!H869,libgem,0)),""),Qualification!H869),"")</f>
        <v/>
      </c>
      <c r="F859" s="26" t="str">
        <f>IF(A859&lt;&gt;"",IF(Qualification!I869=TRUE,INDEX(codegemhist,MATCH(Qualification!H869,libgem,0)),""),"")</f>
        <v/>
      </c>
      <c r="G859" s="26" t="str">
        <f>IF(A859&lt;&gt;"",IF(Qualification!I869=TRUE,IF(INDEX(codegem,MATCH(Qualification!H869,libgem,0))&gt;=8000,INDEX(codegem,MATCH(Qualification!H869,libgem,0)),""),Qualification!H869),"")</f>
        <v/>
      </c>
      <c r="H859" s="26" t="str">
        <f>IF(A859&lt;&gt;"",IF(Qualification!Y869=TRUE,INDEX(libcatidinst,MATCH(Qualification!P869,libinst,0)),""),"")</f>
        <v/>
      </c>
      <c r="I859" s="26" t="str">
        <f>IF(OR(A859="",ISBLANK(Qualification!P869)),"",IF(Qualification!Y869=TRUE,INDEX(codeinst,MATCH(Qualification!P869,libinst,0)),Qualification!P869))</f>
        <v/>
      </c>
      <c r="J859" s="26" t="str">
        <f>IF(OR(A859="",ISBLANK(Qualification!Q869)),"",IF(Qualification!Z869=TRUE,INDEX(codetform,MATCH(Qualification!Q869,libtform,0)),Qualification!Q869))</f>
        <v/>
      </c>
      <c r="K859" s="26" t="str">
        <f t="shared" si="13"/>
        <v/>
      </c>
      <c r="L859" s="104" t="str">
        <f>IF(OR(A859="",ISBLANK(Qualification!R869)),"",Qualification!R869)</f>
        <v/>
      </c>
      <c r="M859" s="50" t="str">
        <f>IF(OR(A859="",ISBLANK(Qualification!S869)),"",Qualification!S869)</f>
        <v/>
      </c>
      <c r="N859" s="50" t="str">
        <f>IF(OR(A859="",ISBLANK(Qualification!T869)),"",IF(Qualification!AC869=TRUE,INDEX(coderesult,MATCH(Qualification!T869,libresult,0)),Qualification!T869))</f>
        <v/>
      </c>
      <c r="O859" s="50" t="str">
        <f>IF(OR(A859="",ISBLANK(Qualification!U869),Qualification!U869="-"),"",IF(ISNA(MATCH(Qualification!U869,libtwolang,0)),Qualification!U869,IF(Qualification!AC869=TRUE,INDEX(codetwolang,MATCH(Qualification!U869,libtwolang,0)),Qualification!U869)))</f>
        <v/>
      </c>
      <c r="P859" s="50" t="str">
        <f>IF(OR(A859="",ISBLANK(Qualification!V869)),"",Qualification!V869)</f>
        <v/>
      </c>
    </row>
    <row r="860" spans="1:16">
      <c r="A860" s="26" t="str">
        <f>IF(Qualification!$A870&lt;&gt;"",IF(Qualification!C870&lt;&gt;"",IF(Qualification!C870="LOC.ID",CONCATENATE("LOC.",Qualification!AG$12),Qualification!C870),""),"")</f>
        <v/>
      </c>
      <c r="B860" s="51" t="str">
        <f>IF(A860&lt;&gt;"",Qualification!J870,"")</f>
        <v/>
      </c>
      <c r="C860" s="26" t="str">
        <f>IF(A860&lt;&gt;"",IF(Qualification!E870=TRUE,INDEX(codesex,MATCH(Qualification!D870,libsex,0)),Qualification!D870),"")</f>
        <v/>
      </c>
      <c r="D860" s="104" t="str">
        <f>IF(OR(A860="",ISBLANK(Qualification!F870)),"",Qualification!F870)</f>
        <v/>
      </c>
      <c r="E860" s="26" t="str">
        <f>IF(A860&lt;&gt;"",IF(Qualification!I870=TRUE,IF(INDEX(codegem,MATCH(Qualification!H870,libgem,0))&lt;8000,INDEX(codegem,MATCH(Qualification!H870,libgem,0)),""),Qualification!H870),"")</f>
        <v/>
      </c>
      <c r="F860" s="26" t="str">
        <f>IF(A860&lt;&gt;"",IF(Qualification!I870=TRUE,INDEX(codegemhist,MATCH(Qualification!H870,libgem,0)),""),"")</f>
        <v/>
      </c>
      <c r="G860" s="26" t="str">
        <f>IF(A860&lt;&gt;"",IF(Qualification!I870=TRUE,IF(INDEX(codegem,MATCH(Qualification!H870,libgem,0))&gt;=8000,INDEX(codegem,MATCH(Qualification!H870,libgem,0)),""),Qualification!H870),"")</f>
        <v/>
      </c>
      <c r="H860" s="26" t="str">
        <f>IF(A860&lt;&gt;"",IF(Qualification!Y870=TRUE,INDEX(libcatidinst,MATCH(Qualification!P870,libinst,0)),""),"")</f>
        <v/>
      </c>
      <c r="I860" s="26" t="str">
        <f>IF(OR(A860="",ISBLANK(Qualification!P870)),"",IF(Qualification!Y870=TRUE,INDEX(codeinst,MATCH(Qualification!P870,libinst,0)),Qualification!P870))</f>
        <v/>
      </c>
      <c r="J860" s="26" t="str">
        <f>IF(OR(A860="",ISBLANK(Qualification!Q870)),"",IF(Qualification!Z870=TRUE,INDEX(codetform,MATCH(Qualification!Q870,libtform,0)),Qualification!Q870))</f>
        <v/>
      </c>
      <c r="K860" s="26" t="str">
        <f t="shared" si="13"/>
        <v/>
      </c>
      <c r="L860" s="104" t="str">
        <f>IF(OR(A860="",ISBLANK(Qualification!R870)),"",Qualification!R870)</f>
        <v/>
      </c>
      <c r="M860" s="50" t="str">
        <f>IF(OR(A860="",ISBLANK(Qualification!S870)),"",Qualification!S870)</f>
        <v/>
      </c>
      <c r="N860" s="50" t="str">
        <f>IF(OR(A860="",ISBLANK(Qualification!T870)),"",IF(Qualification!AC870=TRUE,INDEX(coderesult,MATCH(Qualification!T870,libresult,0)),Qualification!T870))</f>
        <v/>
      </c>
      <c r="O860" s="50" t="str">
        <f>IF(OR(A860="",ISBLANK(Qualification!U870),Qualification!U870="-"),"",IF(ISNA(MATCH(Qualification!U870,libtwolang,0)),Qualification!U870,IF(Qualification!AC870=TRUE,INDEX(codetwolang,MATCH(Qualification!U870,libtwolang,0)),Qualification!U870)))</f>
        <v/>
      </c>
      <c r="P860" s="50" t="str">
        <f>IF(OR(A860="",ISBLANK(Qualification!V870)),"",Qualification!V870)</f>
        <v/>
      </c>
    </row>
    <row r="861" spans="1:16">
      <c r="A861" s="26" t="str">
        <f>IF(Qualification!$A871&lt;&gt;"",IF(Qualification!C871&lt;&gt;"",IF(Qualification!C871="LOC.ID",CONCATENATE("LOC.",Qualification!AG$12),Qualification!C871),""),"")</f>
        <v/>
      </c>
      <c r="B861" s="51" t="str">
        <f>IF(A861&lt;&gt;"",Qualification!J871,"")</f>
        <v/>
      </c>
      <c r="C861" s="26" t="str">
        <f>IF(A861&lt;&gt;"",IF(Qualification!E871=TRUE,INDEX(codesex,MATCH(Qualification!D871,libsex,0)),Qualification!D871),"")</f>
        <v/>
      </c>
      <c r="D861" s="104" t="str">
        <f>IF(OR(A861="",ISBLANK(Qualification!F871)),"",Qualification!F871)</f>
        <v/>
      </c>
      <c r="E861" s="26" t="str">
        <f>IF(A861&lt;&gt;"",IF(Qualification!I871=TRUE,IF(INDEX(codegem,MATCH(Qualification!H871,libgem,0))&lt;8000,INDEX(codegem,MATCH(Qualification!H871,libgem,0)),""),Qualification!H871),"")</f>
        <v/>
      </c>
      <c r="F861" s="26" t="str">
        <f>IF(A861&lt;&gt;"",IF(Qualification!I871=TRUE,INDEX(codegemhist,MATCH(Qualification!H871,libgem,0)),""),"")</f>
        <v/>
      </c>
      <c r="G861" s="26" t="str">
        <f>IF(A861&lt;&gt;"",IF(Qualification!I871=TRUE,IF(INDEX(codegem,MATCH(Qualification!H871,libgem,0))&gt;=8000,INDEX(codegem,MATCH(Qualification!H871,libgem,0)),""),Qualification!H871),"")</f>
        <v/>
      </c>
      <c r="H861" s="26" t="str">
        <f>IF(A861&lt;&gt;"",IF(Qualification!Y871=TRUE,INDEX(libcatidinst,MATCH(Qualification!P871,libinst,0)),""),"")</f>
        <v/>
      </c>
      <c r="I861" s="26" t="str">
        <f>IF(OR(A861="",ISBLANK(Qualification!P871)),"",IF(Qualification!Y871=TRUE,INDEX(codeinst,MATCH(Qualification!P871,libinst,0)),Qualification!P871))</f>
        <v/>
      </c>
      <c r="J861" s="26" t="str">
        <f>IF(OR(A861="",ISBLANK(Qualification!Q871)),"",IF(Qualification!Z871=TRUE,INDEX(codetform,MATCH(Qualification!Q871,libtform,0)),Qualification!Q871))</f>
        <v/>
      </c>
      <c r="K861" s="26" t="str">
        <f t="shared" si="13"/>
        <v/>
      </c>
      <c r="L861" s="104" t="str">
        <f>IF(OR(A861="",ISBLANK(Qualification!R871)),"",Qualification!R871)</f>
        <v/>
      </c>
      <c r="M861" s="50" t="str">
        <f>IF(OR(A861="",ISBLANK(Qualification!S871)),"",Qualification!S871)</f>
        <v/>
      </c>
      <c r="N861" s="50" t="str">
        <f>IF(OR(A861="",ISBLANK(Qualification!T871)),"",IF(Qualification!AC871=TRUE,INDEX(coderesult,MATCH(Qualification!T871,libresult,0)),Qualification!T871))</f>
        <v/>
      </c>
      <c r="O861" s="50" t="str">
        <f>IF(OR(A861="",ISBLANK(Qualification!U871),Qualification!U871="-"),"",IF(ISNA(MATCH(Qualification!U871,libtwolang,0)),Qualification!U871,IF(Qualification!AC871=TRUE,INDEX(codetwolang,MATCH(Qualification!U871,libtwolang,0)),Qualification!U871)))</f>
        <v/>
      </c>
      <c r="P861" s="50" t="str">
        <f>IF(OR(A861="",ISBLANK(Qualification!V871)),"",Qualification!V871)</f>
        <v/>
      </c>
    </row>
    <row r="862" spans="1:16">
      <c r="A862" s="26" t="str">
        <f>IF(Qualification!$A872&lt;&gt;"",IF(Qualification!C872&lt;&gt;"",IF(Qualification!C872="LOC.ID",CONCATENATE("LOC.",Qualification!AG$12),Qualification!C872),""),"")</f>
        <v/>
      </c>
      <c r="B862" s="51" t="str">
        <f>IF(A862&lt;&gt;"",Qualification!J872,"")</f>
        <v/>
      </c>
      <c r="C862" s="26" t="str">
        <f>IF(A862&lt;&gt;"",IF(Qualification!E872=TRUE,INDEX(codesex,MATCH(Qualification!D872,libsex,0)),Qualification!D872),"")</f>
        <v/>
      </c>
      <c r="D862" s="104" t="str">
        <f>IF(OR(A862="",ISBLANK(Qualification!F872)),"",Qualification!F872)</f>
        <v/>
      </c>
      <c r="E862" s="26" t="str">
        <f>IF(A862&lt;&gt;"",IF(Qualification!I872=TRUE,IF(INDEX(codegem,MATCH(Qualification!H872,libgem,0))&lt;8000,INDEX(codegem,MATCH(Qualification!H872,libgem,0)),""),Qualification!H872),"")</f>
        <v/>
      </c>
      <c r="F862" s="26" t="str">
        <f>IF(A862&lt;&gt;"",IF(Qualification!I872=TRUE,INDEX(codegemhist,MATCH(Qualification!H872,libgem,0)),""),"")</f>
        <v/>
      </c>
      <c r="G862" s="26" t="str">
        <f>IF(A862&lt;&gt;"",IF(Qualification!I872=TRUE,IF(INDEX(codegem,MATCH(Qualification!H872,libgem,0))&gt;=8000,INDEX(codegem,MATCH(Qualification!H872,libgem,0)),""),Qualification!H872),"")</f>
        <v/>
      </c>
      <c r="H862" s="26" t="str">
        <f>IF(A862&lt;&gt;"",IF(Qualification!Y872=TRUE,INDEX(libcatidinst,MATCH(Qualification!P872,libinst,0)),""),"")</f>
        <v/>
      </c>
      <c r="I862" s="26" t="str">
        <f>IF(OR(A862="",ISBLANK(Qualification!P872)),"",IF(Qualification!Y872=TRUE,INDEX(codeinst,MATCH(Qualification!P872,libinst,0)),Qualification!P872))</f>
        <v/>
      </c>
      <c r="J862" s="26" t="str">
        <f>IF(OR(A862="",ISBLANK(Qualification!Q872)),"",IF(Qualification!Z872=TRUE,INDEX(codetform,MATCH(Qualification!Q872,libtform,0)),Qualification!Q872))</f>
        <v/>
      </c>
      <c r="K862" s="26" t="str">
        <f t="shared" si="13"/>
        <v/>
      </c>
      <c r="L862" s="104" t="str">
        <f>IF(OR(A862="",ISBLANK(Qualification!R872)),"",Qualification!R872)</f>
        <v/>
      </c>
      <c r="M862" s="50" t="str">
        <f>IF(OR(A862="",ISBLANK(Qualification!S872)),"",Qualification!S872)</f>
        <v/>
      </c>
      <c r="N862" s="50" t="str">
        <f>IF(OR(A862="",ISBLANK(Qualification!T872)),"",IF(Qualification!AC872=TRUE,INDEX(coderesult,MATCH(Qualification!T872,libresult,0)),Qualification!T872))</f>
        <v/>
      </c>
      <c r="O862" s="50" t="str">
        <f>IF(OR(A862="",ISBLANK(Qualification!U872),Qualification!U872="-"),"",IF(ISNA(MATCH(Qualification!U872,libtwolang,0)),Qualification!U872,IF(Qualification!AC872=TRUE,INDEX(codetwolang,MATCH(Qualification!U872,libtwolang,0)),Qualification!U872)))</f>
        <v/>
      </c>
      <c r="P862" s="50" t="str">
        <f>IF(OR(A862="",ISBLANK(Qualification!V872)),"",Qualification!V872)</f>
        <v/>
      </c>
    </row>
    <row r="863" spans="1:16">
      <c r="A863" s="26" t="str">
        <f>IF(Qualification!$A873&lt;&gt;"",IF(Qualification!C873&lt;&gt;"",IF(Qualification!C873="LOC.ID",CONCATENATE("LOC.",Qualification!AG$12),Qualification!C873),""),"")</f>
        <v/>
      </c>
      <c r="B863" s="51" t="str">
        <f>IF(A863&lt;&gt;"",Qualification!J873,"")</f>
        <v/>
      </c>
      <c r="C863" s="26" t="str">
        <f>IF(A863&lt;&gt;"",IF(Qualification!E873=TRUE,INDEX(codesex,MATCH(Qualification!D873,libsex,0)),Qualification!D873),"")</f>
        <v/>
      </c>
      <c r="D863" s="104" t="str">
        <f>IF(OR(A863="",ISBLANK(Qualification!F873)),"",Qualification!F873)</f>
        <v/>
      </c>
      <c r="E863" s="26" t="str">
        <f>IF(A863&lt;&gt;"",IF(Qualification!I873=TRUE,IF(INDEX(codegem,MATCH(Qualification!H873,libgem,0))&lt;8000,INDEX(codegem,MATCH(Qualification!H873,libgem,0)),""),Qualification!H873),"")</f>
        <v/>
      </c>
      <c r="F863" s="26" t="str">
        <f>IF(A863&lt;&gt;"",IF(Qualification!I873=TRUE,INDEX(codegemhist,MATCH(Qualification!H873,libgem,0)),""),"")</f>
        <v/>
      </c>
      <c r="G863" s="26" t="str">
        <f>IF(A863&lt;&gt;"",IF(Qualification!I873=TRUE,IF(INDEX(codegem,MATCH(Qualification!H873,libgem,0))&gt;=8000,INDEX(codegem,MATCH(Qualification!H873,libgem,0)),""),Qualification!H873),"")</f>
        <v/>
      </c>
      <c r="H863" s="26" t="str">
        <f>IF(A863&lt;&gt;"",IF(Qualification!Y873=TRUE,INDEX(libcatidinst,MATCH(Qualification!P873,libinst,0)),""),"")</f>
        <v/>
      </c>
      <c r="I863" s="26" t="str">
        <f>IF(OR(A863="",ISBLANK(Qualification!P873)),"",IF(Qualification!Y873=TRUE,INDEX(codeinst,MATCH(Qualification!P873,libinst,0)),Qualification!P873))</f>
        <v/>
      </c>
      <c r="J863" s="26" t="str">
        <f>IF(OR(A863="",ISBLANK(Qualification!Q873)),"",IF(Qualification!Z873=TRUE,INDEX(codetform,MATCH(Qualification!Q873,libtform,0)),Qualification!Q873))</f>
        <v/>
      </c>
      <c r="K863" s="26" t="str">
        <f t="shared" si="13"/>
        <v/>
      </c>
      <c r="L863" s="104" t="str">
        <f>IF(OR(A863="",ISBLANK(Qualification!R873)),"",Qualification!R873)</f>
        <v/>
      </c>
      <c r="M863" s="50" t="str">
        <f>IF(OR(A863="",ISBLANK(Qualification!S873)),"",Qualification!S873)</f>
        <v/>
      </c>
      <c r="N863" s="50" t="str">
        <f>IF(OR(A863="",ISBLANK(Qualification!T873)),"",IF(Qualification!AC873=TRUE,INDEX(coderesult,MATCH(Qualification!T873,libresult,0)),Qualification!T873))</f>
        <v/>
      </c>
      <c r="O863" s="50" t="str">
        <f>IF(OR(A863="",ISBLANK(Qualification!U873),Qualification!U873="-"),"",IF(ISNA(MATCH(Qualification!U873,libtwolang,0)),Qualification!U873,IF(Qualification!AC873=TRUE,INDEX(codetwolang,MATCH(Qualification!U873,libtwolang,0)),Qualification!U873)))</f>
        <v/>
      </c>
      <c r="P863" s="50" t="str">
        <f>IF(OR(A863="",ISBLANK(Qualification!V873)),"",Qualification!V873)</f>
        <v/>
      </c>
    </row>
    <row r="864" spans="1:16">
      <c r="A864" s="26" t="str">
        <f>IF(Qualification!$A874&lt;&gt;"",IF(Qualification!C874&lt;&gt;"",IF(Qualification!C874="LOC.ID",CONCATENATE("LOC.",Qualification!AG$12),Qualification!C874),""),"")</f>
        <v/>
      </c>
      <c r="B864" s="51" t="str">
        <f>IF(A864&lt;&gt;"",Qualification!J874,"")</f>
        <v/>
      </c>
      <c r="C864" s="26" t="str">
        <f>IF(A864&lt;&gt;"",IF(Qualification!E874=TRUE,INDEX(codesex,MATCH(Qualification!D874,libsex,0)),Qualification!D874),"")</f>
        <v/>
      </c>
      <c r="D864" s="104" t="str">
        <f>IF(OR(A864="",ISBLANK(Qualification!F874)),"",Qualification!F874)</f>
        <v/>
      </c>
      <c r="E864" s="26" t="str">
        <f>IF(A864&lt;&gt;"",IF(Qualification!I874=TRUE,IF(INDEX(codegem,MATCH(Qualification!H874,libgem,0))&lt;8000,INDEX(codegem,MATCH(Qualification!H874,libgem,0)),""),Qualification!H874),"")</f>
        <v/>
      </c>
      <c r="F864" s="26" t="str">
        <f>IF(A864&lt;&gt;"",IF(Qualification!I874=TRUE,INDEX(codegemhist,MATCH(Qualification!H874,libgem,0)),""),"")</f>
        <v/>
      </c>
      <c r="G864" s="26" t="str">
        <f>IF(A864&lt;&gt;"",IF(Qualification!I874=TRUE,IF(INDEX(codegem,MATCH(Qualification!H874,libgem,0))&gt;=8000,INDEX(codegem,MATCH(Qualification!H874,libgem,0)),""),Qualification!H874),"")</f>
        <v/>
      </c>
      <c r="H864" s="26" t="str">
        <f>IF(A864&lt;&gt;"",IF(Qualification!Y874=TRUE,INDEX(libcatidinst,MATCH(Qualification!P874,libinst,0)),""),"")</f>
        <v/>
      </c>
      <c r="I864" s="26" t="str">
        <f>IF(OR(A864="",ISBLANK(Qualification!P874)),"",IF(Qualification!Y874=TRUE,INDEX(codeinst,MATCH(Qualification!P874,libinst,0)),Qualification!P874))</f>
        <v/>
      </c>
      <c r="J864" s="26" t="str">
        <f>IF(OR(A864="",ISBLANK(Qualification!Q874)),"",IF(Qualification!Z874=TRUE,INDEX(codetform,MATCH(Qualification!Q874,libtform,0)),Qualification!Q874))</f>
        <v/>
      </c>
      <c r="K864" s="26" t="str">
        <f t="shared" si="13"/>
        <v/>
      </c>
      <c r="L864" s="104" t="str">
        <f>IF(OR(A864="",ISBLANK(Qualification!R874)),"",Qualification!R874)</f>
        <v/>
      </c>
      <c r="M864" s="50" t="str">
        <f>IF(OR(A864="",ISBLANK(Qualification!S874)),"",Qualification!S874)</f>
        <v/>
      </c>
      <c r="N864" s="50" t="str">
        <f>IF(OR(A864="",ISBLANK(Qualification!T874)),"",IF(Qualification!AC874=TRUE,INDEX(coderesult,MATCH(Qualification!T874,libresult,0)),Qualification!T874))</f>
        <v/>
      </c>
      <c r="O864" s="50" t="str">
        <f>IF(OR(A864="",ISBLANK(Qualification!U874),Qualification!U874="-"),"",IF(ISNA(MATCH(Qualification!U874,libtwolang,0)),Qualification!U874,IF(Qualification!AC874=TRUE,INDEX(codetwolang,MATCH(Qualification!U874,libtwolang,0)),Qualification!U874)))</f>
        <v/>
      </c>
      <c r="P864" s="50" t="str">
        <f>IF(OR(A864="",ISBLANK(Qualification!V874)),"",Qualification!V874)</f>
        <v/>
      </c>
    </row>
    <row r="865" spans="1:16">
      <c r="A865" s="26" t="str">
        <f>IF(Qualification!$A875&lt;&gt;"",IF(Qualification!C875&lt;&gt;"",IF(Qualification!C875="LOC.ID",CONCATENATE("LOC.",Qualification!AG$12),Qualification!C875),""),"")</f>
        <v/>
      </c>
      <c r="B865" s="51" t="str">
        <f>IF(A865&lt;&gt;"",Qualification!J875,"")</f>
        <v/>
      </c>
      <c r="C865" s="26" t="str">
        <f>IF(A865&lt;&gt;"",IF(Qualification!E875=TRUE,INDEX(codesex,MATCH(Qualification!D875,libsex,0)),Qualification!D875),"")</f>
        <v/>
      </c>
      <c r="D865" s="104" t="str">
        <f>IF(OR(A865="",ISBLANK(Qualification!F875)),"",Qualification!F875)</f>
        <v/>
      </c>
      <c r="E865" s="26" t="str">
        <f>IF(A865&lt;&gt;"",IF(Qualification!I875=TRUE,IF(INDEX(codegem,MATCH(Qualification!H875,libgem,0))&lt;8000,INDEX(codegem,MATCH(Qualification!H875,libgem,0)),""),Qualification!H875),"")</f>
        <v/>
      </c>
      <c r="F865" s="26" t="str">
        <f>IF(A865&lt;&gt;"",IF(Qualification!I875=TRUE,INDEX(codegemhist,MATCH(Qualification!H875,libgem,0)),""),"")</f>
        <v/>
      </c>
      <c r="G865" s="26" t="str">
        <f>IF(A865&lt;&gt;"",IF(Qualification!I875=TRUE,IF(INDEX(codegem,MATCH(Qualification!H875,libgem,0))&gt;=8000,INDEX(codegem,MATCH(Qualification!H875,libgem,0)),""),Qualification!H875),"")</f>
        <v/>
      </c>
      <c r="H865" s="26" t="str">
        <f>IF(A865&lt;&gt;"",IF(Qualification!Y875=TRUE,INDEX(libcatidinst,MATCH(Qualification!P875,libinst,0)),""),"")</f>
        <v/>
      </c>
      <c r="I865" s="26" t="str">
        <f>IF(OR(A865="",ISBLANK(Qualification!P875)),"",IF(Qualification!Y875=TRUE,INDEX(codeinst,MATCH(Qualification!P875,libinst,0)),Qualification!P875))</f>
        <v/>
      </c>
      <c r="J865" s="26" t="str">
        <f>IF(OR(A865="",ISBLANK(Qualification!Q875)),"",IF(Qualification!Z875=TRUE,INDEX(codetform,MATCH(Qualification!Q875,libtform,0)),Qualification!Q875))</f>
        <v/>
      </c>
      <c r="K865" s="26" t="str">
        <f t="shared" si="13"/>
        <v/>
      </c>
      <c r="L865" s="104" t="str">
        <f>IF(OR(A865="",ISBLANK(Qualification!R875)),"",Qualification!R875)</f>
        <v/>
      </c>
      <c r="M865" s="50" t="str">
        <f>IF(OR(A865="",ISBLANK(Qualification!S875)),"",Qualification!S875)</f>
        <v/>
      </c>
      <c r="N865" s="50" t="str">
        <f>IF(OR(A865="",ISBLANK(Qualification!T875)),"",IF(Qualification!AC875=TRUE,INDEX(coderesult,MATCH(Qualification!T875,libresult,0)),Qualification!T875))</f>
        <v/>
      </c>
      <c r="O865" s="50" t="str">
        <f>IF(OR(A865="",ISBLANK(Qualification!U875),Qualification!U875="-"),"",IF(ISNA(MATCH(Qualification!U875,libtwolang,0)),Qualification!U875,IF(Qualification!AC875=TRUE,INDEX(codetwolang,MATCH(Qualification!U875,libtwolang,0)),Qualification!U875)))</f>
        <v/>
      </c>
      <c r="P865" s="50" t="str">
        <f>IF(OR(A865="",ISBLANK(Qualification!V875)),"",Qualification!V875)</f>
        <v/>
      </c>
    </row>
    <row r="866" spans="1:16">
      <c r="A866" s="26" t="str">
        <f>IF(Qualification!$A876&lt;&gt;"",IF(Qualification!C876&lt;&gt;"",IF(Qualification!C876="LOC.ID",CONCATENATE("LOC.",Qualification!AG$12),Qualification!C876),""),"")</f>
        <v/>
      </c>
      <c r="B866" s="51" t="str">
        <f>IF(A866&lt;&gt;"",Qualification!J876,"")</f>
        <v/>
      </c>
      <c r="C866" s="26" t="str">
        <f>IF(A866&lt;&gt;"",IF(Qualification!E876=TRUE,INDEX(codesex,MATCH(Qualification!D876,libsex,0)),Qualification!D876),"")</f>
        <v/>
      </c>
      <c r="D866" s="104" t="str">
        <f>IF(OR(A866="",ISBLANK(Qualification!F876)),"",Qualification!F876)</f>
        <v/>
      </c>
      <c r="E866" s="26" t="str">
        <f>IF(A866&lt;&gt;"",IF(Qualification!I876=TRUE,IF(INDEX(codegem,MATCH(Qualification!H876,libgem,0))&lt;8000,INDEX(codegem,MATCH(Qualification!H876,libgem,0)),""),Qualification!H876),"")</f>
        <v/>
      </c>
      <c r="F866" s="26" t="str">
        <f>IF(A866&lt;&gt;"",IF(Qualification!I876=TRUE,INDEX(codegemhist,MATCH(Qualification!H876,libgem,0)),""),"")</f>
        <v/>
      </c>
      <c r="G866" s="26" t="str">
        <f>IF(A866&lt;&gt;"",IF(Qualification!I876=TRUE,IF(INDEX(codegem,MATCH(Qualification!H876,libgem,0))&gt;=8000,INDEX(codegem,MATCH(Qualification!H876,libgem,0)),""),Qualification!H876),"")</f>
        <v/>
      </c>
      <c r="H866" s="26" t="str">
        <f>IF(A866&lt;&gt;"",IF(Qualification!Y876=TRUE,INDEX(libcatidinst,MATCH(Qualification!P876,libinst,0)),""),"")</f>
        <v/>
      </c>
      <c r="I866" s="26" t="str">
        <f>IF(OR(A866="",ISBLANK(Qualification!P876)),"",IF(Qualification!Y876=TRUE,INDEX(codeinst,MATCH(Qualification!P876,libinst,0)),Qualification!P876))</f>
        <v/>
      </c>
      <c r="J866" s="26" t="str">
        <f>IF(OR(A866="",ISBLANK(Qualification!Q876)),"",IF(Qualification!Z876=TRUE,INDEX(codetform,MATCH(Qualification!Q876,libtform,0)),Qualification!Q876))</f>
        <v/>
      </c>
      <c r="K866" s="26" t="str">
        <f t="shared" si="13"/>
        <v/>
      </c>
      <c r="L866" s="104" t="str">
        <f>IF(OR(A866="",ISBLANK(Qualification!R876)),"",Qualification!R876)</f>
        <v/>
      </c>
      <c r="M866" s="50" t="str">
        <f>IF(OR(A866="",ISBLANK(Qualification!S876)),"",Qualification!S876)</f>
        <v/>
      </c>
      <c r="N866" s="50" t="str">
        <f>IF(OR(A866="",ISBLANK(Qualification!T876)),"",IF(Qualification!AC876=TRUE,INDEX(coderesult,MATCH(Qualification!T876,libresult,0)),Qualification!T876))</f>
        <v/>
      </c>
      <c r="O866" s="50" t="str">
        <f>IF(OR(A866="",ISBLANK(Qualification!U876),Qualification!U876="-"),"",IF(ISNA(MATCH(Qualification!U876,libtwolang,0)),Qualification!U876,IF(Qualification!AC876=TRUE,INDEX(codetwolang,MATCH(Qualification!U876,libtwolang,0)),Qualification!U876)))</f>
        <v/>
      </c>
      <c r="P866" s="50" t="str">
        <f>IF(OR(A866="",ISBLANK(Qualification!V876)),"",Qualification!V876)</f>
        <v/>
      </c>
    </row>
    <row r="867" spans="1:16">
      <c r="A867" s="26" t="str">
        <f>IF(Qualification!$A877&lt;&gt;"",IF(Qualification!C877&lt;&gt;"",IF(Qualification!C877="LOC.ID",CONCATENATE("LOC.",Qualification!AG$12),Qualification!C877),""),"")</f>
        <v/>
      </c>
      <c r="B867" s="51" t="str">
        <f>IF(A867&lt;&gt;"",Qualification!J877,"")</f>
        <v/>
      </c>
      <c r="C867" s="26" t="str">
        <f>IF(A867&lt;&gt;"",IF(Qualification!E877=TRUE,INDEX(codesex,MATCH(Qualification!D877,libsex,0)),Qualification!D877),"")</f>
        <v/>
      </c>
      <c r="D867" s="104" t="str">
        <f>IF(OR(A867="",ISBLANK(Qualification!F877)),"",Qualification!F877)</f>
        <v/>
      </c>
      <c r="E867" s="26" t="str">
        <f>IF(A867&lt;&gt;"",IF(Qualification!I877=TRUE,IF(INDEX(codegem,MATCH(Qualification!H877,libgem,0))&lt;8000,INDEX(codegem,MATCH(Qualification!H877,libgem,0)),""),Qualification!H877),"")</f>
        <v/>
      </c>
      <c r="F867" s="26" t="str">
        <f>IF(A867&lt;&gt;"",IF(Qualification!I877=TRUE,INDEX(codegemhist,MATCH(Qualification!H877,libgem,0)),""),"")</f>
        <v/>
      </c>
      <c r="G867" s="26" t="str">
        <f>IF(A867&lt;&gt;"",IF(Qualification!I877=TRUE,IF(INDEX(codegem,MATCH(Qualification!H877,libgem,0))&gt;=8000,INDEX(codegem,MATCH(Qualification!H877,libgem,0)),""),Qualification!H877),"")</f>
        <v/>
      </c>
      <c r="H867" s="26" t="str">
        <f>IF(A867&lt;&gt;"",IF(Qualification!Y877=TRUE,INDEX(libcatidinst,MATCH(Qualification!P877,libinst,0)),""),"")</f>
        <v/>
      </c>
      <c r="I867" s="26" t="str">
        <f>IF(OR(A867="",ISBLANK(Qualification!P877)),"",IF(Qualification!Y877=TRUE,INDEX(codeinst,MATCH(Qualification!P877,libinst,0)),Qualification!P877))</f>
        <v/>
      </c>
      <c r="J867" s="26" t="str">
        <f>IF(OR(A867="",ISBLANK(Qualification!Q877)),"",IF(Qualification!Z877=TRUE,INDEX(codetform,MATCH(Qualification!Q877,libtform,0)),Qualification!Q877))</f>
        <v/>
      </c>
      <c r="K867" s="26" t="str">
        <f t="shared" si="13"/>
        <v/>
      </c>
      <c r="L867" s="104" t="str">
        <f>IF(OR(A867="",ISBLANK(Qualification!R877)),"",Qualification!R877)</f>
        <v/>
      </c>
      <c r="M867" s="50" t="str">
        <f>IF(OR(A867="",ISBLANK(Qualification!S877)),"",Qualification!S877)</f>
        <v/>
      </c>
      <c r="N867" s="50" t="str">
        <f>IF(OR(A867="",ISBLANK(Qualification!T877)),"",IF(Qualification!AC877=TRUE,INDEX(coderesult,MATCH(Qualification!T877,libresult,0)),Qualification!T877))</f>
        <v/>
      </c>
      <c r="O867" s="50" t="str">
        <f>IF(OR(A867="",ISBLANK(Qualification!U877),Qualification!U877="-"),"",IF(ISNA(MATCH(Qualification!U877,libtwolang,0)),Qualification!U877,IF(Qualification!AC877=TRUE,INDEX(codetwolang,MATCH(Qualification!U877,libtwolang,0)),Qualification!U877)))</f>
        <v/>
      </c>
      <c r="P867" s="50" t="str">
        <f>IF(OR(A867="",ISBLANK(Qualification!V877)),"",Qualification!V877)</f>
        <v/>
      </c>
    </row>
    <row r="868" spans="1:16">
      <c r="A868" s="26" t="str">
        <f>IF(Qualification!$A878&lt;&gt;"",IF(Qualification!C878&lt;&gt;"",IF(Qualification!C878="LOC.ID",CONCATENATE("LOC.",Qualification!AG$12),Qualification!C878),""),"")</f>
        <v/>
      </c>
      <c r="B868" s="51" t="str">
        <f>IF(A868&lt;&gt;"",Qualification!J878,"")</f>
        <v/>
      </c>
      <c r="C868" s="26" t="str">
        <f>IF(A868&lt;&gt;"",IF(Qualification!E878=TRUE,INDEX(codesex,MATCH(Qualification!D878,libsex,0)),Qualification!D878),"")</f>
        <v/>
      </c>
      <c r="D868" s="104" t="str">
        <f>IF(OR(A868="",ISBLANK(Qualification!F878)),"",Qualification!F878)</f>
        <v/>
      </c>
      <c r="E868" s="26" t="str">
        <f>IF(A868&lt;&gt;"",IF(Qualification!I878=TRUE,IF(INDEX(codegem,MATCH(Qualification!H878,libgem,0))&lt;8000,INDEX(codegem,MATCH(Qualification!H878,libgem,0)),""),Qualification!H878),"")</f>
        <v/>
      </c>
      <c r="F868" s="26" t="str">
        <f>IF(A868&lt;&gt;"",IF(Qualification!I878=TRUE,INDEX(codegemhist,MATCH(Qualification!H878,libgem,0)),""),"")</f>
        <v/>
      </c>
      <c r="G868" s="26" t="str">
        <f>IF(A868&lt;&gt;"",IF(Qualification!I878=TRUE,IF(INDEX(codegem,MATCH(Qualification!H878,libgem,0))&gt;=8000,INDEX(codegem,MATCH(Qualification!H878,libgem,0)),""),Qualification!H878),"")</f>
        <v/>
      </c>
      <c r="H868" s="26" t="str">
        <f>IF(A868&lt;&gt;"",IF(Qualification!Y878=TRUE,INDEX(libcatidinst,MATCH(Qualification!P878,libinst,0)),""),"")</f>
        <v/>
      </c>
      <c r="I868" s="26" t="str">
        <f>IF(OR(A868="",ISBLANK(Qualification!P878)),"",IF(Qualification!Y878=TRUE,INDEX(codeinst,MATCH(Qualification!P878,libinst,0)),Qualification!P878))</f>
        <v/>
      </c>
      <c r="J868" s="26" t="str">
        <f>IF(OR(A868="",ISBLANK(Qualification!Q878)),"",IF(Qualification!Z878=TRUE,INDEX(codetform,MATCH(Qualification!Q878,libtform,0)),Qualification!Q878))</f>
        <v/>
      </c>
      <c r="K868" s="26" t="str">
        <f t="shared" si="13"/>
        <v/>
      </c>
      <c r="L868" s="104" t="str">
        <f>IF(OR(A868="",ISBLANK(Qualification!R878)),"",Qualification!R878)</f>
        <v/>
      </c>
      <c r="M868" s="50" t="str">
        <f>IF(OR(A868="",ISBLANK(Qualification!S878)),"",Qualification!S878)</f>
        <v/>
      </c>
      <c r="N868" s="50" t="str">
        <f>IF(OR(A868="",ISBLANK(Qualification!T878)),"",IF(Qualification!AC878=TRUE,INDEX(coderesult,MATCH(Qualification!T878,libresult,0)),Qualification!T878))</f>
        <v/>
      </c>
      <c r="O868" s="50" t="str">
        <f>IF(OR(A868="",ISBLANK(Qualification!U878),Qualification!U878="-"),"",IF(ISNA(MATCH(Qualification!U878,libtwolang,0)),Qualification!U878,IF(Qualification!AC878=TRUE,INDEX(codetwolang,MATCH(Qualification!U878,libtwolang,0)),Qualification!U878)))</f>
        <v/>
      </c>
      <c r="P868" s="50" t="str">
        <f>IF(OR(A868="",ISBLANK(Qualification!V878)),"",Qualification!V878)</f>
        <v/>
      </c>
    </row>
    <row r="869" spans="1:16">
      <c r="A869" s="26" t="str">
        <f>IF(Qualification!$A879&lt;&gt;"",IF(Qualification!C879&lt;&gt;"",IF(Qualification!C879="LOC.ID",CONCATENATE("LOC.",Qualification!AG$12),Qualification!C879),""),"")</f>
        <v/>
      </c>
      <c r="B869" s="51" t="str">
        <f>IF(A869&lt;&gt;"",Qualification!J879,"")</f>
        <v/>
      </c>
      <c r="C869" s="26" t="str">
        <f>IF(A869&lt;&gt;"",IF(Qualification!E879=TRUE,INDEX(codesex,MATCH(Qualification!D879,libsex,0)),Qualification!D879),"")</f>
        <v/>
      </c>
      <c r="D869" s="104" t="str">
        <f>IF(OR(A869="",ISBLANK(Qualification!F879)),"",Qualification!F879)</f>
        <v/>
      </c>
      <c r="E869" s="26" t="str">
        <f>IF(A869&lt;&gt;"",IF(Qualification!I879=TRUE,IF(INDEX(codegem,MATCH(Qualification!H879,libgem,0))&lt;8000,INDEX(codegem,MATCH(Qualification!H879,libgem,0)),""),Qualification!H879),"")</f>
        <v/>
      </c>
      <c r="F869" s="26" t="str">
        <f>IF(A869&lt;&gt;"",IF(Qualification!I879=TRUE,INDEX(codegemhist,MATCH(Qualification!H879,libgem,0)),""),"")</f>
        <v/>
      </c>
      <c r="G869" s="26" t="str">
        <f>IF(A869&lt;&gt;"",IF(Qualification!I879=TRUE,IF(INDEX(codegem,MATCH(Qualification!H879,libgem,0))&gt;=8000,INDEX(codegem,MATCH(Qualification!H879,libgem,0)),""),Qualification!H879),"")</f>
        <v/>
      </c>
      <c r="H869" s="26" t="str">
        <f>IF(A869&lt;&gt;"",IF(Qualification!Y879=TRUE,INDEX(libcatidinst,MATCH(Qualification!P879,libinst,0)),""),"")</f>
        <v/>
      </c>
      <c r="I869" s="26" t="str">
        <f>IF(OR(A869="",ISBLANK(Qualification!P879)),"",IF(Qualification!Y879=TRUE,INDEX(codeinst,MATCH(Qualification!P879,libinst,0)),Qualification!P879))</f>
        <v/>
      </c>
      <c r="J869" s="26" t="str">
        <f>IF(OR(A869="",ISBLANK(Qualification!Q879)),"",IF(Qualification!Z879=TRUE,INDEX(codetform,MATCH(Qualification!Q879,libtform,0)),Qualification!Q879))</f>
        <v/>
      </c>
      <c r="K869" s="26" t="str">
        <f t="shared" si="13"/>
        <v/>
      </c>
      <c r="L869" s="104" t="str">
        <f>IF(OR(A869="",ISBLANK(Qualification!R879)),"",Qualification!R879)</f>
        <v/>
      </c>
      <c r="M869" s="50" t="str">
        <f>IF(OR(A869="",ISBLANK(Qualification!S879)),"",Qualification!S879)</f>
        <v/>
      </c>
      <c r="N869" s="50" t="str">
        <f>IF(OR(A869="",ISBLANK(Qualification!T879)),"",IF(Qualification!AC879=TRUE,INDEX(coderesult,MATCH(Qualification!T879,libresult,0)),Qualification!T879))</f>
        <v/>
      </c>
      <c r="O869" s="50" t="str">
        <f>IF(OR(A869="",ISBLANK(Qualification!U879),Qualification!U879="-"),"",IF(ISNA(MATCH(Qualification!U879,libtwolang,0)),Qualification!U879,IF(Qualification!AC879=TRUE,INDEX(codetwolang,MATCH(Qualification!U879,libtwolang,0)),Qualification!U879)))</f>
        <v/>
      </c>
      <c r="P869" s="50" t="str">
        <f>IF(OR(A869="",ISBLANK(Qualification!V879)),"",Qualification!V879)</f>
        <v/>
      </c>
    </row>
    <row r="870" spans="1:16">
      <c r="A870" s="26" t="str">
        <f>IF(Qualification!$A880&lt;&gt;"",IF(Qualification!C880&lt;&gt;"",IF(Qualification!C880="LOC.ID",CONCATENATE("LOC.",Qualification!AG$12),Qualification!C880),""),"")</f>
        <v/>
      </c>
      <c r="B870" s="51" t="str">
        <f>IF(A870&lt;&gt;"",Qualification!J880,"")</f>
        <v/>
      </c>
      <c r="C870" s="26" t="str">
        <f>IF(A870&lt;&gt;"",IF(Qualification!E880=TRUE,INDEX(codesex,MATCH(Qualification!D880,libsex,0)),Qualification!D880),"")</f>
        <v/>
      </c>
      <c r="D870" s="104" t="str">
        <f>IF(OR(A870="",ISBLANK(Qualification!F880)),"",Qualification!F880)</f>
        <v/>
      </c>
      <c r="E870" s="26" t="str">
        <f>IF(A870&lt;&gt;"",IF(Qualification!I880=TRUE,IF(INDEX(codegem,MATCH(Qualification!H880,libgem,0))&lt;8000,INDEX(codegem,MATCH(Qualification!H880,libgem,0)),""),Qualification!H880),"")</f>
        <v/>
      </c>
      <c r="F870" s="26" t="str">
        <f>IF(A870&lt;&gt;"",IF(Qualification!I880=TRUE,INDEX(codegemhist,MATCH(Qualification!H880,libgem,0)),""),"")</f>
        <v/>
      </c>
      <c r="G870" s="26" t="str">
        <f>IF(A870&lt;&gt;"",IF(Qualification!I880=TRUE,IF(INDEX(codegem,MATCH(Qualification!H880,libgem,0))&gt;=8000,INDEX(codegem,MATCH(Qualification!H880,libgem,0)),""),Qualification!H880),"")</f>
        <v/>
      </c>
      <c r="H870" s="26" t="str">
        <f>IF(A870&lt;&gt;"",IF(Qualification!Y880=TRUE,INDEX(libcatidinst,MATCH(Qualification!P880,libinst,0)),""),"")</f>
        <v/>
      </c>
      <c r="I870" s="26" t="str">
        <f>IF(OR(A870="",ISBLANK(Qualification!P880)),"",IF(Qualification!Y880=TRUE,INDEX(codeinst,MATCH(Qualification!P880,libinst,0)),Qualification!P880))</f>
        <v/>
      </c>
      <c r="J870" s="26" t="str">
        <f>IF(OR(A870="",ISBLANK(Qualification!Q880)),"",IF(Qualification!Z880=TRUE,INDEX(codetform,MATCH(Qualification!Q880,libtform,0)),Qualification!Q880))</f>
        <v/>
      </c>
      <c r="K870" s="26" t="str">
        <f t="shared" si="13"/>
        <v/>
      </c>
      <c r="L870" s="104" t="str">
        <f>IF(OR(A870="",ISBLANK(Qualification!R880)),"",Qualification!R880)</f>
        <v/>
      </c>
      <c r="M870" s="50" t="str">
        <f>IF(OR(A870="",ISBLANK(Qualification!S880)),"",Qualification!S880)</f>
        <v/>
      </c>
      <c r="N870" s="50" t="str">
        <f>IF(OR(A870="",ISBLANK(Qualification!T880)),"",IF(Qualification!AC880=TRUE,INDEX(coderesult,MATCH(Qualification!T880,libresult,0)),Qualification!T880))</f>
        <v/>
      </c>
      <c r="O870" s="50" t="str">
        <f>IF(OR(A870="",ISBLANK(Qualification!U880),Qualification!U880="-"),"",IF(ISNA(MATCH(Qualification!U880,libtwolang,0)),Qualification!U880,IF(Qualification!AC880=TRUE,INDEX(codetwolang,MATCH(Qualification!U880,libtwolang,0)),Qualification!U880)))</f>
        <v/>
      </c>
      <c r="P870" s="50" t="str">
        <f>IF(OR(A870="",ISBLANK(Qualification!V880)),"",Qualification!V880)</f>
        <v/>
      </c>
    </row>
    <row r="871" spans="1:16">
      <c r="A871" s="26" t="str">
        <f>IF(Qualification!$A881&lt;&gt;"",IF(Qualification!C881&lt;&gt;"",IF(Qualification!C881="LOC.ID",CONCATENATE("LOC.",Qualification!AG$12),Qualification!C881),""),"")</f>
        <v/>
      </c>
      <c r="B871" s="51" t="str">
        <f>IF(A871&lt;&gt;"",Qualification!J881,"")</f>
        <v/>
      </c>
      <c r="C871" s="26" t="str">
        <f>IF(A871&lt;&gt;"",IF(Qualification!E881=TRUE,INDEX(codesex,MATCH(Qualification!D881,libsex,0)),Qualification!D881),"")</f>
        <v/>
      </c>
      <c r="D871" s="104" t="str">
        <f>IF(OR(A871="",ISBLANK(Qualification!F881)),"",Qualification!F881)</f>
        <v/>
      </c>
      <c r="E871" s="26" t="str">
        <f>IF(A871&lt;&gt;"",IF(Qualification!I881=TRUE,IF(INDEX(codegem,MATCH(Qualification!H881,libgem,0))&lt;8000,INDEX(codegem,MATCH(Qualification!H881,libgem,0)),""),Qualification!H881),"")</f>
        <v/>
      </c>
      <c r="F871" s="26" t="str">
        <f>IF(A871&lt;&gt;"",IF(Qualification!I881=TRUE,INDEX(codegemhist,MATCH(Qualification!H881,libgem,0)),""),"")</f>
        <v/>
      </c>
      <c r="G871" s="26" t="str">
        <f>IF(A871&lt;&gt;"",IF(Qualification!I881=TRUE,IF(INDEX(codegem,MATCH(Qualification!H881,libgem,0))&gt;=8000,INDEX(codegem,MATCH(Qualification!H881,libgem,0)),""),Qualification!H881),"")</f>
        <v/>
      </c>
      <c r="H871" s="26" t="str">
        <f>IF(A871&lt;&gt;"",IF(Qualification!Y881=TRUE,INDEX(libcatidinst,MATCH(Qualification!P881,libinst,0)),""),"")</f>
        <v/>
      </c>
      <c r="I871" s="26" t="str">
        <f>IF(OR(A871="",ISBLANK(Qualification!P881)),"",IF(Qualification!Y881=TRUE,INDEX(codeinst,MATCH(Qualification!P881,libinst,0)),Qualification!P881))</f>
        <v/>
      </c>
      <c r="J871" s="26" t="str">
        <f>IF(OR(A871="",ISBLANK(Qualification!Q881)),"",IF(Qualification!Z881=TRUE,INDEX(codetform,MATCH(Qualification!Q881,libtform,0)),Qualification!Q881))</f>
        <v/>
      </c>
      <c r="K871" s="26" t="str">
        <f t="shared" si="13"/>
        <v/>
      </c>
      <c r="L871" s="104" t="str">
        <f>IF(OR(A871="",ISBLANK(Qualification!R881)),"",Qualification!R881)</f>
        <v/>
      </c>
      <c r="M871" s="50" t="str">
        <f>IF(OR(A871="",ISBLANK(Qualification!S881)),"",Qualification!S881)</f>
        <v/>
      </c>
      <c r="N871" s="50" t="str">
        <f>IF(OR(A871="",ISBLANK(Qualification!T881)),"",IF(Qualification!AC881=TRUE,INDEX(coderesult,MATCH(Qualification!T881,libresult,0)),Qualification!T881))</f>
        <v/>
      </c>
      <c r="O871" s="50" t="str">
        <f>IF(OR(A871="",ISBLANK(Qualification!U881),Qualification!U881="-"),"",IF(ISNA(MATCH(Qualification!U881,libtwolang,0)),Qualification!U881,IF(Qualification!AC881=TRUE,INDEX(codetwolang,MATCH(Qualification!U881,libtwolang,0)),Qualification!U881)))</f>
        <v/>
      </c>
      <c r="P871" s="50" t="str">
        <f>IF(OR(A871="",ISBLANK(Qualification!V881)),"",Qualification!V881)</f>
        <v/>
      </c>
    </row>
    <row r="872" spans="1:16">
      <c r="A872" s="26" t="str">
        <f>IF(Qualification!$A882&lt;&gt;"",IF(Qualification!C882&lt;&gt;"",IF(Qualification!C882="LOC.ID",CONCATENATE("LOC.",Qualification!AG$12),Qualification!C882),""),"")</f>
        <v/>
      </c>
      <c r="B872" s="51" t="str">
        <f>IF(A872&lt;&gt;"",Qualification!J882,"")</f>
        <v/>
      </c>
      <c r="C872" s="26" t="str">
        <f>IF(A872&lt;&gt;"",IF(Qualification!E882=TRUE,INDEX(codesex,MATCH(Qualification!D882,libsex,0)),Qualification!D882),"")</f>
        <v/>
      </c>
      <c r="D872" s="104" t="str">
        <f>IF(OR(A872="",ISBLANK(Qualification!F882)),"",Qualification!F882)</f>
        <v/>
      </c>
      <c r="E872" s="26" t="str">
        <f>IF(A872&lt;&gt;"",IF(Qualification!I882=TRUE,IF(INDEX(codegem,MATCH(Qualification!H882,libgem,0))&lt;8000,INDEX(codegem,MATCH(Qualification!H882,libgem,0)),""),Qualification!H882),"")</f>
        <v/>
      </c>
      <c r="F872" s="26" t="str">
        <f>IF(A872&lt;&gt;"",IF(Qualification!I882=TRUE,INDEX(codegemhist,MATCH(Qualification!H882,libgem,0)),""),"")</f>
        <v/>
      </c>
      <c r="G872" s="26" t="str">
        <f>IF(A872&lt;&gt;"",IF(Qualification!I882=TRUE,IF(INDEX(codegem,MATCH(Qualification!H882,libgem,0))&gt;=8000,INDEX(codegem,MATCH(Qualification!H882,libgem,0)),""),Qualification!H882),"")</f>
        <v/>
      </c>
      <c r="H872" s="26" t="str">
        <f>IF(A872&lt;&gt;"",IF(Qualification!Y882=TRUE,INDEX(libcatidinst,MATCH(Qualification!P882,libinst,0)),""),"")</f>
        <v/>
      </c>
      <c r="I872" s="26" t="str">
        <f>IF(OR(A872="",ISBLANK(Qualification!P882)),"",IF(Qualification!Y882=TRUE,INDEX(codeinst,MATCH(Qualification!P882,libinst,0)),Qualification!P882))</f>
        <v/>
      </c>
      <c r="J872" s="26" t="str">
        <f>IF(OR(A872="",ISBLANK(Qualification!Q882)),"",IF(Qualification!Z882=TRUE,INDEX(codetform,MATCH(Qualification!Q882,libtform,0)),Qualification!Q882))</f>
        <v/>
      </c>
      <c r="K872" s="26" t="str">
        <f t="shared" si="13"/>
        <v/>
      </c>
      <c r="L872" s="104" t="str">
        <f>IF(OR(A872="",ISBLANK(Qualification!R882)),"",Qualification!R882)</f>
        <v/>
      </c>
      <c r="M872" s="50" t="str">
        <f>IF(OR(A872="",ISBLANK(Qualification!S882)),"",Qualification!S882)</f>
        <v/>
      </c>
      <c r="N872" s="50" t="str">
        <f>IF(OR(A872="",ISBLANK(Qualification!T882)),"",IF(Qualification!AC882=TRUE,INDEX(coderesult,MATCH(Qualification!T882,libresult,0)),Qualification!T882))</f>
        <v/>
      </c>
      <c r="O872" s="50" t="str">
        <f>IF(OR(A872="",ISBLANK(Qualification!U882),Qualification!U882="-"),"",IF(ISNA(MATCH(Qualification!U882,libtwolang,0)),Qualification!U882,IF(Qualification!AC882=TRUE,INDEX(codetwolang,MATCH(Qualification!U882,libtwolang,0)),Qualification!U882)))</f>
        <v/>
      </c>
      <c r="P872" s="50" t="str">
        <f>IF(OR(A872="",ISBLANK(Qualification!V882)),"",Qualification!V882)</f>
        <v/>
      </c>
    </row>
    <row r="873" spans="1:16">
      <c r="A873" s="26" t="str">
        <f>IF(Qualification!$A883&lt;&gt;"",IF(Qualification!C883&lt;&gt;"",IF(Qualification!C883="LOC.ID",CONCATENATE("LOC.",Qualification!AG$12),Qualification!C883),""),"")</f>
        <v/>
      </c>
      <c r="B873" s="51" t="str">
        <f>IF(A873&lt;&gt;"",Qualification!J883,"")</f>
        <v/>
      </c>
      <c r="C873" s="26" t="str">
        <f>IF(A873&lt;&gt;"",IF(Qualification!E883=TRUE,INDEX(codesex,MATCH(Qualification!D883,libsex,0)),Qualification!D883),"")</f>
        <v/>
      </c>
      <c r="D873" s="104" t="str">
        <f>IF(OR(A873="",ISBLANK(Qualification!F883)),"",Qualification!F883)</f>
        <v/>
      </c>
      <c r="E873" s="26" t="str">
        <f>IF(A873&lt;&gt;"",IF(Qualification!I883=TRUE,IF(INDEX(codegem,MATCH(Qualification!H883,libgem,0))&lt;8000,INDEX(codegem,MATCH(Qualification!H883,libgem,0)),""),Qualification!H883),"")</f>
        <v/>
      </c>
      <c r="F873" s="26" t="str">
        <f>IF(A873&lt;&gt;"",IF(Qualification!I883=TRUE,INDEX(codegemhist,MATCH(Qualification!H883,libgem,0)),""),"")</f>
        <v/>
      </c>
      <c r="G873" s="26" t="str">
        <f>IF(A873&lt;&gt;"",IF(Qualification!I883=TRUE,IF(INDEX(codegem,MATCH(Qualification!H883,libgem,0))&gt;=8000,INDEX(codegem,MATCH(Qualification!H883,libgem,0)),""),Qualification!H883),"")</f>
        <v/>
      </c>
      <c r="H873" s="26" t="str">
        <f>IF(A873&lt;&gt;"",IF(Qualification!Y883=TRUE,INDEX(libcatidinst,MATCH(Qualification!P883,libinst,0)),""),"")</f>
        <v/>
      </c>
      <c r="I873" s="26" t="str">
        <f>IF(OR(A873="",ISBLANK(Qualification!P883)),"",IF(Qualification!Y883=TRUE,INDEX(codeinst,MATCH(Qualification!P883,libinst,0)),Qualification!P883))</f>
        <v/>
      </c>
      <c r="J873" s="26" t="str">
        <f>IF(OR(A873="",ISBLANK(Qualification!Q883)),"",IF(Qualification!Z883=TRUE,INDEX(codetform,MATCH(Qualification!Q883,libtform,0)),Qualification!Q883))</f>
        <v/>
      </c>
      <c r="K873" s="26" t="str">
        <f t="shared" si="13"/>
        <v/>
      </c>
      <c r="L873" s="104" t="str">
        <f>IF(OR(A873="",ISBLANK(Qualification!R883)),"",Qualification!R883)</f>
        <v/>
      </c>
      <c r="M873" s="50" t="str">
        <f>IF(OR(A873="",ISBLANK(Qualification!S883)),"",Qualification!S883)</f>
        <v/>
      </c>
      <c r="N873" s="50" t="str">
        <f>IF(OR(A873="",ISBLANK(Qualification!T883)),"",IF(Qualification!AC883=TRUE,INDEX(coderesult,MATCH(Qualification!T883,libresult,0)),Qualification!T883))</f>
        <v/>
      </c>
      <c r="O873" s="50" t="str">
        <f>IF(OR(A873="",ISBLANK(Qualification!U883),Qualification!U883="-"),"",IF(ISNA(MATCH(Qualification!U883,libtwolang,0)),Qualification!U883,IF(Qualification!AC883=TRUE,INDEX(codetwolang,MATCH(Qualification!U883,libtwolang,0)),Qualification!U883)))</f>
        <v/>
      </c>
      <c r="P873" s="50" t="str">
        <f>IF(OR(A873="",ISBLANK(Qualification!V883)),"",Qualification!V883)</f>
        <v/>
      </c>
    </row>
    <row r="874" spans="1:16">
      <c r="A874" s="26" t="str">
        <f>IF(Qualification!$A884&lt;&gt;"",IF(Qualification!C884&lt;&gt;"",IF(Qualification!C884="LOC.ID",CONCATENATE("LOC.",Qualification!AG$12),Qualification!C884),""),"")</f>
        <v/>
      </c>
      <c r="B874" s="51" t="str">
        <f>IF(A874&lt;&gt;"",Qualification!J884,"")</f>
        <v/>
      </c>
      <c r="C874" s="26" t="str">
        <f>IF(A874&lt;&gt;"",IF(Qualification!E884=TRUE,INDEX(codesex,MATCH(Qualification!D884,libsex,0)),Qualification!D884),"")</f>
        <v/>
      </c>
      <c r="D874" s="104" t="str">
        <f>IF(OR(A874="",ISBLANK(Qualification!F884)),"",Qualification!F884)</f>
        <v/>
      </c>
      <c r="E874" s="26" t="str">
        <f>IF(A874&lt;&gt;"",IF(Qualification!I884=TRUE,IF(INDEX(codegem,MATCH(Qualification!H884,libgem,0))&lt;8000,INDEX(codegem,MATCH(Qualification!H884,libgem,0)),""),Qualification!H884),"")</f>
        <v/>
      </c>
      <c r="F874" s="26" t="str">
        <f>IF(A874&lt;&gt;"",IF(Qualification!I884=TRUE,INDEX(codegemhist,MATCH(Qualification!H884,libgem,0)),""),"")</f>
        <v/>
      </c>
      <c r="G874" s="26" t="str">
        <f>IF(A874&lt;&gt;"",IF(Qualification!I884=TRUE,IF(INDEX(codegem,MATCH(Qualification!H884,libgem,0))&gt;=8000,INDEX(codegem,MATCH(Qualification!H884,libgem,0)),""),Qualification!H884),"")</f>
        <v/>
      </c>
      <c r="H874" s="26" t="str">
        <f>IF(A874&lt;&gt;"",IF(Qualification!Y884=TRUE,INDEX(libcatidinst,MATCH(Qualification!P884,libinst,0)),""),"")</f>
        <v/>
      </c>
      <c r="I874" s="26" t="str">
        <f>IF(OR(A874="",ISBLANK(Qualification!P884)),"",IF(Qualification!Y884=TRUE,INDEX(codeinst,MATCH(Qualification!P884,libinst,0)),Qualification!P884))</f>
        <v/>
      </c>
      <c r="J874" s="26" t="str">
        <f>IF(OR(A874="",ISBLANK(Qualification!Q884)),"",IF(Qualification!Z884=TRUE,INDEX(codetform,MATCH(Qualification!Q884,libtform,0)),Qualification!Q884))</f>
        <v/>
      </c>
      <c r="K874" s="26" t="str">
        <f t="shared" si="13"/>
        <v/>
      </c>
      <c r="L874" s="104" t="str">
        <f>IF(OR(A874="",ISBLANK(Qualification!R884)),"",Qualification!R884)</f>
        <v/>
      </c>
      <c r="M874" s="50" t="str">
        <f>IF(OR(A874="",ISBLANK(Qualification!S884)),"",Qualification!S884)</f>
        <v/>
      </c>
      <c r="N874" s="50" t="str">
        <f>IF(OR(A874="",ISBLANK(Qualification!T884)),"",IF(Qualification!AC884=TRUE,INDEX(coderesult,MATCH(Qualification!T884,libresult,0)),Qualification!T884))</f>
        <v/>
      </c>
      <c r="O874" s="50" t="str">
        <f>IF(OR(A874="",ISBLANK(Qualification!U884),Qualification!U884="-"),"",IF(ISNA(MATCH(Qualification!U884,libtwolang,0)),Qualification!U884,IF(Qualification!AC884=TRUE,INDEX(codetwolang,MATCH(Qualification!U884,libtwolang,0)),Qualification!U884)))</f>
        <v/>
      </c>
      <c r="P874" s="50" t="str">
        <f>IF(OR(A874="",ISBLANK(Qualification!V884)),"",Qualification!V884)</f>
        <v/>
      </c>
    </row>
    <row r="875" spans="1:16">
      <c r="A875" s="26" t="str">
        <f>IF(Qualification!$A885&lt;&gt;"",IF(Qualification!C885&lt;&gt;"",IF(Qualification!C885="LOC.ID",CONCATENATE("LOC.",Qualification!AG$12),Qualification!C885),""),"")</f>
        <v/>
      </c>
      <c r="B875" s="51" t="str">
        <f>IF(A875&lt;&gt;"",Qualification!J885,"")</f>
        <v/>
      </c>
      <c r="C875" s="26" t="str">
        <f>IF(A875&lt;&gt;"",IF(Qualification!E885=TRUE,INDEX(codesex,MATCH(Qualification!D885,libsex,0)),Qualification!D885),"")</f>
        <v/>
      </c>
      <c r="D875" s="104" t="str">
        <f>IF(OR(A875="",ISBLANK(Qualification!F885)),"",Qualification!F885)</f>
        <v/>
      </c>
      <c r="E875" s="26" t="str">
        <f>IF(A875&lt;&gt;"",IF(Qualification!I885=TRUE,IF(INDEX(codegem,MATCH(Qualification!H885,libgem,0))&lt;8000,INDEX(codegem,MATCH(Qualification!H885,libgem,0)),""),Qualification!H885),"")</f>
        <v/>
      </c>
      <c r="F875" s="26" t="str">
        <f>IF(A875&lt;&gt;"",IF(Qualification!I885=TRUE,INDEX(codegemhist,MATCH(Qualification!H885,libgem,0)),""),"")</f>
        <v/>
      </c>
      <c r="G875" s="26" t="str">
        <f>IF(A875&lt;&gt;"",IF(Qualification!I885=TRUE,IF(INDEX(codegem,MATCH(Qualification!H885,libgem,0))&gt;=8000,INDEX(codegem,MATCH(Qualification!H885,libgem,0)),""),Qualification!H885),"")</f>
        <v/>
      </c>
      <c r="H875" s="26" t="str">
        <f>IF(A875&lt;&gt;"",IF(Qualification!Y885=TRUE,INDEX(libcatidinst,MATCH(Qualification!P885,libinst,0)),""),"")</f>
        <v/>
      </c>
      <c r="I875" s="26" t="str">
        <f>IF(OR(A875="",ISBLANK(Qualification!P885)),"",IF(Qualification!Y885=TRUE,INDEX(codeinst,MATCH(Qualification!P885,libinst,0)),Qualification!P885))</f>
        <v/>
      </c>
      <c r="J875" s="26" t="str">
        <f>IF(OR(A875="",ISBLANK(Qualification!Q885)),"",IF(Qualification!Z885=TRUE,INDEX(codetform,MATCH(Qualification!Q885,libtform,0)),Qualification!Q885))</f>
        <v/>
      </c>
      <c r="K875" s="26" t="str">
        <f t="shared" si="13"/>
        <v/>
      </c>
      <c r="L875" s="104" t="str">
        <f>IF(OR(A875="",ISBLANK(Qualification!R885)),"",Qualification!R885)</f>
        <v/>
      </c>
      <c r="M875" s="50" t="str">
        <f>IF(OR(A875="",ISBLANK(Qualification!S885)),"",Qualification!S885)</f>
        <v/>
      </c>
      <c r="N875" s="50" t="str">
        <f>IF(OR(A875="",ISBLANK(Qualification!T885)),"",IF(Qualification!AC885=TRUE,INDEX(coderesult,MATCH(Qualification!T885,libresult,0)),Qualification!T885))</f>
        <v/>
      </c>
      <c r="O875" s="50" t="str">
        <f>IF(OR(A875="",ISBLANK(Qualification!U885),Qualification!U885="-"),"",IF(ISNA(MATCH(Qualification!U885,libtwolang,0)),Qualification!U885,IF(Qualification!AC885=TRUE,INDEX(codetwolang,MATCH(Qualification!U885,libtwolang,0)),Qualification!U885)))</f>
        <v/>
      </c>
      <c r="P875" s="50" t="str">
        <f>IF(OR(A875="",ISBLANK(Qualification!V885)),"",Qualification!V885)</f>
        <v/>
      </c>
    </row>
    <row r="876" spans="1:16">
      <c r="A876" s="26" t="str">
        <f>IF(Qualification!$A886&lt;&gt;"",IF(Qualification!C886&lt;&gt;"",IF(Qualification!C886="LOC.ID",CONCATENATE("LOC.",Qualification!AG$12),Qualification!C886),""),"")</f>
        <v/>
      </c>
      <c r="B876" s="51" t="str">
        <f>IF(A876&lt;&gt;"",Qualification!J886,"")</f>
        <v/>
      </c>
      <c r="C876" s="26" t="str">
        <f>IF(A876&lt;&gt;"",IF(Qualification!E886=TRUE,INDEX(codesex,MATCH(Qualification!D886,libsex,0)),Qualification!D886),"")</f>
        <v/>
      </c>
      <c r="D876" s="104" t="str">
        <f>IF(OR(A876="",ISBLANK(Qualification!F886)),"",Qualification!F886)</f>
        <v/>
      </c>
      <c r="E876" s="26" t="str">
        <f>IF(A876&lt;&gt;"",IF(Qualification!I886=TRUE,IF(INDEX(codegem,MATCH(Qualification!H886,libgem,0))&lt;8000,INDEX(codegem,MATCH(Qualification!H886,libgem,0)),""),Qualification!H886),"")</f>
        <v/>
      </c>
      <c r="F876" s="26" t="str">
        <f>IF(A876&lt;&gt;"",IF(Qualification!I886=TRUE,INDEX(codegemhist,MATCH(Qualification!H886,libgem,0)),""),"")</f>
        <v/>
      </c>
      <c r="G876" s="26" t="str">
        <f>IF(A876&lt;&gt;"",IF(Qualification!I886=TRUE,IF(INDEX(codegem,MATCH(Qualification!H886,libgem,0))&gt;=8000,INDEX(codegem,MATCH(Qualification!H886,libgem,0)),""),Qualification!H886),"")</f>
        <v/>
      </c>
      <c r="H876" s="26" t="str">
        <f>IF(A876&lt;&gt;"",IF(Qualification!Y886=TRUE,INDEX(libcatidinst,MATCH(Qualification!P886,libinst,0)),""),"")</f>
        <v/>
      </c>
      <c r="I876" s="26" t="str">
        <f>IF(OR(A876="",ISBLANK(Qualification!P886)),"",IF(Qualification!Y886=TRUE,INDEX(codeinst,MATCH(Qualification!P886,libinst,0)),Qualification!P886))</f>
        <v/>
      </c>
      <c r="J876" s="26" t="str">
        <f>IF(OR(A876="",ISBLANK(Qualification!Q886)),"",IF(Qualification!Z886=TRUE,INDEX(codetform,MATCH(Qualification!Q886,libtform,0)),Qualification!Q886))</f>
        <v/>
      </c>
      <c r="K876" s="26" t="str">
        <f t="shared" si="13"/>
        <v/>
      </c>
      <c r="L876" s="104" t="str">
        <f>IF(OR(A876="",ISBLANK(Qualification!R886)),"",Qualification!R886)</f>
        <v/>
      </c>
      <c r="M876" s="50" t="str">
        <f>IF(OR(A876="",ISBLANK(Qualification!S886)),"",Qualification!S886)</f>
        <v/>
      </c>
      <c r="N876" s="50" t="str">
        <f>IF(OR(A876="",ISBLANK(Qualification!T886)),"",IF(Qualification!AC886=TRUE,INDEX(coderesult,MATCH(Qualification!T886,libresult,0)),Qualification!T886))</f>
        <v/>
      </c>
      <c r="O876" s="50" t="str">
        <f>IF(OR(A876="",ISBLANK(Qualification!U886),Qualification!U886="-"),"",IF(ISNA(MATCH(Qualification!U886,libtwolang,0)),Qualification!U886,IF(Qualification!AC886=TRUE,INDEX(codetwolang,MATCH(Qualification!U886,libtwolang,0)),Qualification!U886)))</f>
        <v/>
      </c>
      <c r="P876" s="50" t="str">
        <f>IF(OR(A876="",ISBLANK(Qualification!V886)),"",Qualification!V886)</f>
        <v/>
      </c>
    </row>
    <row r="877" spans="1:16">
      <c r="A877" s="26" t="str">
        <f>IF(Qualification!$A887&lt;&gt;"",IF(Qualification!C887&lt;&gt;"",IF(Qualification!C887="LOC.ID",CONCATENATE("LOC.",Qualification!AG$12),Qualification!C887),""),"")</f>
        <v/>
      </c>
      <c r="B877" s="51" t="str">
        <f>IF(A877&lt;&gt;"",Qualification!J887,"")</f>
        <v/>
      </c>
      <c r="C877" s="26" t="str">
        <f>IF(A877&lt;&gt;"",IF(Qualification!E887=TRUE,INDEX(codesex,MATCH(Qualification!D887,libsex,0)),Qualification!D887),"")</f>
        <v/>
      </c>
      <c r="D877" s="104" t="str">
        <f>IF(OR(A877="",ISBLANK(Qualification!F887)),"",Qualification!F887)</f>
        <v/>
      </c>
      <c r="E877" s="26" t="str">
        <f>IF(A877&lt;&gt;"",IF(Qualification!I887=TRUE,IF(INDEX(codegem,MATCH(Qualification!H887,libgem,0))&lt;8000,INDEX(codegem,MATCH(Qualification!H887,libgem,0)),""),Qualification!H887),"")</f>
        <v/>
      </c>
      <c r="F877" s="26" t="str">
        <f>IF(A877&lt;&gt;"",IF(Qualification!I887=TRUE,INDEX(codegemhist,MATCH(Qualification!H887,libgem,0)),""),"")</f>
        <v/>
      </c>
      <c r="G877" s="26" t="str">
        <f>IF(A877&lt;&gt;"",IF(Qualification!I887=TRUE,IF(INDEX(codegem,MATCH(Qualification!H887,libgem,0))&gt;=8000,INDEX(codegem,MATCH(Qualification!H887,libgem,0)),""),Qualification!H887),"")</f>
        <v/>
      </c>
      <c r="H877" s="26" t="str">
        <f>IF(A877&lt;&gt;"",IF(Qualification!Y887=TRUE,INDEX(libcatidinst,MATCH(Qualification!P887,libinst,0)),""),"")</f>
        <v/>
      </c>
      <c r="I877" s="26" t="str">
        <f>IF(OR(A877="",ISBLANK(Qualification!P887)),"",IF(Qualification!Y887=TRUE,INDEX(codeinst,MATCH(Qualification!P887,libinst,0)),Qualification!P887))</f>
        <v/>
      </c>
      <c r="J877" s="26" t="str">
        <f>IF(OR(A877="",ISBLANK(Qualification!Q887)),"",IF(Qualification!Z887=TRUE,INDEX(codetform,MATCH(Qualification!Q887,libtform,0)),Qualification!Q887))</f>
        <v/>
      </c>
      <c r="K877" s="26" t="str">
        <f t="shared" si="13"/>
        <v/>
      </c>
      <c r="L877" s="104" t="str">
        <f>IF(OR(A877="",ISBLANK(Qualification!R887)),"",Qualification!R887)</f>
        <v/>
      </c>
      <c r="M877" s="50" t="str">
        <f>IF(OR(A877="",ISBLANK(Qualification!S887)),"",Qualification!S887)</f>
        <v/>
      </c>
      <c r="N877" s="50" t="str">
        <f>IF(OR(A877="",ISBLANK(Qualification!T887)),"",IF(Qualification!AC887=TRUE,INDEX(coderesult,MATCH(Qualification!T887,libresult,0)),Qualification!T887))</f>
        <v/>
      </c>
      <c r="O877" s="50" t="str">
        <f>IF(OR(A877="",ISBLANK(Qualification!U887),Qualification!U887="-"),"",IF(ISNA(MATCH(Qualification!U887,libtwolang,0)),Qualification!U887,IF(Qualification!AC887=TRUE,INDEX(codetwolang,MATCH(Qualification!U887,libtwolang,0)),Qualification!U887)))</f>
        <v/>
      </c>
      <c r="P877" s="50" t="str">
        <f>IF(OR(A877="",ISBLANK(Qualification!V887)),"",Qualification!V887)</f>
        <v/>
      </c>
    </row>
    <row r="878" spans="1:16">
      <c r="A878" s="26" t="str">
        <f>IF(Qualification!$A888&lt;&gt;"",IF(Qualification!C888&lt;&gt;"",IF(Qualification!C888="LOC.ID",CONCATENATE("LOC.",Qualification!AG$12),Qualification!C888),""),"")</f>
        <v/>
      </c>
      <c r="B878" s="51" t="str">
        <f>IF(A878&lt;&gt;"",Qualification!J888,"")</f>
        <v/>
      </c>
      <c r="C878" s="26" t="str">
        <f>IF(A878&lt;&gt;"",IF(Qualification!E888=TRUE,INDEX(codesex,MATCH(Qualification!D888,libsex,0)),Qualification!D888),"")</f>
        <v/>
      </c>
      <c r="D878" s="104" t="str">
        <f>IF(OR(A878="",ISBLANK(Qualification!F888)),"",Qualification!F888)</f>
        <v/>
      </c>
      <c r="E878" s="26" t="str">
        <f>IF(A878&lt;&gt;"",IF(Qualification!I888=TRUE,IF(INDEX(codegem,MATCH(Qualification!H888,libgem,0))&lt;8000,INDEX(codegem,MATCH(Qualification!H888,libgem,0)),""),Qualification!H888),"")</f>
        <v/>
      </c>
      <c r="F878" s="26" t="str">
        <f>IF(A878&lt;&gt;"",IF(Qualification!I888=TRUE,INDEX(codegemhist,MATCH(Qualification!H888,libgem,0)),""),"")</f>
        <v/>
      </c>
      <c r="G878" s="26" t="str">
        <f>IF(A878&lt;&gt;"",IF(Qualification!I888=TRUE,IF(INDEX(codegem,MATCH(Qualification!H888,libgem,0))&gt;=8000,INDEX(codegem,MATCH(Qualification!H888,libgem,0)),""),Qualification!H888),"")</f>
        <v/>
      </c>
      <c r="H878" s="26" t="str">
        <f>IF(A878&lt;&gt;"",IF(Qualification!Y888=TRUE,INDEX(libcatidinst,MATCH(Qualification!P888,libinst,0)),""),"")</f>
        <v/>
      </c>
      <c r="I878" s="26" t="str">
        <f>IF(OR(A878="",ISBLANK(Qualification!P888)),"",IF(Qualification!Y888=TRUE,INDEX(codeinst,MATCH(Qualification!P888,libinst,0)),Qualification!P888))</f>
        <v/>
      </c>
      <c r="J878" s="26" t="str">
        <f>IF(OR(A878="",ISBLANK(Qualification!Q888)),"",IF(Qualification!Z888=TRUE,INDEX(codetform,MATCH(Qualification!Q888,libtform,0)),Qualification!Q888))</f>
        <v/>
      </c>
      <c r="K878" s="26" t="str">
        <f t="shared" si="13"/>
        <v/>
      </c>
      <c r="L878" s="104" t="str">
        <f>IF(OR(A878="",ISBLANK(Qualification!R888)),"",Qualification!R888)</f>
        <v/>
      </c>
      <c r="M878" s="50" t="str">
        <f>IF(OR(A878="",ISBLANK(Qualification!S888)),"",Qualification!S888)</f>
        <v/>
      </c>
      <c r="N878" s="50" t="str">
        <f>IF(OR(A878="",ISBLANK(Qualification!T888)),"",IF(Qualification!AC888=TRUE,INDEX(coderesult,MATCH(Qualification!T888,libresult,0)),Qualification!T888))</f>
        <v/>
      </c>
      <c r="O878" s="50" t="str">
        <f>IF(OR(A878="",ISBLANK(Qualification!U888),Qualification!U888="-"),"",IF(ISNA(MATCH(Qualification!U888,libtwolang,0)),Qualification!U888,IF(Qualification!AC888=TRUE,INDEX(codetwolang,MATCH(Qualification!U888,libtwolang,0)),Qualification!U888)))</f>
        <v/>
      </c>
      <c r="P878" s="50" t="str">
        <f>IF(OR(A878="",ISBLANK(Qualification!V888)),"",Qualification!V888)</f>
        <v/>
      </c>
    </row>
    <row r="879" spans="1:16">
      <c r="A879" s="26" t="str">
        <f>IF(Qualification!$A889&lt;&gt;"",IF(Qualification!C889&lt;&gt;"",IF(Qualification!C889="LOC.ID",CONCATENATE("LOC.",Qualification!AG$12),Qualification!C889),""),"")</f>
        <v/>
      </c>
      <c r="B879" s="51" t="str">
        <f>IF(A879&lt;&gt;"",Qualification!J889,"")</f>
        <v/>
      </c>
      <c r="C879" s="26" t="str">
        <f>IF(A879&lt;&gt;"",IF(Qualification!E889=TRUE,INDEX(codesex,MATCH(Qualification!D889,libsex,0)),Qualification!D889),"")</f>
        <v/>
      </c>
      <c r="D879" s="104" t="str">
        <f>IF(OR(A879="",ISBLANK(Qualification!F889)),"",Qualification!F889)</f>
        <v/>
      </c>
      <c r="E879" s="26" t="str">
        <f>IF(A879&lt;&gt;"",IF(Qualification!I889=TRUE,IF(INDEX(codegem,MATCH(Qualification!H889,libgem,0))&lt;8000,INDEX(codegem,MATCH(Qualification!H889,libgem,0)),""),Qualification!H889),"")</f>
        <v/>
      </c>
      <c r="F879" s="26" t="str">
        <f>IF(A879&lt;&gt;"",IF(Qualification!I889=TRUE,INDEX(codegemhist,MATCH(Qualification!H889,libgem,0)),""),"")</f>
        <v/>
      </c>
      <c r="G879" s="26" t="str">
        <f>IF(A879&lt;&gt;"",IF(Qualification!I889=TRUE,IF(INDEX(codegem,MATCH(Qualification!H889,libgem,0))&gt;=8000,INDEX(codegem,MATCH(Qualification!H889,libgem,0)),""),Qualification!H889),"")</f>
        <v/>
      </c>
      <c r="H879" s="26" t="str">
        <f>IF(A879&lt;&gt;"",IF(Qualification!Y889=TRUE,INDEX(libcatidinst,MATCH(Qualification!P889,libinst,0)),""),"")</f>
        <v/>
      </c>
      <c r="I879" s="26" t="str">
        <f>IF(OR(A879="",ISBLANK(Qualification!P889)),"",IF(Qualification!Y889=TRUE,INDEX(codeinst,MATCH(Qualification!P889,libinst,0)),Qualification!P889))</f>
        <v/>
      </c>
      <c r="J879" s="26" t="str">
        <f>IF(OR(A879="",ISBLANK(Qualification!Q889)),"",IF(Qualification!Z889=TRUE,INDEX(codetform,MATCH(Qualification!Q889,libtform,0)),Qualification!Q889))</f>
        <v/>
      </c>
      <c r="K879" s="26" t="str">
        <f t="shared" si="13"/>
        <v/>
      </c>
      <c r="L879" s="104" t="str">
        <f>IF(OR(A879="",ISBLANK(Qualification!R889)),"",Qualification!R889)</f>
        <v/>
      </c>
      <c r="M879" s="50" t="str">
        <f>IF(OR(A879="",ISBLANK(Qualification!S889)),"",Qualification!S889)</f>
        <v/>
      </c>
      <c r="N879" s="50" t="str">
        <f>IF(OR(A879="",ISBLANK(Qualification!T889)),"",IF(Qualification!AC889=TRUE,INDEX(coderesult,MATCH(Qualification!T889,libresult,0)),Qualification!T889))</f>
        <v/>
      </c>
      <c r="O879" s="50" t="str">
        <f>IF(OR(A879="",ISBLANK(Qualification!U889),Qualification!U889="-"),"",IF(ISNA(MATCH(Qualification!U889,libtwolang,0)),Qualification!U889,IF(Qualification!AC889=TRUE,INDEX(codetwolang,MATCH(Qualification!U889,libtwolang,0)),Qualification!U889)))</f>
        <v/>
      </c>
      <c r="P879" s="50" t="str">
        <f>IF(OR(A879="",ISBLANK(Qualification!V889)),"",Qualification!V889)</f>
        <v/>
      </c>
    </row>
    <row r="880" spans="1:16">
      <c r="A880" s="26" t="str">
        <f>IF(Qualification!$A890&lt;&gt;"",IF(Qualification!C890&lt;&gt;"",IF(Qualification!C890="LOC.ID",CONCATENATE("LOC.",Qualification!AG$12),Qualification!C890),""),"")</f>
        <v/>
      </c>
      <c r="B880" s="51" t="str">
        <f>IF(A880&lt;&gt;"",Qualification!J890,"")</f>
        <v/>
      </c>
      <c r="C880" s="26" t="str">
        <f>IF(A880&lt;&gt;"",IF(Qualification!E890=TRUE,INDEX(codesex,MATCH(Qualification!D890,libsex,0)),Qualification!D890),"")</f>
        <v/>
      </c>
      <c r="D880" s="104" t="str">
        <f>IF(OR(A880="",ISBLANK(Qualification!F890)),"",Qualification!F890)</f>
        <v/>
      </c>
      <c r="E880" s="26" t="str">
        <f>IF(A880&lt;&gt;"",IF(Qualification!I890=TRUE,IF(INDEX(codegem,MATCH(Qualification!H890,libgem,0))&lt;8000,INDEX(codegem,MATCH(Qualification!H890,libgem,0)),""),Qualification!H890),"")</f>
        <v/>
      </c>
      <c r="F880" s="26" t="str">
        <f>IF(A880&lt;&gt;"",IF(Qualification!I890=TRUE,INDEX(codegemhist,MATCH(Qualification!H890,libgem,0)),""),"")</f>
        <v/>
      </c>
      <c r="G880" s="26" t="str">
        <f>IF(A880&lt;&gt;"",IF(Qualification!I890=TRUE,IF(INDEX(codegem,MATCH(Qualification!H890,libgem,0))&gt;=8000,INDEX(codegem,MATCH(Qualification!H890,libgem,0)),""),Qualification!H890),"")</f>
        <v/>
      </c>
      <c r="H880" s="26" t="str">
        <f>IF(A880&lt;&gt;"",IF(Qualification!Y890=TRUE,INDEX(libcatidinst,MATCH(Qualification!P890,libinst,0)),""),"")</f>
        <v/>
      </c>
      <c r="I880" s="26" t="str">
        <f>IF(OR(A880="",ISBLANK(Qualification!P890)),"",IF(Qualification!Y890=TRUE,INDEX(codeinst,MATCH(Qualification!P890,libinst,0)),Qualification!P890))</f>
        <v/>
      </c>
      <c r="J880" s="26" t="str">
        <f>IF(OR(A880="",ISBLANK(Qualification!Q890)),"",IF(Qualification!Z890=TRUE,INDEX(codetform,MATCH(Qualification!Q890,libtform,0)),Qualification!Q890))</f>
        <v/>
      </c>
      <c r="K880" s="26" t="str">
        <f t="shared" si="13"/>
        <v/>
      </c>
      <c r="L880" s="104" t="str">
        <f>IF(OR(A880="",ISBLANK(Qualification!R890)),"",Qualification!R890)</f>
        <v/>
      </c>
      <c r="M880" s="50" t="str">
        <f>IF(OR(A880="",ISBLANK(Qualification!S890)),"",Qualification!S890)</f>
        <v/>
      </c>
      <c r="N880" s="50" t="str">
        <f>IF(OR(A880="",ISBLANK(Qualification!T890)),"",IF(Qualification!AC890=TRUE,INDEX(coderesult,MATCH(Qualification!T890,libresult,0)),Qualification!T890))</f>
        <v/>
      </c>
      <c r="O880" s="50" t="str">
        <f>IF(OR(A880="",ISBLANK(Qualification!U890),Qualification!U890="-"),"",IF(ISNA(MATCH(Qualification!U890,libtwolang,0)),Qualification!U890,IF(Qualification!AC890=TRUE,INDEX(codetwolang,MATCH(Qualification!U890,libtwolang,0)),Qualification!U890)))</f>
        <v/>
      </c>
      <c r="P880" s="50" t="str">
        <f>IF(OR(A880="",ISBLANK(Qualification!V890)),"",Qualification!V890)</f>
        <v/>
      </c>
    </row>
    <row r="881" spans="1:16">
      <c r="A881" s="26" t="str">
        <f>IF(Qualification!$A891&lt;&gt;"",IF(Qualification!C891&lt;&gt;"",IF(Qualification!C891="LOC.ID",CONCATENATE("LOC.",Qualification!AG$12),Qualification!C891),""),"")</f>
        <v/>
      </c>
      <c r="B881" s="51" t="str">
        <f>IF(A881&lt;&gt;"",Qualification!J891,"")</f>
        <v/>
      </c>
      <c r="C881" s="26" t="str">
        <f>IF(A881&lt;&gt;"",IF(Qualification!E891=TRUE,INDEX(codesex,MATCH(Qualification!D891,libsex,0)),Qualification!D891),"")</f>
        <v/>
      </c>
      <c r="D881" s="104" t="str">
        <f>IF(OR(A881="",ISBLANK(Qualification!F891)),"",Qualification!F891)</f>
        <v/>
      </c>
      <c r="E881" s="26" t="str">
        <f>IF(A881&lt;&gt;"",IF(Qualification!I891=TRUE,IF(INDEX(codegem,MATCH(Qualification!H891,libgem,0))&lt;8000,INDEX(codegem,MATCH(Qualification!H891,libgem,0)),""),Qualification!H891),"")</f>
        <v/>
      </c>
      <c r="F881" s="26" t="str">
        <f>IF(A881&lt;&gt;"",IF(Qualification!I891=TRUE,INDEX(codegemhist,MATCH(Qualification!H891,libgem,0)),""),"")</f>
        <v/>
      </c>
      <c r="G881" s="26" t="str">
        <f>IF(A881&lt;&gt;"",IF(Qualification!I891=TRUE,IF(INDEX(codegem,MATCH(Qualification!H891,libgem,0))&gt;=8000,INDEX(codegem,MATCH(Qualification!H891,libgem,0)),""),Qualification!H891),"")</f>
        <v/>
      </c>
      <c r="H881" s="26" t="str">
        <f>IF(A881&lt;&gt;"",IF(Qualification!Y891=TRUE,INDEX(libcatidinst,MATCH(Qualification!P891,libinst,0)),""),"")</f>
        <v/>
      </c>
      <c r="I881" s="26" t="str">
        <f>IF(OR(A881="",ISBLANK(Qualification!P891)),"",IF(Qualification!Y891=TRUE,INDEX(codeinst,MATCH(Qualification!P891,libinst,0)),Qualification!P891))</f>
        <v/>
      </c>
      <c r="J881" s="26" t="str">
        <f>IF(OR(A881="",ISBLANK(Qualification!Q891)),"",IF(Qualification!Z891=TRUE,INDEX(codetform,MATCH(Qualification!Q891,libtform,0)),Qualification!Q891))</f>
        <v/>
      </c>
      <c r="K881" s="26" t="str">
        <f t="shared" si="13"/>
        <v/>
      </c>
      <c r="L881" s="104" t="str">
        <f>IF(OR(A881="",ISBLANK(Qualification!R891)),"",Qualification!R891)</f>
        <v/>
      </c>
      <c r="M881" s="50" t="str">
        <f>IF(OR(A881="",ISBLANK(Qualification!S891)),"",Qualification!S891)</f>
        <v/>
      </c>
      <c r="N881" s="50" t="str">
        <f>IF(OR(A881="",ISBLANK(Qualification!T891)),"",IF(Qualification!AC891=TRUE,INDEX(coderesult,MATCH(Qualification!T891,libresult,0)),Qualification!T891))</f>
        <v/>
      </c>
      <c r="O881" s="50" t="str">
        <f>IF(OR(A881="",ISBLANK(Qualification!U891),Qualification!U891="-"),"",IF(ISNA(MATCH(Qualification!U891,libtwolang,0)),Qualification!U891,IF(Qualification!AC891=TRUE,INDEX(codetwolang,MATCH(Qualification!U891,libtwolang,0)),Qualification!U891)))</f>
        <v/>
      </c>
      <c r="P881" s="50" t="str">
        <f>IF(OR(A881="",ISBLANK(Qualification!V891)),"",Qualification!V891)</f>
        <v/>
      </c>
    </row>
    <row r="882" spans="1:16">
      <c r="A882" s="26" t="str">
        <f>IF(Qualification!$A892&lt;&gt;"",IF(Qualification!C892&lt;&gt;"",IF(Qualification!C892="LOC.ID",CONCATENATE("LOC.",Qualification!AG$12),Qualification!C892),""),"")</f>
        <v/>
      </c>
      <c r="B882" s="51" t="str">
        <f>IF(A882&lt;&gt;"",Qualification!J892,"")</f>
        <v/>
      </c>
      <c r="C882" s="26" t="str">
        <f>IF(A882&lt;&gt;"",IF(Qualification!E892=TRUE,INDEX(codesex,MATCH(Qualification!D892,libsex,0)),Qualification!D892),"")</f>
        <v/>
      </c>
      <c r="D882" s="104" t="str">
        <f>IF(OR(A882="",ISBLANK(Qualification!F892)),"",Qualification!F892)</f>
        <v/>
      </c>
      <c r="E882" s="26" t="str">
        <f>IF(A882&lt;&gt;"",IF(Qualification!I892=TRUE,IF(INDEX(codegem,MATCH(Qualification!H892,libgem,0))&lt;8000,INDEX(codegem,MATCH(Qualification!H892,libgem,0)),""),Qualification!H892),"")</f>
        <v/>
      </c>
      <c r="F882" s="26" t="str">
        <f>IF(A882&lt;&gt;"",IF(Qualification!I892=TRUE,INDEX(codegemhist,MATCH(Qualification!H892,libgem,0)),""),"")</f>
        <v/>
      </c>
      <c r="G882" s="26" t="str">
        <f>IF(A882&lt;&gt;"",IF(Qualification!I892=TRUE,IF(INDEX(codegem,MATCH(Qualification!H892,libgem,0))&gt;=8000,INDEX(codegem,MATCH(Qualification!H892,libgem,0)),""),Qualification!H892),"")</f>
        <v/>
      </c>
      <c r="H882" s="26" t="str">
        <f>IF(A882&lt;&gt;"",IF(Qualification!Y892=TRUE,INDEX(libcatidinst,MATCH(Qualification!P892,libinst,0)),""),"")</f>
        <v/>
      </c>
      <c r="I882" s="26" t="str">
        <f>IF(OR(A882="",ISBLANK(Qualification!P892)),"",IF(Qualification!Y892=TRUE,INDEX(codeinst,MATCH(Qualification!P892,libinst,0)),Qualification!P892))</f>
        <v/>
      </c>
      <c r="J882" s="26" t="str">
        <f>IF(OR(A882="",ISBLANK(Qualification!Q892)),"",IF(Qualification!Z892=TRUE,INDEX(codetform,MATCH(Qualification!Q892,libtform,0)),Qualification!Q892))</f>
        <v/>
      </c>
      <c r="K882" s="26" t="str">
        <f t="shared" si="13"/>
        <v/>
      </c>
      <c r="L882" s="104" t="str">
        <f>IF(OR(A882="",ISBLANK(Qualification!R892)),"",Qualification!R892)</f>
        <v/>
      </c>
      <c r="M882" s="50" t="str">
        <f>IF(OR(A882="",ISBLANK(Qualification!S892)),"",Qualification!S892)</f>
        <v/>
      </c>
      <c r="N882" s="50" t="str">
        <f>IF(OR(A882="",ISBLANK(Qualification!T892)),"",IF(Qualification!AC892=TRUE,INDEX(coderesult,MATCH(Qualification!T892,libresult,0)),Qualification!T892))</f>
        <v/>
      </c>
      <c r="O882" s="50" t="str">
        <f>IF(OR(A882="",ISBLANK(Qualification!U892),Qualification!U892="-"),"",IF(ISNA(MATCH(Qualification!U892,libtwolang,0)),Qualification!U892,IF(Qualification!AC892=TRUE,INDEX(codetwolang,MATCH(Qualification!U892,libtwolang,0)),Qualification!U892)))</f>
        <v/>
      </c>
      <c r="P882" s="50" t="str">
        <f>IF(OR(A882="",ISBLANK(Qualification!V892)),"",Qualification!V892)</f>
        <v/>
      </c>
    </row>
    <row r="883" spans="1:16">
      <c r="A883" s="26" t="str">
        <f>IF(Qualification!$A893&lt;&gt;"",IF(Qualification!C893&lt;&gt;"",IF(Qualification!C893="LOC.ID",CONCATENATE("LOC.",Qualification!AG$12),Qualification!C893),""),"")</f>
        <v/>
      </c>
      <c r="B883" s="51" t="str">
        <f>IF(A883&lt;&gt;"",Qualification!J893,"")</f>
        <v/>
      </c>
      <c r="C883" s="26" t="str">
        <f>IF(A883&lt;&gt;"",IF(Qualification!E893=TRUE,INDEX(codesex,MATCH(Qualification!D893,libsex,0)),Qualification!D893),"")</f>
        <v/>
      </c>
      <c r="D883" s="104" t="str">
        <f>IF(OR(A883="",ISBLANK(Qualification!F893)),"",Qualification!F893)</f>
        <v/>
      </c>
      <c r="E883" s="26" t="str">
        <f>IF(A883&lt;&gt;"",IF(Qualification!I893=TRUE,IF(INDEX(codegem,MATCH(Qualification!H893,libgem,0))&lt;8000,INDEX(codegem,MATCH(Qualification!H893,libgem,0)),""),Qualification!H893),"")</f>
        <v/>
      </c>
      <c r="F883" s="26" t="str">
        <f>IF(A883&lt;&gt;"",IF(Qualification!I893=TRUE,INDEX(codegemhist,MATCH(Qualification!H893,libgem,0)),""),"")</f>
        <v/>
      </c>
      <c r="G883" s="26" t="str">
        <f>IF(A883&lt;&gt;"",IF(Qualification!I893=TRUE,IF(INDEX(codegem,MATCH(Qualification!H893,libgem,0))&gt;=8000,INDEX(codegem,MATCH(Qualification!H893,libgem,0)),""),Qualification!H893),"")</f>
        <v/>
      </c>
      <c r="H883" s="26" t="str">
        <f>IF(A883&lt;&gt;"",IF(Qualification!Y893=TRUE,INDEX(libcatidinst,MATCH(Qualification!P893,libinst,0)),""),"")</f>
        <v/>
      </c>
      <c r="I883" s="26" t="str">
        <f>IF(OR(A883="",ISBLANK(Qualification!P893)),"",IF(Qualification!Y893=TRUE,INDEX(codeinst,MATCH(Qualification!P893,libinst,0)),Qualification!P893))</f>
        <v/>
      </c>
      <c r="J883" s="26" t="str">
        <f>IF(OR(A883="",ISBLANK(Qualification!Q893)),"",IF(Qualification!Z893=TRUE,INDEX(codetform,MATCH(Qualification!Q893,libtform,0)),Qualification!Q893))</f>
        <v/>
      </c>
      <c r="K883" s="26" t="str">
        <f t="shared" si="13"/>
        <v/>
      </c>
      <c r="L883" s="104" t="str">
        <f>IF(OR(A883="",ISBLANK(Qualification!R893)),"",Qualification!R893)</f>
        <v/>
      </c>
      <c r="M883" s="50" t="str">
        <f>IF(OR(A883="",ISBLANK(Qualification!S893)),"",Qualification!S893)</f>
        <v/>
      </c>
      <c r="N883" s="50" t="str">
        <f>IF(OR(A883="",ISBLANK(Qualification!T893)),"",IF(Qualification!AC893=TRUE,INDEX(coderesult,MATCH(Qualification!T893,libresult,0)),Qualification!T893))</f>
        <v/>
      </c>
      <c r="O883" s="50" t="str">
        <f>IF(OR(A883="",ISBLANK(Qualification!U893),Qualification!U893="-"),"",IF(ISNA(MATCH(Qualification!U893,libtwolang,0)),Qualification!U893,IF(Qualification!AC893=TRUE,INDEX(codetwolang,MATCH(Qualification!U893,libtwolang,0)),Qualification!U893)))</f>
        <v/>
      </c>
      <c r="P883" s="50" t="str">
        <f>IF(OR(A883="",ISBLANK(Qualification!V893)),"",Qualification!V893)</f>
        <v/>
      </c>
    </row>
    <row r="884" spans="1:16">
      <c r="A884" s="26" t="str">
        <f>IF(Qualification!$A894&lt;&gt;"",IF(Qualification!C894&lt;&gt;"",IF(Qualification!C894="LOC.ID",CONCATENATE("LOC.",Qualification!AG$12),Qualification!C894),""),"")</f>
        <v/>
      </c>
      <c r="B884" s="51" t="str">
        <f>IF(A884&lt;&gt;"",Qualification!J894,"")</f>
        <v/>
      </c>
      <c r="C884" s="26" t="str">
        <f>IF(A884&lt;&gt;"",IF(Qualification!E894=TRUE,INDEX(codesex,MATCH(Qualification!D894,libsex,0)),Qualification!D894),"")</f>
        <v/>
      </c>
      <c r="D884" s="104" t="str">
        <f>IF(OR(A884="",ISBLANK(Qualification!F894)),"",Qualification!F894)</f>
        <v/>
      </c>
      <c r="E884" s="26" t="str">
        <f>IF(A884&lt;&gt;"",IF(Qualification!I894=TRUE,IF(INDEX(codegem,MATCH(Qualification!H894,libgem,0))&lt;8000,INDEX(codegem,MATCH(Qualification!H894,libgem,0)),""),Qualification!H894),"")</f>
        <v/>
      </c>
      <c r="F884" s="26" t="str">
        <f>IF(A884&lt;&gt;"",IF(Qualification!I894=TRUE,INDEX(codegemhist,MATCH(Qualification!H894,libgem,0)),""),"")</f>
        <v/>
      </c>
      <c r="G884" s="26" t="str">
        <f>IF(A884&lt;&gt;"",IF(Qualification!I894=TRUE,IF(INDEX(codegem,MATCH(Qualification!H894,libgem,0))&gt;=8000,INDEX(codegem,MATCH(Qualification!H894,libgem,0)),""),Qualification!H894),"")</f>
        <v/>
      </c>
      <c r="H884" s="26" t="str">
        <f>IF(A884&lt;&gt;"",IF(Qualification!Y894=TRUE,INDEX(libcatidinst,MATCH(Qualification!P894,libinst,0)),""),"")</f>
        <v/>
      </c>
      <c r="I884" s="26" t="str">
        <f>IF(OR(A884="",ISBLANK(Qualification!P894)),"",IF(Qualification!Y894=TRUE,INDEX(codeinst,MATCH(Qualification!P894,libinst,0)),Qualification!P894))</f>
        <v/>
      </c>
      <c r="J884" s="26" t="str">
        <f>IF(OR(A884="",ISBLANK(Qualification!Q894)),"",IF(Qualification!Z894=TRUE,INDEX(codetform,MATCH(Qualification!Q894,libtform,0)),Qualification!Q894))</f>
        <v/>
      </c>
      <c r="K884" s="26" t="str">
        <f t="shared" si="13"/>
        <v/>
      </c>
      <c r="L884" s="104" t="str">
        <f>IF(OR(A884="",ISBLANK(Qualification!R894)),"",Qualification!R894)</f>
        <v/>
      </c>
      <c r="M884" s="50" t="str">
        <f>IF(OR(A884="",ISBLANK(Qualification!S894)),"",Qualification!S894)</f>
        <v/>
      </c>
      <c r="N884" s="50" t="str">
        <f>IF(OR(A884="",ISBLANK(Qualification!T894)),"",IF(Qualification!AC894=TRUE,INDEX(coderesult,MATCH(Qualification!T894,libresult,0)),Qualification!T894))</f>
        <v/>
      </c>
      <c r="O884" s="50" t="str">
        <f>IF(OR(A884="",ISBLANK(Qualification!U894),Qualification!U894="-"),"",IF(ISNA(MATCH(Qualification!U894,libtwolang,0)),Qualification!U894,IF(Qualification!AC894=TRUE,INDEX(codetwolang,MATCH(Qualification!U894,libtwolang,0)),Qualification!U894)))</f>
        <v/>
      </c>
      <c r="P884" s="50" t="str">
        <f>IF(OR(A884="",ISBLANK(Qualification!V894)),"",Qualification!V894)</f>
        <v/>
      </c>
    </row>
    <row r="885" spans="1:16">
      <c r="A885" s="26" t="str">
        <f>IF(Qualification!$A895&lt;&gt;"",IF(Qualification!C895&lt;&gt;"",IF(Qualification!C895="LOC.ID",CONCATENATE("LOC.",Qualification!AG$12),Qualification!C895),""),"")</f>
        <v/>
      </c>
      <c r="B885" s="51" t="str">
        <f>IF(A885&lt;&gt;"",Qualification!J895,"")</f>
        <v/>
      </c>
      <c r="C885" s="26" t="str">
        <f>IF(A885&lt;&gt;"",IF(Qualification!E895=TRUE,INDEX(codesex,MATCH(Qualification!D895,libsex,0)),Qualification!D895),"")</f>
        <v/>
      </c>
      <c r="D885" s="104" t="str">
        <f>IF(OR(A885="",ISBLANK(Qualification!F895)),"",Qualification!F895)</f>
        <v/>
      </c>
      <c r="E885" s="26" t="str">
        <f>IF(A885&lt;&gt;"",IF(Qualification!I895=TRUE,IF(INDEX(codegem,MATCH(Qualification!H895,libgem,0))&lt;8000,INDEX(codegem,MATCH(Qualification!H895,libgem,0)),""),Qualification!H895),"")</f>
        <v/>
      </c>
      <c r="F885" s="26" t="str">
        <f>IF(A885&lt;&gt;"",IF(Qualification!I895=TRUE,INDEX(codegemhist,MATCH(Qualification!H895,libgem,0)),""),"")</f>
        <v/>
      </c>
      <c r="G885" s="26" t="str">
        <f>IF(A885&lt;&gt;"",IF(Qualification!I895=TRUE,IF(INDEX(codegem,MATCH(Qualification!H895,libgem,0))&gt;=8000,INDEX(codegem,MATCH(Qualification!H895,libgem,0)),""),Qualification!H895),"")</f>
        <v/>
      </c>
      <c r="H885" s="26" t="str">
        <f>IF(A885&lt;&gt;"",IF(Qualification!Y895=TRUE,INDEX(libcatidinst,MATCH(Qualification!P895,libinst,0)),""),"")</f>
        <v/>
      </c>
      <c r="I885" s="26" t="str">
        <f>IF(OR(A885="",ISBLANK(Qualification!P895)),"",IF(Qualification!Y895=TRUE,INDEX(codeinst,MATCH(Qualification!P895,libinst,0)),Qualification!P895))</f>
        <v/>
      </c>
      <c r="J885" s="26" t="str">
        <f>IF(OR(A885="",ISBLANK(Qualification!Q895)),"",IF(Qualification!Z895=TRUE,INDEX(codetform,MATCH(Qualification!Q895,libtform,0)),Qualification!Q895))</f>
        <v/>
      </c>
      <c r="K885" s="26" t="str">
        <f t="shared" si="13"/>
        <v/>
      </c>
      <c r="L885" s="104" t="str">
        <f>IF(OR(A885="",ISBLANK(Qualification!R895)),"",Qualification!R895)</f>
        <v/>
      </c>
      <c r="M885" s="50" t="str">
        <f>IF(OR(A885="",ISBLANK(Qualification!S895)),"",Qualification!S895)</f>
        <v/>
      </c>
      <c r="N885" s="50" t="str">
        <f>IF(OR(A885="",ISBLANK(Qualification!T895)),"",IF(Qualification!AC895=TRUE,INDEX(coderesult,MATCH(Qualification!T895,libresult,0)),Qualification!T895))</f>
        <v/>
      </c>
      <c r="O885" s="50" t="str">
        <f>IF(OR(A885="",ISBLANK(Qualification!U895),Qualification!U895="-"),"",IF(ISNA(MATCH(Qualification!U895,libtwolang,0)),Qualification!U895,IF(Qualification!AC895=TRUE,INDEX(codetwolang,MATCH(Qualification!U895,libtwolang,0)),Qualification!U895)))</f>
        <v/>
      </c>
      <c r="P885" s="50" t="str">
        <f>IF(OR(A885="",ISBLANK(Qualification!V895)),"",Qualification!V895)</f>
        <v/>
      </c>
    </row>
    <row r="886" spans="1:16">
      <c r="A886" s="26" t="str">
        <f>IF(Qualification!$A896&lt;&gt;"",IF(Qualification!C896&lt;&gt;"",IF(Qualification!C896="LOC.ID",CONCATENATE("LOC.",Qualification!AG$12),Qualification!C896),""),"")</f>
        <v/>
      </c>
      <c r="B886" s="51" t="str">
        <f>IF(A886&lt;&gt;"",Qualification!J896,"")</f>
        <v/>
      </c>
      <c r="C886" s="26" t="str">
        <f>IF(A886&lt;&gt;"",IF(Qualification!E896=TRUE,INDEX(codesex,MATCH(Qualification!D896,libsex,0)),Qualification!D896),"")</f>
        <v/>
      </c>
      <c r="D886" s="104" t="str">
        <f>IF(OR(A886="",ISBLANK(Qualification!F896)),"",Qualification!F896)</f>
        <v/>
      </c>
      <c r="E886" s="26" t="str">
        <f>IF(A886&lt;&gt;"",IF(Qualification!I896=TRUE,IF(INDEX(codegem,MATCH(Qualification!H896,libgem,0))&lt;8000,INDEX(codegem,MATCH(Qualification!H896,libgem,0)),""),Qualification!H896),"")</f>
        <v/>
      </c>
      <c r="F886" s="26" t="str">
        <f>IF(A886&lt;&gt;"",IF(Qualification!I896=TRUE,INDEX(codegemhist,MATCH(Qualification!H896,libgem,0)),""),"")</f>
        <v/>
      </c>
      <c r="G886" s="26" t="str">
        <f>IF(A886&lt;&gt;"",IF(Qualification!I896=TRUE,IF(INDEX(codegem,MATCH(Qualification!H896,libgem,0))&gt;=8000,INDEX(codegem,MATCH(Qualification!H896,libgem,0)),""),Qualification!H896),"")</f>
        <v/>
      </c>
      <c r="H886" s="26" t="str">
        <f>IF(A886&lt;&gt;"",IF(Qualification!Y896=TRUE,INDEX(libcatidinst,MATCH(Qualification!P896,libinst,0)),""),"")</f>
        <v/>
      </c>
      <c r="I886" s="26" t="str">
        <f>IF(OR(A886="",ISBLANK(Qualification!P896)),"",IF(Qualification!Y896=TRUE,INDEX(codeinst,MATCH(Qualification!P896,libinst,0)),Qualification!P896))</f>
        <v/>
      </c>
      <c r="J886" s="26" t="str">
        <f>IF(OR(A886="",ISBLANK(Qualification!Q896)),"",IF(Qualification!Z896=TRUE,INDEX(codetform,MATCH(Qualification!Q896,libtform,0)),Qualification!Q896))</f>
        <v/>
      </c>
      <c r="K886" s="26" t="str">
        <f t="shared" si="13"/>
        <v/>
      </c>
      <c r="L886" s="104" t="str">
        <f>IF(OR(A886="",ISBLANK(Qualification!R896)),"",Qualification!R896)</f>
        <v/>
      </c>
      <c r="M886" s="50" t="str">
        <f>IF(OR(A886="",ISBLANK(Qualification!S896)),"",Qualification!S896)</f>
        <v/>
      </c>
      <c r="N886" s="50" t="str">
        <f>IF(OR(A886="",ISBLANK(Qualification!T896)),"",IF(Qualification!AC896=TRUE,INDEX(coderesult,MATCH(Qualification!T896,libresult,0)),Qualification!T896))</f>
        <v/>
      </c>
      <c r="O886" s="50" t="str">
        <f>IF(OR(A886="",ISBLANK(Qualification!U896),Qualification!U896="-"),"",IF(ISNA(MATCH(Qualification!U896,libtwolang,0)),Qualification!U896,IF(Qualification!AC896=TRUE,INDEX(codetwolang,MATCH(Qualification!U896,libtwolang,0)),Qualification!U896)))</f>
        <v/>
      </c>
      <c r="P886" s="50" t="str">
        <f>IF(OR(A886="",ISBLANK(Qualification!V896)),"",Qualification!V896)</f>
        <v/>
      </c>
    </row>
    <row r="887" spans="1:16">
      <c r="A887" s="26" t="str">
        <f>IF(Qualification!$A897&lt;&gt;"",IF(Qualification!C897&lt;&gt;"",IF(Qualification!C897="LOC.ID",CONCATENATE("LOC.",Qualification!AG$12),Qualification!C897),""),"")</f>
        <v/>
      </c>
      <c r="B887" s="51" t="str">
        <f>IF(A887&lt;&gt;"",Qualification!J897,"")</f>
        <v/>
      </c>
      <c r="C887" s="26" t="str">
        <f>IF(A887&lt;&gt;"",IF(Qualification!E897=TRUE,INDEX(codesex,MATCH(Qualification!D897,libsex,0)),Qualification!D897),"")</f>
        <v/>
      </c>
      <c r="D887" s="104" t="str">
        <f>IF(OR(A887="",ISBLANK(Qualification!F897)),"",Qualification!F897)</f>
        <v/>
      </c>
      <c r="E887" s="26" t="str">
        <f>IF(A887&lt;&gt;"",IF(Qualification!I897=TRUE,IF(INDEX(codegem,MATCH(Qualification!H897,libgem,0))&lt;8000,INDEX(codegem,MATCH(Qualification!H897,libgem,0)),""),Qualification!H897),"")</f>
        <v/>
      </c>
      <c r="F887" s="26" t="str">
        <f>IF(A887&lt;&gt;"",IF(Qualification!I897=TRUE,INDEX(codegemhist,MATCH(Qualification!H897,libgem,0)),""),"")</f>
        <v/>
      </c>
      <c r="G887" s="26" t="str">
        <f>IF(A887&lt;&gt;"",IF(Qualification!I897=TRUE,IF(INDEX(codegem,MATCH(Qualification!H897,libgem,0))&gt;=8000,INDEX(codegem,MATCH(Qualification!H897,libgem,0)),""),Qualification!H897),"")</f>
        <v/>
      </c>
      <c r="H887" s="26" t="str">
        <f>IF(A887&lt;&gt;"",IF(Qualification!Y897=TRUE,INDEX(libcatidinst,MATCH(Qualification!P897,libinst,0)),""),"")</f>
        <v/>
      </c>
      <c r="I887" s="26" t="str">
        <f>IF(OR(A887="",ISBLANK(Qualification!P897)),"",IF(Qualification!Y897=TRUE,INDEX(codeinst,MATCH(Qualification!P897,libinst,0)),Qualification!P897))</f>
        <v/>
      </c>
      <c r="J887" s="26" t="str">
        <f>IF(OR(A887="",ISBLANK(Qualification!Q897)),"",IF(Qualification!Z897=TRUE,INDEX(codetform,MATCH(Qualification!Q897,libtform,0)),Qualification!Q897))</f>
        <v/>
      </c>
      <c r="K887" s="26" t="str">
        <f t="shared" si="13"/>
        <v/>
      </c>
      <c r="L887" s="104" t="str">
        <f>IF(OR(A887="",ISBLANK(Qualification!R897)),"",Qualification!R897)</f>
        <v/>
      </c>
      <c r="M887" s="50" t="str">
        <f>IF(OR(A887="",ISBLANK(Qualification!S897)),"",Qualification!S897)</f>
        <v/>
      </c>
      <c r="N887" s="50" t="str">
        <f>IF(OR(A887="",ISBLANK(Qualification!T897)),"",IF(Qualification!AC897=TRUE,INDEX(coderesult,MATCH(Qualification!T897,libresult,0)),Qualification!T897))</f>
        <v/>
      </c>
      <c r="O887" s="50" t="str">
        <f>IF(OR(A887="",ISBLANK(Qualification!U897),Qualification!U897="-"),"",IF(ISNA(MATCH(Qualification!U897,libtwolang,0)),Qualification!U897,IF(Qualification!AC897=TRUE,INDEX(codetwolang,MATCH(Qualification!U897,libtwolang,0)),Qualification!U897)))</f>
        <v/>
      </c>
      <c r="P887" s="50" t="str">
        <f>IF(OR(A887="",ISBLANK(Qualification!V897)),"",Qualification!V897)</f>
        <v/>
      </c>
    </row>
    <row r="888" spans="1:16">
      <c r="A888" s="26" t="str">
        <f>IF(Qualification!$A898&lt;&gt;"",IF(Qualification!C898&lt;&gt;"",IF(Qualification!C898="LOC.ID",CONCATENATE("LOC.",Qualification!AG$12),Qualification!C898),""),"")</f>
        <v/>
      </c>
      <c r="B888" s="51" t="str">
        <f>IF(A888&lt;&gt;"",Qualification!J898,"")</f>
        <v/>
      </c>
      <c r="C888" s="26" t="str">
        <f>IF(A888&lt;&gt;"",IF(Qualification!E898=TRUE,INDEX(codesex,MATCH(Qualification!D898,libsex,0)),Qualification!D898),"")</f>
        <v/>
      </c>
      <c r="D888" s="104" t="str">
        <f>IF(OR(A888="",ISBLANK(Qualification!F898)),"",Qualification!F898)</f>
        <v/>
      </c>
      <c r="E888" s="26" t="str">
        <f>IF(A888&lt;&gt;"",IF(Qualification!I898=TRUE,IF(INDEX(codegem,MATCH(Qualification!H898,libgem,0))&lt;8000,INDEX(codegem,MATCH(Qualification!H898,libgem,0)),""),Qualification!H898),"")</f>
        <v/>
      </c>
      <c r="F888" s="26" t="str">
        <f>IF(A888&lt;&gt;"",IF(Qualification!I898=TRUE,INDEX(codegemhist,MATCH(Qualification!H898,libgem,0)),""),"")</f>
        <v/>
      </c>
      <c r="G888" s="26" t="str">
        <f>IF(A888&lt;&gt;"",IF(Qualification!I898=TRUE,IF(INDEX(codegem,MATCH(Qualification!H898,libgem,0))&gt;=8000,INDEX(codegem,MATCH(Qualification!H898,libgem,0)),""),Qualification!H898),"")</f>
        <v/>
      </c>
      <c r="H888" s="26" t="str">
        <f>IF(A888&lt;&gt;"",IF(Qualification!Y898=TRUE,INDEX(libcatidinst,MATCH(Qualification!P898,libinst,0)),""),"")</f>
        <v/>
      </c>
      <c r="I888" s="26" t="str">
        <f>IF(OR(A888="",ISBLANK(Qualification!P898)),"",IF(Qualification!Y898=TRUE,INDEX(codeinst,MATCH(Qualification!P898,libinst,0)),Qualification!P898))</f>
        <v/>
      </c>
      <c r="J888" s="26" t="str">
        <f>IF(OR(A888="",ISBLANK(Qualification!Q898)),"",IF(Qualification!Z898=TRUE,INDEX(codetform,MATCH(Qualification!Q898,libtform,0)),Qualification!Q898))</f>
        <v/>
      </c>
      <c r="K888" s="26" t="str">
        <f t="shared" si="13"/>
        <v/>
      </c>
      <c r="L888" s="104" t="str">
        <f>IF(OR(A888="",ISBLANK(Qualification!R898)),"",Qualification!R898)</f>
        <v/>
      </c>
      <c r="M888" s="50" t="str">
        <f>IF(OR(A888="",ISBLANK(Qualification!S898)),"",Qualification!S898)</f>
        <v/>
      </c>
      <c r="N888" s="50" t="str">
        <f>IF(OR(A888="",ISBLANK(Qualification!T898)),"",IF(Qualification!AC898=TRUE,INDEX(coderesult,MATCH(Qualification!T898,libresult,0)),Qualification!T898))</f>
        <v/>
      </c>
      <c r="O888" s="50" t="str">
        <f>IF(OR(A888="",ISBLANK(Qualification!U898),Qualification!U898="-"),"",IF(ISNA(MATCH(Qualification!U898,libtwolang,0)),Qualification!U898,IF(Qualification!AC898=TRUE,INDEX(codetwolang,MATCH(Qualification!U898,libtwolang,0)),Qualification!U898)))</f>
        <v/>
      </c>
      <c r="P888" s="50" t="str">
        <f>IF(OR(A888="",ISBLANK(Qualification!V898)),"",Qualification!V898)</f>
        <v/>
      </c>
    </row>
    <row r="889" spans="1:16">
      <c r="A889" s="26" t="str">
        <f>IF(Qualification!$A899&lt;&gt;"",IF(Qualification!C899&lt;&gt;"",IF(Qualification!C899="LOC.ID",CONCATENATE("LOC.",Qualification!AG$12),Qualification!C899),""),"")</f>
        <v/>
      </c>
      <c r="B889" s="51" t="str">
        <f>IF(A889&lt;&gt;"",Qualification!J899,"")</f>
        <v/>
      </c>
      <c r="C889" s="26" t="str">
        <f>IF(A889&lt;&gt;"",IF(Qualification!E899=TRUE,INDEX(codesex,MATCH(Qualification!D899,libsex,0)),Qualification!D899),"")</f>
        <v/>
      </c>
      <c r="D889" s="104" t="str">
        <f>IF(OR(A889="",ISBLANK(Qualification!F899)),"",Qualification!F899)</f>
        <v/>
      </c>
      <c r="E889" s="26" t="str">
        <f>IF(A889&lt;&gt;"",IF(Qualification!I899=TRUE,IF(INDEX(codegem,MATCH(Qualification!H899,libgem,0))&lt;8000,INDEX(codegem,MATCH(Qualification!H899,libgem,0)),""),Qualification!H899),"")</f>
        <v/>
      </c>
      <c r="F889" s="26" t="str">
        <f>IF(A889&lt;&gt;"",IF(Qualification!I899=TRUE,INDEX(codegemhist,MATCH(Qualification!H899,libgem,0)),""),"")</f>
        <v/>
      </c>
      <c r="G889" s="26" t="str">
        <f>IF(A889&lt;&gt;"",IF(Qualification!I899=TRUE,IF(INDEX(codegem,MATCH(Qualification!H899,libgem,0))&gt;=8000,INDEX(codegem,MATCH(Qualification!H899,libgem,0)),""),Qualification!H899),"")</f>
        <v/>
      </c>
      <c r="H889" s="26" t="str">
        <f>IF(A889&lt;&gt;"",IF(Qualification!Y899=TRUE,INDEX(libcatidinst,MATCH(Qualification!P899,libinst,0)),""),"")</f>
        <v/>
      </c>
      <c r="I889" s="26" t="str">
        <f>IF(OR(A889="",ISBLANK(Qualification!P899)),"",IF(Qualification!Y899=TRUE,INDEX(codeinst,MATCH(Qualification!P899,libinst,0)),Qualification!P899))</f>
        <v/>
      </c>
      <c r="J889" s="26" t="str">
        <f>IF(OR(A889="",ISBLANK(Qualification!Q899)),"",IF(Qualification!Z899=TRUE,INDEX(codetform,MATCH(Qualification!Q899,libtform,0)),Qualification!Q899))</f>
        <v/>
      </c>
      <c r="K889" s="26" t="str">
        <f t="shared" si="13"/>
        <v/>
      </c>
      <c r="L889" s="104" t="str">
        <f>IF(OR(A889="",ISBLANK(Qualification!R899)),"",Qualification!R899)</f>
        <v/>
      </c>
      <c r="M889" s="50" t="str">
        <f>IF(OR(A889="",ISBLANK(Qualification!S899)),"",Qualification!S899)</f>
        <v/>
      </c>
      <c r="N889" s="50" t="str">
        <f>IF(OR(A889="",ISBLANK(Qualification!T899)),"",IF(Qualification!AC899=TRUE,INDEX(coderesult,MATCH(Qualification!T899,libresult,0)),Qualification!T899))</f>
        <v/>
      </c>
      <c r="O889" s="50" t="str">
        <f>IF(OR(A889="",ISBLANK(Qualification!U899),Qualification!U899="-"),"",IF(ISNA(MATCH(Qualification!U899,libtwolang,0)),Qualification!U899,IF(Qualification!AC899=TRUE,INDEX(codetwolang,MATCH(Qualification!U899,libtwolang,0)),Qualification!U899)))</f>
        <v/>
      </c>
      <c r="P889" s="50" t="str">
        <f>IF(OR(A889="",ISBLANK(Qualification!V899)),"",Qualification!V899)</f>
        <v/>
      </c>
    </row>
    <row r="890" spans="1:16">
      <c r="A890" s="26" t="str">
        <f>IF(Qualification!$A900&lt;&gt;"",IF(Qualification!C900&lt;&gt;"",IF(Qualification!C900="LOC.ID",CONCATENATE("LOC.",Qualification!AG$12),Qualification!C900),""),"")</f>
        <v/>
      </c>
      <c r="B890" s="51" t="str">
        <f>IF(A890&lt;&gt;"",Qualification!J900,"")</f>
        <v/>
      </c>
      <c r="C890" s="26" t="str">
        <f>IF(A890&lt;&gt;"",IF(Qualification!E900=TRUE,INDEX(codesex,MATCH(Qualification!D900,libsex,0)),Qualification!D900),"")</f>
        <v/>
      </c>
      <c r="D890" s="104" t="str">
        <f>IF(OR(A890="",ISBLANK(Qualification!F900)),"",Qualification!F900)</f>
        <v/>
      </c>
      <c r="E890" s="26" t="str">
        <f>IF(A890&lt;&gt;"",IF(Qualification!I900=TRUE,IF(INDEX(codegem,MATCH(Qualification!H900,libgem,0))&lt;8000,INDEX(codegem,MATCH(Qualification!H900,libgem,0)),""),Qualification!H900),"")</f>
        <v/>
      </c>
      <c r="F890" s="26" t="str">
        <f>IF(A890&lt;&gt;"",IF(Qualification!I900=TRUE,INDEX(codegemhist,MATCH(Qualification!H900,libgem,0)),""),"")</f>
        <v/>
      </c>
      <c r="G890" s="26" t="str">
        <f>IF(A890&lt;&gt;"",IF(Qualification!I900=TRUE,IF(INDEX(codegem,MATCH(Qualification!H900,libgem,0))&gt;=8000,INDEX(codegem,MATCH(Qualification!H900,libgem,0)),""),Qualification!H900),"")</f>
        <v/>
      </c>
      <c r="H890" s="26" t="str">
        <f>IF(A890&lt;&gt;"",IF(Qualification!Y900=TRUE,INDEX(libcatidinst,MATCH(Qualification!P900,libinst,0)),""),"")</f>
        <v/>
      </c>
      <c r="I890" s="26" t="str">
        <f>IF(OR(A890="",ISBLANK(Qualification!P900)),"",IF(Qualification!Y900=TRUE,INDEX(codeinst,MATCH(Qualification!P900,libinst,0)),Qualification!P900))</f>
        <v/>
      </c>
      <c r="J890" s="26" t="str">
        <f>IF(OR(A890="",ISBLANK(Qualification!Q900)),"",IF(Qualification!Z900=TRUE,INDEX(codetform,MATCH(Qualification!Q900,libtform,0)),Qualification!Q900))</f>
        <v/>
      </c>
      <c r="K890" s="26" t="str">
        <f t="shared" si="13"/>
        <v/>
      </c>
      <c r="L890" s="104" t="str">
        <f>IF(OR(A890="",ISBLANK(Qualification!R900)),"",Qualification!R900)</f>
        <v/>
      </c>
      <c r="M890" s="50" t="str">
        <f>IF(OR(A890="",ISBLANK(Qualification!S900)),"",Qualification!S900)</f>
        <v/>
      </c>
      <c r="N890" s="50" t="str">
        <f>IF(OR(A890="",ISBLANK(Qualification!T900)),"",IF(Qualification!AC900=TRUE,INDEX(coderesult,MATCH(Qualification!T900,libresult,0)),Qualification!T900))</f>
        <v/>
      </c>
      <c r="O890" s="50" t="str">
        <f>IF(OR(A890="",ISBLANK(Qualification!U900),Qualification!U900="-"),"",IF(ISNA(MATCH(Qualification!U900,libtwolang,0)),Qualification!U900,IF(Qualification!AC900=TRUE,INDEX(codetwolang,MATCH(Qualification!U900,libtwolang,0)),Qualification!U900)))</f>
        <v/>
      </c>
      <c r="P890" s="50" t="str">
        <f>IF(OR(A890="",ISBLANK(Qualification!V900)),"",Qualification!V900)</f>
        <v/>
      </c>
    </row>
    <row r="891" spans="1:16">
      <c r="A891" s="26" t="str">
        <f>IF(Qualification!$A901&lt;&gt;"",IF(Qualification!C901&lt;&gt;"",IF(Qualification!C901="LOC.ID",CONCATENATE("LOC.",Qualification!AG$12),Qualification!C901),""),"")</f>
        <v/>
      </c>
      <c r="B891" s="51" t="str">
        <f>IF(A891&lt;&gt;"",Qualification!J901,"")</f>
        <v/>
      </c>
      <c r="C891" s="26" t="str">
        <f>IF(A891&lt;&gt;"",IF(Qualification!E901=TRUE,INDEX(codesex,MATCH(Qualification!D901,libsex,0)),Qualification!D901),"")</f>
        <v/>
      </c>
      <c r="D891" s="104" t="str">
        <f>IF(OR(A891="",ISBLANK(Qualification!F901)),"",Qualification!F901)</f>
        <v/>
      </c>
      <c r="E891" s="26" t="str">
        <f>IF(A891&lt;&gt;"",IF(Qualification!I901=TRUE,IF(INDEX(codegem,MATCH(Qualification!H901,libgem,0))&lt;8000,INDEX(codegem,MATCH(Qualification!H901,libgem,0)),""),Qualification!H901),"")</f>
        <v/>
      </c>
      <c r="F891" s="26" t="str">
        <f>IF(A891&lt;&gt;"",IF(Qualification!I901=TRUE,INDEX(codegemhist,MATCH(Qualification!H901,libgem,0)),""),"")</f>
        <v/>
      </c>
      <c r="G891" s="26" t="str">
        <f>IF(A891&lt;&gt;"",IF(Qualification!I901=TRUE,IF(INDEX(codegem,MATCH(Qualification!H901,libgem,0))&gt;=8000,INDEX(codegem,MATCH(Qualification!H901,libgem,0)),""),Qualification!H901),"")</f>
        <v/>
      </c>
      <c r="H891" s="26" t="str">
        <f>IF(A891&lt;&gt;"",IF(Qualification!Y901=TRUE,INDEX(libcatidinst,MATCH(Qualification!P901,libinst,0)),""),"")</f>
        <v/>
      </c>
      <c r="I891" s="26" t="str">
        <f>IF(OR(A891="",ISBLANK(Qualification!P901)),"",IF(Qualification!Y901=TRUE,INDEX(codeinst,MATCH(Qualification!P901,libinst,0)),Qualification!P901))</f>
        <v/>
      </c>
      <c r="J891" s="26" t="str">
        <f>IF(OR(A891="",ISBLANK(Qualification!Q901)),"",IF(Qualification!Z901=TRUE,INDEX(codetform,MATCH(Qualification!Q901,libtform,0)),Qualification!Q901))</f>
        <v/>
      </c>
      <c r="K891" s="26" t="str">
        <f t="shared" si="13"/>
        <v/>
      </c>
      <c r="L891" s="104" t="str">
        <f>IF(OR(A891="",ISBLANK(Qualification!R901)),"",Qualification!R901)</f>
        <v/>
      </c>
      <c r="M891" s="50" t="str">
        <f>IF(OR(A891="",ISBLANK(Qualification!S901)),"",Qualification!S901)</f>
        <v/>
      </c>
      <c r="N891" s="50" t="str">
        <f>IF(OR(A891="",ISBLANK(Qualification!T901)),"",IF(Qualification!AC901=TRUE,INDEX(coderesult,MATCH(Qualification!T901,libresult,0)),Qualification!T901))</f>
        <v/>
      </c>
      <c r="O891" s="50" t="str">
        <f>IF(OR(A891="",ISBLANK(Qualification!U901),Qualification!U901="-"),"",IF(ISNA(MATCH(Qualification!U901,libtwolang,0)),Qualification!U901,IF(Qualification!AC901=TRUE,INDEX(codetwolang,MATCH(Qualification!U901,libtwolang,0)),Qualification!U901)))</f>
        <v/>
      </c>
      <c r="P891" s="50" t="str">
        <f>IF(OR(A891="",ISBLANK(Qualification!V901)),"",Qualification!V901)</f>
        <v/>
      </c>
    </row>
    <row r="892" spans="1:16">
      <c r="A892" s="26" t="str">
        <f>IF(Qualification!$A902&lt;&gt;"",IF(Qualification!C902&lt;&gt;"",IF(Qualification!C902="LOC.ID",CONCATENATE("LOC.",Qualification!AG$12),Qualification!C902),""),"")</f>
        <v/>
      </c>
      <c r="B892" s="51" t="str">
        <f>IF(A892&lt;&gt;"",Qualification!J902,"")</f>
        <v/>
      </c>
      <c r="C892" s="26" t="str">
        <f>IF(A892&lt;&gt;"",IF(Qualification!E902=TRUE,INDEX(codesex,MATCH(Qualification!D902,libsex,0)),Qualification!D902),"")</f>
        <v/>
      </c>
      <c r="D892" s="104" t="str">
        <f>IF(OR(A892="",ISBLANK(Qualification!F902)),"",Qualification!F902)</f>
        <v/>
      </c>
      <c r="E892" s="26" t="str">
        <f>IF(A892&lt;&gt;"",IF(Qualification!I902=TRUE,IF(INDEX(codegem,MATCH(Qualification!H902,libgem,0))&lt;8000,INDEX(codegem,MATCH(Qualification!H902,libgem,0)),""),Qualification!H902),"")</f>
        <v/>
      </c>
      <c r="F892" s="26" t="str">
        <f>IF(A892&lt;&gt;"",IF(Qualification!I902=TRUE,INDEX(codegemhist,MATCH(Qualification!H902,libgem,0)),""),"")</f>
        <v/>
      </c>
      <c r="G892" s="26" t="str">
        <f>IF(A892&lt;&gt;"",IF(Qualification!I902=TRUE,IF(INDEX(codegem,MATCH(Qualification!H902,libgem,0))&gt;=8000,INDEX(codegem,MATCH(Qualification!H902,libgem,0)),""),Qualification!H902),"")</f>
        <v/>
      </c>
      <c r="H892" s="26" t="str">
        <f>IF(A892&lt;&gt;"",IF(Qualification!Y902=TRUE,INDEX(libcatidinst,MATCH(Qualification!P902,libinst,0)),""),"")</f>
        <v/>
      </c>
      <c r="I892" s="26" t="str">
        <f>IF(OR(A892="",ISBLANK(Qualification!P902)),"",IF(Qualification!Y902=TRUE,INDEX(codeinst,MATCH(Qualification!P902,libinst,0)),Qualification!P902))</f>
        <v/>
      </c>
      <c r="J892" s="26" t="str">
        <f>IF(OR(A892="",ISBLANK(Qualification!Q902)),"",IF(Qualification!Z902=TRUE,INDEX(codetform,MATCH(Qualification!Q902,libtform,0)),Qualification!Q902))</f>
        <v/>
      </c>
      <c r="K892" s="26" t="str">
        <f t="shared" si="13"/>
        <v/>
      </c>
      <c r="L892" s="104" t="str">
        <f>IF(OR(A892="",ISBLANK(Qualification!R902)),"",Qualification!R902)</f>
        <v/>
      </c>
      <c r="M892" s="50" t="str">
        <f>IF(OR(A892="",ISBLANK(Qualification!S902)),"",Qualification!S902)</f>
        <v/>
      </c>
      <c r="N892" s="50" t="str">
        <f>IF(OR(A892="",ISBLANK(Qualification!T902)),"",IF(Qualification!AC902=TRUE,INDEX(coderesult,MATCH(Qualification!T902,libresult,0)),Qualification!T902))</f>
        <v/>
      </c>
      <c r="O892" s="50" t="str">
        <f>IF(OR(A892="",ISBLANK(Qualification!U902),Qualification!U902="-"),"",IF(ISNA(MATCH(Qualification!U902,libtwolang,0)),Qualification!U902,IF(Qualification!AC902=TRUE,INDEX(codetwolang,MATCH(Qualification!U902,libtwolang,0)),Qualification!U902)))</f>
        <v/>
      </c>
      <c r="P892" s="50" t="str">
        <f>IF(OR(A892="",ISBLANK(Qualification!V902)),"",Qualification!V902)</f>
        <v/>
      </c>
    </row>
    <row r="893" spans="1:16">
      <c r="A893" s="26" t="str">
        <f>IF(Qualification!$A903&lt;&gt;"",IF(Qualification!C903&lt;&gt;"",IF(Qualification!C903="LOC.ID",CONCATENATE("LOC.",Qualification!AG$12),Qualification!C903),""),"")</f>
        <v/>
      </c>
      <c r="B893" s="51" t="str">
        <f>IF(A893&lt;&gt;"",Qualification!J903,"")</f>
        <v/>
      </c>
      <c r="C893" s="26" t="str">
        <f>IF(A893&lt;&gt;"",IF(Qualification!E903=TRUE,INDEX(codesex,MATCH(Qualification!D903,libsex,0)),Qualification!D903),"")</f>
        <v/>
      </c>
      <c r="D893" s="104" t="str">
        <f>IF(OR(A893="",ISBLANK(Qualification!F903)),"",Qualification!F903)</f>
        <v/>
      </c>
      <c r="E893" s="26" t="str">
        <f>IF(A893&lt;&gt;"",IF(Qualification!I903=TRUE,IF(INDEX(codegem,MATCH(Qualification!H903,libgem,0))&lt;8000,INDEX(codegem,MATCH(Qualification!H903,libgem,0)),""),Qualification!H903),"")</f>
        <v/>
      </c>
      <c r="F893" s="26" t="str">
        <f>IF(A893&lt;&gt;"",IF(Qualification!I903=TRUE,INDEX(codegemhist,MATCH(Qualification!H903,libgem,0)),""),"")</f>
        <v/>
      </c>
      <c r="G893" s="26" t="str">
        <f>IF(A893&lt;&gt;"",IF(Qualification!I903=TRUE,IF(INDEX(codegem,MATCH(Qualification!H903,libgem,0))&gt;=8000,INDEX(codegem,MATCH(Qualification!H903,libgem,0)),""),Qualification!H903),"")</f>
        <v/>
      </c>
      <c r="H893" s="26" t="str">
        <f>IF(A893&lt;&gt;"",IF(Qualification!Y903=TRUE,INDEX(libcatidinst,MATCH(Qualification!P903,libinst,0)),""),"")</f>
        <v/>
      </c>
      <c r="I893" s="26" t="str">
        <f>IF(OR(A893="",ISBLANK(Qualification!P903)),"",IF(Qualification!Y903=TRUE,INDEX(codeinst,MATCH(Qualification!P903,libinst,0)),Qualification!P903))</f>
        <v/>
      </c>
      <c r="J893" s="26" t="str">
        <f>IF(OR(A893="",ISBLANK(Qualification!Q903)),"",IF(Qualification!Z903=TRUE,INDEX(codetform,MATCH(Qualification!Q903,libtform,0)),Qualification!Q903))</f>
        <v/>
      </c>
      <c r="K893" s="26" t="str">
        <f t="shared" si="13"/>
        <v/>
      </c>
      <c r="L893" s="104" t="str">
        <f>IF(OR(A893="",ISBLANK(Qualification!R903)),"",Qualification!R903)</f>
        <v/>
      </c>
      <c r="M893" s="50" t="str">
        <f>IF(OR(A893="",ISBLANK(Qualification!S903)),"",Qualification!S903)</f>
        <v/>
      </c>
      <c r="N893" s="50" t="str">
        <f>IF(OR(A893="",ISBLANK(Qualification!T903)),"",IF(Qualification!AC903=TRUE,INDEX(coderesult,MATCH(Qualification!T903,libresult,0)),Qualification!T903))</f>
        <v/>
      </c>
      <c r="O893" s="50" t="str">
        <f>IF(OR(A893="",ISBLANK(Qualification!U903),Qualification!U903="-"),"",IF(ISNA(MATCH(Qualification!U903,libtwolang,0)),Qualification!U903,IF(Qualification!AC903=TRUE,INDEX(codetwolang,MATCH(Qualification!U903,libtwolang,0)),Qualification!U903)))</f>
        <v/>
      </c>
      <c r="P893" s="50" t="str">
        <f>IF(OR(A893="",ISBLANK(Qualification!V903)),"",Qualification!V903)</f>
        <v/>
      </c>
    </row>
    <row r="894" spans="1:16">
      <c r="A894" s="26" t="str">
        <f>IF(Qualification!$A904&lt;&gt;"",IF(Qualification!C904&lt;&gt;"",IF(Qualification!C904="LOC.ID",CONCATENATE("LOC.",Qualification!AG$12),Qualification!C904),""),"")</f>
        <v/>
      </c>
      <c r="B894" s="51" t="str">
        <f>IF(A894&lt;&gt;"",Qualification!J904,"")</f>
        <v/>
      </c>
      <c r="C894" s="26" t="str">
        <f>IF(A894&lt;&gt;"",IF(Qualification!E904=TRUE,INDEX(codesex,MATCH(Qualification!D904,libsex,0)),Qualification!D904),"")</f>
        <v/>
      </c>
      <c r="D894" s="104" t="str">
        <f>IF(OR(A894="",ISBLANK(Qualification!F904)),"",Qualification!F904)</f>
        <v/>
      </c>
      <c r="E894" s="26" t="str">
        <f>IF(A894&lt;&gt;"",IF(Qualification!I904=TRUE,IF(INDEX(codegem,MATCH(Qualification!H904,libgem,0))&lt;8000,INDEX(codegem,MATCH(Qualification!H904,libgem,0)),""),Qualification!H904),"")</f>
        <v/>
      </c>
      <c r="F894" s="26" t="str">
        <f>IF(A894&lt;&gt;"",IF(Qualification!I904=TRUE,INDEX(codegemhist,MATCH(Qualification!H904,libgem,0)),""),"")</f>
        <v/>
      </c>
      <c r="G894" s="26" t="str">
        <f>IF(A894&lt;&gt;"",IF(Qualification!I904=TRUE,IF(INDEX(codegem,MATCH(Qualification!H904,libgem,0))&gt;=8000,INDEX(codegem,MATCH(Qualification!H904,libgem,0)),""),Qualification!H904),"")</f>
        <v/>
      </c>
      <c r="H894" s="26" t="str">
        <f>IF(A894&lt;&gt;"",IF(Qualification!Y904=TRUE,INDEX(libcatidinst,MATCH(Qualification!P904,libinst,0)),""),"")</f>
        <v/>
      </c>
      <c r="I894" s="26" t="str">
        <f>IF(OR(A894="",ISBLANK(Qualification!P904)),"",IF(Qualification!Y904=TRUE,INDEX(codeinst,MATCH(Qualification!P904,libinst,0)),Qualification!P904))</f>
        <v/>
      </c>
      <c r="J894" s="26" t="str">
        <f>IF(OR(A894="",ISBLANK(Qualification!Q904)),"",IF(Qualification!Z904=TRUE,INDEX(codetform,MATCH(Qualification!Q904,libtform,0)),Qualification!Q904))</f>
        <v/>
      </c>
      <c r="K894" s="26" t="str">
        <f t="shared" si="13"/>
        <v/>
      </c>
      <c r="L894" s="104" t="str">
        <f>IF(OR(A894="",ISBLANK(Qualification!R904)),"",Qualification!R904)</f>
        <v/>
      </c>
      <c r="M894" s="50" t="str">
        <f>IF(OR(A894="",ISBLANK(Qualification!S904)),"",Qualification!S904)</f>
        <v/>
      </c>
      <c r="N894" s="50" t="str">
        <f>IF(OR(A894="",ISBLANK(Qualification!T904)),"",IF(Qualification!AC904=TRUE,INDEX(coderesult,MATCH(Qualification!T904,libresult,0)),Qualification!T904))</f>
        <v/>
      </c>
      <c r="O894" s="50" t="str">
        <f>IF(OR(A894="",ISBLANK(Qualification!U904),Qualification!U904="-"),"",IF(ISNA(MATCH(Qualification!U904,libtwolang,0)),Qualification!U904,IF(Qualification!AC904=TRUE,INDEX(codetwolang,MATCH(Qualification!U904,libtwolang,0)),Qualification!U904)))</f>
        <v/>
      </c>
      <c r="P894" s="50" t="str">
        <f>IF(OR(A894="",ISBLANK(Qualification!V904)),"",Qualification!V904)</f>
        <v/>
      </c>
    </row>
    <row r="895" spans="1:16">
      <c r="A895" s="26" t="str">
        <f>IF(Qualification!$A905&lt;&gt;"",IF(Qualification!C905&lt;&gt;"",IF(Qualification!C905="LOC.ID",CONCATENATE("LOC.",Qualification!AG$12),Qualification!C905),""),"")</f>
        <v/>
      </c>
      <c r="B895" s="51" t="str">
        <f>IF(A895&lt;&gt;"",Qualification!J905,"")</f>
        <v/>
      </c>
      <c r="C895" s="26" t="str">
        <f>IF(A895&lt;&gt;"",IF(Qualification!E905=TRUE,INDEX(codesex,MATCH(Qualification!D905,libsex,0)),Qualification!D905),"")</f>
        <v/>
      </c>
      <c r="D895" s="104" t="str">
        <f>IF(OR(A895="",ISBLANK(Qualification!F905)),"",Qualification!F905)</f>
        <v/>
      </c>
      <c r="E895" s="26" t="str">
        <f>IF(A895&lt;&gt;"",IF(Qualification!I905=TRUE,IF(INDEX(codegem,MATCH(Qualification!H905,libgem,0))&lt;8000,INDEX(codegem,MATCH(Qualification!H905,libgem,0)),""),Qualification!H905),"")</f>
        <v/>
      </c>
      <c r="F895" s="26" t="str">
        <f>IF(A895&lt;&gt;"",IF(Qualification!I905=TRUE,INDEX(codegemhist,MATCH(Qualification!H905,libgem,0)),""),"")</f>
        <v/>
      </c>
      <c r="G895" s="26" t="str">
        <f>IF(A895&lt;&gt;"",IF(Qualification!I905=TRUE,IF(INDEX(codegem,MATCH(Qualification!H905,libgem,0))&gt;=8000,INDEX(codegem,MATCH(Qualification!H905,libgem,0)),""),Qualification!H905),"")</f>
        <v/>
      </c>
      <c r="H895" s="26" t="str">
        <f>IF(A895&lt;&gt;"",IF(Qualification!Y905=TRUE,INDEX(libcatidinst,MATCH(Qualification!P905,libinst,0)),""),"")</f>
        <v/>
      </c>
      <c r="I895" s="26" t="str">
        <f>IF(OR(A895="",ISBLANK(Qualification!P905)),"",IF(Qualification!Y905=TRUE,INDEX(codeinst,MATCH(Qualification!P905,libinst,0)),Qualification!P905))</f>
        <v/>
      </c>
      <c r="J895" s="26" t="str">
        <f>IF(OR(A895="",ISBLANK(Qualification!Q905)),"",IF(Qualification!Z905=TRUE,INDEX(codetform,MATCH(Qualification!Q905,libtform,0)),Qualification!Q905))</f>
        <v/>
      </c>
      <c r="K895" s="26" t="str">
        <f t="shared" si="13"/>
        <v/>
      </c>
      <c r="L895" s="104" t="str">
        <f>IF(OR(A895="",ISBLANK(Qualification!R905)),"",Qualification!R905)</f>
        <v/>
      </c>
      <c r="M895" s="50" t="str">
        <f>IF(OR(A895="",ISBLANK(Qualification!S905)),"",Qualification!S905)</f>
        <v/>
      </c>
      <c r="N895" s="50" t="str">
        <f>IF(OR(A895="",ISBLANK(Qualification!T905)),"",IF(Qualification!AC905=TRUE,INDEX(coderesult,MATCH(Qualification!T905,libresult,0)),Qualification!T905))</f>
        <v/>
      </c>
      <c r="O895" s="50" t="str">
        <f>IF(OR(A895="",ISBLANK(Qualification!U905),Qualification!U905="-"),"",IF(ISNA(MATCH(Qualification!U905,libtwolang,0)),Qualification!U905,IF(Qualification!AC905=TRUE,INDEX(codetwolang,MATCH(Qualification!U905,libtwolang,0)),Qualification!U905)))</f>
        <v/>
      </c>
      <c r="P895" s="50" t="str">
        <f>IF(OR(A895="",ISBLANK(Qualification!V905)),"",Qualification!V905)</f>
        <v/>
      </c>
    </row>
    <row r="896" spans="1:16">
      <c r="A896" s="26" t="str">
        <f>IF(Qualification!$A906&lt;&gt;"",IF(Qualification!C906&lt;&gt;"",IF(Qualification!C906="LOC.ID",CONCATENATE("LOC.",Qualification!AG$12),Qualification!C906),""),"")</f>
        <v/>
      </c>
      <c r="B896" s="51" t="str">
        <f>IF(A896&lt;&gt;"",Qualification!J906,"")</f>
        <v/>
      </c>
      <c r="C896" s="26" t="str">
        <f>IF(A896&lt;&gt;"",IF(Qualification!E906=TRUE,INDEX(codesex,MATCH(Qualification!D906,libsex,0)),Qualification!D906),"")</f>
        <v/>
      </c>
      <c r="D896" s="104" t="str">
        <f>IF(OR(A896="",ISBLANK(Qualification!F906)),"",Qualification!F906)</f>
        <v/>
      </c>
      <c r="E896" s="26" t="str">
        <f>IF(A896&lt;&gt;"",IF(Qualification!I906=TRUE,IF(INDEX(codegem,MATCH(Qualification!H906,libgem,0))&lt;8000,INDEX(codegem,MATCH(Qualification!H906,libgem,0)),""),Qualification!H906),"")</f>
        <v/>
      </c>
      <c r="F896" s="26" t="str">
        <f>IF(A896&lt;&gt;"",IF(Qualification!I906=TRUE,INDEX(codegemhist,MATCH(Qualification!H906,libgem,0)),""),"")</f>
        <v/>
      </c>
      <c r="G896" s="26" t="str">
        <f>IF(A896&lt;&gt;"",IF(Qualification!I906=TRUE,IF(INDEX(codegem,MATCH(Qualification!H906,libgem,0))&gt;=8000,INDEX(codegem,MATCH(Qualification!H906,libgem,0)),""),Qualification!H906),"")</f>
        <v/>
      </c>
      <c r="H896" s="26" t="str">
        <f>IF(A896&lt;&gt;"",IF(Qualification!Y906=TRUE,INDEX(libcatidinst,MATCH(Qualification!P906,libinst,0)),""),"")</f>
        <v/>
      </c>
      <c r="I896" s="26" t="str">
        <f>IF(OR(A896="",ISBLANK(Qualification!P906)),"",IF(Qualification!Y906=TRUE,INDEX(codeinst,MATCH(Qualification!P906,libinst,0)),Qualification!P906))</f>
        <v/>
      </c>
      <c r="J896" s="26" t="str">
        <f>IF(OR(A896="",ISBLANK(Qualification!Q906)),"",IF(Qualification!Z906=TRUE,INDEX(codetform,MATCH(Qualification!Q906,libtform,0)),Qualification!Q906))</f>
        <v/>
      </c>
      <c r="K896" s="26" t="str">
        <f t="shared" si="13"/>
        <v/>
      </c>
      <c r="L896" s="104" t="str">
        <f>IF(OR(A896="",ISBLANK(Qualification!R906)),"",Qualification!R906)</f>
        <v/>
      </c>
      <c r="M896" s="50" t="str">
        <f>IF(OR(A896="",ISBLANK(Qualification!S906)),"",Qualification!S906)</f>
        <v/>
      </c>
      <c r="N896" s="50" t="str">
        <f>IF(OR(A896="",ISBLANK(Qualification!T906)),"",IF(Qualification!AC906=TRUE,INDEX(coderesult,MATCH(Qualification!T906,libresult,0)),Qualification!T906))</f>
        <v/>
      </c>
      <c r="O896" s="50" t="str">
        <f>IF(OR(A896="",ISBLANK(Qualification!U906),Qualification!U906="-"),"",IF(ISNA(MATCH(Qualification!U906,libtwolang,0)),Qualification!U906,IF(Qualification!AC906=TRUE,INDEX(codetwolang,MATCH(Qualification!U906,libtwolang,0)),Qualification!U906)))</f>
        <v/>
      </c>
      <c r="P896" s="50" t="str">
        <f>IF(OR(A896="",ISBLANK(Qualification!V906)),"",Qualification!V906)</f>
        <v/>
      </c>
    </row>
    <row r="897" spans="1:16">
      <c r="A897" s="26" t="str">
        <f>IF(Qualification!$A907&lt;&gt;"",IF(Qualification!C907&lt;&gt;"",IF(Qualification!C907="LOC.ID",CONCATENATE("LOC.",Qualification!AG$12),Qualification!C907),""),"")</f>
        <v/>
      </c>
      <c r="B897" s="51" t="str">
        <f>IF(A897&lt;&gt;"",Qualification!J907,"")</f>
        <v/>
      </c>
      <c r="C897" s="26" t="str">
        <f>IF(A897&lt;&gt;"",IF(Qualification!E907=TRUE,INDEX(codesex,MATCH(Qualification!D907,libsex,0)),Qualification!D907),"")</f>
        <v/>
      </c>
      <c r="D897" s="104" t="str">
        <f>IF(OR(A897="",ISBLANK(Qualification!F907)),"",Qualification!F907)</f>
        <v/>
      </c>
      <c r="E897" s="26" t="str">
        <f>IF(A897&lt;&gt;"",IF(Qualification!I907=TRUE,IF(INDEX(codegem,MATCH(Qualification!H907,libgem,0))&lt;8000,INDEX(codegem,MATCH(Qualification!H907,libgem,0)),""),Qualification!H907),"")</f>
        <v/>
      </c>
      <c r="F897" s="26" t="str">
        <f>IF(A897&lt;&gt;"",IF(Qualification!I907=TRUE,INDEX(codegemhist,MATCH(Qualification!H907,libgem,0)),""),"")</f>
        <v/>
      </c>
      <c r="G897" s="26" t="str">
        <f>IF(A897&lt;&gt;"",IF(Qualification!I907=TRUE,IF(INDEX(codegem,MATCH(Qualification!H907,libgem,0))&gt;=8000,INDEX(codegem,MATCH(Qualification!H907,libgem,0)),""),Qualification!H907),"")</f>
        <v/>
      </c>
      <c r="H897" s="26" t="str">
        <f>IF(A897&lt;&gt;"",IF(Qualification!Y907=TRUE,INDEX(libcatidinst,MATCH(Qualification!P907,libinst,0)),""),"")</f>
        <v/>
      </c>
      <c r="I897" s="26" t="str">
        <f>IF(OR(A897="",ISBLANK(Qualification!P907)),"",IF(Qualification!Y907=TRUE,INDEX(codeinst,MATCH(Qualification!P907,libinst,0)),Qualification!P907))</f>
        <v/>
      </c>
      <c r="J897" s="26" t="str">
        <f>IF(OR(A897="",ISBLANK(Qualification!Q907)),"",IF(Qualification!Z907=TRUE,INDEX(codetform,MATCH(Qualification!Q907,libtform,0)),Qualification!Q907))</f>
        <v/>
      </c>
      <c r="K897" s="26" t="str">
        <f t="shared" si="13"/>
        <v/>
      </c>
      <c r="L897" s="104" t="str">
        <f>IF(OR(A897="",ISBLANK(Qualification!R907)),"",Qualification!R907)</f>
        <v/>
      </c>
      <c r="M897" s="50" t="str">
        <f>IF(OR(A897="",ISBLANK(Qualification!S907)),"",Qualification!S907)</f>
        <v/>
      </c>
      <c r="N897" s="50" t="str">
        <f>IF(OR(A897="",ISBLANK(Qualification!T907)),"",IF(Qualification!AC907=TRUE,INDEX(coderesult,MATCH(Qualification!T907,libresult,0)),Qualification!T907))</f>
        <v/>
      </c>
      <c r="O897" s="50" t="str">
        <f>IF(OR(A897="",ISBLANK(Qualification!U907),Qualification!U907="-"),"",IF(ISNA(MATCH(Qualification!U907,libtwolang,0)),Qualification!U907,IF(Qualification!AC907=TRUE,INDEX(codetwolang,MATCH(Qualification!U907,libtwolang,0)),Qualification!U907)))</f>
        <v/>
      </c>
      <c r="P897" s="50" t="str">
        <f>IF(OR(A897="",ISBLANK(Qualification!V907)),"",Qualification!V907)</f>
        <v/>
      </c>
    </row>
    <row r="898" spans="1:16">
      <c r="A898" s="26" t="str">
        <f>IF(Qualification!$A908&lt;&gt;"",IF(Qualification!C908&lt;&gt;"",IF(Qualification!C908="LOC.ID",CONCATENATE("LOC.",Qualification!AG$12),Qualification!C908),""),"")</f>
        <v/>
      </c>
      <c r="B898" s="51" t="str">
        <f>IF(A898&lt;&gt;"",Qualification!J908,"")</f>
        <v/>
      </c>
      <c r="C898" s="26" t="str">
        <f>IF(A898&lt;&gt;"",IF(Qualification!E908=TRUE,INDEX(codesex,MATCH(Qualification!D908,libsex,0)),Qualification!D908),"")</f>
        <v/>
      </c>
      <c r="D898" s="104" t="str">
        <f>IF(OR(A898="",ISBLANK(Qualification!F908)),"",Qualification!F908)</f>
        <v/>
      </c>
      <c r="E898" s="26" t="str">
        <f>IF(A898&lt;&gt;"",IF(Qualification!I908=TRUE,IF(INDEX(codegem,MATCH(Qualification!H908,libgem,0))&lt;8000,INDEX(codegem,MATCH(Qualification!H908,libgem,0)),""),Qualification!H908),"")</f>
        <v/>
      </c>
      <c r="F898" s="26" t="str">
        <f>IF(A898&lt;&gt;"",IF(Qualification!I908=TRUE,INDEX(codegemhist,MATCH(Qualification!H908,libgem,0)),""),"")</f>
        <v/>
      </c>
      <c r="G898" s="26" t="str">
        <f>IF(A898&lt;&gt;"",IF(Qualification!I908=TRUE,IF(INDEX(codegem,MATCH(Qualification!H908,libgem,0))&gt;=8000,INDEX(codegem,MATCH(Qualification!H908,libgem,0)),""),Qualification!H908),"")</f>
        <v/>
      </c>
      <c r="H898" s="26" t="str">
        <f>IF(A898&lt;&gt;"",IF(Qualification!Y908=TRUE,INDEX(libcatidinst,MATCH(Qualification!P908,libinst,0)),""),"")</f>
        <v/>
      </c>
      <c r="I898" s="26" t="str">
        <f>IF(OR(A898="",ISBLANK(Qualification!P908)),"",IF(Qualification!Y908=TRUE,INDEX(codeinst,MATCH(Qualification!P908,libinst,0)),Qualification!P908))</f>
        <v/>
      </c>
      <c r="J898" s="26" t="str">
        <f>IF(OR(A898="",ISBLANK(Qualification!Q908)),"",IF(Qualification!Z908=TRUE,INDEX(codetform,MATCH(Qualification!Q908,libtform,0)),Qualification!Q908))</f>
        <v/>
      </c>
      <c r="K898" s="26" t="str">
        <f t="shared" si="13"/>
        <v/>
      </c>
      <c r="L898" s="104" t="str">
        <f>IF(OR(A898="",ISBLANK(Qualification!R908)),"",Qualification!R908)</f>
        <v/>
      </c>
      <c r="M898" s="50" t="str">
        <f>IF(OR(A898="",ISBLANK(Qualification!S908)),"",Qualification!S908)</f>
        <v/>
      </c>
      <c r="N898" s="50" t="str">
        <f>IF(OR(A898="",ISBLANK(Qualification!T908)),"",IF(Qualification!AC908=TRUE,INDEX(coderesult,MATCH(Qualification!T908,libresult,0)),Qualification!T908))</f>
        <v/>
      </c>
      <c r="O898" s="50" t="str">
        <f>IF(OR(A898="",ISBLANK(Qualification!U908),Qualification!U908="-"),"",IF(ISNA(MATCH(Qualification!U908,libtwolang,0)),Qualification!U908,IF(Qualification!AC908=TRUE,INDEX(codetwolang,MATCH(Qualification!U908,libtwolang,0)),Qualification!U908)))</f>
        <v/>
      </c>
      <c r="P898" s="50" t="str">
        <f>IF(OR(A898="",ISBLANK(Qualification!V908)),"",Qualification!V908)</f>
        <v/>
      </c>
    </row>
    <row r="899" spans="1:16">
      <c r="A899" s="26" t="str">
        <f>IF(Qualification!$A909&lt;&gt;"",IF(Qualification!C909&lt;&gt;"",IF(Qualification!C909="LOC.ID",CONCATENATE("LOC.",Qualification!AG$12),Qualification!C909),""),"")</f>
        <v/>
      </c>
      <c r="B899" s="51" t="str">
        <f>IF(A899&lt;&gt;"",Qualification!J909,"")</f>
        <v/>
      </c>
      <c r="C899" s="26" t="str">
        <f>IF(A899&lt;&gt;"",IF(Qualification!E909=TRUE,INDEX(codesex,MATCH(Qualification!D909,libsex,0)),Qualification!D909),"")</f>
        <v/>
      </c>
      <c r="D899" s="104" t="str">
        <f>IF(OR(A899="",ISBLANK(Qualification!F909)),"",Qualification!F909)</f>
        <v/>
      </c>
      <c r="E899" s="26" t="str">
        <f>IF(A899&lt;&gt;"",IF(Qualification!I909=TRUE,IF(INDEX(codegem,MATCH(Qualification!H909,libgem,0))&lt;8000,INDEX(codegem,MATCH(Qualification!H909,libgem,0)),""),Qualification!H909),"")</f>
        <v/>
      </c>
      <c r="F899" s="26" t="str">
        <f>IF(A899&lt;&gt;"",IF(Qualification!I909=TRUE,INDEX(codegemhist,MATCH(Qualification!H909,libgem,0)),""),"")</f>
        <v/>
      </c>
      <c r="G899" s="26" t="str">
        <f>IF(A899&lt;&gt;"",IF(Qualification!I909=TRUE,IF(INDEX(codegem,MATCH(Qualification!H909,libgem,0))&gt;=8000,INDEX(codegem,MATCH(Qualification!H909,libgem,0)),""),Qualification!H909),"")</f>
        <v/>
      </c>
      <c r="H899" s="26" t="str">
        <f>IF(A899&lt;&gt;"",IF(Qualification!Y909=TRUE,INDEX(libcatidinst,MATCH(Qualification!P909,libinst,0)),""),"")</f>
        <v/>
      </c>
      <c r="I899" s="26" t="str">
        <f>IF(OR(A899="",ISBLANK(Qualification!P909)),"",IF(Qualification!Y909=TRUE,INDEX(codeinst,MATCH(Qualification!P909,libinst,0)),Qualification!P909))</f>
        <v/>
      </c>
      <c r="J899" s="26" t="str">
        <f>IF(OR(A899="",ISBLANK(Qualification!Q909)),"",IF(Qualification!Z909=TRUE,INDEX(codetform,MATCH(Qualification!Q909,libtform,0)),Qualification!Q909))</f>
        <v/>
      </c>
      <c r="K899" s="26" t="str">
        <f t="shared" ref="K899:K962" si="14">IF(A899="","",2)</f>
        <v/>
      </c>
      <c r="L899" s="104" t="str">
        <f>IF(OR(A899="",ISBLANK(Qualification!R909)),"",Qualification!R909)</f>
        <v/>
      </c>
      <c r="M899" s="50" t="str">
        <f>IF(OR(A899="",ISBLANK(Qualification!S909)),"",Qualification!S909)</f>
        <v/>
      </c>
      <c r="N899" s="50" t="str">
        <f>IF(OR(A899="",ISBLANK(Qualification!T909)),"",IF(Qualification!AC909=TRUE,INDEX(coderesult,MATCH(Qualification!T909,libresult,0)),Qualification!T909))</f>
        <v/>
      </c>
      <c r="O899" s="50" t="str">
        <f>IF(OR(A899="",ISBLANK(Qualification!U909),Qualification!U909="-"),"",IF(ISNA(MATCH(Qualification!U909,libtwolang,0)),Qualification!U909,IF(Qualification!AC909=TRUE,INDEX(codetwolang,MATCH(Qualification!U909,libtwolang,0)),Qualification!U909)))</f>
        <v/>
      </c>
      <c r="P899" s="50" t="str">
        <f>IF(OR(A899="",ISBLANK(Qualification!V909)),"",Qualification!V909)</f>
        <v/>
      </c>
    </row>
    <row r="900" spans="1:16">
      <c r="A900" s="26" t="str">
        <f>IF(Qualification!$A910&lt;&gt;"",IF(Qualification!C910&lt;&gt;"",IF(Qualification!C910="LOC.ID",CONCATENATE("LOC.",Qualification!AG$12),Qualification!C910),""),"")</f>
        <v/>
      </c>
      <c r="B900" s="51" t="str">
        <f>IF(A900&lt;&gt;"",Qualification!J910,"")</f>
        <v/>
      </c>
      <c r="C900" s="26" t="str">
        <f>IF(A900&lt;&gt;"",IF(Qualification!E910=TRUE,INDEX(codesex,MATCH(Qualification!D910,libsex,0)),Qualification!D910),"")</f>
        <v/>
      </c>
      <c r="D900" s="104" t="str">
        <f>IF(OR(A900="",ISBLANK(Qualification!F910)),"",Qualification!F910)</f>
        <v/>
      </c>
      <c r="E900" s="26" t="str">
        <f>IF(A900&lt;&gt;"",IF(Qualification!I910=TRUE,IF(INDEX(codegem,MATCH(Qualification!H910,libgem,0))&lt;8000,INDEX(codegem,MATCH(Qualification!H910,libgem,0)),""),Qualification!H910),"")</f>
        <v/>
      </c>
      <c r="F900" s="26" t="str">
        <f>IF(A900&lt;&gt;"",IF(Qualification!I910=TRUE,INDEX(codegemhist,MATCH(Qualification!H910,libgem,0)),""),"")</f>
        <v/>
      </c>
      <c r="G900" s="26" t="str">
        <f>IF(A900&lt;&gt;"",IF(Qualification!I910=TRUE,IF(INDEX(codegem,MATCH(Qualification!H910,libgem,0))&gt;=8000,INDEX(codegem,MATCH(Qualification!H910,libgem,0)),""),Qualification!H910),"")</f>
        <v/>
      </c>
      <c r="H900" s="26" t="str">
        <f>IF(A900&lt;&gt;"",IF(Qualification!Y910=TRUE,INDEX(libcatidinst,MATCH(Qualification!P910,libinst,0)),""),"")</f>
        <v/>
      </c>
      <c r="I900" s="26" t="str">
        <f>IF(OR(A900="",ISBLANK(Qualification!P910)),"",IF(Qualification!Y910=TRUE,INDEX(codeinst,MATCH(Qualification!P910,libinst,0)),Qualification!P910))</f>
        <v/>
      </c>
      <c r="J900" s="26" t="str">
        <f>IF(OR(A900="",ISBLANK(Qualification!Q910)),"",IF(Qualification!Z910=TRUE,INDEX(codetform,MATCH(Qualification!Q910,libtform,0)),Qualification!Q910))</f>
        <v/>
      </c>
      <c r="K900" s="26" t="str">
        <f t="shared" si="14"/>
        <v/>
      </c>
      <c r="L900" s="104" t="str">
        <f>IF(OR(A900="",ISBLANK(Qualification!R910)),"",Qualification!R910)</f>
        <v/>
      </c>
      <c r="M900" s="50" t="str">
        <f>IF(OR(A900="",ISBLANK(Qualification!S910)),"",Qualification!S910)</f>
        <v/>
      </c>
      <c r="N900" s="50" t="str">
        <f>IF(OR(A900="",ISBLANK(Qualification!T910)),"",IF(Qualification!AC910=TRUE,INDEX(coderesult,MATCH(Qualification!T910,libresult,0)),Qualification!T910))</f>
        <v/>
      </c>
      <c r="O900" s="50" t="str">
        <f>IF(OR(A900="",ISBLANK(Qualification!U910),Qualification!U910="-"),"",IF(ISNA(MATCH(Qualification!U910,libtwolang,0)),Qualification!U910,IF(Qualification!AC910=TRUE,INDEX(codetwolang,MATCH(Qualification!U910,libtwolang,0)),Qualification!U910)))</f>
        <v/>
      </c>
      <c r="P900" s="50" t="str">
        <f>IF(OR(A900="",ISBLANK(Qualification!V910)),"",Qualification!V910)</f>
        <v/>
      </c>
    </row>
    <row r="901" spans="1:16">
      <c r="A901" s="26" t="str">
        <f>IF(Qualification!$A911&lt;&gt;"",IF(Qualification!C911&lt;&gt;"",IF(Qualification!C911="LOC.ID",CONCATENATE("LOC.",Qualification!AG$12),Qualification!C911),""),"")</f>
        <v/>
      </c>
      <c r="B901" s="51" t="str">
        <f>IF(A901&lt;&gt;"",Qualification!J911,"")</f>
        <v/>
      </c>
      <c r="C901" s="26" t="str">
        <f>IF(A901&lt;&gt;"",IF(Qualification!E911=TRUE,INDEX(codesex,MATCH(Qualification!D911,libsex,0)),Qualification!D911),"")</f>
        <v/>
      </c>
      <c r="D901" s="104" t="str">
        <f>IF(OR(A901="",ISBLANK(Qualification!F911)),"",Qualification!F911)</f>
        <v/>
      </c>
      <c r="E901" s="26" t="str">
        <f>IF(A901&lt;&gt;"",IF(Qualification!I911=TRUE,IF(INDEX(codegem,MATCH(Qualification!H911,libgem,0))&lt;8000,INDEX(codegem,MATCH(Qualification!H911,libgem,0)),""),Qualification!H911),"")</f>
        <v/>
      </c>
      <c r="F901" s="26" t="str">
        <f>IF(A901&lt;&gt;"",IF(Qualification!I911=TRUE,INDEX(codegemhist,MATCH(Qualification!H911,libgem,0)),""),"")</f>
        <v/>
      </c>
      <c r="G901" s="26" t="str">
        <f>IF(A901&lt;&gt;"",IF(Qualification!I911=TRUE,IF(INDEX(codegem,MATCH(Qualification!H911,libgem,0))&gt;=8000,INDEX(codegem,MATCH(Qualification!H911,libgem,0)),""),Qualification!H911),"")</f>
        <v/>
      </c>
      <c r="H901" s="26" t="str">
        <f>IF(A901&lt;&gt;"",IF(Qualification!Y911=TRUE,INDEX(libcatidinst,MATCH(Qualification!P911,libinst,0)),""),"")</f>
        <v/>
      </c>
      <c r="I901" s="26" t="str">
        <f>IF(OR(A901="",ISBLANK(Qualification!P911)),"",IF(Qualification!Y911=TRUE,INDEX(codeinst,MATCH(Qualification!P911,libinst,0)),Qualification!P911))</f>
        <v/>
      </c>
      <c r="J901" s="26" t="str">
        <f>IF(OR(A901="",ISBLANK(Qualification!Q911)),"",IF(Qualification!Z911=TRUE,INDEX(codetform,MATCH(Qualification!Q911,libtform,0)),Qualification!Q911))</f>
        <v/>
      </c>
      <c r="K901" s="26" t="str">
        <f t="shared" si="14"/>
        <v/>
      </c>
      <c r="L901" s="104" t="str">
        <f>IF(OR(A901="",ISBLANK(Qualification!R911)),"",Qualification!R911)</f>
        <v/>
      </c>
      <c r="M901" s="50" t="str">
        <f>IF(OR(A901="",ISBLANK(Qualification!S911)),"",Qualification!S911)</f>
        <v/>
      </c>
      <c r="N901" s="50" t="str">
        <f>IF(OR(A901="",ISBLANK(Qualification!T911)),"",IF(Qualification!AC911=TRUE,INDEX(coderesult,MATCH(Qualification!T911,libresult,0)),Qualification!T911))</f>
        <v/>
      </c>
      <c r="O901" s="50" t="str">
        <f>IF(OR(A901="",ISBLANK(Qualification!U911),Qualification!U911="-"),"",IF(ISNA(MATCH(Qualification!U911,libtwolang,0)),Qualification!U911,IF(Qualification!AC911=TRUE,INDEX(codetwolang,MATCH(Qualification!U911,libtwolang,0)),Qualification!U911)))</f>
        <v/>
      </c>
      <c r="P901" s="50" t="str">
        <f>IF(OR(A901="",ISBLANK(Qualification!V911)),"",Qualification!V911)</f>
        <v/>
      </c>
    </row>
    <row r="902" spans="1:16">
      <c r="A902" s="26" t="str">
        <f>IF(Qualification!$A912&lt;&gt;"",IF(Qualification!C912&lt;&gt;"",IF(Qualification!C912="LOC.ID",CONCATENATE("LOC.",Qualification!AG$12),Qualification!C912),""),"")</f>
        <v/>
      </c>
      <c r="B902" s="51" t="str">
        <f>IF(A902&lt;&gt;"",Qualification!J912,"")</f>
        <v/>
      </c>
      <c r="C902" s="26" t="str">
        <f>IF(A902&lt;&gt;"",IF(Qualification!E912=TRUE,INDEX(codesex,MATCH(Qualification!D912,libsex,0)),Qualification!D912),"")</f>
        <v/>
      </c>
      <c r="D902" s="104" t="str">
        <f>IF(OR(A902="",ISBLANK(Qualification!F912)),"",Qualification!F912)</f>
        <v/>
      </c>
      <c r="E902" s="26" t="str">
        <f>IF(A902&lt;&gt;"",IF(Qualification!I912=TRUE,IF(INDEX(codegem,MATCH(Qualification!H912,libgem,0))&lt;8000,INDEX(codegem,MATCH(Qualification!H912,libgem,0)),""),Qualification!H912),"")</f>
        <v/>
      </c>
      <c r="F902" s="26" t="str">
        <f>IF(A902&lt;&gt;"",IF(Qualification!I912=TRUE,INDEX(codegemhist,MATCH(Qualification!H912,libgem,0)),""),"")</f>
        <v/>
      </c>
      <c r="G902" s="26" t="str">
        <f>IF(A902&lt;&gt;"",IF(Qualification!I912=TRUE,IF(INDEX(codegem,MATCH(Qualification!H912,libgem,0))&gt;=8000,INDEX(codegem,MATCH(Qualification!H912,libgem,0)),""),Qualification!H912),"")</f>
        <v/>
      </c>
      <c r="H902" s="26" t="str">
        <f>IF(A902&lt;&gt;"",IF(Qualification!Y912=TRUE,INDEX(libcatidinst,MATCH(Qualification!P912,libinst,0)),""),"")</f>
        <v/>
      </c>
      <c r="I902" s="26" t="str">
        <f>IF(OR(A902="",ISBLANK(Qualification!P912)),"",IF(Qualification!Y912=TRUE,INDEX(codeinst,MATCH(Qualification!P912,libinst,0)),Qualification!P912))</f>
        <v/>
      </c>
      <c r="J902" s="26" t="str">
        <f>IF(OR(A902="",ISBLANK(Qualification!Q912)),"",IF(Qualification!Z912=TRUE,INDEX(codetform,MATCH(Qualification!Q912,libtform,0)),Qualification!Q912))</f>
        <v/>
      </c>
      <c r="K902" s="26" t="str">
        <f t="shared" si="14"/>
        <v/>
      </c>
      <c r="L902" s="104" t="str">
        <f>IF(OR(A902="",ISBLANK(Qualification!R912)),"",Qualification!R912)</f>
        <v/>
      </c>
      <c r="M902" s="50" t="str">
        <f>IF(OR(A902="",ISBLANK(Qualification!S912)),"",Qualification!S912)</f>
        <v/>
      </c>
      <c r="N902" s="50" t="str">
        <f>IF(OR(A902="",ISBLANK(Qualification!T912)),"",IF(Qualification!AC912=TRUE,INDEX(coderesult,MATCH(Qualification!T912,libresult,0)),Qualification!T912))</f>
        <v/>
      </c>
      <c r="O902" s="50" t="str">
        <f>IF(OR(A902="",ISBLANK(Qualification!U912),Qualification!U912="-"),"",IF(ISNA(MATCH(Qualification!U912,libtwolang,0)),Qualification!U912,IF(Qualification!AC912=TRUE,INDEX(codetwolang,MATCH(Qualification!U912,libtwolang,0)),Qualification!U912)))</f>
        <v/>
      </c>
      <c r="P902" s="50" t="str">
        <f>IF(OR(A902="",ISBLANK(Qualification!V912)),"",Qualification!V912)</f>
        <v/>
      </c>
    </row>
    <row r="903" spans="1:16">
      <c r="A903" s="26" t="str">
        <f>IF(Qualification!$A913&lt;&gt;"",IF(Qualification!C913&lt;&gt;"",IF(Qualification!C913="LOC.ID",CONCATENATE("LOC.",Qualification!AG$12),Qualification!C913),""),"")</f>
        <v/>
      </c>
      <c r="B903" s="51" t="str">
        <f>IF(A903&lt;&gt;"",Qualification!J913,"")</f>
        <v/>
      </c>
      <c r="C903" s="26" t="str">
        <f>IF(A903&lt;&gt;"",IF(Qualification!E913=TRUE,INDEX(codesex,MATCH(Qualification!D913,libsex,0)),Qualification!D913),"")</f>
        <v/>
      </c>
      <c r="D903" s="104" t="str">
        <f>IF(OR(A903="",ISBLANK(Qualification!F913)),"",Qualification!F913)</f>
        <v/>
      </c>
      <c r="E903" s="26" t="str">
        <f>IF(A903&lt;&gt;"",IF(Qualification!I913=TRUE,IF(INDEX(codegem,MATCH(Qualification!H913,libgem,0))&lt;8000,INDEX(codegem,MATCH(Qualification!H913,libgem,0)),""),Qualification!H913),"")</f>
        <v/>
      </c>
      <c r="F903" s="26" t="str">
        <f>IF(A903&lt;&gt;"",IF(Qualification!I913=TRUE,INDEX(codegemhist,MATCH(Qualification!H913,libgem,0)),""),"")</f>
        <v/>
      </c>
      <c r="G903" s="26" t="str">
        <f>IF(A903&lt;&gt;"",IF(Qualification!I913=TRUE,IF(INDEX(codegem,MATCH(Qualification!H913,libgem,0))&gt;=8000,INDEX(codegem,MATCH(Qualification!H913,libgem,0)),""),Qualification!H913),"")</f>
        <v/>
      </c>
      <c r="H903" s="26" t="str">
        <f>IF(A903&lt;&gt;"",IF(Qualification!Y913=TRUE,INDEX(libcatidinst,MATCH(Qualification!P913,libinst,0)),""),"")</f>
        <v/>
      </c>
      <c r="I903" s="26" t="str">
        <f>IF(OR(A903="",ISBLANK(Qualification!P913)),"",IF(Qualification!Y913=TRUE,INDEX(codeinst,MATCH(Qualification!P913,libinst,0)),Qualification!P913))</f>
        <v/>
      </c>
      <c r="J903" s="26" t="str">
        <f>IF(OR(A903="",ISBLANK(Qualification!Q913)),"",IF(Qualification!Z913=TRUE,INDEX(codetform,MATCH(Qualification!Q913,libtform,0)),Qualification!Q913))</f>
        <v/>
      </c>
      <c r="K903" s="26" t="str">
        <f t="shared" si="14"/>
        <v/>
      </c>
      <c r="L903" s="104" t="str">
        <f>IF(OR(A903="",ISBLANK(Qualification!R913)),"",Qualification!R913)</f>
        <v/>
      </c>
      <c r="M903" s="50" t="str">
        <f>IF(OR(A903="",ISBLANK(Qualification!S913)),"",Qualification!S913)</f>
        <v/>
      </c>
      <c r="N903" s="50" t="str">
        <f>IF(OR(A903="",ISBLANK(Qualification!T913)),"",IF(Qualification!AC913=TRUE,INDEX(coderesult,MATCH(Qualification!T913,libresult,0)),Qualification!T913))</f>
        <v/>
      </c>
      <c r="O903" s="50" t="str">
        <f>IF(OR(A903="",ISBLANK(Qualification!U913),Qualification!U913="-"),"",IF(ISNA(MATCH(Qualification!U913,libtwolang,0)),Qualification!U913,IF(Qualification!AC913=TRUE,INDEX(codetwolang,MATCH(Qualification!U913,libtwolang,0)),Qualification!U913)))</f>
        <v/>
      </c>
      <c r="P903" s="50" t="str">
        <f>IF(OR(A903="",ISBLANK(Qualification!V913)),"",Qualification!V913)</f>
        <v/>
      </c>
    </row>
    <row r="904" spans="1:16">
      <c r="A904" s="26" t="str">
        <f>IF(Qualification!$A914&lt;&gt;"",IF(Qualification!C914&lt;&gt;"",IF(Qualification!C914="LOC.ID",CONCATENATE("LOC.",Qualification!AG$12),Qualification!C914),""),"")</f>
        <v/>
      </c>
      <c r="B904" s="51" t="str">
        <f>IF(A904&lt;&gt;"",Qualification!J914,"")</f>
        <v/>
      </c>
      <c r="C904" s="26" t="str">
        <f>IF(A904&lt;&gt;"",IF(Qualification!E914=TRUE,INDEX(codesex,MATCH(Qualification!D914,libsex,0)),Qualification!D914),"")</f>
        <v/>
      </c>
      <c r="D904" s="104" t="str">
        <f>IF(OR(A904="",ISBLANK(Qualification!F914)),"",Qualification!F914)</f>
        <v/>
      </c>
      <c r="E904" s="26" t="str">
        <f>IF(A904&lt;&gt;"",IF(Qualification!I914=TRUE,IF(INDEX(codegem,MATCH(Qualification!H914,libgem,0))&lt;8000,INDEX(codegem,MATCH(Qualification!H914,libgem,0)),""),Qualification!H914),"")</f>
        <v/>
      </c>
      <c r="F904" s="26" t="str">
        <f>IF(A904&lt;&gt;"",IF(Qualification!I914=TRUE,INDEX(codegemhist,MATCH(Qualification!H914,libgem,0)),""),"")</f>
        <v/>
      </c>
      <c r="G904" s="26" t="str">
        <f>IF(A904&lt;&gt;"",IF(Qualification!I914=TRUE,IF(INDEX(codegem,MATCH(Qualification!H914,libgem,0))&gt;=8000,INDEX(codegem,MATCH(Qualification!H914,libgem,0)),""),Qualification!H914),"")</f>
        <v/>
      </c>
      <c r="H904" s="26" t="str">
        <f>IF(A904&lt;&gt;"",IF(Qualification!Y914=TRUE,INDEX(libcatidinst,MATCH(Qualification!P914,libinst,0)),""),"")</f>
        <v/>
      </c>
      <c r="I904" s="26" t="str">
        <f>IF(OR(A904="",ISBLANK(Qualification!P914)),"",IF(Qualification!Y914=TRUE,INDEX(codeinst,MATCH(Qualification!P914,libinst,0)),Qualification!P914))</f>
        <v/>
      </c>
      <c r="J904" s="26" t="str">
        <f>IF(OR(A904="",ISBLANK(Qualification!Q914)),"",IF(Qualification!Z914=TRUE,INDEX(codetform,MATCH(Qualification!Q914,libtform,0)),Qualification!Q914))</f>
        <v/>
      </c>
      <c r="K904" s="26" t="str">
        <f t="shared" si="14"/>
        <v/>
      </c>
      <c r="L904" s="104" t="str">
        <f>IF(OR(A904="",ISBLANK(Qualification!R914)),"",Qualification!R914)</f>
        <v/>
      </c>
      <c r="M904" s="50" t="str">
        <f>IF(OR(A904="",ISBLANK(Qualification!S914)),"",Qualification!S914)</f>
        <v/>
      </c>
      <c r="N904" s="50" t="str">
        <f>IF(OR(A904="",ISBLANK(Qualification!T914)),"",IF(Qualification!AC914=TRUE,INDEX(coderesult,MATCH(Qualification!T914,libresult,0)),Qualification!T914))</f>
        <v/>
      </c>
      <c r="O904" s="50" t="str">
        <f>IF(OR(A904="",ISBLANK(Qualification!U914),Qualification!U914="-"),"",IF(ISNA(MATCH(Qualification!U914,libtwolang,0)),Qualification!U914,IF(Qualification!AC914=TRUE,INDEX(codetwolang,MATCH(Qualification!U914,libtwolang,0)),Qualification!U914)))</f>
        <v/>
      </c>
      <c r="P904" s="50" t="str">
        <f>IF(OR(A904="",ISBLANK(Qualification!V914)),"",Qualification!V914)</f>
        <v/>
      </c>
    </row>
    <row r="905" spans="1:16">
      <c r="A905" s="26" t="str">
        <f>IF(Qualification!$A915&lt;&gt;"",IF(Qualification!C915&lt;&gt;"",IF(Qualification!C915="LOC.ID",CONCATENATE("LOC.",Qualification!AG$12),Qualification!C915),""),"")</f>
        <v/>
      </c>
      <c r="B905" s="51" t="str">
        <f>IF(A905&lt;&gt;"",Qualification!J915,"")</f>
        <v/>
      </c>
      <c r="C905" s="26" t="str">
        <f>IF(A905&lt;&gt;"",IF(Qualification!E915=TRUE,INDEX(codesex,MATCH(Qualification!D915,libsex,0)),Qualification!D915),"")</f>
        <v/>
      </c>
      <c r="D905" s="104" t="str">
        <f>IF(OR(A905="",ISBLANK(Qualification!F915)),"",Qualification!F915)</f>
        <v/>
      </c>
      <c r="E905" s="26" t="str">
        <f>IF(A905&lt;&gt;"",IF(Qualification!I915=TRUE,IF(INDEX(codegem,MATCH(Qualification!H915,libgem,0))&lt;8000,INDEX(codegem,MATCH(Qualification!H915,libgem,0)),""),Qualification!H915),"")</f>
        <v/>
      </c>
      <c r="F905" s="26" t="str">
        <f>IF(A905&lt;&gt;"",IF(Qualification!I915=TRUE,INDEX(codegemhist,MATCH(Qualification!H915,libgem,0)),""),"")</f>
        <v/>
      </c>
      <c r="G905" s="26" t="str">
        <f>IF(A905&lt;&gt;"",IF(Qualification!I915=TRUE,IF(INDEX(codegem,MATCH(Qualification!H915,libgem,0))&gt;=8000,INDEX(codegem,MATCH(Qualification!H915,libgem,0)),""),Qualification!H915),"")</f>
        <v/>
      </c>
      <c r="H905" s="26" t="str">
        <f>IF(A905&lt;&gt;"",IF(Qualification!Y915=TRUE,INDEX(libcatidinst,MATCH(Qualification!P915,libinst,0)),""),"")</f>
        <v/>
      </c>
      <c r="I905" s="26" t="str">
        <f>IF(OR(A905="",ISBLANK(Qualification!P915)),"",IF(Qualification!Y915=TRUE,INDEX(codeinst,MATCH(Qualification!P915,libinst,0)),Qualification!P915))</f>
        <v/>
      </c>
      <c r="J905" s="26" t="str">
        <f>IF(OR(A905="",ISBLANK(Qualification!Q915)),"",IF(Qualification!Z915=TRUE,INDEX(codetform,MATCH(Qualification!Q915,libtform,0)),Qualification!Q915))</f>
        <v/>
      </c>
      <c r="K905" s="26" t="str">
        <f t="shared" si="14"/>
        <v/>
      </c>
      <c r="L905" s="104" t="str">
        <f>IF(OR(A905="",ISBLANK(Qualification!R915)),"",Qualification!R915)</f>
        <v/>
      </c>
      <c r="M905" s="50" t="str">
        <f>IF(OR(A905="",ISBLANK(Qualification!S915)),"",Qualification!S915)</f>
        <v/>
      </c>
      <c r="N905" s="50" t="str">
        <f>IF(OR(A905="",ISBLANK(Qualification!T915)),"",IF(Qualification!AC915=TRUE,INDEX(coderesult,MATCH(Qualification!T915,libresult,0)),Qualification!T915))</f>
        <v/>
      </c>
      <c r="O905" s="50" t="str">
        <f>IF(OR(A905="",ISBLANK(Qualification!U915),Qualification!U915="-"),"",IF(ISNA(MATCH(Qualification!U915,libtwolang,0)),Qualification!U915,IF(Qualification!AC915=TRUE,INDEX(codetwolang,MATCH(Qualification!U915,libtwolang,0)),Qualification!U915)))</f>
        <v/>
      </c>
      <c r="P905" s="50" t="str">
        <f>IF(OR(A905="",ISBLANK(Qualification!V915)),"",Qualification!V915)</f>
        <v/>
      </c>
    </row>
    <row r="906" spans="1:16">
      <c r="A906" s="26" t="str">
        <f>IF(Qualification!$A916&lt;&gt;"",IF(Qualification!C916&lt;&gt;"",IF(Qualification!C916="LOC.ID",CONCATENATE("LOC.",Qualification!AG$12),Qualification!C916),""),"")</f>
        <v/>
      </c>
      <c r="B906" s="51" t="str">
        <f>IF(A906&lt;&gt;"",Qualification!J916,"")</f>
        <v/>
      </c>
      <c r="C906" s="26" t="str">
        <f>IF(A906&lt;&gt;"",IF(Qualification!E916=TRUE,INDEX(codesex,MATCH(Qualification!D916,libsex,0)),Qualification!D916),"")</f>
        <v/>
      </c>
      <c r="D906" s="104" t="str">
        <f>IF(OR(A906="",ISBLANK(Qualification!F916)),"",Qualification!F916)</f>
        <v/>
      </c>
      <c r="E906" s="26" t="str">
        <f>IF(A906&lt;&gt;"",IF(Qualification!I916=TRUE,IF(INDEX(codegem,MATCH(Qualification!H916,libgem,0))&lt;8000,INDEX(codegem,MATCH(Qualification!H916,libgem,0)),""),Qualification!H916),"")</f>
        <v/>
      </c>
      <c r="F906" s="26" t="str">
        <f>IF(A906&lt;&gt;"",IF(Qualification!I916=TRUE,INDEX(codegemhist,MATCH(Qualification!H916,libgem,0)),""),"")</f>
        <v/>
      </c>
      <c r="G906" s="26" t="str">
        <f>IF(A906&lt;&gt;"",IF(Qualification!I916=TRUE,IF(INDEX(codegem,MATCH(Qualification!H916,libgem,0))&gt;=8000,INDEX(codegem,MATCH(Qualification!H916,libgem,0)),""),Qualification!H916),"")</f>
        <v/>
      </c>
      <c r="H906" s="26" t="str">
        <f>IF(A906&lt;&gt;"",IF(Qualification!Y916=TRUE,INDEX(libcatidinst,MATCH(Qualification!P916,libinst,0)),""),"")</f>
        <v/>
      </c>
      <c r="I906" s="26" t="str">
        <f>IF(OR(A906="",ISBLANK(Qualification!P916)),"",IF(Qualification!Y916=TRUE,INDEX(codeinst,MATCH(Qualification!P916,libinst,0)),Qualification!P916))</f>
        <v/>
      </c>
      <c r="J906" s="26" t="str">
        <f>IF(OR(A906="",ISBLANK(Qualification!Q916)),"",IF(Qualification!Z916=TRUE,INDEX(codetform,MATCH(Qualification!Q916,libtform,0)),Qualification!Q916))</f>
        <v/>
      </c>
      <c r="K906" s="26" t="str">
        <f t="shared" si="14"/>
        <v/>
      </c>
      <c r="L906" s="104" t="str">
        <f>IF(OR(A906="",ISBLANK(Qualification!R916)),"",Qualification!R916)</f>
        <v/>
      </c>
      <c r="M906" s="50" t="str">
        <f>IF(OR(A906="",ISBLANK(Qualification!S916)),"",Qualification!S916)</f>
        <v/>
      </c>
      <c r="N906" s="50" t="str">
        <f>IF(OR(A906="",ISBLANK(Qualification!T916)),"",IF(Qualification!AC916=TRUE,INDEX(coderesult,MATCH(Qualification!T916,libresult,0)),Qualification!T916))</f>
        <v/>
      </c>
      <c r="O906" s="50" t="str">
        <f>IF(OR(A906="",ISBLANK(Qualification!U916),Qualification!U916="-"),"",IF(ISNA(MATCH(Qualification!U916,libtwolang,0)),Qualification!U916,IF(Qualification!AC916=TRUE,INDEX(codetwolang,MATCH(Qualification!U916,libtwolang,0)),Qualification!U916)))</f>
        <v/>
      </c>
      <c r="P906" s="50" t="str">
        <f>IF(OR(A906="",ISBLANK(Qualification!V916)),"",Qualification!V916)</f>
        <v/>
      </c>
    </row>
    <row r="907" spans="1:16">
      <c r="A907" s="26" t="str">
        <f>IF(Qualification!$A917&lt;&gt;"",IF(Qualification!C917&lt;&gt;"",IF(Qualification!C917="LOC.ID",CONCATENATE("LOC.",Qualification!AG$12),Qualification!C917),""),"")</f>
        <v/>
      </c>
      <c r="B907" s="51" t="str">
        <f>IF(A907&lt;&gt;"",Qualification!J917,"")</f>
        <v/>
      </c>
      <c r="C907" s="26" t="str">
        <f>IF(A907&lt;&gt;"",IF(Qualification!E917=TRUE,INDEX(codesex,MATCH(Qualification!D917,libsex,0)),Qualification!D917),"")</f>
        <v/>
      </c>
      <c r="D907" s="104" t="str">
        <f>IF(OR(A907="",ISBLANK(Qualification!F917)),"",Qualification!F917)</f>
        <v/>
      </c>
      <c r="E907" s="26" t="str">
        <f>IF(A907&lt;&gt;"",IF(Qualification!I917=TRUE,IF(INDEX(codegem,MATCH(Qualification!H917,libgem,0))&lt;8000,INDEX(codegem,MATCH(Qualification!H917,libgem,0)),""),Qualification!H917),"")</f>
        <v/>
      </c>
      <c r="F907" s="26" t="str">
        <f>IF(A907&lt;&gt;"",IF(Qualification!I917=TRUE,INDEX(codegemhist,MATCH(Qualification!H917,libgem,0)),""),"")</f>
        <v/>
      </c>
      <c r="G907" s="26" t="str">
        <f>IF(A907&lt;&gt;"",IF(Qualification!I917=TRUE,IF(INDEX(codegem,MATCH(Qualification!H917,libgem,0))&gt;=8000,INDEX(codegem,MATCH(Qualification!H917,libgem,0)),""),Qualification!H917),"")</f>
        <v/>
      </c>
      <c r="H907" s="26" t="str">
        <f>IF(A907&lt;&gt;"",IF(Qualification!Y917=TRUE,INDEX(libcatidinst,MATCH(Qualification!P917,libinst,0)),""),"")</f>
        <v/>
      </c>
      <c r="I907" s="26" t="str">
        <f>IF(OR(A907="",ISBLANK(Qualification!P917)),"",IF(Qualification!Y917=TRUE,INDEX(codeinst,MATCH(Qualification!P917,libinst,0)),Qualification!P917))</f>
        <v/>
      </c>
      <c r="J907" s="26" t="str">
        <f>IF(OR(A907="",ISBLANK(Qualification!Q917)),"",IF(Qualification!Z917=TRUE,INDEX(codetform,MATCH(Qualification!Q917,libtform,0)),Qualification!Q917))</f>
        <v/>
      </c>
      <c r="K907" s="26" t="str">
        <f t="shared" si="14"/>
        <v/>
      </c>
      <c r="L907" s="104" t="str">
        <f>IF(OR(A907="",ISBLANK(Qualification!R917)),"",Qualification!R917)</f>
        <v/>
      </c>
      <c r="M907" s="50" t="str">
        <f>IF(OR(A907="",ISBLANK(Qualification!S917)),"",Qualification!S917)</f>
        <v/>
      </c>
      <c r="N907" s="50" t="str">
        <f>IF(OR(A907="",ISBLANK(Qualification!T917)),"",IF(Qualification!AC917=TRUE,INDEX(coderesult,MATCH(Qualification!T917,libresult,0)),Qualification!T917))</f>
        <v/>
      </c>
      <c r="O907" s="50" t="str">
        <f>IF(OR(A907="",ISBLANK(Qualification!U917),Qualification!U917="-"),"",IF(ISNA(MATCH(Qualification!U917,libtwolang,0)),Qualification!U917,IF(Qualification!AC917=TRUE,INDEX(codetwolang,MATCH(Qualification!U917,libtwolang,0)),Qualification!U917)))</f>
        <v/>
      </c>
      <c r="P907" s="50" t="str">
        <f>IF(OR(A907="",ISBLANK(Qualification!V917)),"",Qualification!V917)</f>
        <v/>
      </c>
    </row>
    <row r="908" spans="1:16">
      <c r="A908" s="26" t="str">
        <f>IF(Qualification!$A918&lt;&gt;"",IF(Qualification!C918&lt;&gt;"",IF(Qualification!C918="LOC.ID",CONCATENATE("LOC.",Qualification!AG$12),Qualification!C918),""),"")</f>
        <v/>
      </c>
      <c r="B908" s="51" t="str">
        <f>IF(A908&lt;&gt;"",Qualification!J918,"")</f>
        <v/>
      </c>
      <c r="C908" s="26" t="str">
        <f>IF(A908&lt;&gt;"",IF(Qualification!E918=TRUE,INDEX(codesex,MATCH(Qualification!D918,libsex,0)),Qualification!D918),"")</f>
        <v/>
      </c>
      <c r="D908" s="104" t="str">
        <f>IF(OR(A908="",ISBLANK(Qualification!F918)),"",Qualification!F918)</f>
        <v/>
      </c>
      <c r="E908" s="26" t="str">
        <f>IF(A908&lt;&gt;"",IF(Qualification!I918=TRUE,IF(INDEX(codegem,MATCH(Qualification!H918,libgem,0))&lt;8000,INDEX(codegem,MATCH(Qualification!H918,libgem,0)),""),Qualification!H918),"")</f>
        <v/>
      </c>
      <c r="F908" s="26" t="str">
        <f>IF(A908&lt;&gt;"",IF(Qualification!I918=TRUE,INDEX(codegemhist,MATCH(Qualification!H918,libgem,0)),""),"")</f>
        <v/>
      </c>
      <c r="G908" s="26" t="str">
        <f>IF(A908&lt;&gt;"",IF(Qualification!I918=TRUE,IF(INDEX(codegem,MATCH(Qualification!H918,libgem,0))&gt;=8000,INDEX(codegem,MATCH(Qualification!H918,libgem,0)),""),Qualification!H918),"")</f>
        <v/>
      </c>
      <c r="H908" s="26" t="str">
        <f>IF(A908&lt;&gt;"",IF(Qualification!Y918=TRUE,INDEX(libcatidinst,MATCH(Qualification!P918,libinst,0)),""),"")</f>
        <v/>
      </c>
      <c r="I908" s="26" t="str">
        <f>IF(OR(A908="",ISBLANK(Qualification!P918)),"",IF(Qualification!Y918=TRUE,INDEX(codeinst,MATCH(Qualification!P918,libinst,0)),Qualification!P918))</f>
        <v/>
      </c>
      <c r="J908" s="26" t="str">
        <f>IF(OR(A908="",ISBLANK(Qualification!Q918)),"",IF(Qualification!Z918=TRUE,INDEX(codetform,MATCH(Qualification!Q918,libtform,0)),Qualification!Q918))</f>
        <v/>
      </c>
      <c r="K908" s="26" t="str">
        <f t="shared" si="14"/>
        <v/>
      </c>
      <c r="L908" s="104" t="str">
        <f>IF(OR(A908="",ISBLANK(Qualification!R918)),"",Qualification!R918)</f>
        <v/>
      </c>
      <c r="M908" s="50" t="str">
        <f>IF(OR(A908="",ISBLANK(Qualification!S918)),"",Qualification!S918)</f>
        <v/>
      </c>
      <c r="N908" s="50" t="str">
        <f>IF(OR(A908="",ISBLANK(Qualification!T918)),"",IF(Qualification!AC918=TRUE,INDEX(coderesult,MATCH(Qualification!T918,libresult,0)),Qualification!T918))</f>
        <v/>
      </c>
      <c r="O908" s="50" t="str">
        <f>IF(OR(A908="",ISBLANK(Qualification!U918),Qualification!U918="-"),"",IF(ISNA(MATCH(Qualification!U918,libtwolang,0)),Qualification!U918,IF(Qualification!AC918=TRUE,INDEX(codetwolang,MATCH(Qualification!U918,libtwolang,0)),Qualification!U918)))</f>
        <v/>
      </c>
      <c r="P908" s="50" t="str">
        <f>IF(OR(A908="",ISBLANK(Qualification!V918)),"",Qualification!V918)</f>
        <v/>
      </c>
    </row>
    <row r="909" spans="1:16">
      <c r="A909" s="26" t="str">
        <f>IF(Qualification!$A919&lt;&gt;"",IF(Qualification!C919&lt;&gt;"",IF(Qualification!C919="LOC.ID",CONCATENATE("LOC.",Qualification!AG$12),Qualification!C919),""),"")</f>
        <v/>
      </c>
      <c r="B909" s="51" t="str">
        <f>IF(A909&lt;&gt;"",Qualification!J919,"")</f>
        <v/>
      </c>
      <c r="C909" s="26" t="str">
        <f>IF(A909&lt;&gt;"",IF(Qualification!E919=TRUE,INDEX(codesex,MATCH(Qualification!D919,libsex,0)),Qualification!D919),"")</f>
        <v/>
      </c>
      <c r="D909" s="104" t="str">
        <f>IF(OR(A909="",ISBLANK(Qualification!F919)),"",Qualification!F919)</f>
        <v/>
      </c>
      <c r="E909" s="26" t="str">
        <f>IF(A909&lt;&gt;"",IF(Qualification!I919=TRUE,IF(INDEX(codegem,MATCH(Qualification!H919,libgem,0))&lt;8000,INDEX(codegem,MATCH(Qualification!H919,libgem,0)),""),Qualification!H919),"")</f>
        <v/>
      </c>
      <c r="F909" s="26" t="str">
        <f>IF(A909&lt;&gt;"",IF(Qualification!I919=TRUE,INDEX(codegemhist,MATCH(Qualification!H919,libgem,0)),""),"")</f>
        <v/>
      </c>
      <c r="G909" s="26" t="str">
        <f>IF(A909&lt;&gt;"",IF(Qualification!I919=TRUE,IF(INDEX(codegem,MATCH(Qualification!H919,libgem,0))&gt;=8000,INDEX(codegem,MATCH(Qualification!H919,libgem,0)),""),Qualification!H919),"")</f>
        <v/>
      </c>
      <c r="H909" s="26" t="str">
        <f>IF(A909&lt;&gt;"",IF(Qualification!Y919=TRUE,INDEX(libcatidinst,MATCH(Qualification!P919,libinst,0)),""),"")</f>
        <v/>
      </c>
      <c r="I909" s="26" t="str">
        <f>IF(OR(A909="",ISBLANK(Qualification!P919)),"",IF(Qualification!Y919=TRUE,INDEX(codeinst,MATCH(Qualification!P919,libinst,0)),Qualification!P919))</f>
        <v/>
      </c>
      <c r="J909" s="26" t="str">
        <f>IF(OR(A909="",ISBLANK(Qualification!Q919)),"",IF(Qualification!Z919=TRUE,INDEX(codetform,MATCH(Qualification!Q919,libtform,0)),Qualification!Q919))</f>
        <v/>
      </c>
      <c r="K909" s="26" t="str">
        <f t="shared" si="14"/>
        <v/>
      </c>
      <c r="L909" s="104" t="str">
        <f>IF(OR(A909="",ISBLANK(Qualification!R919)),"",Qualification!R919)</f>
        <v/>
      </c>
      <c r="M909" s="50" t="str">
        <f>IF(OR(A909="",ISBLANK(Qualification!S919)),"",Qualification!S919)</f>
        <v/>
      </c>
      <c r="N909" s="50" t="str">
        <f>IF(OR(A909="",ISBLANK(Qualification!T919)),"",IF(Qualification!AC919=TRUE,INDEX(coderesult,MATCH(Qualification!T919,libresult,0)),Qualification!T919))</f>
        <v/>
      </c>
      <c r="O909" s="50" t="str">
        <f>IF(OR(A909="",ISBLANK(Qualification!U919),Qualification!U919="-"),"",IF(ISNA(MATCH(Qualification!U919,libtwolang,0)),Qualification!U919,IF(Qualification!AC919=TRUE,INDEX(codetwolang,MATCH(Qualification!U919,libtwolang,0)),Qualification!U919)))</f>
        <v/>
      </c>
      <c r="P909" s="50" t="str">
        <f>IF(OR(A909="",ISBLANK(Qualification!V919)),"",Qualification!V919)</f>
        <v/>
      </c>
    </row>
    <row r="910" spans="1:16">
      <c r="A910" s="26" t="str">
        <f>IF(Qualification!$A920&lt;&gt;"",IF(Qualification!C920&lt;&gt;"",IF(Qualification!C920="LOC.ID",CONCATENATE("LOC.",Qualification!AG$12),Qualification!C920),""),"")</f>
        <v/>
      </c>
      <c r="B910" s="51" t="str">
        <f>IF(A910&lt;&gt;"",Qualification!J920,"")</f>
        <v/>
      </c>
      <c r="C910" s="26" t="str">
        <f>IF(A910&lt;&gt;"",IF(Qualification!E920=TRUE,INDEX(codesex,MATCH(Qualification!D920,libsex,0)),Qualification!D920),"")</f>
        <v/>
      </c>
      <c r="D910" s="104" t="str">
        <f>IF(OR(A910="",ISBLANK(Qualification!F920)),"",Qualification!F920)</f>
        <v/>
      </c>
      <c r="E910" s="26" t="str">
        <f>IF(A910&lt;&gt;"",IF(Qualification!I920=TRUE,IF(INDEX(codegem,MATCH(Qualification!H920,libgem,0))&lt;8000,INDEX(codegem,MATCH(Qualification!H920,libgem,0)),""),Qualification!H920),"")</f>
        <v/>
      </c>
      <c r="F910" s="26" t="str">
        <f>IF(A910&lt;&gt;"",IF(Qualification!I920=TRUE,INDEX(codegemhist,MATCH(Qualification!H920,libgem,0)),""),"")</f>
        <v/>
      </c>
      <c r="G910" s="26" t="str">
        <f>IF(A910&lt;&gt;"",IF(Qualification!I920=TRUE,IF(INDEX(codegem,MATCH(Qualification!H920,libgem,0))&gt;=8000,INDEX(codegem,MATCH(Qualification!H920,libgem,0)),""),Qualification!H920),"")</f>
        <v/>
      </c>
      <c r="H910" s="26" t="str">
        <f>IF(A910&lt;&gt;"",IF(Qualification!Y920=TRUE,INDEX(libcatidinst,MATCH(Qualification!P920,libinst,0)),""),"")</f>
        <v/>
      </c>
      <c r="I910" s="26" t="str">
        <f>IF(OR(A910="",ISBLANK(Qualification!P920)),"",IF(Qualification!Y920=TRUE,INDEX(codeinst,MATCH(Qualification!P920,libinst,0)),Qualification!P920))</f>
        <v/>
      </c>
      <c r="J910" s="26" t="str">
        <f>IF(OR(A910="",ISBLANK(Qualification!Q920)),"",IF(Qualification!Z920=TRUE,INDEX(codetform,MATCH(Qualification!Q920,libtform,0)),Qualification!Q920))</f>
        <v/>
      </c>
      <c r="K910" s="26" t="str">
        <f t="shared" si="14"/>
        <v/>
      </c>
      <c r="L910" s="104" t="str">
        <f>IF(OR(A910="",ISBLANK(Qualification!R920)),"",Qualification!R920)</f>
        <v/>
      </c>
      <c r="M910" s="50" t="str">
        <f>IF(OR(A910="",ISBLANK(Qualification!S920)),"",Qualification!S920)</f>
        <v/>
      </c>
      <c r="N910" s="50" t="str">
        <f>IF(OR(A910="",ISBLANK(Qualification!T920)),"",IF(Qualification!AC920=TRUE,INDEX(coderesult,MATCH(Qualification!T920,libresult,0)),Qualification!T920))</f>
        <v/>
      </c>
      <c r="O910" s="50" t="str">
        <f>IF(OR(A910="",ISBLANK(Qualification!U920),Qualification!U920="-"),"",IF(ISNA(MATCH(Qualification!U920,libtwolang,0)),Qualification!U920,IF(Qualification!AC920=TRUE,INDEX(codetwolang,MATCH(Qualification!U920,libtwolang,0)),Qualification!U920)))</f>
        <v/>
      </c>
      <c r="P910" s="50" t="str">
        <f>IF(OR(A910="",ISBLANK(Qualification!V920)),"",Qualification!V920)</f>
        <v/>
      </c>
    </row>
    <row r="911" spans="1:16">
      <c r="A911" s="26" t="str">
        <f>IF(Qualification!$A921&lt;&gt;"",IF(Qualification!C921&lt;&gt;"",IF(Qualification!C921="LOC.ID",CONCATENATE("LOC.",Qualification!AG$12),Qualification!C921),""),"")</f>
        <v/>
      </c>
      <c r="B911" s="51" t="str">
        <f>IF(A911&lt;&gt;"",Qualification!J921,"")</f>
        <v/>
      </c>
      <c r="C911" s="26" t="str">
        <f>IF(A911&lt;&gt;"",IF(Qualification!E921=TRUE,INDEX(codesex,MATCH(Qualification!D921,libsex,0)),Qualification!D921),"")</f>
        <v/>
      </c>
      <c r="D911" s="104" t="str">
        <f>IF(OR(A911="",ISBLANK(Qualification!F921)),"",Qualification!F921)</f>
        <v/>
      </c>
      <c r="E911" s="26" t="str">
        <f>IF(A911&lt;&gt;"",IF(Qualification!I921=TRUE,IF(INDEX(codegem,MATCH(Qualification!H921,libgem,0))&lt;8000,INDEX(codegem,MATCH(Qualification!H921,libgem,0)),""),Qualification!H921),"")</f>
        <v/>
      </c>
      <c r="F911" s="26" t="str">
        <f>IF(A911&lt;&gt;"",IF(Qualification!I921=TRUE,INDEX(codegemhist,MATCH(Qualification!H921,libgem,0)),""),"")</f>
        <v/>
      </c>
      <c r="G911" s="26" t="str">
        <f>IF(A911&lt;&gt;"",IF(Qualification!I921=TRUE,IF(INDEX(codegem,MATCH(Qualification!H921,libgem,0))&gt;=8000,INDEX(codegem,MATCH(Qualification!H921,libgem,0)),""),Qualification!H921),"")</f>
        <v/>
      </c>
      <c r="H911" s="26" t="str">
        <f>IF(A911&lt;&gt;"",IF(Qualification!Y921=TRUE,INDEX(libcatidinst,MATCH(Qualification!P921,libinst,0)),""),"")</f>
        <v/>
      </c>
      <c r="I911" s="26" t="str">
        <f>IF(OR(A911="",ISBLANK(Qualification!P921)),"",IF(Qualification!Y921=TRUE,INDEX(codeinst,MATCH(Qualification!P921,libinst,0)),Qualification!P921))</f>
        <v/>
      </c>
      <c r="J911" s="26" t="str">
        <f>IF(OR(A911="",ISBLANK(Qualification!Q921)),"",IF(Qualification!Z921=TRUE,INDEX(codetform,MATCH(Qualification!Q921,libtform,0)),Qualification!Q921))</f>
        <v/>
      </c>
      <c r="K911" s="26" t="str">
        <f t="shared" si="14"/>
        <v/>
      </c>
      <c r="L911" s="104" t="str">
        <f>IF(OR(A911="",ISBLANK(Qualification!R921)),"",Qualification!R921)</f>
        <v/>
      </c>
      <c r="M911" s="50" t="str">
        <f>IF(OR(A911="",ISBLANK(Qualification!S921)),"",Qualification!S921)</f>
        <v/>
      </c>
      <c r="N911" s="50" t="str">
        <f>IF(OR(A911="",ISBLANK(Qualification!T921)),"",IF(Qualification!AC921=TRUE,INDEX(coderesult,MATCH(Qualification!T921,libresult,0)),Qualification!T921))</f>
        <v/>
      </c>
      <c r="O911" s="50" t="str">
        <f>IF(OR(A911="",ISBLANK(Qualification!U921),Qualification!U921="-"),"",IF(ISNA(MATCH(Qualification!U921,libtwolang,0)),Qualification!U921,IF(Qualification!AC921=TRUE,INDEX(codetwolang,MATCH(Qualification!U921,libtwolang,0)),Qualification!U921)))</f>
        <v/>
      </c>
      <c r="P911" s="50" t="str">
        <f>IF(OR(A911="",ISBLANK(Qualification!V921)),"",Qualification!V921)</f>
        <v/>
      </c>
    </row>
    <row r="912" spans="1:16">
      <c r="A912" s="26" t="str">
        <f>IF(Qualification!$A922&lt;&gt;"",IF(Qualification!C922&lt;&gt;"",IF(Qualification!C922="LOC.ID",CONCATENATE("LOC.",Qualification!AG$12),Qualification!C922),""),"")</f>
        <v/>
      </c>
      <c r="B912" s="51" t="str">
        <f>IF(A912&lt;&gt;"",Qualification!J922,"")</f>
        <v/>
      </c>
      <c r="C912" s="26" t="str">
        <f>IF(A912&lt;&gt;"",IF(Qualification!E922=TRUE,INDEX(codesex,MATCH(Qualification!D922,libsex,0)),Qualification!D922),"")</f>
        <v/>
      </c>
      <c r="D912" s="104" t="str">
        <f>IF(OR(A912="",ISBLANK(Qualification!F922)),"",Qualification!F922)</f>
        <v/>
      </c>
      <c r="E912" s="26" t="str">
        <f>IF(A912&lt;&gt;"",IF(Qualification!I922=TRUE,IF(INDEX(codegem,MATCH(Qualification!H922,libgem,0))&lt;8000,INDEX(codegem,MATCH(Qualification!H922,libgem,0)),""),Qualification!H922),"")</f>
        <v/>
      </c>
      <c r="F912" s="26" t="str">
        <f>IF(A912&lt;&gt;"",IF(Qualification!I922=TRUE,INDEX(codegemhist,MATCH(Qualification!H922,libgem,0)),""),"")</f>
        <v/>
      </c>
      <c r="G912" s="26" t="str">
        <f>IF(A912&lt;&gt;"",IF(Qualification!I922=TRUE,IF(INDEX(codegem,MATCH(Qualification!H922,libgem,0))&gt;=8000,INDEX(codegem,MATCH(Qualification!H922,libgem,0)),""),Qualification!H922),"")</f>
        <v/>
      </c>
      <c r="H912" s="26" t="str">
        <f>IF(A912&lt;&gt;"",IF(Qualification!Y922=TRUE,INDEX(libcatidinst,MATCH(Qualification!P922,libinst,0)),""),"")</f>
        <v/>
      </c>
      <c r="I912" s="26" t="str">
        <f>IF(OR(A912="",ISBLANK(Qualification!P922)),"",IF(Qualification!Y922=TRUE,INDEX(codeinst,MATCH(Qualification!P922,libinst,0)),Qualification!P922))</f>
        <v/>
      </c>
      <c r="J912" s="26" t="str">
        <f>IF(OR(A912="",ISBLANK(Qualification!Q922)),"",IF(Qualification!Z922=TRUE,INDEX(codetform,MATCH(Qualification!Q922,libtform,0)),Qualification!Q922))</f>
        <v/>
      </c>
      <c r="K912" s="26" t="str">
        <f t="shared" si="14"/>
        <v/>
      </c>
      <c r="L912" s="104" t="str">
        <f>IF(OR(A912="",ISBLANK(Qualification!R922)),"",Qualification!R922)</f>
        <v/>
      </c>
      <c r="M912" s="50" t="str">
        <f>IF(OR(A912="",ISBLANK(Qualification!S922)),"",Qualification!S922)</f>
        <v/>
      </c>
      <c r="N912" s="50" t="str">
        <f>IF(OR(A912="",ISBLANK(Qualification!T922)),"",IF(Qualification!AC922=TRUE,INDEX(coderesult,MATCH(Qualification!T922,libresult,0)),Qualification!T922))</f>
        <v/>
      </c>
      <c r="O912" s="50" t="str">
        <f>IF(OR(A912="",ISBLANK(Qualification!U922),Qualification!U922="-"),"",IF(ISNA(MATCH(Qualification!U922,libtwolang,0)),Qualification!U922,IF(Qualification!AC922=TRUE,INDEX(codetwolang,MATCH(Qualification!U922,libtwolang,0)),Qualification!U922)))</f>
        <v/>
      </c>
      <c r="P912" s="50" t="str">
        <f>IF(OR(A912="",ISBLANK(Qualification!V922)),"",Qualification!V922)</f>
        <v/>
      </c>
    </row>
    <row r="913" spans="1:16">
      <c r="A913" s="26" t="str">
        <f>IF(Qualification!$A923&lt;&gt;"",IF(Qualification!C923&lt;&gt;"",IF(Qualification!C923="LOC.ID",CONCATENATE("LOC.",Qualification!AG$12),Qualification!C923),""),"")</f>
        <v/>
      </c>
      <c r="B913" s="51" t="str">
        <f>IF(A913&lt;&gt;"",Qualification!J923,"")</f>
        <v/>
      </c>
      <c r="C913" s="26" t="str">
        <f>IF(A913&lt;&gt;"",IF(Qualification!E923=TRUE,INDEX(codesex,MATCH(Qualification!D923,libsex,0)),Qualification!D923),"")</f>
        <v/>
      </c>
      <c r="D913" s="104" t="str">
        <f>IF(OR(A913="",ISBLANK(Qualification!F923)),"",Qualification!F923)</f>
        <v/>
      </c>
      <c r="E913" s="26" t="str">
        <f>IF(A913&lt;&gt;"",IF(Qualification!I923=TRUE,IF(INDEX(codegem,MATCH(Qualification!H923,libgem,0))&lt;8000,INDEX(codegem,MATCH(Qualification!H923,libgem,0)),""),Qualification!H923),"")</f>
        <v/>
      </c>
      <c r="F913" s="26" t="str">
        <f>IF(A913&lt;&gt;"",IF(Qualification!I923=TRUE,INDEX(codegemhist,MATCH(Qualification!H923,libgem,0)),""),"")</f>
        <v/>
      </c>
      <c r="G913" s="26" t="str">
        <f>IF(A913&lt;&gt;"",IF(Qualification!I923=TRUE,IF(INDEX(codegem,MATCH(Qualification!H923,libgem,0))&gt;=8000,INDEX(codegem,MATCH(Qualification!H923,libgem,0)),""),Qualification!H923),"")</f>
        <v/>
      </c>
      <c r="H913" s="26" t="str">
        <f>IF(A913&lt;&gt;"",IF(Qualification!Y923=TRUE,INDEX(libcatidinst,MATCH(Qualification!P923,libinst,0)),""),"")</f>
        <v/>
      </c>
      <c r="I913" s="26" t="str">
        <f>IF(OR(A913="",ISBLANK(Qualification!P923)),"",IF(Qualification!Y923=TRUE,INDEX(codeinst,MATCH(Qualification!P923,libinst,0)),Qualification!P923))</f>
        <v/>
      </c>
      <c r="J913" s="26" t="str">
        <f>IF(OR(A913="",ISBLANK(Qualification!Q923)),"",IF(Qualification!Z923=TRUE,INDEX(codetform,MATCH(Qualification!Q923,libtform,0)),Qualification!Q923))</f>
        <v/>
      </c>
      <c r="K913" s="26" t="str">
        <f t="shared" si="14"/>
        <v/>
      </c>
      <c r="L913" s="104" t="str">
        <f>IF(OR(A913="",ISBLANK(Qualification!R923)),"",Qualification!R923)</f>
        <v/>
      </c>
      <c r="M913" s="50" t="str">
        <f>IF(OR(A913="",ISBLANK(Qualification!S923)),"",Qualification!S923)</f>
        <v/>
      </c>
      <c r="N913" s="50" t="str">
        <f>IF(OR(A913="",ISBLANK(Qualification!T923)),"",IF(Qualification!AC923=TRUE,INDEX(coderesult,MATCH(Qualification!T923,libresult,0)),Qualification!T923))</f>
        <v/>
      </c>
      <c r="O913" s="50" t="str">
        <f>IF(OR(A913="",ISBLANK(Qualification!U923),Qualification!U923="-"),"",IF(ISNA(MATCH(Qualification!U923,libtwolang,0)),Qualification!U923,IF(Qualification!AC923=TRUE,INDEX(codetwolang,MATCH(Qualification!U923,libtwolang,0)),Qualification!U923)))</f>
        <v/>
      </c>
      <c r="P913" s="50" t="str">
        <f>IF(OR(A913="",ISBLANK(Qualification!V923)),"",Qualification!V923)</f>
        <v/>
      </c>
    </row>
    <row r="914" spans="1:16">
      <c r="A914" s="26" t="str">
        <f>IF(Qualification!$A924&lt;&gt;"",IF(Qualification!C924&lt;&gt;"",IF(Qualification!C924="LOC.ID",CONCATENATE("LOC.",Qualification!AG$12),Qualification!C924),""),"")</f>
        <v/>
      </c>
      <c r="B914" s="51" t="str">
        <f>IF(A914&lt;&gt;"",Qualification!J924,"")</f>
        <v/>
      </c>
      <c r="C914" s="26" t="str">
        <f>IF(A914&lt;&gt;"",IF(Qualification!E924=TRUE,INDEX(codesex,MATCH(Qualification!D924,libsex,0)),Qualification!D924),"")</f>
        <v/>
      </c>
      <c r="D914" s="104" t="str">
        <f>IF(OR(A914="",ISBLANK(Qualification!F924)),"",Qualification!F924)</f>
        <v/>
      </c>
      <c r="E914" s="26" t="str">
        <f>IF(A914&lt;&gt;"",IF(Qualification!I924=TRUE,IF(INDEX(codegem,MATCH(Qualification!H924,libgem,0))&lt;8000,INDEX(codegem,MATCH(Qualification!H924,libgem,0)),""),Qualification!H924),"")</f>
        <v/>
      </c>
      <c r="F914" s="26" t="str">
        <f>IF(A914&lt;&gt;"",IF(Qualification!I924=TRUE,INDEX(codegemhist,MATCH(Qualification!H924,libgem,0)),""),"")</f>
        <v/>
      </c>
      <c r="G914" s="26" t="str">
        <f>IF(A914&lt;&gt;"",IF(Qualification!I924=TRUE,IF(INDEX(codegem,MATCH(Qualification!H924,libgem,0))&gt;=8000,INDEX(codegem,MATCH(Qualification!H924,libgem,0)),""),Qualification!H924),"")</f>
        <v/>
      </c>
      <c r="H914" s="26" t="str">
        <f>IF(A914&lt;&gt;"",IF(Qualification!Y924=TRUE,INDEX(libcatidinst,MATCH(Qualification!P924,libinst,0)),""),"")</f>
        <v/>
      </c>
      <c r="I914" s="26" t="str">
        <f>IF(OR(A914="",ISBLANK(Qualification!P924)),"",IF(Qualification!Y924=TRUE,INDEX(codeinst,MATCH(Qualification!P924,libinst,0)),Qualification!P924))</f>
        <v/>
      </c>
      <c r="J914" s="26" t="str">
        <f>IF(OR(A914="",ISBLANK(Qualification!Q924)),"",IF(Qualification!Z924=TRUE,INDEX(codetform,MATCH(Qualification!Q924,libtform,0)),Qualification!Q924))</f>
        <v/>
      </c>
      <c r="K914" s="26" t="str">
        <f t="shared" si="14"/>
        <v/>
      </c>
      <c r="L914" s="104" t="str">
        <f>IF(OR(A914="",ISBLANK(Qualification!R924)),"",Qualification!R924)</f>
        <v/>
      </c>
      <c r="M914" s="50" t="str">
        <f>IF(OR(A914="",ISBLANK(Qualification!S924)),"",Qualification!S924)</f>
        <v/>
      </c>
      <c r="N914" s="50" t="str">
        <f>IF(OR(A914="",ISBLANK(Qualification!T924)),"",IF(Qualification!AC924=TRUE,INDEX(coderesult,MATCH(Qualification!T924,libresult,0)),Qualification!T924))</f>
        <v/>
      </c>
      <c r="O914" s="50" t="str">
        <f>IF(OR(A914="",ISBLANK(Qualification!U924),Qualification!U924="-"),"",IF(ISNA(MATCH(Qualification!U924,libtwolang,0)),Qualification!U924,IF(Qualification!AC924=TRUE,INDEX(codetwolang,MATCH(Qualification!U924,libtwolang,0)),Qualification!U924)))</f>
        <v/>
      </c>
      <c r="P914" s="50" t="str">
        <f>IF(OR(A914="",ISBLANK(Qualification!V924)),"",Qualification!V924)</f>
        <v/>
      </c>
    </row>
    <row r="915" spans="1:16">
      <c r="A915" s="26" t="str">
        <f>IF(Qualification!$A925&lt;&gt;"",IF(Qualification!C925&lt;&gt;"",IF(Qualification!C925="LOC.ID",CONCATENATE("LOC.",Qualification!AG$12),Qualification!C925),""),"")</f>
        <v/>
      </c>
      <c r="B915" s="51" t="str">
        <f>IF(A915&lt;&gt;"",Qualification!J925,"")</f>
        <v/>
      </c>
      <c r="C915" s="26" t="str">
        <f>IF(A915&lt;&gt;"",IF(Qualification!E925=TRUE,INDEX(codesex,MATCH(Qualification!D925,libsex,0)),Qualification!D925),"")</f>
        <v/>
      </c>
      <c r="D915" s="104" t="str">
        <f>IF(OR(A915="",ISBLANK(Qualification!F925)),"",Qualification!F925)</f>
        <v/>
      </c>
      <c r="E915" s="26" t="str">
        <f>IF(A915&lt;&gt;"",IF(Qualification!I925=TRUE,IF(INDEX(codegem,MATCH(Qualification!H925,libgem,0))&lt;8000,INDEX(codegem,MATCH(Qualification!H925,libgem,0)),""),Qualification!H925),"")</f>
        <v/>
      </c>
      <c r="F915" s="26" t="str">
        <f>IF(A915&lt;&gt;"",IF(Qualification!I925=TRUE,INDEX(codegemhist,MATCH(Qualification!H925,libgem,0)),""),"")</f>
        <v/>
      </c>
      <c r="G915" s="26" t="str">
        <f>IF(A915&lt;&gt;"",IF(Qualification!I925=TRUE,IF(INDEX(codegem,MATCH(Qualification!H925,libgem,0))&gt;=8000,INDEX(codegem,MATCH(Qualification!H925,libgem,0)),""),Qualification!H925),"")</f>
        <v/>
      </c>
      <c r="H915" s="26" t="str">
        <f>IF(A915&lt;&gt;"",IF(Qualification!Y925=TRUE,INDEX(libcatidinst,MATCH(Qualification!P925,libinst,0)),""),"")</f>
        <v/>
      </c>
      <c r="I915" s="26" t="str">
        <f>IF(OR(A915="",ISBLANK(Qualification!P925)),"",IF(Qualification!Y925=TRUE,INDEX(codeinst,MATCH(Qualification!P925,libinst,0)),Qualification!P925))</f>
        <v/>
      </c>
      <c r="J915" s="26" t="str">
        <f>IF(OR(A915="",ISBLANK(Qualification!Q925)),"",IF(Qualification!Z925=TRUE,INDEX(codetform,MATCH(Qualification!Q925,libtform,0)),Qualification!Q925))</f>
        <v/>
      </c>
      <c r="K915" s="26" t="str">
        <f t="shared" si="14"/>
        <v/>
      </c>
      <c r="L915" s="104" t="str">
        <f>IF(OR(A915="",ISBLANK(Qualification!R925)),"",Qualification!R925)</f>
        <v/>
      </c>
      <c r="M915" s="50" t="str">
        <f>IF(OR(A915="",ISBLANK(Qualification!S925)),"",Qualification!S925)</f>
        <v/>
      </c>
      <c r="N915" s="50" t="str">
        <f>IF(OR(A915="",ISBLANK(Qualification!T925)),"",IF(Qualification!AC925=TRUE,INDEX(coderesult,MATCH(Qualification!T925,libresult,0)),Qualification!T925))</f>
        <v/>
      </c>
      <c r="O915" s="50" t="str">
        <f>IF(OR(A915="",ISBLANK(Qualification!U925),Qualification!U925="-"),"",IF(ISNA(MATCH(Qualification!U925,libtwolang,0)),Qualification!U925,IF(Qualification!AC925=TRUE,INDEX(codetwolang,MATCH(Qualification!U925,libtwolang,0)),Qualification!U925)))</f>
        <v/>
      </c>
      <c r="P915" s="50" t="str">
        <f>IF(OR(A915="",ISBLANK(Qualification!V925)),"",Qualification!V925)</f>
        <v/>
      </c>
    </row>
    <row r="916" spans="1:16">
      <c r="A916" s="26" t="str">
        <f>IF(Qualification!$A926&lt;&gt;"",IF(Qualification!C926&lt;&gt;"",IF(Qualification!C926="LOC.ID",CONCATENATE("LOC.",Qualification!AG$12),Qualification!C926),""),"")</f>
        <v/>
      </c>
      <c r="B916" s="51" t="str">
        <f>IF(A916&lt;&gt;"",Qualification!J926,"")</f>
        <v/>
      </c>
      <c r="C916" s="26" t="str">
        <f>IF(A916&lt;&gt;"",IF(Qualification!E926=TRUE,INDEX(codesex,MATCH(Qualification!D926,libsex,0)),Qualification!D926),"")</f>
        <v/>
      </c>
      <c r="D916" s="104" t="str">
        <f>IF(OR(A916="",ISBLANK(Qualification!F926)),"",Qualification!F926)</f>
        <v/>
      </c>
      <c r="E916" s="26" t="str">
        <f>IF(A916&lt;&gt;"",IF(Qualification!I926=TRUE,IF(INDEX(codegem,MATCH(Qualification!H926,libgem,0))&lt;8000,INDEX(codegem,MATCH(Qualification!H926,libgem,0)),""),Qualification!H926),"")</f>
        <v/>
      </c>
      <c r="F916" s="26" t="str">
        <f>IF(A916&lt;&gt;"",IF(Qualification!I926=TRUE,INDEX(codegemhist,MATCH(Qualification!H926,libgem,0)),""),"")</f>
        <v/>
      </c>
      <c r="G916" s="26" t="str">
        <f>IF(A916&lt;&gt;"",IF(Qualification!I926=TRUE,IF(INDEX(codegem,MATCH(Qualification!H926,libgem,0))&gt;=8000,INDEX(codegem,MATCH(Qualification!H926,libgem,0)),""),Qualification!H926),"")</f>
        <v/>
      </c>
      <c r="H916" s="26" t="str">
        <f>IF(A916&lt;&gt;"",IF(Qualification!Y926=TRUE,INDEX(libcatidinst,MATCH(Qualification!P926,libinst,0)),""),"")</f>
        <v/>
      </c>
      <c r="I916" s="26" t="str">
        <f>IF(OR(A916="",ISBLANK(Qualification!P926)),"",IF(Qualification!Y926=TRUE,INDEX(codeinst,MATCH(Qualification!P926,libinst,0)),Qualification!P926))</f>
        <v/>
      </c>
      <c r="J916" s="26" t="str">
        <f>IF(OR(A916="",ISBLANK(Qualification!Q926)),"",IF(Qualification!Z926=TRUE,INDEX(codetform,MATCH(Qualification!Q926,libtform,0)),Qualification!Q926))</f>
        <v/>
      </c>
      <c r="K916" s="26" t="str">
        <f t="shared" si="14"/>
        <v/>
      </c>
      <c r="L916" s="104" t="str">
        <f>IF(OR(A916="",ISBLANK(Qualification!R926)),"",Qualification!R926)</f>
        <v/>
      </c>
      <c r="M916" s="50" t="str">
        <f>IF(OR(A916="",ISBLANK(Qualification!S926)),"",Qualification!S926)</f>
        <v/>
      </c>
      <c r="N916" s="50" t="str">
        <f>IF(OR(A916="",ISBLANK(Qualification!T926)),"",IF(Qualification!AC926=TRUE,INDEX(coderesult,MATCH(Qualification!T926,libresult,0)),Qualification!T926))</f>
        <v/>
      </c>
      <c r="O916" s="50" t="str">
        <f>IF(OR(A916="",ISBLANK(Qualification!U926),Qualification!U926="-"),"",IF(ISNA(MATCH(Qualification!U926,libtwolang,0)),Qualification!U926,IF(Qualification!AC926=TRUE,INDEX(codetwolang,MATCH(Qualification!U926,libtwolang,0)),Qualification!U926)))</f>
        <v/>
      </c>
      <c r="P916" s="50" t="str">
        <f>IF(OR(A916="",ISBLANK(Qualification!V926)),"",Qualification!V926)</f>
        <v/>
      </c>
    </row>
    <row r="917" spans="1:16">
      <c r="A917" s="26" t="str">
        <f>IF(Qualification!$A927&lt;&gt;"",IF(Qualification!C927&lt;&gt;"",IF(Qualification!C927="LOC.ID",CONCATENATE("LOC.",Qualification!AG$12),Qualification!C927),""),"")</f>
        <v/>
      </c>
      <c r="B917" s="51" t="str">
        <f>IF(A917&lt;&gt;"",Qualification!J927,"")</f>
        <v/>
      </c>
      <c r="C917" s="26" t="str">
        <f>IF(A917&lt;&gt;"",IF(Qualification!E927=TRUE,INDEX(codesex,MATCH(Qualification!D927,libsex,0)),Qualification!D927),"")</f>
        <v/>
      </c>
      <c r="D917" s="104" t="str">
        <f>IF(OR(A917="",ISBLANK(Qualification!F927)),"",Qualification!F927)</f>
        <v/>
      </c>
      <c r="E917" s="26" t="str">
        <f>IF(A917&lt;&gt;"",IF(Qualification!I927=TRUE,IF(INDEX(codegem,MATCH(Qualification!H927,libgem,0))&lt;8000,INDEX(codegem,MATCH(Qualification!H927,libgem,0)),""),Qualification!H927),"")</f>
        <v/>
      </c>
      <c r="F917" s="26" t="str">
        <f>IF(A917&lt;&gt;"",IF(Qualification!I927=TRUE,INDEX(codegemhist,MATCH(Qualification!H927,libgem,0)),""),"")</f>
        <v/>
      </c>
      <c r="G917" s="26" t="str">
        <f>IF(A917&lt;&gt;"",IF(Qualification!I927=TRUE,IF(INDEX(codegem,MATCH(Qualification!H927,libgem,0))&gt;=8000,INDEX(codegem,MATCH(Qualification!H927,libgem,0)),""),Qualification!H927),"")</f>
        <v/>
      </c>
      <c r="H917" s="26" t="str">
        <f>IF(A917&lt;&gt;"",IF(Qualification!Y927=TRUE,INDEX(libcatidinst,MATCH(Qualification!P927,libinst,0)),""),"")</f>
        <v/>
      </c>
      <c r="I917" s="26" t="str">
        <f>IF(OR(A917="",ISBLANK(Qualification!P927)),"",IF(Qualification!Y927=TRUE,INDEX(codeinst,MATCH(Qualification!P927,libinst,0)),Qualification!P927))</f>
        <v/>
      </c>
      <c r="J917" s="26" t="str">
        <f>IF(OR(A917="",ISBLANK(Qualification!Q927)),"",IF(Qualification!Z927=TRUE,INDEX(codetform,MATCH(Qualification!Q927,libtform,0)),Qualification!Q927))</f>
        <v/>
      </c>
      <c r="K917" s="26" t="str">
        <f t="shared" si="14"/>
        <v/>
      </c>
      <c r="L917" s="104" t="str">
        <f>IF(OR(A917="",ISBLANK(Qualification!R927)),"",Qualification!R927)</f>
        <v/>
      </c>
      <c r="M917" s="50" t="str">
        <f>IF(OR(A917="",ISBLANK(Qualification!S927)),"",Qualification!S927)</f>
        <v/>
      </c>
      <c r="N917" s="50" t="str">
        <f>IF(OR(A917="",ISBLANK(Qualification!T927)),"",IF(Qualification!AC927=TRUE,INDEX(coderesult,MATCH(Qualification!T927,libresult,0)),Qualification!T927))</f>
        <v/>
      </c>
      <c r="O917" s="50" t="str">
        <f>IF(OR(A917="",ISBLANK(Qualification!U927),Qualification!U927="-"),"",IF(ISNA(MATCH(Qualification!U927,libtwolang,0)),Qualification!U927,IF(Qualification!AC927=TRUE,INDEX(codetwolang,MATCH(Qualification!U927,libtwolang,0)),Qualification!U927)))</f>
        <v/>
      </c>
      <c r="P917" s="50" t="str">
        <f>IF(OR(A917="",ISBLANK(Qualification!V927)),"",Qualification!V927)</f>
        <v/>
      </c>
    </row>
    <row r="918" spans="1:16">
      <c r="A918" s="26" t="str">
        <f>IF(Qualification!$A928&lt;&gt;"",IF(Qualification!C928&lt;&gt;"",IF(Qualification!C928="LOC.ID",CONCATENATE("LOC.",Qualification!AG$12),Qualification!C928),""),"")</f>
        <v/>
      </c>
      <c r="B918" s="51" t="str">
        <f>IF(A918&lt;&gt;"",Qualification!J928,"")</f>
        <v/>
      </c>
      <c r="C918" s="26" t="str">
        <f>IF(A918&lt;&gt;"",IF(Qualification!E928=TRUE,INDEX(codesex,MATCH(Qualification!D928,libsex,0)),Qualification!D928),"")</f>
        <v/>
      </c>
      <c r="D918" s="104" t="str">
        <f>IF(OR(A918="",ISBLANK(Qualification!F928)),"",Qualification!F928)</f>
        <v/>
      </c>
      <c r="E918" s="26" t="str">
        <f>IF(A918&lt;&gt;"",IF(Qualification!I928=TRUE,IF(INDEX(codegem,MATCH(Qualification!H928,libgem,0))&lt;8000,INDEX(codegem,MATCH(Qualification!H928,libgem,0)),""),Qualification!H928),"")</f>
        <v/>
      </c>
      <c r="F918" s="26" t="str">
        <f>IF(A918&lt;&gt;"",IF(Qualification!I928=TRUE,INDEX(codegemhist,MATCH(Qualification!H928,libgem,0)),""),"")</f>
        <v/>
      </c>
      <c r="G918" s="26" t="str">
        <f>IF(A918&lt;&gt;"",IF(Qualification!I928=TRUE,IF(INDEX(codegem,MATCH(Qualification!H928,libgem,0))&gt;=8000,INDEX(codegem,MATCH(Qualification!H928,libgem,0)),""),Qualification!H928),"")</f>
        <v/>
      </c>
      <c r="H918" s="26" t="str">
        <f>IF(A918&lt;&gt;"",IF(Qualification!Y928=TRUE,INDEX(libcatidinst,MATCH(Qualification!P928,libinst,0)),""),"")</f>
        <v/>
      </c>
      <c r="I918" s="26" t="str">
        <f>IF(OR(A918="",ISBLANK(Qualification!P928)),"",IF(Qualification!Y928=TRUE,INDEX(codeinst,MATCH(Qualification!P928,libinst,0)),Qualification!P928))</f>
        <v/>
      </c>
      <c r="J918" s="26" t="str">
        <f>IF(OR(A918="",ISBLANK(Qualification!Q928)),"",IF(Qualification!Z928=TRUE,INDEX(codetform,MATCH(Qualification!Q928,libtform,0)),Qualification!Q928))</f>
        <v/>
      </c>
      <c r="K918" s="26" t="str">
        <f t="shared" si="14"/>
        <v/>
      </c>
      <c r="L918" s="104" t="str">
        <f>IF(OR(A918="",ISBLANK(Qualification!R928)),"",Qualification!R928)</f>
        <v/>
      </c>
      <c r="M918" s="50" t="str">
        <f>IF(OR(A918="",ISBLANK(Qualification!S928)),"",Qualification!S928)</f>
        <v/>
      </c>
      <c r="N918" s="50" t="str">
        <f>IF(OR(A918="",ISBLANK(Qualification!T928)),"",IF(Qualification!AC928=TRUE,INDEX(coderesult,MATCH(Qualification!T928,libresult,0)),Qualification!T928))</f>
        <v/>
      </c>
      <c r="O918" s="50" t="str">
        <f>IF(OR(A918="",ISBLANK(Qualification!U928),Qualification!U928="-"),"",IF(ISNA(MATCH(Qualification!U928,libtwolang,0)),Qualification!U928,IF(Qualification!AC928=TRUE,INDEX(codetwolang,MATCH(Qualification!U928,libtwolang,0)),Qualification!U928)))</f>
        <v/>
      </c>
      <c r="P918" s="50" t="str">
        <f>IF(OR(A918="",ISBLANK(Qualification!V928)),"",Qualification!V928)</f>
        <v/>
      </c>
    </row>
    <row r="919" spans="1:16">
      <c r="A919" s="26" t="str">
        <f>IF(Qualification!$A929&lt;&gt;"",IF(Qualification!C929&lt;&gt;"",IF(Qualification!C929="LOC.ID",CONCATENATE("LOC.",Qualification!AG$12),Qualification!C929),""),"")</f>
        <v/>
      </c>
      <c r="B919" s="51" t="str">
        <f>IF(A919&lt;&gt;"",Qualification!J929,"")</f>
        <v/>
      </c>
      <c r="C919" s="26" t="str">
        <f>IF(A919&lt;&gt;"",IF(Qualification!E929=TRUE,INDEX(codesex,MATCH(Qualification!D929,libsex,0)),Qualification!D929),"")</f>
        <v/>
      </c>
      <c r="D919" s="104" t="str">
        <f>IF(OR(A919="",ISBLANK(Qualification!F929)),"",Qualification!F929)</f>
        <v/>
      </c>
      <c r="E919" s="26" t="str">
        <f>IF(A919&lt;&gt;"",IF(Qualification!I929=TRUE,IF(INDEX(codegem,MATCH(Qualification!H929,libgem,0))&lt;8000,INDEX(codegem,MATCH(Qualification!H929,libgem,0)),""),Qualification!H929),"")</f>
        <v/>
      </c>
      <c r="F919" s="26" t="str">
        <f>IF(A919&lt;&gt;"",IF(Qualification!I929=TRUE,INDEX(codegemhist,MATCH(Qualification!H929,libgem,0)),""),"")</f>
        <v/>
      </c>
      <c r="G919" s="26" t="str">
        <f>IF(A919&lt;&gt;"",IF(Qualification!I929=TRUE,IF(INDEX(codegem,MATCH(Qualification!H929,libgem,0))&gt;=8000,INDEX(codegem,MATCH(Qualification!H929,libgem,0)),""),Qualification!H929),"")</f>
        <v/>
      </c>
      <c r="H919" s="26" t="str">
        <f>IF(A919&lt;&gt;"",IF(Qualification!Y929=TRUE,INDEX(libcatidinst,MATCH(Qualification!P929,libinst,0)),""),"")</f>
        <v/>
      </c>
      <c r="I919" s="26" t="str">
        <f>IF(OR(A919="",ISBLANK(Qualification!P929)),"",IF(Qualification!Y929=TRUE,INDEX(codeinst,MATCH(Qualification!P929,libinst,0)),Qualification!P929))</f>
        <v/>
      </c>
      <c r="J919" s="26" t="str">
        <f>IF(OR(A919="",ISBLANK(Qualification!Q929)),"",IF(Qualification!Z929=TRUE,INDEX(codetform,MATCH(Qualification!Q929,libtform,0)),Qualification!Q929))</f>
        <v/>
      </c>
      <c r="K919" s="26" t="str">
        <f t="shared" si="14"/>
        <v/>
      </c>
      <c r="L919" s="104" t="str">
        <f>IF(OR(A919="",ISBLANK(Qualification!R929)),"",Qualification!R929)</f>
        <v/>
      </c>
      <c r="M919" s="50" t="str">
        <f>IF(OR(A919="",ISBLANK(Qualification!S929)),"",Qualification!S929)</f>
        <v/>
      </c>
      <c r="N919" s="50" t="str">
        <f>IF(OR(A919="",ISBLANK(Qualification!T929)),"",IF(Qualification!AC929=TRUE,INDEX(coderesult,MATCH(Qualification!T929,libresult,0)),Qualification!T929))</f>
        <v/>
      </c>
      <c r="O919" s="50" t="str">
        <f>IF(OR(A919="",ISBLANK(Qualification!U929),Qualification!U929="-"),"",IF(ISNA(MATCH(Qualification!U929,libtwolang,0)),Qualification!U929,IF(Qualification!AC929=TRUE,INDEX(codetwolang,MATCH(Qualification!U929,libtwolang,0)),Qualification!U929)))</f>
        <v/>
      </c>
      <c r="P919" s="50" t="str">
        <f>IF(OR(A919="",ISBLANK(Qualification!V929)),"",Qualification!V929)</f>
        <v/>
      </c>
    </row>
    <row r="920" spans="1:16">
      <c r="A920" s="26" t="str">
        <f>IF(Qualification!$A930&lt;&gt;"",IF(Qualification!C930&lt;&gt;"",IF(Qualification!C930="LOC.ID",CONCATENATE("LOC.",Qualification!AG$12),Qualification!C930),""),"")</f>
        <v/>
      </c>
      <c r="B920" s="51" t="str">
        <f>IF(A920&lt;&gt;"",Qualification!J930,"")</f>
        <v/>
      </c>
      <c r="C920" s="26" t="str">
        <f>IF(A920&lt;&gt;"",IF(Qualification!E930=TRUE,INDEX(codesex,MATCH(Qualification!D930,libsex,0)),Qualification!D930),"")</f>
        <v/>
      </c>
      <c r="D920" s="104" t="str">
        <f>IF(OR(A920="",ISBLANK(Qualification!F930)),"",Qualification!F930)</f>
        <v/>
      </c>
      <c r="E920" s="26" t="str">
        <f>IF(A920&lt;&gt;"",IF(Qualification!I930=TRUE,IF(INDEX(codegem,MATCH(Qualification!H930,libgem,0))&lt;8000,INDEX(codegem,MATCH(Qualification!H930,libgem,0)),""),Qualification!H930),"")</f>
        <v/>
      </c>
      <c r="F920" s="26" t="str">
        <f>IF(A920&lt;&gt;"",IF(Qualification!I930=TRUE,INDEX(codegemhist,MATCH(Qualification!H930,libgem,0)),""),"")</f>
        <v/>
      </c>
      <c r="G920" s="26" t="str">
        <f>IF(A920&lt;&gt;"",IF(Qualification!I930=TRUE,IF(INDEX(codegem,MATCH(Qualification!H930,libgem,0))&gt;=8000,INDEX(codegem,MATCH(Qualification!H930,libgem,0)),""),Qualification!H930),"")</f>
        <v/>
      </c>
      <c r="H920" s="26" t="str">
        <f>IF(A920&lt;&gt;"",IF(Qualification!Y930=TRUE,INDEX(libcatidinst,MATCH(Qualification!P930,libinst,0)),""),"")</f>
        <v/>
      </c>
      <c r="I920" s="26" t="str">
        <f>IF(OR(A920="",ISBLANK(Qualification!P930)),"",IF(Qualification!Y930=TRUE,INDEX(codeinst,MATCH(Qualification!P930,libinst,0)),Qualification!P930))</f>
        <v/>
      </c>
      <c r="J920" s="26" t="str">
        <f>IF(OR(A920="",ISBLANK(Qualification!Q930)),"",IF(Qualification!Z930=TRUE,INDEX(codetform,MATCH(Qualification!Q930,libtform,0)),Qualification!Q930))</f>
        <v/>
      </c>
      <c r="K920" s="26" t="str">
        <f t="shared" si="14"/>
        <v/>
      </c>
      <c r="L920" s="104" t="str">
        <f>IF(OR(A920="",ISBLANK(Qualification!R930)),"",Qualification!R930)</f>
        <v/>
      </c>
      <c r="M920" s="50" t="str">
        <f>IF(OR(A920="",ISBLANK(Qualification!S930)),"",Qualification!S930)</f>
        <v/>
      </c>
      <c r="N920" s="50" t="str">
        <f>IF(OR(A920="",ISBLANK(Qualification!T930)),"",IF(Qualification!AC930=TRUE,INDEX(coderesult,MATCH(Qualification!T930,libresult,0)),Qualification!T930))</f>
        <v/>
      </c>
      <c r="O920" s="50" t="str">
        <f>IF(OR(A920="",ISBLANK(Qualification!U930),Qualification!U930="-"),"",IF(ISNA(MATCH(Qualification!U930,libtwolang,0)),Qualification!U930,IF(Qualification!AC930=TRUE,INDEX(codetwolang,MATCH(Qualification!U930,libtwolang,0)),Qualification!U930)))</f>
        <v/>
      </c>
      <c r="P920" s="50" t="str">
        <f>IF(OR(A920="",ISBLANK(Qualification!V930)),"",Qualification!V930)</f>
        <v/>
      </c>
    </row>
    <row r="921" spans="1:16">
      <c r="A921" s="26" t="str">
        <f>IF(Qualification!$A931&lt;&gt;"",IF(Qualification!C931&lt;&gt;"",IF(Qualification!C931="LOC.ID",CONCATENATE("LOC.",Qualification!AG$12),Qualification!C931),""),"")</f>
        <v/>
      </c>
      <c r="B921" s="51" t="str">
        <f>IF(A921&lt;&gt;"",Qualification!J931,"")</f>
        <v/>
      </c>
      <c r="C921" s="26" t="str">
        <f>IF(A921&lt;&gt;"",IF(Qualification!E931=TRUE,INDEX(codesex,MATCH(Qualification!D931,libsex,0)),Qualification!D931),"")</f>
        <v/>
      </c>
      <c r="D921" s="104" t="str">
        <f>IF(OR(A921="",ISBLANK(Qualification!F931)),"",Qualification!F931)</f>
        <v/>
      </c>
      <c r="E921" s="26" t="str">
        <f>IF(A921&lt;&gt;"",IF(Qualification!I931=TRUE,IF(INDEX(codegem,MATCH(Qualification!H931,libgem,0))&lt;8000,INDEX(codegem,MATCH(Qualification!H931,libgem,0)),""),Qualification!H931),"")</f>
        <v/>
      </c>
      <c r="F921" s="26" t="str">
        <f>IF(A921&lt;&gt;"",IF(Qualification!I931=TRUE,INDEX(codegemhist,MATCH(Qualification!H931,libgem,0)),""),"")</f>
        <v/>
      </c>
      <c r="G921" s="26" t="str">
        <f>IF(A921&lt;&gt;"",IF(Qualification!I931=TRUE,IF(INDEX(codegem,MATCH(Qualification!H931,libgem,0))&gt;=8000,INDEX(codegem,MATCH(Qualification!H931,libgem,0)),""),Qualification!H931),"")</f>
        <v/>
      </c>
      <c r="H921" s="26" t="str">
        <f>IF(A921&lt;&gt;"",IF(Qualification!Y931=TRUE,INDEX(libcatidinst,MATCH(Qualification!P931,libinst,0)),""),"")</f>
        <v/>
      </c>
      <c r="I921" s="26" t="str">
        <f>IF(OR(A921="",ISBLANK(Qualification!P931)),"",IF(Qualification!Y931=TRUE,INDEX(codeinst,MATCH(Qualification!P931,libinst,0)),Qualification!P931))</f>
        <v/>
      </c>
      <c r="J921" s="26" t="str">
        <f>IF(OR(A921="",ISBLANK(Qualification!Q931)),"",IF(Qualification!Z931=TRUE,INDEX(codetform,MATCH(Qualification!Q931,libtform,0)),Qualification!Q931))</f>
        <v/>
      </c>
      <c r="K921" s="26" t="str">
        <f t="shared" si="14"/>
        <v/>
      </c>
      <c r="L921" s="104" t="str">
        <f>IF(OR(A921="",ISBLANK(Qualification!R931)),"",Qualification!R931)</f>
        <v/>
      </c>
      <c r="M921" s="50" t="str">
        <f>IF(OR(A921="",ISBLANK(Qualification!S931)),"",Qualification!S931)</f>
        <v/>
      </c>
      <c r="N921" s="50" t="str">
        <f>IF(OR(A921="",ISBLANK(Qualification!T931)),"",IF(Qualification!AC931=TRUE,INDEX(coderesult,MATCH(Qualification!T931,libresult,0)),Qualification!T931))</f>
        <v/>
      </c>
      <c r="O921" s="50" t="str">
        <f>IF(OR(A921="",ISBLANK(Qualification!U931),Qualification!U931="-"),"",IF(ISNA(MATCH(Qualification!U931,libtwolang,0)),Qualification!U931,IF(Qualification!AC931=TRUE,INDEX(codetwolang,MATCH(Qualification!U931,libtwolang,0)),Qualification!U931)))</f>
        <v/>
      </c>
      <c r="P921" s="50" t="str">
        <f>IF(OR(A921="",ISBLANK(Qualification!V931)),"",Qualification!V931)</f>
        <v/>
      </c>
    </row>
    <row r="922" spans="1:16">
      <c r="A922" s="26" t="str">
        <f>IF(Qualification!$A932&lt;&gt;"",IF(Qualification!C932&lt;&gt;"",IF(Qualification!C932="LOC.ID",CONCATENATE("LOC.",Qualification!AG$12),Qualification!C932),""),"")</f>
        <v/>
      </c>
      <c r="B922" s="51" t="str">
        <f>IF(A922&lt;&gt;"",Qualification!J932,"")</f>
        <v/>
      </c>
      <c r="C922" s="26" t="str">
        <f>IF(A922&lt;&gt;"",IF(Qualification!E932=TRUE,INDEX(codesex,MATCH(Qualification!D932,libsex,0)),Qualification!D932),"")</f>
        <v/>
      </c>
      <c r="D922" s="104" t="str">
        <f>IF(OR(A922="",ISBLANK(Qualification!F932)),"",Qualification!F932)</f>
        <v/>
      </c>
      <c r="E922" s="26" t="str">
        <f>IF(A922&lt;&gt;"",IF(Qualification!I932=TRUE,IF(INDEX(codegem,MATCH(Qualification!H932,libgem,0))&lt;8000,INDEX(codegem,MATCH(Qualification!H932,libgem,0)),""),Qualification!H932),"")</f>
        <v/>
      </c>
      <c r="F922" s="26" t="str">
        <f>IF(A922&lt;&gt;"",IF(Qualification!I932=TRUE,INDEX(codegemhist,MATCH(Qualification!H932,libgem,0)),""),"")</f>
        <v/>
      </c>
      <c r="G922" s="26" t="str">
        <f>IF(A922&lt;&gt;"",IF(Qualification!I932=TRUE,IF(INDEX(codegem,MATCH(Qualification!H932,libgem,0))&gt;=8000,INDEX(codegem,MATCH(Qualification!H932,libgem,0)),""),Qualification!H932),"")</f>
        <v/>
      </c>
      <c r="H922" s="26" t="str">
        <f>IF(A922&lt;&gt;"",IF(Qualification!Y932=TRUE,INDEX(libcatidinst,MATCH(Qualification!P932,libinst,0)),""),"")</f>
        <v/>
      </c>
      <c r="I922" s="26" t="str">
        <f>IF(OR(A922="",ISBLANK(Qualification!P932)),"",IF(Qualification!Y932=TRUE,INDEX(codeinst,MATCH(Qualification!P932,libinst,0)),Qualification!P932))</f>
        <v/>
      </c>
      <c r="J922" s="26" t="str">
        <f>IF(OR(A922="",ISBLANK(Qualification!Q932)),"",IF(Qualification!Z932=TRUE,INDEX(codetform,MATCH(Qualification!Q932,libtform,0)),Qualification!Q932))</f>
        <v/>
      </c>
      <c r="K922" s="26" t="str">
        <f t="shared" si="14"/>
        <v/>
      </c>
      <c r="L922" s="104" t="str">
        <f>IF(OR(A922="",ISBLANK(Qualification!R932)),"",Qualification!R932)</f>
        <v/>
      </c>
      <c r="M922" s="50" t="str">
        <f>IF(OR(A922="",ISBLANK(Qualification!S932)),"",Qualification!S932)</f>
        <v/>
      </c>
      <c r="N922" s="50" t="str">
        <f>IF(OR(A922="",ISBLANK(Qualification!T932)),"",IF(Qualification!AC932=TRUE,INDEX(coderesult,MATCH(Qualification!T932,libresult,0)),Qualification!T932))</f>
        <v/>
      </c>
      <c r="O922" s="50" t="str">
        <f>IF(OR(A922="",ISBLANK(Qualification!U932),Qualification!U932="-"),"",IF(ISNA(MATCH(Qualification!U932,libtwolang,0)),Qualification!U932,IF(Qualification!AC932=TRUE,INDEX(codetwolang,MATCH(Qualification!U932,libtwolang,0)),Qualification!U932)))</f>
        <v/>
      </c>
      <c r="P922" s="50" t="str">
        <f>IF(OR(A922="",ISBLANK(Qualification!V932)),"",Qualification!V932)</f>
        <v/>
      </c>
    </row>
    <row r="923" spans="1:16">
      <c r="A923" s="26" t="str">
        <f>IF(Qualification!$A933&lt;&gt;"",IF(Qualification!C933&lt;&gt;"",IF(Qualification!C933="LOC.ID",CONCATENATE("LOC.",Qualification!AG$12),Qualification!C933),""),"")</f>
        <v/>
      </c>
      <c r="B923" s="51" t="str">
        <f>IF(A923&lt;&gt;"",Qualification!J933,"")</f>
        <v/>
      </c>
      <c r="C923" s="26" t="str">
        <f>IF(A923&lt;&gt;"",IF(Qualification!E933=TRUE,INDEX(codesex,MATCH(Qualification!D933,libsex,0)),Qualification!D933),"")</f>
        <v/>
      </c>
      <c r="D923" s="104" t="str">
        <f>IF(OR(A923="",ISBLANK(Qualification!F933)),"",Qualification!F933)</f>
        <v/>
      </c>
      <c r="E923" s="26" t="str">
        <f>IF(A923&lt;&gt;"",IF(Qualification!I933=TRUE,IF(INDEX(codegem,MATCH(Qualification!H933,libgem,0))&lt;8000,INDEX(codegem,MATCH(Qualification!H933,libgem,0)),""),Qualification!H933),"")</f>
        <v/>
      </c>
      <c r="F923" s="26" t="str">
        <f>IF(A923&lt;&gt;"",IF(Qualification!I933=TRUE,INDEX(codegemhist,MATCH(Qualification!H933,libgem,0)),""),"")</f>
        <v/>
      </c>
      <c r="G923" s="26" t="str">
        <f>IF(A923&lt;&gt;"",IF(Qualification!I933=TRUE,IF(INDEX(codegem,MATCH(Qualification!H933,libgem,0))&gt;=8000,INDEX(codegem,MATCH(Qualification!H933,libgem,0)),""),Qualification!H933),"")</f>
        <v/>
      </c>
      <c r="H923" s="26" t="str">
        <f>IF(A923&lt;&gt;"",IF(Qualification!Y933=TRUE,INDEX(libcatidinst,MATCH(Qualification!P933,libinst,0)),""),"")</f>
        <v/>
      </c>
      <c r="I923" s="26" t="str">
        <f>IF(OR(A923="",ISBLANK(Qualification!P933)),"",IF(Qualification!Y933=TRUE,INDEX(codeinst,MATCH(Qualification!P933,libinst,0)),Qualification!P933))</f>
        <v/>
      </c>
      <c r="J923" s="26" t="str">
        <f>IF(OR(A923="",ISBLANK(Qualification!Q933)),"",IF(Qualification!Z933=TRUE,INDEX(codetform,MATCH(Qualification!Q933,libtform,0)),Qualification!Q933))</f>
        <v/>
      </c>
      <c r="K923" s="26" t="str">
        <f t="shared" si="14"/>
        <v/>
      </c>
      <c r="L923" s="104" t="str">
        <f>IF(OR(A923="",ISBLANK(Qualification!R933)),"",Qualification!R933)</f>
        <v/>
      </c>
      <c r="M923" s="50" t="str">
        <f>IF(OR(A923="",ISBLANK(Qualification!S933)),"",Qualification!S933)</f>
        <v/>
      </c>
      <c r="N923" s="50" t="str">
        <f>IF(OR(A923="",ISBLANK(Qualification!T933)),"",IF(Qualification!AC933=TRUE,INDEX(coderesult,MATCH(Qualification!T933,libresult,0)),Qualification!T933))</f>
        <v/>
      </c>
      <c r="O923" s="50" t="str">
        <f>IF(OR(A923="",ISBLANK(Qualification!U933),Qualification!U933="-"),"",IF(ISNA(MATCH(Qualification!U933,libtwolang,0)),Qualification!U933,IF(Qualification!AC933=TRUE,INDEX(codetwolang,MATCH(Qualification!U933,libtwolang,0)),Qualification!U933)))</f>
        <v/>
      </c>
      <c r="P923" s="50" t="str">
        <f>IF(OR(A923="",ISBLANK(Qualification!V933)),"",Qualification!V933)</f>
        <v/>
      </c>
    </row>
    <row r="924" spans="1:16">
      <c r="A924" s="26" t="str">
        <f>IF(Qualification!$A934&lt;&gt;"",IF(Qualification!C934&lt;&gt;"",IF(Qualification!C934="LOC.ID",CONCATENATE("LOC.",Qualification!AG$12),Qualification!C934),""),"")</f>
        <v/>
      </c>
      <c r="B924" s="51" t="str">
        <f>IF(A924&lt;&gt;"",Qualification!J934,"")</f>
        <v/>
      </c>
      <c r="C924" s="26" t="str">
        <f>IF(A924&lt;&gt;"",IF(Qualification!E934=TRUE,INDEX(codesex,MATCH(Qualification!D934,libsex,0)),Qualification!D934),"")</f>
        <v/>
      </c>
      <c r="D924" s="104" t="str">
        <f>IF(OR(A924="",ISBLANK(Qualification!F934)),"",Qualification!F934)</f>
        <v/>
      </c>
      <c r="E924" s="26" t="str">
        <f>IF(A924&lt;&gt;"",IF(Qualification!I934=TRUE,IF(INDEX(codegem,MATCH(Qualification!H934,libgem,0))&lt;8000,INDEX(codegem,MATCH(Qualification!H934,libgem,0)),""),Qualification!H934),"")</f>
        <v/>
      </c>
      <c r="F924" s="26" t="str">
        <f>IF(A924&lt;&gt;"",IF(Qualification!I934=TRUE,INDEX(codegemhist,MATCH(Qualification!H934,libgem,0)),""),"")</f>
        <v/>
      </c>
      <c r="G924" s="26" t="str">
        <f>IF(A924&lt;&gt;"",IF(Qualification!I934=TRUE,IF(INDEX(codegem,MATCH(Qualification!H934,libgem,0))&gt;=8000,INDEX(codegem,MATCH(Qualification!H934,libgem,0)),""),Qualification!H934),"")</f>
        <v/>
      </c>
      <c r="H924" s="26" t="str">
        <f>IF(A924&lt;&gt;"",IF(Qualification!Y934=TRUE,INDEX(libcatidinst,MATCH(Qualification!P934,libinst,0)),""),"")</f>
        <v/>
      </c>
      <c r="I924" s="26" t="str">
        <f>IF(OR(A924="",ISBLANK(Qualification!P934)),"",IF(Qualification!Y934=TRUE,INDEX(codeinst,MATCH(Qualification!P934,libinst,0)),Qualification!P934))</f>
        <v/>
      </c>
      <c r="J924" s="26" t="str">
        <f>IF(OR(A924="",ISBLANK(Qualification!Q934)),"",IF(Qualification!Z934=TRUE,INDEX(codetform,MATCH(Qualification!Q934,libtform,0)),Qualification!Q934))</f>
        <v/>
      </c>
      <c r="K924" s="26" t="str">
        <f t="shared" si="14"/>
        <v/>
      </c>
      <c r="L924" s="104" t="str">
        <f>IF(OR(A924="",ISBLANK(Qualification!R934)),"",Qualification!R934)</f>
        <v/>
      </c>
      <c r="M924" s="50" t="str">
        <f>IF(OR(A924="",ISBLANK(Qualification!S934)),"",Qualification!S934)</f>
        <v/>
      </c>
      <c r="N924" s="50" t="str">
        <f>IF(OR(A924="",ISBLANK(Qualification!T934)),"",IF(Qualification!AC934=TRUE,INDEX(coderesult,MATCH(Qualification!T934,libresult,0)),Qualification!T934))</f>
        <v/>
      </c>
      <c r="O924" s="50" t="str">
        <f>IF(OR(A924="",ISBLANK(Qualification!U934),Qualification!U934="-"),"",IF(ISNA(MATCH(Qualification!U934,libtwolang,0)),Qualification!U934,IF(Qualification!AC934=TRUE,INDEX(codetwolang,MATCH(Qualification!U934,libtwolang,0)),Qualification!U934)))</f>
        <v/>
      </c>
      <c r="P924" s="50" t="str">
        <f>IF(OR(A924="",ISBLANK(Qualification!V934)),"",Qualification!V934)</f>
        <v/>
      </c>
    </row>
    <row r="925" spans="1:16">
      <c r="A925" s="26" t="str">
        <f>IF(Qualification!$A935&lt;&gt;"",IF(Qualification!C935&lt;&gt;"",IF(Qualification!C935="LOC.ID",CONCATENATE("LOC.",Qualification!AG$12),Qualification!C935),""),"")</f>
        <v/>
      </c>
      <c r="B925" s="51" t="str">
        <f>IF(A925&lt;&gt;"",Qualification!J935,"")</f>
        <v/>
      </c>
      <c r="C925" s="26" t="str">
        <f>IF(A925&lt;&gt;"",IF(Qualification!E935=TRUE,INDEX(codesex,MATCH(Qualification!D935,libsex,0)),Qualification!D935),"")</f>
        <v/>
      </c>
      <c r="D925" s="104" t="str">
        <f>IF(OR(A925="",ISBLANK(Qualification!F935)),"",Qualification!F935)</f>
        <v/>
      </c>
      <c r="E925" s="26" t="str">
        <f>IF(A925&lt;&gt;"",IF(Qualification!I935=TRUE,IF(INDEX(codegem,MATCH(Qualification!H935,libgem,0))&lt;8000,INDEX(codegem,MATCH(Qualification!H935,libgem,0)),""),Qualification!H935),"")</f>
        <v/>
      </c>
      <c r="F925" s="26" t="str">
        <f>IF(A925&lt;&gt;"",IF(Qualification!I935=TRUE,INDEX(codegemhist,MATCH(Qualification!H935,libgem,0)),""),"")</f>
        <v/>
      </c>
      <c r="G925" s="26" t="str">
        <f>IF(A925&lt;&gt;"",IF(Qualification!I935=TRUE,IF(INDEX(codegem,MATCH(Qualification!H935,libgem,0))&gt;=8000,INDEX(codegem,MATCH(Qualification!H935,libgem,0)),""),Qualification!H935),"")</f>
        <v/>
      </c>
      <c r="H925" s="26" t="str">
        <f>IF(A925&lt;&gt;"",IF(Qualification!Y935=TRUE,INDEX(libcatidinst,MATCH(Qualification!P935,libinst,0)),""),"")</f>
        <v/>
      </c>
      <c r="I925" s="26" t="str">
        <f>IF(OR(A925="",ISBLANK(Qualification!P935)),"",IF(Qualification!Y935=TRUE,INDEX(codeinst,MATCH(Qualification!P935,libinst,0)),Qualification!P935))</f>
        <v/>
      </c>
      <c r="J925" s="26" t="str">
        <f>IF(OR(A925="",ISBLANK(Qualification!Q935)),"",IF(Qualification!Z935=TRUE,INDEX(codetform,MATCH(Qualification!Q935,libtform,0)),Qualification!Q935))</f>
        <v/>
      </c>
      <c r="K925" s="26" t="str">
        <f t="shared" si="14"/>
        <v/>
      </c>
      <c r="L925" s="104" t="str">
        <f>IF(OR(A925="",ISBLANK(Qualification!R935)),"",Qualification!R935)</f>
        <v/>
      </c>
      <c r="M925" s="50" t="str">
        <f>IF(OR(A925="",ISBLANK(Qualification!S935)),"",Qualification!S935)</f>
        <v/>
      </c>
      <c r="N925" s="50" t="str">
        <f>IF(OR(A925="",ISBLANK(Qualification!T935)),"",IF(Qualification!AC935=TRUE,INDEX(coderesult,MATCH(Qualification!T935,libresult,0)),Qualification!T935))</f>
        <v/>
      </c>
      <c r="O925" s="50" t="str">
        <f>IF(OR(A925="",ISBLANK(Qualification!U935),Qualification!U935="-"),"",IF(ISNA(MATCH(Qualification!U935,libtwolang,0)),Qualification!U935,IF(Qualification!AC935=TRUE,INDEX(codetwolang,MATCH(Qualification!U935,libtwolang,0)),Qualification!U935)))</f>
        <v/>
      </c>
      <c r="P925" s="50" t="str">
        <f>IF(OR(A925="",ISBLANK(Qualification!V935)),"",Qualification!V935)</f>
        <v/>
      </c>
    </row>
    <row r="926" spans="1:16">
      <c r="A926" s="26" t="str">
        <f>IF(Qualification!$A936&lt;&gt;"",IF(Qualification!C936&lt;&gt;"",IF(Qualification!C936="LOC.ID",CONCATENATE("LOC.",Qualification!AG$12),Qualification!C936),""),"")</f>
        <v/>
      </c>
      <c r="B926" s="51" t="str">
        <f>IF(A926&lt;&gt;"",Qualification!J936,"")</f>
        <v/>
      </c>
      <c r="C926" s="26" t="str">
        <f>IF(A926&lt;&gt;"",IF(Qualification!E936=TRUE,INDEX(codesex,MATCH(Qualification!D936,libsex,0)),Qualification!D936),"")</f>
        <v/>
      </c>
      <c r="D926" s="104" t="str">
        <f>IF(OR(A926="",ISBLANK(Qualification!F936)),"",Qualification!F936)</f>
        <v/>
      </c>
      <c r="E926" s="26" t="str">
        <f>IF(A926&lt;&gt;"",IF(Qualification!I936=TRUE,IF(INDEX(codegem,MATCH(Qualification!H936,libgem,0))&lt;8000,INDEX(codegem,MATCH(Qualification!H936,libgem,0)),""),Qualification!H936),"")</f>
        <v/>
      </c>
      <c r="F926" s="26" t="str">
        <f>IF(A926&lt;&gt;"",IF(Qualification!I936=TRUE,INDEX(codegemhist,MATCH(Qualification!H936,libgem,0)),""),"")</f>
        <v/>
      </c>
      <c r="G926" s="26" t="str">
        <f>IF(A926&lt;&gt;"",IF(Qualification!I936=TRUE,IF(INDEX(codegem,MATCH(Qualification!H936,libgem,0))&gt;=8000,INDEX(codegem,MATCH(Qualification!H936,libgem,0)),""),Qualification!H936),"")</f>
        <v/>
      </c>
      <c r="H926" s="26" t="str">
        <f>IF(A926&lt;&gt;"",IF(Qualification!Y936=TRUE,INDEX(libcatidinst,MATCH(Qualification!P936,libinst,0)),""),"")</f>
        <v/>
      </c>
      <c r="I926" s="26" t="str">
        <f>IF(OR(A926="",ISBLANK(Qualification!P936)),"",IF(Qualification!Y936=TRUE,INDEX(codeinst,MATCH(Qualification!P936,libinst,0)),Qualification!P936))</f>
        <v/>
      </c>
      <c r="J926" s="26" t="str">
        <f>IF(OR(A926="",ISBLANK(Qualification!Q936)),"",IF(Qualification!Z936=TRUE,INDEX(codetform,MATCH(Qualification!Q936,libtform,0)),Qualification!Q936))</f>
        <v/>
      </c>
      <c r="K926" s="26" t="str">
        <f t="shared" si="14"/>
        <v/>
      </c>
      <c r="L926" s="104" t="str">
        <f>IF(OR(A926="",ISBLANK(Qualification!R936)),"",Qualification!R936)</f>
        <v/>
      </c>
      <c r="M926" s="50" t="str">
        <f>IF(OR(A926="",ISBLANK(Qualification!S936)),"",Qualification!S936)</f>
        <v/>
      </c>
      <c r="N926" s="50" t="str">
        <f>IF(OR(A926="",ISBLANK(Qualification!T936)),"",IF(Qualification!AC936=TRUE,INDEX(coderesult,MATCH(Qualification!T936,libresult,0)),Qualification!T936))</f>
        <v/>
      </c>
      <c r="O926" s="50" t="str">
        <f>IF(OR(A926="",ISBLANK(Qualification!U936),Qualification!U936="-"),"",IF(ISNA(MATCH(Qualification!U936,libtwolang,0)),Qualification!U936,IF(Qualification!AC936=TRUE,INDEX(codetwolang,MATCH(Qualification!U936,libtwolang,0)),Qualification!U936)))</f>
        <v/>
      </c>
      <c r="P926" s="50" t="str">
        <f>IF(OR(A926="",ISBLANK(Qualification!V936)),"",Qualification!V936)</f>
        <v/>
      </c>
    </row>
    <row r="927" spans="1:16">
      <c r="A927" s="26" t="str">
        <f>IF(Qualification!$A937&lt;&gt;"",IF(Qualification!C937&lt;&gt;"",IF(Qualification!C937="LOC.ID",CONCATENATE("LOC.",Qualification!AG$12),Qualification!C937),""),"")</f>
        <v/>
      </c>
      <c r="B927" s="51" t="str">
        <f>IF(A927&lt;&gt;"",Qualification!J937,"")</f>
        <v/>
      </c>
      <c r="C927" s="26" t="str">
        <f>IF(A927&lt;&gt;"",IF(Qualification!E937=TRUE,INDEX(codesex,MATCH(Qualification!D937,libsex,0)),Qualification!D937),"")</f>
        <v/>
      </c>
      <c r="D927" s="104" t="str">
        <f>IF(OR(A927="",ISBLANK(Qualification!F937)),"",Qualification!F937)</f>
        <v/>
      </c>
      <c r="E927" s="26" t="str">
        <f>IF(A927&lt;&gt;"",IF(Qualification!I937=TRUE,IF(INDEX(codegem,MATCH(Qualification!H937,libgem,0))&lt;8000,INDEX(codegem,MATCH(Qualification!H937,libgem,0)),""),Qualification!H937),"")</f>
        <v/>
      </c>
      <c r="F927" s="26" t="str">
        <f>IF(A927&lt;&gt;"",IF(Qualification!I937=TRUE,INDEX(codegemhist,MATCH(Qualification!H937,libgem,0)),""),"")</f>
        <v/>
      </c>
      <c r="G927" s="26" t="str">
        <f>IF(A927&lt;&gt;"",IF(Qualification!I937=TRUE,IF(INDEX(codegem,MATCH(Qualification!H937,libgem,0))&gt;=8000,INDEX(codegem,MATCH(Qualification!H937,libgem,0)),""),Qualification!H937),"")</f>
        <v/>
      </c>
      <c r="H927" s="26" t="str">
        <f>IF(A927&lt;&gt;"",IF(Qualification!Y937=TRUE,INDEX(libcatidinst,MATCH(Qualification!P937,libinst,0)),""),"")</f>
        <v/>
      </c>
      <c r="I927" s="26" t="str">
        <f>IF(OR(A927="",ISBLANK(Qualification!P937)),"",IF(Qualification!Y937=TRUE,INDEX(codeinst,MATCH(Qualification!P937,libinst,0)),Qualification!P937))</f>
        <v/>
      </c>
      <c r="J927" s="26" t="str">
        <f>IF(OR(A927="",ISBLANK(Qualification!Q937)),"",IF(Qualification!Z937=TRUE,INDEX(codetform,MATCH(Qualification!Q937,libtform,0)),Qualification!Q937))</f>
        <v/>
      </c>
      <c r="K927" s="26" t="str">
        <f t="shared" si="14"/>
        <v/>
      </c>
      <c r="L927" s="104" t="str">
        <f>IF(OR(A927="",ISBLANK(Qualification!R937)),"",Qualification!R937)</f>
        <v/>
      </c>
      <c r="M927" s="50" t="str">
        <f>IF(OR(A927="",ISBLANK(Qualification!S937)),"",Qualification!S937)</f>
        <v/>
      </c>
      <c r="N927" s="50" t="str">
        <f>IF(OR(A927="",ISBLANK(Qualification!T937)),"",IF(Qualification!AC937=TRUE,INDEX(coderesult,MATCH(Qualification!T937,libresult,0)),Qualification!T937))</f>
        <v/>
      </c>
      <c r="O927" s="50" t="str">
        <f>IF(OR(A927="",ISBLANK(Qualification!U937),Qualification!U937="-"),"",IF(ISNA(MATCH(Qualification!U937,libtwolang,0)),Qualification!U937,IF(Qualification!AC937=TRUE,INDEX(codetwolang,MATCH(Qualification!U937,libtwolang,0)),Qualification!U937)))</f>
        <v/>
      </c>
      <c r="P927" s="50" t="str">
        <f>IF(OR(A927="",ISBLANK(Qualification!V937)),"",Qualification!V937)</f>
        <v/>
      </c>
    </row>
    <row r="928" spans="1:16">
      <c r="A928" s="26" t="str">
        <f>IF(Qualification!$A938&lt;&gt;"",IF(Qualification!C938&lt;&gt;"",IF(Qualification!C938="LOC.ID",CONCATENATE("LOC.",Qualification!AG$12),Qualification!C938),""),"")</f>
        <v/>
      </c>
      <c r="B928" s="51" t="str">
        <f>IF(A928&lt;&gt;"",Qualification!J938,"")</f>
        <v/>
      </c>
      <c r="C928" s="26" t="str">
        <f>IF(A928&lt;&gt;"",IF(Qualification!E938=TRUE,INDEX(codesex,MATCH(Qualification!D938,libsex,0)),Qualification!D938),"")</f>
        <v/>
      </c>
      <c r="D928" s="104" t="str">
        <f>IF(OR(A928="",ISBLANK(Qualification!F938)),"",Qualification!F938)</f>
        <v/>
      </c>
      <c r="E928" s="26" t="str">
        <f>IF(A928&lt;&gt;"",IF(Qualification!I938=TRUE,IF(INDEX(codegem,MATCH(Qualification!H938,libgem,0))&lt;8000,INDEX(codegem,MATCH(Qualification!H938,libgem,0)),""),Qualification!H938),"")</f>
        <v/>
      </c>
      <c r="F928" s="26" t="str">
        <f>IF(A928&lt;&gt;"",IF(Qualification!I938=TRUE,INDEX(codegemhist,MATCH(Qualification!H938,libgem,0)),""),"")</f>
        <v/>
      </c>
      <c r="G928" s="26" t="str">
        <f>IF(A928&lt;&gt;"",IF(Qualification!I938=TRUE,IF(INDEX(codegem,MATCH(Qualification!H938,libgem,0))&gt;=8000,INDEX(codegem,MATCH(Qualification!H938,libgem,0)),""),Qualification!H938),"")</f>
        <v/>
      </c>
      <c r="H928" s="26" t="str">
        <f>IF(A928&lt;&gt;"",IF(Qualification!Y938=TRUE,INDEX(libcatidinst,MATCH(Qualification!P938,libinst,0)),""),"")</f>
        <v/>
      </c>
      <c r="I928" s="26" t="str">
        <f>IF(OR(A928="",ISBLANK(Qualification!P938)),"",IF(Qualification!Y938=TRUE,INDEX(codeinst,MATCH(Qualification!P938,libinst,0)),Qualification!P938))</f>
        <v/>
      </c>
      <c r="J928" s="26" t="str">
        <f>IF(OR(A928="",ISBLANK(Qualification!Q938)),"",IF(Qualification!Z938=TRUE,INDEX(codetform,MATCH(Qualification!Q938,libtform,0)),Qualification!Q938))</f>
        <v/>
      </c>
      <c r="K928" s="26" t="str">
        <f t="shared" si="14"/>
        <v/>
      </c>
      <c r="L928" s="104" t="str">
        <f>IF(OR(A928="",ISBLANK(Qualification!R938)),"",Qualification!R938)</f>
        <v/>
      </c>
      <c r="M928" s="50" t="str">
        <f>IF(OR(A928="",ISBLANK(Qualification!S938)),"",Qualification!S938)</f>
        <v/>
      </c>
      <c r="N928" s="50" t="str">
        <f>IF(OR(A928="",ISBLANK(Qualification!T938)),"",IF(Qualification!AC938=TRUE,INDEX(coderesult,MATCH(Qualification!T938,libresult,0)),Qualification!T938))</f>
        <v/>
      </c>
      <c r="O928" s="50" t="str">
        <f>IF(OR(A928="",ISBLANK(Qualification!U938),Qualification!U938="-"),"",IF(ISNA(MATCH(Qualification!U938,libtwolang,0)),Qualification!U938,IF(Qualification!AC938=TRUE,INDEX(codetwolang,MATCH(Qualification!U938,libtwolang,0)),Qualification!U938)))</f>
        <v/>
      </c>
      <c r="P928" s="50" t="str">
        <f>IF(OR(A928="",ISBLANK(Qualification!V938)),"",Qualification!V938)</f>
        <v/>
      </c>
    </row>
    <row r="929" spans="1:16">
      <c r="A929" s="26" t="str">
        <f>IF(Qualification!$A939&lt;&gt;"",IF(Qualification!C939&lt;&gt;"",IF(Qualification!C939="LOC.ID",CONCATENATE("LOC.",Qualification!AG$12),Qualification!C939),""),"")</f>
        <v/>
      </c>
      <c r="B929" s="51" t="str">
        <f>IF(A929&lt;&gt;"",Qualification!J939,"")</f>
        <v/>
      </c>
      <c r="C929" s="26" t="str">
        <f>IF(A929&lt;&gt;"",IF(Qualification!E939=TRUE,INDEX(codesex,MATCH(Qualification!D939,libsex,0)),Qualification!D939),"")</f>
        <v/>
      </c>
      <c r="D929" s="104" t="str">
        <f>IF(OR(A929="",ISBLANK(Qualification!F939)),"",Qualification!F939)</f>
        <v/>
      </c>
      <c r="E929" s="26" t="str">
        <f>IF(A929&lt;&gt;"",IF(Qualification!I939=TRUE,IF(INDEX(codegem,MATCH(Qualification!H939,libgem,0))&lt;8000,INDEX(codegem,MATCH(Qualification!H939,libgem,0)),""),Qualification!H939),"")</f>
        <v/>
      </c>
      <c r="F929" s="26" t="str">
        <f>IF(A929&lt;&gt;"",IF(Qualification!I939=TRUE,INDEX(codegemhist,MATCH(Qualification!H939,libgem,0)),""),"")</f>
        <v/>
      </c>
      <c r="G929" s="26" t="str">
        <f>IF(A929&lt;&gt;"",IF(Qualification!I939=TRUE,IF(INDEX(codegem,MATCH(Qualification!H939,libgem,0))&gt;=8000,INDEX(codegem,MATCH(Qualification!H939,libgem,0)),""),Qualification!H939),"")</f>
        <v/>
      </c>
      <c r="H929" s="26" t="str">
        <f>IF(A929&lt;&gt;"",IF(Qualification!Y939=TRUE,INDEX(libcatidinst,MATCH(Qualification!P939,libinst,0)),""),"")</f>
        <v/>
      </c>
      <c r="I929" s="26" t="str">
        <f>IF(OR(A929="",ISBLANK(Qualification!P939)),"",IF(Qualification!Y939=TRUE,INDEX(codeinst,MATCH(Qualification!P939,libinst,0)),Qualification!P939))</f>
        <v/>
      </c>
      <c r="J929" s="26" t="str">
        <f>IF(OR(A929="",ISBLANK(Qualification!Q939)),"",IF(Qualification!Z939=TRUE,INDEX(codetform,MATCH(Qualification!Q939,libtform,0)),Qualification!Q939))</f>
        <v/>
      </c>
      <c r="K929" s="26" t="str">
        <f t="shared" si="14"/>
        <v/>
      </c>
      <c r="L929" s="104" t="str">
        <f>IF(OR(A929="",ISBLANK(Qualification!R939)),"",Qualification!R939)</f>
        <v/>
      </c>
      <c r="M929" s="50" t="str">
        <f>IF(OR(A929="",ISBLANK(Qualification!S939)),"",Qualification!S939)</f>
        <v/>
      </c>
      <c r="N929" s="50" t="str">
        <f>IF(OR(A929="",ISBLANK(Qualification!T939)),"",IF(Qualification!AC939=TRUE,INDEX(coderesult,MATCH(Qualification!T939,libresult,0)),Qualification!T939))</f>
        <v/>
      </c>
      <c r="O929" s="50" t="str">
        <f>IF(OR(A929="",ISBLANK(Qualification!U939),Qualification!U939="-"),"",IF(ISNA(MATCH(Qualification!U939,libtwolang,0)),Qualification!U939,IF(Qualification!AC939=TRUE,INDEX(codetwolang,MATCH(Qualification!U939,libtwolang,0)),Qualification!U939)))</f>
        <v/>
      </c>
      <c r="P929" s="50" t="str">
        <f>IF(OR(A929="",ISBLANK(Qualification!V939)),"",Qualification!V939)</f>
        <v/>
      </c>
    </row>
    <row r="930" spans="1:16">
      <c r="A930" s="26" t="str">
        <f>IF(Qualification!$A940&lt;&gt;"",IF(Qualification!C940&lt;&gt;"",IF(Qualification!C940="LOC.ID",CONCATENATE("LOC.",Qualification!AG$12),Qualification!C940),""),"")</f>
        <v/>
      </c>
      <c r="B930" s="51" t="str">
        <f>IF(A930&lt;&gt;"",Qualification!J940,"")</f>
        <v/>
      </c>
      <c r="C930" s="26" t="str">
        <f>IF(A930&lt;&gt;"",IF(Qualification!E940=TRUE,INDEX(codesex,MATCH(Qualification!D940,libsex,0)),Qualification!D940),"")</f>
        <v/>
      </c>
      <c r="D930" s="104" t="str">
        <f>IF(OR(A930="",ISBLANK(Qualification!F940)),"",Qualification!F940)</f>
        <v/>
      </c>
      <c r="E930" s="26" t="str">
        <f>IF(A930&lt;&gt;"",IF(Qualification!I940=TRUE,IF(INDEX(codegem,MATCH(Qualification!H940,libgem,0))&lt;8000,INDEX(codegem,MATCH(Qualification!H940,libgem,0)),""),Qualification!H940),"")</f>
        <v/>
      </c>
      <c r="F930" s="26" t="str">
        <f>IF(A930&lt;&gt;"",IF(Qualification!I940=TRUE,INDEX(codegemhist,MATCH(Qualification!H940,libgem,0)),""),"")</f>
        <v/>
      </c>
      <c r="G930" s="26" t="str">
        <f>IF(A930&lt;&gt;"",IF(Qualification!I940=TRUE,IF(INDEX(codegem,MATCH(Qualification!H940,libgem,0))&gt;=8000,INDEX(codegem,MATCH(Qualification!H940,libgem,0)),""),Qualification!H940),"")</f>
        <v/>
      </c>
      <c r="H930" s="26" t="str">
        <f>IF(A930&lt;&gt;"",IF(Qualification!Y940=TRUE,INDEX(libcatidinst,MATCH(Qualification!P940,libinst,0)),""),"")</f>
        <v/>
      </c>
      <c r="I930" s="26" t="str">
        <f>IF(OR(A930="",ISBLANK(Qualification!P940)),"",IF(Qualification!Y940=TRUE,INDEX(codeinst,MATCH(Qualification!P940,libinst,0)),Qualification!P940))</f>
        <v/>
      </c>
      <c r="J930" s="26" t="str">
        <f>IF(OR(A930="",ISBLANK(Qualification!Q940)),"",IF(Qualification!Z940=TRUE,INDEX(codetform,MATCH(Qualification!Q940,libtform,0)),Qualification!Q940))</f>
        <v/>
      </c>
      <c r="K930" s="26" t="str">
        <f t="shared" si="14"/>
        <v/>
      </c>
      <c r="L930" s="104" t="str">
        <f>IF(OR(A930="",ISBLANK(Qualification!R940)),"",Qualification!R940)</f>
        <v/>
      </c>
      <c r="M930" s="50" t="str">
        <f>IF(OR(A930="",ISBLANK(Qualification!S940)),"",Qualification!S940)</f>
        <v/>
      </c>
      <c r="N930" s="50" t="str">
        <f>IF(OR(A930="",ISBLANK(Qualification!T940)),"",IF(Qualification!AC940=TRUE,INDEX(coderesult,MATCH(Qualification!T940,libresult,0)),Qualification!T940))</f>
        <v/>
      </c>
      <c r="O930" s="50" t="str">
        <f>IF(OR(A930="",ISBLANK(Qualification!U940),Qualification!U940="-"),"",IF(ISNA(MATCH(Qualification!U940,libtwolang,0)),Qualification!U940,IF(Qualification!AC940=TRUE,INDEX(codetwolang,MATCH(Qualification!U940,libtwolang,0)),Qualification!U940)))</f>
        <v/>
      </c>
      <c r="P930" s="50" t="str">
        <f>IF(OR(A930="",ISBLANK(Qualification!V940)),"",Qualification!V940)</f>
        <v/>
      </c>
    </row>
    <row r="931" spans="1:16">
      <c r="A931" s="26" t="str">
        <f>IF(Qualification!$A941&lt;&gt;"",IF(Qualification!C941&lt;&gt;"",IF(Qualification!C941="LOC.ID",CONCATENATE("LOC.",Qualification!AG$12),Qualification!C941),""),"")</f>
        <v/>
      </c>
      <c r="B931" s="51" t="str">
        <f>IF(A931&lt;&gt;"",Qualification!J941,"")</f>
        <v/>
      </c>
      <c r="C931" s="26" t="str">
        <f>IF(A931&lt;&gt;"",IF(Qualification!E941=TRUE,INDEX(codesex,MATCH(Qualification!D941,libsex,0)),Qualification!D941),"")</f>
        <v/>
      </c>
      <c r="D931" s="104" t="str">
        <f>IF(OR(A931="",ISBLANK(Qualification!F941)),"",Qualification!F941)</f>
        <v/>
      </c>
      <c r="E931" s="26" t="str">
        <f>IF(A931&lt;&gt;"",IF(Qualification!I941=TRUE,IF(INDEX(codegem,MATCH(Qualification!H941,libgem,0))&lt;8000,INDEX(codegem,MATCH(Qualification!H941,libgem,0)),""),Qualification!H941),"")</f>
        <v/>
      </c>
      <c r="F931" s="26" t="str">
        <f>IF(A931&lt;&gt;"",IF(Qualification!I941=TRUE,INDEX(codegemhist,MATCH(Qualification!H941,libgem,0)),""),"")</f>
        <v/>
      </c>
      <c r="G931" s="26" t="str">
        <f>IF(A931&lt;&gt;"",IF(Qualification!I941=TRUE,IF(INDEX(codegem,MATCH(Qualification!H941,libgem,0))&gt;=8000,INDEX(codegem,MATCH(Qualification!H941,libgem,0)),""),Qualification!H941),"")</f>
        <v/>
      </c>
      <c r="H931" s="26" t="str">
        <f>IF(A931&lt;&gt;"",IF(Qualification!Y941=TRUE,INDEX(libcatidinst,MATCH(Qualification!P941,libinst,0)),""),"")</f>
        <v/>
      </c>
      <c r="I931" s="26" t="str">
        <f>IF(OR(A931="",ISBLANK(Qualification!P941)),"",IF(Qualification!Y941=TRUE,INDEX(codeinst,MATCH(Qualification!P941,libinst,0)),Qualification!P941))</f>
        <v/>
      </c>
      <c r="J931" s="26" t="str">
        <f>IF(OR(A931="",ISBLANK(Qualification!Q941)),"",IF(Qualification!Z941=TRUE,INDEX(codetform,MATCH(Qualification!Q941,libtform,0)),Qualification!Q941))</f>
        <v/>
      </c>
      <c r="K931" s="26" t="str">
        <f t="shared" si="14"/>
        <v/>
      </c>
      <c r="L931" s="104" t="str">
        <f>IF(OR(A931="",ISBLANK(Qualification!R941)),"",Qualification!R941)</f>
        <v/>
      </c>
      <c r="M931" s="50" t="str">
        <f>IF(OR(A931="",ISBLANK(Qualification!S941)),"",Qualification!S941)</f>
        <v/>
      </c>
      <c r="N931" s="50" t="str">
        <f>IF(OR(A931="",ISBLANK(Qualification!T941)),"",IF(Qualification!AC941=TRUE,INDEX(coderesult,MATCH(Qualification!T941,libresult,0)),Qualification!T941))</f>
        <v/>
      </c>
      <c r="O931" s="50" t="str">
        <f>IF(OR(A931="",ISBLANK(Qualification!U941),Qualification!U941="-"),"",IF(ISNA(MATCH(Qualification!U941,libtwolang,0)),Qualification!U941,IF(Qualification!AC941=TRUE,INDEX(codetwolang,MATCH(Qualification!U941,libtwolang,0)),Qualification!U941)))</f>
        <v/>
      </c>
      <c r="P931" s="50" t="str">
        <f>IF(OR(A931="",ISBLANK(Qualification!V941)),"",Qualification!V941)</f>
        <v/>
      </c>
    </row>
    <row r="932" spans="1:16">
      <c r="A932" s="26" t="str">
        <f>IF(Qualification!$A942&lt;&gt;"",IF(Qualification!C942&lt;&gt;"",IF(Qualification!C942="LOC.ID",CONCATENATE("LOC.",Qualification!AG$12),Qualification!C942),""),"")</f>
        <v/>
      </c>
      <c r="B932" s="51" t="str">
        <f>IF(A932&lt;&gt;"",Qualification!J942,"")</f>
        <v/>
      </c>
      <c r="C932" s="26" t="str">
        <f>IF(A932&lt;&gt;"",IF(Qualification!E942=TRUE,INDEX(codesex,MATCH(Qualification!D942,libsex,0)),Qualification!D942),"")</f>
        <v/>
      </c>
      <c r="D932" s="104" t="str">
        <f>IF(OR(A932="",ISBLANK(Qualification!F942)),"",Qualification!F942)</f>
        <v/>
      </c>
      <c r="E932" s="26" t="str">
        <f>IF(A932&lt;&gt;"",IF(Qualification!I942=TRUE,IF(INDEX(codegem,MATCH(Qualification!H942,libgem,0))&lt;8000,INDEX(codegem,MATCH(Qualification!H942,libgem,0)),""),Qualification!H942),"")</f>
        <v/>
      </c>
      <c r="F932" s="26" t="str">
        <f>IF(A932&lt;&gt;"",IF(Qualification!I942=TRUE,INDEX(codegemhist,MATCH(Qualification!H942,libgem,0)),""),"")</f>
        <v/>
      </c>
      <c r="G932" s="26" t="str">
        <f>IF(A932&lt;&gt;"",IF(Qualification!I942=TRUE,IF(INDEX(codegem,MATCH(Qualification!H942,libgem,0))&gt;=8000,INDEX(codegem,MATCH(Qualification!H942,libgem,0)),""),Qualification!H942),"")</f>
        <v/>
      </c>
      <c r="H932" s="26" t="str">
        <f>IF(A932&lt;&gt;"",IF(Qualification!Y942=TRUE,INDEX(libcatidinst,MATCH(Qualification!P942,libinst,0)),""),"")</f>
        <v/>
      </c>
      <c r="I932" s="26" t="str">
        <f>IF(OR(A932="",ISBLANK(Qualification!P942)),"",IF(Qualification!Y942=TRUE,INDEX(codeinst,MATCH(Qualification!P942,libinst,0)),Qualification!P942))</f>
        <v/>
      </c>
      <c r="J932" s="26" t="str">
        <f>IF(OR(A932="",ISBLANK(Qualification!Q942)),"",IF(Qualification!Z942=TRUE,INDEX(codetform,MATCH(Qualification!Q942,libtform,0)),Qualification!Q942))</f>
        <v/>
      </c>
      <c r="K932" s="26" t="str">
        <f t="shared" si="14"/>
        <v/>
      </c>
      <c r="L932" s="104" t="str">
        <f>IF(OR(A932="",ISBLANK(Qualification!R942)),"",Qualification!R942)</f>
        <v/>
      </c>
      <c r="M932" s="50" t="str">
        <f>IF(OR(A932="",ISBLANK(Qualification!S942)),"",Qualification!S942)</f>
        <v/>
      </c>
      <c r="N932" s="50" t="str">
        <f>IF(OR(A932="",ISBLANK(Qualification!T942)),"",IF(Qualification!AC942=TRUE,INDEX(coderesult,MATCH(Qualification!T942,libresult,0)),Qualification!T942))</f>
        <v/>
      </c>
      <c r="O932" s="50" t="str">
        <f>IF(OR(A932="",ISBLANK(Qualification!U942),Qualification!U942="-"),"",IF(ISNA(MATCH(Qualification!U942,libtwolang,0)),Qualification!U942,IF(Qualification!AC942=TRUE,INDEX(codetwolang,MATCH(Qualification!U942,libtwolang,0)),Qualification!U942)))</f>
        <v/>
      </c>
      <c r="P932" s="50" t="str">
        <f>IF(OR(A932="",ISBLANK(Qualification!V942)),"",Qualification!V942)</f>
        <v/>
      </c>
    </row>
    <row r="933" spans="1:16">
      <c r="A933" s="26" t="str">
        <f>IF(Qualification!$A943&lt;&gt;"",IF(Qualification!C943&lt;&gt;"",IF(Qualification!C943="LOC.ID",CONCATENATE("LOC.",Qualification!AG$12),Qualification!C943),""),"")</f>
        <v/>
      </c>
      <c r="B933" s="51" t="str">
        <f>IF(A933&lt;&gt;"",Qualification!J943,"")</f>
        <v/>
      </c>
      <c r="C933" s="26" t="str">
        <f>IF(A933&lt;&gt;"",IF(Qualification!E943=TRUE,INDEX(codesex,MATCH(Qualification!D943,libsex,0)),Qualification!D943),"")</f>
        <v/>
      </c>
      <c r="D933" s="104" t="str">
        <f>IF(OR(A933="",ISBLANK(Qualification!F943)),"",Qualification!F943)</f>
        <v/>
      </c>
      <c r="E933" s="26" t="str">
        <f>IF(A933&lt;&gt;"",IF(Qualification!I943=TRUE,IF(INDEX(codegem,MATCH(Qualification!H943,libgem,0))&lt;8000,INDEX(codegem,MATCH(Qualification!H943,libgem,0)),""),Qualification!H943),"")</f>
        <v/>
      </c>
      <c r="F933" s="26" t="str">
        <f>IF(A933&lt;&gt;"",IF(Qualification!I943=TRUE,INDEX(codegemhist,MATCH(Qualification!H943,libgem,0)),""),"")</f>
        <v/>
      </c>
      <c r="G933" s="26" t="str">
        <f>IF(A933&lt;&gt;"",IF(Qualification!I943=TRUE,IF(INDEX(codegem,MATCH(Qualification!H943,libgem,0))&gt;=8000,INDEX(codegem,MATCH(Qualification!H943,libgem,0)),""),Qualification!H943),"")</f>
        <v/>
      </c>
      <c r="H933" s="26" t="str">
        <f>IF(A933&lt;&gt;"",IF(Qualification!Y943=TRUE,INDEX(libcatidinst,MATCH(Qualification!P943,libinst,0)),""),"")</f>
        <v/>
      </c>
      <c r="I933" s="26" t="str">
        <f>IF(OR(A933="",ISBLANK(Qualification!P943)),"",IF(Qualification!Y943=TRUE,INDEX(codeinst,MATCH(Qualification!P943,libinst,0)),Qualification!P943))</f>
        <v/>
      </c>
      <c r="J933" s="26" t="str">
        <f>IF(OR(A933="",ISBLANK(Qualification!Q943)),"",IF(Qualification!Z943=TRUE,INDEX(codetform,MATCH(Qualification!Q943,libtform,0)),Qualification!Q943))</f>
        <v/>
      </c>
      <c r="K933" s="26" t="str">
        <f t="shared" si="14"/>
        <v/>
      </c>
      <c r="L933" s="104" t="str">
        <f>IF(OR(A933="",ISBLANK(Qualification!R943)),"",Qualification!R943)</f>
        <v/>
      </c>
      <c r="M933" s="50" t="str">
        <f>IF(OR(A933="",ISBLANK(Qualification!S943)),"",Qualification!S943)</f>
        <v/>
      </c>
      <c r="N933" s="50" t="str">
        <f>IF(OR(A933="",ISBLANK(Qualification!T943)),"",IF(Qualification!AC943=TRUE,INDEX(coderesult,MATCH(Qualification!T943,libresult,0)),Qualification!T943))</f>
        <v/>
      </c>
      <c r="O933" s="50" t="str">
        <f>IF(OR(A933="",ISBLANK(Qualification!U943),Qualification!U943="-"),"",IF(ISNA(MATCH(Qualification!U943,libtwolang,0)),Qualification!U943,IF(Qualification!AC943=TRUE,INDEX(codetwolang,MATCH(Qualification!U943,libtwolang,0)),Qualification!U943)))</f>
        <v/>
      </c>
      <c r="P933" s="50" t="str">
        <f>IF(OR(A933="",ISBLANK(Qualification!V943)),"",Qualification!V943)</f>
        <v/>
      </c>
    </row>
    <row r="934" spans="1:16">
      <c r="A934" s="26" t="str">
        <f>IF(Qualification!$A944&lt;&gt;"",IF(Qualification!C944&lt;&gt;"",IF(Qualification!C944="LOC.ID",CONCATENATE("LOC.",Qualification!AG$12),Qualification!C944),""),"")</f>
        <v/>
      </c>
      <c r="B934" s="51" t="str">
        <f>IF(A934&lt;&gt;"",Qualification!J944,"")</f>
        <v/>
      </c>
      <c r="C934" s="26" t="str">
        <f>IF(A934&lt;&gt;"",IF(Qualification!E944=TRUE,INDEX(codesex,MATCH(Qualification!D944,libsex,0)),Qualification!D944),"")</f>
        <v/>
      </c>
      <c r="D934" s="104" t="str">
        <f>IF(OR(A934="",ISBLANK(Qualification!F944)),"",Qualification!F944)</f>
        <v/>
      </c>
      <c r="E934" s="26" t="str">
        <f>IF(A934&lt;&gt;"",IF(Qualification!I944=TRUE,IF(INDEX(codegem,MATCH(Qualification!H944,libgem,0))&lt;8000,INDEX(codegem,MATCH(Qualification!H944,libgem,0)),""),Qualification!H944),"")</f>
        <v/>
      </c>
      <c r="F934" s="26" t="str">
        <f>IF(A934&lt;&gt;"",IF(Qualification!I944=TRUE,INDEX(codegemhist,MATCH(Qualification!H944,libgem,0)),""),"")</f>
        <v/>
      </c>
      <c r="G934" s="26" t="str">
        <f>IF(A934&lt;&gt;"",IF(Qualification!I944=TRUE,IF(INDEX(codegem,MATCH(Qualification!H944,libgem,0))&gt;=8000,INDEX(codegem,MATCH(Qualification!H944,libgem,0)),""),Qualification!H944),"")</f>
        <v/>
      </c>
      <c r="H934" s="26" t="str">
        <f>IF(A934&lt;&gt;"",IF(Qualification!Y944=TRUE,INDEX(libcatidinst,MATCH(Qualification!P944,libinst,0)),""),"")</f>
        <v/>
      </c>
      <c r="I934" s="26" t="str">
        <f>IF(OR(A934="",ISBLANK(Qualification!P944)),"",IF(Qualification!Y944=TRUE,INDEX(codeinst,MATCH(Qualification!P944,libinst,0)),Qualification!P944))</f>
        <v/>
      </c>
      <c r="J934" s="26" t="str">
        <f>IF(OR(A934="",ISBLANK(Qualification!Q944)),"",IF(Qualification!Z944=TRUE,INDEX(codetform,MATCH(Qualification!Q944,libtform,0)),Qualification!Q944))</f>
        <v/>
      </c>
      <c r="K934" s="26" t="str">
        <f t="shared" si="14"/>
        <v/>
      </c>
      <c r="L934" s="104" t="str">
        <f>IF(OR(A934="",ISBLANK(Qualification!R944)),"",Qualification!R944)</f>
        <v/>
      </c>
      <c r="M934" s="50" t="str">
        <f>IF(OR(A934="",ISBLANK(Qualification!S944)),"",Qualification!S944)</f>
        <v/>
      </c>
      <c r="N934" s="50" t="str">
        <f>IF(OR(A934="",ISBLANK(Qualification!T944)),"",IF(Qualification!AC944=TRUE,INDEX(coderesult,MATCH(Qualification!T944,libresult,0)),Qualification!T944))</f>
        <v/>
      </c>
      <c r="O934" s="50" t="str">
        <f>IF(OR(A934="",ISBLANK(Qualification!U944),Qualification!U944="-"),"",IF(ISNA(MATCH(Qualification!U944,libtwolang,0)),Qualification!U944,IF(Qualification!AC944=TRUE,INDEX(codetwolang,MATCH(Qualification!U944,libtwolang,0)),Qualification!U944)))</f>
        <v/>
      </c>
      <c r="P934" s="50" t="str">
        <f>IF(OR(A934="",ISBLANK(Qualification!V944)),"",Qualification!V944)</f>
        <v/>
      </c>
    </row>
    <row r="935" spans="1:16">
      <c r="A935" s="26" t="str">
        <f>IF(Qualification!$A945&lt;&gt;"",IF(Qualification!C945&lt;&gt;"",IF(Qualification!C945="LOC.ID",CONCATENATE("LOC.",Qualification!AG$12),Qualification!C945),""),"")</f>
        <v/>
      </c>
      <c r="B935" s="51" t="str">
        <f>IF(A935&lt;&gt;"",Qualification!J945,"")</f>
        <v/>
      </c>
      <c r="C935" s="26" t="str">
        <f>IF(A935&lt;&gt;"",IF(Qualification!E945=TRUE,INDEX(codesex,MATCH(Qualification!D945,libsex,0)),Qualification!D945),"")</f>
        <v/>
      </c>
      <c r="D935" s="104" t="str">
        <f>IF(OR(A935="",ISBLANK(Qualification!F945)),"",Qualification!F945)</f>
        <v/>
      </c>
      <c r="E935" s="26" t="str">
        <f>IF(A935&lt;&gt;"",IF(Qualification!I945=TRUE,IF(INDEX(codegem,MATCH(Qualification!H945,libgem,0))&lt;8000,INDEX(codegem,MATCH(Qualification!H945,libgem,0)),""),Qualification!H945),"")</f>
        <v/>
      </c>
      <c r="F935" s="26" t="str">
        <f>IF(A935&lt;&gt;"",IF(Qualification!I945=TRUE,INDEX(codegemhist,MATCH(Qualification!H945,libgem,0)),""),"")</f>
        <v/>
      </c>
      <c r="G935" s="26" t="str">
        <f>IF(A935&lt;&gt;"",IF(Qualification!I945=TRUE,IF(INDEX(codegem,MATCH(Qualification!H945,libgem,0))&gt;=8000,INDEX(codegem,MATCH(Qualification!H945,libgem,0)),""),Qualification!H945),"")</f>
        <v/>
      </c>
      <c r="H935" s="26" t="str">
        <f>IF(A935&lt;&gt;"",IF(Qualification!Y945=TRUE,INDEX(libcatidinst,MATCH(Qualification!P945,libinst,0)),""),"")</f>
        <v/>
      </c>
      <c r="I935" s="26" t="str">
        <f>IF(OR(A935="",ISBLANK(Qualification!P945)),"",IF(Qualification!Y945=TRUE,INDEX(codeinst,MATCH(Qualification!P945,libinst,0)),Qualification!P945))</f>
        <v/>
      </c>
      <c r="J935" s="26" t="str">
        <f>IF(OR(A935="",ISBLANK(Qualification!Q945)),"",IF(Qualification!Z945=TRUE,INDEX(codetform,MATCH(Qualification!Q945,libtform,0)),Qualification!Q945))</f>
        <v/>
      </c>
      <c r="K935" s="26" t="str">
        <f t="shared" si="14"/>
        <v/>
      </c>
      <c r="L935" s="104" t="str">
        <f>IF(OR(A935="",ISBLANK(Qualification!R945)),"",Qualification!R945)</f>
        <v/>
      </c>
      <c r="M935" s="50" t="str">
        <f>IF(OR(A935="",ISBLANK(Qualification!S945)),"",Qualification!S945)</f>
        <v/>
      </c>
      <c r="N935" s="50" t="str">
        <f>IF(OR(A935="",ISBLANK(Qualification!T945)),"",IF(Qualification!AC945=TRUE,INDEX(coderesult,MATCH(Qualification!T945,libresult,0)),Qualification!T945))</f>
        <v/>
      </c>
      <c r="O935" s="50" t="str">
        <f>IF(OR(A935="",ISBLANK(Qualification!U945),Qualification!U945="-"),"",IF(ISNA(MATCH(Qualification!U945,libtwolang,0)),Qualification!U945,IF(Qualification!AC945=TRUE,INDEX(codetwolang,MATCH(Qualification!U945,libtwolang,0)),Qualification!U945)))</f>
        <v/>
      </c>
      <c r="P935" s="50" t="str">
        <f>IF(OR(A935="",ISBLANK(Qualification!V945)),"",Qualification!V945)</f>
        <v/>
      </c>
    </row>
    <row r="936" spans="1:16">
      <c r="A936" s="26" t="str">
        <f>IF(Qualification!$A946&lt;&gt;"",IF(Qualification!C946&lt;&gt;"",IF(Qualification!C946="LOC.ID",CONCATENATE("LOC.",Qualification!AG$12),Qualification!C946),""),"")</f>
        <v/>
      </c>
      <c r="B936" s="51" t="str">
        <f>IF(A936&lt;&gt;"",Qualification!J946,"")</f>
        <v/>
      </c>
      <c r="C936" s="26" t="str">
        <f>IF(A936&lt;&gt;"",IF(Qualification!E946=TRUE,INDEX(codesex,MATCH(Qualification!D946,libsex,0)),Qualification!D946),"")</f>
        <v/>
      </c>
      <c r="D936" s="104" t="str">
        <f>IF(OR(A936="",ISBLANK(Qualification!F946)),"",Qualification!F946)</f>
        <v/>
      </c>
      <c r="E936" s="26" t="str">
        <f>IF(A936&lt;&gt;"",IF(Qualification!I946=TRUE,IF(INDEX(codegem,MATCH(Qualification!H946,libgem,0))&lt;8000,INDEX(codegem,MATCH(Qualification!H946,libgem,0)),""),Qualification!H946),"")</f>
        <v/>
      </c>
      <c r="F936" s="26" t="str">
        <f>IF(A936&lt;&gt;"",IF(Qualification!I946=TRUE,INDEX(codegemhist,MATCH(Qualification!H946,libgem,0)),""),"")</f>
        <v/>
      </c>
      <c r="G936" s="26" t="str">
        <f>IF(A936&lt;&gt;"",IF(Qualification!I946=TRUE,IF(INDEX(codegem,MATCH(Qualification!H946,libgem,0))&gt;=8000,INDEX(codegem,MATCH(Qualification!H946,libgem,0)),""),Qualification!H946),"")</f>
        <v/>
      </c>
      <c r="H936" s="26" t="str">
        <f>IF(A936&lt;&gt;"",IF(Qualification!Y946=TRUE,INDEX(libcatidinst,MATCH(Qualification!P946,libinst,0)),""),"")</f>
        <v/>
      </c>
      <c r="I936" s="26" t="str">
        <f>IF(OR(A936="",ISBLANK(Qualification!P946)),"",IF(Qualification!Y946=TRUE,INDEX(codeinst,MATCH(Qualification!P946,libinst,0)),Qualification!P946))</f>
        <v/>
      </c>
      <c r="J936" s="26" t="str">
        <f>IF(OR(A936="",ISBLANK(Qualification!Q946)),"",IF(Qualification!Z946=TRUE,INDEX(codetform,MATCH(Qualification!Q946,libtform,0)),Qualification!Q946))</f>
        <v/>
      </c>
      <c r="K936" s="26" t="str">
        <f t="shared" si="14"/>
        <v/>
      </c>
      <c r="L936" s="104" t="str">
        <f>IF(OR(A936="",ISBLANK(Qualification!R946)),"",Qualification!R946)</f>
        <v/>
      </c>
      <c r="M936" s="50" t="str">
        <f>IF(OR(A936="",ISBLANK(Qualification!S946)),"",Qualification!S946)</f>
        <v/>
      </c>
      <c r="N936" s="50" t="str">
        <f>IF(OR(A936="",ISBLANK(Qualification!T946)),"",IF(Qualification!AC946=TRUE,INDEX(coderesult,MATCH(Qualification!T946,libresult,0)),Qualification!T946))</f>
        <v/>
      </c>
      <c r="O936" s="50" t="str">
        <f>IF(OR(A936="",ISBLANK(Qualification!U946),Qualification!U946="-"),"",IF(ISNA(MATCH(Qualification!U946,libtwolang,0)),Qualification!U946,IF(Qualification!AC946=TRUE,INDEX(codetwolang,MATCH(Qualification!U946,libtwolang,0)),Qualification!U946)))</f>
        <v/>
      </c>
      <c r="P936" s="50" t="str">
        <f>IF(OR(A936="",ISBLANK(Qualification!V946)),"",Qualification!V946)</f>
        <v/>
      </c>
    </row>
    <row r="937" spans="1:16">
      <c r="A937" s="26" t="str">
        <f>IF(Qualification!$A947&lt;&gt;"",IF(Qualification!C947&lt;&gt;"",IF(Qualification!C947="LOC.ID",CONCATENATE("LOC.",Qualification!AG$12),Qualification!C947),""),"")</f>
        <v/>
      </c>
      <c r="B937" s="51" t="str">
        <f>IF(A937&lt;&gt;"",Qualification!J947,"")</f>
        <v/>
      </c>
      <c r="C937" s="26" t="str">
        <f>IF(A937&lt;&gt;"",IF(Qualification!E947=TRUE,INDEX(codesex,MATCH(Qualification!D947,libsex,0)),Qualification!D947),"")</f>
        <v/>
      </c>
      <c r="D937" s="104" t="str">
        <f>IF(OR(A937="",ISBLANK(Qualification!F947)),"",Qualification!F947)</f>
        <v/>
      </c>
      <c r="E937" s="26" t="str">
        <f>IF(A937&lt;&gt;"",IF(Qualification!I947=TRUE,IF(INDEX(codegem,MATCH(Qualification!H947,libgem,0))&lt;8000,INDEX(codegem,MATCH(Qualification!H947,libgem,0)),""),Qualification!H947),"")</f>
        <v/>
      </c>
      <c r="F937" s="26" t="str">
        <f>IF(A937&lt;&gt;"",IF(Qualification!I947=TRUE,INDEX(codegemhist,MATCH(Qualification!H947,libgem,0)),""),"")</f>
        <v/>
      </c>
      <c r="G937" s="26" t="str">
        <f>IF(A937&lt;&gt;"",IF(Qualification!I947=TRUE,IF(INDEX(codegem,MATCH(Qualification!H947,libgem,0))&gt;=8000,INDEX(codegem,MATCH(Qualification!H947,libgem,0)),""),Qualification!H947),"")</f>
        <v/>
      </c>
      <c r="H937" s="26" t="str">
        <f>IF(A937&lt;&gt;"",IF(Qualification!Y947=TRUE,INDEX(libcatidinst,MATCH(Qualification!P947,libinst,0)),""),"")</f>
        <v/>
      </c>
      <c r="I937" s="26" t="str">
        <f>IF(OR(A937="",ISBLANK(Qualification!P947)),"",IF(Qualification!Y947=TRUE,INDEX(codeinst,MATCH(Qualification!P947,libinst,0)),Qualification!P947))</f>
        <v/>
      </c>
      <c r="J937" s="26" t="str">
        <f>IF(OR(A937="",ISBLANK(Qualification!Q947)),"",IF(Qualification!Z947=TRUE,INDEX(codetform,MATCH(Qualification!Q947,libtform,0)),Qualification!Q947))</f>
        <v/>
      </c>
      <c r="K937" s="26" t="str">
        <f t="shared" si="14"/>
        <v/>
      </c>
      <c r="L937" s="104" t="str">
        <f>IF(OR(A937="",ISBLANK(Qualification!R947)),"",Qualification!R947)</f>
        <v/>
      </c>
      <c r="M937" s="50" t="str">
        <f>IF(OR(A937="",ISBLANK(Qualification!S947)),"",Qualification!S947)</f>
        <v/>
      </c>
      <c r="N937" s="50" t="str">
        <f>IF(OR(A937="",ISBLANK(Qualification!T947)),"",IF(Qualification!AC947=TRUE,INDEX(coderesult,MATCH(Qualification!T947,libresult,0)),Qualification!T947))</f>
        <v/>
      </c>
      <c r="O937" s="50" t="str">
        <f>IF(OR(A937="",ISBLANK(Qualification!U947),Qualification!U947="-"),"",IF(ISNA(MATCH(Qualification!U947,libtwolang,0)),Qualification!U947,IF(Qualification!AC947=TRUE,INDEX(codetwolang,MATCH(Qualification!U947,libtwolang,0)),Qualification!U947)))</f>
        <v/>
      </c>
      <c r="P937" s="50" t="str">
        <f>IF(OR(A937="",ISBLANK(Qualification!V947)),"",Qualification!V947)</f>
        <v/>
      </c>
    </row>
    <row r="938" spans="1:16">
      <c r="A938" s="26" t="str">
        <f>IF(Qualification!$A948&lt;&gt;"",IF(Qualification!C948&lt;&gt;"",IF(Qualification!C948="LOC.ID",CONCATENATE("LOC.",Qualification!AG$12),Qualification!C948),""),"")</f>
        <v/>
      </c>
      <c r="B938" s="51" t="str">
        <f>IF(A938&lt;&gt;"",Qualification!J948,"")</f>
        <v/>
      </c>
      <c r="C938" s="26" t="str">
        <f>IF(A938&lt;&gt;"",IF(Qualification!E948=TRUE,INDEX(codesex,MATCH(Qualification!D948,libsex,0)),Qualification!D948),"")</f>
        <v/>
      </c>
      <c r="D938" s="104" t="str">
        <f>IF(OR(A938="",ISBLANK(Qualification!F948)),"",Qualification!F948)</f>
        <v/>
      </c>
      <c r="E938" s="26" t="str">
        <f>IF(A938&lt;&gt;"",IF(Qualification!I948=TRUE,IF(INDEX(codegem,MATCH(Qualification!H948,libgem,0))&lt;8000,INDEX(codegem,MATCH(Qualification!H948,libgem,0)),""),Qualification!H948),"")</f>
        <v/>
      </c>
      <c r="F938" s="26" t="str">
        <f>IF(A938&lt;&gt;"",IF(Qualification!I948=TRUE,INDEX(codegemhist,MATCH(Qualification!H948,libgem,0)),""),"")</f>
        <v/>
      </c>
      <c r="G938" s="26" t="str">
        <f>IF(A938&lt;&gt;"",IF(Qualification!I948=TRUE,IF(INDEX(codegem,MATCH(Qualification!H948,libgem,0))&gt;=8000,INDEX(codegem,MATCH(Qualification!H948,libgem,0)),""),Qualification!H948),"")</f>
        <v/>
      </c>
      <c r="H938" s="26" t="str">
        <f>IF(A938&lt;&gt;"",IF(Qualification!Y948=TRUE,INDEX(libcatidinst,MATCH(Qualification!P948,libinst,0)),""),"")</f>
        <v/>
      </c>
      <c r="I938" s="26" t="str">
        <f>IF(OR(A938="",ISBLANK(Qualification!P948)),"",IF(Qualification!Y948=TRUE,INDEX(codeinst,MATCH(Qualification!P948,libinst,0)),Qualification!P948))</f>
        <v/>
      </c>
      <c r="J938" s="26" t="str">
        <f>IF(OR(A938="",ISBLANK(Qualification!Q948)),"",IF(Qualification!Z948=TRUE,INDEX(codetform,MATCH(Qualification!Q948,libtform,0)),Qualification!Q948))</f>
        <v/>
      </c>
      <c r="K938" s="26" t="str">
        <f t="shared" si="14"/>
        <v/>
      </c>
      <c r="L938" s="104" t="str">
        <f>IF(OR(A938="",ISBLANK(Qualification!R948)),"",Qualification!R948)</f>
        <v/>
      </c>
      <c r="M938" s="50" t="str">
        <f>IF(OR(A938="",ISBLANK(Qualification!S948)),"",Qualification!S948)</f>
        <v/>
      </c>
      <c r="N938" s="50" t="str">
        <f>IF(OR(A938="",ISBLANK(Qualification!T948)),"",IF(Qualification!AC948=TRUE,INDEX(coderesult,MATCH(Qualification!T948,libresult,0)),Qualification!T948))</f>
        <v/>
      </c>
      <c r="O938" s="50" t="str">
        <f>IF(OR(A938="",ISBLANK(Qualification!U948),Qualification!U948="-"),"",IF(ISNA(MATCH(Qualification!U948,libtwolang,0)),Qualification!U948,IF(Qualification!AC948=TRUE,INDEX(codetwolang,MATCH(Qualification!U948,libtwolang,0)),Qualification!U948)))</f>
        <v/>
      </c>
      <c r="P938" s="50" t="str">
        <f>IF(OR(A938="",ISBLANK(Qualification!V948)),"",Qualification!V948)</f>
        <v/>
      </c>
    </row>
    <row r="939" spans="1:16">
      <c r="A939" s="26" t="str">
        <f>IF(Qualification!$A949&lt;&gt;"",IF(Qualification!C949&lt;&gt;"",IF(Qualification!C949="LOC.ID",CONCATENATE("LOC.",Qualification!AG$12),Qualification!C949),""),"")</f>
        <v/>
      </c>
      <c r="B939" s="51" t="str">
        <f>IF(A939&lt;&gt;"",Qualification!J949,"")</f>
        <v/>
      </c>
      <c r="C939" s="26" t="str">
        <f>IF(A939&lt;&gt;"",IF(Qualification!E949=TRUE,INDEX(codesex,MATCH(Qualification!D949,libsex,0)),Qualification!D949),"")</f>
        <v/>
      </c>
      <c r="D939" s="104" t="str">
        <f>IF(OR(A939="",ISBLANK(Qualification!F949)),"",Qualification!F949)</f>
        <v/>
      </c>
      <c r="E939" s="26" t="str">
        <f>IF(A939&lt;&gt;"",IF(Qualification!I949=TRUE,IF(INDEX(codegem,MATCH(Qualification!H949,libgem,0))&lt;8000,INDEX(codegem,MATCH(Qualification!H949,libgem,0)),""),Qualification!H949),"")</f>
        <v/>
      </c>
      <c r="F939" s="26" t="str">
        <f>IF(A939&lt;&gt;"",IF(Qualification!I949=TRUE,INDEX(codegemhist,MATCH(Qualification!H949,libgem,0)),""),"")</f>
        <v/>
      </c>
      <c r="G939" s="26" t="str">
        <f>IF(A939&lt;&gt;"",IF(Qualification!I949=TRUE,IF(INDEX(codegem,MATCH(Qualification!H949,libgem,0))&gt;=8000,INDEX(codegem,MATCH(Qualification!H949,libgem,0)),""),Qualification!H949),"")</f>
        <v/>
      </c>
      <c r="H939" s="26" t="str">
        <f>IF(A939&lt;&gt;"",IF(Qualification!Y949=TRUE,INDEX(libcatidinst,MATCH(Qualification!P949,libinst,0)),""),"")</f>
        <v/>
      </c>
      <c r="I939" s="26" t="str">
        <f>IF(OR(A939="",ISBLANK(Qualification!P949)),"",IF(Qualification!Y949=TRUE,INDEX(codeinst,MATCH(Qualification!P949,libinst,0)),Qualification!P949))</f>
        <v/>
      </c>
      <c r="J939" s="26" t="str">
        <f>IF(OR(A939="",ISBLANK(Qualification!Q949)),"",IF(Qualification!Z949=TRUE,INDEX(codetform,MATCH(Qualification!Q949,libtform,0)),Qualification!Q949))</f>
        <v/>
      </c>
      <c r="K939" s="26" t="str">
        <f t="shared" si="14"/>
        <v/>
      </c>
      <c r="L939" s="104" t="str">
        <f>IF(OR(A939="",ISBLANK(Qualification!R949)),"",Qualification!R949)</f>
        <v/>
      </c>
      <c r="M939" s="50" t="str">
        <f>IF(OR(A939="",ISBLANK(Qualification!S949)),"",Qualification!S949)</f>
        <v/>
      </c>
      <c r="N939" s="50" t="str">
        <f>IF(OR(A939="",ISBLANK(Qualification!T949)),"",IF(Qualification!AC949=TRUE,INDEX(coderesult,MATCH(Qualification!T949,libresult,0)),Qualification!T949))</f>
        <v/>
      </c>
      <c r="O939" s="50" t="str">
        <f>IF(OR(A939="",ISBLANK(Qualification!U949),Qualification!U949="-"),"",IF(ISNA(MATCH(Qualification!U949,libtwolang,0)),Qualification!U949,IF(Qualification!AC949=TRUE,INDEX(codetwolang,MATCH(Qualification!U949,libtwolang,0)),Qualification!U949)))</f>
        <v/>
      </c>
      <c r="P939" s="50" t="str">
        <f>IF(OR(A939="",ISBLANK(Qualification!V949)),"",Qualification!V949)</f>
        <v/>
      </c>
    </row>
    <row r="940" spans="1:16">
      <c r="A940" s="26" t="str">
        <f>IF(Qualification!$A950&lt;&gt;"",IF(Qualification!C950&lt;&gt;"",IF(Qualification!C950="LOC.ID",CONCATENATE("LOC.",Qualification!AG$12),Qualification!C950),""),"")</f>
        <v/>
      </c>
      <c r="B940" s="51" t="str">
        <f>IF(A940&lt;&gt;"",Qualification!J950,"")</f>
        <v/>
      </c>
      <c r="C940" s="26" t="str">
        <f>IF(A940&lt;&gt;"",IF(Qualification!E950=TRUE,INDEX(codesex,MATCH(Qualification!D950,libsex,0)),Qualification!D950),"")</f>
        <v/>
      </c>
      <c r="D940" s="104" t="str">
        <f>IF(OR(A940="",ISBLANK(Qualification!F950)),"",Qualification!F950)</f>
        <v/>
      </c>
      <c r="E940" s="26" t="str">
        <f>IF(A940&lt;&gt;"",IF(Qualification!I950=TRUE,IF(INDEX(codegem,MATCH(Qualification!H950,libgem,0))&lt;8000,INDEX(codegem,MATCH(Qualification!H950,libgem,0)),""),Qualification!H950),"")</f>
        <v/>
      </c>
      <c r="F940" s="26" t="str">
        <f>IF(A940&lt;&gt;"",IF(Qualification!I950=TRUE,INDEX(codegemhist,MATCH(Qualification!H950,libgem,0)),""),"")</f>
        <v/>
      </c>
      <c r="G940" s="26" t="str">
        <f>IF(A940&lt;&gt;"",IF(Qualification!I950=TRUE,IF(INDEX(codegem,MATCH(Qualification!H950,libgem,0))&gt;=8000,INDEX(codegem,MATCH(Qualification!H950,libgem,0)),""),Qualification!H950),"")</f>
        <v/>
      </c>
      <c r="H940" s="26" t="str">
        <f>IF(A940&lt;&gt;"",IF(Qualification!Y950=TRUE,INDEX(libcatidinst,MATCH(Qualification!P950,libinst,0)),""),"")</f>
        <v/>
      </c>
      <c r="I940" s="26" t="str">
        <f>IF(OR(A940="",ISBLANK(Qualification!P950)),"",IF(Qualification!Y950=TRUE,INDEX(codeinst,MATCH(Qualification!P950,libinst,0)),Qualification!P950))</f>
        <v/>
      </c>
      <c r="J940" s="26" t="str">
        <f>IF(OR(A940="",ISBLANK(Qualification!Q950)),"",IF(Qualification!Z950=TRUE,INDEX(codetform,MATCH(Qualification!Q950,libtform,0)),Qualification!Q950))</f>
        <v/>
      </c>
      <c r="K940" s="26" t="str">
        <f t="shared" si="14"/>
        <v/>
      </c>
      <c r="L940" s="104" t="str">
        <f>IF(OR(A940="",ISBLANK(Qualification!R950)),"",Qualification!R950)</f>
        <v/>
      </c>
      <c r="M940" s="50" t="str">
        <f>IF(OR(A940="",ISBLANK(Qualification!S950)),"",Qualification!S950)</f>
        <v/>
      </c>
      <c r="N940" s="50" t="str">
        <f>IF(OR(A940="",ISBLANK(Qualification!T950)),"",IF(Qualification!AC950=TRUE,INDEX(coderesult,MATCH(Qualification!T950,libresult,0)),Qualification!T950))</f>
        <v/>
      </c>
      <c r="O940" s="50" t="str">
        <f>IF(OR(A940="",ISBLANK(Qualification!U950),Qualification!U950="-"),"",IF(ISNA(MATCH(Qualification!U950,libtwolang,0)),Qualification!U950,IF(Qualification!AC950=TRUE,INDEX(codetwolang,MATCH(Qualification!U950,libtwolang,0)),Qualification!U950)))</f>
        <v/>
      </c>
      <c r="P940" s="50" t="str">
        <f>IF(OR(A940="",ISBLANK(Qualification!V950)),"",Qualification!V950)</f>
        <v/>
      </c>
    </row>
    <row r="941" spans="1:16">
      <c r="A941" s="26" t="str">
        <f>IF(Qualification!$A951&lt;&gt;"",IF(Qualification!C951&lt;&gt;"",IF(Qualification!C951="LOC.ID",CONCATENATE("LOC.",Qualification!AG$12),Qualification!C951),""),"")</f>
        <v/>
      </c>
      <c r="B941" s="51" t="str">
        <f>IF(A941&lt;&gt;"",Qualification!J951,"")</f>
        <v/>
      </c>
      <c r="C941" s="26" t="str">
        <f>IF(A941&lt;&gt;"",IF(Qualification!E951=TRUE,INDEX(codesex,MATCH(Qualification!D951,libsex,0)),Qualification!D951),"")</f>
        <v/>
      </c>
      <c r="D941" s="104" t="str">
        <f>IF(OR(A941="",ISBLANK(Qualification!F951)),"",Qualification!F951)</f>
        <v/>
      </c>
      <c r="E941" s="26" t="str">
        <f>IF(A941&lt;&gt;"",IF(Qualification!I951=TRUE,IF(INDEX(codegem,MATCH(Qualification!H951,libgem,0))&lt;8000,INDEX(codegem,MATCH(Qualification!H951,libgem,0)),""),Qualification!H951),"")</f>
        <v/>
      </c>
      <c r="F941" s="26" t="str">
        <f>IF(A941&lt;&gt;"",IF(Qualification!I951=TRUE,INDEX(codegemhist,MATCH(Qualification!H951,libgem,0)),""),"")</f>
        <v/>
      </c>
      <c r="G941" s="26" t="str">
        <f>IF(A941&lt;&gt;"",IF(Qualification!I951=TRUE,IF(INDEX(codegem,MATCH(Qualification!H951,libgem,0))&gt;=8000,INDEX(codegem,MATCH(Qualification!H951,libgem,0)),""),Qualification!H951),"")</f>
        <v/>
      </c>
      <c r="H941" s="26" t="str">
        <f>IF(A941&lt;&gt;"",IF(Qualification!Y951=TRUE,INDEX(libcatidinst,MATCH(Qualification!P951,libinst,0)),""),"")</f>
        <v/>
      </c>
      <c r="I941" s="26" t="str">
        <f>IF(OR(A941="",ISBLANK(Qualification!P951)),"",IF(Qualification!Y951=TRUE,INDEX(codeinst,MATCH(Qualification!P951,libinst,0)),Qualification!P951))</f>
        <v/>
      </c>
      <c r="J941" s="26" t="str">
        <f>IF(OR(A941="",ISBLANK(Qualification!Q951)),"",IF(Qualification!Z951=TRUE,INDEX(codetform,MATCH(Qualification!Q951,libtform,0)),Qualification!Q951))</f>
        <v/>
      </c>
      <c r="K941" s="26" t="str">
        <f t="shared" si="14"/>
        <v/>
      </c>
      <c r="L941" s="104" t="str">
        <f>IF(OR(A941="",ISBLANK(Qualification!R951)),"",Qualification!R951)</f>
        <v/>
      </c>
      <c r="M941" s="50" t="str">
        <f>IF(OR(A941="",ISBLANK(Qualification!S951)),"",Qualification!S951)</f>
        <v/>
      </c>
      <c r="N941" s="50" t="str">
        <f>IF(OR(A941="",ISBLANK(Qualification!T951)),"",IF(Qualification!AC951=TRUE,INDEX(coderesult,MATCH(Qualification!T951,libresult,0)),Qualification!T951))</f>
        <v/>
      </c>
      <c r="O941" s="50" t="str">
        <f>IF(OR(A941="",ISBLANK(Qualification!U951),Qualification!U951="-"),"",IF(ISNA(MATCH(Qualification!U951,libtwolang,0)),Qualification!U951,IF(Qualification!AC951=TRUE,INDEX(codetwolang,MATCH(Qualification!U951,libtwolang,0)),Qualification!U951)))</f>
        <v/>
      </c>
      <c r="P941" s="50" t="str">
        <f>IF(OR(A941="",ISBLANK(Qualification!V951)),"",Qualification!V951)</f>
        <v/>
      </c>
    </row>
    <row r="942" spans="1:16">
      <c r="A942" s="26" t="str">
        <f>IF(Qualification!$A952&lt;&gt;"",IF(Qualification!C952&lt;&gt;"",IF(Qualification!C952="LOC.ID",CONCATENATE("LOC.",Qualification!AG$12),Qualification!C952),""),"")</f>
        <v/>
      </c>
      <c r="B942" s="51" t="str">
        <f>IF(A942&lt;&gt;"",Qualification!J952,"")</f>
        <v/>
      </c>
      <c r="C942" s="26" t="str">
        <f>IF(A942&lt;&gt;"",IF(Qualification!E952=TRUE,INDEX(codesex,MATCH(Qualification!D952,libsex,0)),Qualification!D952),"")</f>
        <v/>
      </c>
      <c r="D942" s="104" t="str">
        <f>IF(OR(A942="",ISBLANK(Qualification!F952)),"",Qualification!F952)</f>
        <v/>
      </c>
      <c r="E942" s="26" t="str">
        <f>IF(A942&lt;&gt;"",IF(Qualification!I952=TRUE,IF(INDEX(codegem,MATCH(Qualification!H952,libgem,0))&lt;8000,INDEX(codegem,MATCH(Qualification!H952,libgem,0)),""),Qualification!H952),"")</f>
        <v/>
      </c>
      <c r="F942" s="26" t="str">
        <f>IF(A942&lt;&gt;"",IF(Qualification!I952=TRUE,INDEX(codegemhist,MATCH(Qualification!H952,libgem,0)),""),"")</f>
        <v/>
      </c>
      <c r="G942" s="26" t="str">
        <f>IF(A942&lt;&gt;"",IF(Qualification!I952=TRUE,IF(INDEX(codegem,MATCH(Qualification!H952,libgem,0))&gt;=8000,INDEX(codegem,MATCH(Qualification!H952,libgem,0)),""),Qualification!H952),"")</f>
        <v/>
      </c>
      <c r="H942" s="26" t="str">
        <f>IF(A942&lt;&gt;"",IF(Qualification!Y952=TRUE,INDEX(libcatidinst,MATCH(Qualification!P952,libinst,0)),""),"")</f>
        <v/>
      </c>
      <c r="I942" s="26" t="str">
        <f>IF(OR(A942="",ISBLANK(Qualification!P952)),"",IF(Qualification!Y952=TRUE,INDEX(codeinst,MATCH(Qualification!P952,libinst,0)),Qualification!P952))</f>
        <v/>
      </c>
      <c r="J942" s="26" t="str">
        <f>IF(OR(A942="",ISBLANK(Qualification!Q952)),"",IF(Qualification!Z952=TRUE,INDEX(codetform,MATCH(Qualification!Q952,libtform,0)),Qualification!Q952))</f>
        <v/>
      </c>
      <c r="K942" s="26" t="str">
        <f t="shared" si="14"/>
        <v/>
      </c>
      <c r="L942" s="104" t="str">
        <f>IF(OR(A942="",ISBLANK(Qualification!R952)),"",Qualification!R952)</f>
        <v/>
      </c>
      <c r="M942" s="50" t="str">
        <f>IF(OR(A942="",ISBLANK(Qualification!S952)),"",Qualification!S952)</f>
        <v/>
      </c>
      <c r="N942" s="50" t="str">
        <f>IF(OR(A942="",ISBLANK(Qualification!T952)),"",IF(Qualification!AC952=TRUE,INDEX(coderesult,MATCH(Qualification!T952,libresult,0)),Qualification!T952))</f>
        <v/>
      </c>
      <c r="O942" s="50" t="str">
        <f>IF(OR(A942="",ISBLANK(Qualification!U952),Qualification!U952="-"),"",IF(ISNA(MATCH(Qualification!U952,libtwolang,0)),Qualification!U952,IF(Qualification!AC952=TRUE,INDEX(codetwolang,MATCH(Qualification!U952,libtwolang,0)),Qualification!U952)))</f>
        <v/>
      </c>
      <c r="P942" s="50" t="str">
        <f>IF(OR(A942="",ISBLANK(Qualification!V952)),"",Qualification!V952)</f>
        <v/>
      </c>
    </row>
    <row r="943" spans="1:16">
      <c r="A943" s="26" t="str">
        <f>IF(Qualification!$A953&lt;&gt;"",IF(Qualification!C953&lt;&gt;"",IF(Qualification!C953="LOC.ID",CONCATENATE("LOC.",Qualification!AG$12),Qualification!C953),""),"")</f>
        <v/>
      </c>
      <c r="B943" s="51" t="str">
        <f>IF(A943&lt;&gt;"",Qualification!J953,"")</f>
        <v/>
      </c>
      <c r="C943" s="26" t="str">
        <f>IF(A943&lt;&gt;"",IF(Qualification!E953=TRUE,INDEX(codesex,MATCH(Qualification!D953,libsex,0)),Qualification!D953),"")</f>
        <v/>
      </c>
      <c r="D943" s="104" t="str">
        <f>IF(OR(A943="",ISBLANK(Qualification!F953)),"",Qualification!F953)</f>
        <v/>
      </c>
      <c r="E943" s="26" t="str">
        <f>IF(A943&lt;&gt;"",IF(Qualification!I953=TRUE,IF(INDEX(codegem,MATCH(Qualification!H953,libgem,0))&lt;8000,INDEX(codegem,MATCH(Qualification!H953,libgem,0)),""),Qualification!H953),"")</f>
        <v/>
      </c>
      <c r="F943" s="26" t="str">
        <f>IF(A943&lt;&gt;"",IF(Qualification!I953=TRUE,INDEX(codegemhist,MATCH(Qualification!H953,libgem,0)),""),"")</f>
        <v/>
      </c>
      <c r="G943" s="26" t="str">
        <f>IF(A943&lt;&gt;"",IF(Qualification!I953=TRUE,IF(INDEX(codegem,MATCH(Qualification!H953,libgem,0))&gt;=8000,INDEX(codegem,MATCH(Qualification!H953,libgem,0)),""),Qualification!H953),"")</f>
        <v/>
      </c>
      <c r="H943" s="26" t="str">
        <f>IF(A943&lt;&gt;"",IF(Qualification!Y953=TRUE,INDEX(libcatidinst,MATCH(Qualification!P953,libinst,0)),""),"")</f>
        <v/>
      </c>
      <c r="I943" s="26" t="str">
        <f>IF(OR(A943="",ISBLANK(Qualification!P953)),"",IF(Qualification!Y953=TRUE,INDEX(codeinst,MATCH(Qualification!P953,libinst,0)),Qualification!P953))</f>
        <v/>
      </c>
      <c r="J943" s="26" t="str">
        <f>IF(OR(A943="",ISBLANK(Qualification!Q953)),"",IF(Qualification!Z953=TRUE,INDEX(codetform,MATCH(Qualification!Q953,libtform,0)),Qualification!Q953))</f>
        <v/>
      </c>
      <c r="K943" s="26" t="str">
        <f t="shared" si="14"/>
        <v/>
      </c>
      <c r="L943" s="104" t="str">
        <f>IF(OR(A943="",ISBLANK(Qualification!R953)),"",Qualification!R953)</f>
        <v/>
      </c>
      <c r="M943" s="50" t="str">
        <f>IF(OR(A943="",ISBLANK(Qualification!S953)),"",Qualification!S953)</f>
        <v/>
      </c>
      <c r="N943" s="50" t="str">
        <f>IF(OR(A943="",ISBLANK(Qualification!T953)),"",IF(Qualification!AC953=TRUE,INDEX(coderesult,MATCH(Qualification!T953,libresult,0)),Qualification!T953))</f>
        <v/>
      </c>
      <c r="O943" s="50" t="str">
        <f>IF(OR(A943="",ISBLANK(Qualification!U953),Qualification!U953="-"),"",IF(ISNA(MATCH(Qualification!U953,libtwolang,0)),Qualification!U953,IF(Qualification!AC953=TRUE,INDEX(codetwolang,MATCH(Qualification!U953,libtwolang,0)),Qualification!U953)))</f>
        <v/>
      </c>
      <c r="P943" s="50" t="str">
        <f>IF(OR(A943="",ISBLANK(Qualification!V953)),"",Qualification!V953)</f>
        <v/>
      </c>
    </row>
    <row r="944" spans="1:16">
      <c r="A944" s="26" t="str">
        <f>IF(Qualification!$A954&lt;&gt;"",IF(Qualification!C954&lt;&gt;"",IF(Qualification!C954="LOC.ID",CONCATENATE("LOC.",Qualification!AG$12),Qualification!C954),""),"")</f>
        <v/>
      </c>
      <c r="B944" s="51" t="str">
        <f>IF(A944&lt;&gt;"",Qualification!J954,"")</f>
        <v/>
      </c>
      <c r="C944" s="26" t="str">
        <f>IF(A944&lt;&gt;"",IF(Qualification!E954=TRUE,INDEX(codesex,MATCH(Qualification!D954,libsex,0)),Qualification!D954),"")</f>
        <v/>
      </c>
      <c r="D944" s="104" t="str">
        <f>IF(OR(A944="",ISBLANK(Qualification!F954)),"",Qualification!F954)</f>
        <v/>
      </c>
      <c r="E944" s="26" t="str">
        <f>IF(A944&lt;&gt;"",IF(Qualification!I954=TRUE,IF(INDEX(codegem,MATCH(Qualification!H954,libgem,0))&lt;8000,INDEX(codegem,MATCH(Qualification!H954,libgem,0)),""),Qualification!H954),"")</f>
        <v/>
      </c>
      <c r="F944" s="26" t="str">
        <f>IF(A944&lt;&gt;"",IF(Qualification!I954=TRUE,INDEX(codegemhist,MATCH(Qualification!H954,libgem,0)),""),"")</f>
        <v/>
      </c>
      <c r="G944" s="26" t="str">
        <f>IF(A944&lt;&gt;"",IF(Qualification!I954=TRUE,IF(INDEX(codegem,MATCH(Qualification!H954,libgem,0))&gt;=8000,INDEX(codegem,MATCH(Qualification!H954,libgem,0)),""),Qualification!H954),"")</f>
        <v/>
      </c>
      <c r="H944" s="26" t="str">
        <f>IF(A944&lt;&gt;"",IF(Qualification!Y954=TRUE,INDEX(libcatidinst,MATCH(Qualification!P954,libinst,0)),""),"")</f>
        <v/>
      </c>
      <c r="I944" s="26" t="str">
        <f>IF(OR(A944="",ISBLANK(Qualification!P954)),"",IF(Qualification!Y954=TRUE,INDEX(codeinst,MATCH(Qualification!P954,libinst,0)),Qualification!P954))</f>
        <v/>
      </c>
      <c r="J944" s="26" t="str">
        <f>IF(OR(A944="",ISBLANK(Qualification!Q954)),"",IF(Qualification!Z954=TRUE,INDEX(codetform,MATCH(Qualification!Q954,libtform,0)),Qualification!Q954))</f>
        <v/>
      </c>
      <c r="K944" s="26" t="str">
        <f t="shared" si="14"/>
        <v/>
      </c>
      <c r="L944" s="104" t="str">
        <f>IF(OR(A944="",ISBLANK(Qualification!R954)),"",Qualification!R954)</f>
        <v/>
      </c>
      <c r="M944" s="50" t="str">
        <f>IF(OR(A944="",ISBLANK(Qualification!S954)),"",Qualification!S954)</f>
        <v/>
      </c>
      <c r="N944" s="50" t="str">
        <f>IF(OR(A944="",ISBLANK(Qualification!T954)),"",IF(Qualification!AC954=TRUE,INDEX(coderesult,MATCH(Qualification!T954,libresult,0)),Qualification!T954))</f>
        <v/>
      </c>
      <c r="O944" s="50" t="str">
        <f>IF(OR(A944="",ISBLANK(Qualification!U954),Qualification!U954="-"),"",IF(ISNA(MATCH(Qualification!U954,libtwolang,0)),Qualification!U954,IF(Qualification!AC954=TRUE,INDEX(codetwolang,MATCH(Qualification!U954,libtwolang,0)),Qualification!U954)))</f>
        <v/>
      </c>
      <c r="P944" s="50" t="str">
        <f>IF(OR(A944="",ISBLANK(Qualification!V954)),"",Qualification!V954)</f>
        <v/>
      </c>
    </row>
    <row r="945" spans="1:16">
      <c r="A945" s="26" t="str">
        <f>IF(Qualification!$A955&lt;&gt;"",IF(Qualification!C955&lt;&gt;"",IF(Qualification!C955="LOC.ID",CONCATENATE("LOC.",Qualification!AG$12),Qualification!C955),""),"")</f>
        <v/>
      </c>
      <c r="B945" s="51" t="str">
        <f>IF(A945&lt;&gt;"",Qualification!J955,"")</f>
        <v/>
      </c>
      <c r="C945" s="26" t="str">
        <f>IF(A945&lt;&gt;"",IF(Qualification!E955=TRUE,INDEX(codesex,MATCH(Qualification!D955,libsex,0)),Qualification!D955),"")</f>
        <v/>
      </c>
      <c r="D945" s="104" t="str">
        <f>IF(OR(A945="",ISBLANK(Qualification!F955)),"",Qualification!F955)</f>
        <v/>
      </c>
      <c r="E945" s="26" t="str">
        <f>IF(A945&lt;&gt;"",IF(Qualification!I955=TRUE,IF(INDEX(codegem,MATCH(Qualification!H955,libgem,0))&lt;8000,INDEX(codegem,MATCH(Qualification!H955,libgem,0)),""),Qualification!H955),"")</f>
        <v/>
      </c>
      <c r="F945" s="26" t="str">
        <f>IF(A945&lt;&gt;"",IF(Qualification!I955=TRUE,INDEX(codegemhist,MATCH(Qualification!H955,libgem,0)),""),"")</f>
        <v/>
      </c>
      <c r="G945" s="26" t="str">
        <f>IF(A945&lt;&gt;"",IF(Qualification!I955=TRUE,IF(INDEX(codegem,MATCH(Qualification!H955,libgem,0))&gt;=8000,INDEX(codegem,MATCH(Qualification!H955,libgem,0)),""),Qualification!H955),"")</f>
        <v/>
      </c>
      <c r="H945" s="26" t="str">
        <f>IF(A945&lt;&gt;"",IF(Qualification!Y955=TRUE,INDEX(libcatidinst,MATCH(Qualification!P955,libinst,0)),""),"")</f>
        <v/>
      </c>
      <c r="I945" s="26" t="str">
        <f>IF(OR(A945="",ISBLANK(Qualification!P955)),"",IF(Qualification!Y955=TRUE,INDEX(codeinst,MATCH(Qualification!P955,libinst,0)),Qualification!P955))</f>
        <v/>
      </c>
      <c r="J945" s="26" t="str">
        <f>IF(OR(A945="",ISBLANK(Qualification!Q955)),"",IF(Qualification!Z955=TRUE,INDEX(codetform,MATCH(Qualification!Q955,libtform,0)),Qualification!Q955))</f>
        <v/>
      </c>
      <c r="K945" s="26" t="str">
        <f t="shared" si="14"/>
        <v/>
      </c>
      <c r="L945" s="104" t="str">
        <f>IF(OR(A945="",ISBLANK(Qualification!R955)),"",Qualification!R955)</f>
        <v/>
      </c>
      <c r="M945" s="50" t="str">
        <f>IF(OR(A945="",ISBLANK(Qualification!S955)),"",Qualification!S955)</f>
        <v/>
      </c>
      <c r="N945" s="50" t="str">
        <f>IF(OR(A945="",ISBLANK(Qualification!T955)),"",IF(Qualification!AC955=TRUE,INDEX(coderesult,MATCH(Qualification!T955,libresult,0)),Qualification!T955))</f>
        <v/>
      </c>
      <c r="O945" s="50" t="str">
        <f>IF(OR(A945="",ISBLANK(Qualification!U955),Qualification!U955="-"),"",IF(ISNA(MATCH(Qualification!U955,libtwolang,0)),Qualification!U955,IF(Qualification!AC955=TRUE,INDEX(codetwolang,MATCH(Qualification!U955,libtwolang,0)),Qualification!U955)))</f>
        <v/>
      </c>
      <c r="P945" s="50" t="str">
        <f>IF(OR(A945="",ISBLANK(Qualification!V955)),"",Qualification!V955)</f>
        <v/>
      </c>
    </row>
    <row r="946" spans="1:16">
      <c r="A946" s="26" t="str">
        <f>IF(Qualification!$A956&lt;&gt;"",IF(Qualification!C956&lt;&gt;"",IF(Qualification!C956="LOC.ID",CONCATENATE("LOC.",Qualification!AG$12),Qualification!C956),""),"")</f>
        <v/>
      </c>
      <c r="B946" s="51" t="str">
        <f>IF(A946&lt;&gt;"",Qualification!J956,"")</f>
        <v/>
      </c>
      <c r="C946" s="26" t="str">
        <f>IF(A946&lt;&gt;"",IF(Qualification!E956=TRUE,INDEX(codesex,MATCH(Qualification!D956,libsex,0)),Qualification!D956),"")</f>
        <v/>
      </c>
      <c r="D946" s="104" t="str">
        <f>IF(OR(A946="",ISBLANK(Qualification!F956)),"",Qualification!F956)</f>
        <v/>
      </c>
      <c r="E946" s="26" t="str">
        <f>IF(A946&lt;&gt;"",IF(Qualification!I956=TRUE,IF(INDEX(codegem,MATCH(Qualification!H956,libgem,0))&lt;8000,INDEX(codegem,MATCH(Qualification!H956,libgem,0)),""),Qualification!H956),"")</f>
        <v/>
      </c>
      <c r="F946" s="26" t="str">
        <f>IF(A946&lt;&gt;"",IF(Qualification!I956=TRUE,INDEX(codegemhist,MATCH(Qualification!H956,libgem,0)),""),"")</f>
        <v/>
      </c>
      <c r="G946" s="26" t="str">
        <f>IF(A946&lt;&gt;"",IF(Qualification!I956=TRUE,IF(INDEX(codegem,MATCH(Qualification!H956,libgem,0))&gt;=8000,INDEX(codegem,MATCH(Qualification!H956,libgem,0)),""),Qualification!H956),"")</f>
        <v/>
      </c>
      <c r="H946" s="26" t="str">
        <f>IF(A946&lt;&gt;"",IF(Qualification!Y956=TRUE,INDEX(libcatidinst,MATCH(Qualification!P956,libinst,0)),""),"")</f>
        <v/>
      </c>
      <c r="I946" s="26" t="str">
        <f>IF(OR(A946="",ISBLANK(Qualification!P956)),"",IF(Qualification!Y956=TRUE,INDEX(codeinst,MATCH(Qualification!P956,libinst,0)),Qualification!P956))</f>
        <v/>
      </c>
      <c r="J946" s="26" t="str">
        <f>IF(OR(A946="",ISBLANK(Qualification!Q956)),"",IF(Qualification!Z956=TRUE,INDEX(codetform,MATCH(Qualification!Q956,libtform,0)),Qualification!Q956))</f>
        <v/>
      </c>
      <c r="K946" s="26" t="str">
        <f t="shared" si="14"/>
        <v/>
      </c>
      <c r="L946" s="104" t="str">
        <f>IF(OR(A946="",ISBLANK(Qualification!R956)),"",Qualification!R956)</f>
        <v/>
      </c>
      <c r="M946" s="50" t="str">
        <f>IF(OR(A946="",ISBLANK(Qualification!S956)),"",Qualification!S956)</f>
        <v/>
      </c>
      <c r="N946" s="50" t="str">
        <f>IF(OR(A946="",ISBLANK(Qualification!T956)),"",IF(Qualification!AC956=TRUE,INDEX(coderesult,MATCH(Qualification!T956,libresult,0)),Qualification!T956))</f>
        <v/>
      </c>
      <c r="O946" s="50" t="str">
        <f>IF(OR(A946="",ISBLANK(Qualification!U956),Qualification!U956="-"),"",IF(ISNA(MATCH(Qualification!U956,libtwolang,0)),Qualification!U956,IF(Qualification!AC956=TRUE,INDEX(codetwolang,MATCH(Qualification!U956,libtwolang,0)),Qualification!U956)))</f>
        <v/>
      </c>
      <c r="P946" s="50" t="str">
        <f>IF(OR(A946="",ISBLANK(Qualification!V956)),"",Qualification!V956)</f>
        <v/>
      </c>
    </row>
    <row r="947" spans="1:16">
      <c r="A947" s="26" t="str">
        <f>IF(Qualification!$A957&lt;&gt;"",IF(Qualification!C957&lt;&gt;"",IF(Qualification!C957="LOC.ID",CONCATENATE("LOC.",Qualification!AG$12),Qualification!C957),""),"")</f>
        <v/>
      </c>
      <c r="B947" s="51" t="str">
        <f>IF(A947&lt;&gt;"",Qualification!J957,"")</f>
        <v/>
      </c>
      <c r="C947" s="26" t="str">
        <f>IF(A947&lt;&gt;"",IF(Qualification!E957=TRUE,INDEX(codesex,MATCH(Qualification!D957,libsex,0)),Qualification!D957),"")</f>
        <v/>
      </c>
      <c r="D947" s="104" t="str">
        <f>IF(OR(A947="",ISBLANK(Qualification!F957)),"",Qualification!F957)</f>
        <v/>
      </c>
      <c r="E947" s="26" t="str">
        <f>IF(A947&lt;&gt;"",IF(Qualification!I957=TRUE,IF(INDEX(codegem,MATCH(Qualification!H957,libgem,0))&lt;8000,INDEX(codegem,MATCH(Qualification!H957,libgem,0)),""),Qualification!H957),"")</f>
        <v/>
      </c>
      <c r="F947" s="26" t="str">
        <f>IF(A947&lt;&gt;"",IF(Qualification!I957=TRUE,INDEX(codegemhist,MATCH(Qualification!H957,libgem,0)),""),"")</f>
        <v/>
      </c>
      <c r="G947" s="26" t="str">
        <f>IF(A947&lt;&gt;"",IF(Qualification!I957=TRUE,IF(INDEX(codegem,MATCH(Qualification!H957,libgem,0))&gt;=8000,INDEX(codegem,MATCH(Qualification!H957,libgem,0)),""),Qualification!H957),"")</f>
        <v/>
      </c>
      <c r="H947" s="26" t="str">
        <f>IF(A947&lt;&gt;"",IF(Qualification!Y957=TRUE,INDEX(libcatidinst,MATCH(Qualification!P957,libinst,0)),""),"")</f>
        <v/>
      </c>
      <c r="I947" s="26" t="str">
        <f>IF(OR(A947="",ISBLANK(Qualification!P957)),"",IF(Qualification!Y957=TRUE,INDEX(codeinst,MATCH(Qualification!P957,libinst,0)),Qualification!P957))</f>
        <v/>
      </c>
      <c r="J947" s="26" t="str">
        <f>IF(OR(A947="",ISBLANK(Qualification!Q957)),"",IF(Qualification!Z957=TRUE,INDEX(codetform,MATCH(Qualification!Q957,libtform,0)),Qualification!Q957))</f>
        <v/>
      </c>
      <c r="K947" s="26" t="str">
        <f t="shared" si="14"/>
        <v/>
      </c>
      <c r="L947" s="104" t="str">
        <f>IF(OR(A947="",ISBLANK(Qualification!R957)),"",Qualification!R957)</f>
        <v/>
      </c>
      <c r="M947" s="50" t="str">
        <f>IF(OR(A947="",ISBLANK(Qualification!S957)),"",Qualification!S957)</f>
        <v/>
      </c>
      <c r="N947" s="50" t="str">
        <f>IF(OR(A947="",ISBLANK(Qualification!T957)),"",IF(Qualification!AC957=TRUE,INDEX(coderesult,MATCH(Qualification!T957,libresult,0)),Qualification!T957))</f>
        <v/>
      </c>
      <c r="O947" s="50" t="str">
        <f>IF(OR(A947="",ISBLANK(Qualification!U957),Qualification!U957="-"),"",IF(ISNA(MATCH(Qualification!U957,libtwolang,0)),Qualification!U957,IF(Qualification!AC957=TRUE,INDEX(codetwolang,MATCH(Qualification!U957,libtwolang,0)),Qualification!U957)))</f>
        <v/>
      </c>
      <c r="P947" s="50" t="str">
        <f>IF(OR(A947="",ISBLANK(Qualification!V957)),"",Qualification!V957)</f>
        <v/>
      </c>
    </row>
    <row r="948" spans="1:16">
      <c r="A948" s="26" t="str">
        <f>IF(Qualification!$A958&lt;&gt;"",IF(Qualification!C958&lt;&gt;"",IF(Qualification!C958="LOC.ID",CONCATENATE("LOC.",Qualification!AG$12),Qualification!C958),""),"")</f>
        <v/>
      </c>
      <c r="B948" s="51" t="str">
        <f>IF(A948&lt;&gt;"",Qualification!J958,"")</f>
        <v/>
      </c>
      <c r="C948" s="26" t="str">
        <f>IF(A948&lt;&gt;"",IF(Qualification!E958=TRUE,INDEX(codesex,MATCH(Qualification!D958,libsex,0)),Qualification!D958),"")</f>
        <v/>
      </c>
      <c r="D948" s="104" t="str">
        <f>IF(OR(A948="",ISBLANK(Qualification!F958)),"",Qualification!F958)</f>
        <v/>
      </c>
      <c r="E948" s="26" t="str">
        <f>IF(A948&lt;&gt;"",IF(Qualification!I958=TRUE,IF(INDEX(codegem,MATCH(Qualification!H958,libgem,0))&lt;8000,INDEX(codegem,MATCH(Qualification!H958,libgem,0)),""),Qualification!H958),"")</f>
        <v/>
      </c>
      <c r="F948" s="26" t="str">
        <f>IF(A948&lt;&gt;"",IF(Qualification!I958=TRUE,INDEX(codegemhist,MATCH(Qualification!H958,libgem,0)),""),"")</f>
        <v/>
      </c>
      <c r="G948" s="26" t="str">
        <f>IF(A948&lt;&gt;"",IF(Qualification!I958=TRUE,IF(INDEX(codegem,MATCH(Qualification!H958,libgem,0))&gt;=8000,INDEX(codegem,MATCH(Qualification!H958,libgem,0)),""),Qualification!H958),"")</f>
        <v/>
      </c>
      <c r="H948" s="26" t="str">
        <f>IF(A948&lt;&gt;"",IF(Qualification!Y958=TRUE,INDEX(libcatidinst,MATCH(Qualification!P958,libinst,0)),""),"")</f>
        <v/>
      </c>
      <c r="I948" s="26" t="str">
        <f>IF(OR(A948="",ISBLANK(Qualification!P958)),"",IF(Qualification!Y958=TRUE,INDEX(codeinst,MATCH(Qualification!P958,libinst,0)),Qualification!P958))</f>
        <v/>
      </c>
      <c r="J948" s="26" t="str">
        <f>IF(OR(A948="",ISBLANK(Qualification!Q958)),"",IF(Qualification!Z958=TRUE,INDEX(codetform,MATCH(Qualification!Q958,libtform,0)),Qualification!Q958))</f>
        <v/>
      </c>
      <c r="K948" s="26" t="str">
        <f t="shared" si="14"/>
        <v/>
      </c>
      <c r="L948" s="104" t="str">
        <f>IF(OR(A948="",ISBLANK(Qualification!R958)),"",Qualification!R958)</f>
        <v/>
      </c>
      <c r="M948" s="50" t="str">
        <f>IF(OR(A948="",ISBLANK(Qualification!S958)),"",Qualification!S958)</f>
        <v/>
      </c>
      <c r="N948" s="50" t="str">
        <f>IF(OR(A948="",ISBLANK(Qualification!T958)),"",IF(Qualification!AC958=TRUE,INDEX(coderesult,MATCH(Qualification!T958,libresult,0)),Qualification!T958))</f>
        <v/>
      </c>
      <c r="O948" s="50" t="str">
        <f>IF(OR(A948="",ISBLANK(Qualification!U958),Qualification!U958="-"),"",IF(ISNA(MATCH(Qualification!U958,libtwolang,0)),Qualification!U958,IF(Qualification!AC958=TRUE,INDEX(codetwolang,MATCH(Qualification!U958,libtwolang,0)),Qualification!U958)))</f>
        <v/>
      </c>
      <c r="P948" s="50" t="str">
        <f>IF(OR(A948="",ISBLANK(Qualification!V958)),"",Qualification!V958)</f>
        <v/>
      </c>
    </row>
    <row r="949" spans="1:16">
      <c r="A949" s="26" t="str">
        <f>IF(Qualification!$A959&lt;&gt;"",IF(Qualification!C959&lt;&gt;"",IF(Qualification!C959="LOC.ID",CONCATENATE("LOC.",Qualification!AG$12),Qualification!C959),""),"")</f>
        <v/>
      </c>
      <c r="B949" s="51" t="str">
        <f>IF(A949&lt;&gt;"",Qualification!J959,"")</f>
        <v/>
      </c>
      <c r="C949" s="26" t="str">
        <f>IF(A949&lt;&gt;"",IF(Qualification!E959=TRUE,INDEX(codesex,MATCH(Qualification!D959,libsex,0)),Qualification!D959),"")</f>
        <v/>
      </c>
      <c r="D949" s="104" t="str">
        <f>IF(OR(A949="",ISBLANK(Qualification!F959)),"",Qualification!F959)</f>
        <v/>
      </c>
      <c r="E949" s="26" t="str">
        <f>IF(A949&lt;&gt;"",IF(Qualification!I959=TRUE,IF(INDEX(codegem,MATCH(Qualification!H959,libgem,0))&lt;8000,INDEX(codegem,MATCH(Qualification!H959,libgem,0)),""),Qualification!H959),"")</f>
        <v/>
      </c>
      <c r="F949" s="26" t="str">
        <f>IF(A949&lt;&gt;"",IF(Qualification!I959=TRUE,INDEX(codegemhist,MATCH(Qualification!H959,libgem,0)),""),"")</f>
        <v/>
      </c>
      <c r="G949" s="26" t="str">
        <f>IF(A949&lt;&gt;"",IF(Qualification!I959=TRUE,IF(INDEX(codegem,MATCH(Qualification!H959,libgem,0))&gt;=8000,INDEX(codegem,MATCH(Qualification!H959,libgem,0)),""),Qualification!H959),"")</f>
        <v/>
      </c>
      <c r="H949" s="26" t="str">
        <f>IF(A949&lt;&gt;"",IF(Qualification!Y959=TRUE,INDEX(libcatidinst,MATCH(Qualification!P959,libinst,0)),""),"")</f>
        <v/>
      </c>
      <c r="I949" s="26" t="str">
        <f>IF(OR(A949="",ISBLANK(Qualification!P959)),"",IF(Qualification!Y959=TRUE,INDEX(codeinst,MATCH(Qualification!P959,libinst,0)),Qualification!P959))</f>
        <v/>
      </c>
      <c r="J949" s="26" t="str">
        <f>IF(OR(A949="",ISBLANK(Qualification!Q959)),"",IF(Qualification!Z959=TRUE,INDEX(codetform,MATCH(Qualification!Q959,libtform,0)),Qualification!Q959))</f>
        <v/>
      </c>
      <c r="K949" s="26" t="str">
        <f t="shared" si="14"/>
        <v/>
      </c>
      <c r="L949" s="104" t="str">
        <f>IF(OR(A949="",ISBLANK(Qualification!R959)),"",Qualification!R959)</f>
        <v/>
      </c>
      <c r="M949" s="50" t="str">
        <f>IF(OR(A949="",ISBLANK(Qualification!S959)),"",Qualification!S959)</f>
        <v/>
      </c>
      <c r="N949" s="50" t="str">
        <f>IF(OR(A949="",ISBLANK(Qualification!T959)),"",IF(Qualification!AC959=TRUE,INDEX(coderesult,MATCH(Qualification!T959,libresult,0)),Qualification!T959))</f>
        <v/>
      </c>
      <c r="O949" s="50" t="str">
        <f>IF(OR(A949="",ISBLANK(Qualification!U959),Qualification!U959="-"),"",IF(ISNA(MATCH(Qualification!U959,libtwolang,0)),Qualification!U959,IF(Qualification!AC959=TRUE,INDEX(codetwolang,MATCH(Qualification!U959,libtwolang,0)),Qualification!U959)))</f>
        <v/>
      </c>
      <c r="P949" s="50" t="str">
        <f>IF(OR(A949="",ISBLANK(Qualification!V959)),"",Qualification!V959)</f>
        <v/>
      </c>
    </row>
    <row r="950" spans="1:16">
      <c r="A950" s="26" t="str">
        <f>IF(Qualification!$A960&lt;&gt;"",IF(Qualification!C960&lt;&gt;"",IF(Qualification!C960="LOC.ID",CONCATENATE("LOC.",Qualification!AG$12),Qualification!C960),""),"")</f>
        <v/>
      </c>
      <c r="B950" s="51" t="str">
        <f>IF(A950&lt;&gt;"",Qualification!J960,"")</f>
        <v/>
      </c>
      <c r="C950" s="26" t="str">
        <f>IF(A950&lt;&gt;"",IF(Qualification!E960=TRUE,INDEX(codesex,MATCH(Qualification!D960,libsex,0)),Qualification!D960),"")</f>
        <v/>
      </c>
      <c r="D950" s="104" t="str">
        <f>IF(OR(A950="",ISBLANK(Qualification!F960)),"",Qualification!F960)</f>
        <v/>
      </c>
      <c r="E950" s="26" t="str">
        <f>IF(A950&lt;&gt;"",IF(Qualification!I960=TRUE,IF(INDEX(codegem,MATCH(Qualification!H960,libgem,0))&lt;8000,INDEX(codegem,MATCH(Qualification!H960,libgem,0)),""),Qualification!H960),"")</f>
        <v/>
      </c>
      <c r="F950" s="26" t="str">
        <f>IF(A950&lt;&gt;"",IF(Qualification!I960=TRUE,INDEX(codegemhist,MATCH(Qualification!H960,libgem,0)),""),"")</f>
        <v/>
      </c>
      <c r="G950" s="26" t="str">
        <f>IF(A950&lt;&gt;"",IF(Qualification!I960=TRUE,IF(INDEX(codegem,MATCH(Qualification!H960,libgem,0))&gt;=8000,INDEX(codegem,MATCH(Qualification!H960,libgem,0)),""),Qualification!H960),"")</f>
        <v/>
      </c>
      <c r="H950" s="26" t="str">
        <f>IF(A950&lt;&gt;"",IF(Qualification!Y960=TRUE,INDEX(libcatidinst,MATCH(Qualification!P960,libinst,0)),""),"")</f>
        <v/>
      </c>
      <c r="I950" s="26" t="str">
        <f>IF(OR(A950="",ISBLANK(Qualification!P960)),"",IF(Qualification!Y960=TRUE,INDEX(codeinst,MATCH(Qualification!P960,libinst,0)),Qualification!P960))</f>
        <v/>
      </c>
      <c r="J950" s="26" t="str">
        <f>IF(OR(A950="",ISBLANK(Qualification!Q960)),"",IF(Qualification!Z960=TRUE,INDEX(codetform,MATCH(Qualification!Q960,libtform,0)),Qualification!Q960))</f>
        <v/>
      </c>
      <c r="K950" s="26" t="str">
        <f t="shared" si="14"/>
        <v/>
      </c>
      <c r="L950" s="104" t="str">
        <f>IF(OR(A950="",ISBLANK(Qualification!R960)),"",Qualification!R960)</f>
        <v/>
      </c>
      <c r="M950" s="50" t="str">
        <f>IF(OR(A950="",ISBLANK(Qualification!S960)),"",Qualification!S960)</f>
        <v/>
      </c>
      <c r="N950" s="50" t="str">
        <f>IF(OR(A950="",ISBLANK(Qualification!T960)),"",IF(Qualification!AC960=TRUE,INDEX(coderesult,MATCH(Qualification!T960,libresult,0)),Qualification!T960))</f>
        <v/>
      </c>
      <c r="O950" s="50" t="str">
        <f>IF(OR(A950="",ISBLANK(Qualification!U960),Qualification!U960="-"),"",IF(ISNA(MATCH(Qualification!U960,libtwolang,0)),Qualification!U960,IF(Qualification!AC960=TRUE,INDEX(codetwolang,MATCH(Qualification!U960,libtwolang,0)),Qualification!U960)))</f>
        <v/>
      </c>
      <c r="P950" s="50" t="str">
        <f>IF(OR(A950="",ISBLANK(Qualification!V960)),"",Qualification!V960)</f>
        <v/>
      </c>
    </row>
    <row r="951" spans="1:16">
      <c r="A951" s="26" t="str">
        <f>IF(Qualification!$A961&lt;&gt;"",IF(Qualification!C961&lt;&gt;"",IF(Qualification!C961="LOC.ID",CONCATENATE("LOC.",Qualification!AG$12),Qualification!C961),""),"")</f>
        <v/>
      </c>
      <c r="B951" s="51" t="str">
        <f>IF(A951&lt;&gt;"",Qualification!J961,"")</f>
        <v/>
      </c>
      <c r="C951" s="26" t="str">
        <f>IF(A951&lt;&gt;"",IF(Qualification!E961=TRUE,INDEX(codesex,MATCH(Qualification!D961,libsex,0)),Qualification!D961),"")</f>
        <v/>
      </c>
      <c r="D951" s="104" t="str">
        <f>IF(OR(A951="",ISBLANK(Qualification!F961)),"",Qualification!F961)</f>
        <v/>
      </c>
      <c r="E951" s="26" t="str">
        <f>IF(A951&lt;&gt;"",IF(Qualification!I961=TRUE,IF(INDEX(codegem,MATCH(Qualification!H961,libgem,0))&lt;8000,INDEX(codegem,MATCH(Qualification!H961,libgem,0)),""),Qualification!H961),"")</f>
        <v/>
      </c>
      <c r="F951" s="26" t="str">
        <f>IF(A951&lt;&gt;"",IF(Qualification!I961=TRUE,INDEX(codegemhist,MATCH(Qualification!H961,libgem,0)),""),"")</f>
        <v/>
      </c>
      <c r="G951" s="26" t="str">
        <f>IF(A951&lt;&gt;"",IF(Qualification!I961=TRUE,IF(INDEX(codegem,MATCH(Qualification!H961,libgem,0))&gt;=8000,INDEX(codegem,MATCH(Qualification!H961,libgem,0)),""),Qualification!H961),"")</f>
        <v/>
      </c>
      <c r="H951" s="26" t="str">
        <f>IF(A951&lt;&gt;"",IF(Qualification!Y961=TRUE,INDEX(libcatidinst,MATCH(Qualification!P961,libinst,0)),""),"")</f>
        <v/>
      </c>
      <c r="I951" s="26" t="str">
        <f>IF(OR(A951="",ISBLANK(Qualification!P961)),"",IF(Qualification!Y961=TRUE,INDEX(codeinst,MATCH(Qualification!P961,libinst,0)),Qualification!P961))</f>
        <v/>
      </c>
      <c r="J951" s="26" t="str">
        <f>IF(OR(A951="",ISBLANK(Qualification!Q961)),"",IF(Qualification!Z961=TRUE,INDEX(codetform,MATCH(Qualification!Q961,libtform,0)),Qualification!Q961))</f>
        <v/>
      </c>
      <c r="K951" s="26" t="str">
        <f t="shared" si="14"/>
        <v/>
      </c>
      <c r="L951" s="104" t="str">
        <f>IF(OR(A951="",ISBLANK(Qualification!R961)),"",Qualification!R961)</f>
        <v/>
      </c>
      <c r="M951" s="50" t="str">
        <f>IF(OR(A951="",ISBLANK(Qualification!S961)),"",Qualification!S961)</f>
        <v/>
      </c>
      <c r="N951" s="50" t="str">
        <f>IF(OR(A951="",ISBLANK(Qualification!T961)),"",IF(Qualification!AC961=TRUE,INDEX(coderesult,MATCH(Qualification!T961,libresult,0)),Qualification!T961))</f>
        <v/>
      </c>
      <c r="O951" s="50" t="str">
        <f>IF(OR(A951="",ISBLANK(Qualification!U961),Qualification!U961="-"),"",IF(ISNA(MATCH(Qualification!U961,libtwolang,0)),Qualification!U961,IF(Qualification!AC961=TRUE,INDEX(codetwolang,MATCH(Qualification!U961,libtwolang,0)),Qualification!U961)))</f>
        <v/>
      </c>
      <c r="P951" s="50" t="str">
        <f>IF(OR(A951="",ISBLANK(Qualification!V961)),"",Qualification!V961)</f>
        <v/>
      </c>
    </row>
    <row r="952" spans="1:16">
      <c r="A952" s="26" t="str">
        <f>IF(Qualification!$A962&lt;&gt;"",IF(Qualification!C962&lt;&gt;"",IF(Qualification!C962="LOC.ID",CONCATENATE("LOC.",Qualification!AG$12),Qualification!C962),""),"")</f>
        <v/>
      </c>
      <c r="B952" s="51" t="str">
        <f>IF(A952&lt;&gt;"",Qualification!J962,"")</f>
        <v/>
      </c>
      <c r="C952" s="26" t="str">
        <f>IF(A952&lt;&gt;"",IF(Qualification!E962=TRUE,INDEX(codesex,MATCH(Qualification!D962,libsex,0)),Qualification!D962),"")</f>
        <v/>
      </c>
      <c r="D952" s="104" t="str">
        <f>IF(OR(A952="",ISBLANK(Qualification!F962)),"",Qualification!F962)</f>
        <v/>
      </c>
      <c r="E952" s="26" t="str">
        <f>IF(A952&lt;&gt;"",IF(Qualification!I962=TRUE,IF(INDEX(codegem,MATCH(Qualification!H962,libgem,0))&lt;8000,INDEX(codegem,MATCH(Qualification!H962,libgem,0)),""),Qualification!H962),"")</f>
        <v/>
      </c>
      <c r="F952" s="26" t="str">
        <f>IF(A952&lt;&gt;"",IF(Qualification!I962=TRUE,INDEX(codegemhist,MATCH(Qualification!H962,libgem,0)),""),"")</f>
        <v/>
      </c>
      <c r="G952" s="26" t="str">
        <f>IF(A952&lt;&gt;"",IF(Qualification!I962=TRUE,IF(INDEX(codegem,MATCH(Qualification!H962,libgem,0))&gt;=8000,INDEX(codegem,MATCH(Qualification!H962,libgem,0)),""),Qualification!H962),"")</f>
        <v/>
      </c>
      <c r="H952" s="26" t="str">
        <f>IF(A952&lt;&gt;"",IF(Qualification!Y962=TRUE,INDEX(libcatidinst,MATCH(Qualification!P962,libinst,0)),""),"")</f>
        <v/>
      </c>
      <c r="I952" s="26" t="str">
        <f>IF(OR(A952="",ISBLANK(Qualification!P962)),"",IF(Qualification!Y962=TRUE,INDEX(codeinst,MATCH(Qualification!P962,libinst,0)),Qualification!P962))</f>
        <v/>
      </c>
      <c r="J952" s="26" t="str">
        <f>IF(OR(A952="",ISBLANK(Qualification!Q962)),"",IF(Qualification!Z962=TRUE,INDEX(codetform,MATCH(Qualification!Q962,libtform,0)),Qualification!Q962))</f>
        <v/>
      </c>
      <c r="K952" s="26" t="str">
        <f t="shared" si="14"/>
        <v/>
      </c>
      <c r="L952" s="104" t="str">
        <f>IF(OR(A952="",ISBLANK(Qualification!R962)),"",Qualification!R962)</f>
        <v/>
      </c>
      <c r="M952" s="50" t="str">
        <f>IF(OR(A952="",ISBLANK(Qualification!S962)),"",Qualification!S962)</f>
        <v/>
      </c>
      <c r="N952" s="50" t="str">
        <f>IF(OR(A952="",ISBLANK(Qualification!T962)),"",IF(Qualification!AC962=TRUE,INDEX(coderesult,MATCH(Qualification!T962,libresult,0)),Qualification!T962))</f>
        <v/>
      </c>
      <c r="O952" s="50" t="str">
        <f>IF(OR(A952="",ISBLANK(Qualification!U962),Qualification!U962="-"),"",IF(ISNA(MATCH(Qualification!U962,libtwolang,0)),Qualification!U962,IF(Qualification!AC962=TRUE,INDEX(codetwolang,MATCH(Qualification!U962,libtwolang,0)),Qualification!U962)))</f>
        <v/>
      </c>
      <c r="P952" s="50" t="str">
        <f>IF(OR(A952="",ISBLANK(Qualification!V962)),"",Qualification!V962)</f>
        <v/>
      </c>
    </row>
    <row r="953" spans="1:16">
      <c r="A953" s="26" t="str">
        <f>IF(Qualification!$A963&lt;&gt;"",IF(Qualification!C963&lt;&gt;"",IF(Qualification!C963="LOC.ID",CONCATENATE("LOC.",Qualification!AG$12),Qualification!C963),""),"")</f>
        <v/>
      </c>
      <c r="B953" s="51" t="str">
        <f>IF(A953&lt;&gt;"",Qualification!J963,"")</f>
        <v/>
      </c>
      <c r="C953" s="26" t="str">
        <f>IF(A953&lt;&gt;"",IF(Qualification!E963=TRUE,INDEX(codesex,MATCH(Qualification!D963,libsex,0)),Qualification!D963),"")</f>
        <v/>
      </c>
      <c r="D953" s="104" t="str">
        <f>IF(OR(A953="",ISBLANK(Qualification!F963)),"",Qualification!F963)</f>
        <v/>
      </c>
      <c r="E953" s="26" t="str">
        <f>IF(A953&lt;&gt;"",IF(Qualification!I963=TRUE,IF(INDEX(codegem,MATCH(Qualification!H963,libgem,0))&lt;8000,INDEX(codegem,MATCH(Qualification!H963,libgem,0)),""),Qualification!H963),"")</f>
        <v/>
      </c>
      <c r="F953" s="26" t="str">
        <f>IF(A953&lt;&gt;"",IF(Qualification!I963=TRUE,INDEX(codegemhist,MATCH(Qualification!H963,libgem,0)),""),"")</f>
        <v/>
      </c>
      <c r="G953" s="26" t="str">
        <f>IF(A953&lt;&gt;"",IF(Qualification!I963=TRUE,IF(INDEX(codegem,MATCH(Qualification!H963,libgem,0))&gt;=8000,INDEX(codegem,MATCH(Qualification!H963,libgem,0)),""),Qualification!H963),"")</f>
        <v/>
      </c>
      <c r="H953" s="26" t="str">
        <f>IF(A953&lt;&gt;"",IF(Qualification!Y963=TRUE,INDEX(libcatidinst,MATCH(Qualification!P963,libinst,0)),""),"")</f>
        <v/>
      </c>
      <c r="I953" s="26" t="str">
        <f>IF(OR(A953="",ISBLANK(Qualification!P963)),"",IF(Qualification!Y963=TRUE,INDEX(codeinst,MATCH(Qualification!P963,libinst,0)),Qualification!P963))</f>
        <v/>
      </c>
      <c r="J953" s="26" t="str">
        <f>IF(OR(A953="",ISBLANK(Qualification!Q963)),"",IF(Qualification!Z963=TRUE,INDEX(codetform,MATCH(Qualification!Q963,libtform,0)),Qualification!Q963))</f>
        <v/>
      </c>
      <c r="K953" s="26" t="str">
        <f t="shared" si="14"/>
        <v/>
      </c>
      <c r="L953" s="104" t="str">
        <f>IF(OR(A953="",ISBLANK(Qualification!R963)),"",Qualification!R963)</f>
        <v/>
      </c>
      <c r="M953" s="50" t="str">
        <f>IF(OR(A953="",ISBLANK(Qualification!S963)),"",Qualification!S963)</f>
        <v/>
      </c>
      <c r="N953" s="50" t="str">
        <f>IF(OR(A953="",ISBLANK(Qualification!T963)),"",IF(Qualification!AC963=TRUE,INDEX(coderesult,MATCH(Qualification!T963,libresult,0)),Qualification!T963))</f>
        <v/>
      </c>
      <c r="O953" s="50" t="str">
        <f>IF(OR(A953="",ISBLANK(Qualification!U963),Qualification!U963="-"),"",IF(ISNA(MATCH(Qualification!U963,libtwolang,0)),Qualification!U963,IF(Qualification!AC963=TRUE,INDEX(codetwolang,MATCH(Qualification!U963,libtwolang,0)),Qualification!U963)))</f>
        <v/>
      </c>
      <c r="P953" s="50" t="str">
        <f>IF(OR(A953="",ISBLANK(Qualification!V963)),"",Qualification!V963)</f>
        <v/>
      </c>
    </row>
    <row r="954" spans="1:16">
      <c r="A954" s="26" t="str">
        <f>IF(Qualification!$A964&lt;&gt;"",IF(Qualification!C964&lt;&gt;"",IF(Qualification!C964="LOC.ID",CONCATENATE("LOC.",Qualification!AG$12),Qualification!C964),""),"")</f>
        <v/>
      </c>
      <c r="B954" s="51" t="str">
        <f>IF(A954&lt;&gt;"",Qualification!J964,"")</f>
        <v/>
      </c>
      <c r="C954" s="26" t="str">
        <f>IF(A954&lt;&gt;"",IF(Qualification!E964=TRUE,INDEX(codesex,MATCH(Qualification!D964,libsex,0)),Qualification!D964),"")</f>
        <v/>
      </c>
      <c r="D954" s="104" t="str">
        <f>IF(OR(A954="",ISBLANK(Qualification!F964)),"",Qualification!F964)</f>
        <v/>
      </c>
      <c r="E954" s="26" t="str">
        <f>IF(A954&lt;&gt;"",IF(Qualification!I964=TRUE,IF(INDEX(codegem,MATCH(Qualification!H964,libgem,0))&lt;8000,INDEX(codegem,MATCH(Qualification!H964,libgem,0)),""),Qualification!H964),"")</f>
        <v/>
      </c>
      <c r="F954" s="26" t="str">
        <f>IF(A954&lt;&gt;"",IF(Qualification!I964=TRUE,INDEX(codegemhist,MATCH(Qualification!H964,libgem,0)),""),"")</f>
        <v/>
      </c>
      <c r="G954" s="26" t="str">
        <f>IF(A954&lt;&gt;"",IF(Qualification!I964=TRUE,IF(INDEX(codegem,MATCH(Qualification!H964,libgem,0))&gt;=8000,INDEX(codegem,MATCH(Qualification!H964,libgem,0)),""),Qualification!H964),"")</f>
        <v/>
      </c>
      <c r="H954" s="26" t="str">
        <f>IF(A954&lt;&gt;"",IF(Qualification!Y964=TRUE,INDEX(libcatidinst,MATCH(Qualification!P964,libinst,0)),""),"")</f>
        <v/>
      </c>
      <c r="I954" s="26" t="str">
        <f>IF(OR(A954="",ISBLANK(Qualification!P964)),"",IF(Qualification!Y964=TRUE,INDEX(codeinst,MATCH(Qualification!P964,libinst,0)),Qualification!P964))</f>
        <v/>
      </c>
      <c r="J954" s="26" t="str">
        <f>IF(OR(A954="",ISBLANK(Qualification!Q964)),"",IF(Qualification!Z964=TRUE,INDEX(codetform,MATCH(Qualification!Q964,libtform,0)),Qualification!Q964))</f>
        <v/>
      </c>
      <c r="K954" s="26" t="str">
        <f t="shared" si="14"/>
        <v/>
      </c>
      <c r="L954" s="104" t="str">
        <f>IF(OR(A954="",ISBLANK(Qualification!R964)),"",Qualification!R964)</f>
        <v/>
      </c>
      <c r="M954" s="50" t="str">
        <f>IF(OR(A954="",ISBLANK(Qualification!S964)),"",Qualification!S964)</f>
        <v/>
      </c>
      <c r="N954" s="50" t="str">
        <f>IF(OR(A954="",ISBLANK(Qualification!T964)),"",IF(Qualification!AC964=TRUE,INDEX(coderesult,MATCH(Qualification!T964,libresult,0)),Qualification!T964))</f>
        <v/>
      </c>
      <c r="O954" s="50" t="str">
        <f>IF(OR(A954="",ISBLANK(Qualification!U964),Qualification!U964="-"),"",IF(ISNA(MATCH(Qualification!U964,libtwolang,0)),Qualification!U964,IF(Qualification!AC964=TRUE,INDEX(codetwolang,MATCH(Qualification!U964,libtwolang,0)),Qualification!U964)))</f>
        <v/>
      </c>
      <c r="P954" s="50" t="str">
        <f>IF(OR(A954="",ISBLANK(Qualification!V964)),"",Qualification!V964)</f>
        <v/>
      </c>
    </row>
    <row r="955" spans="1:16">
      <c r="A955" s="26" t="str">
        <f>IF(Qualification!$A965&lt;&gt;"",IF(Qualification!C965&lt;&gt;"",IF(Qualification!C965="LOC.ID",CONCATENATE("LOC.",Qualification!AG$12),Qualification!C965),""),"")</f>
        <v/>
      </c>
      <c r="B955" s="51" t="str">
        <f>IF(A955&lt;&gt;"",Qualification!J965,"")</f>
        <v/>
      </c>
      <c r="C955" s="26" t="str">
        <f>IF(A955&lt;&gt;"",IF(Qualification!E965=TRUE,INDEX(codesex,MATCH(Qualification!D965,libsex,0)),Qualification!D965),"")</f>
        <v/>
      </c>
      <c r="D955" s="104" t="str">
        <f>IF(OR(A955="",ISBLANK(Qualification!F965)),"",Qualification!F965)</f>
        <v/>
      </c>
      <c r="E955" s="26" t="str">
        <f>IF(A955&lt;&gt;"",IF(Qualification!I965=TRUE,IF(INDEX(codegem,MATCH(Qualification!H965,libgem,0))&lt;8000,INDEX(codegem,MATCH(Qualification!H965,libgem,0)),""),Qualification!H965),"")</f>
        <v/>
      </c>
      <c r="F955" s="26" t="str">
        <f>IF(A955&lt;&gt;"",IF(Qualification!I965=TRUE,INDEX(codegemhist,MATCH(Qualification!H965,libgem,0)),""),"")</f>
        <v/>
      </c>
      <c r="G955" s="26" t="str">
        <f>IF(A955&lt;&gt;"",IF(Qualification!I965=TRUE,IF(INDEX(codegem,MATCH(Qualification!H965,libgem,0))&gt;=8000,INDEX(codegem,MATCH(Qualification!H965,libgem,0)),""),Qualification!H965),"")</f>
        <v/>
      </c>
      <c r="H955" s="26" t="str">
        <f>IF(A955&lt;&gt;"",IF(Qualification!Y965=TRUE,INDEX(libcatidinst,MATCH(Qualification!P965,libinst,0)),""),"")</f>
        <v/>
      </c>
      <c r="I955" s="26" t="str">
        <f>IF(OR(A955="",ISBLANK(Qualification!P965)),"",IF(Qualification!Y965=TRUE,INDEX(codeinst,MATCH(Qualification!P965,libinst,0)),Qualification!P965))</f>
        <v/>
      </c>
      <c r="J955" s="26" t="str">
        <f>IF(OR(A955="",ISBLANK(Qualification!Q965)),"",IF(Qualification!Z965=TRUE,INDEX(codetform,MATCH(Qualification!Q965,libtform,0)),Qualification!Q965))</f>
        <v/>
      </c>
      <c r="K955" s="26" t="str">
        <f t="shared" si="14"/>
        <v/>
      </c>
      <c r="L955" s="104" t="str">
        <f>IF(OR(A955="",ISBLANK(Qualification!R965)),"",Qualification!R965)</f>
        <v/>
      </c>
      <c r="M955" s="50" t="str">
        <f>IF(OR(A955="",ISBLANK(Qualification!S965)),"",Qualification!S965)</f>
        <v/>
      </c>
      <c r="N955" s="50" t="str">
        <f>IF(OR(A955="",ISBLANK(Qualification!T965)),"",IF(Qualification!AC965=TRUE,INDEX(coderesult,MATCH(Qualification!T965,libresult,0)),Qualification!T965))</f>
        <v/>
      </c>
      <c r="O955" s="50" t="str">
        <f>IF(OR(A955="",ISBLANK(Qualification!U965),Qualification!U965="-"),"",IF(ISNA(MATCH(Qualification!U965,libtwolang,0)),Qualification!U965,IF(Qualification!AC965=TRUE,INDEX(codetwolang,MATCH(Qualification!U965,libtwolang,0)),Qualification!U965)))</f>
        <v/>
      </c>
      <c r="P955" s="50" t="str">
        <f>IF(OR(A955="",ISBLANK(Qualification!V965)),"",Qualification!V965)</f>
        <v/>
      </c>
    </row>
    <row r="956" spans="1:16">
      <c r="A956" s="26" t="str">
        <f>IF(Qualification!$A966&lt;&gt;"",IF(Qualification!C966&lt;&gt;"",IF(Qualification!C966="LOC.ID",CONCATENATE("LOC.",Qualification!AG$12),Qualification!C966),""),"")</f>
        <v/>
      </c>
      <c r="B956" s="51" t="str">
        <f>IF(A956&lt;&gt;"",Qualification!J966,"")</f>
        <v/>
      </c>
      <c r="C956" s="26" t="str">
        <f>IF(A956&lt;&gt;"",IF(Qualification!E966=TRUE,INDEX(codesex,MATCH(Qualification!D966,libsex,0)),Qualification!D966),"")</f>
        <v/>
      </c>
      <c r="D956" s="104" t="str">
        <f>IF(OR(A956="",ISBLANK(Qualification!F966)),"",Qualification!F966)</f>
        <v/>
      </c>
      <c r="E956" s="26" t="str">
        <f>IF(A956&lt;&gt;"",IF(Qualification!I966=TRUE,IF(INDEX(codegem,MATCH(Qualification!H966,libgem,0))&lt;8000,INDEX(codegem,MATCH(Qualification!H966,libgem,0)),""),Qualification!H966),"")</f>
        <v/>
      </c>
      <c r="F956" s="26" t="str">
        <f>IF(A956&lt;&gt;"",IF(Qualification!I966=TRUE,INDEX(codegemhist,MATCH(Qualification!H966,libgem,0)),""),"")</f>
        <v/>
      </c>
      <c r="G956" s="26" t="str">
        <f>IF(A956&lt;&gt;"",IF(Qualification!I966=TRUE,IF(INDEX(codegem,MATCH(Qualification!H966,libgem,0))&gt;=8000,INDEX(codegem,MATCH(Qualification!H966,libgem,0)),""),Qualification!H966),"")</f>
        <v/>
      </c>
      <c r="H956" s="26" t="str">
        <f>IF(A956&lt;&gt;"",IF(Qualification!Y966=TRUE,INDEX(libcatidinst,MATCH(Qualification!P966,libinst,0)),""),"")</f>
        <v/>
      </c>
      <c r="I956" s="26" t="str">
        <f>IF(OR(A956="",ISBLANK(Qualification!P966)),"",IF(Qualification!Y966=TRUE,INDEX(codeinst,MATCH(Qualification!P966,libinst,0)),Qualification!P966))</f>
        <v/>
      </c>
      <c r="J956" s="26" t="str">
        <f>IF(OR(A956="",ISBLANK(Qualification!Q966)),"",IF(Qualification!Z966=TRUE,INDEX(codetform,MATCH(Qualification!Q966,libtform,0)),Qualification!Q966))</f>
        <v/>
      </c>
      <c r="K956" s="26" t="str">
        <f t="shared" si="14"/>
        <v/>
      </c>
      <c r="L956" s="104" t="str">
        <f>IF(OR(A956="",ISBLANK(Qualification!R966)),"",Qualification!R966)</f>
        <v/>
      </c>
      <c r="M956" s="50" t="str">
        <f>IF(OR(A956="",ISBLANK(Qualification!S966)),"",Qualification!S966)</f>
        <v/>
      </c>
      <c r="N956" s="50" t="str">
        <f>IF(OR(A956="",ISBLANK(Qualification!T966)),"",IF(Qualification!AC966=TRUE,INDEX(coderesult,MATCH(Qualification!T966,libresult,0)),Qualification!T966))</f>
        <v/>
      </c>
      <c r="O956" s="50" t="str">
        <f>IF(OR(A956="",ISBLANK(Qualification!U966),Qualification!U966="-"),"",IF(ISNA(MATCH(Qualification!U966,libtwolang,0)),Qualification!U966,IF(Qualification!AC966=TRUE,INDEX(codetwolang,MATCH(Qualification!U966,libtwolang,0)),Qualification!U966)))</f>
        <v/>
      </c>
      <c r="P956" s="50" t="str">
        <f>IF(OR(A956="",ISBLANK(Qualification!V966)),"",Qualification!V966)</f>
        <v/>
      </c>
    </row>
    <row r="957" spans="1:16">
      <c r="A957" s="26" t="str">
        <f>IF(Qualification!$A967&lt;&gt;"",IF(Qualification!C967&lt;&gt;"",IF(Qualification!C967="LOC.ID",CONCATENATE("LOC.",Qualification!AG$12),Qualification!C967),""),"")</f>
        <v/>
      </c>
      <c r="B957" s="51" t="str">
        <f>IF(A957&lt;&gt;"",Qualification!J967,"")</f>
        <v/>
      </c>
      <c r="C957" s="26" t="str">
        <f>IF(A957&lt;&gt;"",IF(Qualification!E967=TRUE,INDEX(codesex,MATCH(Qualification!D967,libsex,0)),Qualification!D967),"")</f>
        <v/>
      </c>
      <c r="D957" s="104" t="str">
        <f>IF(OR(A957="",ISBLANK(Qualification!F967)),"",Qualification!F967)</f>
        <v/>
      </c>
      <c r="E957" s="26" t="str">
        <f>IF(A957&lt;&gt;"",IF(Qualification!I967=TRUE,IF(INDEX(codegem,MATCH(Qualification!H967,libgem,0))&lt;8000,INDEX(codegem,MATCH(Qualification!H967,libgem,0)),""),Qualification!H967),"")</f>
        <v/>
      </c>
      <c r="F957" s="26" t="str">
        <f>IF(A957&lt;&gt;"",IF(Qualification!I967=TRUE,INDEX(codegemhist,MATCH(Qualification!H967,libgem,0)),""),"")</f>
        <v/>
      </c>
      <c r="G957" s="26" t="str">
        <f>IF(A957&lt;&gt;"",IF(Qualification!I967=TRUE,IF(INDEX(codegem,MATCH(Qualification!H967,libgem,0))&gt;=8000,INDEX(codegem,MATCH(Qualification!H967,libgem,0)),""),Qualification!H967),"")</f>
        <v/>
      </c>
      <c r="H957" s="26" t="str">
        <f>IF(A957&lt;&gt;"",IF(Qualification!Y967=TRUE,INDEX(libcatidinst,MATCH(Qualification!P967,libinst,0)),""),"")</f>
        <v/>
      </c>
      <c r="I957" s="26" t="str">
        <f>IF(OR(A957="",ISBLANK(Qualification!P967)),"",IF(Qualification!Y967=TRUE,INDEX(codeinst,MATCH(Qualification!P967,libinst,0)),Qualification!P967))</f>
        <v/>
      </c>
      <c r="J957" s="26" t="str">
        <f>IF(OR(A957="",ISBLANK(Qualification!Q967)),"",IF(Qualification!Z967=TRUE,INDEX(codetform,MATCH(Qualification!Q967,libtform,0)),Qualification!Q967))</f>
        <v/>
      </c>
      <c r="K957" s="26" t="str">
        <f t="shared" si="14"/>
        <v/>
      </c>
      <c r="L957" s="104" t="str">
        <f>IF(OR(A957="",ISBLANK(Qualification!R967)),"",Qualification!R967)</f>
        <v/>
      </c>
      <c r="M957" s="50" t="str">
        <f>IF(OR(A957="",ISBLANK(Qualification!S967)),"",Qualification!S967)</f>
        <v/>
      </c>
      <c r="N957" s="50" t="str">
        <f>IF(OR(A957="",ISBLANK(Qualification!T967)),"",IF(Qualification!AC967=TRUE,INDEX(coderesult,MATCH(Qualification!T967,libresult,0)),Qualification!T967))</f>
        <v/>
      </c>
      <c r="O957" s="50" t="str">
        <f>IF(OR(A957="",ISBLANK(Qualification!U967),Qualification!U967="-"),"",IF(ISNA(MATCH(Qualification!U967,libtwolang,0)),Qualification!U967,IF(Qualification!AC967=TRUE,INDEX(codetwolang,MATCH(Qualification!U967,libtwolang,0)),Qualification!U967)))</f>
        <v/>
      </c>
      <c r="P957" s="50" t="str">
        <f>IF(OR(A957="",ISBLANK(Qualification!V967)),"",Qualification!V967)</f>
        <v/>
      </c>
    </row>
    <row r="958" spans="1:16">
      <c r="A958" s="26" t="str">
        <f>IF(Qualification!$A968&lt;&gt;"",IF(Qualification!C968&lt;&gt;"",IF(Qualification!C968="LOC.ID",CONCATENATE("LOC.",Qualification!AG$12),Qualification!C968),""),"")</f>
        <v/>
      </c>
      <c r="B958" s="51" t="str">
        <f>IF(A958&lt;&gt;"",Qualification!J968,"")</f>
        <v/>
      </c>
      <c r="C958" s="26" t="str">
        <f>IF(A958&lt;&gt;"",IF(Qualification!E968=TRUE,INDEX(codesex,MATCH(Qualification!D968,libsex,0)),Qualification!D968),"")</f>
        <v/>
      </c>
      <c r="D958" s="104" t="str">
        <f>IF(OR(A958="",ISBLANK(Qualification!F968)),"",Qualification!F968)</f>
        <v/>
      </c>
      <c r="E958" s="26" t="str">
        <f>IF(A958&lt;&gt;"",IF(Qualification!I968=TRUE,IF(INDEX(codegem,MATCH(Qualification!H968,libgem,0))&lt;8000,INDEX(codegem,MATCH(Qualification!H968,libgem,0)),""),Qualification!H968),"")</f>
        <v/>
      </c>
      <c r="F958" s="26" t="str">
        <f>IF(A958&lt;&gt;"",IF(Qualification!I968=TRUE,INDEX(codegemhist,MATCH(Qualification!H968,libgem,0)),""),"")</f>
        <v/>
      </c>
      <c r="G958" s="26" t="str">
        <f>IF(A958&lt;&gt;"",IF(Qualification!I968=TRUE,IF(INDEX(codegem,MATCH(Qualification!H968,libgem,0))&gt;=8000,INDEX(codegem,MATCH(Qualification!H968,libgem,0)),""),Qualification!H968),"")</f>
        <v/>
      </c>
      <c r="H958" s="26" t="str">
        <f>IF(A958&lt;&gt;"",IF(Qualification!Y968=TRUE,INDEX(libcatidinst,MATCH(Qualification!P968,libinst,0)),""),"")</f>
        <v/>
      </c>
      <c r="I958" s="26" t="str">
        <f>IF(OR(A958="",ISBLANK(Qualification!P968)),"",IF(Qualification!Y968=TRUE,INDEX(codeinst,MATCH(Qualification!P968,libinst,0)),Qualification!P968))</f>
        <v/>
      </c>
      <c r="J958" s="26" t="str">
        <f>IF(OR(A958="",ISBLANK(Qualification!Q968)),"",IF(Qualification!Z968=TRUE,INDEX(codetform,MATCH(Qualification!Q968,libtform,0)),Qualification!Q968))</f>
        <v/>
      </c>
      <c r="K958" s="26" t="str">
        <f t="shared" si="14"/>
        <v/>
      </c>
      <c r="L958" s="104" t="str">
        <f>IF(OR(A958="",ISBLANK(Qualification!R968)),"",Qualification!R968)</f>
        <v/>
      </c>
      <c r="M958" s="50" t="str">
        <f>IF(OR(A958="",ISBLANK(Qualification!S968)),"",Qualification!S968)</f>
        <v/>
      </c>
      <c r="N958" s="50" t="str">
        <f>IF(OR(A958="",ISBLANK(Qualification!T968)),"",IF(Qualification!AC968=TRUE,INDEX(coderesult,MATCH(Qualification!T968,libresult,0)),Qualification!T968))</f>
        <v/>
      </c>
      <c r="O958" s="50" t="str">
        <f>IF(OR(A958="",ISBLANK(Qualification!U968),Qualification!U968="-"),"",IF(ISNA(MATCH(Qualification!U968,libtwolang,0)),Qualification!U968,IF(Qualification!AC968=TRUE,INDEX(codetwolang,MATCH(Qualification!U968,libtwolang,0)),Qualification!U968)))</f>
        <v/>
      </c>
      <c r="P958" s="50" t="str">
        <f>IF(OR(A958="",ISBLANK(Qualification!V968)),"",Qualification!V968)</f>
        <v/>
      </c>
    </row>
    <row r="959" spans="1:16">
      <c r="A959" s="26" t="str">
        <f>IF(Qualification!$A969&lt;&gt;"",IF(Qualification!C969&lt;&gt;"",IF(Qualification!C969="LOC.ID",CONCATENATE("LOC.",Qualification!AG$12),Qualification!C969),""),"")</f>
        <v/>
      </c>
      <c r="B959" s="51" t="str">
        <f>IF(A959&lt;&gt;"",Qualification!J969,"")</f>
        <v/>
      </c>
      <c r="C959" s="26" t="str">
        <f>IF(A959&lt;&gt;"",IF(Qualification!E969=TRUE,INDEX(codesex,MATCH(Qualification!D969,libsex,0)),Qualification!D969),"")</f>
        <v/>
      </c>
      <c r="D959" s="104" t="str">
        <f>IF(OR(A959="",ISBLANK(Qualification!F969)),"",Qualification!F969)</f>
        <v/>
      </c>
      <c r="E959" s="26" t="str">
        <f>IF(A959&lt;&gt;"",IF(Qualification!I969=TRUE,IF(INDEX(codegem,MATCH(Qualification!H969,libgem,0))&lt;8000,INDEX(codegem,MATCH(Qualification!H969,libgem,0)),""),Qualification!H969),"")</f>
        <v/>
      </c>
      <c r="F959" s="26" t="str">
        <f>IF(A959&lt;&gt;"",IF(Qualification!I969=TRUE,INDEX(codegemhist,MATCH(Qualification!H969,libgem,0)),""),"")</f>
        <v/>
      </c>
      <c r="G959" s="26" t="str">
        <f>IF(A959&lt;&gt;"",IF(Qualification!I969=TRUE,IF(INDEX(codegem,MATCH(Qualification!H969,libgem,0))&gt;=8000,INDEX(codegem,MATCH(Qualification!H969,libgem,0)),""),Qualification!H969),"")</f>
        <v/>
      </c>
      <c r="H959" s="26" t="str">
        <f>IF(A959&lt;&gt;"",IF(Qualification!Y969=TRUE,INDEX(libcatidinst,MATCH(Qualification!P969,libinst,0)),""),"")</f>
        <v/>
      </c>
      <c r="I959" s="26" t="str">
        <f>IF(OR(A959="",ISBLANK(Qualification!P969)),"",IF(Qualification!Y969=TRUE,INDEX(codeinst,MATCH(Qualification!P969,libinst,0)),Qualification!P969))</f>
        <v/>
      </c>
      <c r="J959" s="26" t="str">
        <f>IF(OR(A959="",ISBLANK(Qualification!Q969)),"",IF(Qualification!Z969=TRUE,INDEX(codetform,MATCH(Qualification!Q969,libtform,0)),Qualification!Q969))</f>
        <v/>
      </c>
      <c r="K959" s="26" t="str">
        <f t="shared" si="14"/>
        <v/>
      </c>
      <c r="L959" s="104" t="str">
        <f>IF(OR(A959="",ISBLANK(Qualification!R969)),"",Qualification!R969)</f>
        <v/>
      </c>
      <c r="M959" s="50" t="str">
        <f>IF(OR(A959="",ISBLANK(Qualification!S969)),"",Qualification!S969)</f>
        <v/>
      </c>
      <c r="N959" s="50" t="str">
        <f>IF(OR(A959="",ISBLANK(Qualification!T969)),"",IF(Qualification!AC969=TRUE,INDEX(coderesult,MATCH(Qualification!T969,libresult,0)),Qualification!T969))</f>
        <v/>
      </c>
      <c r="O959" s="50" t="str">
        <f>IF(OR(A959="",ISBLANK(Qualification!U969),Qualification!U969="-"),"",IF(ISNA(MATCH(Qualification!U969,libtwolang,0)),Qualification!U969,IF(Qualification!AC969=TRUE,INDEX(codetwolang,MATCH(Qualification!U969,libtwolang,0)),Qualification!U969)))</f>
        <v/>
      </c>
      <c r="P959" s="50" t="str">
        <f>IF(OR(A959="",ISBLANK(Qualification!V969)),"",Qualification!V969)</f>
        <v/>
      </c>
    </row>
    <row r="960" spans="1:16">
      <c r="A960" s="26" t="str">
        <f>IF(Qualification!$A970&lt;&gt;"",IF(Qualification!C970&lt;&gt;"",IF(Qualification!C970="LOC.ID",CONCATENATE("LOC.",Qualification!AG$12),Qualification!C970),""),"")</f>
        <v/>
      </c>
      <c r="B960" s="51" t="str">
        <f>IF(A960&lt;&gt;"",Qualification!J970,"")</f>
        <v/>
      </c>
      <c r="C960" s="26" t="str">
        <f>IF(A960&lt;&gt;"",IF(Qualification!E970=TRUE,INDEX(codesex,MATCH(Qualification!D970,libsex,0)),Qualification!D970),"")</f>
        <v/>
      </c>
      <c r="D960" s="104" t="str">
        <f>IF(OR(A960="",ISBLANK(Qualification!F970)),"",Qualification!F970)</f>
        <v/>
      </c>
      <c r="E960" s="26" t="str">
        <f>IF(A960&lt;&gt;"",IF(Qualification!I970=TRUE,IF(INDEX(codegem,MATCH(Qualification!H970,libgem,0))&lt;8000,INDEX(codegem,MATCH(Qualification!H970,libgem,0)),""),Qualification!H970),"")</f>
        <v/>
      </c>
      <c r="F960" s="26" t="str">
        <f>IF(A960&lt;&gt;"",IF(Qualification!I970=TRUE,INDEX(codegemhist,MATCH(Qualification!H970,libgem,0)),""),"")</f>
        <v/>
      </c>
      <c r="G960" s="26" t="str">
        <f>IF(A960&lt;&gt;"",IF(Qualification!I970=TRUE,IF(INDEX(codegem,MATCH(Qualification!H970,libgem,0))&gt;=8000,INDEX(codegem,MATCH(Qualification!H970,libgem,0)),""),Qualification!H970),"")</f>
        <v/>
      </c>
      <c r="H960" s="26" t="str">
        <f>IF(A960&lt;&gt;"",IF(Qualification!Y970=TRUE,INDEX(libcatidinst,MATCH(Qualification!P970,libinst,0)),""),"")</f>
        <v/>
      </c>
      <c r="I960" s="26" t="str">
        <f>IF(OR(A960="",ISBLANK(Qualification!P970)),"",IF(Qualification!Y970=TRUE,INDEX(codeinst,MATCH(Qualification!P970,libinst,0)),Qualification!P970))</f>
        <v/>
      </c>
      <c r="J960" s="26" t="str">
        <f>IF(OR(A960="",ISBLANK(Qualification!Q970)),"",IF(Qualification!Z970=TRUE,INDEX(codetform,MATCH(Qualification!Q970,libtform,0)),Qualification!Q970))</f>
        <v/>
      </c>
      <c r="K960" s="26" t="str">
        <f t="shared" si="14"/>
        <v/>
      </c>
      <c r="L960" s="104" t="str">
        <f>IF(OR(A960="",ISBLANK(Qualification!R970)),"",Qualification!R970)</f>
        <v/>
      </c>
      <c r="M960" s="50" t="str">
        <f>IF(OR(A960="",ISBLANK(Qualification!S970)),"",Qualification!S970)</f>
        <v/>
      </c>
      <c r="N960" s="50" t="str">
        <f>IF(OR(A960="",ISBLANK(Qualification!T970)),"",IF(Qualification!AC970=TRUE,INDEX(coderesult,MATCH(Qualification!T970,libresult,0)),Qualification!T970))</f>
        <v/>
      </c>
      <c r="O960" s="50" t="str">
        <f>IF(OR(A960="",ISBLANK(Qualification!U970),Qualification!U970="-"),"",IF(ISNA(MATCH(Qualification!U970,libtwolang,0)),Qualification!U970,IF(Qualification!AC970=TRUE,INDEX(codetwolang,MATCH(Qualification!U970,libtwolang,0)),Qualification!U970)))</f>
        <v/>
      </c>
      <c r="P960" s="50" t="str">
        <f>IF(OR(A960="",ISBLANK(Qualification!V970)),"",Qualification!V970)</f>
        <v/>
      </c>
    </row>
    <row r="961" spans="1:16">
      <c r="A961" s="26" t="str">
        <f>IF(Qualification!$A971&lt;&gt;"",IF(Qualification!C971&lt;&gt;"",IF(Qualification!C971="LOC.ID",CONCATENATE("LOC.",Qualification!AG$12),Qualification!C971),""),"")</f>
        <v/>
      </c>
      <c r="B961" s="51" t="str">
        <f>IF(A961&lt;&gt;"",Qualification!J971,"")</f>
        <v/>
      </c>
      <c r="C961" s="26" t="str">
        <f>IF(A961&lt;&gt;"",IF(Qualification!E971=TRUE,INDEX(codesex,MATCH(Qualification!D971,libsex,0)),Qualification!D971),"")</f>
        <v/>
      </c>
      <c r="D961" s="104" t="str">
        <f>IF(OR(A961="",ISBLANK(Qualification!F971)),"",Qualification!F971)</f>
        <v/>
      </c>
      <c r="E961" s="26" t="str">
        <f>IF(A961&lt;&gt;"",IF(Qualification!I971=TRUE,IF(INDEX(codegem,MATCH(Qualification!H971,libgem,0))&lt;8000,INDEX(codegem,MATCH(Qualification!H971,libgem,0)),""),Qualification!H971),"")</f>
        <v/>
      </c>
      <c r="F961" s="26" t="str">
        <f>IF(A961&lt;&gt;"",IF(Qualification!I971=TRUE,INDEX(codegemhist,MATCH(Qualification!H971,libgem,0)),""),"")</f>
        <v/>
      </c>
      <c r="G961" s="26" t="str">
        <f>IF(A961&lt;&gt;"",IF(Qualification!I971=TRUE,IF(INDEX(codegem,MATCH(Qualification!H971,libgem,0))&gt;=8000,INDEX(codegem,MATCH(Qualification!H971,libgem,0)),""),Qualification!H971),"")</f>
        <v/>
      </c>
      <c r="H961" s="26" t="str">
        <f>IF(A961&lt;&gt;"",IF(Qualification!Y971=TRUE,INDEX(libcatidinst,MATCH(Qualification!P971,libinst,0)),""),"")</f>
        <v/>
      </c>
      <c r="I961" s="26" t="str">
        <f>IF(OR(A961="",ISBLANK(Qualification!P971)),"",IF(Qualification!Y971=TRUE,INDEX(codeinst,MATCH(Qualification!P971,libinst,0)),Qualification!P971))</f>
        <v/>
      </c>
      <c r="J961" s="26" t="str">
        <f>IF(OR(A961="",ISBLANK(Qualification!Q971)),"",IF(Qualification!Z971=TRUE,INDEX(codetform,MATCH(Qualification!Q971,libtform,0)),Qualification!Q971))</f>
        <v/>
      </c>
      <c r="K961" s="26" t="str">
        <f t="shared" si="14"/>
        <v/>
      </c>
      <c r="L961" s="104" t="str">
        <f>IF(OR(A961="",ISBLANK(Qualification!R971)),"",Qualification!R971)</f>
        <v/>
      </c>
      <c r="M961" s="50" t="str">
        <f>IF(OR(A961="",ISBLANK(Qualification!S971)),"",Qualification!S971)</f>
        <v/>
      </c>
      <c r="N961" s="50" t="str">
        <f>IF(OR(A961="",ISBLANK(Qualification!T971)),"",IF(Qualification!AC971=TRUE,INDEX(coderesult,MATCH(Qualification!T971,libresult,0)),Qualification!T971))</f>
        <v/>
      </c>
      <c r="O961" s="50" t="str">
        <f>IF(OR(A961="",ISBLANK(Qualification!U971),Qualification!U971="-"),"",IF(ISNA(MATCH(Qualification!U971,libtwolang,0)),Qualification!U971,IF(Qualification!AC971=TRUE,INDEX(codetwolang,MATCH(Qualification!U971,libtwolang,0)),Qualification!U971)))</f>
        <v/>
      </c>
      <c r="P961" s="50" t="str">
        <f>IF(OR(A961="",ISBLANK(Qualification!V971)),"",Qualification!V971)</f>
        <v/>
      </c>
    </row>
    <row r="962" spans="1:16">
      <c r="A962" s="26" t="str">
        <f>IF(Qualification!$A972&lt;&gt;"",IF(Qualification!C972&lt;&gt;"",IF(Qualification!C972="LOC.ID",CONCATENATE("LOC.",Qualification!AG$12),Qualification!C972),""),"")</f>
        <v/>
      </c>
      <c r="B962" s="51" t="str">
        <f>IF(A962&lt;&gt;"",Qualification!J972,"")</f>
        <v/>
      </c>
      <c r="C962" s="26" t="str">
        <f>IF(A962&lt;&gt;"",IF(Qualification!E972=TRUE,INDEX(codesex,MATCH(Qualification!D972,libsex,0)),Qualification!D972),"")</f>
        <v/>
      </c>
      <c r="D962" s="104" t="str">
        <f>IF(OR(A962="",ISBLANK(Qualification!F972)),"",Qualification!F972)</f>
        <v/>
      </c>
      <c r="E962" s="26" t="str">
        <f>IF(A962&lt;&gt;"",IF(Qualification!I972=TRUE,IF(INDEX(codegem,MATCH(Qualification!H972,libgem,0))&lt;8000,INDEX(codegem,MATCH(Qualification!H972,libgem,0)),""),Qualification!H972),"")</f>
        <v/>
      </c>
      <c r="F962" s="26" t="str">
        <f>IF(A962&lt;&gt;"",IF(Qualification!I972=TRUE,INDEX(codegemhist,MATCH(Qualification!H972,libgem,0)),""),"")</f>
        <v/>
      </c>
      <c r="G962" s="26" t="str">
        <f>IF(A962&lt;&gt;"",IF(Qualification!I972=TRUE,IF(INDEX(codegem,MATCH(Qualification!H972,libgem,0))&gt;=8000,INDEX(codegem,MATCH(Qualification!H972,libgem,0)),""),Qualification!H972),"")</f>
        <v/>
      </c>
      <c r="H962" s="26" t="str">
        <f>IF(A962&lt;&gt;"",IF(Qualification!Y972=TRUE,INDEX(libcatidinst,MATCH(Qualification!P972,libinst,0)),""),"")</f>
        <v/>
      </c>
      <c r="I962" s="26" t="str">
        <f>IF(OR(A962="",ISBLANK(Qualification!P972)),"",IF(Qualification!Y972=TRUE,INDEX(codeinst,MATCH(Qualification!P972,libinst,0)),Qualification!P972))</f>
        <v/>
      </c>
      <c r="J962" s="26" t="str">
        <f>IF(OR(A962="",ISBLANK(Qualification!Q972)),"",IF(Qualification!Z972=TRUE,INDEX(codetform,MATCH(Qualification!Q972,libtform,0)),Qualification!Q972))</f>
        <v/>
      </c>
      <c r="K962" s="26" t="str">
        <f t="shared" si="14"/>
        <v/>
      </c>
      <c r="L962" s="104" t="str">
        <f>IF(OR(A962="",ISBLANK(Qualification!R972)),"",Qualification!R972)</f>
        <v/>
      </c>
      <c r="M962" s="50" t="str">
        <f>IF(OR(A962="",ISBLANK(Qualification!S972)),"",Qualification!S972)</f>
        <v/>
      </c>
      <c r="N962" s="50" t="str">
        <f>IF(OR(A962="",ISBLANK(Qualification!T972)),"",IF(Qualification!AC972=TRUE,INDEX(coderesult,MATCH(Qualification!T972,libresult,0)),Qualification!T972))</f>
        <v/>
      </c>
      <c r="O962" s="50" t="str">
        <f>IF(OR(A962="",ISBLANK(Qualification!U972),Qualification!U972="-"),"",IF(ISNA(MATCH(Qualification!U972,libtwolang,0)),Qualification!U972,IF(Qualification!AC972=TRUE,INDEX(codetwolang,MATCH(Qualification!U972,libtwolang,0)),Qualification!U972)))</f>
        <v/>
      </c>
      <c r="P962" s="50" t="str">
        <f>IF(OR(A962="",ISBLANK(Qualification!V972)),"",Qualification!V972)</f>
        <v/>
      </c>
    </row>
    <row r="963" spans="1:16">
      <c r="A963" s="26" t="str">
        <f>IF(Qualification!$A973&lt;&gt;"",IF(Qualification!C973&lt;&gt;"",IF(Qualification!C973="LOC.ID",CONCATENATE("LOC.",Qualification!AG$12),Qualification!C973),""),"")</f>
        <v/>
      </c>
      <c r="B963" s="51" t="str">
        <f>IF(A963&lt;&gt;"",Qualification!J973,"")</f>
        <v/>
      </c>
      <c r="C963" s="26" t="str">
        <f>IF(A963&lt;&gt;"",IF(Qualification!E973=TRUE,INDEX(codesex,MATCH(Qualification!D973,libsex,0)),Qualification!D973),"")</f>
        <v/>
      </c>
      <c r="D963" s="104" t="str">
        <f>IF(OR(A963="",ISBLANK(Qualification!F973)),"",Qualification!F973)</f>
        <v/>
      </c>
      <c r="E963" s="26" t="str">
        <f>IF(A963&lt;&gt;"",IF(Qualification!I973=TRUE,IF(INDEX(codegem,MATCH(Qualification!H973,libgem,0))&lt;8000,INDEX(codegem,MATCH(Qualification!H973,libgem,0)),""),Qualification!H973),"")</f>
        <v/>
      </c>
      <c r="F963" s="26" t="str">
        <f>IF(A963&lt;&gt;"",IF(Qualification!I973=TRUE,INDEX(codegemhist,MATCH(Qualification!H973,libgem,0)),""),"")</f>
        <v/>
      </c>
      <c r="G963" s="26" t="str">
        <f>IF(A963&lt;&gt;"",IF(Qualification!I973=TRUE,IF(INDEX(codegem,MATCH(Qualification!H973,libgem,0))&gt;=8000,INDEX(codegem,MATCH(Qualification!H973,libgem,0)),""),Qualification!H973),"")</f>
        <v/>
      </c>
      <c r="H963" s="26" t="str">
        <f>IF(A963&lt;&gt;"",IF(Qualification!Y973=TRUE,INDEX(libcatidinst,MATCH(Qualification!P973,libinst,0)),""),"")</f>
        <v/>
      </c>
      <c r="I963" s="26" t="str">
        <f>IF(OR(A963="",ISBLANK(Qualification!P973)),"",IF(Qualification!Y973=TRUE,INDEX(codeinst,MATCH(Qualification!P973,libinst,0)),Qualification!P973))</f>
        <v/>
      </c>
      <c r="J963" s="26" t="str">
        <f>IF(OR(A963="",ISBLANK(Qualification!Q973)),"",IF(Qualification!Z973=TRUE,INDEX(codetform,MATCH(Qualification!Q973,libtform,0)),Qualification!Q973))</f>
        <v/>
      </c>
      <c r="K963" s="26" t="str">
        <f t="shared" ref="K963:K1011" si="15">IF(A963="","",2)</f>
        <v/>
      </c>
      <c r="L963" s="104" t="str">
        <f>IF(OR(A963="",ISBLANK(Qualification!R973)),"",Qualification!R973)</f>
        <v/>
      </c>
      <c r="M963" s="50" t="str">
        <f>IF(OR(A963="",ISBLANK(Qualification!S973)),"",Qualification!S973)</f>
        <v/>
      </c>
      <c r="N963" s="50" t="str">
        <f>IF(OR(A963="",ISBLANK(Qualification!T973)),"",IF(Qualification!AC973=TRUE,INDEX(coderesult,MATCH(Qualification!T973,libresult,0)),Qualification!T973))</f>
        <v/>
      </c>
      <c r="O963" s="50" t="str">
        <f>IF(OR(A963="",ISBLANK(Qualification!U973),Qualification!U973="-"),"",IF(ISNA(MATCH(Qualification!U973,libtwolang,0)),Qualification!U973,IF(Qualification!AC973=TRUE,INDEX(codetwolang,MATCH(Qualification!U973,libtwolang,0)),Qualification!U973)))</f>
        <v/>
      </c>
      <c r="P963" s="50" t="str">
        <f>IF(OR(A963="",ISBLANK(Qualification!V973)),"",Qualification!V973)</f>
        <v/>
      </c>
    </row>
    <row r="964" spans="1:16">
      <c r="A964" s="26" t="str">
        <f>IF(Qualification!$A974&lt;&gt;"",IF(Qualification!C974&lt;&gt;"",IF(Qualification!C974="LOC.ID",CONCATENATE("LOC.",Qualification!AG$12),Qualification!C974),""),"")</f>
        <v/>
      </c>
      <c r="B964" s="51" t="str">
        <f>IF(A964&lt;&gt;"",Qualification!J974,"")</f>
        <v/>
      </c>
      <c r="C964" s="26" t="str">
        <f>IF(A964&lt;&gt;"",IF(Qualification!E974=TRUE,INDEX(codesex,MATCH(Qualification!D974,libsex,0)),Qualification!D974),"")</f>
        <v/>
      </c>
      <c r="D964" s="104" t="str">
        <f>IF(OR(A964="",ISBLANK(Qualification!F974)),"",Qualification!F974)</f>
        <v/>
      </c>
      <c r="E964" s="26" t="str">
        <f>IF(A964&lt;&gt;"",IF(Qualification!I974=TRUE,IF(INDEX(codegem,MATCH(Qualification!H974,libgem,0))&lt;8000,INDEX(codegem,MATCH(Qualification!H974,libgem,0)),""),Qualification!H974),"")</f>
        <v/>
      </c>
      <c r="F964" s="26" t="str">
        <f>IF(A964&lt;&gt;"",IF(Qualification!I974=TRUE,INDEX(codegemhist,MATCH(Qualification!H974,libgem,0)),""),"")</f>
        <v/>
      </c>
      <c r="G964" s="26" t="str">
        <f>IF(A964&lt;&gt;"",IF(Qualification!I974=TRUE,IF(INDEX(codegem,MATCH(Qualification!H974,libgem,0))&gt;=8000,INDEX(codegem,MATCH(Qualification!H974,libgem,0)),""),Qualification!H974),"")</f>
        <v/>
      </c>
      <c r="H964" s="26" t="str">
        <f>IF(A964&lt;&gt;"",IF(Qualification!Y974=TRUE,INDEX(libcatidinst,MATCH(Qualification!P974,libinst,0)),""),"")</f>
        <v/>
      </c>
      <c r="I964" s="26" t="str">
        <f>IF(OR(A964="",ISBLANK(Qualification!P974)),"",IF(Qualification!Y974=TRUE,INDEX(codeinst,MATCH(Qualification!P974,libinst,0)),Qualification!P974))</f>
        <v/>
      </c>
      <c r="J964" s="26" t="str">
        <f>IF(OR(A964="",ISBLANK(Qualification!Q974)),"",IF(Qualification!Z974=TRUE,INDEX(codetform,MATCH(Qualification!Q974,libtform,0)),Qualification!Q974))</f>
        <v/>
      </c>
      <c r="K964" s="26" t="str">
        <f t="shared" si="15"/>
        <v/>
      </c>
      <c r="L964" s="104" t="str">
        <f>IF(OR(A964="",ISBLANK(Qualification!R974)),"",Qualification!R974)</f>
        <v/>
      </c>
      <c r="M964" s="50" t="str">
        <f>IF(OR(A964="",ISBLANK(Qualification!S974)),"",Qualification!S974)</f>
        <v/>
      </c>
      <c r="N964" s="50" t="str">
        <f>IF(OR(A964="",ISBLANK(Qualification!T974)),"",IF(Qualification!AC974=TRUE,INDEX(coderesult,MATCH(Qualification!T974,libresult,0)),Qualification!T974))</f>
        <v/>
      </c>
      <c r="O964" s="50" t="str">
        <f>IF(OR(A964="",ISBLANK(Qualification!U974),Qualification!U974="-"),"",IF(ISNA(MATCH(Qualification!U974,libtwolang,0)),Qualification!U974,IF(Qualification!AC974=TRUE,INDEX(codetwolang,MATCH(Qualification!U974,libtwolang,0)),Qualification!U974)))</f>
        <v/>
      </c>
      <c r="P964" s="50" t="str">
        <f>IF(OR(A964="",ISBLANK(Qualification!V974)),"",Qualification!V974)</f>
        <v/>
      </c>
    </row>
    <row r="965" spans="1:16">
      <c r="A965" s="26" t="str">
        <f>IF(Qualification!$A975&lt;&gt;"",IF(Qualification!C975&lt;&gt;"",IF(Qualification!C975="LOC.ID",CONCATENATE("LOC.",Qualification!AG$12),Qualification!C975),""),"")</f>
        <v/>
      </c>
      <c r="B965" s="51" t="str">
        <f>IF(A965&lt;&gt;"",Qualification!J975,"")</f>
        <v/>
      </c>
      <c r="C965" s="26" t="str">
        <f>IF(A965&lt;&gt;"",IF(Qualification!E975=TRUE,INDEX(codesex,MATCH(Qualification!D975,libsex,0)),Qualification!D975),"")</f>
        <v/>
      </c>
      <c r="D965" s="104" t="str">
        <f>IF(OR(A965="",ISBLANK(Qualification!F975)),"",Qualification!F975)</f>
        <v/>
      </c>
      <c r="E965" s="26" t="str">
        <f>IF(A965&lt;&gt;"",IF(Qualification!I975=TRUE,IF(INDEX(codegem,MATCH(Qualification!H975,libgem,0))&lt;8000,INDEX(codegem,MATCH(Qualification!H975,libgem,0)),""),Qualification!H975),"")</f>
        <v/>
      </c>
      <c r="F965" s="26" t="str">
        <f>IF(A965&lt;&gt;"",IF(Qualification!I975=TRUE,INDEX(codegemhist,MATCH(Qualification!H975,libgem,0)),""),"")</f>
        <v/>
      </c>
      <c r="G965" s="26" t="str">
        <f>IF(A965&lt;&gt;"",IF(Qualification!I975=TRUE,IF(INDEX(codegem,MATCH(Qualification!H975,libgem,0))&gt;=8000,INDEX(codegem,MATCH(Qualification!H975,libgem,0)),""),Qualification!H975),"")</f>
        <v/>
      </c>
      <c r="H965" s="26" t="str">
        <f>IF(A965&lt;&gt;"",IF(Qualification!Y975=TRUE,INDEX(libcatidinst,MATCH(Qualification!P975,libinst,0)),""),"")</f>
        <v/>
      </c>
      <c r="I965" s="26" t="str">
        <f>IF(OR(A965="",ISBLANK(Qualification!P975)),"",IF(Qualification!Y975=TRUE,INDEX(codeinst,MATCH(Qualification!P975,libinst,0)),Qualification!P975))</f>
        <v/>
      </c>
      <c r="J965" s="26" t="str">
        <f>IF(OR(A965="",ISBLANK(Qualification!Q975)),"",IF(Qualification!Z975=TRUE,INDEX(codetform,MATCH(Qualification!Q975,libtform,0)),Qualification!Q975))</f>
        <v/>
      </c>
      <c r="K965" s="26" t="str">
        <f t="shared" si="15"/>
        <v/>
      </c>
      <c r="L965" s="104" t="str">
        <f>IF(OR(A965="",ISBLANK(Qualification!R975)),"",Qualification!R975)</f>
        <v/>
      </c>
      <c r="M965" s="50" t="str">
        <f>IF(OR(A965="",ISBLANK(Qualification!S975)),"",Qualification!S975)</f>
        <v/>
      </c>
      <c r="N965" s="50" t="str">
        <f>IF(OR(A965="",ISBLANK(Qualification!T975)),"",IF(Qualification!AC975=TRUE,INDEX(coderesult,MATCH(Qualification!T975,libresult,0)),Qualification!T975))</f>
        <v/>
      </c>
      <c r="O965" s="50" t="str">
        <f>IF(OR(A965="",ISBLANK(Qualification!U975),Qualification!U975="-"),"",IF(ISNA(MATCH(Qualification!U975,libtwolang,0)),Qualification!U975,IF(Qualification!AC975=TRUE,INDEX(codetwolang,MATCH(Qualification!U975,libtwolang,0)),Qualification!U975)))</f>
        <v/>
      </c>
      <c r="P965" s="50" t="str">
        <f>IF(OR(A965="",ISBLANK(Qualification!V975)),"",Qualification!V975)</f>
        <v/>
      </c>
    </row>
    <row r="966" spans="1:16">
      <c r="A966" s="26" t="str">
        <f>IF(Qualification!$A976&lt;&gt;"",IF(Qualification!C976&lt;&gt;"",IF(Qualification!C976="LOC.ID",CONCATENATE("LOC.",Qualification!AG$12),Qualification!C976),""),"")</f>
        <v/>
      </c>
      <c r="B966" s="51" t="str">
        <f>IF(A966&lt;&gt;"",Qualification!J976,"")</f>
        <v/>
      </c>
      <c r="C966" s="26" t="str">
        <f>IF(A966&lt;&gt;"",IF(Qualification!E976=TRUE,INDEX(codesex,MATCH(Qualification!D976,libsex,0)),Qualification!D976),"")</f>
        <v/>
      </c>
      <c r="D966" s="104" t="str">
        <f>IF(OR(A966="",ISBLANK(Qualification!F976)),"",Qualification!F976)</f>
        <v/>
      </c>
      <c r="E966" s="26" t="str">
        <f>IF(A966&lt;&gt;"",IF(Qualification!I976=TRUE,IF(INDEX(codegem,MATCH(Qualification!H976,libgem,0))&lt;8000,INDEX(codegem,MATCH(Qualification!H976,libgem,0)),""),Qualification!H976),"")</f>
        <v/>
      </c>
      <c r="F966" s="26" t="str">
        <f>IF(A966&lt;&gt;"",IF(Qualification!I976=TRUE,INDEX(codegemhist,MATCH(Qualification!H976,libgem,0)),""),"")</f>
        <v/>
      </c>
      <c r="G966" s="26" t="str">
        <f>IF(A966&lt;&gt;"",IF(Qualification!I976=TRUE,IF(INDEX(codegem,MATCH(Qualification!H976,libgem,0))&gt;=8000,INDEX(codegem,MATCH(Qualification!H976,libgem,0)),""),Qualification!H976),"")</f>
        <v/>
      </c>
      <c r="H966" s="26" t="str">
        <f>IF(A966&lt;&gt;"",IF(Qualification!Y976=TRUE,INDEX(libcatidinst,MATCH(Qualification!P976,libinst,0)),""),"")</f>
        <v/>
      </c>
      <c r="I966" s="26" t="str">
        <f>IF(OR(A966="",ISBLANK(Qualification!P976)),"",IF(Qualification!Y976=TRUE,INDEX(codeinst,MATCH(Qualification!P976,libinst,0)),Qualification!P976))</f>
        <v/>
      </c>
      <c r="J966" s="26" t="str">
        <f>IF(OR(A966="",ISBLANK(Qualification!Q976)),"",IF(Qualification!Z976=TRUE,INDEX(codetform,MATCH(Qualification!Q976,libtform,0)),Qualification!Q976))</f>
        <v/>
      </c>
      <c r="K966" s="26" t="str">
        <f t="shared" si="15"/>
        <v/>
      </c>
      <c r="L966" s="104" t="str">
        <f>IF(OR(A966="",ISBLANK(Qualification!R976)),"",Qualification!R976)</f>
        <v/>
      </c>
      <c r="M966" s="50" t="str">
        <f>IF(OR(A966="",ISBLANK(Qualification!S976)),"",Qualification!S976)</f>
        <v/>
      </c>
      <c r="N966" s="50" t="str">
        <f>IF(OR(A966="",ISBLANK(Qualification!T976)),"",IF(Qualification!AC976=TRUE,INDEX(coderesult,MATCH(Qualification!T976,libresult,0)),Qualification!T976))</f>
        <v/>
      </c>
      <c r="O966" s="50" t="str">
        <f>IF(OR(A966="",ISBLANK(Qualification!U976),Qualification!U976="-"),"",IF(ISNA(MATCH(Qualification!U976,libtwolang,0)),Qualification!U976,IF(Qualification!AC976=TRUE,INDEX(codetwolang,MATCH(Qualification!U976,libtwolang,0)),Qualification!U976)))</f>
        <v/>
      </c>
      <c r="P966" s="50" t="str">
        <f>IF(OR(A966="",ISBLANK(Qualification!V976)),"",Qualification!V976)</f>
        <v/>
      </c>
    </row>
    <row r="967" spans="1:16">
      <c r="A967" s="26" t="str">
        <f>IF(Qualification!$A977&lt;&gt;"",IF(Qualification!C977&lt;&gt;"",IF(Qualification!C977="LOC.ID",CONCATENATE("LOC.",Qualification!AG$12),Qualification!C977),""),"")</f>
        <v/>
      </c>
      <c r="B967" s="51" t="str">
        <f>IF(A967&lt;&gt;"",Qualification!J977,"")</f>
        <v/>
      </c>
      <c r="C967" s="26" t="str">
        <f>IF(A967&lt;&gt;"",IF(Qualification!E977=TRUE,INDEX(codesex,MATCH(Qualification!D977,libsex,0)),Qualification!D977),"")</f>
        <v/>
      </c>
      <c r="D967" s="104" t="str">
        <f>IF(OR(A967="",ISBLANK(Qualification!F977)),"",Qualification!F977)</f>
        <v/>
      </c>
      <c r="E967" s="26" t="str">
        <f>IF(A967&lt;&gt;"",IF(Qualification!I977=TRUE,IF(INDEX(codegem,MATCH(Qualification!H977,libgem,0))&lt;8000,INDEX(codegem,MATCH(Qualification!H977,libgem,0)),""),Qualification!H977),"")</f>
        <v/>
      </c>
      <c r="F967" s="26" t="str">
        <f>IF(A967&lt;&gt;"",IF(Qualification!I977=TRUE,INDEX(codegemhist,MATCH(Qualification!H977,libgem,0)),""),"")</f>
        <v/>
      </c>
      <c r="G967" s="26" t="str">
        <f>IF(A967&lt;&gt;"",IF(Qualification!I977=TRUE,IF(INDEX(codegem,MATCH(Qualification!H977,libgem,0))&gt;=8000,INDEX(codegem,MATCH(Qualification!H977,libgem,0)),""),Qualification!H977),"")</f>
        <v/>
      </c>
      <c r="H967" s="26" t="str">
        <f>IF(A967&lt;&gt;"",IF(Qualification!Y977=TRUE,INDEX(libcatidinst,MATCH(Qualification!P977,libinst,0)),""),"")</f>
        <v/>
      </c>
      <c r="I967" s="26" t="str">
        <f>IF(OR(A967="",ISBLANK(Qualification!P977)),"",IF(Qualification!Y977=TRUE,INDEX(codeinst,MATCH(Qualification!P977,libinst,0)),Qualification!P977))</f>
        <v/>
      </c>
      <c r="J967" s="26" t="str">
        <f>IF(OR(A967="",ISBLANK(Qualification!Q977)),"",IF(Qualification!Z977=TRUE,INDEX(codetform,MATCH(Qualification!Q977,libtform,0)),Qualification!Q977))</f>
        <v/>
      </c>
      <c r="K967" s="26" t="str">
        <f t="shared" si="15"/>
        <v/>
      </c>
      <c r="L967" s="104" t="str">
        <f>IF(OR(A967="",ISBLANK(Qualification!R977)),"",Qualification!R977)</f>
        <v/>
      </c>
      <c r="M967" s="50" t="str">
        <f>IF(OR(A967="",ISBLANK(Qualification!S977)),"",Qualification!S977)</f>
        <v/>
      </c>
      <c r="N967" s="50" t="str">
        <f>IF(OR(A967="",ISBLANK(Qualification!T977)),"",IF(Qualification!AC977=TRUE,INDEX(coderesult,MATCH(Qualification!T977,libresult,0)),Qualification!T977))</f>
        <v/>
      </c>
      <c r="O967" s="50" t="str">
        <f>IF(OR(A967="",ISBLANK(Qualification!U977),Qualification!U977="-"),"",IF(ISNA(MATCH(Qualification!U977,libtwolang,0)),Qualification!U977,IF(Qualification!AC977=TRUE,INDEX(codetwolang,MATCH(Qualification!U977,libtwolang,0)),Qualification!U977)))</f>
        <v/>
      </c>
      <c r="P967" s="50" t="str">
        <f>IF(OR(A967="",ISBLANK(Qualification!V977)),"",Qualification!V977)</f>
        <v/>
      </c>
    </row>
    <row r="968" spans="1:16">
      <c r="A968" s="26" t="str">
        <f>IF(Qualification!$A978&lt;&gt;"",IF(Qualification!C978&lt;&gt;"",IF(Qualification!C978="LOC.ID",CONCATENATE("LOC.",Qualification!AG$12),Qualification!C978),""),"")</f>
        <v/>
      </c>
      <c r="B968" s="51" t="str">
        <f>IF(A968&lt;&gt;"",Qualification!J978,"")</f>
        <v/>
      </c>
      <c r="C968" s="26" t="str">
        <f>IF(A968&lt;&gt;"",IF(Qualification!E978=TRUE,INDEX(codesex,MATCH(Qualification!D978,libsex,0)),Qualification!D978),"")</f>
        <v/>
      </c>
      <c r="D968" s="104" t="str">
        <f>IF(OR(A968="",ISBLANK(Qualification!F978)),"",Qualification!F978)</f>
        <v/>
      </c>
      <c r="E968" s="26" t="str">
        <f>IF(A968&lt;&gt;"",IF(Qualification!I978=TRUE,IF(INDEX(codegem,MATCH(Qualification!H978,libgem,0))&lt;8000,INDEX(codegem,MATCH(Qualification!H978,libgem,0)),""),Qualification!H978),"")</f>
        <v/>
      </c>
      <c r="F968" s="26" t="str">
        <f>IF(A968&lt;&gt;"",IF(Qualification!I978=TRUE,INDEX(codegemhist,MATCH(Qualification!H978,libgem,0)),""),"")</f>
        <v/>
      </c>
      <c r="G968" s="26" t="str">
        <f>IF(A968&lt;&gt;"",IF(Qualification!I978=TRUE,IF(INDEX(codegem,MATCH(Qualification!H978,libgem,0))&gt;=8000,INDEX(codegem,MATCH(Qualification!H978,libgem,0)),""),Qualification!H978),"")</f>
        <v/>
      </c>
      <c r="H968" s="26" t="str">
        <f>IF(A968&lt;&gt;"",IF(Qualification!Y978=TRUE,INDEX(libcatidinst,MATCH(Qualification!P978,libinst,0)),""),"")</f>
        <v/>
      </c>
      <c r="I968" s="26" t="str">
        <f>IF(OR(A968="",ISBLANK(Qualification!P978)),"",IF(Qualification!Y978=TRUE,INDEX(codeinst,MATCH(Qualification!P978,libinst,0)),Qualification!P978))</f>
        <v/>
      </c>
      <c r="J968" s="26" t="str">
        <f>IF(OR(A968="",ISBLANK(Qualification!Q978)),"",IF(Qualification!Z978=TRUE,INDEX(codetform,MATCH(Qualification!Q978,libtform,0)),Qualification!Q978))</f>
        <v/>
      </c>
      <c r="K968" s="26" t="str">
        <f t="shared" si="15"/>
        <v/>
      </c>
      <c r="L968" s="104" t="str">
        <f>IF(OR(A968="",ISBLANK(Qualification!R978)),"",Qualification!R978)</f>
        <v/>
      </c>
      <c r="M968" s="50" t="str">
        <f>IF(OR(A968="",ISBLANK(Qualification!S978)),"",Qualification!S978)</f>
        <v/>
      </c>
      <c r="N968" s="50" t="str">
        <f>IF(OR(A968="",ISBLANK(Qualification!T978)),"",IF(Qualification!AC978=TRUE,INDEX(coderesult,MATCH(Qualification!T978,libresult,0)),Qualification!T978))</f>
        <v/>
      </c>
      <c r="O968" s="50" t="str">
        <f>IF(OR(A968="",ISBLANK(Qualification!U978),Qualification!U978="-"),"",IF(ISNA(MATCH(Qualification!U978,libtwolang,0)),Qualification!U978,IF(Qualification!AC978=TRUE,INDEX(codetwolang,MATCH(Qualification!U978,libtwolang,0)),Qualification!U978)))</f>
        <v/>
      </c>
      <c r="P968" s="50" t="str">
        <f>IF(OR(A968="",ISBLANK(Qualification!V978)),"",Qualification!V978)</f>
        <v/>
      </c>
    </row>
    <row r="969" spans="1:16">
      <c r="A969" s="26" t="str">
        <f>IF(Qualification!$A979&lt;&gt;"",IF(Qualification!C979&lt;&gt;"",IF(Qualification!C979="LOC.ID",CONCATENATE("LOC.",Qualification!AG$12),Qualification!C979),""),"")</f>
        <v/>
      </c>
      <c r="B969" s="51" t="str">
        <f>IF(A969&lt;&gt;"",Qualification!J979,"")</f>
        <v/>
      </c>
      <c r="C969" s="26" t="str">
        <f>IF(A969&lt;&gt;"",IF(Qualification!E979=TRUE,INDEX(codesex,MATCH(Qualification!D979,libsex,0)),Qualification!D979),"")</f>
        <v/>
      </c>
      <c r="D969" s="104" t="str">
        <f>IF(OR(A969="",ISBLANK(Qualification!F979)),"",Qualification!F979)</f>
        <v/>
      </c>
      <c r="E969" s="26" t="str">
        <f>IF(A969&lt;&gt;"",IF(Qualification!I979=TRUE,IF(INDEX(codegem,MATCH(Qualification!H979,libgem,0))&lt;8000,INDEX(codegem,MATCH(Qualification!H979,libgem,0)),""),Qualification!H979),"")</f>
        <v/>
      </c>
      <c r="F969" s="26" t="str">
        <f>IF(A969&lt;&gt;"",IF(Qualification!I979=TRUE,INDEX(codegemhist,MATCH(Qualification!H979,libgem,0)),""),"")</f>
        <v/>
      </c>
      <c r="G969" s="26" t="str">
        <f>IF(A969&lt;&gt;"",IF(Qualification!I979=TRUE,IF(INDEX(codegem,MATCH(Qualification!H979,libgem,0))&gt;=8000,INDEX(codegem,MATCH(Qualification!H979,libgem,0)),""),Qualification!H979),"")</f>
        <v/>
      </c>
      <c r="H969" s="26" t="str">
        <f>IF(A969&lt;&gt;"",IF(Qualification!Y979=TRUE,INDEX(libcatidinst,MATCH(Qualification!P979,libinst,0)),""),"")</f>
        <v/>
      </c>
      <c r="I969" s="26" t="str">
        <f>IF(OR(A969="",ISBLANK(Qualification!P979)),"",IF(Qualification!Y979=TRUE,INDEX(codeinst,MATCH(Qualification!P979,libinst,0)),Qualification!P979))</f>
        <v/>
      </c>
      <c r="J969" s="26" t="str">
        <f>IF(OR(A969="",ISBLANK(Qualification!Q979)),"",IF(Qualification!Z979=TRUE,INDEX(codetform,MATCH(Qualification!Q979,libtform,0)),Qualification!Q979))</f>
        <v/>
      </c>
      <c r="K969" s="26" t="str">
        <f t="shared" si="15"/>
        <v/>
      </c>
      <c r="L969" s="104" t="str">
        <f>IF(OR(A969="",ISBLANK(Qualification!R979)),"",Qualification!R979)</f>
        <v/>
      </c>
      <c r="M969" s="50" t="str">
        <f>IF(OR(A969="",ISBLANK(Qualification!S979)),"",Qualification!S979)</f>
        <v/>
      </c>
      <c r="N969" s="50" t="str">
        <f>IF(OR(A969="",ISBLANK(Qualification!T979)),"",IF(Qualification!AC979=TRUE,INDEX(coderesult,MATCH(Qualification!T979,libresult,0)),Qualification!T979))</f>
        <v/>
      </c>
      <c r="O969" s="50" t="str">
        <f>IF(OR(A969="",ISBLANK(Qualification!U979),Qualification!U979="-"),"",IF(ISNA(MATCH(Qualification!U979,libtwolang,0)),Qualification!U979,IF(Qualification!AC979=TRUE,INDEX(codetwolang,MATCH(Qualification!U979,libtwolang,0)),Qualification!U979)))</f>
        <v/>
      </c>
      <c r="P969" s="50" t="str">
        <f>IF(OR(A969="",ISBLANK(Qualification!V979)),"",Qualification!V979)</f>
        <v/>
      </c>
    </row>
    <row r="970" spans="1:16">
      <c r="A970" s="26" t="str">
        <f>IF(Qualification!$A980&lt;&gt;"",IF(Qualification!C980&lt;&gt;"",IF(Qualification!C980="LOC.ID",CONCATENATE("LOC.",Qualification!AG$12),Qualification!C980),""),"")</f>
        <v/>
      </c>
      <c r="B970" s="51" t="str">
        <f>IF(A970&lt;&gt;"",Qualification!J980,"")</f>
        <v/>
      </c>
      <c r="C970" s="26" t="str">
        <f>IF(A970&lt;&gt;"",IF(Qualification!E980=TRUE,INDEX(codesex,MATCH(Qualification!D980,libsex,0)),Qualification!D980),"")</f>
        <v/>
      </c>
      <c r="D970" s="104" t="str">
        <f>IF(OR(A970="",ISBLANK(Qualification!F980)),"",Qualification!F980)</f>
        <v/>
      </c>
      <c r="E970" s="26" t="str">
        <f>IF(A970&lt;&gt;"",IF(Qualification!I980=TRUE,IF(INDEX(codegem,MATCH(Qualification!H980,libgem,0))&lt;8000,INDEX(codegem,MATCH(Qualification!H980,libgem,0)),""),Qualification!H980),"")</f>
        <v/>
      </c>
      <c r="F970" s="26" t="str">
        <f>IF(A970&lt;&gt;"",IF(Qualification!I980=TRUE,INDEX(codegemhist,MATCH(Qualification!H980,libgem,0)),""),"")</f>
        <v/>
      </c>
      <c r="G970" s="26" t="str">
        <f>IF(A970&lt;&gt;"",IF(Qualification!I980=TRUE,IF(INDEX(codegem,MATCH(Qualification!H980,libgem,0))&gt;=8000,INDEX(codegem,MATCH(Qualification!H980,libgem,0)),""),Qualification!H980),"")</f>
        <v/>
      </c>
      <c r="H970" s="26" t="str">
        <f>IF(A970&lt;&gt;"",IF(Qualification!Y980=TRUE,INDEX(libcatidinst,MATCH(Qualification!P980,libinst,0)),""),"")</f>
        <v/>
      </c>
      <c r="I970" s="26" t="str">
        <f>IF(OR(A970="",ISBLANK(Qualification!P980)),"",IF(Qualification!Y980=TRUE,INDEX(codeinst,MATCH(Qualification!P980,libinst,0)),Qualification!P980))</f>
        <v/>
      </c>
      <c r="J970" s="26" t="str">
        <f>IF(OR(A970="",ISBLANK(Qualification!Q980)),"",IF(Qualification!Z980=TRUE,INDEX(codetform,MATCH(Qualification!Q980,libtform,0)),Qualification!Q980))</f>
        <v/>
      </c>
      <c r="K970" s="26" t="str">
        <f t="shared" si="15"/>
        <v/>
      </c>
      <c r="L970" s="104" t="str">
        <f>IF(OR(A970="",ISBLANK(Qualification!R980)),"",Qualification!R980)</f>
        <v/>
      </c>
      <c r="M970" s="50" t="str">
        <f>IF(OR(A970="",ISBLANK(Qualification!S980)),"",Qualification!S980)</f>
        <v/>
      </c>
      <c r="N970" s="50" t="str">
        <f>IF(OR(A970="",ISBLANK(Qualification!T980)),"",IF(Qualification!AC980=TRUE,INDEX(coderesult,MATCH(Qualification!T980,libresult,0)),Qualification!T980))</f>
        <v/>
      </c>
      <c r="O970" s="50" t="str">
        <f>IF(OR(A970="",ISBLANK(Qualification!U980),Qualification!U980="-"),"",IF(ISNA(MATCH(Qualification!U980,libtwolang,0)),Qualification!U980,IF(Qualification!AC980=TRUE,INDEX(codetwolang,MATCH(Qualification!U980,libtwolang,0)),Qualification!U980)))</f>
        <v/>
      </c>
      <c r="P970" s="50" t="str">
        <f>IF(OR(A970="",ISBLANK(Qualification!V980)),"",Qualification!V980)</f>
        <v/>
      </c>
    </row>
    <row r="971" spans="1:16">
      <c r="A971" s="26" t="str">
        <f>IF(Qualification!$A981&lt;&gt;"",IF(Qualification!C981&lt;&gt;"",IF(Qualification!C981="LOC.ID",CONCATENATE("LOC.",Qualification!AG$12),Qualification!C981),""),"")</f>
        <v/>
      </c>
      <c r="B971" s="51" t="str">
        <f>IF(A971&lt;&gt;"",Qualification!J981,"")</f>
        <v/>
      </c>
      <c r="C971" s="26" t="str">
        <f>IF(A971&lt;&gt;"",IF(Qualification!E981=TRUE,INDEX(codesex,MATCH(Qualification!D981,libsex,0)),Qualification!D981),"")</f>
        <v/>
      </c>
      <c r="D971" s="104" t="str">
        <f>IF(OR(A971="",ISBLANK(Qualification!F981)),"",Qualification!F981)</f>
        <v/>
      </c>
      <c r="E971" s="26" t="str">
        <f>IF(A971&lt;&gt;"",IF(Qualification!I981=TRUE,IF(INDEX(codegem,MATCH(Qualification!H981,libgem,0))&lt;8000,INDEX(codegem,MATCH(Qualification!H981,libgem,0)),""),Qualification!H981),"")</f>
        <v/>
      </c>
      <c r="F971" s="26" t="str">
        <f>IF(A971&lt;&gt;"",IF(Qualification!I981=TRUE,INDEX(codegemhist,MATCH(Qualification!H981,libgem,0)),""),"")</f>
        <v/>
      </c>
      <c r="G971" s="26" t="str">
        <f>IF(A971&lt;&gt;"",IF(Qualification!I981=TRUE,IF(INDEX(codegem,MATCH(Qualification!H981,libgem,0))&gt;=8000,INDEX(codegem,MATCH(Qualification!H981,libgem,0)),""),Qualification!H981),"")</f>
        <v/>
      </c>
      <c r="H971" s="26" t="str">
        <f>IF(A971&lt;&gt;"",IF(Qualification!Y981=TRUE,INDEX(libcatidinst,MATCH(Qualification!P981,libinst,0)),""),"")</f>
        <v/>
      </c>
      <c r="I971" s="26" t="str">
        <f>IF(OR(A971="",ISBLANK(Qualification!P981)),"",IF(Qualification!Y981=TRUE,INDEX(codeinst,MATCH(Qualification!P981,libinst,0)),Qualification!P981))</f>
        <v/>
      </c>
      <c r="J971" s="26" t="str">
        <f>IF(OR(A971="",ISBLANK(Qualification!Q981)),"",IF(Qualification!Z981=TRUE,INDEX(codetform,MATCH(Qualification!Q981,libtform,0)),Qualification!Q981))</f>
        <v/>
      </c>
      <c r="K971" s="26" t="str">
        <f t="shared" si="15"/>
        <v/>
      </c>
      <c r="L971" s="104" t="str">
        <f>IF(OR(A971="",ISBLANK(Qualification!R981)),"",Qualification!R981)</f>
        <v/>
      </c>
      <c r="M971" s="50" t="str">
        <f>IF(OR(A971="",ISBLANK(Qualification!S981)),"",Qualification!S981)</f>
        <v/>
      </c>
      <c r="N971" s="50" t="str">
        <f>IF(OR(A971="",ISBLANK(Qualification!T981)),"",IF(Qualification!AC981=TRUE,INDEX(coderesult,MATCH(Qualification!T981,libresult,0)),Qualification!T981))</f>
        <v/>
      </c>
      <c r="O971" s="50" t="str">
        <f>IF(OR(A971="",ISBLANK(Qualification!U981),Qualification!U981="-"),"",IF(ISNA(MATCH(Qualification!U981,libtwolang,0)),Qualification!U981,IF(Qualification!AC981=TRUE,INDEX(codetwolang,MATCH(Qualification!U981,libtwolang,0)),Qualification!U981)))</f>
        <v/>
      </c>
      <c r="P971" s="50" t="str">
        <f>IF(OR(A971="",ISBLANK(Qualification!V981)),"",Qualification!V981)</f>
        <v/>
      </c>
    </row>
    <row r="972" spans="1:16">
      <c r="A972" s="26" t="str">
        <f>IF(Qualification!$A982&lt;&gt;"",IF(Qualification!C982&lt;&gt;"",IF(Qualification!C982="LOC.ID",CONCATENATE("LOC.",Qualification!AG$12),Qualification!C982),""),"")</f>
        <v/>
      </c>
      <c r="B972" s="51" t="str">
        <f>IF(A972&lt;&gt;"",Qualification!J982,"")</f>
        <v/>
      </c>
      <c r="C972" s="26" t="str">
        <f>IF(A972&lt;&gt;"",IF(Qualification!E982=TRUE,INDEX(codesex,MATCH(Qualification!D982,libsex,0)),Qualification!D982),"")</f>
        <v/>
      </c>
      <c r="D972" s="104" t="str">
        <f>IF(OR(A972="",ISBLANK(Qualification!F982)),"",Qualification!F982)</f>
        <v/>
      </c>
      <c r="E972" s="26" t="str">
        <f>IF(A972&lt;&gt;"",IF(Qualification!I982=TRUE,IF(INDEX(codegem,MATCH(Qualification!H982,libgem,0))&lt;8000,INDEX(codegem,MATCH(Qualification!H982,libgem,0)),""),Qualification!H982),"")</f>
        <v/>
      </c>
      <c r="F972" s="26" t="str">
        <f>IF(A972&lt;&gt;"",IF(Qualification!I982=TRUE,INDEX(codegemhist,MATCH(Qualification!H982,libgem,0)),""),"")</f>
        <v/>
      </c>
      <c r="G972" s="26" t="str">
        <f>IF(A972&lt;&gt;"",IF(Qualification!I982=TRUE,IF(INDEX(codegem,MATCH(Qualification!H982,libgem,0))&gt;=8000,INDEX(codegem,MATCH(Qualification!H982,libgem,0)),""),Qualification!H982),"")</f>
        <v/>
      </c>
      <c r="H972" s="26" t="str">
        <f>IF(A972&lt;&gt;"",IF(Qualification!Y982=TRUE,INDEX(libcatidinst,MATCH(Qualification!P982,libinst,0)),""),"")</f>
        <v/>
      </c>
      <c r="I972" s="26" t="str">
        <f>IF(OR(A972="",ISBLANK(Qualification!P982)),"",IF(Qualification!Y982=TRUE,INDEX(codeinst,MATCH(Qualification!P982,libinst,0)),Qualification!P982))</f>
        <v/>
      </c>
      <c r="J972" s="26" t="str">
        <f>IF(OR(A972="",ISBLANK(Qualification!Q982)),"",IF(Qualification!Z982=TRUE,INDEX(codetform,MATCH(Qualification!Q982,libtform,0)),Qualification!Q982))</f>
        <v/>
      </c>
      <c r="K972" s="26" t="str">
        <f t="shared" si="15"/>
        <v/>
      </c>
      <c r="L972" s="104" t="str">
        <f>IF(OR(A972="",ISBLANK(Qualification!R982)),"",Qualification!R982)</f>
        <v/>
      </c>
      <c r="M972" s="50" t="str">
        <f>IF(OR(A972="",ISBLANK(Qualification!S982)),"",Qualification!S982)</f>
        <v/>
      </c>
      <c r="N972" s="50" t="str">
        <f>IF(OR(A972="",ISBLANK(Qualification!T982)),"",IF(Qualification!AC982=TRUE,INDEX(coderesult,MATCH(Qualification!T982,libresult,0)),Qualification!T982))</f>
        <v/>
      </c>
      <c r="O972" s="50" t="str">
        <f>IF(OR(A972="",ISBLANK(Qualification!U982),Qualification!U982="-"),"",IF(ISNA(MATCH(Qualification!U982,libtwolang,0)),Qualification!U982,IF(Qualification!AC982=TRUE,INDEX(codetwolang,MATCH(Qualification!U982,libtwolang,0)),Qualification!U982)))</f>
        <v/>
      </c>
      <c r="P972" s="50" t="str">
        <f>IF(OR(A972="",ISBLANK(Qualification!V982)),"",Qualification!V982)</f>
        <v/>
      </c>
    </row>
    <row r="973" spans="1:16">
      <c r="A973" s="26" t="str">
        <f>IF(Qualification!$A983&lt;&gt;"",IF(Qualification!C983&lt;&gt;"",IF(Qualification!C983="LOC.ID",CONCATENATE("LOC.",Qualification!AG$12),Qualification!C983),""),"")</f>
        <v/>
      </c>
      <c r="B973" s="51" t="str">
        <f>IF(A973&lt;&gt;"",Qualification!J983,"")</f>
        <v/>
      </c>
      <c r="C973" s="26" t="str">
        <f>IF(A973&lt;&gt;"",IF(Qualification!E983=TRUE,INDEX(codesex,MATCH(Qualification!D983,libsex,0)),Qualification!D983),"")</f>
        <v/>
      </c>
      <c r="D973" s="104" t="str">
        <f>IF(OR(A973="",ISBLANK(Qualification!F983)),"",Qualification!F983)</f>
        <v/>
      </c>
      <c r="E973" s="26" t="str">
        <f>IF(A973&lt;&gt;"",IF(Qualification!I983=TRUE,IF(INDEX(codegem,MATCH(Qualification!H983,libgem,0))&lt;8000,INDEX(codegem,MATCH(Qualification!H983,libgem,0)),""),Qualification!H983),"")</f>
        <v/>
      </c>
      <c r="F973" s="26" t="str">
        <f>IF(A973&lt;&gt;"",IF(Qualification!I983=TRUE,INDEX(codegemhist,MATCH(Qualification!H983,libgem,0)),""),"")</f>
        <v/>
      </c>
      <c r="G973" s="26" t="str">
        <f>IF(A973&lt;&gt;"",IF(Qualification!I983=TRUE,IF(INDEX(codegem,MATCH(Qualification!H983,libgem,0))&gt;=8000,INDEX(codegem,MATCH(Qualification!H983,libgem,0)),""),Qualification!H983),"")</f>
        <v/>
      </c>
      <c r="H973" s="26" t="str">
        <f>IF(A973&lt;&gt;"",IF(Qualification!Y983=TRUE,INDEX(libcatidinst,MATCH(Qualification!P983,libinst,0)),""),"")</f>
        <v/>
      </c>
      <c r="I973" s="26" t="str">
        <f>IF(OR(A973="",ISBLANK(Qualification!P983)),"",IF(Qualification!Y983=TRUE,INDEX(codeinst,MATCH(Qualification!P983,libinst,0)),Qualification!P983))</f>
        <v/>
      </c>
      <c r="J973" s="26" t="str">
        <f>IF(OR(A973="",ISBLANK(Qualification!Q983)),"",IF(Qualification!Z983=TRUE,INDEX(codetform,MATCH(Qualification!Q983,libtform,0)),Qualification!Q983))</f>
        <v/>
      </c>
      <c r="K973" s="26" t="str">
        <f t="shared" si="15"/>
        <v/>
      </c>
      <c r="L973" s="104" t="str">
        <f>IF(OR(A973="",ISBLANK(Qualification!R983)),"",Qualification!R983)</f>
        <v/>
      </c>
      <c r="M973" s="50" t="str">
        <f>IF(OR(A973="",ISBLANK(Qualification!S983)),"",Qualification!S983)</f>
        <v/>
      </c>
      <c r="N973" s="50" t="str">
        <f>IF(OR(A973="",ISBLANK(Qualification!T983)),"",IF(Qualification!AC983=TRUE,INDEX(coderesult,MATCH(Qualification!T983,libresult,0)),Qualification!T983))</f>
        <v/>
      </c>
      <c r="O973" s="50" t="str">
        <f>IF(OR(A973="",ISBLANK(Qualification!U983),Qualification!U983="-"),"",IF(ISNA(MATCH(Qualification!U983,libtwolang,0)),Qualification!U983,IF(Qualification!AC983=TRUE,INDEX(codetwolang,MATCH(Qualification!U983,libtwolang,0)),Qualification!U983)))</f>
        <v/>
      </c>
      <c r="P973" s="50" t="str">
        <f>IF(OR(A973="",ISBLANK(Qualification!V983)),"",Qualification!V983)</f>
        <v/>
      </c>
    </row>
    <row r="974" spans="1:16">
      <c r="A974" s="26" t="str">
        <f>IF(Qualification!$A984&lt;&gt;"",IF(Qualification!C984&lt;&gt;"",IF(Qualification!C984="LOC.ID",CONCATENATE("LOC.",Qualification!AG$12),Qualification!C984),""),"")</f>
        <v/>
      </c>
      <c r="B974" s="51" t="str">
        <f>IF(A974&lt;&gt;"",Qualification!J984,"")</f>
        <v/>
      </c>
      <c r="C974" s="26" t="str">
        <f>IF(A974&lt;&gt;"",IF(Qualification!E984=TRUE,INDEX(codesex,MATCH(Qualification!D984,libsex,0)),Qualification!D984),"")</f>
        <v/>
      </c>
      <c r="D974" s="104" t="str">
        <f>IF(OR(A974="",ISBLANK(Qualification!F984)),"",Qualification!F984)</f>
        <v/>
      </c>
      <c r="E974" s="26" t="str">
        <f>IF(A974&lt;&gt;"",IF(Qualification!I984=TRUE,IF(INDEX(codegem,MATCH(Qualification!H984,libgem,0))&lt;8000,INDEX(codegem,MATCH(Qualification!H984,libgem,0)),""),Qualification!H984),"")</f>
        <v/>
      </c>
      <c r="F974" s="26" t="str">
        <f>IF(A974&lt;&gt;"",IF(Qualification!I984=TRUE,INDEX(codegemhist,MATCH(Qualification!H984,libgem,0)),""),"")</f>
        <v/>
      </c>
      <c r="G974" s="26" t="str">
        <f>IF(A974&lt;&gt;"",IF(Qualification!I984=TRUE,IF(INDEX(codegem,MATCH(Qualification!H984,libgem,0))&gt;=8000,INDEX(codegem,MATCH(Qualification!H984,libgem,0)),""),Qualification!H984),"")</f>
        <v/>
      </c>
      <c r="H974" s="26" t="str">
        <f>IF(A974&lt;&gt;"",IF(Qualification!Y984=TRUE,INDEX(libcatidinst,MATCH(Qualification!P984,libinst,0)),""),"")</f>
        <v/>
      </c>
      <c r="I974" s="26" t="str">
        <f>IF(OR(A974="",ISBLANK(Qualification!P984)),"",IF(Qualification!Y984=TRUE,INDEX(codeinst,MATCH(Qualification!P984,libinst,0)),Qualification!P984))</f>
        <v/>
      </c>
      <c r="J974" s="26" t="str">
        <f>IF(OR(A974="",ISBLANK(Qualification!Q984)),"",IF(Qualification!Z984=TRUE,INDEX(codetform,MATCH(Qualification!Q984,libtform,0)),Qualification!Q984))</f>
        <v/>
      </c>
      <c r="K974" s="26" t="str">
        <f t="shared" si="15"/>
        <v/>
      </c>
      <c r="L974" s="104" t="str">
        <f>IF(OR(A974="",ISBLANK(Qualification!R984)),"",Qualification!R984)</f>
        <v/>
      </c>
      <c r="M974" s="50" t="str">
        <f>IF(OR(A974="",ISBLANK(Qualification!S984)),"",Qualification!S984)</f>
        <v/>
      </c>
      <c r="N974" s="50" t="str">
        <f>IF(OR(A974="",ISBLANK(Qualification!T984)),"",IF(Qualification!AC984=TRUE,INDEX(coderesult,MATCH(Qualification!T984,libresult,0)),Qualification!T984))</f>
        <v/>
      </c>
      <c r="O974" s="50" t="str">
        <f>IF(OR(A974="",ISBLANK(Qualification!U984),Qualification!U984="-"),"",IF(ISNA(MATCH(Qualification!U984,libtwolang,0)),Qualification!U984,IF(Qualification!AC984=TRUE,INDEX(codetwolang,MATCH(Qualification!U984,libtwolang,0)),Qualification!U984)))</f>
        <v/>
      </c>
      <c r="P974" s="50" t="str">
        <f>IF(OR(A974="",ISBLANK(Qualification!V984)),"",Qualification!V984)</f>
        <v/>
      </c>
    </row>
    <row r="975" spans="1:16">
      <c r="A975" s="26" t="str">
        <f>IF(Qualification!$A985&lt;&gt;"",IF(Qualification!C985&lt;&gt;"",IF(Qualification!C985="LOC.ID",CONCATENATE("LOC.",Qualification!AG$12),Qualification!C985),""),"")</f>
        <v/>
      </c>
      <c r="B975" s="51" t="str">
        <f>IF(A975&lt;&gt;"",Qualification!J985,"")</f>
        <v/>
      </c>
      <c r="C975" s="26" t="str">
        <f>IF(A975&lt;&gt;"",IF(Qualification!E985=TRUE,INDEX(codesex,MATCH(Qualification!D985,libsex,0)),Qualification!D985),"")</f>
        <v/>
      </c>
      <c r="D975" s="104" t="str">
        <f>IF(OR(A975="",ISBLANK(Qualification!F985)),"",Qualification!F985)</f>
        <v/>
      </c>
      <c r="E975" s="26" t="str">
        <f>IF(A975&lt;&gt;"",IF(Qualification!I985=TRUE,IF(INDEX(codegem,MATCH(Qualification!H985,libgem,0))&lt;8000,INDEX(codegem,MATCH(Qualification!H985,libgem,0)),""),Qualification!H985),"")</f>
        <v/>
      </c>
      <c r="F975" s="26" t="str">
        <f>IF(A975&lt;&gt;"",IF(Qualification!I985=TRUE,INDEX(codegemhist,MATCH(Qualification!H985,libgem,0)),""),"")</f>
        <v/>
      </c>
      <c r="G975" s="26" t="str">
        <f>IF(A975&lt;&gt;"",IF(Qualification!I985=TRUE,IF(INDEX(codegem,MATCH(Qualification!H985,libgem,0))&gt;=8000,INDEX(codegem,MATCH(Qualification!H985,libgem,0)),""),Qualification!H985),"")</f>
        <v/>
      </c>
      <c r="H975" s="26" t="str">
        <f>IF(A975&lt;&gt;"",IF(Qualification!Y985=TRUE,INDEX(libcatidinst,MATCH(Qualification!P985,libinst,0)),""),"")</f>
        <v/>
      </c>
      <c r="I975" s="26" t="str">
        <f>IF(OR(A975="",ISBLANK(Qualification!P985)),"",IF(Qualification!Y985=TRUE,INDEX(codeinst,MATCH(Qualification!P985,libinst,0)),Qualification!P985))</f>
        <v/>
      </c>
      <c r="J975" s="26" t="str">
        <f>IF(OR(A975="",ISBLANK(Qualification!Q985)),"",IF(Qualification!Z985=TRUE,INDEX(codetform,MATCH(Qualification!Q985,libtform,0)),Qualification!Q985))</f>
        <v/>
      </c>
      <c r="K975" s="26" t="str">
        <f t="shared" si="15"/>
        <v/>
      </c>
      <c r="L975" s="104" t="str">
        <f>IF(OR(A975="",ISBLANK(Qualification!R985)),"",Qualification!R985)</f>
        <v/>
      </c>
      <c r="M975" s="50" t="str">
        <f>IF(OR(A975="",ISBLANK(Qualification!S985)),"",Qualification!S985)</f>
        <v/>
      </c>
      <c r="N975" s="50" t="str">
        <f>IF(OR(A975="",ISBLANK(Qualification!T985)),"",IF(Qualification!AC985=TRUE,INDEX(coderesult,MATCH(Qualification!T985,libresult,0)),Qualification!T985))</f>
        <v/>
      </c>
      <c r="O975" s="50" t="str">
        <f>IF(OR(A975="",ISBLANK(Qualification!U985),Qualification!U985="-"),"",IF(ISNA(MATCH(Qualification!U985,libtwolang,0)),Qualification!U985,IF(Qualification!AC985=TRUE,INDEX(codetwolang,MATCH(Qualification!U985,libtwolang,0)),Qualification!U985)))</f>
        <v/>
      </c>
      <c r="P975" s="50" t="str">
        <f>IF(OR(A975="",ISBLANK(Qualification!V985)),"",Qualification!V985)</f>
        <v/>
      </c>
    </row>
    <row r="976" spans="1:16">
      <c r="A976" s="26" t="str">
        <f>IF(Qualification!$A986&lt;&gt;"",IF(Qualification!C986&lt;&gt;"",IF(Qualification!C986="LOC.ID",CONCATENATE("LOC.",Qualification!AG$12),Qualification!C986),""),"")</f>
        <v/>
      </c>
      <c r="B976" s="51" t="str">
        <f>IF(A976&lt;&gt;"",Qualification!J986,"")</f>
        <v/>
      </c>
      <c r="C976" s="26" t="str">
        <f>IF(A976&lt;&gt;"",IF(Qualification!E986=TRUE,INDEX(codesex,MATCH(Qualification!D986,libsex,0)),Qualification!D986),"")</f>
        <v/>
      </c>
      <c r="D976" s="104" t="str">
        <f>IF(OR(A976="",ISBLANK(Qualification!F986)),"",Qualification!F986)</f>
        <v/>
      </c>
      <c r="E976" s="26" t="str">
        <f>IF(A976&lt;&gt;"",IF(Qualification!I986=TRUE,IF(INDEX(codegem,MATCH(Qualification!H986,libgem,0))&lt;8000,INDEX(codegem,MATCH(Qualification!H986,libgem,0)),""),Qualification!H986),"")</f>
        <v/>
      </c>
      <c r="F976" s="26" t="str">
        <f>IF(A976&lt;&gt;"",IF(Qualification!I986=TRUE,INDEX(codegemhist,MATCH(Qualification!H986,libgem,0)),""),"")</f>
        <v/>
      </c>
      <c r="G976" s="26" t="str">
        <f>IF(A976&lt;&gt;"",IF(Qualification!I986=TRUE,IF(INDEX(codegem,MATCH(Qualification!H986,libgem,0))&gt;=8000,INDEX(codegem,MATCH(Qualification!H986,libgem,0)),""),Qualification!H986),"")</f>
        <v/>
      </c>
      <c r="H976" s="26" t="str">
        <f>IF(A976&lt;&gt;"",IF(Qualification!Y986=TRUE,INDEX(libcatidinst,MATCH(Qualification!P986,libinst,0)),""),"")</f>
        <v/>
      </c>
      <c r="I976" s="26" t="str">
        <f>IF(OR(A976="",ISBLANK(Qualification!P986)),"",IF(Qualification!Y986=TRUE,INDEX(codeinst,MATCH(Qualification!P986,libinst,0)),Qualification!P986))</f>
        <v/>
      </c>
      <c r="J976" s="26" t="str">
        <f>IF(OR(A976="",ISBLANK(Qualification!Q986)),"",IF(Qualification!Z986=TRUE,INDEX(codetform,MATCH(Qualification!Q986,libtform,0)),Qualification!Q986))</f>
        <v/>
      </c>
      <c r="K976" s="26" t="str">
        <f t="shared" si="15"/>
        <v/>
      </c>
      <c r="L976" s="104" t="str">
        <f>IF(OR(A976="",ISBLANK(Qualification!R986)),"",Qualification!R986)</f>
        <v/>
      </c>
      <c r="M976" s="50" t="str">
        <f>IF(OR(A976="",ISBLANK(Qualification!S986)),"",Qualification!S986)</f>
        <v/>
      </c>
      <c r="N976" s="50" t="str">
        <f>IF(OR(A976="",ISBLANK(Qualification!T986)),"",IF(Qualification!AC986=TRUE,INDEX(coderesult,MATCH(Qualification!T986,libresult,0)),Qualification!T986))</f>
        <v/>
      </c>
      <c r="O976" s="50" t="str">
        <f>IF(OR(A976="",ISBLANK(Qualification!U986),Qualification!U986="-"),"",IF(ISNA(MATCH(Qualification!U986,libtwolang,0)),Qualification!U986,IF(Qualification!AC986=TRUE,INDEX(codetwolang,MATCH(Qualification!U986,libtwolang,0)),Qualification!U986)))</f>
        <v/>
      </c>
      <c r="P976" s="50" t="str">
        <f>IF(OR(A976="",ISBLANK(Qualification!V986)),"",Qualification!V986)</f>
        <v/>
      </c>
    </row>
    <row r="977" spans="1:16">
      <c r="A977" s="26" t="str">
        <f>IF(Qualification!$A987&lt;&gt;"",IF(Qualification!C987&lt;&gt;"",IF(Qualification!C987="LOC.ID",CONCATENATE("LOC.",Qualification!AG$12),Qualification!C987),""),"")</f>
        <v/>
      </c>
      <c r="B977" s="51" t="str">
        <f>IF(A977&lt;&gt;"",Qualification!J987,"")</f>
        <v/>
      </c>
      <c r="C977" s="26" t="str">
        <f>IF(A977&lt;&gt;"",IF(Qualification!E987=TRUE,INDEX(codesex,MATCH(Qualification!D987,libsex,0)),Qualification!D987),"")</f>
        <v/>
      </c>
      <c r="D977" s="104" t="str">
        <f>IF(OR(A977="",ISBLANK(Qualification!F987)),"",Qualification!F987)</f>
        <v/>
      </c>
      <c r="E977" s="26" t="str">
        <f>IF(A977&lt;&gt;"",IF(Qualification!I987=TRUE,IF(INDEX(codegem,MATCH(Qualification!H987,libgem,0))&lt;8000,INDEX(codegem,MATCH(Qualification!H987,libgem,0)),""),Qualification!H987),"")</f>
        <v/>
      </c>
      <c r="F977" s="26" t="str">
        <f>IF(A977&lt;&gt;"",IF(Qualification!I987=TRUE,INDEX(codegemhist,MATCH(Qualification!H987,libgem,0)),""),"")</f>
        <v/>
      </c>
      <c r="G977" s="26" t="str">
        <f>IF(A977&lt;&gt;"",IF(Qualification!I987=TRUE,IF(INDEX(codegem,MATCH(Qualification!H987,libgem,0))&gt;=8000,INDEX(codegem,MATCH(Qualification!H987,libgem,0)),""),Qualification!H987),"")</f>
        <v/>
      </c>
      <c r="H977" s="26" t="str">
        <f>IF(A977&lt;&gt;"",IF(Qualification!Y987=TRUE,INDEX(libcatidinst,MATCH(Qualification!P987,libinst,0)),""),"")</f>
        <v/>
      </c>
      <c r="I977" s="26" t="str">
        <f>IF(OR(A977="",ISBLANK(Qualification!P987)),"",IF(Qualification!Y987=TRUE,INDEX(codeinst,MATCH(Qualification!P987,libinst,0)),Qualification!P987))</f>
        <v/>
      </c>
      <c r="J977" s="26" t="str">
        <f>IF(OR(A977="",ISBLANK(Qualification!Q987)),"",IF(Qualification!Z987=TRUE,INDEX(codetform,MATCH(Qualification!Q987,libtform,0)),Qualification!Q987))</f>
        <v/>
      </c>
      <c r="K977" s="26" t="str">
        <f t="shared" si="15"/>
        <v/>
      </c>
      <c r="L977" s="104" t="str">
        <f>IF(OR(A977="",ISBLANK(Qualification!R987)),"",Qualification!R987)</f>
        <v/>
      </c>
      <c r="M977" s="50" t="str">
        <f>IF(OR(A977="",ISBLANK(Qualification!S987)),"",Qualification!S987)</f>
        <v/>
      </c>
      <c r="N977" s="50" t="str">
        <f>IF(OR(A977="",ISBLANK(Qualification!T987)),"",IF(Qualification!AC987=TRUE,INDEX(coderesult,MATCH(Qualification!T987,libresult,0)),Qualification!T987))</f>
        <v/>
      </c>
      <c r="O977" s="50" t="str">
        <f>IF(OR(A977="",ISBLANK(Qualification!U987),Qualification!U987="-"),"",IF(ISNA(MATCH(Qualification!U987,libtwolang,0)),Qualification!U987,IF(Qualification!AC987=TRUE,INDEX(codetwolang,MATCH(Qualification!U987,libtwolang,0)),Qualification!U987)))</f>
        <v/>
      </c>
      <c r="P977" s="50" t="str">
        <f>IF(OR(A977="",ISBLANK(Qualification!V987)),"",Qualification!V987)</f>
        <v/>
      </c>
    </row>
    <row r="978" spans="1:16">
      <c r="A978" s="26" t="str">
        <f>IF(Qualification!$A988&lt;&gt;"",IF(Qualification!C988&lt;&gt;"",IF(Qualification!C988="LOC.ID",CONCATENATE("LOC.",Qualification!AG$12),Qualification!C988),""),"")</f>
        <v/>
      </c>
      <c r="B978" s="51" t="str">
        <f>IF(A978&lt;&gt;"",Qualification!J988,"")</f>
        <v/>
      </c>
      <c r="C978" s="26" t="str">
        <f>IF(A978&lt;&gt;"",IF(Qualification!E988=TRUE,INDEX(codesex,MATCH(Qualification!D988,libsex,0)),Qualification!D988),"")</f>
        <v/>
      </c>
      <c r="D978" s="104" t="str">
        <f>IF(OR(A978="",ISBLANK(Qualification!F988)),"",Qualification!F988)</f>
        <v/>
      </c>
      <c r="E978" s="26" t="str">
        <f>IF(A978&lt;&gt;"",IF(Qualification!I988=TRUE,IF(INDEX(codegem,MATCH(Qualification!H988,libgem,0))&lt;8000,INDEX(codegem,MATCH(Qualification!H988,libgem,0)),""),Qualification!H988),"")</f>
        <v/>
      </c>
      <c r="F978" s="26" t="str">
        <f>IF(A978&lt;&gt;"",IF(Qualification!I988=TRUE,INDEX(codegemhist,MATCH(Qualification!H988,libgem,0)),""),"")</f>
        <v/>
      </c>
      <c r="G978" s="26" t="str">
        <f>IF(A978&lt;&gt;"",IF(Qualification!I988=TRUE,IF(INDEX(codegem,MATCH(Qualification!H988,libgem,0))&gt;=8000,INDEX(codegem,MATCH(Qualification!H988,libgem,0)),""),Qualification!H988),"")</f>
        <v/>
      </c>
      <c r="H978" s="26" t="str">
        <f>IF(A978&lt;&gt;"",IF(Qualification!Y988=TRUE,INDEX(libcatidinst,MATCH(Qualification!P988,libinst,0)),""),"")</f>
        <v/>
      </c>
      <c r="I978" s="26" t="str">
        <f>IF(OR(A978="",ISBLANK(Qualification!P988)),"",IF(Qualification!Y988=TRUE,INDEX(codeinst,MATCH(Qualification!P988,libinst,0)),Qualification!P988))</f>
        <v/>
      </c>
      <c r="J978" s="26" t="str">
        <f>IF(OR(A978="",ISBLANK(Qualification!Q988)),"",IF(Qualification!Z988=TRUE,INDEX(codetform,MATCH(Qualification!Q988,libtform,0)),Qualification!Q988))</f>
        <v/>
      </c>
      <c r="K978" s="26" t="str">
        <f t="shared" si="15"/>
        <v/>
      </c>
      <c r="L978" s="104" t="str">
        <f>IF(OR(A978="",ISBLANK(Qualification!R988)),"",Qualification!R988)</f>
        <v/>
      </c>
      <c r="M978" s="50" t="str">
        <f>IF(OR(A978="",ISBLANK(Qualification!S988)),"",Qualification!S988)</f>
        <v/>
      </c>
      <c r="N978" s="50" t="str">
        <f>IF(OR(A978="",ISBLANK(Qualification!T988)),"",IF(Qualification!AC988=TRUE,INDEX(coderesult,MATCH(Qualification!T988,libresult,0)),Qualification!T988))</f>
        <v/>
      </c>
      <c r="O978" s="50" t="str">
        <f>IF(OR(A978="",ISBLANK(Qualification!U988),Qualification!U988="-"),"",IF(ISNA(MATCH(Qualification!U988,libtwolang,0)),Qualification!U988,IF(Qualification!AC988=TRUE,INDEX(codetwolang,MATCH(Qualification!U988,libtwolang,0)),Qualification!U988)))</f>
        <v/>
      </c>
      <c r="P978" s="50" t="str">
        <f>IF(OR(A978="",ISBLANK(Qualification!V988)),"",Qualification!V988)</f>
        <v/>
      </c>
    </row>
    <row r="979" spans="1:16">
      <c r="A979" s="26" t="str">
        <f>IF(Qualification!$A989&lt;&gt;"",IF(Qualification!C989&lt;&gt;"",IF(Qualification!C989="LOC.ID",CONCATENATE("LOC.",Qualification!AG$12),Qualification!C989),""),"")</f>
        <v/>
      </c>
      <c r="B979" s="51" t="str">
        <f>IF(A979&lt;&gt;"",Qualification!J989,"")</f>
        <v/>
      </c>
      <c r="C979" s="26" t="str">
        <f>IF(A979&lt;&gt;"",IF(Qualification!E989=TRUE,INDEX(codesex,MATCH(Qualification!D989,libsex,0)),Qualification!D989),"")</f>
        <v/>
      </c>
      <c r="D979" s="104" t="str">
        <f>IF(OR(A979="",ISBLANK(Qualification!F989)),"",Qualification!F989)</f>
        <v/>
      </c>
      <c r="E979" s="26" t="str">
        <f>IF(A979&lt;&gt;"",IF(Qualification!I989=TRUE,IF(INDEX(codegem,MATCH(Qualification!H989,libgem,0))&lt;8000,INDEX(codegem,MATCH(Qualification!H989,libgem,0)),""),Qualification!H989),"")</f>
        <v/>
      </c>
      <c r="F979" s="26" t="str">
        <f>IF(A979&lt;&gt;"",IF(Qualification!I989=TRUE,INDEX(codegemhist,MATCH(Qualification!H989,libgem,0)),""),"")</f>
        <v/>
      </c>
      <c r="G979" s="26" t="str">
        <f>IF(A979&lt;&gt;"",IF(Qualification!I989=TRUE,IF(INDEX(codegem,MATCH(Qualification!H989,libgem,0))&gt;=8000,INDEX(codegem,MATCH(Qualification!H989,libgem,0)),""),Qualification!H989),"")</f>
        <v/>
      </c>
      <c r="H979" s="26" t="str">
        <f>IF(A979&lt;&gt;"",IF(Qualification!Y989=TRUE,INDEX(libcatidinst,MATCH(Qualification!P989,libinst,0)),""),"")</f>
        <v/>
      </c>
      <c r="I979" s="26" t="str">
        <f>IF(OR(A979="",ISBLANK(Qualification!P989)),"",IF(Qualification!Y989=TRUE,INDEX(codeinst,MATCH(Qualification!P989,libinst,0)),Qualification!P989))</f>
        <v/>
      </c>
      <c r="J979" s="26" t="str">
        <f>IF(OR(A979="",ISBLANK(Qualification!Q989)),"",IF(Qualification!Z989=TRUE,INDEX(codetform,MATCH(Qualification!Q989,libtform,0)),Qualification!Q989))</f>
        <v/>
      </c>
      <c r="K979" s="26" t="str">
        <f t="shared" si="15"/>
        <v/>
      </c>
      <c r="L979" s="104" t="str">
        <f>IF(OR(A979="",ISBLANK(Qualification!R989)),"",Qualification!R989)</f>
        <v/>
      </c>
      <c r="M979" s="50" t="str">
        <f>IF(OR(A979="",ISBLANK(Qualification!S989)),"",Qualification!S989)</f>
        <v/>
      </c>
      <c r="N979" s="50" t="str">
        <f>IF(OR(A979="",ISBLANK(Qualification!T989)),"",IF(Qualification!AC989=TRUE,INDEX(coderesult,MATCH(Qualification!T989,libresult,0)),Qualification!T989))</f>
        <v/>
      </c>
      <c r="O979" s="50" t="str">
        <f>IF(OR(A979="",ISBLANK(Qualification!U989),Qualification!U989="-"),"",IF(ISNA(MATCH(Qualification!U989,libtwolang,0)),Qualification!U989,IF(Qualification!AC989=TRUE,INDEX(codetwolang,MATCH(Qualification!U989,libtwolang,0)),Qualification!U989)))</f>
        <v/>
      </c>
      <c r="P979" s="50" t="str">
        <f>IF(OR(A979="",ISBLANK(Qualification!V989)),"",Qualification!V989)</f>
        <v/>
      </c>
    </row>
    <row r="980" spans="1:16">
      <c r="A980" s="26" t="str">
        <f>IF(Qualification!$A990&lt;&gt;"",IF(Qualification!C990&lt;&gt;"",IF(Qualification!C990="LOC.ID",CONCATENATE("LOC.",Qualification!AG$12),Qualification!C990),""),"")</f>
        <v/>
      </c>
      <c r="B980" s="51" t="str">
        <f>IF(A980&lt;&gt;"",Qualification!J990,"")</f>
        <v/>
      </c>
      <c r="C980" s="26" t="str">
        <f>IF(A980&lt;&gt;"",IF(Qualification!E990=TRUE,INDEX(codesex,MATCH(Qualification!D990,libsex,0)),Qualification!D990),"")</f>
        <v/>
      </c>
      <c r="D980" s="104" t="str">
        <f>IF(OR(A980="",ISBLANK(Qualification!F990)),"",Qualification!F990)</f>
        <v/>
      </c>
      <c r="E980" s="26" t="str">
        <f>IF(A980&lt;&gt;"",IF(Qualification!I990=TRUE,IF(INDEX(codegem,MATCH(Qualification!H990,libgem,0))&lt;8000,INDEX(codegem,MATCH(Qualification!H990,libgem,0)),""),Qualification!H990),"")</f>
        <v/>
      </c>
      <c r="F980" s="26" t="str">
        <f>IF(A980&lt;&gt;"",IF(Qualification!I990=TRUE,INDEX(codegemhist,MATCH(Qualification!H990,libgem,0)),""),"")</f>
        <v/>
      </c>
      <c r="G980" s="26" t="str">
        <f>IF(A980&lt;&gt;"",IF(Qualification!I990=TRUE,IF(INDEX(codegem,MATCH(Qualification!H990,libgem,0))&gt;=8000,INDEX(codegem,MATCH(Qualification!H990,libgem,0)),""),Qualification!H990),"")</f>
        <v/>
      </c>
      <c r="H980" s="26" t="str">
        <f>IF(A980&lt;&gt;"",IF(Qualification!Y990=TRUE,INDEX(libcatidinst,MATCH(Qualification!P990,libinst,0)),""),"")</f>
        <v/>
      </c>
      <c r="I980" s="26" t="str">
        <f>IF(OR(A980="",ISBLANK(Qualification!P990)),"",IF(Qualification!Y990=TRUE,INDEX(codeinst,MATCH(Qualification!P990,libinst,0)),Qualification!P990))</f>
        <v/>
      </c>
      <c r="J980" s="26" t="str">
        <f>IF(OR(A980="",ISBLANK(Qualification!Q990)),"",IF(Qualification!Z990=TRUE,INDEX(codetform,MATCH(Qualification!Q990,libtform,0)),Qualification!Q990))</f>
        <v/>
      </c>
      <c r="K980" s="26" t="str">
        <f t="shared" si="15"/>
        <v/>
      </c>
      <c r="L980" s="104" t="str">
        <f>IF(OR(A980="",ISBLANK(Qualification!R990)),"",Qualification!R990)</f>
        <v/>
      </c>
      <c r="M980" s="50" t="str">
        <f>IF(OR(A980="",ISBLANK(Qualification!S990)),"",Qualification!S990)</f>
        <v/>
      </c>
      <c r="N980" s="50" t="str">
        <f>IF(OR(A980="",ISBLANK(Qualification!T990)),"",IF(Qualification!AC990=TRUE,INDEX(coderesult,MATCH(Qualification!T990,libresult,0)),Qualification!T990))</f>
        <v/>
      </c>
      <c r="O980" s="50" t="str">
        <f>IF(OR(A980="",ISBLANK(Qualification!U990),Qualification!U990="-"),"",IF(ISNA(MATCH(Qualification!U990,libtwolang,0)),Qualification!U990,IF(Qualification!AC990=TRUE,INDEX(codetwolang,MATCH(Qualification!U990,libtwolang,0)),Qualification!U990)))</f>
        <v/>
      </c>
      <c r="P980" s="50" t="str">
        <f>IF(OR(A980="",ISBLANK(Qualification!V990)),"",Qualification!V990)</f>
        <v/>
      </c>
    </row>
    <row r="981" spans="1:16">
      <c r="A981" s="26" t="str">
        <f>IF(Qualification!$A991&lt;&gt;"",IF(Qualification!C991&lt;&gt;"",IF(Qualification!C991="LOC.ID",CONCATENATE("LOC.",Qualification!AG$12),Qualification!C991),""),"")</f>
        <v/>
      </c>
      <c r="B981" s="51" t="str">
        <f>IF(A981&lt;&gt;"",Qualification!J991,"")</f>
        <v/>
      </c>
      <c r="C981" s="26" t="str">
        <f>IF(A981&lt;&gt;"",IF(Qualification!E991=TRUE,INDEX(codesex,MATCH(Qualification!D991,libsex,0)),Qualification!D991),"")</f>
        <v/>
      </c>
      <c r="D981" s="104" t="str">
        <f>IF(OR(A981="",ISBLANK(Qualification!F991)),"",Qualification!F991)</f>
        <v/>
      </c>
      <c r="E981" s="26" t="str">
        <f>IF(A981&lt;&gt;"",IF(Qualification!I991=TRUE,IF(INDEX(codegem,MATCH(Qualification!H991,libgem,0))&lt;8000,INDEX(codegem,MATCH(Qualification!H991,libgem,0)),""),Qualification!H991),"")</f>
        <v/>
      </c>
      <c r="F981" s="26" t="str">
        <f>IF(A981&lt;&gt;"",IF(Qualification!I991=TRUE,INDEX(codegemhist,MATCH(Qualification!H991,libgem,0)),""),"")</f>
        <v/>
      </c>
      <c r="G981" s="26" t="str">
        <f>IF(A981&lt;&gt;"",IF(Qualification!I991=TRUE,IF(INDEX(codegem,MATCH(Qualification!H991,libgem,0))&gt;=8000,INDEX(codegem,MATCH(Qualification!H991,libgem,0)),""),Qualification!H991),"")</f>
        <v/>
      </c>
      <c r="H981" s="26" t="str">
        <f>IF(A981&lt;&gt;"",IF(Qualification!Y991=TRUE,INDEX(libcatidinst,MATCH(Qualification!P991,libinst,0)),""),"")</f>
        <v/>
      </c>
      <c r="I981" s="26" t="str">
        <f>IF(OR(A981="",ISBLANK(Qualification!P991)),"",IF(Qualification!Y991=TRUE,INDEX(codeinst,MATCH(Qualification!P991,libinst,0)),Qualification!P991))</f>
        <v/>
      </c>
      <c r="J981" s="26" t="str">
        <f>IF(OR(A981="",ISBLANK(Qualification!Q991)),"",IF(Qualification!Z991=TRUE,INDEX(codetform,MATCH(Qualification!Q991,libtform,0)),Qualification!Q991))</f>
        <v/>
      </c>
      <c r="K981" s="26" t="str">
        <f t="shared" si="15"/>
        <v/>
      </c>
      <c r="L981" s="104" t="str">
        <f>IF(OR(A981="",ISBLANK(Qualification!R991)),"",Qualification!R991)</f>
        <v/>
      </c>
      <c r="M981" s="50" t="str">
        <f>IF(OR(A981="",ISBLANK(Qualification!S991)),"",Qualification!S991)</f>
        <v/>
      </c>
      <c r="N981" s="50" t="str">
        <f>IF(OR(A981="",ISBLANK(Qualification!T991)),"",IF(Qualification!AC991=TRUE,INDEX(coderesult,MATCH(Qualification!T991,libresult,0)),Qualification!T991))</f>
        <v/>
      </c>
      <c r="O981" s="50" t="str">
        <f>IF(OR(A981="",ISBLANK(Qualification!U991),Qualification!U991="-"),"",IF(ISNA(MATCH(Qualification!U991,libtwolang,0)),Qualification!U991,IF(Qualification!AC991=TRUE,INDEX(codetwolang,MATCH(Qualification!U991,libtwolang,0)),Qualification!U991)))</f>
        <v/>
      </c>
      <c r="P981" s="50" t="str">
        <f>IF(OR(A981="",ISBLANK(Qualification!V991)),"",Qualification!V991)</f>
        <v/>
      </c>
    </row>
    <row r="982" spans="1:16">
      <c r="A982" s="26" t="str">
        <f>IF(Qualification!$A992&lt;&gt;"",IF(Qualification!C992&lt;&gt;"",IF(Qualification!C992="LOC.ID",CONCATENATE("LOC.",Qualification!AG$12),Qualification!C992),""),"")</f>
        <v/>
      </c>
      <c r="B982" s="51" t="str">
        <f>IF(A982&lt;&gt;"",Qualification!J992,"")</f>
        <v/>
      </c>
      <c r="C982" s="26" t="str">
        <f>IF(A982&lt;&gt;"",IF(Qualification!E992=TRUE,INDEX(codesex,MATCH(Qualification!D992,libsex,0)),Qualification!D992),"")</f>
        <v/>
      </c>
      <c r="D982" s="104" t="str">
        <f>IF(OR(A982="",ISBLANK(Qualification!F992)),"",Qualification!F992)</f>
        <v/>
      </c>
      <c r="E982" s="26" t="str">
        <f>IF(A982&lt;&gt;"",IF(Qualification!I992=TRUE,IF(INDEX(codegem,MATCH(Qualification!H992,libgem,0))&lt;8000,INDEX(codegem,MATCH(Qualification!H992,libgem,0)),""),Qualification!H992),"")</f>
        <v/>
      </c>
      <c r="F982" s="26" t="str">
        <f>IF(A982&lt;&gt;"",IF(Qualification!I992=TRUE,INDEX(codegemhist,MATCH(Qualification!H992,libgem,0)),""),"")</f>
        <v/>
      </c>
      <c r="G982" s="26" t="str">
        <f>IF(A982&lt;&gt;"",IF(Qualification!I992=TRUE,IF(INDEX(codegem,MATCH(Qualification!H992,libgem,0))&gt;=8000,INDEX(codegem,MATCH(Qualification!H992,libgem,0)),""),Qualification!H992),"")</f>
        <v/>
      </c>
      <c r="H982" s="26" t="str">
        <f>IF(A982&lt;&gt;"",IF(Qualification!Y992=TRUE,INDEX(libcatidinst,MATCH(Qualification!P992,libinst,0)),""),"")</f>
        <v/>
      </c>
      <c r="I982" s="26" t="str">
        <f>IF(OR(A982="",ISBLANK(Qualification!P992)),"",IF(Qualification!Y992=TRUE,INDEX(codeinst,MATCH(Qualification!P992,libinst,0)),Qualification!P992))</f>
        <v/>
      </c>
      <c r="J982" s="26" t="str">
        <f>IF(OR(A982="",ISBLANK(Qualification!Q992)),"",IF(Qualification!Z992=TRUE,INDEX(codetform,MATCH(Qualification!Q992,libtform,0)),Qualification!Q992))</f>
        <v/>
      </c>
      <c r="K982" s="26" t="str">
        <f t="shared" si="15"/>
        <v/>
      </c>
      <c r="L982" s="104" t="str">
        <f>IF(OR(A982="",ISBLANK(Qualification!R992)),"",Qualification!R992)</f>
        <v/>
      </c>
      <c r="M982" s="50" t="str">
        <f>IF(OR(A982="",ISBLANK(Qualification!S992)),"",Qualification!S992)</f>
        <v/>
      </c>
      <c r="N982" s="50" t="str">
        <f>IF(OR(A982="",ISBLANK(Qualification!T992)),"",IF(Qualification!AC992=TRUE,INDEX(coderesult,MATCH(Qualification!T992,libresult,0)),Qualification!T992))</f>
        <v/>
      </c>
      <c r="O982" s="50" t="str">
        <f>IF(OR(A982="",ISBLANK(Qualification!U992),Qualification!U992="-"),"",IF(ISNA(MATCH(Qualification!U992,libtwolang,0)),Qualification!U992,IF(Qualification!AC992=TRUE,INDEX(codetwolang,MATCH(Qualification!U992,libtwolang,0)),Qualification!U992)))</f>
        <v/>
      </c>
      <c r="P982" s="50" t="str">
        <f>IF(OR(A982="",ISBLANK(Qualification!V992)),"",Qualification!V992)</f>
        <v/>
      </c>
    </row>
    <row r="983" spans="1:16">
      <c r="A983" s="26" t="str">
        <f>IF(Qualification!$A993&lt;&gt;"",IF(Qualification!C993&lt;&gt;"",IF(Qualification!C993="LOC.ID",CONCATENATE("LOC.",Qualification!AG$12),Qualification!C993),""),"")</f>
        <v/>
      </c>
      <c r="B983" s="51" t="str">
        <f>IF(A983&lt;&gt;"",Qualification!J993,"")</f>
        <v/>
      </c>
      <c r="C983" s="26" t="str">
        <f>IF(A983&lt;&gt;"",IF(Qualification!E993=TRUE,INDEX(codesex,MATCH(Qualification!D993,libsex,0)),Qualification!D993),"")</f>
        <v/>
      </c>
      <c r="D983" s="104" t="str">
        <f>IF(OR(A983="",ISBLANK(Qualification!F993)),"",Qualification!F993)</f>
        <v/>
      </c>
      <c r="E983" s="26" t="str">
        <f>IF(A983&lt;&gt;"",IF(Qualification!I993=TRUE,IF(INDEX(codegem,MATCH(Qualification!H993,libgem,0))&lt;8000,INDEX(codegem,MATCH(Qualification!H993,libgem,0)),""),Qualification!H993),"")</f>
        <v/>
      </c>
      <c r="F983" s="26" t="str">
        <f>IF(A983&lt;&gt;"",IF(Qualification!I993=TRUE,INDEX(codegemhist,MATCH(Qualification!H993,libgem,0)),""),"")</f>
        <v/>
      </c>
      <c r="G983" s="26" t="str">
        <f>IF(A983&lt;&gt;"",IF(Qualification!I993=TRUE,IF(INDEX(codegem,MATCH(Qualification!H993,libgem,0))&gt;=8000,INDEX(codegem,MATCH(Qualification!H993,libgem,0)),""),Qualification!H993),"")</f>
        <v/>
      </c>
      <c r="H983" s="26" t="str">
        <f>IF(A983&lt;&gt;"",IF(Qualification!Y993=TRUE,INDEX(libcatidinst,MATCH(Qualification!P993,libinst,0)),""),"")</f>
        <v/>
      </c>
      <c r="I983" s="26" t="str">
        <f>IF(OR(A983="",ISBLANK(Qualification!P993)),"",IF(Qualification!Y993=TRUE,INDEX(codeinst,MATCH(Qualification!P993,libinst,0)),Qualification!P993))</f>
        <v/>
      </c>
      <c r="J983" s="26" t="str">
        <f>IF(OR(A983="",ISBLANK(Qualification!Q993)),"",IF(Qualification!Z993=TRUE,INDEX(codetform,MATCH(Qualification!Q993,libtform,0)),Qualification!Q993))</f>
        <v/>
      </c>
      <c r="K983" s="26" t="str">
        <f t="shared" si="15"/>
        <v/>
      </c>
      <c r="L983" s="104" t="str">
        <f>IF(OR(A983="",ISBLANK(Qualification!R993)),"",Qualification!R993)</f>
        <v/>
      </c>
      <c r="M983" s="50" t="str">
        <f>IF(OR(A983="",ISBLANK(Qualification!S993)),"",Qualification!S993)</f>
        <v/>
      </c>
      <c r="N983" s="50" t="str">
        <f>IF(OR(A983="",ISBLANK(Qualification!T993)),"",IF(Qualification!AC993=TRUE,INDEX(coderesult,MATCH(Qualification!T993,libresult,0)),Qualification!T993))</f>
        <v/>
      </c>
      <c r="O983" s="50" t="str">
        <f>IF(OR(A983="",ISBLANK(Qualification!U993),Qualification!U993="-"),"",IF(ISNA(MATCH(Qualification!U993,libtwolang,0)),Qualification!U993,IF(Qualification!AC993=TRUE,INDEX(codetwolang,MATCH(Qualification!U993,libtwolang,0)),Qualification!U993)))</f>
        <v/>
      </c>
      <c r="P983" s="50" t="str">
        <f>IF(OR(A983="",ISBLANK(Qualification!V993)),"",Qualification!V993)</f>
        <v/>
      </c>
    </row>
    <row r="984" spans="1:16">
      <c r="A984" s="26" t="str">
        <f>IF(Qualification!$A994&lt;&gt;"",IF(Qualification!C994&lt;&gt;"",IF(Qualification!C994="LOC.ID",CONCATENATE("LOC.",Qualification!AG$12),Qualification!C994),""),"")</f>
        <v/>
      </c>
      <c r="B984" s="51" t="str">
        <f>IF(A984&lt;&gt;"",Qualification!J994,"")</f>
        <v/>
      </c>
      <c r="C984" s="26" t="str">
        <f>IF(A984&lt;&gt;"",IF(Qualification!E994=TRUE,INDEX(codesex,MATCH(Qualification!D994,libsex,0)),Qualification!D994),"")</f>
        <v/>
      </c>
      <c r="D984" s="104" t="str">
        <f>IF(OR(A984="",ISBLANK(Qualification!F994)),"",Qualification!F994)</f>
        <v/>
      </c>
      <c r="E984" s="26" t="str">
        <f>IF(A984&lt;&gt;"",IF(Qualification!I994=TRUE,IF(INDEX(codegem,MATCH(Qualification!H994,libgem,0))&lt;8000,INDEX(codegem,MATCH(Qualification!H994,libgem,0)),""),Qualification!H994),"")</f>
        <v/>
      </c>
      <c r="F984" s="26" t="str">
        <f>IF(A984&lt;&gt;"",IF(Qualification!I994=TRUE,INDEX(codegemhist,MATCH(Qualification!H994,libgem,0)),""),"")</f>
        <v/>
      </c>
      <c r="G984" s="26" t="str">
        <f>IF(A984&lt;&gt;"",IF(Qualification!I994=TRUE,IF(INDEX(codegem,MATCH(Qualification!H994,libgem,0))&gt;=8000,INDEX(codegem,MATCH(Qualification!H994,libgem,0)),""),Qualification!H994),"")</f>
        <v/>
      </c>
      <c r="H984" s="26" t="str">
        <f>IF(A984&lt;&gt;"",IF(Qualification!Y994=TRUE,INDEX(libcatidinst,MATCH(Qualification!P994,libinst,0)),""),"")</f>
        <v/>
      </c>
      <c r="I984" s="26" t="str">
        <f>IF(OR(A984="",ISBLANK(Qualification!P994)),"",IF(Qualification!Y994=TRUE,INDEX(codeinst,MATCH(Qualification!P994,libinst,0)),Qualification!P994))</f>
        <v/>
      </c>
      <c r="J984" s="26" t="str">
        <f>IF(OR(A984="",ISBLANK(Qualification!Q994)),"",IF(Qualification!Z994=TRUE,INDEX(codetform,MATCH(Qualification!Q994,libtform,0)),Qualification!Q994))</f>
        <v/>
      </c>
      <c r="K984" s="26" t="str">
        <f t="shared" si="15"/>
        <v/>
      </c>
      <c r="L984" s="104" t="str">
        <f>IF(OR(A984="",ISBLANK(Qualification!R994)),"",Qualification!R994)</f>
        <v/>
      </c>
      <c r="M984" s="50" t="str">
        <f>IF(OR(A984="",ISBLANK(Qualification!S994)),"",Qualification!S994)</f>
        <v/>
      </c>
      <c r="N984" s="50" t="str">
        <f>IF(OR(A984="",ISBLANK(Qualification!T994)),"",IF(Qualification!AC994=TRUE,INDEX(coderesult,MATCH(Qualification!T994,libresult,0)),Qualification!T994))</f>
        <v/>
      </c>
      <c r="O984" s="50" t="str">
        <f>IF(OR(A984="",ISBLANK(Qualification!U994),Qualification!U994="-"),"",IF(ISNA(MATCH(Qualification!U994,libtwolang,0)),Qualification!U994,IF(Qualification!AC994=TRUE,INDEX(codetwolang,MATCH(Qualification!U994,libtwolang,0)),Qualification!U994)))</f>
        <v/>
      </c>
      <c r="P984" s="50" t="str">
        <f>IF(OR(A984="",ISBLANK(Qualification!V994)),"",Qualification!V994)</f>
        <v/>
      </c>
    </row>
    <row r="985" spans="1:16">
      <c r="A985" s="26" t="str">
        <f>IF(Qualification!$A995&lt;&gt;"",IF(Qualification!C995&lt;&gt;"",IF(Qualification!C995="LOC.ID",CONCATENATE("LOC.",Qualification!AG$12),Qualification!C995),""),"")</f>
        <v/>
      </c>
      <c r="B985" s="51" t="str">
        <f>IF(A985&lt;&gt;"",Qualification!J995,"")</f>
        <v/>
      </c>
      <c r="C985" s="26" t="str">
        <f>IF(A985&lt;&gt;"",IF(Qualification!E995=TRUE,INDEX(codesex,MATCH(Qualification!D995,libsex,0)),Qualification!D995),"")</f>
        <v/>
      </c>
      <c r="D985" s="104" t="str">
        <f>IF(OR(A985="",ISBLANK(Qualification!F995)),"",Qualification!F995)</f>
        <v/>
      </c>
      <c r="E985" s="26" t="str">
        <f>IF(A985&lt;&gt;"",IF(Qualification!I995=TRUE,IF(INDEX(codegem,MATCH(Qualification!H995,libgem,0))&lt;8000,INDEX(codegem,MATCH(Qualification!H995,libgem,0)),""),Qualification!H995),"")</f>
        <v/>
      </c>
      <c r="F985" s="26" t="str">
        <f>IF(A985&lt;&gt;"",IF(Qualification!I995=TRUE,INDEX(codegemhist,MATCH(Qualification!H995,libgem,0)),""),"")</f>
        <v/>
      </c>
      <c r="G985" s="26" t="str">
        <f>IF(A985&lt;&gt;"",IF(Qualification!I995=TRUE,IF(INDEX(codegem,MATCH(Qualification!H995,libgem,0))&gt;=8000,INDEX(codegem,MATCH(Qualification!H995,libgem,0)),""),Qualification!H995),"")</f>
        <v/>
      </c>
      <c r="H985" s="26" t="str">
        <f>IF(A985&lt;&gt;"",IF(Qualification!Y995=TRUE,INDEX(libcatidinst,MATCH(Qualification!P995,libinst,0)),""),"")</f>
        <v/>
      </c>
      <c r="I985" s="26" t="str">
        <f>IF(OR(A985="",ISBLANK(Qualification!P995)),"",IF(Qualification!Y995=TRUE,INDEX(codeinst,MATCH(Qualification!P995,libinst,0)),Qualification!P995))</f>
        <v/>
      </c>
      <c r="J985" s="26" t="str">
        <f>IF(OR(A985="",ISBLANK(Qualification!Q995)),"",IF(Qualification!Z995=TRUE,INDEX(codetform,MATCH(Qualification!Q995,libtform,0)),Qualification!Q995))</f>
        <v/>
      </c>
      <c r="K985" s="26" t="str">
        <f t="shared" si="15"/>
        <v/>
      </c>
      <c r="L985" s="104" t="str">
        <f>IF(OR(A985="",ISBLANK(Qualification!R995)),"",Qualification!R995)</f>
        <v/>
      </c>
      <c r="M985" s="50" t="str">
        <f>IF(OR(A985="",ISBLANK(Qualification!S995)),"",Qualification!S995)</f>
        <v/>
      </c>
      <c r="N985" s="50" t="str">
        <f>IF(OR(A985="",ISBLANK(Qualification!T995)),"",IF(Qualification!AC995=TRUE,INDEX(coderesult,MATCH(Qualification!T995,libresult,0)),Qualification!T995))</f>
        <v/>
      </c>
      <c r="O985" s="50" t="str">
        <f>IF(OR(A985="",ISBLANK(Qualification!U995),Qualification!U995="-"),"",IF(ISNA(MATCH(Qualification!U995,libtwolang,0)),Qualification!U995,IF(Qualification!AC995=TRUE,INDEX(codetwolang,MATCH(Qualification!U995,libtwolang,0)),Qualification!U995)))</f>
        <v/>
      </c>
      <c r="P985" s="50" t="str">
        <f>IF(OR(A985="",ISBLANK(Qualification!V995)),"",Qualification!V995)</f>
        <v/>
      </c>
    </row>
    <row r="986" spans="1:16">
      <c r="A986" s="26" t="str">
        <f>IF(Qualification!$A996&lt;&gt;"",IF(Qualification!C996&lt;&gt;"",IF(Qualification!C996="LOC.ID",CONCATENATE("LOC.",Qualification!AG$12),Qualification!C996),""),"")</f>
        <v/>
      </c>
      <c r="B986" s="51" t="str">
        <f>IF(A986&lt;&gt;"",Qualification!J996,"")</f>
        <v/>
      </c>
      <c r="C986" s="26" t="str">
        <f>IF(A986&lt;&gt;"",IF(Qualification!E996=TRUE,INDEX(codesex,MATCH(Qualification!D996,libsex,0)),Qualification!D996),"")</f>
        <v/>
      </c>
      <c r="D986" s="104" t="str">
        <f>IF(OR(A986="",ISBLANK(Qualification!F996)),"",Qualification!F996)</f>
        <v/>
      </c>
      <c r="E986" s="26" t="str">
        <f>IF(A986&lt;&gt;"",IF(Qualification!I996=TRUE,IF(INDEX(codegem,MATCH(Qualification!H996,libgem,0))&lt;8000,INDEX(codegem,MATCH(Qualification!H996,libgem,0)),""),Qualification!H996),"")</f>
        <v/>
      </c>
      <c r="F986" s="26" t="str">
        <f>IF(A986&lt;&gt;"",IF(Qualification!I996=TRUE,INDEX(codegemhist,MATCH(Qualification!H996,libgem,0)),""),"")</f>
        <v/>
      </c>
      <c r="G986" s="26" t="str">
        <f>IF(A986&lt;&gt;"",IF(Qualification!I996=TRUE,IF(INDEX(codegem,MATCH(Qualification!H996,libgem,0))&gt;=8000,INDEX(codegem,MATCH(Qualification!H996,libgem,0)),""),Qualification!H996),"")</f>
        <v/>
      </c>
      <c r="H986" s="26" t="str">
        <f>IF(A986&lt;&gt;"",IF(Qualification!Y996=TRUE,INDEX(libcatidinst,MATCH(Qualification!P996,libinst,0)),""),"")</f>
        <v/>
      </c>
      <c r="I986" s="26" t="str">
        <f>IF(OR(A986="",ISBLANK(Qualification!P996)),"",IF(Qualification!Y996=TRUE,INDEX(codeinst,MATCH(Qualification!P996,libinst,0)),Qualification!P996))</f>
        <v/>
      </c>
      <c r="J986" s="26" t="str">
        <f>IF(OR(A986="",ISBLANK(Qualification!Q996)),"",IF(Qualification!Z996=TRUE,INDEX(codetform,MATCH(Qualification!Q996,libtform,0)),Qualification!Q996))</f>
        <v/>
      </c>
      <c r="K986" s="26" t="str">
        <f t="shared" si="15"/>
        <v/>
      </c>
      <c r="L986" s="104" t="str">
        <f>IF(OR(A986="",ISBLANK(Qualification!R996)),"",Qualification!R996)</f>
        <v/>
      </c>
      <c r="M986" s="50" t="str">
        <f>IF(OR(A986="",ISBLANK(Qualification!S996)),"",Qualification!S996)</f>
        <v/>
      </c>
      <c r="N986" s="50" t="str">
        <f>IF(OR(A986="",ISBLANK(Qualification!T996)),"",IF(Qualification!AC996=TRUE,INDEX(coderesult,MATCH(Qualification!T996,libresult,0)),Qualification!T996))</f>
        <v/>
      </c>
      <c r="O986" s="50" t="str">
        <f>IF(OR(A986="",ISBLANK(Qualification!U996),Qualification!U996="-"),"",IF(ISNA(MATCH(Qualification!U996,libtwolang,0)),Qualification!U996,IF(Qualification!AC996=TRUE,INDEX(codetwolang,MATCH(Qualification!U996,libtwolang,0)),Qualification!U996)))</f>
        <v/>
      </c>
      <c r="P986" s="50" t="str">
        <f>IF(OR(A986="",ISBLANK(Qualification!V996)),"",Qualification!V996)</f>
        <v/>
      </c>
    </row>
    <row r="987" spans="1:16">
      <c r="A987" s="26" t="str">
        <f>IF(Qualification!$A997&lt;&gt;"",IF(Qualification!C997&lt;&gt;"",IF(Qualification!C997="LOC.ID",CONCATENATE("LOC.",Qualification!AG$12),Qualification!C997),""),"")</f>
        <v/>
      </c>
      <c r="B987" s="51" t="str">
        <f>IF(A987&lt;&gt;"",Qualification!J997,"")</f>
        <v/>
      </c>
      <c r="C987" s="26" t="str">
        <f>IF(A987&lt;&gt;"",IF(Qualification!E997=TRUE,INDEX(codesex,MATCH(Qualification!D997,libsex,0)),Qualification!D997),"")</f>
        <v/>
      </c>
      <c r="D987" s="104" t="str">
        <f>IF(OR(A987="",ISBLANK(Qualification!F997)),"",Qualification!F997)</f>
        <v/>
      </c>
      <c r="E987" s="26" t="str">
        <f>IF(A987&lt;&gt;"",IF(Qualification!I997=TRUE,IF(INDEX(codegem,MATCH(Qualification!H997,libgem,0))&lt;8000,INDEX(codegem,MATCH(Qualification!H997,libgem,0)),""),Qualification!H997),"")</f>
        <v/>
      </c>
      <c r="F987" s="26" t="str">
        <f>IF(A987&lt;&gt;"",IF(Qualification!I997=TRUE,INDEX(codegemhist,MATCH(Qualification!H997,libgem,0)),""),"")</f>
        <v/>
      </c>
      <c r="G987" s="26" t="str">
        <f>IF(A987&lt;&gt;"",IF(Qualification!I997=TRUE,IF(INDEX(codegem,MATCH(Qualification!H997,libgem,0))&gt;=8000,INDEX(codegem,MATCH(Qualification!H997,libgem,0)),""),Qualification!H997),"")</f>
        <v/>
      </c>
      <c r="H987" s="26" t="str">
        <f>IF(A987&lt;&gt;"",IF(Qualification!Y997=TRUE,INDEX(libcatidinst,MATCH(Qualification!P997,libinst,0)),""),"")</f>
        <v/>
      </c>
      <c r="I987" s="26" t="str">
        <f>IF(OR(A987="",ISBLANK(Qualification!P997)),"",IF(Qualification!Y997=TRUE,INDEX(codeinst,MATCH(Qualification!P997,libinst,0)),Qualification!P997))</f>
        <v/>
      </c>
      <c r="J987" s="26" t="str">
        <f>IF(OR(A987="",ISBLANK(Qualification!Q997)),"",IF(Qualification!Z997=TRUE,INDEX(codetform,MATCH(Qualification!Q997,libtform,0)),Qualification!Q997))</f>
        <v/>
      </c>
      <c r="K987" s="26" t="str">
        <f t="shared" si="15"/>
        <v/>
      </c>
      <c r="L987" s="104" t="str">
        <f>IF(OR(A987="",ISBLANK(Qualification!R997)),"",Qualification!R997)</f>
        <v/>
      </c>
      <c r="M987" s="50" t="str">
        <f>IF(OR(A987="",ISBLANK(Qualification!S997)),"",Qualification!S997)</f>
        <v/>
      </c>
      <c r="N987" s="50" t="str">
        <f>IF(OR(A987="",ISBLANK(Qualification!T997)),"",IF(Qualification!AC997=TRUE,INDEX(coderesult,MATCH(Qualification!T997,libresult,0)),Qualification!T997))</f>
        <v/>
      </c>
      <c r="O987" s="50" t="str">
        <f>IF(OR(A987="",ISBLANK(Qualification!U997),Qualification!U997="-"),"",IF(ISNA(MATCH(Qualification!U997,libtwolang,0)),Qualification!U997,IF(Qualification!AC997=TRUE,INDEX(codetwolang,MATCH(Qualification!U997,libtwolang,0)),Qualification!U997)))</f>
        <v/>
      </c>
      <c r="P987" s="50" t="str">
        <f>IF(OR(A987="",ISBLANK(Qualification!V997)),"",Qualification!V997)</f>
        <v/>
      </c>
    </row>
    <row r="988" spans="1:16">
      <c r="A988" s="26" t="str">
        <f>IF(Qualification!$A998&lt;&gt;"",IF(Qualification!C998&lt;&gt;"",IF(Qualification!C998="LOC.ID",CONCATENATE("LOC.",Qualification!AG$12),Qualification!C998),""),"")</f>
        <v/>
      </c>
      <c r="B988" s="51" t="str">
        <f>IF(A988&lt;&gt;"",Qualification!J998,"")</f>
        <v/>
      </c>
      <c r="C988" s="26" t="str">
        <f>IF(A988&lt;&gt;"",IF(Qualification!E998=TRUE,INDEX(codesex,MATCH(Qualification!D998,libsex,0)),Qualification!D998),"")</f>
        <v/>
      </c>
      <c r="D988" s="104" t="str">
        <f>IF(OR(A988="",ISBLANK(Qualification!F998)),"",Qualification!F998)</f>
        <v/>
      </c>
      <c r="E988" s="26" t="str">
        <f>IF(A988&lt;&gt;"",IF(Qualification!I998=TRUE,IF(INDEX(codegem,MATCH(Qualification!H998,libgem,0))&lt;8000,INDEX(codegem,MATCH(Qualification!H998,libgem,0)),""),Qualification!H998),"")</f>
        <v/>
      </c>
      <c r="F988" s="26" t="str">
        <f>IF(A988&lt;&gt;"",IF(Qualification!I998=TRUE,INDEX(codegemhist,MATCH(Qualification!H998,libgem,0)),""),"")</f>
        <v/>
      </c>
      <c r="G988" s="26" t="str">
        <f>IF(A988&lt;&gt;"",IF(Qualification!I998=TRUE,IF(INDEX(codegem,MATCH(Qualification!H998,libgem,0))&gt;=8000,INDEX(codegem,MATCH(Qualification!H998,libgem,0)),""),Qualification!H998),"")</f>
        <v/>
      </c>
      <c r="H988" s="26" t="str">
        <f>IF(A988&lt;&gt;"",IF(Qualification!Y998=TRUE,INDEX(libcatidinst,MATCH(Qualification!P998,libinst,0)),""),"")</f>
        <v/>
      </c>
      <c r="I988" s="26" t="str">
        <f>IF(OR(A988="",ISBLANK(Qualification!P998)),"",IF(Qualification!Y998=TRUE,INDEX(codeinst,MATCH(Qualification!P998,libinst,0)),Qualification!P998))</f>
        <v/>
      </c>
      <c r="J988" s="26" t="str">
        <f>IF(OR(A988="",ISBLANK(Qualification!Q998)),"",IF(Qualification!Z998=TRUE,INDEX(codetform,MATCH(Qualification!Q998,libtform,0)),Qualification!Q998))</f>
        <v/>
      </c>
      <c r="K988" s="26" t="str">
        <f t="shared" si="15"/>
        <v/>
      </c>
      <c r="L988" s="104" t="str">
        <f>IF(OR(A988="",ISBLANK(Qualification!R998)),"",Qualification!R998)</f>
        <v/>
      </c>
      <c r="M988" s="50" t="str">
        <f>IF(OR(A988="",ISBLANK(Qualification!S998)),"",Qualification!S998)</f>
        <v/>
      </c>
      <c r="N988" s="50" t="str">
        <f>IF(OR(A988="",ISBLANK(Qualification!T998)),"",IF(Qualification!AC998=TRUE,INDEX(coderesult,MATCH(Qualification!T998,libresult,0)),Qualification!T998))</f>
        <v/>
      </c>
      <c r="O988" s="50" t="str">
        <f>IF(OR(A988="",ISBLANK(Qualification!U998),Qualification!U998="-"),"",IF(ISNA(MATCH(Qualification!U998,libtwolang,0)),Qualification!U998,IF(Qualification!AC998=TRUE,INDEX(codetwolang,MATCH(Qualification!U998,libtwolang,0)),Qualification!U998)))</f>
        <v/>
      </c>
      <c r="P988" s="50" t="str">
        <f>IF(OR(A988="",ISBLANK(Qualification!V998)),"",Qualification!V998)</f>
        <v/>
      </c>
    </row>
    <row r="989" spans="1:16">
      <c r="A989" s="26" t="str">
        <f>IF(Qualification!$A999&lt;&gt;"",IF(Qualification!C999&lt;&gt;"",IF(Qualification!C999="LOC.ID",CONCATENATE("LOC.",Qualification!AG$12),Qualification!C999),""),"")</f>
        <v/>
      </c>
      <c r="B989" s="51" t="str">
        <f>IF(A989&lt;&gt;"",Qualification!J999,"")</f>
        <v/>
      </c>
      <c r="C989" s="26" t="str">
        <f>IF(A989&lt;&gt;"",IF(Qualification!E999=TRUE,INDEX(codesex,MATCH(Qualification!D999,libsex,0)),Qualification!D999),"")</f>
        <v/>
      </c>
      <c r="D989" s="104" t="str">
        <f>IF(OR(A989="",ISBLANK(Qualification!F999)),"",Qualification!F999)</f>
        <v/>
      </c>
      <c r="E989" s="26" t="str">
        <f>IF(A989&lt;&gt;"",IF(Qualification!I999=TRUE,IF(INDEX(codegem,MATCH(Qualification!H999,libgem,0))&lt;8000,INDEX(codegem,MATCH(Qualification!H999,libgem,0)),""),Qualification!H999),"")</f>
        <v/>
      </c>
      <c r="F989" s="26" t="str">
        <f>IF(A989&lt;&gt;"",IF(Qualification!I999=TRUE,INDEX(codegemhist,MATCH(Qualification!H999,libgem,0)),""),"")</f>
        <v/>
      </c>
      <c r="G989" s="26" t="str">
        <f>IF(A989&lt;&gt;"",IF(Qualification!I999=TRUE,IF(INDEX(codegem,MATCH(Qualification!H999,libgem,0))&gt;=8000,INDEX(codegem,MATCH(Qualification!H999,libgem,0)),""),Qualification!H999),"")</f>
        <v/>
      </c>
      <c r="H989" s="26" t="str">
        <f>IF(A989&lt;&gt;"",IF(Qualification!Y999=TRUE,INDEX(libcatidinst,MATCH(Qualification!P999,libinst,0)),""),"")</f>
        <v/>
      </c>
      <c r="I989" s="26" t="str">
        <f>IF(OR(A989="",ISBLANK(Qualification!P999)),"",IF(Qualification!Y999=TRUE,INDEX(codeinst,MATCH(Qualification!P999,libinst,0)),Qualification!P999))</f>
        <v/>
      </c>
      <c r="J989" s="26" t="str">
        <f>IF(OR(A989="",ISBLANK(Qualification!Q999)),"",IF(Qualification!Z999=TRUE,INDEX(codetform,MATCH(Qualification!Q999,libtform,0)),Qualification!Q999))</f>
        <v/>
      </c>
      <c r="K989" s="26" t="str">
        <f t="shared" si="15"/>
        <v/>
      </c>
      <c r="L989" s="104" t="str">
        <f>IF(OR(A989="",ISBLANK(Qualification!R999)),"",Qualification!R999)</f>
        <v/>
      </c>
      <c r="M989" s="50" t="str">
        <f>IF(OR(A989="",ISBLANK(Qualification!S999)),"",Qualification!S999)</f>
        <v/>
      </c>
      <c r="N989" s="50" t="str">
        <f>IF(OR(A989="",ISBLANK(Qualification!T999)),"",IF(Qualification!AC999=TRUE,INDEX(coderesult,MATCH(Qualification!T999,libresult,0)),Qualification!T999))</f>
        <v/>
      </c>
      <c r="O989" s="50" t="str">
        <f>IF(OR(A989="",ISBLANK(Qualification!U999),Qualification!U999="-"),"",IF(ISNA(MATCH(Qualification!U999,libtwolang,0)),Qualification!U999,IF(Qualification!AC999=TRUE,INDEX(codetwolang,MATCH(Qualification!U999,libtwolang,0)),Qualification!U999)))</f>
        <v/>
      </c>
      <c r="P989" s="50" t="str">
        <f>IF(OR(A989="",ISBLANK(Qualification!V999)),"",Qualification!V999)</f>
        <v/>
      </c>
    </row>
    <row r="990" spans="1:16">
      <c r="A990" s="26" t="str">
        <f>IF(Qualification!$A1000&lt;&gt;"",IF(Qualification!C1000&lt;&gt;"",IF(Qualification!C1000="LOC.ID",CONCATENATE("LOC.",Qualification!AG$12),Qualification!C1000),""),"")</f>
        <v/>
      </c>
      <c r="B990" s="51" t="str">
        <f>IF(A990&lt;&gt;"",Qualification!J1000,"")</f>
        <v/>
      </c>
      <c r="C990" s="26" t="str">
        <f>IF(A990&lt;&gt;"",IF(Qualification!E1000=TRUE,INDEX(codesex,MATCH(Qualification!D1000,libsex,0)),Qualification!D1000),"")</f>
        <v/>
      </c>
      <c r="D990" s="104" t="str">
        <f>IF(OR(A990="",ISBLANK(Qualification!F1000)),"",Qualification!F1000)</f>
        <v/>
      </c>
      <c r="E990" s="26" t="str">
        <f>IF(A990&lt;&gt;"",IF(Qualification!I1000=TRUE,IF(INDEX(codegem,MATCH(Qualification!H1000,libgem,0))&lt;8000,INDEX(codegem,MATCH(Qualification!H1000,libgem,0)),""),Qualification!H1000),"")</f>
        <v/>
      </c>
      <c r="F990" s="26" t="str">
        <f>IF(A990&lt;&gt;"",IF(Qualification!I1000=TRUE,INDEX(codegemhist,MATCH(Qualification!H1000,libgem,0)),""),"")</f>
        <v/>
      </c>
      <c r="G990" s="26" t="str">
        <f>IF(A990&lt;&gt;"",IF(Qualification!I1000=TRUE,IF(INDEX(codegem,MATCH(Qualification!H1000,libgem,0))&gt;=8000,INDEX(codegem,MATCH(Qualification!H1000,libgem,0)),""),Qualification!H1000),"")</f>
        <v/>
      </c>
      <c r="H990" s="26" t="str">
        <f>IF(A990&lt;&gt;"",IF(Qualification!Y1000=TRUE,INDEX(libcatidinst,MATCH(Qualification!P1000,libinst,0)),""),"")</f>
        <v/>
      </c>
      <c r="I990" s="26" t="str">
        <f>IF(OR(A990="",ISBLANK(Qualification!P1000)),"",IF(Qualification!Y1000=TRUE,INDEX(codeinst,MATCH(Qualification!P1000,libinst,0)),Qualification!P1000))</f>
        <v/>
      </c>
      <c r="J990" s="26" t="str">
        <f>IF(OR(A990="",ISBLANK(Qualification!Q1000)),"",IF(Qualification!Z1000=TRUE,INDEX(codetform,MATCH(Qualification!Q1000,libtform,0)),Qualification!Q1000))</f>
        <v/>
      </c>
      <c r="K990" s="26" t="str">
        <f t="shared" si="15"/>
        <v/>
      </c>
      <c r="L990" s="104" t="str">
        <f>IF(OR(A990="",ISBLANK(Qualification!R1000)),"",Qualification!R1000)</f>
        <v/>
      </c>
      <c r="M990" s="50" t="str">
        <f>IF(OR(A990="",ISBLANK(Qualification!S1000)),"",Qualification!S1000)</f>
        <v/>
      </c>
      <c r="N990" s="50" t="str">
        <f>IF(OR(A990="",ISBLANK(Qualification!T1000)),"",IF(Qualification!AC1000=TRUE,INDEX(coderesult,MATCH(Qualification!T1000,libresult,0)),Qualification!T1000))</f>
        <v/>
      </c>
      <c r="O990" s="50" t="str">
        <f>IF(OR(A990="",ISBLANK(Qualification!U1000),Qualification!U1000="-"),"",IF(ISNA(MATCH(Qualification!U1000,libtwolang,0)),Qualification!U1000,IF(Qualification!AC1000=TRUE,INDEX(codetwolang,MATCH(Qualification!U1000,libtwolang,0)),Qualification!U1000)))</f>
        <v/>
      </c>
      <c r="P990" s="50" t="str">
        <f>IF(OR(A990="",ISBLANK(Qualification!V1000)),"",Qualification!V1000)</f>
        <v/>
      </c>
    </row>
    <row r="991" spans="1:16">
      <c r="A991" s="26" t="str">
        <f>IF(Qualification!$A1001&lt;&gt;"",IF(Qualification!C1001&lt;&gt;"",IF(Qualification!C1001="LOC.ID",CONCATENATE("LOC.",Qualification!AG$12),Qualification!C1001),""),"")</f>
        <v/>
      </c>
      <c r="B991" s="51" t="str">
        <f>IF(A991&lt;&gt;"",Qualification!J1001,"")</f>
        <v/>
      </c>
      <c r="C991" s="26" t="str">
        <f>IF(A991&lt;&gt;"",IF(Qualification!E1001=TRUE,INDEX(codesex,MATCH(Qualification!D1001,libsex,0)),Qualification!D1001),"")</f>
        <v/>
      </c>
      <c r="D991" s="104" t="str">
        <f>IF(OR(A991="",ISBLANK(Qualification!F1001)),"",Qualification!F1001)</f>
        <v/>
      </c>
      <c r="E991" s="26" t="str">
        <f>IF(A991&lt;&gt;"",IF(Qualification!I1001=TRUE,IF(INDEX(codegem,MATCH(Qualification!H1001,libgem,0))&lt;8000,INDEX(codegem,MATCH(Qualification!H1001,libgem,0)),""),Qualification!H1001),"")</f>
        <v/>
      </c>
      <c r="F991" s="26" t="str">
        <f>IF(A991&lt;&gt;"",IF(Qualification!I1001=TRUE,INDEX(codegemhist,MATCH(Qualification!H1001,libgem,0)),""),"")</f>
        <v/>
      </c>
      <c r="G991" s="26" t="str">
        <f>IF(A991&lt;&gt;"",IF(Qualification!I1001=TRUE,IF(INDEX(codegem,MATCH(Qualification!H1001,libgem,0))&gt;=8000,INDEX(codegem,MATCH(Qualification!H1001,libgem,0)),""),Qualification!H1001),"")</f>
        <v/>
      </c>
      <c r="H991" s="26" t="str">
        <f>IF(A991&lt;&gt;"",IF(Qualification!Y1001=TRUE,INDEX(libcatidinst,MATCH(Qualification!P1001,libinst,0)),""),"")</f>
        <v/>
      </c>
      <c r="I991" s="26" t="str">
        <f>IF(OR(A991="",ISBLANK(Qualification!P1001)),"",IF(Qualification!Y1001=TRUE,INDEX(codeinst,MATCH(Qualification!P1001,libinst,0)),Qualification!P1001))</f>
        <v/>
      </c>
      <c r="J991" s="26" t="str">
        <f>IF(OR(A991="",ISBLANK(Qualification!Q1001)),"",IF(Qualification!Z1001=TRUE,INDEX(codetform,MATCH(Qualification!Q1001,libtform,0)),Qualification!Q1001))</f>
        <v/>
      </c>
      <c r="K991" s="26" t="str">
        <f t="shared" si="15"/>
        <v/>
      </c>
      <c r="L991" s="104" t="str">
        <f>IF(OR(A991="",ISBLANK(Qualification!R1001)),"",Qualification!R1001)</f>
        <v/>
      </c>
      <c r="M991" s="50" t="str">
        <f>IF(OR(A991="",ISBLANK(Qualification!S1001)),"",Qualification!S1001)</f>
        <v/>
      </c>
      <c r="N991" s="50" t="str">
        <f>IF(OR(A991="",ISBLANK(Qualification!T1001)),"",IF(Qualification!AC1001=TRUE,INDEX(coderesult,MATCH(Qualification!T1001,libresult,0)),Qualification!T1001))</f>
        <v/>
      </c>
      <c r="O991" s="50" t="str">
        <f>IF(OR(A991="",ISBLANK(Qualification!U1001),Qualification!U1001="-"),"",IF(ISNA(MATCH(Qualification!U1001,libtwolang,0)),Qualification!U1001,IF(Qualification!AC1001=TRUE,INDEX(codetwolang,MATCH(Qualification!U1001,libtwolang,0)),Qualification!U1001)))</f>
        <v/>
      </c>
      <c r="P991" s="50" t="str">
        <f>IF(OR(A991="",ISBLANK(Qualification!V1001)),"",Qualification!V1001)</f>
        <v/>
      </c>
    </row>
    <row r="992" spans="1:16">
      <c r="A992" s="26" t="str">
        <f>IF(Qualification!$A1002&lt;&gt;"",IF(Qualification!C1002&lt;&gt;"",IF(Qualification!C1002="LOC.ID",CONCATENATE("LOC.",Qualification!AG$12),Qualification!C1002),""),"")</f>
        <v/>
      </c>
      <c r="B992" s="51" t="str">
        <f>IF(A992&lt;&gt;"",Qualification!J1002,"")</f>
        <v/>
      </c>
      <c r="C992" s="26" t="str">
        <f>IF(A992&lt;&gt;"",IF(Qualification!E1002=TRUE,INDEX(codesex,MATCH(Qualification!D1002,libsex,0)),Qualification!D1002),"")</f>
        <v/>
      </c>
      <c r="D992" s="104" t="str">
        <f>IF(OR(A992="",ISBLANK(Qualification!F1002)),"",Qualification!F1002)</f>
        <v/>
      </c>
      <c r="E992" s="26" t="str">
        <f>IF(A992&lt;&gt;"",IF(Qualification!I1002=TRUE,IF(INDEX(codegem,MATCH(Qualification!H1002,libgem,0))&lt;8000,INDEX(codegem,MATCH(Qualification!H1002,libgem,0)),""),Qualification!H1002),"")</f>
        <v/>
      </c>
      <c r="F992" s="26" t="str">
        <f>IF(A992&lt;&gt;"",IF(Qualification!I1002=TRUE,INDEX(codegemhist,MATCH(Qualification!H1002,libgem,0)),""),"")</f>
        <v/>
      </c>
      <c r="G992" s="26" t="str">
        <f>IF(A992&lt;&gt;"",IF(Qualification!I1002=TRUE,IF(INDEX(codegem,MATCH(Qualification!H1002,libgem,0))&gt;=8000,INDEX(codegem,MATCH(Qualification!H1002,libgem,0)),""),Qualification!H1002),"")</f>
        <v/>
      </c>
      <c r="H992" s="26" t="str">
        <f>IF(A992&lt;&gt;"",IF(Qualification!Y1002=TRUE,INDEX(libcatidinst,MATCH(Qualification!P1002,libinst,0)),""),"")</f>
        <v/>
      </c>
      <c r="I992" s="26" t="str">
        <f>IF(OR(A992="",ISBLANK(Qualification!P1002)),"",IF(Qualification!Y1002=TRUE,INDEX(codeinst,MATCH(Qualification!P1002,libinst,0)),Qualification!P1002))</f>
        <v/>
      </c>
      <c r="J992" s="26" t="str">
        <f>IF(OR(A992="",ISBLANK(Qualification!Q1002)),"",IF(Qualification!Z1002=TRUE,INDEX(codetform,MATCH(Qualification!Q1002,libtform,0)),Qualification!Q1002))</f>
        <v/>
      </c>
      <c r="K992" s="26" t="str">
        <f t="shared" si="15"/>
        <v/>
      </c>
      <c r="L992" s="104" t="str">
        <f>IF(OR(A992="",ISBLANK(Qualification!R1002)),"",Qualification!R1002)</f>
        <v/>
      </c>
      <c r="M992" s="50" t="str">
        <f>IF(OR(A992="",ISBLANK(Qualification!S1002)),"",Qualification!S1002)</f>
        <v/>
      </c>
      <c r="N992" s="50" t="str">
        <f>IF(OR(A992="",ISBLANK(Qualification!T1002)),"",IF(Qualification!AC1002=TRUE,INDEX(coderesult,MATCH(Qualification!T1002,libresult,0)),Qualification!T1002))</f>
        <v/>
      </c>
      <c r="O992" s="50" t="str">
        <f>IF(OR(A992="",ISBLANK(Qualification!U1002),Qualification!U1002="-"),"",IF(ISNA(MATCH(Qualification!U1002,libtwolang,0)),Qualification!U1002,IF(Qualification!AC1002=TRUE,INDEX(codetwolang,MATCH(Qualification!U1002,libtwolang,0)),Qualification!U1002)))</f>
        <v/>
      </c>
      <c r="P992" s="50" t="str">
        <f>IF(OR(A992="",ISBLANK(Qualification!V1002)),"",Qualification!V1002)</f>
        <v/>
      </c>
    </row>
    <row r="993" spans="1:16">
      <c r="A993" s="26" t="str">
        <f>IF(Qualification!$A1003&lt;&gt;"",IF(Qualification!C1003&lt;&gt;"",IF(Qualification!C1003="LOC.ID",CONCATENATE("LOC.",Qualification!AG$12),Qualification!C1003),""),"")</f>
        <v/>
      </c>
      <c r="B993" s="51" t="str">
        <f>IF(A993&lt;&gt;"",Qualification!J1003,"")</f>
        <v/>
      </c>
      <c r="C993" s="26" t="str">
        <f>IF(A993&lt;&gt;"",IF(Qualification!E1003=TRUE,INDEX(codesex,MATCH(Qualification!D1003,libsex,0)),Qualification!D1003),"")</f>
        <v/>
      </c>
      <c r="D993" s="104" t="str">
        <f>IF(OR(A993="",ISBLANK(Qualification!F1003)),"",Qualification!F1003)</f>
        <v/>
      </c>
      <c r="E993" s="26" t="str">
        <f>IF(A993&lt;&gt;"",IF(Qualification!I1003=TRUE,IF(INDEX(codegem,MATCH(Qualification!H1003,libgem,0))&lt;8000,INDEX(codegem,MATCH(Qualification!H1003,libgem,0)),""),Qualification!H1003),"")</f>
        <v/>
      </c>
      <c r="F993" s="26" t="str">
        <f>IF(A993&lt;&gt;"",IF(Qualification!I1003=TRUE,INDEX(codegemhist,MATCH(Qualification!H1003,libgem,0)),""),"")</f>
        <v/>
      </c>
      <c r="G993" s="26" t="str">
        <f>IF(A993&lt;&gt;"",IF(Qualification!I1003=TRUE,IF(INDEX(codegem,MATCH(Qualification!H1003,libgem,0))&gt;=8000,INDEX(codegem,MATCH(Qualification!H1003,libgem,0)),""),Qualification!H1003),"")</f>
        <v/>
      </c>
      <c r="H993" s="26" t="str">
        <f>IF(A993&lt;&gt;"",IF(Qualification!Y1003=TRUE,INDEX(libcatidinst,MATCH(Qualification!P1003,libinst,0)),""),"")</f>
        <v/>
      </c>
      <c r="I993" s="26" t="str">
        <f>IF(OR(A993="",ISBLANK(Qualification!P1003)),"",IF(Qualification!Y1003=TRUE,INDEX(codeinst,MATCH(Qualification!P1003,libinst,0)),Qualification!P1003))</f>
        <v/>
      </c>
      <c r="J993" s="26" t="str">
        <f>IF(OR(A993="",ISBLANK(Qualification!Q1003)),"",IF(Qualification!Z1003=TRUE,INDEX(codetform,MATCH(Qualification!Q1003,libtform,0)),Qualification!Q1003))</f>
        <v/>
      </c>
      <c r="K993" s="26" t="str">
        <f t="shared" si="15"/>
        <v/>
      </c>
      <c r="L993" s="104" t="str">
        <f>IF(OR(A993="",ISBLANK(Qualification!R1003)),"",Qualification!R1003)</f>
        <v/>
      </c>
      <c r="M993" s="50" t="str">
        <f>IF(OR(A993="",ISBLANK(Qualification!S1003)),"",Qualification!S1003)</f>
        <v/>
      </c>
      <c r="N993" s="50" t="str">
        <f>IF(OR(A993="",ISBLANK(Qualification!T1003)),"",IF(Qualification!AC1003=TRUE,INDEX(coderesult,MATCH(Qualification!T1003,libresult,0)),Qualification!T1003))</f>
        <v/>
      </c>
      <c r="O993" s="50" t="str">
        <f>IF(OR(A993="",ISBLANK(Qualification!U1003),Qualification!U1003="-"),"",IF(ISNA(MATCH(Qualification!U1003,libtwolang,0)),Qualification!U1003,IF(Qualification!AC1003=TRUE,INDEX(codetwolang,MATCH(Qualification!U1003,libtwolang,0)),Qualification!U1003)))</f>
        <v/>
      </c>
      <c r="P993" s="50" t="str">
        <f>IF(OR(A993="",ISBLANK(Qualification!V1003)),"",Qualification!V1003)</f>
        <v/>
      </c>
    </row>
    <row r="994" spans="1:16">
      <c r="A994" s="26" t="str">
        <f>IF(Qualification!$A1004&lt;&gt;"",IF(Qualification!C1004&lt;&gt;"",IF(Qualification!C1004="LOC.ID",CONCATENATE("LOC.",Qualification!AG$12),Qualification!C1004),""),"")</f>
        <v/>
      </c>
      <c r="B994" s="51" t="str">
        <f>IF(A994&lt;&gt;"",Qualification!J1004,"")</f>
        <v/>
      </c>
      <c r="C994" s="26" t="str">
        <f>IF(A994&lt;&gt;"",IF(Qualification!E1004=TRUE,INDEX(codesex,MATCH(Qualification!D1004,libsex,0)),Qualification!D1004),"")</f>
        <v/>
      </c>
      <c r="D994" s="104" t="str">
        <f>IF(OR(A994="",ISBLANK(Qualification!F1004)),"",Qualification!F1004)</f>
        <v/>
      </c>
      <c r="E994" s="26" t="str">
        <f>IF(A994&lt;&gt;"",IF(Qualification!I1004=TRUE,IF(INDEX(codegem,MATCH(Qualification!H1004,libgem,0))&lt;8000,INDEX(codegem,MATCH(Qualification!H1004,libgem,0)),""),Qualification!H1004),"")</f>
        <v/>
      </c>
      <c r="F994" s="26" t="str">
        <f>IF(A994&lt;&gt;"",IF(Qualification!I1004=TRUE,INDEX(codegemhist,MATCH(Qualification!H1004,libgem,0)),""),"")</f>
        <v/>
      </c>
      <c r="G994" s="26" t="str">
        <f>IF(A994&lt;&gt;"",IF(Qualification!I1004=TRUE,IF(INDEX(codegem,MATCH(Qualification!H1004,libgem,0))&gt;=8000,INDEX(codegem,MATCH(Qualification!H1004,libgem,0)),""),Qualification!H1004),"")</f>
        <v/>
      </c>
      <c r="H994" s="26" t="str">
        <f>IF(A994&lt;&gt;"",IF(Qualification!Y1004=TRUE,INDEX(libcatidinst,MATCH(Qualification!P1004,libinst,0)),""),"")</f>
        <v/>
      </c>
      <c r="I994" s="26" t="str">
        <f>IF(OR(A994="",ISBLANK(Qualification!P1004)),"",IF(Qualification!Y1004=TRUE,INDEX(codeinst,MATCH(Qualification!P1004,libinst,0)),Qualification!P1004))</f>
        <v/>
      </c>
      <c r="J994" s="26" t="str">
        <f>IF(OR(A994="",ISBLANK(Qualification!Q1004)),"",IF(Qualification!Z1004=TRUE,INDEX(codetform,MATCH(Qualification!Q1004,libtform,0)),Qualification!Q1004))</f>
        <v/>
      </c>
      <c r="K994" s="26" t="str">
        <f t="shared" si="15"/>
        <v/>
      </c>
      <c r="L994" s="104" t="str">
        <f>IF(OR(A994="",ISBLANK(Qualification!R1004)),"",Qualification!R1004)</f>
        <v/>
      </c>
      <c r="M994" s="50" t="str">
        <f>IF(OR(A994="",ISBLANK(Qualification!S1004)),"",Qualification!S1004)</f>
        <v/>
      </c>
      <c r="N994" s="50" t="str">
        <f>IF(OR(A994="",ISBLANK(Qualification!T1004)),"",IF(Qualification!AC1004=TRUE,INDEX(coderesult,MATCH(Qualification!T1004,libresult,0)),Qualification!T1004))</f>
        <v/>
      </c>
      <c r="O994" s="50" t="str">
        <f>IF(OR(A994="",ISBLANK(Qualification!U1004),Qualification!U1004="-"),"",IF(ISNA(MATCH(Qualification!U1004,libtwolang,0)),Qualification!U1004,IF(Qualification!AC1004=TRUE,INDEX(codetwolang,MATCH(Qualification!U1004,libtwolang,0)),Qualification!U1004)))</f>
        <v/>
      </c>
      <c r="P994" s="50" t="str">
        <f>IF(OR(A994="",ISBLANK(Qualification!V1004)),"",Qualification!V1004)</f>
        <v/>
      </c>
    </row>
    <row r="995" spans="1:16">
      <c r="A995" s="26" t="str">
        <f>IF(Qualification!$A1005&lt;&gt;"",IF(Qualification!C1005&lt;&gt;"",IF(Qualification!C1005="LOC.ID",CONCATENATE("LOC.",Qualification!AG$12),Qualification!C1005),""),"")</f>
        <v/>
      </c>
      <c r="B995" s="51" t="str">
        <f>IF(A995&lt;&gt;"",Qualification!J1005,"")</f>
        <v/>
      </c>
      <c r="C995" s="26" t="str">
        <f>IF(A995&lt;&gt;"",IF(Qualification!E1005=TRUE,INDEX(codesex,MATCH(Qualification!D1005,libsex,0)),Qualification!D1005),"")</f>
        <v/>
      </c>
      <c r="D995" s="104" t="str">
        <f>IF(OR(A995="",ISBLANK(Qualification!F1005)),"",Qualification!F1005)</f>
        <v/>
      </c>
      <c r="E995" s="26" t="str">
        <f>IF(A995&lt;&gt;"",IF(Qualification!I1005=TRUE,IF(INDEX(codegem,MATCH(Qualification!H1005,libgem,0))&lt;8000,INDEX(codegem,MATCH(Qualification!H1005,libgem,0)),""),Qualification!H1005),"")</f>
        <v/>
      </c>
      <c r="F995" s="26" t="str">
        <f>IF(A995&lt;&gt;"",IF(Qualification!I1005=TRUE,INDEX(codegemhist,MATCH(Qualification!H1005,libgem,0)),""),"")</f>
        <v/>
      </c>
      <c r="G995" s="26" t="str">
        <f>IF(A995&lt;&gt;"",IF(Qualification!I1005=TRUE,IF(INDEX(codegem,MATCH(Qualification!H1005,libgem,0))&gt;=8000,INDEX(codegem,MATCH(Qualification!H1005,libgem,0)),""),Qualification!H1005),"")</f>
        <v/>
      </c>
      <c r="H995" s="26" t="str">
        <f>IF(A995&lt;&gt;"",IF(Qualification!Y1005=TRUE,INDEX(libcatidinst,MATCH(Qualification!P1005,libinst,0)),""),"")</f>
        <v/>
      </c>
      <c r="I995" s="26" t="str">
        <f>IF(OR(A995="",ISBLANK(Qualification!P1005)),"",IF(Qualification!Y1005=TRUE,INDEX(codeinst,MATCH(Qualification!P1005,libinst,0)),Qualification!P1005))</f>
        <v/>
      </c>
      <c r="J995" s="26" t="str">
        <f>IF(OR(A995="",ISBLANK(Qualification!Q1005)),"",IF(Qualification!Z1005=TRUE,INDEX(codetform,MATCH(Qualification!Q1005,libtform,0)),Qualification!Q1005))</f>
        <v/>
      </c>
      <c r="K995" s="26" t="str">
        <f t="shared" si="15"/>
        <v/>
      </c>
      <c r="L995" s="104" t="str">
        <f>IF(OR(A995="",ISBLANK(Qualification!R1005)),"",Qualification!R1005)</f>
        <v/>
      </c>
      <c r="M995" s="50" t="str">
        <f>IF(OR(A995="",ISBLANK(Qualification!S1005)),"",Qualification!S1005)</f>
        <v/>
      </c>
      <c r="N995" s="50" t="str">
        <f>IF(OR(A995="",ISBLANK(Qualification!T1005)),"",IF(Qualification!AC1005=TRUE,INDEX(coderesult,MATCH(Qualification!T1005,libresult,0)),Qualification!T1005))</f>
        <v/>
      </c>
      <c r="O995" s="50" t="str">
        <f>IF(OR(A995="",ISBLANK(Qualification!U1005),Qualification!U1005="-"),"",IF(ISNA(MATCH(Qualification!U1005,libtwolang,0)),Qualification!U1005,IF(Qualification!AC1005=TRUE,INDEX(codetwolang,MATCH(Qualification!U1005,libtwolang,0)),Qualification!U1005)))</f>
        <v/>
      </c>
      <c r="P995" s="50" t="str">
        <f>IF(OR(A995="",ISBLANK(Qualification!V1005)),"",Qualification!V1005)</f>
        <v/>
      </c>
    </row>
    <row r="996" spans="1:16">
      <c r="A996" s="26" t="str">
        <f>IF(Qualification!$A1006&lt;&gt;"",IF(Qualification!C1006&lt;&gt;"",IF(Qualification!C1006="LOC.ID",CONCATENATE("LOC.",Qualification!AG$12),Qualification!C1006),""),"")</f>
        <v/>
      </c>
      <c r="B996" s="51" t="str">
        <f>IF(A996&lt;&gt;"",Qualification!J1006,"")</f>
        <v/>
      </c>
      <c r="C996" s="26" t="str">
        <f>IF(A996&lt;&gt;"",IF(Qualification!E1006=TRUE,INDEX(codesex,MATCH(Qualification!D1006,libsex,0)),Qualification!D1006),"")</f>
        <v/>
      </c>
      <c r="D996" s="104" t="str">
        <f>IF(OR(A996="",ISBLANK(Qualification!F1006)),"",Qualification!F1006)</f>
        <v/>
      </c>
      <c r="E996" s="26" t="str">
        <f>IF(A996&lt;&gt;"",IF(Qualification!I1006=TRUE,IF(INDEX(codegem,MATCH(Qualification!H1006,libgem,0))&lt;8000,INDEX(codegem,MATCH(Qualification!H1006,libgem,0)),""),Qualification!H1006),"")</f>
        <v/>
      </c>
      <c r="F996" s="26" t="str">
        <f>IF(A996&lt;&gt;"",IF(Qualification!I1006=TRUE,INDEX(codegemhist,MATCH(Qualification!H1006,libgem,0)),""),"")</f>
        <v/>
      </c>
      <c r="G996" s="26" t="str">
        <f>IF(A996&lt;&gt;"",IF(Qualification!I1006=TRUE,IF(INDEX(codegem,MATCH(Qualification!H1006,libgem,0))&gt;=8000,INDEX(codegem,MATCH(Qualification!H1006,libgem,0)),""),Qualification!H1006),"")</f>
        <v/>
      </c>
      <c r="H996" s="26" t="str">
        <f>IF(A996&lt;&gt;"",IF(Qualification!Y1006=TRUE,INDEX(libcatidinst,MATCH(Qualification!P1006,libinst,0)),""),"")</f>
        <v/>
      </c>
      <c r="I996" s="26" t="str">
        <f>IF(OR(A996="",ISBLANK(Qualification!P1006)),"",IF(Qualification!Y1006=TRUE,INDEX(codeinst,MATCH(Qualification!P1006,libinst,0)),Qualification!P1006))</f>
        <v/>
      </c>
      <c r="J996" s="26" t="str">
        <f>IF(OR(A996="",ISBLANK(Qualification!Q1006)),"",IF(Qualification!Z1006=TRUE,INDEX(codetform,MATCH(Qualification!Q1006,libtform,0)),Qualification!Q1006))</f>
        <v/>
      </c>
      <c r="K996" s="26" t="str">
        <f t="shared" si="15"/>
        <v/>
      </c>
      <c r="L996" s="104" t="str">
        <f>IF(OR(A996="",ISBLANK(Qualification!R1006)),"",Qualification!R1006)</f>
        <v/>
      </c>
      <c r="M996" s="50" t="str">
        <f>IF(OR(A996="",ISBLANK(Qualification!S1006)),"",Qualification!S1006)</f>
        <v/>
      </c>
      <c r="N996" s="50" t="str">
        <f>IF(OR(A996="",ISBLANK(Qualification!T1006)),"",IF(Qualification!AC1006=TRUE,INDEX(coderesult,MATCH(Qualification!T1006,libresult,0)),Qualification!T1006))</f>
        <v/>
      </c>
      <c r="O996" s="50" t="str">
        <f>IF(OR(A996="",ISBLANK(Qualification!U1006),Qualification!U1006="-"),"",IF(ISNA(MATCH(Qualification!U1006,libtwolang,0)),Qualification!U1006,IF(Qualification!AC1006=TRUE,INDEX(codetwolang,MATCH(Qualification!U1006,libtwolang,0)),Qualification!U1006)))</f>
        <v/>
      </c>
      <c r="P996" s="50" t="str">
        <f>IF(OR(A996="",ISBLANK(Qualification!V1006)),"",Qualification!V1006)</f>
        <v/>
      </c>
    </row>
    <row r="997" spans="1:16">
      <c r="A997" s="26" t="str">
        <f>IF(Qualification!$A1007&lt;&gt;"",IF(Qualification!C1007&lt;&gt;"",IF(Qualification!C1007="LOC.ID",CONCATENATE("LOC.",Qualification!AG$12),Qualification!C1007),""),"")</f>
        <v/>
      </c>
      <c r="B997" s="51" t="str">
        <f>IF(A997&lt;&gt;"",Qualification!J1007,"")</f>
        <v/>
      </c>
      <c r="C997" s="26" t="str">
        <f>IF(A997&lt;&gt;"",IF(Qualification!E1007=TRUE,INDEX(codesex,MATCH(Qualification!D1007,libsex,0)),Qualification!D1007),"")</f>
        <v/>
      </c>
      <c r="D997" s="104" t="str">
        <f>IF(OR(A997="",ISBLANK(Qualification!F1007)),"",Qualification!F1007)</f>
        <v/>
      </c>
      <c r="E997" s="26" t="str">
        <f>IF(A997&lt;&gt;"",IF(Qualification!I1007=TRUE,IF(INDEX(codegem,MATCH(Qualification!H1007,libgem,0))&lt;8000,INDEX(codegem,MATCH(Qualification!H1007,libgem,0)),""),Qualification!H1007),"")</f>
        <v/>
      </c>
      <c r="F997" s="26" t="str">
        <f>IF(A997&lt;&gt;"",IF(Qualification!I1007=TRUE,INDEX(codegemhist,MATCH(Qualification!H1007,libgem,0)),""),"")</f>
        <v/>
      </c>
      <c r="G997" s="26" t="str">
        <f>IF(A997&lt;&gt;"",IF(Qualification!I1007=TRUE,IF(INDEX(codegem,MATCH(Qualification!H1007,libgem,0))&gt;=8000,INDEX(codegem,MATCH(Qualification!H1007,libgem,0)),""),Qualification!H1007),"")</f>
        <v/>
      </c>
      <c r="H997" s="26" t="str">
        <f>IF(A997&lt;&gt;"",IF(Qualification!Y1007=TRUE,INDEX(libcatidinst,MATCH(Qualification!P1007,libinst,0)),""),"")</f>
        <v/>
      </c>
      <c r="I997" s="26" t="str">
        <f>IF(OR(A997="",ISBLANK(Qualification!P1007)),"",IF(Qualification!Y1007=TRUE,INDEX(codeinst,MATCH(Qualification!P1007,libinst,0)),Qualification!P1007))</f>
        <v/>
      </c>
      <c r="J997" s="26" t="str">
        <f>IF(OR(A997="",ISBLANK(Qualification!Q1007)),"",IF(Qualification!Z1007=TRUE,INDEX(codetform,MATCH(Qualification!Q1007,libtform,0)),Qualification!Q1007))</f>
        <v/>
      </c>
      <c r="K997" s="26" t="str">
        <f t="shared" si="15"/>
        <v/>
      </c>
      <c r="L997" s="104" t="str">
        <f>IF(OR(A997="",ISBLANK(Qualification!R1007)),"",Qualification!R1007)</f>
        <v/>
      </c>
      <c r="M997" s="50" t="str">
        <f>IF(OR(A997="",ISBLANK(Qualification!S1007)),"",Qualification!S1007)</f>
        <v/>
      </c>
      <c r="N997" s="50" t="str">
        <f>IF(OR(A997="",ISBLANK(Qualification!T1007)),"",IF(Qualification!AC1007=TRUE,INDEX(coderesult,MATCH(Qualification!T1007,libresult,0)),Qualification!T1007))</f>
        <v/>
      </c>
      <c r="O997" s="50" t="str">
        <f>IF(OR(A997="",ISBLANK(Qualification!U1007),Qualification!U1007="-"),"",IF(ISNA(MATCH(Qualification!U1007,libtwolang,0)),Qualification!U1007,IF(Qualification!AC1007=TRUE,INDEX(codetwolang,MATCH(Qualification!U1007,libtwolang,0)),Qualification!U1007)))</f>
        <v/>
      </c>
      <c r="P997" s="50" t="str">
        <f>IF(OR(A997="",ISBLANK(Qualification!V1007)),"",Qualification!V1007)</f>
        <v/>
      </c>
    </row>
    <row r="998" spans="1:16">
      <c r="A998" s="26" t="str">
        <f>IF(Qualification!$A1008&lt;&gt;"",IF(Qualification!C1008&lt;&gt;"",IF(Qualification!C1008="LOC.ID",CONCATENATE("LOC.",Qualification!AG$12),Qualification!C1008),""),"")</f>
        <v/>
      </c>
      <c r="B998" s="51" t="str">
        <f>IF(A998&lt;&gt;"",Qualification!J1008,"")</f>
        <v/>
      </c>
      <c r="C998" s="26" t="str">
        <f>IF(A998&lt;&gt;"",IF(Qualification!E1008=TRUE,INDEX(codesex,MATCH(Qualification!D1008,libsex,0)),Qualification!D1008),"")</f>
        <v/>
      </c>
      <c r="D998" s="104" t="str">
        <f>IF(OR(A998="",ISBLANK(Qualification!F1008)),"",Qualification!F1008)</f>
        <v/>
      </c>
      <c r="E998" s="26" t="str">
        <f>IF(A998&lt;&gt;"",IF(Qualification!I1008=TRUE,IF(INDEX(codegem,MATCH(Qualification!H1008,libgem,0))&lt;8000,INDEX(codegem,MATCH(Qualification!H1008,libgem,0)),""),Qualification!H1008),"")</f>
        <v/>
      </c>
      <c r="F998" s="26" t="str">
        <f>IF(A998&lt;&gt;"",IF(Qualification!I1008=TRUE,INDEX(codegemhist,MATCH(Qualification!H1008,libgem,0)),""),"")</f>
        <v/>
      </c>
      <c r="G998" s="26" t="str">
        <f>IF(A998&lt;&gt;"",IF(Qualification!I1008=TRUE,IF(INDEX(codegem,MATCH(Qualification!H1008,libgem,0))&gt;=8000,INDEX(codegem,MATCH(Qualification!H1008,libgem,0)),""),Qualification!H1008),"")</f>
        <v/>
      </c>
      <c r="H998" s="26" t="str">
        <f>IF(A998&lt;&gt;"",IF(Qualification!Y1008=TRUE,INDEX(libcatidinst,MATCH(Qualification!P1008,libinst,0)),""),"")</f>
        <v/>
      </c>
      <c r="I998" s="26" t="str">
        <f>IF(OR(A998="",ISBLANK(Qualification!P1008)),"",IF(Qualification!Y1008=TRUE,INDEX(codeinst,MATCH(Qualification!P1008,libinst,0)),Qualification!P1008))</f>
        <v/>
      </c>
      <c r="J998" s="26" t="str">
        <f>IF(OR(A998="",ISBLANK(Qualification!Q1008)),"",IF(Qualification!Z1008=TRUE,INDEX(codetform,MATCH(Qualification!Q1008,libtform,0)),Qualification!Q1008))</f>
        <v/>
      </c>
      <c r="K998" s="26" t="str">
        <f t="shared" si="15"/>
        <v/>
      </c>
      <c r="L998" s="104" t="str">
        <f>IF(OR(A998="",ISBLANK(Qualification!R1008)),"",Qualification!R1008)</f>
        <v/>
      </c>
      <c r="M998" s="50" t="str">
        <f>IF(OR(A998="",ISBLANK(Qualification!S1008)),"",Qualification!S1008)</f>
        <v/>
      </c>
      <c r="N998" s="50" t="str">
        <f>IF(OR(A998="",ISBLANK(Qualification!T1008)),"",IF(Qualification!AC1008=TRUE,INDEX(coderesult,MATCH(Qualification!T1008,libresult,0)),Qualification!T1008))</f>
        <v/>
      </c>
      <c r="O998" s="50" t="str">
        <f>IF(OR(A998="",ISBLANK(Qualification!U1008),Qualification!U1008="-"),"",IF(ISNA(MATCH(Qualification!U1008,libtwolang,0)),Qualification!U1008,IF(Qualification!AC1008=TRUE,INDEX(codetwolang,MATCH(Qualification!U1008,libtwolang,0)),Qualification!U1008)))</f>
        <v/>
      </c>
      <c r="P998" s="50" t="str">
        <f>IF(OR(A998="",ISBLANK(Qualification!V1008)),"",Qualification!V1008)</f>
        <v/>
      </c>
    </row>
    <row r="999" spans="1:16">
      <c r="A999" s="26" t="str">
        <f>IF(Qualification!$A1009&lt;&gt;"",IF(Qualification!C1009&lt;&gt;"",IF(Qualification!C1009="LOC.ID",CONCATENATE("LOC.",Qualification!AG$12),Qualification!C1009),""),"")</f>
        <v/>
      </c>
      <c r="B999" s="51" t="str">
        <f>IF(A999&lt;&gt;"",Qualification!J1009,"")</f>
        <v/>
      </c>
      <c r="C999" s="26" t="str">
        <f>IF(A999&lt;&gt;"",IF(Qualification!E1009=TRUE,INDEX(codesex,MATCH(Qualification!D1009,libsex,0)),Qualification!D1009),"")</f>
        <v/>
      </c>
      <c r="D999" s="104" t="str">
        <f>IF(OR(A999="",ISBLANK(Qualification!F1009)),"",Qualification!F1009)</f>
        <v/>
      </c>
      <c r="E999" s="26" t="str">
        <f>IF(A999&lt;&gt;"",IF(Qualification!I1009=TRUE,IF(INDEX(codegem,MATCH(Qualification!H1009,libgem,0))&lt;8000,INDEX(codegem,MATCH(Qualification!H1009,libgem,0)),""),Qualification!H1009),"")</f>
        <v/>
      </c>
      <c r="F999" s="26" t="str">
        <f>IF(A999&lt;&gt;"",IF(Qualification!I1009=TRUE,INDEX(codegemhist,MATCH(Qualification!H1009,libgem,0)),""),"")</f>
        <v/>
      </c>
      <c r="G999" s="26" t="str">
        <f>IF(A999&lt;&gt;"",IF(Qualification!I1009=TRUE,IF(INDEX(codegem,MATCH(Qualification!H1009,libgem,0))&gt;=8000,INDEX(codegem,MATCH(Qualification!H1009,libgem,0)),""),Qualification!H1009),"")</f>
        <v/>
      </c>
      <c r="H999" s="26" t="str">
        <f>IF(A999&lt;&gt;"",IF(Qualification!Y1009=TRUE,INDEX(libcatidinst,MATCH(Qualification!P1009,libinst,0)),""),"")</f>
        <v/>
      </c>
      <c r="I999" s="26" t="str">
        <f>IF(OR(A999="",ISBLANK(Qualification!P1009)),"",IF(Qualification!Y1009=TRUE,INDEX(codeinst,MATCH(Qualification!P1009,libinst,0)),Qualification!P1009))</f>
        <v/>
      </c>
      <c r="J999" s="26" t="str">
        <f>IF(OR(A999="",ISBLANK(Qualification!Q1009)),"",IF(Qualification!Z1009=TRUE,INDEX(codetform,MATCH(Qualification!Q1009,libtform,0)),Qualification!Q1009))</f>
        <v/>
      </c>
      <c r="K999" s="26" t="str">
        <f t="shared" si="15"/>
        <v/>
      </c>
      <c r="L999" s="104" t="str">
        <f>IF(OR(A999="",ISBLANK(Qualification!R1009)),"",Qualification!R1009)</f>
        <v/>
      </c>
      <c r="M999" s="50" t="str">
        <f>IF(OR(A999="",ISBLANK(Qualification!S1009)),"",Qualification!S1009)</f>
        <v/>
      </c>
      <c r="N999" s="50" t="str">
        <f>IF(OR(A999="",ISBLANK(Qualification!T1009)),"",IF(Qualification!AC1009=TRUE,INDEX(coderesult,MATCH(Qualification!T1009,libresult,0)),Qualification!T1009))</f>
        <v/>
      </c>
      <c r="O999" s="50" t="str">
        <f>IF(OR(A999="",ISBLANK(Qualification!U1009),Qualification!U1009="-"),"",IF(ISNA(MATCH(Qualification!U1009,libtwolang,0)),Qualification!U1009,IF(Qualification!AC1009=TRUE,INDEX(codetwolang,MATCH(Qualification!U1009,libtwolang,0)),Qualification!U1009)))</f>
        <v/>
      </c>
      <c r="P999" s="50" t="str">
        <f>IF(OR(A999="",ISBLANK(Qualification!V1009)),"",Qualification!V1009)</f>
        <v/>
      </c>
    </row>
    <row r="1000" spans="1:16">
      <c r="A1000" s="26" t="str">
        <f>IF(Qualification!$A1010&lt;&gt;"",IF(Qualification!C1010&lt;&gt;"",IF(Qualification!C1010="LOC.ID",CONCATENATE("LOC.",Qualification!AG$12),Qualification!C1010),""),"")</f>
        <v/>
      </c>
      <c r="B1000" s="51" t="str">
        <f>IF(A1000&lt;&gt;"",Qualification!J1010,"")</f>
        <v/>
      </c>
      <c r="C1000" s="26" t="str">
        <f>IF(A1000&lt;&gt;"",IF(Qualification!E1010=TRUE,INDEX(codesex,MATCH(Qualification!D1010,libsex,0)),Qualification!D1010),"")</f>
        <v/>
      </c>
      <c r="D1000" s="104" t="str">
        <f>IF(OR(A1000="",ISBLANK(Qualification!F1010)),"",Qualification!F1010)</f>
        <v/>
      </c>
      <c r="E1000" s="26" t="str">
        <f>IF(A1000&lt;&gt;"",IF(Qualification!I1010=TRUE,IF(INDEX(codegem,MATCH(Qualification!H1010,libgem,0))&lt;8000,INDEX(codegem,MATCH(Qualification!H1010,libgem,0)),""),Qualification!H1010),"")</f>
        <v/>
      </c>
      <c r="F1000" s="26" t="str">
        <f>IF(A1000&lt;&gt;"",IF(Qualification!I1010=TRUE,INDEX(codegemhist,MATCH(Qualification!H1010,libgem,0)),""),"")</f>
        <v/>
      </c>
      <c r="G1000" s="26" t="str">
        <f>IF(A1000&lt;&gt;"",IF(Qualification!I1010=TRUE,IF(INDEX(codegem,MATCH(Qualification!H1010,libgem,0))&gt;=8000,INDEX(codegem,MATCH(Qualification!H1010,libgem,0)),""),Qualification!H1010),"")</f>
        <v/>
      </c>
      <c r="H1000" s="26" t="str">
        <f>IF(A1000&lt;&gt;"",IF(Qualification!Y1010=TRUE,INDEX(libcatidinst,MATCH(Qualification!P1010,libinst,0)),""),"")</f>
        <v/>
      </c>
      <c r="I1000" s="26" t="str">
        <f>IF(OR(A1000="",ISBLANK(Qualification!P1010)),"",IF(Qualification!Y1010=TRUE,INDEX(codeinst,MATCH(Qualification!P1010,libinst,0)),Qualification!P1010))</f>
        <v/>
      </c>
      <c r="J1000" s="26" t="str">
        <f>IF(OR(A1000="",ISBLANK(Qualification!Q1010)),"",IF(Qualification!Z1010=TRUE,INDEX(codetform,MATCH(Qualification!Q1010,libtform,0)),Qualification!Q1010))</f>
        <v/>
      </c>
      <c r="K1000" s="26" t="str">
        <f t="shared" si="15"/>
        <v/>
      </c>
      <c r="L1000" s="104" t="str">
        <f>IF(OR(A1000="",ISBLANK(Qualification!R1010)),"",Qualification!R1010)</f>
        <v/>
      </c>
      <c r="M1000" s="50" t="str">
        <f>IF(OR(A1000="",ISBLANK(Qualification!S1010)),"",Qualification!S1010)</f>
        <v/>
      </c>
      <c r="N1000" s="50" t="str">
        <f>IF(OR(A1000="",ISBLANK(Qualification!T1010)),"",IF(Qualification!AC1010=TRUE,INDEX(coderesult,MATCH(Qualification!T1010,libresult,0)),Qualification!T1010))</f>
        <v/>
      </c>
      <c r="O1000" s="50" t="str">
        <f>IF(OR(A1000="",ISBLANK(Qualification!U1010),Qualification!U1010="-"),"",IF(ISNA(MATCH(Qualification!U1010,libtwolang,0)),Qualification!U1010,IF(Qualification!AC1010=TRUE,INDEX(codetwolang,MATCH(Qualification!U1010,libtwolang,0)),Qualification!U1010)))</f>
        <v/>
      </c>
      <c r="P1000" s="50" t="str">
        <f>IF(OR(A1000="",ISBLANK(Qualification!V1010)),"",Qualification!V1010)</f>
        <v/>
      </c>
    </row>
    <row r="1001" spans="1:16">
      <c r="A1001" s="26" t="str">
        <f>IF(Qualification!$A1011&lt;&gt;"",IF(Qualification!C1011&lt;&gt;"",IF(Qualification!C1011="LOC.ID",CONCATENATE("LOC.",Qualification!AG$12),Qualification!C1011),""),"")</f>
        <v/>
      </c>
      <c r="B1001" s="51" t="str">
        <f>IF(A1001&lt;&gt;"",Qualification!J1011,"")</f>
        <v/>
      </c>
      <c r="C1001" s="26" t="str">
        <f>IF(A1001&lt;&gt;"",IF(Qualification!E1011=TRUE,INDEX(codesex,MATCH(Qualification!D1011,libsex,0)),Qualification!D1011),"")</f>
        <v/>
      </c>
      <c r="D1001" s="104" t="str">
        <f>IF(OR(A1001="",ISBLANK(Qualification!F1011)),"",Qualification!F1011)</f>
        <v/>
      </c>
      <c r="E1001" s="26" t="str">
        <f>IF(A1001&lt;&gt;"",IF(Qualification!I1011=TRUE,IF(INDEX(codegem,MATCH(Qualification!H1011,libgem,0))&lt;8000,INDEX(codegem,MATCH(Qualification!H1011,libgem,0)),""),Qualification!H1011),"")</f>
        <v/>
      </c>
      <c r="F1001" s="26" t="str">
        <f>IF(A1001&lt;&gt;"",IF(Qualification!I1011=TRUE,INDEX(codegemhist,MATCH(Qualification!H1011,libgem,0)),""),"")</f>
        <v/>
      </c>
      <c r="G1001" s="26" t="str">
        <f>IF(A1001&lt;&gt;"",IF(Qualification!I1011=TRUE,IF(INDEX(codegem,MATCH(Qualification!H1011,libgem,0))&gt;=8000,INDEX(codegem,MATCH(Qualification!H1011,libgem,0)),""),Qualification!H1011),"")</f>
        <v/>
      </c>
      <c r="H1001" s="26" t="str">
        <f>IF(A1001&lt;&gt;"",IF(Qualification!Y1011=TRUE,INDEX(libcatidinst,MATCH(Qualification!P1011,libinst,0)),""),"")</f>
        <v/>
      </c>
      <c r="I1001" s="26" t="str">
        <f>IF(OR(A1001="",ISBLANK(Qualification!P1011)),"",IF(Qualification!Y1011=TRUE,INDEX(codeinst,MATCH(Qualification!P1011,libinst,0)),Qualification!P1011))</f>
        <v/>
      </c>
      <c r="J1001" s="26" t="str">
        <f>IF(OR(A1001="",ISBLANK(Qualification!Q1011)),"",IF(Qualification!Z1011=TRUE,INDEX(codetform,MATCH(Qualification!Q1011,libtform,0)),Qualification!Q1011))</f>
        <v/>
      </c>
      <c r="K1001" s="26" t="str">
        <f t="shared" si="15"/>
        <v/>
      </c>
      <c r="L1001" s="104" t="str">
        <f>IF(OR(A1001="",ISBLANK(Qualification!R1011)),"",Qualification!R1011)</f>
        <v/>
      </c>
      <c r="M1001" s="50" t="str">
        <f>IF(OR(A1001="",ISBLANK(Qualification!S1011)),"",Qualification!S1011)</f>
        <v/>
      </c>
      <c r="N1001" s="50" t="str">
        <f>IF(OR(A1001="",ISBLANK(Qualification!T1011)),"",IF(Qualification!AC1011=TRUE,INDEX(coderesult,MATCH(Qualification!T1011,libresult,0)),Qualification!T1011))</f>
        <v/>
      </c>
      <c r="O1001" s="50" t="str">
        <f>IF(OR(A1001="",ISBLANK(Qualification!U1011),Qualification!U1011="-"),"",IF(ISNA(MATCH(Qualification!U1011,libtwolang,0)),Qualification!U1011,IF(Qualification!AC1011=TRUE,INDEX(codetwolang,MATCH(Qualification!U1011,libtwolang,0)),Qualification!U1011)))</f>
        <v/>
      </c>
      <c r="P1001" s="50" t="str">
        <f>IF(OR(A1001="",ISBLANK(Qualification!V1011)),"",Qualification!V1011)</f>
        <v/>
      </c>
    </row>
    <row r="1002" spans="1:16">
      <c r="A1002" s="26" t="str">
        <f>IF(Qualification!$A1012&lt;&gt;"",IF(Qualification!C1012&lt;&gt;"",IF(Qualification!C1012="LOC.ID",CONCATENATE("LOC.",Qualification!AG$12),Qualification!C1012),""),"")</f>
        <v/>
      </c>
      <c r="B1002" s="51" t="str">
        <f>IF(A1002&lt;&gt;"",Qualification!J1012,"")</f>
        <v/>
      </c>
      <c r="C1002" s="26" t="str">
        <f>IF(A1002&lt;&gt;"",IF(Qualification!E1012=TRUE,INDEX(codesex,MATCH(Qualification!D1012,libsex,0)),Qualification!D1012),"")</f>
        <v/>
      </c>
      <c r="D1002" s="104" t="str">
        <f>IF(OR(A1002="",ISBLANK(Qualification!F1012)),"",Qualification!F1012)</f>
        <v/>
      </c>
      <c r="E1002" s="26" t="str">
        <f>IF(A1002&lt;&gt;"",IF(Qualification!I1012=TRUE,IF(INDEX(codegem,MATCH(Qualification!H1012,libgem,0))&lt;8000,INDEX(codegem,MATCH(Qualification!H1012,libgem,0)),""),Qualification!H1012),"")</f>
        <v/>
      </c>
      <c r="F1002" s="26" t="str">
        <f>IF(A1002&lt;&gt;"",IF(Qualification!I1012=TRUE,INDEX(codegemhist,MATCH(Qualification!H1012,libgem,0)),""),"")</f>
        <v/>
      </c>
      <c r="G1002" s="26" t="str">
        <f>IF(A1002&lt;&gt;"",IF(Qualification!I1012=TRUE,IF(INDEX(codegem,MATCH(Qualification!H1012,libgem,0))&gt;=8000,INDEX(codegem,MATCH(Qualification!H1012,libgem,0)),""),Qualification!H1012),"")</f>
        <v/>
      </c>
      <c r="H1002" s="26" t="str">
        <f>IF(A1002&lt;&gt;"",IF(Qualification!Y1012=TRUE,INDEX(libcatidinst,MATCH(Qualification!P1012,libinst,0)),""),"")</f>
        <v/>
      </c>
      <c r="I1002" s="26" t="str">
        <f>IF(OR(A1002="",ISBLANK(Qualification!P1012)),"",IF(Qualification!Y1012=TRUE,INDEX(codeinst,MATCH(Qualification!P1012,libinst,0)),Qualification!P1012))</f>
        <v/>
      </c>
      <c r="J1002" s="26" t="str">
        <f>IF(OR(A1002="",ISBLANK(Qualification!Q1012)),"",IF(Qualification!Z1012=TRUE,INDEX(codetform,MATCH(Qualification!Q1012,libtform,0)),Qualification!Q1012))</f>
        <v/>
      </c>
      <c r="K1002" s="26" t="str">
        <f t="shared" si="15"/>
        <v/>
      </c>
      <c r="L1002" s="104" t="str">
        <f>IF(OR(A1002="",ISBLANK(Qualification!R1012)),"",Qualification!R1012)</f>
        <v/>
      </c>
      <c r="M1002" s="50" t="str">
        <f>IF(OR(A1002="",ISBLANK(Qualification!S1012)),"",Qualification!S1012)</f>
        <v/>
      </c>
      <c r="N1002" s="50" t="str">
        <f>IF(OR(A1002="",ISBLANK(Qualification!T1012)),"",IF(Qualification!AC1012=TRUE,INDEX(coderesult,MATCH(Qualification!T1012,libresult,0)),Qualification!T1012))</f>
        <v/>
      </c>
      <c r="O1002" s="50" t="str">
        <f>IF(OR(A1002="",ISBLANK(Qualification!U1012),Qualification!U1012="-"),"",IF(ISNA(MATCH(Qualification!U1012,libtwolang,0)),Qualification!U1012,IF(Qualification!AC1012=TRUE,INDEX(codetwolang,MATCH(Qualification!U1012,libtwolang,0)),Qualification!U1012)))</f>
        <v/>
      </c>
      <c r="P1002" s="50" t="str">
        <f>IF(OR(A1002="",ISBLANK(Qualification!V1012)),"",Qualification!V1012)</f>
        <v/>
      </c>
    </row>
    <row r="1003" spans="1:16">
      <c r="A1003" s="26" t="str">
        <f>IF(Qualification!$A1013&lt;&gt;"",IF(Qualification!C1013&lt;&gt;"",IF(Qualification!C1013="LOC.ID",CONCATENATE("LOC.",Qualification!AG$12),Qualification!C1013),""),"")</f>
        <v/>
      </c>
      <c r="B1003" s="51" t="str">
        <f>IF(A1003&lt;&gt;"",Qualification!J1013,"")</f>
        <v/>
      </c>
      <c r="C1003" s="26" t="str">
        <f>IF(A1003&lt;&gt;"",IF(Qualification!E1013=TRUE,INDEX(codesex,MATCH(Qualification!D1013,libsex,0)),Qualification!D1013),"")</f>
        <v/>
      </c>
      <c r="D1003" s="104" t="str">
        <f>IF(OR(A1003="",ISBLANK(Qualification!F1013)),"",Qualification!F1013)</f>
        <v/>
      </c>
      <c r="E1003" s="26" t="str">
        <f>IF(A1003&lt;&gt;"",IF(Qualification!I1013=TRUE,IF(INDEX(codegem,MATCH(Qualification!H1013,libgem,0))&lt;8000,INDEX(codegem,MATCH(Qualification!H1013,libgem,0)),""),Qualification!H1013),"")</f>
        <v/>
      </c>
      <c r="F1003" s="26" t="str">
        <f>IF(A1003&lt;&gt;"",IF(Qualification!I1013=TRUE,INDEX(codegemhist,MATCH(Qualification!H1013,libgem,0)),""),"")</f>
        <v/>
      </c>
      <c r="G1003" s="26" t="str">
        <f>IF(A1003&lt;&gt;"",IF(Qualification!I1013=TRUE,IF(INDEX(codegem,MATCH(Qualification!H1013,libgem,0))&gt;=8000,INDEX(codegem,MATCH(Qualification!H1013,libgem,0)),""),Qualification!H1013),"")</f>
        <v/>
      </c>
      <c r="H1003" s="26" t="str">
        <f>IF(A1003&lt;&gt;"",IF(Qualification!Y1013=TRUE,INDEX(libcatidinst,MATCH(Qualification!P1013,libinst,0)),""),"")</f>
        <v/>
      </c>
      <c r="I1003" s="26" t="str">
        <f>IF(OR(A1003="",ISBLANK(Qualification!P1013)),"",IF(Qualification!Y1013=TRUE,INDEX(codeinst,MATCH(Qualification!P1013,libinst,0)),Qualification!P1013))</f>
        <v/>
      </c>
      <c r="J1003" s="26" t="str">
        <f>IF(OR(A1003="",ISBLANK(Qualification!Q1013)),"",IF(Qualification!Z1013=TRUE,INDEX(codetform,MATCH(Qualification!Q1013,libtform,0)),Qualification!Q1013))</f>
        <v/>
      </c>
      <c r="K1003" s="26" t="str">
        <f t="shared" si="15"/>
        <v/>
      </c>
      <c r="L1003" s="104" t="str">
        <f>IF(OR(A1003="",ISBLANK(Qualification!R1013)),"",Qualification!R1013)</f>
        <v/>
      </c>
      <c r="M1003" s="50" t="str">
        <f>IF(OR(A1003="",ISBLANK(Qualification!S1013)),"",Qualification!S1013)</f>
        <v/>
      </c>
      <c r="N1003" s="50" t="str">
        <f>IF(OR(A1003="",ISBLANK(Qualification!T1013)),"",IF(Qualification!AC1013=TRUE,INDEX(coderesult,MATCH(Qualification!T1013,libresult,0)),Qualification!T1013))</f>
        <v/>
      </c>
      <c r="O1003" s="50" t="str">
        <f>IF(OR(A1003="",ISBLANK(Qualification!U1013),Qualification!U1013="-"),"",IF(ISNA(MATCH(Qualification!U1013,libtwolang,0)),Qualification!U1013,IF(Qualification!AC1013=TRUE,INDEX(codetwolang,MATCH(Qualification!U1013,libtwolang,0)),Qualification!U1013)))</f>
        <v/>
      </c>
      <c r="P1003" s="50" t="str">
        <f>IF(OR(A1003="",ISBLANK(Qualification!V1013)),"",Qualification!V1013)</f>
        <v/>
      </c>
    </row>
    <row r="1004" spans="1:16">
      <c r="A1004" s="26" t="str">
        <f>IF(Qualification!$A1014&lt;&gt;"",IF(Qualification!C1014&lt;&gt;"",IF(Qualification!C1014="LOC.ID",CONCATENATE("LOC.",Qualification!AG$12),Qualification!C1014),""),"")</f>
        <v/>
      </c>
      <c r="B1004" s="51" t="str">
        <f>IF(A1004&lt;&gt;"",Qualification!J1014,"")</f>
        <v/>
      </c>
      <c r="C1004" s="26" t="str">
        <f>IF(A1004&lt;&gt;"",IF(Qualification!E1014=TRUE,INDEX(codesex,MATCH(Qualification!D1014,libsex,0)),Qualification!D1014),"")</f>
        <v/>
      </c>
      <c r="D1004" s="104" t="str">
        <f>IF(OR(A1004="",ISBLANK(Qualification!F1014)),"",Qualification!F1014)</f>
        <v/>
      </c>
      <c r="E1004" s="26" t="str">
        <f>IF(A1004&lt;&gt;"",IF(Qualification!I1014=TRUE,IF(INDEX(codegem,MATCH(Qualification!H1014,libgem,0))&lt;8000,INDEX(codegem,MATCH(Qualification!H1014,libgem,0)),""),Qualification!H1014),"")</f>
        <v/>
      </c>
      <c r="F1004" s="26" t="str">
        <f>IF(A1004&lt;&gt;"",IF(Qualification!I1014=TRUE,INDEX(codegemhist,MATCH(Qualification!H1014,libgem,0)),""),"")</f>
        <v/>
      </c>
      <c r="G1004" s="26" t="str">
        <f>IF(A1004&lt;&gt;"",IF(Qualification!I1014=TRUE,IF(INDEX(codegem,MATCH(Qualification!H1014,libgem,0))&gt;=8000,INDEX(codegem,MATCH(Qualification!H1014,libgem,0)),""),Qualification!H1014),"")</f>
        <v/>
      </c>
      <c r="H1004" s="26" t="str">
        <f>IF(A1004&lt;&gt;"",IF(Qualification!Y1014=TRUE,INDEX(libcatidinst,MATCH(Qualification!P1014,libinst,0)),""),"")</f>
        <v/>
      </c>
      <c r="I1004" s="26" t="str">
        <f>IF(OR(A1004="",ISBLANK(Qualification!P1014)),"",IF(Qualification!Y1014=TRUE,INDEX(codeinst,MATCH(Qualification!P1014,libinst,0)),Qualification!P1014))</f>
        <v/>
      </c>
      <c r="J1004" s="26" t="str">
        <f>IF(OR(A1004="",ISBLANK(Qualification!Q1014)),"",IF(Qualification!Z1014=TRUE,INDEX(codetform,MATCH(Qualification!Q1014,libtform,0)),Qualification!Q1014))</f>
        <v/>
      </c>
      <c r="K1004" s="26" t="str">
        <f t="shared" si="15"/>
        <v/>
      </c>
      <c r="L1004" s="104" t="str">
        <f>IF(OR(A1004="",ISBLANK(Qualification!R1014)),"",Qualification!R1014)</f>
        <v/>
      </c>
      <c r="M1004" s="50" t="str">
        <f>IF(OR(A1004="",ISBLANK(Qualification!S1014)),"",Qualification!S1014)</f>
        <v/>
      </c>
      <c r="N1004" s="50" t="str">
        <f>IF(OR(A1004="",ISBLANK(Qualification!T1014)),"",IF(Qualification!AC1014=TRUE,INDEX(coderesult,MATCH(Qualification!T1014,libresult,0)),Qualification!T1014))</f>
        <v/>
      </c>
      <c r="O1004" s="50" t="str">
        <f>IF(OR(A1004="",ISBLANK(Qualification!U1014),Qualification!U1014="-"),"",IF(ISNA(MATCH(Qualification!U1014,libtwolang,0)),Qualification!U1014,IF(Qualification!AC1014=TRUE,INDEX(codetwolang,MATCH(Qualification!U1014,libtwolang,0)),Qualification!U1014)))</f>
        <v/>
      </c>
      <c r="P1004" s="50" t="str">
        <f>IF(OR(A1004="",ISBLANK(Qualification!V1014)),"",Qualification!V1014)</f>
        <v/>
      </c>
    </row>
    <row r="1005" spans="1:16">
      <c r="A1005" s="26" t="str">
        <f>IF(Qualification!$A1015&lt;&gt;"",IF(Qualification!C1015&lt;&gt;"",IF(Qualification!C1015="LOC.ID",CONCATENATE("LOC.",Qualification!AG$12),Qualification!C1015),""),"")</f>
        <v/>
      </c>
      <c r="B1005" s="51" t="str">
        <f>IF(A1005&lt;&gt;"",Qualification!J1015,"")</f>
        <v/>
      </c>
      <c r="C1005" s="26" t="str">
        <f>IF(A1005&lt;&gt;"",IF(Qualification!E1015=TRUE,INDEX(codesex,MATCH(Qualification!D1015,libsex,0)),Qualification!D1015),"")</f>
        <v/>
      </c>
      <c r="D1005" s="104" t="str">
        <f>IF(OR(A1005="",ISBLANK(Qualification!F1015)),"",Qualification!F1015)</f>
        <v/>
      </c>
      <c r="E1005" s="26" t="str">
        <f>IF(A1005&lt;&gt;"",IF(Qualification!I1015=TRUE,IF(INDEX(codegem,MATCH(Qualification!H1015,libgem,0))&lt;8000,INDEX(codegem,MATCH(Qualification!H1015,libgem,0)),""),Qualification!H1015),"")</f>
        <v/>
      </c>
      <c r="F1005" s="26" t="str">
        <f>IF(A1005&lt;&gt;"",IF(Qualification!I1015=TRUE,INDEX(codegemhist,MATCH(Qualification!H1015,libgem,0)),""),"")</f>
        <v/>
      </c>
      <c r="G1005" s="26" t="str">
        <f>IF(A1005&lt;&gt;"",IF(Qualification!I1015=TRUE,IF(INDEX(codegem,MATCH(Qualification!H1015,libgem,0))&gt;=8000,INDEX(codegem,MATCH(Qualification!H1015,libgem,0)),""),Qualification!H1015),"")</f>
        <v/>
      </c>
      <c r="H1005" s="26" t="str">
        <f>IF(A1005&lt;&gt;"",IF(Qualification!Y1015=TRUE,INDEX(libcatidinst,MATCH(Qualification!P1015,libinst,0)),""),"")</f>
        <v/>
      </c>
      <c r="I1005" s="26" t="str">
        <f>IF(OR(A1005="",ISBLANK(Qualification!P1015)),"",IF(Qualification!Y1015=TRUE,INDEX(codeinst,MATCH(Qualification!P1015,libinst,0)),Qualification!P1015))</f>
        <v/>
      </c>
      <c r="J1005" s="26" t="str">
        <f>IF(OR(A1005="",ISBLANK(Qualification!Q1015)),"",IF(Qualification!Z1015=TRUE,INDEX(codetform,MATCH(Qualification!Q1015,libtform,0)),Qualification!Q1015))</f>
        <v/>
      </c>
      <c r="K1005" s="26" t="str">
        <f t="shared" si="15"/>
        <v/>
      </c>
      <c r="L1005" s="104" t="str">
        <f>IF(OR(A1005="",ISBLANK(Qualification!R1015)),"",Qualification!R1015)</f>
        <v/>
      </c>
      <c r="M1005" s="50" t="str">
        <f>IF(OR(A1005="",ISBLANK(Qualification!S1015)),"",Qualification!S1015)</f>
        <v/>
      </c>
      <c r="N1005" s="50" t="str">
        <f>IF(OR(A1005="",ISBLANK(Qualification!T1015)),"",IF(Qualification!AC1015=TRUE,INDEX(coderesult,MATCH(Qualification!T1015,libresult,0)),Qualification!T1015))</f>
        <v/>
      </c>
      <c r="O1005" s="50" t="str">
        <f>IF(OR(A1005="",ISBLANK(Qualification!U1015),Qualification!U1015="-"),"",IF(ISNA(MATCH(Qualification!U1015,libtwolang,0)),Qualification!U1015,IF(Qualification!AC1015=TRUE,INDEX(codetwolang,MATCH(Qualification!U1015,libtwolang,0)),Qualification!U1015)))</f>
        <v/>
      </c>
      <c r="P1005" s="50" t="str">
        <f>IF(OR(A1005="",ISBLANK(Qualification!V1015)),"",Qualification!V1015)</f>
        <v/>
      </c>
    </row>
    <row r="1006" spans="1:16">
      <c r="A1006" s="26" t="str">
        <f>IF(Qualification!$A1016&lt;&gt;"",IF(Qualification!C1016&lt;&gt;"",IF(Qualification!C1016="LOC.ID",CONCATENATE("LOC.",Qualification!AG$12),Qualification!C1016),""),"")</f>
        <v/>
      </c>
      <c r="B1006" s="51" t="str">
        <f>IF(A1006&lt;&gt;"",Qualification!J1016,"")</f>
        <v/>
      </c>
      <c r="C1006" s="26" t="str">
        <f>IF(A1006&lt;&gt;"",IF(Qualification!E1016=TRUE,INDEX(codesex,MATCH(Qualification!D1016,libsex,0)),Qualification!D1016),"")</f>
        <v/>
      </c>
      <c r="D1006" s="104" t="str">
        <f>IF(OR(A1006="",ISBLANK(Qualification!F1016)),"",Qualification!F1016)</f>
        <v/>
      </c>
      <c r="E1006" s="26" t="str">
        <f>IF(A1006&lt;&gt;"",IF(Qualification!I1016=TRUE,IF(INDEX(codegem,MATCH(Qualification!H1016,libgem,0))&lt;8000,INDEX(codegem,MATCH(Qualification!H1016,libgem,0)),""),Qualification!H1016),"")</f>
        <v/>
      </c>
      <c r="F1006" s="26" t="str">
        <f>IF(A1006&lt;&gt;"",IF(Qualification!I1016=TRUE,INDEX(codegemhist,MATCH(Qualification!H1016,libgem,0)),""),"")</f>
        <v/>
      </c>
      <c r="G1006" s="26" t="str">
        <f>IF(A1006&lt;&gt;"",IF(Qualification!I1016=TRUE,IF(INDEX(codegem,MATCH(Qualification!H1016,libgem,0))&gt;=8000,INDEX(codegem,MATCH(Qualification!H1016,libgem,0)),""),Qualification!H1016),"")</f>
        <v/>
      </c>
      <c r="H1006" s="26" t="str">
        <f>IF(A1006&lt;&gt;"",IF(Qualification!Y1016=TRUE,INDEX(libcatidinst,MATCH(Qualification!P1016,libinst,0)),""),"")</f>
        <v/>
      </c>
      <c r="I1006" s="26" t="str">
        <f>IF(OR(A1006="",ISBLANK(Qualification!P1016)),"",IF(Qualification!Y1016=TRUE,INDEX(codeinst,MATCH(Qualification!P1016,libinst,0)),Qualification!P1016))</f>
        <v/>
      </c>
      <c r="J1006" s="26" t="str">
        <f>IF(OR(A1006="",ISBLANK(Qualification!Q1016)),"",IF(Qualification!Z1016=TRUE,INDEX(codetform,MATCH(Qualification!Q1016,libtform,0)),Qualification!Q1016))</f>
        <v/>
      </c>
      <c r="K1006" s="26" t="str">
        <f t="shared" si="15"/>
        <v/>
      </c>
      <c r="L1006" s="104" t="str">
        <f>IF(OR(A1006="",ISBLANK(Qualification!R1016)),"",Qualification!R1016)</f>
        <v/>
      </c>
      <c r="M1006" s="50" t="str">
        <f>IF(OR(A1006="",ISBLANK(Qualification!S1016)),"",Qualification!S1016)</f>
        <v/>
      </c>
      <c r="N1006" s="50" t="str">
        <f>IF(OR(A1006="",ISBLANK(Qualification!T1016)),"",IF(Qualification!AC1016=TRUE,INDEX(coderesult,MATCH(Qualification!T1016,libresult,0)),Qualification!T1016))</f>
        <v/>
      </c>
      <c r="O1006" s="50" t="str">
        <f>IF(OR(A1006="",ISBLANK(Qualification!U1016),Qualification!U1016="-"),"",IF(ISNA(MATCH(Qualification!U1016,libtwolang,0)),Qualification!U1016,IF(Qualification!AC1016=TRUE,INDEX(codetwolang,MATCH(Qualification!U1016,libtwolang,0)),Qualification!U1016)))</f>
        <v/>
      </c>
      <c r="P1006" s="50" t="str">
        <f>IF(OR(A1006="",ISBLANK(Qualification!V1016)),"",Qualification!V1016)</f>
        <v/>
      </c>
    </row>
    <row r="1007" spans="1:16">
      <c r="A1007" s="26" t="str">
        <f>IF(Qualification!$A1017&lt;&gt;"",IF(Qualification!C1017&lt;&gt;"",IF(Qualification!C1017="LOC.ID",CONCATENATE("LOC.",Qualification!AG$12),Qualification!C1017),""),"")</f>
        <v/>
      </c>
      <c r="B1007" s="51" t="str">
        <f>IF(A1007&lt;&gt;"",Qualification!J1017,"")</f>
        <v/>
      </c>
      <c r="C1007" s="26" t="str">
        <f>IF(A1007&lt;&gt;"",IF(Qualification!E1017=TRUE,INDEX(codesex,MATCH(Qualification!D1017,libsex,0)),Qualification!D1017),"")</f>
        <v/>
      </c>
      <c r="D1007" s="104" t="str">
        <f>IF(OR(A1007="",ISBLANK(Qualification!F1017)),"",Qualification!F1017)</f>
        <v/>
      </c>
      <c r="E1007" s="26" t="str">
        <f>IF(A1007&lt;&gt;"",IF(Qualification!I1017=TRUE,IF(INDEX(codegem,MATCH(Qualification!H1017,libgem,0))&lt;8000,INDEX(codegem,MATCH(Qualification!H1017,libgem,0)),""),Qualification!H1017),"")</f>
        <v/>
      </c>
      <c r="F1007" s="26" t="str">
        <f>IF(A1007&lt;&gt;"",IF(Qualification!I1017=TRUE,INDEX(codegemhist,MATCH(Qualification!H1017,libgem,0)),""),"")</f>
        <v/>
      </c>
      <c r="G1007" s="26" t="str">
        <f>IF(A1007&lt;&gt;"",IF(Qualification!I1017=TRUE,IF(INDEX(codegem,MATCH(Qualification!H1017,libgem,0))&gt;=8000,INDEX(codegem,MATCH(Qualification!H1017,libgem,0)),""),Qualification!H1017),"")</f>
        <v/>
      </c>
      <c r="H1007" s="26" t="str">
        <f>IF(A1007&lt;&gt;"",IF(Qualification!Y1017=TRUE,INDEX(libcatidinst,MATCH(Qualification!P1017,libinst,0)),""),"")</f>
        <v/>
      </c>
      <c r="I1007" s="26" t="str">
        <f>IF(OR(A1007="",ISBLANK(Qualification!P1017)),"",IF(Qualification!Y1017=TRUE,INDEX(codeinst,MATCH(Qualification!P1017,libinst,0)),Qualification!P1017))</f>
        <v/>
      </c>
      <c r="J1007" s="26" t="str">
        <f>IF(OR(A1007="",ISBLANK(Qualification!Q1017)),"",IF(Qualification!Z1017=TRUE,INDEX(codetform,MATCH(Qualification!Q1017,libtform,0)),Qualification!Q1017))</f>
        <v/>
      </c>
      <c r="K1007" s="26" t="str">
        <f t="shared" si="15"/>
        <v/>
      </c>
      <c r="L1007" s="104" t="str">
        <f>IF(OR(A1007="",ISBLANK(Qualification!R1017)),"",Qualification!R1017)</f>
        <v/>
      </c>
      <c r="M1007" s="50" t="str">
        <f>IF(OR(A1007="",ISBLANK(Qualification!S1017)),"",Qualification!S1017)</f>
        <v/>
      </c>
      <c r="N1007" s="50" t="str">
        <f>IF(OR(A1007="",ISBLANK(Qualification!T1017)),"",IF(Qualification!AC1017=TRUE,INDEX(coderesult,MATCH(Qualification!T1017,libresult,0)),Qualification!T1017))</f>
        <v/>
      </c>
      <c r="O1007" s="50" t="str">
        <f>IF(OR(A1007="",ISBLANK(Qualification!U1017),Qualification!U1017="-"),"",IF(ISNA(MATCH(Qualification!U1017,libtwolang,0)),Qualification!U1017,IF(Qualification!AC1017=TRUE,INDEX(codetwolang,MATCH(Qualification!U1017,libtwolang,0)),Qualification!U1017)))</f>
        <v/>
      </c>
      <c r="P1007" s="50" t="str">
        <f>IF(OR(A1007="",ISBLANK(Qualification!V1017)),"",Qualification!V1017)</f>
        <v/>
      </c>
    </row>
    <row r="1008" spans="1:16">
      <c r="A1008" s="26" t="str">
        <f>IF(Qualification!$A1018&lt;&gt;"",IF(Qualification!C1018&lt;&gt;"",IF(Qualification!C1018="LOC.ID",CONCATENATE("LOC.",Qualification!AG$12),Qualification!C1018),""),"")</f>
        <v/>
      </c>
      <c r="B1008" s="51" t="str">
        <f>IF(A1008&lt;&gt;"",Qualification!J1018,"")</f>
        <v/>
      </c>
      <c r="C1008" s="26" t="str">
        <f>IF(A1008&lt;&gt;"",IF(Qualification!E1018=TRUE,INDEX(codesex,MATCH(Qualification!D1018,libsex,0)),Qualification!D1018),"")</f>
        <v/>
      </c>
      <c r="D1008" s="104" t="str">
        <f>IF(OR(A1008="",ISBLANK(Qualification!F1018)),"",Qualification!F1018)</f>
        <v/>
      </c>
      <c r="E1008" s="26" t="str">
        <f>IF(A1008&lt;&gt;"",IF(Qualification!I1018=TRUE,IF(INDEX(codegem,MATCH(Qualification!H1018,libgem,0))&lt;8000,INDEX(codegem,MATCH(Qualification!H1018,libgem,0)),""),Qualification!H1018),"")</f>
        <v/>
      </c>
      <c r="F1008" s="26" t="str">
        <f>IF(A1008&lt;&gt;"",IF(Qualification!I1018=TRUE,INDEX(codegemhist,MATCH(Qualification!H1018,libgem,0)),""),"")</f>
        <v/>
      </c>
      <c r="G1008" s="26" t="str">
        <f>IF(A1008&lt;&gt;"",IF(Qualification!I1018=TRUE,IF(INDEX(codegem,MATCH(Qualification!H1018,libgem,0))&gt;=8000,INDEX(codegem,MATCH(Qualification!H1018,libgem,0)),""),Qualification!H1018),"")</f>
        <v/>
      </c>
      <c r="H1008" s="26" t="str">
        <f>IF(A1008&lt;&gt;"",IF(Qualification!Y1018=TRUE,INDEX(libcatidinst,MATCH(Qualification!P1018,libinst,0)),""),"")</f>
        <v/>
      </c>
      <c r="I1008" s="26" t="str">
        <f>IF(OR(A1008="",ISBLANK(Qualification!P1018)),"",IF(Qualification!Y1018=TRUE,INDEX(codeinst,MATCH(Qualification!P1018,libinst,0)),Qualification!P1018))</f>
        <v/>
      </c>
      <c r="J1008" s="26" t="str">
        <f>IF(OR(A1008="",ISBLANK(Qualification!Q1018)),"",IF(Qualification!Z1018=TRUE,INDEX(codetform,MATCH(Qualification!Q1018,libtform,0)),Qualification!Q1018))</f>
        <v/>
      </c>
      <c r="K1008" s="26" t="str">
        <f t="shared" si="15"/>
        <v/>
      </c>
      <c r="L1008" s="104" t="str">
        <f>IF(OR(A1008="",ISBLANK(Qualification!R1018)),"",Qualification!R1018)</f>
        <v/>
      </c>
      <c r="M1008" s="50" t="str">
        <f>IF(OR(A1008="",ISBLANK(Qualification!S1018)),"",Qualification!S1018)</f>
        <v/>
      </c>
      <c r="N1008" s="50" t="str">
        <f>IF(OR(A1008="",ISBLANK(Qualification!T1018)),"",IF(Qualification!AC1018=TRUE,INDEX(coderesult,MATCH(Qualification!T1018,libresult,0)),Qualification!T1018))</f>
        <v/>
      </c>
      <c r="O1008" s="50" t="str">
        <f>IF(OR(A1008="",ISBLANK(Qualification!U1018),Qualification!U1018="-"),"",IF(ISNA(MATCH(Qualification!U1018,libtwolang,0)),Qualification!U1018,IF(Qualification!AC1018=TRUE,INDEX(codetwolang,MATCH(Qualification!U1018,libtwolang,0)),Qualification!U1018)))</f>
        <v/>
      </c>
      <c r="P1008" s="50" t="str">
        <f>IF(OR(A1008="",ISBLANK(Qualification!V1018)),"",Qualification!V1018)</f>
        <v/>
      </c>
    </row>
    <row r="1009" spans="1:16">
      <c r="A1009" s="26" t="str">
        <f>IF(Qualification!$A1019&lt;&gt;"",IF(Qualification!C1019&lt;&gt;"",IF(Qualification!C1019="LOC.ID",CONCATENATE("LOC.",Qualification!AG$12),Qualification!C1019),""),"")</f>
        <v/>
      </c>
      <c r="B1009" s="51" t="str">
        <f>IF(A1009&lt;&gt;"",Qualification!J1019,"")</f>
        <v/>
      </c>
      <c r="C1009" s="26" t="str">
        <f>IF(A1009&lt;&gt;"",IF(Qualification!E1019=TRUE,INDEX(codesex,MATCH(Qualification!D1019,libsex,0)),Qualification!D1019),"")</f>
        <v/>
      </c>
      <c r="D1009" s="104" t="str">
        <f>IF(OR(A1009="",ISBLANK(Qualification!F1019)),"",Qualification!F1019)</f>
        <v/>
      </c>
      <c r="E1009" s="26" t="str">
        <f>IF(A1009&lt;&gt;"",IF(Qualification!I1019=TRUE,IF(INDEX(codegem,MATCH(Qualification!H1019,libgem,0))&lt;8000,INDEX(codegem,MATCH(Qualification!H1019,libgem,0)),""),Qualification!H1019),"")</f>
        <v/>
      </c>
      <c r="F1009" s="26" t="str">
        <f>IF(A1009&lt;&gt;"",IF(Qualification!I1019=TRUE,INDEX(codegemhist,MATCH(Qualification!H1019,libgem,0)),""),"")</f>
        <v/>
      </c>
      <c r="G1009" s="26" t="str">
        <f>IF(A1009&lt;&gt;"",IF(Qualification!I1019=TRUE,IF(INDEX(codegem,MATCH(Qualification!H1019,libgem,0))&gt;=8000,INDEX(codegem,MATCH(Qualification!H1019,libgem,0)),""),Qualification!H1019),"")</f>
        <v/>
      </c>
      <c r="H1009" s="26" t="str">
        <f>IF(A1009&lt;&gt;"",IF(Qualification!Y1019=TRUE,INDEX(libcatidinst,MATCH(Qualification!P1019,libinst,0)),""),"")</f>
        <v/>
      </c>
      <c r="I1009" s="26" t="str">
        <f>IF(OR(A1009="",ISBLANK(Qualification!P1019)),"",IF(Qualification!Y1019=TRUE,INDEX(codeinst,MATCH(Qualification!P1019,libinst,0)),Qualification!P1019))</f>
        <v/>
      </c>
      <c r="J1009" s="26" t="str">
        <f>IF(OR(A1009="",ISBLANK(Qualification!Q1019)),"",IF(Qualification!Z1019=TRUE,INDEX(codetform,MATCH(Qualification!Q1019,libtform,0)),Qualification!Q1019))</f>
        <v/>
      </c>
      <c r="K1009" s="26" t="str">
        <f t="shared" si="15"/>
        <v/>
      </c>
      <c r="L1009" s="104" t="str">
        <f>IF(OR(A1009="",ISBLANK(Qualification!R1019)),"",Qualification!R1019)</f>
        <v/>
      </c>
      <c r="M1009" s="50" t="str">
        <f>IF(OR(A1009="",ISBLANK(Qualification!S1019)),"",Qualification!S1019)</f>
        <v/>
      </c>
      <c r="N1009" s="50" t="str">
        <f>IF(OR(A1009="",ISBLANK(Qualification!T1019)),"",IF(Qualification!AC1019=TRUE,INDEX(coderesult,MATCH(Qualification!T1019,libresult,0)),Qualification!T1019))</f>
        <v/>
      </c>
      <c r="O1009" s="50" t="str">
        <f>IF(OR(A1009="",ISBLANK(Qualification!U1019),Qualification!U1019="-"),"",IF(ISNA(MATCH(Qualification!U1019,libtwolang,0)),Qualification!U1019,IF(Qualification!AC1019=TRUE,INDEX(codetwolang,MATCH(Qualification!U1019,libtwolang,0)),Qualification!U1019)))</f>
        <v/>
      </c>
      <c r="P1009" s="50" t="str">
        <f>IF(OR(A1009="",ISBLANK(Qualification!V1019)),"",Qualification!V1019)</f>
        <v/>
      </c>
    </row>
    <row r="1010" spans="1:16">
      <c r="A1010" s="26" t="str">
        <f>IF(Qualification!$A1020&lt;&gt;"",IF(Qualification!C1020&lt;&gt;"",IF(Qualification!C1020="LOC.ID",CONCATENATE("LOC.",Qualification!AG$12),Qualification!C1020),""),"")</f>
        <v/>
      </c>
      <c r="B1010" s="51" t="str">
        <f>IF(A1010&lt;&gt;"",Qualification!J1020,"")</f>
        <v/>
      </c>
      <c r="C1010" s="26" t="str">
        <f>IF(A1010&lt;&gt;"",IF(Qualification!E1020=TRUE,INDEX(codesex,MATCH(Qualification!D1020,libsex,0)),Qualification!D1020),"")</f>
        <v/>
      </c>
      <c r="D1010" s="104" t="str">
        <f>IF(OR(A1010="",ISBLANK(Qualification!F1020)),"",Qualification!F1020)</f>
        <v/>
      </c>
      <c r="E1010" s="26" t="str">
        <f>IF(A1010&lt;&gt;"",IF(Qualification!I1020=TRUE,IF(INDEX(codegem,MATCH(Qualification!H1020,libgem,0))&lt;8000,INDEX(codegem,MATCH(Qualification!H1020,libgem,0)),""),Qualification!H1020),"")</f>
        <v/>
      </c>
      <c r="F1010" s="26" t="str">
        <f>IF(A1010&lt;&gt;"",IF(Qualification!I1020=TRUE,INDEX(codegemhist,MATCH(Qualification!H1020,libgem,0)),""),"")</f>
        <v/>
      </c>
      <c r="G1010" s="26" t="str">
        <f>IF(A1010&lt;&gt;"",IF(Qualification!I1020=TRUE,IF(INDEX(codegem,MATCH(Qualification!H1020,libgem,0))&gt;=8000,INDEX(codegem,MATCH(Qualification!H1020,libgem,0)),""),Qualification!H1020),"")</f>
        <v/>
      </c>
      <c r="H1010" s="26" t="str">
        <f>IF(A1010&lt;&gt;"",IF(Qualification!Y1020=TRUE,INDEX(libcatidinst,MATCH(Qualification!P1020,libinst,0)),""),"")</f>
        <v/>
      </c>
      <c r="I1010" s="26" t="str">
        <f>IF(OR(A1010="",ISBLANK(Qualification!P1020)),"",IF(Qualification!Y1020=TRUE,INDEX(codeinst,MATCH(Qualification!P1020,libinst,0)),Qualification!P1020))</f>
        <v/>
      </c>
      <c r="J1010" s="26" t="str">
        <f>IF(OR(A1010="",ISBLANK(Qualification!Q1020)),"",IF(Qualification!Z1020=TRUE,INDEX(codetform,MATCH(Qualification!Q1020,libtform,0)),Qualification!Q1020))</f>
        <v/>
      </c>
      <c r="K1010" s="26" t="str">
        <f t="shared" si="15"/>
        <v/>
      </c>
      <c r="L1010" s="104" t="str">
        <f>IF(OR(A1010="",ISBLANK(Qualification!R1020)),"",Qualification!R1020)</f>
        <v/>
      </c>
      <c r="M1010" s="50" t="str">
        <f>IF(OR(A1010="",ISBLANK(Qualification!S1020)),"",Qualification!S1020)</f>
        <v/>
      </c>
      <c r="N1010" s="50" t="str">
        <f>IF(OR(A1010="",ISBLANK(Qualification!T1020)),"",IF(Qualification!AC1020=TRUE,INDEX(coderesult,MATCH(Qualification!T1020,libresult,0)),Qualification!T1020))</f>
        <v/>
      </c>
      <c r="O1010" s="50" t="str">
        <f>IF(OR(A1010="",ISBLANK(Qualification!U1020),Qualification!U1020="-"),"",IF(ISNA(MATCH(Qualification!U1020,libtwolang,0)),Qualification!U1020,IF(Qualification!AC1020=TRUE,INDEX(codetwolang,MATCH(Qualification!U1020,libtwolang,0)),Qualification!U1020)))</f>
        <v/>
      </c>
      <c r="P1010" s="50" t="str">
        <f>IF(OR(A1010="",ISBLANK(Qualification!V1020)),"",Qualification!V1020)</f>
        <v/>
      </c>
    </row>
    <row r="1011" spans="1:16">
      <c r="A1011" s="26" t="str">
        <f>IF(Qualification!$A1021&lt;&gt;"",IF(Qualification!C1021&lt;&gt;"",IF(Qualification!C1021="LOC.ID",CONCATENATE("LOC.",Qualification!AG$12),Qualification!C1021),""),"")</f>
        <v/>
      </c>
      <c r="B1011" s="51" t="str">
        <f>IF(A1011&lt;&gt;"",Qualification!J1021,"")</f>
        <v/>
      </c>
      <c r="C1011" s="26" t="str">
        <f>IF(A1011&lt;&gt;"",IF(Qualification!E1021=TRUE,INDEX(codesex,MATCH(Qualification!D1021,libsex,0)),Qualification!D1021),"")</f>
        <v/>
      </c>
      <c r="D1011" s="104" t="str">
        <f>IF(OR(A1011="",ISBLANK(Qualification!F1021)),"",Qualification!F1021)</f>
        <v/>
      </c>
      <c r="E1011" s="26" t="str">
        <f>IF(A1011&lt;&gt;"",IF(Qualification!I1021=TRUE,IF(INDEX(codegem,MATCH(Qualification!H1021,libgem,0))&lt;8000,INDEX(codegem,MATCH(Qualification!H1021,libgem,0)),""),Qualification!H1021),"")</f>
        <v/>
      </c>
      <c r="F1011" s="26" t="str">
        <f>IF(A1011&lt;&gt;"",IF(Qualification!I1021=TRUE,INDEX(codegemhist,MATCH(Qualification!H1021,libgem,0)),""),"")</f>
        <v/>
      </c>
      <c r="G1011" s="26" t="str">
        <f>IF(A1011&lt;&gt;"",IF(Qualification!I1021=TRUE,IF(INDEX(codegem,MATCH(Qualification!H1021,libgem,0))&gt;=8000,INDEX(codegem,MATCH(Qualification!H1021,libgem,0)),""),Qualification!H1021),"")</f>
        <v/>
      </c>
      <c r="H1011" s="26" t="str">
        <f>IF(A1011&lt;&gt;"",IF(Qualification!Y1021=TRUE,INDEX(libcatidinst,MATCH(Qualification!P1021,libinst,0)),""),"")</f>
        <v/>
      </c>
      <c r="I1011" s="26" t="str">
        <f>IF(OR(A1011="",ISBLANK(Qualification!P1021)),"",IF(Qualification!Y1021=TRUE,INDEX(codeinst,MATCH(Qualification!P1021,libinst,0)),Qualification!P1021))</f>
        <v/>
      </c>
      <c r="J1011" s="26" t="str">
        <f>IF(OR(A1011="",ISBLANK(Qualification!Q1021)),"",IF(Qualification!Z1021=TRUE,INDEX(codetform,MATCH(Qualification!Q1021,libtform,0)),Qualification!Q1021))</f>
        <v/>
      </c>
      <c r="K1011" s="26" t="str">
        <f t="shared" si="15"/>
        <v/>
      </c>
      <c r="L1011" s="104" t="str">
        <f>IF(OR(A1011="",ISBLANK(Qualification!R1021)),"",Qualification!R1021)</f>
        <v/>
      </c>
      <c r="M1011" s="50" t="str">
        <f>IF(OR(A1011="",ISBLANK(Qualification!S1021)),"",Qualification!S1021)</f>
        <v/>
      </c>
      <c r="N1011" s="50" t="str">
        <f>IF(OR(A1011="",ISBLANK(Qualification!T1021)),"",IF(Qualification!AC1021=TRUE,INDEX(coderesult,MATCH(Qualification!T1021,libresult,0)),Qualification!T1021))</f>
        <v/>
      </c>
      <c r="O1011" s="50" t="str">
        <f>IF(OR(A1011="",ISBLANK(Qualification!U1021),Qualification!U1021="-"),"",IF(ISNA(MATCH(Qualification!U1021,libtwolang,0)),Qualification!U1021,IF(Qualification!AC1021=TRUE,INDEX(codetwolang,MATCH(Qualification!U1021,libtwolang,0)),Qualification!U1021)))</f>
        <v/>
      </c>
      <c r="P1011" s="50" t="str">
        <f>IF(OR(A1011="",ISBLANK(Qualification!V1021)),"",Qualification!V1021)</f>
        <v/>
      </c>
    </row>
  </sheetData>
  <sheetProtection password="9CF6"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sheetView>
  </sheetViews>
  <sheetFormatPr baseColWidth="10" defaultColWidth="11.453125" defaultRowHeight="12.5"/>
  <cols>
    <col min="1" max="1" width="6.453125" style="45" customWidth="1"/>
    <col min="2" max="2" width="17.81640625" style="45" customWidth="1"/>
    <col min="3" max="3" width="4.81640625" style="45" customWidth="1"/>
    <col min="4" max="16384" width="11.453125" style="45"/>
  </cols>
  <sheetData>
    <row r="1" spans="1:3" ht="13">
      <c r="A1" s="13" t="s">
        <v>3385</v>
      </c>
      <c r="B1" s="13"/>
    </row>
    <row r="2" spans="1:3" ht="13">
      <c r="A2" s="13"/>
      <c r="B2" s="13"/>
    </row>
    <row r="3" spans="1:3" ht="13.5" thickBot="1">
      <c r="A3" s="15" t="s">
        <v>3351</v>
      </c>
      <c r="B3" s="16" t="s">
        <v>3386</v>
      </c>
      <c r="C3" s="156"/>
    </row>
    <row r="4" spans="1:3">
      <c r="A4" s="17">
        <f>IF(ISBLANK(Nomen.complète!A4),"-",Nomen.complète!A4)</f>
        <v>1</v>
      </c>
      <c r="B4" s="18" t="str">
        <f>IF(ISBLANK(Nomen.complète!B4),"-",Nomen.complète!B4)</f>
        <v>Zürich</v>
      </c>
      <c r="C4" s="18" t="str">
        <f>IF(ISBLANK(Nomen.complète!C4),"-",Nomen.complète!C4)</f>
        <v>ZH</v>
      </c>
    </row>
    <row r="5" spans="1:3">
      <c r="A5" s="17">
        <f>IF(ISBLANK(Nomen.complète!A5),"-",Nomen.complète!A5)</f>
        <v>2</v>
      </c>
      <c r="B5" s="18" t="str">
        <f>IF(ISBLANK(Nomen.complète!B5),"-",Nomen.complète!B5)</f>
        <v>Berne</v>
      </c>
      <c r="C5" s="18" t="str">
        <f>IF(ISBLANK(Nomen.complète!C5),"-",Nomen.complète!C5)</f>
        <v>BE</v>
      </c>
    </row>
    <row r="6" spans="1:3">
      <c r="A6" s="17">
        <f>IF(ISBLANK(Nomen.complète!A6),"-",Nomen.complète!A6)</f>
        <v>3</v>
      </c>
      <c r="B6" s="18" t="str">
        <f>IF(ISBLANK(Nomen.complète!B6),"-",Nomen.complète!B6)</f>
        <v>Lucerne</v>
      </c>
      <c r="C6" s="18" t="str">
        <f>IF(ISBLANK(Nomen.complète!C6),"-",Nomen.complète!C6)</f>
        <v>LU</v>
      </c>
    </row>
    <row r="7" spans="1:3">
      <c r="A7" s="17">
        <f>IF(ISBLANK(Nomen.complète!A7),"-",Nomen.complète!A7)</f>
        <v>4</v>
      </c>
      <c r="B7" s="18" t="str">
        <f>IF(ISBLANK(Nomen.complète!B7),"-",Nomen.complète!B7)</f>
        <v>Uri</v>
      </c>
      <c r="C7" s="18" t="str">
        <f>IF(ISBLANK(Nomen.complète!C7),"-",Nomen.complète!C7)</f>
        <v>UR</v>
      </c>
    </row>
    <row r="8" spans="1:3">
      <c r="A8" s="17">
        <f>IF(ISBLANK(Nomen.complète!A8),"-",Nomen.complète!A8)</f>
        <v>5</v>
      </c>
      <c r="B8" s="18" t="str">
        <f>IF(ISBLANK(Nomen.complète!B8),"-",Nomen.complète!B8)</f>
        <v>Schwytz</v>
      </c>
      <c r="C8" s="18" t="str">
        <f>IF(ISBLANK(Nomen.complète!C8),"-",Nomen.complète!C8)</f>
        <v>SZ</v>
      </c>
    </row>
    <row r="9" spans="1:3">
      <c r="A9" s="17">
        <f>IF(ISBLANK(Nomen.complète!A9),"-",Nomen.complète!A9)</f>
        <v>6</v>
      </c>
      <c r="B9" s="18" t="str">
        <f>IF(ISBLANK(Nomen.complète!B9),"-",Nomen.complète!B9)</f>
        <v>Obwald</v>
      </c>
      <c r="C9" s="18" t="str">
        <f>IF(ISBLANK(Nomen.complète!C9),"-",Nomen.complète!C9)</f>
        <v>OW</v>
      </c>
    </row>
    <row r="10" spans="1:3">
      <c r="A10" s="17">
        <f>IF(ISBLANK(Nomen.complète!A10),"-",Nomen.complète!A10)</f>
        <v>7</v>
      </c>
      <c r="B10" s="18" t="str">
        <f>IF(ISBLANK(Nomen.complète!B10),"-",Nomen.complète!B10)</f>
        <v>Nidwald</v>
      </c>
      <c r="C10" s="18" t="str">
        <f>IF(ISBLANK(Nomen.complète!C10),"-",Nomen.complète!C10)</f>
        <v>NW</v>
      </c>
    </row>
    <row r="11" spans="1:3">
      <c r="A11" s="17">
        <f>IF(ISBLANK(Nomen.complète!A11),"-",Nomen.complète!A11)</f>
        <v>8</v>
      </c>
      <c r="B11" s="18" t="str">
        <f>IF(ISBLANK(Nomen.complète!B11),"-",Nomen.complète!B11)</f>
        <v>Glaris</v>
      </c>
      <c r="C11" s="18" t="str">
        <f>IF(ISBLANK(Nomen.complète!C11),"-",Nomen.complète!C11)</f>
        <v>GL</v>
      </c>
    </row>
    <row r="12" spans="1:3">
      <c r="A12" s="17">
        <f>IF(ISBLANK(Nomen.complète!A12),"-",Nomen.complète!A12)</f>
        <v>9</v>
      </c>
      <c r="B12" s="18" t="str">
        <f>IF(ISBLANK(Nomen.complète!B12),"-",Nomen.complète!B12)</f>
        <v>Zoug</v>
      </c>
      <c r="C12" s="18" t="str">
        <f>IF(ISBLANK(Nomen.complète!C12),"-",Nomen.complète!C12)</f>
        <v>ZG</v>
      </c>
    </row>
    <row r="13" spans="1:3">
      <c r="A13" s="17">
        <f>IF(ISBLANK(Nomen.complète!A13),"-",Nomen.complète!A13)</f>
        <v>10</v>
      </c>
      <c r="B13" s="18" t="str">
        <f>IF(ISBLANK(Nomen.complète!B13),"-",Nomen.complète!B13)</f>
        <v>Fribourg</v>
      </c>
      <c r="C13" s="18" t="str">
        <f>IF(ISBLANK(Nomen.complète!C13),"-",Nomen.complète!C13)</f>
        <v>FR</v>
      </c>
    </row>
    <row r="14" spans="1:3">
      <c r="A14" s="17">
        <f>IF(ISBLANK(Nomen.complète!A14),"-",Nomen.complète!A14)</f>
        <v>11</v>
      </c>
      <c r="B14" s="18" t="str">
        <f>IF(ISBLANK(Nomen.complète!B14),"-",Nomen.complète!B14)</f>
        <v>Soleure</v>
      </c>
      <c r="C14" s="18" t="str">
        <f>IF(ISBLANK(Nomen.complète!C14),"-",Nomen.complète!C14)</f>
        <v>SO</v>
      </c>
    </row>
    <row r="15" spans="1:3">
      <c r="A15" s="17">
        <f>IF(ISBLANK(Nomen.complète!A15),"-",Nomen.complète!A15)</f>
        <v>12</v>
      </c>
      <c r="B15" s="18" t="str">
        <f>IF(ISBLANK(Nomen.complète!B15),"-",Nomen.complète!B15)</f>
        <v>Bâle-Ville</v>
      </c>
      <c r="C15" s="18" t="str">
        <f>IF(ISBLANK(Nomen.complète!C15),"-",Nomen.complète!C15)</f>
        <v>BS</v>
      </c>
    </row>
    <row r="16" spans="1:3">
      <c r="A16" s="17">
        <f>IF(ISBLANK(Nomen.complète!A16),"-",Nomen.complète!A16)</f>
        <v>13</v>
      </c>
      <c r="B16" s="18" t="str">
        <f>IF(ISBLANK(Nomen.complète!B16),"-",Nomen.complète!B16)</f>
        <v>Bâle-Campagne</v>
      </c>
      <c r="C16" s="18" t="str">
        <f>IF(ISBLANK(Nomen.complète!C16),"-",Nomen.complète!C16)</f>
        <v>BL</v>
      </c>
    </row>
    <row r="17" spans="1:3">
      <c r="A17" s="17">
        <f>IF(ISBLANK(Nomen.complète!A17),"-",Nomen.complète!A17)</f>
        <v>14</v>
      </c>
      <c r="B17" s="18" t="str">
        <f>IF(ISBLANK(Nomen.complète!B17),"-",Nomen.complète!B17)</f>
        <v>Schaffhouse</v>
      </c>
      <c r="C17" s="18" t="str">
        <f>IF(ISBLANK(Nomen.complète!C17),"-",Nomen.complète!C17)</f>
        <v>SH</v>
      </c>
    </row>
    <row r="18" spans="1:3">
      <c r="A18" s="17">
        <f>IF(ISBLANK(Nomen.complète!A18),"-",Nomen.complète!A18)</f>
        <v>15</v>
      </c>
      <c r="B18" s="18" t="str">
        <f>IF(ISBLANK(Nomen.complète!B18),"-",Nomen.complète!B18)</f>
        <v>Appenzell Rh.-Ext.</v>
      </c>
      <c r="C18" s="18" t="str">
        <f>IF(ISBLANK(Nomen.complète!C18),"-",Nomen.complète!C18)</f>
        <v>AR</v>
      </c>
    </row>
    <row r="19" spans="1:3">
      <c r="A19" s="17">
        <f>IF(ISBLANK(Nomen.complète!A19),"-",Nomen.complète!A19)</f>
        <v>16</v>
      </c>
      <c r="B19" s="18" t="str">
        <f>IF(ISBLANK(Nomen.complète!B19),"-",Nomen.complète!B19)</f>
        <v>Appenzell Rh.-Int.</v>
      </c>
      <c r="C19" s="18" t="str">
        <f>IF(ISBLANK(Nomen.complète!C19),"-",Nomen.complète!C19)</f>
        <v>AI</v>
      </c>
    </row>
    <row r="20" spans="1:3">
      <c r="A20" s="17">
        <f>IF(ISBLANK(Nomen.complète!A20),"-",Nomen.complète!A20)</f>
        <v>17</v>
      </c>
      <c r="B20" s="18" t="str">
        <f>IF(ISBLANK(Nomen.complète!B20),"-",Nomen.complète!B20)</f>
        <v>Saint-Gall</v>
      </c>
      <c r="C20" s="18" t="str">
        <f>IF(ISBLANK(Nomen.complète!C20),"-",Nomen.complète!C20)</f>
        <v>SG</v>
      </c>
    </row>
    <row r="21" spans="1:3">
      <c r="A21" s="17">
        <f>IF(ISBLANK(Nomen.complète!A21),"-",Nomen.complète!A21)</f>
        <v>18</v>
      </c>
      <c r="B21" s="18" t="str">
        <f>IF(ISBLANK(Nomen.complète!B21),"-",Nomen.complète!B21)</f>
        <v>Grisons</v>
      </c>
      <c r="C21" s="18" t="str">
        <f>IF(ISBLANK(Nomen.complète!C21),"-",Nomen.complète!C21)</f>
        <v>GR</v>
      </c>
    </row>
    <row r="22" spans="1:3">
      <c r="A22" s="17">
        <f>IF(ISBLANK(Nomen.complète!A22),"-",Nomen.complète!A22)</f>
        <v>19</v>
      </c>
      <c r="B22" s="18" t="str">
        <f>IF(ISBLANK(Nomen.complète!B22),"-",Nomen.complète!B22)</f>
        <v>Argovie</v>
      </c>
      <c r="C22" s="18" t="str">
        <f>IF(ISBLANK(Nomen.complète!C22),"-",Nomen.complète!C22)</f>
        <v>AG</v>
      </c>
    </row>
    <row r="23" spans="1:3">
      <c r="A23" s="17">
        <f>IF(ISBLANK(Nomen.complète!A23),"-",Nomen.complète!A23)</f>
        <v>20</v>
      </c>
      <c r="B23" s="18" t="str">
        <f>IF(ISBLANK(Nomen.complète!B23),"-",Nomen.complète!B23)</f>
        <v>Thurgovie</v>
      </c>
      <c r="C23" s="18" t="str">
        <f>IF(ISBLANK(Nomen.complète!C23),"-",Nomen.complète!C23)</f>
        <v>TG</v>
      </c>
    </row>
    <row r="24" spans="1:3">
      <c r="A24" s="17">
        <f>IF(ISBLANK(Nomen.complète!A24),"-",Nomen.complète!A24)</f>
        <v>21</v>
      </c>
      <c r="B24" s="18" t="str">
        <f>IF(ISBLANK(Nomen.complète!B24),"-",Nomen.complète!B24)</f>
        <v>Tessin</v>
      </c>
      <c r="C24" s="18" t="str">
        <f>IF(ISBLANK(Nomen.complète!C24),"-",Nomen.complète!C24)</f>
        <v>TI</v>
      </c>
    </row>
    <row r="25" spans="1:3">
      <c r="A25" s="17">
        <f>IF(ISBLANK(Nomen.complète!A25),"-",Nomen.complète!A25)</f>
        <v>22</v>
      </c>
      <c r="B25" s="18" t="str">
        <f>IF(ISBLANK(Nomen.complète!B25),"-",Nomen.complète!B25)</f>
        <v>Vaud</v>
      </c>
      <c r="C25" s="18" t="str">
        <f>IF(ISBLANK(Nomen.complète!C25),"-",Nomen.complète!C25)</f>
        <v>VD</v>
      </c>
    </row>
    <row r="26" spans="1:3">
      <c r="A26" s="17">
        <f>IF(ISBLANK(Nomen.complète!A26),"-",Nomen.complète!A26)</f>
        <v>23</v>
      </c>
      <c r="B26" s="18" t="str">
        <f>IF(ISBLANK(Nomen.complète!B26),"-",Nomen.complète!B26)</f>
        <v>Valais</v>
      </c>
      <c r="C26" s="18" t="str">
        <f>IF(ISBLANK(Nomen.complète!C26),"-",Nomen.complète!C26)</f>
        <v>VS</v>
      </c>
    </row>
    <row r="27" spans="1:3">
      <c r="A27" s="17">
        <f>IF(ISBLANK(Nomen.complète!A27),"-",Nomen.complète!A27)</f>
        <v>24</v>
      </c>
      <c r="B27" s="18" t="str">
        <f>IF(ISBLANK(Nomen.complète!B27),"-",Nomen.complète!B27)</f>
        <v>Neuchâtel</v>
      </c>
      <c r="C27" s="18" t="str">
        <f>IF(ISBLANK(Nomen.complète!C27),"-",Nomen.complète!C27)</f>
        <v>NE</v>
      </c>
    </row>
    <row r="28" spans="1:3">
      <c r="A28" s="17">
        <f>IF(ISBLANK(Nomen.complète!A28),"-",Nomen.complète!A28)</f>
        <v>25</v>
      </c>
      <c r="B28" s="18" t="str">
        <f>IF(ISBLANK(Nomen.complète!B28),"-",Nomen.complète!B28)</f>
        <v>Genève</v>
      </c>
      <c r="C28" s="18" t="str">
        <f>IF(ISBLANK(Nomen.complète!C28),"-",Nomen.complète!C28)</f>
        <v>GE</v>
      </c>
    </row>
    <row r="29" spans="1:3">
      <c r="A29" s="17">
        <f>IF(ISBLANK(Nomen.complète!A29),"-",Nomen.complète!A29)</f>
        <v>26</v>
      </c>
      <c r="B29" s="18" t="str">
        <f>IF(ISBLANK(Nomen.complète!B29),"-",Nomen.complète!B29)</f>
        <v>Jura</v>
      </c>
      <c r="C29" s="18" t="str">
        <f>IF(ISBLANK(Nomen.complète!C29),"-",Nomen.complète!C29)</f>
        <v>JU</v>
      </c>
    </row>
    <row r="30" spans="1:3">
      <c r="A30" s="17">
        <f>IF(ISBLANK(Nomen.complète!A30),"-",Nomen.complète!A30)</f>
        <v>27</v>
      </c>
      <c r="B30" s="18" t="str">
        <f>IF(ISBLANK(Nomen.complète!B30),"-",Nomen.complète!B30)</f>
        <v>Liechstenstein</v>
      </c>
      <c r="C30" s="18" t="str">
        <f>IF(ISBLANK(Nomen.complète!C30),"-",Nomen.complète!C30)</f>
        <v>L</v>
      </c>
    </row>
    <row r="31" spans="1:3">
      <c r="A31" s="17" t="str">
        <f>IF(ISBLANK(Nomen.complète!A31),"-",Nomen.complète!A31)</f>
        <v>-</v>
      </c>
      <c r="B31" s="18" t="str">
        <f>IF(ISBLANK(Nomen.complète!B31),"-",Nomen.complète!B31)</f>
        <v>-</v>
      </c>
      <c r="C31" s="18" t="str">
        <f>IF(ISBLANK(Nomen.complète!C31),"-",Nomen.complète!C31)</f>
        <v>-</v>
      </c>
    </row>
    <row r="32" spans="1:3">
      <c r="A32" s="17" t="str">
        <f>IF(ISBLANK(Nomen.complète!A32),"-",Nomen.complète!A32)</f>
        <v>-</v>
      </c>
      <c r="B32" s="18" t="str">
        <f>IF(ISBLANK(Nomen.complète!B32),"-",Nomen.complète!B32)</f>
        <v>-</v>
      </c>
      <c r="C32" s="18" t="str">
        <f>IF(ISBLANK(Nomen.complète!C32),"-",Nomen.complète!C32)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pane="bottomLeft"/>
    </sheetView>
  </sheetViews>
  <sheetFormatPr baseColWidth="10" defaultColWidth="11.453125" defaultRowHeight="12.5"/>
  <cols>
    <col min="1" max="1" width="11" style="45" customWidth="1"/>
    <col min="2" max="2" width="64.26953125" style="45" customWidth="1"/>
    <col min="3" max="16384" width="11.453125" style="45"/>
  </cols>
  <sheetData>
    <row r="1" spans="1:2" ht="13">
      <c r="A1" s="13" t="s">
        <v>3389</v>
      </c>
      <c r="B1" s="13"/>
    </row>
    <row r="2" spans="1:2" ht="13">
      <c r="A2" s="13"/>
      <c r="B2" s="13"/>
    </row>
    <row r="3" spans="1:2" ht="13.5" thickBot="1">
      <c r="A3" s="19" t="s">
        <v>3351</v>
      </c>
      <c r="B3" s="16" t="s">
        <v>3390</v>
      </c>
    </row>
    <row r="4" spans="1:2">
      <c r="A4" s="20" t="str">
        <f>IF(ISBLANK(Nomen.complète!D4),"-",SUBSTITUTE(Nomen.complète!D4,"#kt#",INDEX(libktabb,Livraison!$F$11)))</f>
        <v>CH.AHV</v>
      </c>
      <c r="B4" s="18" t="str">
        <f>IF(ISBLANK(Nomen.complète!E4),"-",Nomen.complète!E4)</f>
        <v>Nouveau Numéro AVS</v>
      </c>
    </row>
    <row r="5" spans="1:2">
      <c r="A5" s="20" t="str">
        <f>IF(ISBLANK(Nomen.complète!D5),"-",SUBSTITUTE(Nomen.complète!D5,"#kt#",INDEX(libktabb,Livraison!$F$11)))</f>
        <v>CT.BE</v>
      </c>
      <c r="B5" s="18" t="str">
        <f>IF(ISBLANK(Nomen.complète!E5),"-",Nomen.complète!E5)</f>
        <v>Matricule cantonal variable d'année en année</v>
      </c>
    </row>
    <row r="6" spans="1:2">
      <c r="A6" s="20" t="str">
        <f>IF(ISBLANK(Nomen.complète!D6),"-",SUBSTITUTE(Nomen.complète!D6,"#kt#",INDEX(libktabb,Livraison!$F$11)))</f>
        <v>LOC.ID</v>
      </c>
      <c r="B6" s="18" t="str">
        <f>IF(ISBLANK(Nomen.complète!E6),"-",Nomen.complète!E6)</f>
        <v>Identificateur local</v>
      </c>
    </row>
    <row r="7" spans="1:2">
      <c r="A7" s="20" t="str">
        <f>IF(ISBLANK(Nomen.complète!D7),"-",SUBSTITUTE(Nomen.complète!D7,"#kt#",INDEX(libktabb,Livraison!$F$11)))</f>
        <v>-</v>
      </c>
      <c r="B7" s="18" t="str">
        <f>IF(ISBLANK(Nomen.complète!E7),"-",Nomen.complète!E7)</f>
        <v>-</v>
      </c>
    </row>
    <row r="8" spans="1:2">
      <c r="A8" s="20" t="str">
        <f>IF(ISBLANK(Nomen.complète!D8),"-",SUBSTITUTE(Nomen.complète!D8,"#kt#",INDEX(libktabb,Livraison!$F$11)))</f>
        <v>-</v>
      </c>
      <c r="B8" s="18" t="str">
        <f>IF(ISBLANK(Nomen.complète!E8),"-",Nomen.complète!E8)</f>
        <v>-</v>
      </c>
    </row>
    <row r="9" spans="1:2">
      <c r="A9" s="20" t="str">
        <f>IF(ISBLANK(Nomen.complète!D9),"-",SUBSTITUTE(Nomen.complète!D9,"#kt#",INDEX(libktabb,Livraison!$F$11)))</f>
        <v>-</v>
      </c>
      <c r="B9" s="18" t="str">
        <f>IF(ISBLANK(Nomen.complète!E9),"-",Nomen.complète!E9)</f>
        <v>-</v>
      </c>
    </row>
    <row r="10" spans="1:2">
      <c r="A10" s="20" t="str">
        <f>IF(ISBLANK(Nomen.complète!D10),"-",SUBSTITUTE(Nomen.complète!D10,"#kt#",INDEX(libktabb,Livraison!$F$11)))</f>
        <v>-</v>
      </c>
      <c r="B10" s="18" t="str">
        <f>IF(ISBLANK(Nomen.complète!E10),"-",Nomen.complète!E10)</f>
        <v>-</v>
      </c>
    </row>
    <row r="11" spans="1:2">
      <c r="A11" s="20" t="str">
        <f>IF(ISBLANK(Nomen.complète!D11),"-",SUBSTITUTE(Nomen.complète!D11,"#kt#",INDEX(libktabb,Livraison!$F$11)))</f>
        <v>-</v>
      </c>
      <c r="B11" s="18" t="str">
        <f>IF(ISBLANK(Nomen.complète!E11),"-",Nomen.complète!E11)</f>
        <v>-</v>
      </c>
    </row>
    <row r="12" spans="1:2">
      <c r="A12" s="20" t="str">
        <f>IF(ISBLANK(Nomen.complète!D12),"-",SUBSTITUTE(Nomen.complète!D12,"#kt#",INDEX(libktabb,Livraison!$F$11)))</f>
        <v>-</v>
      </c>
      <c r="B12" s="18" t="str">
        <f>IF(ISBLANK(Nomen.complète!E12),"-",Nomen.complète!E12)</f>
        <v>-</v>
      </c>
    </row>
    <row r="13" spans="1:2">
      <c r="A13" s="20" t="str">
        <f>IF(ISBLANK(Nomen.complète!D13),"-",SUBSTITUTE(Nomen.complète!D13,"#kt#",INDEX(libktabb,Livraison!$F$11)))</f>
        <v>-</v>
      </c>
      <c r="B13" s="18" t="str">
        <f>IF(ISBLANK(Nomen.complète!E13),"-",Nomen.complète!E13)</f>
        <v>-</v>
      </c>
    </row>
    <row r="14" spans="1:2">
      <c r="A14" s="20" t="str">
        <f>IF(ISBLANK(Nomen.complète!D14),"-",SUBSTITUTE(Nomen.complète!D14,"#kt#",INDEX(libktabb,Livraison!$F$11)))</f>
        <v>-</v>
      </c>
      <c r="B14" s="18" t="str">
        <f>IF(ISBLANK(Nomen.complète!E14),"-",Nomen.complète!E14)</f>
        <v>-</v>
      </c>
    </row>
    <row r="15" spans="1:2">
      <c r="A15" s="20" t="str">
        <f>IF(ISBLANK(Nomen.complète!D15),"-",SUBSTITUTE(Nomen.complète!D15,"#kt#",INDEX(libktabb,Livraison!$F$11)))</f>
        <v>-</v>
      </c>
      <c r="B15" s="18" t="str">
        <f>IF(ISBLANK(Nomen.complète!E15),"-",Nomen.complète!E15)</f>
        <v>-</v>
      </c>
    </row>
    <row r="16" spans="1:2">
      <c r="A16" s="20" t="str">
        <f>IF(ISBLANK(Nomen.complète!D16),"-",SUBSTITUTE(Nomen.complète!D16,"#kt#",INDEX(libktabb,Livraison!$F$11)))</f>
        <v>-</v>
      </c>
      <c r="B16" s="18" t="str">
        <f>IF(ISBLANK(Nomen.complète!E16),"-",Nomen.complète!E16)</f>
        <v>-</v>
      </c>
    </row>
    <row r="17" spans="1:2">
      <c r="A17" s="20" t="str">
        <f>IF(ISBLANK(Nomen.complète!D17),"-",SUBSTITUTE(Nomen.complète!D17,"#kt#",INDEX(libktabb,Livraison!$F$11)))</f>
        <v>-</v>
      </c>
      <c r="B17" s="18" t="str">
        <f>IF(ISBLANK(Nomen.complète!E17),"-",Nomen.complète!E17)</f>
        <v>-</v>
      </c>
    </row>
    <row r="18" spans="1:2">
      <c r="A18" s="20" t="str">
        <f>IF(ISBLANK(Nomen.complète!D18),"-",SUBSTITUTE(Nomen.complète!D18,"#kt#",INDEX(libktabb,Livraison!$F$11)))</f>
        <v>-</v>
      </c>
      <c r="B18" s="18" t="str">
        <f>IF(ISBLANK(Nomen.complète!E18),"-",Nomen.complète!E18)</f>
        <v>-</v>
      </c>
    </row>
    <row r="19" spans="1:2">
      <c r="A19" s="20" t="str">
        <f>IF(ISBLANK(Nomen.complète!D19),"-",SUBSTITUTE(Nomen.complète!D19,"#kt#",INDEX(libktabb,Livraison!$F$11)))</f>
        <v>-</v>
      </c>
      <c r="B19" s="18" t="str">
        <f>IF(ISBLANK(Nomen.complète!E19),"-",Nomen.complète!E19)</f>
        <v>-</v>
      </c>
    </row>
    <row r="20" spans="1:2">
      <c r="A20" s="20" t="str">
        <f>IF(ISBLANK(Nomen.complète!D20),"-",SUBSTITUTE(Nomen.complète!D20,"#kt#",INDEX(libktabb,Livraison!$F$11)))</f>
        <v>-</v>
      </c>
      <c r="B20" s="18" t="str">
        <f>IF(ISBLANK(Nomen.complète!E20),"-",Nomen.complète!E20)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pane="bottomLeft"/>
    </sheetView>
  </sheetViews>
  <sheetFormatPr baseColWidth="10" defaultColWidth="11.453125" defaultRowHeight="12.5"/>
  <cols>
    <col min="1" max="1" width="6.26953125" style="45" customWidth="1"/>
    <col min="2" max="2" width="64.26953125" style="45" customWidth="1"/>
    <col min="3" max="16384" width="11.453125" style="45"/>
  </cols>
  <sheetData>
    <row r="1" spans="1:2" ht="13">
      <c r="A1" s="13" t="s">
        <v>3387</v>
      </c>
      <c r="B1" s="13"/>
    </row>
    <row r="2" spans="1:2" ht="13">
      <c r="A2" s="13"/>
      <c r="B2" s="13"/>
    </row>
    <row r="3" spans="1:2" ht="13.5" thickBot="1">
      <c r="A3" s="15" t="s">
        <v>3351</v>
      </c>
      <c r="B3" s="16" t="s">
        <v>3388</v>
      </c>
    </row>
    <row r="4" spans="1:2">
      <c r="A4" s="17">
        <f>IF(ISBLANK(Nomen.complète!F4),"-",Nomen.complète!F4)</f>
        <v>1</v>
      </c>
      <c r="B4" s="18" t="str">
        <f>IF(ISBLANK(Nomen.complète!G4),"-",Nomen.complète!G4)</f>
        <v>M</v>
      </c>
    </row>
    <row r="5" spans="1:2">
      <c r="A5" s="17">
        <f>IF(ISBLANK(Nomen.complète!F5),"-",Nomen.complète!F5)</f>
        <v>2</v>
      </c>
      <c r="B5" s="18" t="str">
        <f>IF(ISBLANK(Nomen.complète!G5),"-",Nomen.complète!G5)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803"/>
  <sheetViews>
    <sheetView showGridLines="0" showRowColHeaders="0" workbookViewId="0">
      <pane ySplit="3" topLeftCell="A4" activePane="bottomLeft" state="frozen"/>
      <selection pane="bottomLeft"/>
    </sheetView>
  </sheetViews>
  <sheetFormatPr baseColWidth="10" defaultColWidth="11.453125" defaultRowHeight="12.5"/>
  <cols>
    <col min="1" max="1" width="6.81640625" style="46" customWidth="1"/>
    <col min="2" max="2" width="10.81640625" style="46" customWidth="1"/>
    <col min="3" max="3" width="33.453125" style="45" customWidth="1"/>
    <col min="4" max="16384" width="11.453125" style="45"/>
  </cols>
  <sheetData>
    <row r="1" spans="1:3" s="118" customFormat="1" ht="13">
      <c r="A1" s="67" t="s">
        <v>1644</v>
      </c>
      <c r="B1" s="67"/>
    </row>
    <row r="2" spans="1:3" s="118" customFormat="1" ht="13">
      <c r="A2" s="119"/>
      <c r="B2" s="119"/>
      <c r="C2" s="120"/>
    </row>
    <row r="3" spans="1:3" s="118" customFormat="1" ht="13.5" thickBot="1">
      <c r="A3" s="127" t="s">
        <v>3351</v>
      </c>
      <c r="B3" s="128" t="s">
        <v>1645</v>
      </c>
      <c r="C3" s="129" t="s">
        <v>1646</v>
      </c>
    </row>
    <row r="4" spans="1:3">
      <c r="A4" s="17">
        <f>IF(ISBLANK(Nomen.complète!H4),"",Nomen.complète!H4)</f>
        <v>8207</v>
      </c>
      <c r="B4" s="130" t="str">
        <f>IF(ISBLANK(Nomen.complète!I4),"",Nomen.complète!I4)</f>
        <v/>
      </c>
      <c r="C4" s="18" t="str">
        <f>IF(ISBLANK(Nomen.complète!J4),"-",Nomen.complète!J4)</f>
        <v>Allemagne</v>
      </c>
    </row>
    <row r="5" spans="1:3">
      <c r="A5" s="17">
        <f>IF(ISBLANK(Nomen.complète!H5),"",Nomen.complète!H5)</f>
        <v>8212</v>
      </c>
      <c r="B5" s="130" t="str">
        <f>IF(ISBLANK(Nomen.complète!I5),"",Nomen.complète!I5)</f>
        <v/>
      </c>
      <c r="C5" s="18" t="str">
        <f>IF(ISBLANK(Nomen.complète!J5),"-",Nomen.complète!J5)</f>
        <v>France</v>
      </c>
    </row>
    <row r="6" spans="1:3">
      <c r="A6" s="17">
        <f>IF(ISBLANK(Nomen.complète!H6),"",Nomen.complète!H6)</f>
        <v>8218</v>
      </c>
      <c r="B6" s="130" t="str">
        <f>IF(ISBLANK(Nomen.complète!I6),"",Nomen.complète!I6)</f>
        <v/>
      </c>
      <c r="C6" s="18" t="str">
        <f>IF(ISBLANK(Nomen.complète!J6),"-",Nomen.complète!J6)</f>
        <v>Italie</v>
      </c>
    </row>
    <row r="7" spans="1:3">
      <c r="A7" s="17">
        <f>IF(ISBLANK(Nomen.complète!H7),"",Nomen.complète!H7)</f>
        <v>8222</v>
      </c>
      <c r="B7" s="130" t="str">
        <f>IF(ISBLANK(Nomen.complète!I7),"",Nomen.complète!I7)</f>
        <v/>
      </c>
      <c r="C7" s="18" t="str">
        <f>IF(ISBLANK(Nomen.complète!J7),"-",Nomen.complète!J7)</f>
        <v>Liechtenstein</v>
      </c>
    </row>
    <row r="8" spans="1:3">
      <c r="A8" s="17">
        <f>IF(ISBLANK(Nomen.complète!H8),"",Nomen.complète!H8)</f>
        <v>8229</v>
      </c>
      <c r="B8" s="130" t="str">
        <f>IF(ISBLANK(Nomen.complète!I8),"",Nomen.complète!I8)</f>
        <v/>
      </c>
      <c r="C8" s="18" t="str">
        <f>IF(ISBLANK(Nomen.complète!J8),"-",Nomen.complète!J8)</f>
        <v>Autriche</v>
      </c>
    </row>
    <row r="9" spans="1:3">
      <c r="A9" s="17">
        <f>IF(ISBLANK(Nomen.complète!H9),"",Nomen.complète!H9)</f>
        <v>4551</v>
      </c>
      <c r="B9" s="130">
        <f>IF(ISBLANK(Nomen.complète!I9),"",Nomen.complète!I9)</f>
        <v>15442</v>
      </c>
      <c r="C9" s="18" t="str">
        <f>IF(ISBLANK(Nomen.complète!J9),"-",Nomen.complète!J9)</f>
        <v>Aadorf</v>
      </c>
    </row>
    <row r="10" spans="1:3">
      <c r="A10" s="17">
        <f>IF(ISBLANK(Nomen.complète!H10),"",Nomen.complète!H10)</f>
        <v>4001</v>
      </c>
      <c r="B10" s="130">
        <f>IF(ISBLANK(Nomen.complète!I10),"",Nomen.complète!I10)</f>
        <v>15385</v>
      </c>
      <c r="C10" s="18" t="str">
        <f>IF(ISBLANK(Nomen.complète!J10),"-",Nomen.complète!J10)</f>
        <v>Aarau</v>
      </c>
    </row>
    <row r="11" spans="1:3">
      <c r="A11" s="17">
        <f>IF(ISBLANK(Nomen.complète!H11),"",Nomen.complète!H11)</f>
        <v>301</v>
      </c>
      <c r="B11" s="130">
        <f>IF(ISBLANK(Nomen.complète!I11),"",Nomen.complète!I11)</f>
        <v>14995</v>
      </c>
      <c r="C11" s="18" t="str">
        <f>IF(ISBLANK(Nomen.complète!J11),"-",Nomen.complète!J11)</f>
        <v>Aarberg</v>
      </c>
    </row>
    <row r="12" spans="1:3">
      <c r="A12" s="17">
        <f>IF(ISBLANK(Nomen.complète!H12),"",Nomen.complète!H12)</f>
        <v>4271</v>
      </c>
      <c r="B12" s="130">
        <f>IF(ISBLANK(Nomen.complète!I12),"",Nomen.complète!I12)</f>
        <v>11738</v>
      </c>
      <c r="C12" s="18" t="str">
        <f>IF(ISBLANK(Nomen.complète!J12),"-",Nomen.complète!J12)</f>
        <v>Aarburg</v>
      </c>
    </row>
    <row r="13" spans="1:3">
      <c r="A13" s="17" t="str">
        <f>IF(ISBLANK(Nomen.complète!H13),"",Nomen.complète!H13)</f>
        <v/>
      </c>
      <c r="B13" s="130">
        <f>IF(ISBLANK(Nomen.complète!I13),"",Nomen.complète!I13)</f>
        <v>16284</v>
      </c>
      <c r="C13" s="18" t="str">
        <f>IF(ISBLANK(Nomen.complète!J13),"-",Nomen.complète!J13)</f>
        <v>Aarmühle</v>
      </c>
    </row>
    <row r="14" spans="1:3">
      <c r="A14" s="17">
        <f>IF(ISBLANK(Nomen.complète!H14),"",Nomen.complète!H14)</f>
        <v>321</v>
      </c>
      <c r="B14" s="130">
        <f>IF(ISBLANK(Nomen.complète!I14),"",Nomen.complète!I14)</f>
        <v>15007</v>
      </c>
      <c r="C14" s="18" t="str">
        <f>IF(ISBLANK(Nomen.complète!J14),"-",Nomen.complète!J14)</f>
        <v>Aarwangen</v>
      </c>
    </row>
    <row r="15" spans="1:3">
      <c r="A15" s="17" t="str">
        <f>IF(ISBLANK(Nomen.complète!H15),"",Nomen.complète!H15)</f>
        <v/>
      </c>
      <c r="B15" s="130">
        <f>IF(ISBLANK(Nomen.complète!I15),"",Nomen.complète!I15)</f>
        <v>11740</v>
      </c>
      <c r="C15" s="18" t="str">
        <f>IF(ISBLANK(Nomen.complète!J15),"-",Nomen.complète!J15)</f>
        <v>Aawangen</v>
      </c>
    </row>
    <row r="16" spans="1:3">
      <c r="A16" s="17">
        <f>IF(ISBLANK(Nomen.complète!H16),"",Nomen.complète!H16)</f>
        <v>4221</v>
      </c>
      <c r="B16" s="130">
        <f>IF(ISBLANK(Nomen.complète!I16),"",Nomen.complète!I16)</f>
        <v>11741</v>
      </c>
      <c r="C16" s="18" t="str">
        <f>IF(ISBLANK(Nomen.complète!J16),"-",Nomen.complète!J16)</f>
        <v>Abtwil</v>
      </c>
    </row>
    <row r="17" spans="1:3">
      <c r="A17" s="17">
        <f>IF(ISBLANK(Nomen.complète!H17),"",Nomen.complète!H17)</f>
        <v>5621</v>
      </c>
      <c r="B17" s="130">
        <f>IF(ISBLANK(Nomen.complète!I17),"",Nomen.complète!I17)</f>
        <v>14781</v>
      </c>
      <c r="C17" s="18" t="str">
        <f>IF(ISBLANK(Nomen.complète!J17),"-",Nomen.complète!J17)</f>
        <v>Aclens</v>
      </c>
    </row>
    <row r="18" spans="1:3">
      <c r="A18" s="17">
        <f>IF(ISBLANK(Nomen.complète!H18),"",Nomen.complète!H18)</f>
        <v>5048</v>
      </c>
      <c r="B18" s="130">
        <f>IF(ISBLANK(Nomen.complète!I18),"",Nomen.complète!I18)</f>
        <v>14492</v>
      </c>
      <c r="C18" s="18" t="str">
        <f>IF(ISBLANK(Nomen.complète!J18),"-",Nomen.complète!J18)</f>
        <v>Acquarossa</v>
      </c>
    </row>
    <row r="19" spans="1:3">
      <c r="A19" s="17">
        <f>IF(ISBLANK(Nomen.complète!H19),"",Nomen.complète!H19)</f>
        <v>561</v>
      </c>
      <c r="B19" s="130">
        <f>IF(ISBLANK(Nomen.complète!I19),"",Nomen.complète!I19)</f>
        <v>15137</v>
      </c>
      <c r="C19" s="18" t="str">
        <f>IF(ISBLANK(Nomen.complète!J19),"-",Nomen.complète!J19)</f>
        <v>Adelboden</v>
      </c>
    </row>
    <row r="20" spans="1:3">
      <c r="A20" s="17">
        <f>IF(ISBLANK(Nomen.complète!H20),"",Nomen.complète!H20)</f>
        <v>1051</v>
      </c>
      <c r="B20" s="130">
        <f>IF(ISBLANK(Nomen.complète!I20),"",Nomen.complète!I20)</f>
        <v>15538</v>
      </c>
      <c r="C20" s="18" t="str">
        <f>IF(ISBLANK(Nomen.complète!J20),"-",Nomen.complète!J20)</f>
        <v>Adligenswil</v>
      </c>
    </row>
    <row r="21" spans="1:3">
      <c r="A21" s="17" t="str">
        <f>IF(ISBLANK(Nomen.complète!H21),"",Nomen.complète!H21)</f>
        <v/>
      </c>
      <c r="B21" s="130">
        <f>IF(ISBLANK(Nomen.complète!I21),"",Nomen.complète!I21)</f>
        <v>16221</v>
      </c>
      <c r="C21" s="18" t="str">
        <f>IF(ISBLANK(Nomen.complète!J21),"-",Nomen.complète!J21)</f>
        <v>Adlikon</v>
      </c>
    </row>
    <row r="22" spans="1:3">
      <c r="A22" s="17">
        <f>IF(ISBLANK(Nomen.complète!H22),"",Nomen.complète!H22)</f>
        <v>131</v>
      </c>
      <c r="B22" s="130">
        <f>IF(ISBLANK(Nomen.complète!I22),"",Nomen.complète!I22)</f>
        <v>11745</v>
      </c>
      <c r="C22" s="18" t="str">
        <f>IF(ISBLANK(Nomen.complète!J22),"-",Nomen.complète!J22)</f>
        <v>Adliswil</v>
      </c>
    </row>
    <row r="23" spans="1:3">
      <c r="A23" s="17">
        <f>IF(ISBLANK(Nomen.complète!H23),"",Nomen.complète!H23)</f>
        <v>2421</v>
      </c>
      <c r="B23" s="130">
        <f>IF(ISBLANK(Nomen.complète!I23),"",Nomen.complète!I23)</f>
        <v>13711</v>
      </c>
      <c r="C23" s="18" t="str">
        <f>IF(ISBLANK(Nomen.complète!J23),"-",Nomen.complète!J23)</f>
        <v>Aedermannsdorf</v>
      </c>
    </row>
    <row r="24" spans="1:3">
      <c r="A24" s="17">
        <f>IF(ISBLANK(Nomen.complète!H24),"",Nomen.complète!H24)</f>
        <v>401</v>
      </c>
      <c r="B24" s="130">
        <f>IF(ISBLANK(Nomen.complète!I24),"",Nomen.complète!I24)</f>
        <v>15058</v>
      </c>
      <c r="C24" s="18" t="str">
        <f>IF(ISBLANK(Nomen.complète!J24),"-",Nomen.complète!J24)</f>
        <v>Aefligen</v>
      </c>
    </row>
    <row r="25" spans="1:3">
      <c r="A25" s="17">
        <f>IF(ISBLANK(Nomen.complète!H25),"",Nomen.complète!H25)</f>
        <v>731</v>
      </c>
      <c r="B25" s="130">
        <f>IF(ISBLANK(Nomen.complète!I25),"",Nomen.complète!I25)</f>
        <v>15237</v>
      </c>
      <c r="C25" s="18" t="str">
        <f>IF(ISBLANK(Nomen.complète!J25),"-",Nomen.complète!J25)</f>
        <v>Aegerten</v>
      </c>
    </row>
    <row r="26" spans="1:3">
      <c r="A26" s="17">
        <f>IF(ISBLANK(Nomen.complète!H26),"",Nomen.complète!H26)</f>
        <v>2761</v>
      </c>
      <c r="B26" s="130">
        <f>IF(ISBLANK(Nomen.complète!I26),"",Nomen.complète!I26)</f>
        <v>13824</v>
      </c>
      <c r="C26" s="18" t="str">
        <f>IF(ISBLANK(Nomen.complète!J26),"-",Nomen.complète!J26)</f>
        <v>Aesch (BL)</v>
      </c>
    </row>
    <row r="27" spans="1:3">
      <c r="A27" s="17">
        <f>IF(ISBLANK(Nomen.complète!H27),"",Nomen.complète!H27)</f>
        <v>1021</v>
      </c>
      <c r="B27" s="130">
        <f>IF(ISBLANK(Nomen.complète!I27),"",Nomen.complète!I27)</f>
        <v>15539</v>
      </c>
      <c r="C27" s="18" t="str">
        <f>IF(ISBLANK(Nomen.complète!J27),"-",Nomen.complète!J27)</f>
        <v>Aesch (LU)</v>
      </c>
    </row>
    <row r="28" spans="1:3">
      <c r="A28" s="17">
        <f>IF(ISBLANK(Nomen.complète!H28),"",Nomen.complète!H28)</f>
        <v>241</v>
      </c>
      <c r="B28" s="130">
        <f>IF(ISBLANK(Nomen.complète!I28),"",Nomen.complète!I28)</f>
        <v>14365</v>
      </c>
      <c r="C28" s="18" t="str">
        <f>IF(ISBLANK(Nomen.complète!J28),"-",Nomen.complète!J28)</f>
        <v>Aesch (ZH)</v>
      </c>
    </row>
    <row r="29" spans="1:3">
      <c r="A29" s="17" t="str">
        <f>IF(ISBLANK(Nomen.complète!H29),"",Nomen.complète!H29)</f>
        <v/>
      </c>
      <c r="B29" s="130">
        <f>IF(ISBLANK(Nomen.complète!I29),"",Nomen.complète!I29)</f>
        <v>11327</v>
      </c>
      <c r="C29" s="18" t="str">
        <f>IF(ISBLANK(Nomen.complète!J29),"-",Nomen.complète!J29)</f>
        <v>Aesch bei Birmensdorf</v>
      </c>
    </row>
    <row r="30" spans="1:3">
      <c r="A30" s="17">
        <f>IF(ISBLANK(Nomen.complète!H30),"",Nomen.complète!H30)</f>
        <v>2511</v>
      </c>
      <c r="B30" s="130">
        <f>IF(ISBLANK(Nomen.complète!I30),"",Nomen.complète!I30)</f>
        <v>15508</v>
      </c>
      <c r="C30" s="18" t="str">
        <f>IF(ISBLANK(Nomen.complète!J30),"-",Nomen.complète!J30)</f>
        <v>Aeschi (SO)</v>
      </c>
    </row>
    <row r="31" spans="1:3">
      <c r="A31" s="17">
        <f>IF(ISBLANK(Nomen.complète!H31),"",Nomen.complète!H31)</f>
        <v>562</v>
      </c>
      <c r="B31" s="130">
        <f>IF(ISBLANK(Nomen.complète!I31),"",Nomen.complète!I31)</f>
        <v>15138</v>
      </c>
      <c r="C31" s="18" t="str">
        <f>IF(ISBLANK(Nomen.complète!J31),"-",Nomen.complète!J31)</f>
        <v>Aeschi bei Spiez</v>
      </c>
    </row>
    <row r="32" spans="1:3">
      <c r="A32" s="17" t="str">
        <f>IF(ISBLANK(Nomen.complète!H32),"",Nomen.complète!H32)</f>
        <v/>
      </c>
      <c r="B32" s="130">
        <f>IF(ISBLANK(Nomen.complète!I32),"",Nomen.complète!I32)</f>
        <v>10686</v>
      </c>
      <c r="C32" s="18" t="str">
        <f>IF(ISBLANK(Nomen.complète!J32),"-",Nomen.complète!J32)</f>
        <v>Aeschlen</v>
      </c>
    </row>
    <row r="33" spans="1:3">
      <c r="A33" s="17" t="str">
        <f>IF(ISBLANK(Nomen.complète!H33),"",Nomen.complète!H33)</f>
        <v/>
      </c>
      <c r="B33" s="130">
        <f>IF(ISBLANK(Nomen.complète!I33),"",Nomen.complète!I33)</f>
        <v>11749</v>
      </c>
      <c r="C33" s="18" t="str">
        <f>IF(ISBLANK(Nomen.complète!J33),"-",Nomen.complète!J33)</f>
        <v>Aetigkofen</v>
      </c>
    </row>
    <row r="34" spans="1:3">
      <c r="A34" s="17" t="str">
        <f>IF(ISBLANK(Nomen.complète!H34),"",Nomen.complète!H34)</f>
        <v/>
      </c>
      <c r="B34" s="130">
        <f>IF(ISBLANK(Nomen.complète!I34),"",Nomen.complète!I34)</f>
        <v>11727</v>
      </c>
      <c r="C34" s="18" t="str">
        <f>IF(ISBLANK(Nomen.complète!J34),"-",Nomen.complète!J34)</f>
        <v>Aetingen</v>
      </c>
    </row>
    <row r="35" spans="1:3">
      <c r="A35" s="17" t="str">
        <f>IF(ISBLANK(Nomen.complète!H35),"",Nomen.complète!H35)</f>
        <v/>
      </c>
      <c r="B35" s="130">
        <f>IF(ISBLANK(Nomen.complète!I35),"",Nomen.complète!I35)</f>
        <v>11348</v>
      </c>
      <c r="C35" s="18" t="str">
        <f>IF(ISBLANK(Nomen.complète!J35),"-",Nomen.complète!J35)</f>
        <v>Aeugst</v>
      </c>
    </row>
    <row r="36" spans="1:3">
      <c r="A36" s="17">
        <f>IF(ISBLANK(Nomen.complète!H36),"",Nomen.complète!H36)</f>
        <v>1</v>
      </c>
      <c r="B36" s="130">
        <f>IF(ISBLANK(Nomen.complète!I36),"",Nomen.complète!I36)</f>
        <v>13256</v>
      </c>
      <c r="C36" s="18" t="str">
        <f>IF(ISBLANK(Nomen.complète!J36),"-",Nomen.complète!J36)</f>
        <v>Aeugst am Albis</v>
      </c>
    </row>
    <row r="37" spans="1:3">
      <c r="A37" s="17">
        <f>IF(ISBLANK(Nomen.complète!H37),"",Nomen.complète!H37)</f>
        <v>4711</v>
      </c>
      <c r="B37" s="130">
        <f>IF(ISBLANK(Nomen.complète!I37),"",Nomen.complète!I37)</f>
        <v>15433</v>
      </c>
      <c r="C37" s="18" t="str">
        <f>IF(ISBLANK(Nomen.complète!J37),"-",Nomen.complète!J37)</f>
        <v>Affeltrangen</v>
      </c>
    </row>
    <row r="38" spans="1:3">
      <c r="A38" s="17" t="str">
        <f>IF(ISBLANK(Nomen.complète!H38),"",Nomen.complète!H38)</f>
        <v/>
      </c>
      <c r="B38" s="130">
        <f>IF(ISBLANK(Nomen.complète!I38),"",Nomen.complète!I38)</f>
        <v>16169</v>
      </c>
      <c r="C38" s="18" t="str">
        <f>IF(ISBLANK(Nomen.complète!J38),"-",Nomen.complète!J38)</f>
        <v>Affoltern</v>
      </c>
    </row>
    <row r="39" spans="1:3">
      <c r="A39" s="17">
        <f>IF(ISBLANK(Nomen.complète!H39),"",Nomen.complète!H39)</f>
        <v>2</v>
      </c>
      <c r="B39" s="130">
        <f>IF(ISBLANK(Nomen.complète!I39),"",Nomen.complète!I39)</f>
        <v>11742</v>
      </c>
      <c r="C39" s="18" t="str">
        <f>IF(ISBLANK(Nomen.complète!J39),"-",Nomen.complète!J39)</f>
        <v>Affoltern am Albis</v>
      </c>
    </row>
    <row r="40" spans="1:3">
      <c r="A40" s="17" t="str">
        <f>IF(ISBLANK(Nomen.complète!H40),"",Nomen.complète!H40)</f>
        <v/>
      </c>
      <c r="B40" s="130">
        <f>IF(ISBLANK(Nomen.complète!I40),"",Nomen.complète!I40)</f>
        <v>16454</v>
      </c>
      <c r="C40" s="18" t="str">
        <f>IF(ISBLANK(Nomen.complète!J40),"-",Nomen.complète!J40)</f>
        <v>Affoltern bei Zürich</v>
      </c>
    </row>
    <row r="41" spans="1:3">
      <c r="A41" s="17">
        <f>IF(ISBLANK(Nomen.complète!H41),"",Nomen.complète!H41)</f>
        <v>951</v>
      </c>
      <c r="B41" s="130">
        <f>IF(ISBLANK(Nomen.complète!I41),"",Nomen.complète!I41)</f>
        <v>15346</v>
      </c>
      <c r="C41" s="18" t="str">
        <f>IF(ISBLANK(Nomen.complète!J41),"-",Nomen.complète!J41)</f>
        <v>Affoltern im Emmental</v>
      </c>
    </row>
    <row r="42" spans="1:3">
      <c r="A42" s="17">
        <f>IF(ISBLANK(Nomen.complète!H42),"",Nomen.complète!H42)</f>
        <v>6101</v>
      </c>
      <c r="B42" s="130">
        <f>IF(ISBLANK(Nomen.complète!I42),"",Nomen.complète!I42)</f>
        <v>11720</v>
      </c>
      <c r="C42" s="18" t="str">
        <f>IF(ISBLANK(Nomen.complète!J42),"-",Nomen.complète!J42)</f>
        <v>Agarn</v>
      </c>
    </row>
    <row r="43" spans="1:3">
      <c r="A43" s="17" t="str">
        <f>IF(ISBLANK(Nomen.complète!H43),"",Nomen.complète!H43)</f>
        <v/>
      </c>
      <c r="B43" s="130">
        <f>IF(ISBLANK(Nomen.complète!I43),"",Nomen.complète!I43)</f>
        <v>11274</v>
      </c>
      <c r="C43" s="18" t="str">
        <f>IF(ISBLANK(Nomen.complète!J43),"-",Nomen.complète!J43)</f>
        <v>Agettes</v>
      </c>
    </row>
    <row r="44" spans="1:3">
      <c r="A44" s="17">
        <f>IF(ISBLANK(Nomen.complète!H44),"",Nomen.complète!H44)</f>
        <v>5742</v>
      </c>
      <c r="B44" s="130">
        <f>IF(ISBLANK(Nomen.complète!I44),"",Nomen.complète!I44)</f>
        <v>14783</v>
      </c>
      <c r="C44" s="18" t="str">
        <f>IF(ISBLANK(Nomen.complète!J44),"-",Nomen.complète!J44)</f>
        <v>Agiez</v>
      </c>
    </row>
    <row r="45" spans="1:3">
      <c r="A45" s="17">
        <f>IF(ISBLANK(Nomen.complète!H45),"",Nomen.complète!H45)</f>
        <v>5141</v>
      </c>
      <c r="B45" s="130">
        <f>IF(ISBLANK(Nomen.complète!I45),"",Nomen.complète!I45)</f>
        <v>11722</v>
      </c>
      <c r="C45" s="18" t="str">
        <f>IF(ISBLANK(Nomen.complète!J45),"-",Nomen.complète!J45)</f>
        <v>Agno</v>
      </c>
    </row>
    <row r="46" spans="1:3">
      <c r="A46" s="17" t="str">
        <f>IF(ISBLANK(Nomen.complète!H46),"",Nomen.complète!H46)</f>
        <v/>
      </c>
      <c r="B46" s="130">
        <f>IF(ISBLANK(Nomen.complète!I46),"",Nomen.complète!I46)</f>
        <v>11723</v>
      </c>
      <c r="C46" s="18" t="str">
        <f>IF(ISBLANK(Nomen.complète!J46),"-",Nomen.complète!J46)</f>
        <v>Agra</v>
      </c>
    </row>
    <row r="47" spans="1:3">
      <c r="A47" s="17" t="str">
        <f>IF(ISBLANK(Nomen.complète!H47),"",Nomen.complète!H47)</f>
        <v/>
      </c>
      <c r="B47" s="130">
        <f>IF(ISBLANK(Nomen.complète!I47),"",Nomen.complète!I47)</f>
        <v>11724</v>
      </c>
      <c r="C47" s="18" t="str">
        <f>IF(ISBLANK(Nomen.complète!J47),"-",Nomen.complète!J47)</f>
        <v>Agriswil</v>
      </c>
    </row>
    <row r="48" spans="1:3">
      <c r="A48" s="17">
        <f>IF(ISBLANK(Nomen.complète!H48),"",Nomen.complète!H48)</f>
        <v>5401</v>
      </c>
      <c r="B48" s="130">
        <f>IF(ISBLANK(Nomen.complète!I48),"",Nomen.complète!I48)</f>
        <v>14540</v>
      </c>
      <c r="C48" s="18" t="str">
        <f>IF(ISBLANK(Nomen.complète!J48),"-",Nomen.complète!J48)</f>
        <v>Aigle</v>
      </c>
    </row>
    <row r="49" spans="1:3">
      <c r="A49" s="17">
        <f>IF(ISBLANK(Nomen.complète!H49),"",Nomen.complète!H49)</f>
        <v>6601</v>
      </c>
      <c r="B49" s="130">
        <f>IF(ISBLANK(Nomen.complète!I49),"",Nomen.complète!I49)</f>
        <v>11726</v>
      </c>
      <c r="C49" s="18" t="str">
        <f>IF(ISBLANK(Nomen.complète!J49),"-",Nomen.complète!J49)</f>
        <v>Aire-la-Ville</v>
      </c>
    </row>
    <row r="50" spans="1:3">
      <c r="A50" s="17">
        <f>IF(ISBLANK(Nomen.complète!H50),"",Nomen.complète!H50)</f>
        <v>5061</v>
      </c>
      <c r="B50" s="130">
        <f>IF(ISBLANK(Nomen.complète!I50),"",Nomen.complète!I50)</f>
        <v>11719</v>
      </c>
      <c r="C50" s="18" t="str">
        <f>IF(ISBLANK(Nomen.complète!J50),"-",Nomen.complète!J50)</f>
        <v>Airolo</v>
      </c>
    </row>
    <row r="51" spans="1:3">
      <c r="A51" s="17">
        <f>IF(ISBLANK(Nomen.complète!H51),"",Nomen.complète!H51)</f>
        <v>1121</v>
      </c>
      <c r="B51" s="130">
        <f>IF(ISBLANK(Nomen.complète!I51),"",Nomen.complète!I51)</f>
        <v>15537</v>
      </c>
      <c r="C51" s="18" t="str">
        <f>IF(ISBLANK(Nomen.complète!J51),"-",Nomen.complète!J51)</f>
        <v>Alberswil</v>
      </c>
    </row>
    <row r="52" spans="1:3">
      <c r="A52" s="17" t="str">
        <f>IF(ISBLANK(Nomen.complète!H52),"",Nomen.complète!H52)</f>
        <v/>
      </c>
      <c r="B52" s="130">
        <f>IF(ISBLANK(Nomen.complète!I52),"",Nomen.complète!I52)</f>
        <v>11729</v>
      </c>
      <c r="C52" s="18" t="str">
        <f>IF(ISBLANK(Nomen.complète!J52),"-",Nomen.complète!J52)</f>
        <v>Albeuve</v>
      </c>
    </row>
    <row r="53" spans="1:3">
      <c r="A53" s="17">
        <f>IF(ISBLANK(Nomen.complète!H53),"",Nomen.complète!H53)</f>
        <v>6102</v>
      </c>
      <c r="B53" s="130">
        <f>IF(ISBLANK(Nomen.complète!I53),"",Nomen.complète!I53)</f>
        <v>11730</v>
      </c>
      <c r="C53" s="18" t="str">
        <f>IF(ISBLANK(Nomen.complète!J53),"-",Nomen.complète!J53)</f>
        <v>Albinen</v>
      </c>
    </row>
    <row r="54" spans="1:3">
      <c r="A54" s="17" t="str">
        <f>IF(ISBLANK(Nomen.complète!H54),"",Nomen.complète!H54)</f>
        <v/>
      </c>
      <c r="B54" s="130">
        <f>IF(ISBLANK(Nomen.complète!I54),"",Nomen.complète!I54)</f>
        <v>16455</v>
      </c>
      <c r="C54" s="18" t="str">
        <f>IF(ISBLANK(Nomen.complète!J54),"-",Nomen.complète!J54)</f>
        <v>Albisrieden</v>
      </c>
    </row>
    <row r="55" spans="1:3">
      <c r="A55" s="17" t="str">
        <f>IF(ISBLANK(Nomen.complète!H55),"",Nomen.complète!H55)</f>
        <v/>
      </c>
      <c r="B55" s="130">
        <f>IF(ISBLANK(Nomen.complète!I55),"",Nomen.complète!I55)</f>
        <v>11103</v>
      </c>
      <c r="C55" s="18" t="str">
        <f>IF(ISBLANK(Nomen.complète!J55),"-",Nomen.complète!J55)</f>
        <v>Albligen</v>
      </c>
    </row>
    <row r="56" spans="1:3">
      <c r="A56" s="17">
        <f>IF(ISBLANK(Nomen.complète!H56),"",Nomen.complète!H56)</f>
        <v>3542</v>
      </c>
      <c r="B56" s="130">
        <f>IF(ISBLANK(Nomen.complète!I56),"",Nomen.complète!I56)</f>
        <v>16062</v>
      </c>
      <c r="C56" s="18" t="str">
        <f>IF(ISBLANK(Nomen.complète!J56),"-",Nomen.complète!J56)</f>
        <v>Albula/Alvra</v>
      </c>
    </row>
    <row r="57" spans="1:3">
      <c r="A57" s="17">
        <f>IF(ISBLANK(Nomen.complète!H57),"",Nomen.complète!H57)</f>
        <v>402</v>
      </c>
      <c r="B57" s="130">
        <f>IF(ISBLANK(Nomen.complète!I57),"",Nomen.complète!I57)</f>
        <v>15059</v>
      </c>
      <c r="C57" s="18" t="str">
        <f>IF(ISBLANK(Nomen.complète!J57),"-",Nomen.complète!J57)</f>
        <v>Alchenstorf</v>
      </c>
    </row>
    <row r="58" spans="1:3">
      <c r="A58" s="17">
        <f>IF(ISBLANK(Nomen.complète!H58),"",Nomen.complète!H58)</f>
        <v>5851</v>
      </c>
      <c r="B58" s="130">
        <f>IF(ISBLANK(Nomen.complète!I58),"",Nomen.complète!I58)</f>
        <v>14782</v>
      </c>
      <c r="C58" s="18" t="str">
        <f>IF(ISBLANK(Nomen.complète!J58),"-",Nomen.complète!J58)</f>
        <v>Allaman</v>
      </c>
    </row>
    <row r="59" spans="1:3">
      <c r="A59" s="17">
        <f>IF(ISBLANK(Nomen.complète!H59),"",Nomen.complète!H59)</f>
        <v>6771</v>
      </c>
      <c r="B59" s="130">
        <f>IF(ISBLANK(Nomen.complète!I59),"",Nomen.complète!I59)</f>
        <v>13318</v>
      </c>
      <c r="C59" s="18" t="str">
        <f>IF(ISBLANK(Nomen.complète!J59),"-",Nomen.complète!J59)</f>
        <v>Alle</v>
      </c>
    </row>
    <row r="60" spans="1:3">
      <c r="A60" s="17" t="str">
        <f>IF(ISBLANK(Nomen.complète!H60),"",Nomen.complète!H60)</f>
        <v/>
      </c>
      <c r="B60" s="130">
        <f>IF(ISBLANK(Nomen.complète!I60),"",Nomen.complète!I60)</f>
        <v>16312</v>
      </c>
      <c r="C60" s="18" t="str">
        <f>IF(ISBLANK(Nomen.complète!J60),"-",Nomen.complète!J60)</f>
        <v>Alliswil</v>
      </c>
    </row>
    <row r="61" spans="1:3">
      <c r="A61" s="17">
        <f>IF(ISBLANK(Nomen.complète!H61),"",Nomen.complète!H61)</f>
        <v>630</v>
      </c>
      <c r="B61" s="130">
        <f>IF(ISBLANK(Nomen.complète!I61),"",Nomen.complète!I61)</f>
        <v>15192</v>
      </c>
      <c r="C61" s="18" t="str">
        <f>IF(ISBLANK(Nomen.complète!J61),"-",Nomen.complète!J61)</f>
        <v>Allmendingen</v>
      </c>
    </row>
    <row r="62" spans="1:3">
      <c r="A62" s="17">
        <f>IF(ISBLANK(Nomen.complète!H62),"",Nomen.complète!H62)</f>
        <v>2762</v>
      </c>
      <c r="B62" s="130">
        <f>IF(ISBLANK(Nomen.complète!I62),"",Nomen.complète!I62)</f>
        <v>13825</v>
      </c>
      <c r="C62" s="18" t="str">
        <f>IF(ISBLANK(Nomen.complète!J62),"-",Nomen.complète!J62)</f>
        <v>Allschwil</v>
      </c>
    </row>
    <row r="63" spans="1:3">
      <c r="A63" s="17" t="str">
        <f>IF(ISBLANK(Nomen.complète!H63),"",Nomen.complète!H63)</f>
        <v/>
      </c>
      <c r="B63" s="130">
        <f>IF(ISBLANK(Nomen.complète!I63),"",Nomen.complète!I63)</f>
        <v>10198</v>
      </c>
      <c r="C63" s="18" t="str">
        <f>IF(ISBLANK(Nomen.complète!J63),"-",Nomen.complète!J63)</f>
        <v>Almens</v>
      </c>
    </row>
    <row r="64" spans="1:3">
      <c r="A64" s="17">
        <f>IF(ISBLANK(Nomen.complète!H64),"",Nomen.complète!H64)</f>
        <v>1401</v>
      </c>
      <c r="B64" s="130">
        <f>IF(ISBLANK(Nomen.complète!I64),"",Nomen.complète!I64)</f>
        <v>11753</v>
      </c>
      <c r="C64" s="18" t="str">
        <f>IF(ISBLANK(Nomen.complète!J64),"-",Nomen.complète!J64)</f>
        <v>Alpnach</v>
      </c>
    </row>
    <row r="65" spans="1:3">
      <c r="A65" s="17">
        <f>IF(ISBLANK(Nomen.complète!H65),"",Nomen.complète!H65)</f>
        <v>1361</v>
      </c>
      <c r="B65" s="130">
        <f>IF(ISBLANK(Nomen.complète!I65),"",Nomen.complète!I65)</f>
        <v>11778</v>
      </c>
      <c r="C65" s="18" t="str">
        <f>IF(ISBLANK(Nomen.complète!J65),"-",Nomen.complète!J65)</f>
        <v>Alpthal</v>
      </c>
    </row>
    <row r="66" spans="1:3">
      <c r="A66" s="17" t="str">
        <f>IF(ISBLANK(Nomen.complète!H66),"",Nomen.complète!H66)</f>
        <v/>
      </c>
      <c r="B66" s="130">
        <f>IF(ISBLANK(Nomen.complète!I66),"",Nomen.complète!I66)</f>
        <v>10108</v>
      </c>
      <c r="C66" s="18" t="str">
        <f>IF(ISBLANK(Nomen.complète!J66),"-",Nomen.complète!J66)</f>
        <v>Alt St. Johann</v>
      </c>
    </row>
    <row r="67" spans="1:3">
      <c r="A67" s="17" t="str">
        <f>IF(ISBLANK(Nomen.complète!H67),"",Nomen.complète!H67)</f>
        <v/>
      </c>
      <c r="B67" s="130">
        <f>IF(ISBLANK(Nomen.complète!I67),"",Nomen.complète!I67)</f>
        <v>11750</v>
      </c>
      <c r="C67" s="18" t="str">
        <f>IF(ISBLANK(Nomen.complète!J67),"-",Nomen.complète!J67)</f>
        <v>Altavilla</v>
      </c>
    </row>
    <row r="68" spans="1:3">
      <c r="A68" s="17">
        <f>IF(ISBLANK(Nomen.complète!H68),"",Nomen.complète!H68)</f>
        <v>1122</v>
      </c>
      <c r="B68" s="130">
        <f>IF(ISBLANK(Nomen.complète!I68),"",Nomen.complète!I68)</f>
        <v>15540</v>
      </c>
      <c r="C68" s="18" t="str">
        <f>IF(ISBLANK(Nomen.complète!J68),"-",Nomen.complète!J68)</f>
        <v>Altbüron</v>
      </c>
    </row>
    <row r="69" spans="1:3">
      <c r="A69" s="17" t="str">
        <f>IF(ISBLANK(Nomen.complète!H69),"",Nomen.complète!H69)</f>
        <v/>
      </c>
      <c r="B69" s="130">
        <f>IF(ISBLANK(Nomen.complète!I69),"",Nomen.complète!I69)</f>
        <v>11772</v>
      </c>
      <c r="C69" s="18" t="str">
        <f>IF(ISBLANK(Nomen.complète!J69),"-",Nomen.complète!J69)</f>
        <v>Altdorf (SH)</v>
      </c>
    </row>
    <row r="70" spans="1:3">
      <c r="A70" s="17">
        <f>IF(ISBLANK(Nomen.complète!H70),"",Nomen.complète!H70)</f>
        <v>1201</v>
      </c>
      <c r="B70" s="130">
        <f>IF(ISBLANK(Nomen.complète!I70),"",Nomen.complète!I70)</f>
        <v>11773</v>
      </c>
      <c r="C70" s="18" t="str">
        <f>IF(ISBLANK(Nomen.complète!J70),"-",Nomen.complète!J70)</f>
        <v>Altdorf (UR)</v>
      </c>
    </row>
    <row r="71" spans="1:3">
      <c r="A71" s="17" t="str">
        <f>IF(ISBLANK(Nomen.complète!H71),"",Nomen.complète!H71)</f>
        <v/>
      </c>
      <c r="B71" s="130">
        <f>IF(ISBLANK(Nomen.complète!I71),"",Nomen.complète!I71)</f>
        <v>16329</v>
      </c>
      <c r="C71" s="18" t="str">
        <f>IF(ISBLANK(Nomen.complète!J71),"-",Nomen.complète!J71)</f>
        <v>Altenburg</v>
      </c>
    </row>
    <row r="72" spans="1:3">
      <c r="A72" s="17">
        <f>IF(ISBLANK(Nomen.complète!H72),"",Nomen.complète!H72)</f>
        <v>1341</v>
      </c>
      <c r="B72" s="130">
        <f>IF(ISBLANK(Nomen.complète!I72),"",Nomen.complète!I72)</f>
        <v>11774</v>
      </c>
      <c r="C72" s="18" t="str">
        <f>IF(ISBLANK(Nomen.complète!J72),"-",Nomen.complète!J72)</f>
        <v>Altendorf</v>
      </c>
    </row>
    <row r="73" spans="1:3">
      <c r="A73" s="17" t="str">
        <f>IF(ISBLANK(Nomen.complète!H73),"",Nomen.complète!H73)</f>
        <v/>
      </c>
      <c r="B73" s="130">
        <f>IF(ISBLANK(Nomen.complète!I73),"",Nomen.complète!I73)</f>
        <v>11775</v>
      </c>
      <c r="C73" s="18" t="str">
        <f>IF(ISBLANK(Nomen.complète!J73),"-",Nomen.complète!J73)</f>
        <v>Alterswil</v>
      </c>
    </row>
    <row r="74" spans="1:3">
      <c r="A74" s="17" t="str">
        <f>IF(ISBLANK(Nomen.complète!H74),"",Nomen.complète!H74)</f>
        <v/>
      </c>
      <c r="B74" s="130">
        <f>IF(ISBLANK(Nomen.complète!I74),"",Nomen.complète!I74)</f>
        <v>11785</v>
      </c>
      <c r="C74" s="18" t="str">
        <f>IF(ISBLANK(Nomen.complète!J74),"-",Nomen.complète!J74)</f>
        <v>Alterswilen</v>
      </c>
    </row>
    <row r="75" spans="1:3">
      <c r="A75" s="17">
        <f>IF(ISBLANK(Nomen.complète!H75),"",Nomen.complète!H75)</f>
        <v>211</v>
      </c>
      <c r="B75" s="130">
        <f>IF(ISBLANK(Nomen.complète!I75),"",Nomen.complète!I75)</f>
        <v>11777</v>
      </c>
      <c r="C75" s="18" t="str">
        <f>IF(ISBLANK(Nomen.complète!J75),"-",Nomen.complète!J75)</f>
        <v>Altikon</v>
      </c>
    </row>
    <row r="76" spans="1:3">
      <c r="A76" s="17" t="str">
        <f>IF(ISBLANK(Nomen.complète!H76),"",Nomen.complète!H76)</f>
        <v/>
      </c>
      <c r="B76" s="130">
        <f>IF(ISBLANK(Nomen.complète!I76),"",Nomen.complète!I76)</f>
        <v>11769</v>
      </c>
      <c r="C76" s="18" t="str">
        <f>IF(ISBLANK(Nomen.complète!J76),"-",Nomen.complète!J76)</f>
        <v>Altishausen</v>
      </c>
    </row>
    <row r="77" spans="1:3">
      <c r="A77" s="17">
        <f>IF(ISBLANK(Nomen.complète!H77),"",Nomen.complète!H77)</f>
        <v>1123</v>
      </c>
      <c r="B77" s="130">
        <f>IF(ISBLANK(Nomen.complète!I77),"",Nomen.complète!I77)</f>
        <v>16131</v>
      </c>
      <c r="C77" s="18" t="str">
        <f>IF(ISBLANK(Nomen.complète!J77),"-",Nomen.complète!J77)</f>
        <v>Altishofen</v>
      </c>
    </row>
    <row r="78" spans="1:3">
      <c r="A78" s="17">
        <f>IF(ISBLANK(Nomen.complète!H78),"",Nomen.complète!H78)</f>
        <v>4641</v>
      </c>
      <c r="B78" s="130">
        <f>IF(ISBLANK(Nomen.complète!I78),"",Nomen.complète!I78)</f>
        <v>15398</v>
      </c>
      <c r="C78" s="18" t="str">
        <f>IF(ISBLANK(Nomen.complète!J78),"-",Nomen.complète!J78)</f>
        <v>Altnau</v>
      </c>
    </row>
    <row r="79" spans="1:3">
      <c r="A79" s="17">
        <f>IF(ISBLANK(Nomen.complète!H79),"",Nomen.complète!H79)</f>
        <v>5237</v>
      </c>
      <c r="B79" s="130">
        <f>IF(ISBLANK(Nomen.complète!I79),"",Nomen.complète!I79)</f>
        <v>14519</v>
      </c>
      <c r="C79" s="18" t="str">
        <f>IF(ISBLANK(Nomen.complète!J79),"-",Nomen.complète!J79)</f>
        <v>Alto Malcantone</v>
      </c>
    </row>
    <row r="80" spans="1:3">
      <c r="A80" s="17" t="str">
        <f>IF(ISBLANK(Nomen.complète!H80),"",Nomen.complète!H80)</f>
        <v/>
      </c>
      <c r="B80" s="130">
        <f>IF(ISBLANK(Nomen.complète!I80),"",Nomen.complète!I80)</f>
        <v>16456</v>
      </c>
      <c r="C80" s="18" t="str">
        <f>IF(ISBLANK(Nomen.complète!J80),"-",Nomen.complète!J80)</f>
        <v>Altstetten</v>
      </c>
    </row>
    <row r="81" spans="1:3">
      <c r="A81" s="17">
        <f>IF(ISBLANK(Nomen.complète!H81),"",Nomen.complète!H81)</f>
        <v>3251</v>
      </c>
      <c r="B81" s="130">
        <f>IF(ISBLANK(Nomen.complète!I81),"",Nomen.complète!I81)</f>
        <v>14399</v>
      </c>
      <c r="C81" s="18" t="str">
        <f>IF(ISBLANK(Nomen.complète!J81),"-",Nomen.complète!J81)</f>
        <v>Altstätten</v>
      </c>
    </row>
    <row r="82" spans="1:3">
      <c r="A82" s="17" t="str">
        <f>IF(ISBLANK(Nomen.complète!H82),"",Nomen.complète!H82)</f>
        <v/>
      </c>
      <c r="B82" s="130">
        <f>IF(ISBLANK(Nomen.complète!I82),"",Nomen.complète!I82)</f>
        <v>11781</v>
      </c>
      <c r="C82" s="18" t="str">
        <f>IF(ISBLANK(Nomen.complète!J82),"-",Nomen.complète!J82)</f>
        <v>Altwis</v>
      </c>
    </row>
    <row r="83" spans="1:3">
      <c r="A83" s="17" t="str">
        <f>IF(ISBLANK(Nomen.complète!H83),"",Nomen.complète!H83)</f>
        <v/>
      </c>
      <c r="B83" s="130">
        <f>IF(ISBLANK(Nomen.complète!I83),"",Nomen.complète!I83)</f>
        <v>10010</v>
      </c>
      <c r="C83" s="18" t="str">
        <f>IF(ISBLANK(Nomen.complète!J83),"-",Nomen.complète!J83)</f>
        <v>Alvaneu</v>
      </c>
    </row>
    <row r="84" spans="1:3">
      <c r="A84" s="17" t="str">
        <f>IF(ISBLANK(Nomen.complète!H84),"",Nomen.complète!H84)</f>
        <v/>
      </c>
      <c r="B84" s="130">
        <f>IF(ISBLANK(Nomen.complète!I84),"",Nomen.complète!I84)</f>
        <v>10001</v>
      </c>
      <c r="C84" s="18" t="str">
        <f>IF(ISBLANK(Nomen.complète!J84),"-",Nomen.complète!J84)</f>
        <v>Alvaschein</v>
      </c>
    </row>
    <row r="85" spans="1:3">
      <c r="A85" s="17">
        <f>IF(ISBLANK(Nomen.complète!H85),"",Nomen.complète!H85)</f>
        <v>3311</v>
      </c>
      <c r="B85" s="130">
        <f>IF(ISBLANK(Nomen.complète!I85),"",Nomen.complète!I85)</f>
        <v>14419</v>
      </c>
      <c r="C85" s="18" t="str">
        <f>IF(ISBLANK(Nomen.complète!J85),"-",Nomen.complète!J85)</f>
        <v>Amden</v>
      </c>
    </row>
    <row r="86" spans="1:3">
      <c r="A86" s="17" t="str">
        <f>IF(ISBLANK(Nomen.complète!H86),"",Nomen.complète!H86)</f>
        <v/>
      </c>
      <c r="B86" s="130">
        <f>IF(ISBLANK(Nomen.complète!I86),"",Nomen.complète!I86)</f>
        <v>11782</v>
      </c>
      <c r="C86" s="18" t="str">
        <f>IF(ISBLANK(Nomen.complète!J86),"-",Nomen.complète!J86)</f>
        <v>Amlikon</v>
      </c>
    </row>
    <row r="87" spans="1:3">
      <c r="A87" s="17">
        <f>IF(ISBLANK(Nomen.complète!H87),"",Nomen.complète!H87)</f>
        <v>4881</v>
      </c>
      <c r="B87" s="130">
        <f>IF(ISBLANK(Nomen.complète!I87),"",Nomen.complète!I87)</f>
        <v>15436</v>
      </c>
      <c r="C87" s="18" t="str">
        <f>IF(ISBLANK(Nomen.complète!J87),"-",Nomen.complète!J87)</f>
        <v>Amlikon-Bissegg</v>
      </c>
    </row>
    <row r="88" spans="1:3">
      <c r="A88" s="17" t="str">
        <f>IF(ISBLANK(Nomen.complète!H88),"",Nomen.complète!H88)</f>
        <v/>
      </c>
      <c r="B88" s="130">
        <f>IF(ISBLANK(Nomen.complète!I88),"",Nomen.complète!I88)</f>
        <v>11026</v>
      </c>
      <c r="C88" s="18" t="str">
        <f>IF(ISBLANK(Nomen.complète!J88),"-",Nomen.complète!J88)</f>
        <v>Ammannsegg</v>
      </c>
    </row>
    <row r="89" spans="1:3">
      <c r="A89" s="17">
        <f>IF(ISBLANK(Nomen.complète!H89),"",Nomen.complète!H89)</f>
        <v>4191</v>
      </c>
      <c r="B89" s="130">
        <f>IF(ISBLANK(Nomen.complète!I89),"",Nomen.complète!I89)</f>
        <v>11783</v>
      </c>
      <c r="C89" s="18" t="str">
        <f>IF(ISBLANK(Nomen.complète!J89),"-",Nomen.complète!J89)</f>
        <v>Ammerswil</v>
      </c>
    </row>
    <row r="90" spans="1:3">
      <c r="A90" s="17">
        <f>IF(ISBLANK(Nomen.complète!H90),"",Nomen.complète!H90)</f>
        <v>4461</v>
      </c>
      <c r="B90" s="130">
        <f>IF(ISBLANK(Nomen.complète!I90),"",Nomen.complète!I90)</f>
        <v>15451</v>
      </c>
      <c r="C90" s="18" t="str">
        <f>IF(ISBLANK(Nomen.complète!J90),"-",Nomen.complète!J90)</f>
        <v>Amriswil</v>
      </c>
    </row>
    <row r="91" spans="1:3">
      <c r="A91" s="17">
        <f>IF(ISBLANK(Nomen.complète!H91),"",Nomen.complète!H91)</f>
        <v>921</v>
      </c>
      <c r="B91" s="130">
        <f>IF(ISBLANK(Nomen.complète!I91),"",Nomen.complète!I91)</f>
        <v>15320</v>
      </c>
      <c r="C91" s="18" t="str">
        <f>IF(ISBLANK(Nomen.complète!J91),"-",Nomen.complète!J91)</f>
        <v>Amsoldingen</v>
      </c>
    </row>
    <row r="92" spans="1:3">
      <c r="A92" s="17">
        <f>IF(ISBLANK(Nomen.complète!H92),"",Nomen.complète!H92)</f>
        <v>3701</v>
      </c>
      <c r="B92" s="130">
        <f>IF(ISBLANK(Nomen.complète!I92),"",Nomen.complète!I92)</f>
        <v>16048</v>
      </c>
      <c r="C92" s="18" t="str">
        <f>IF(ISBLANK(Nomen.complète!J92),"-",Nomen.complète!J92)</f>
        <v>Andeer</v>
      </c>
    </row>
    <row r="93" spans="1:3">
      <c r="A93" s="17">
        <f>IF(ISBLANK(Nomen.complète!H93),"",Nomen.complète!H93)</f>
        <v>291</v>
      </c>
      <c r="B93" s="130">
        <f>IF(ISBLANK(Nomen.complète!I93),"",Nomen.complète!I93)</f>
        <v>16621</v>
      </c>
      <c r="C93" s="18" t="str">
        <f>IF(ISBLANK(Nomen.complète!J93),"-",Nomen.complète!J93)</f>
        <v>Andelfingen</v>
      </c>
    </row>
    <row r="94" spans="1:3">
      <c r="A94" s="17">
        <f>IF(ISBLANK(Nomen.complète!H94),"",Nomen.complète!H94)</f>
        <v>1202</v>
      </c>
      <c r="B94" s="130">
        <f>IF(ISBLANK(Nomen.complète!I94),"",Nomen.complète!I94)</f>
        <v>11784</v>
      </c>
      <c r="C94" s="18" t="str">
        <f>IF(ISBLANK(Nomen.complète!J94),"-",Nomen.complète!J94)</f>
        <v>Andermatt</v>
      </c>
    </row>
    <row r="95" spans="1:3">
      <c r="A95" s="17" t="str">
        <f>IF(ISBLANK(Nomen.complète!H95),"",Nomen.complète!H95)</f>
        <v/>
      </c>
      <c r="B95" s="130">
        <f>IF(ISBLANK(Nomen.complète!I95),"",Nomen.complète!I95)</f>
        <v>16523</v>
      </c>
      <c r="C95" s="18" t="str">
        <f>IF(ISBLANK(Nomen.complète!J95),"-",Nomen.complète!J95)</f>
        <v>Andest</v>
      </c>
    </row>
    <row r="96" spans="1:3">
      <c r="A96" s="17" t="str">
        <f>IF(ISBLANK(Nomen.complète!H96),"",Nomen.complète!H96)</f>
        <v/>
      </c>
      <c r="B96" s="130">
        <f>IF(ISBLANK(Nomen.complète!I96),"",Nomen.complète!I96)</f>
        <v>11761</v>
      </c>
      <c r="C96" s="18" t="str">
        <f>IF(ISBLANK(Nomen.complète!J96),"-",Nomen.complète!J96)</f>
        <v>Andhausen</v>
      </c>
    </row>
    <row r="97" spans="1:3">
      <c r="A97" s="17" t="str">
        <f>IF(ISBLANK(Nomen.complète!H97),"",Nomen.complète!H97)</f>
        <v/>
      </c>
      <c r="B97" s="130">
        <f>IF(ISBLANK(Nomen.complète!I97),"",Nomen.complète!I97)</f>
        <v>10204</v>
      </c>
      <c r="C97" s="18" t="str">
        <f>IF(ISBLANK(Nomen.complète!J97),"-",Nomen.complète!J97)</f>
        <v>Andiast</v>
      </c>
    </row>
    <row r="98" spans="1:3">
      <c r="A98" s="17">
        <f>IF(ISBLANK(Nomen.complète!H98),"",Nomen.complète!H98)</f>
        <v>3441</v>
      </c>
      <c r="B98" s="130">
        <f>IF(ISBLANK(Nomen.complète!I98),"",Nomen.complète!I98)</f>
        <v>14464</v>
      </c>
      <c r="C98" s="18" t="str">
        <f>IF(ISBLANK(Nomen.complète!J98),"-",Nomen.complète!J98)</f>
        <v>Andwil (SG)</v>
      </c>
    </row>
    <row r="99" spans="1:3">
      <c r="A99" s="17" t="str">
        <f>IF(ISBLANK(Nomen.complète!H99),"",Nomen.complète!H99)</f>
        <v/>
      </c>
      <c r="B99" s="130">
        <f>IF(ISBLANK(Nomen.complète!I99),"",Nomen.complète!I99)</f>
        <v>11759</v>
      </c>
      <c r="C99" s="18" t="str">
        <f>IF(ISBLANK(Nomen.complète!J99),"-",Nomen.complète!J99)</f>
        <v>Andwil (TG)</v>
      </c>
    </row>
    <row r="100" spans="1:3">
      <c r="A100" s="17" t="str">
        <f>IF(ISBLANK(Nomen.complète!H100),"",Nomen.complète!H100)</f>
        <v/>
      </c>
      <c r="B100" s="130">
        <f>IF(ISBLANK(Nomen.complète!I100),"",Nomen.complète!I100)</f>
        <v>11261</v>
      </c>
      <c r="C100" s="18" t="str">
        <f>IF(ISBLANK(Nomen.complète!J100),"-",Nomen.complète!J100)</f>
        <v>Anetswil</v>
      </c>
    </row>
    <row r="101" spans="1:3">
      <c r="A101" s="17" t="str">
        <f>IF(ISBLANK(Nomen.complète!H101),"",Nomen.complète!H101)</f>
        <v/>
      </c>
      <c r="B101" s="130">
        <f>IF(ISBLANK(Nomen.complète!I101),"",Nomen.complète!I101)</f>
        <v>16383</v>
      </c>
      <c r="C101" s="18" t="str">
        <f>IF(ISBLANK(Nomen.complète!J101),"-",Nomen.complète!J101)</f>
        <v>Anglikon</v>
      </c>
    </row>
    <row r="102" spans="1:3">
      <c r="A102" s="17">
        <f>IF(ISBLANK(Nomen.complète!H102),"",Nomen.complète!H102)</f>
        <v>6602</v>
      </c>
      <c r="B102" s="130">
        <f>IF(ISBLANK(Nomen.complète!I102),"",Nomen.complète!I102)</f>
        <v>11776</v>
      </c>
      <c r="C102" s="18" t="str">
        <f>IF(ISBLANK(Nomen.complète!J102),"-",Nomen.complète!J102)</f>
        <v>Anières</v>
      </c>
    </row>
    <row r="103" spans="1:3">
      <c r="A103" s="17">
        <f>IF(ISBLANK(Nomen.complète!H103),"",Nomen.complète!H103)</f>
        <v>6252</v>
      </c>
      <c r="B103" s="130">
        <f>IF(ISBLANK(Nomen.complète!I103),"",Nomen.complète!I103)</f>
        <v>14962</v>
      </c>
      <c r="C103" s="18" t="str">
        <f>IF(ISBLANK(Nomen.complète!J103),"-",Nomen.complète!J103)</f>
        <v>Anniviers</v>
      </c>
    </row>
    <row r="104" spans="1:3">
      <c r="A104" s="17">
        <f>IF(ISBLANK(Nomen.complète!H104),"",Nomen.complète!H104)</f>
        <v>2841</v>
      </c>
      <c r="B104" s="130">
        <f>IF(ISBLANK(Nomen.complète!I104),"",Nomen.complète!I104)</f>
        <v>13780</v>
      </c>
      <c r="C104" s="18" t="str">
        <f>IF(ISBLANK(Nomen.complète!J104),"-",Nomen.complète!J104)</f>
        <v>Anwil</v>
      </c>
    </row>
    <row r="105" spans="1:3">
      <c r="A105" s="17" t="str">
        <f>IF(ISBLANK(Nomen.complète!H105),"",Nomen.complète!H105)</f>
        <v/>
      </c>
      <c r="B105" s="130">
        <f>IF(ISBLANK(Nomen.complète!I105),"",Nomen.complète!I105)</f>
        <v>11754</v>
      </c>
      <c r="C105" s="18" t="str">
        <f>IF(ISBLANK(Nomen.complète!J105),"-",Nomen.complète!J105)</f>
        <v>Anzonico</v>
      </c>
    </row>
    <row r="106" spans="1:3">
      <c r="A106" s="17">
        <f>IF(ISBLANK(Nomen.complète!H106),"",Nomen.complète!H106)</f>
        <v>3101</v>
      </c>
      <c r="B106" s="130">
        <f>IF(ISBLANK(Nomen.complète!I106),"",Nomen.complète!I106)</f>
        <v>14097</v>
      </c>
      <c r="C106" s="18" t="str">
        <f>IF(ISBLANK(Nomen.complète!J106),"-",Nomen.complète!J106)</f>
        <v>Appenzell</v>
      </c>
    </row>
    <row r="107" spans="1:3">
      <c r="A107" s="17" t="str">
        <f>IF(ISBLANK(Nomen.complète!H107),"",Nomen.complète!H107)</f>
        <v/>
      </c>
      <c r="B107" s="130">
        <f>IF(ISBLANK(Nomen.complète!I107),"",Nomen.complète!I107)</f>
        <v>11755</v>
      </c>
      <c r="C107" s="18" t="str">
        <f>IF(ISBLANK(Nomen.complète!J107),"-",Nomen.complète!J107)</f>
        <v>Apples</v>
      </c>
    </row>
    <row r="108" spans="1:3">
      <c r="A108" s="17" t="str">
        <f>IF(ISBLANK(Nomen.complète!H108),"",Nomen.complète!H108)</f>
        <v/>
      </c>
      <c r="B108" s="130">
        <f>IF(ISBLANK(Nomen.complète!I108),"",Nomen.complète!I108)</f>
        <v>11756</v>
      </c>
      <c r="C108" s="18" t="str">
        <f>IF(ISBLANK(Nomen.complète!J108),"-",Nomen.complète!J108)</f>
        <v>Aquila</v>
      </c>
    </row>
    <row r="109" spans="1:3">
      <c r="A109" s="17">
        <f>IF(ISBLANK(Nomen.complète!H109),"",Nomen.complète!H109)</f>
        <v>5143</v>
      </c>
      <c r="B109" s="130">
        <f>IF(ISBLANK(Nomen.complète!I109),"",Nomen.complète!I109)</f>
        <v>11757</v>
      </c>
      <c r="C109" s="18" t="str">
        <f>IF(ISBLANK(Nomen.complète!J109),"-",Nomen.complète!J109)</f>
        <v>Aranno</v>
      </c>
    </row>
    <row r="110" spans="1:3">
      <c r="A110" s="17">
        <f>IF(ISBLANK(Nomen.complète!H110),"",Nomen.complète!H110)</f>
        <v>6261</v>
      </c>
      <c r="B110" s="130">
        <f>IF(ISBLANK(Nomen.complète!I110),"",Nomen.complète!I110)</f>
        <v>11758</v>
      </c>
      <c r="C110" s="18" t="str">
        <f>IF(ISBLANK(Nomen.complète!J110),"-",Nomen.complète!J110)</f>
        <v>Arbaz</v>
      </c>
    </row>
    <row r="111" spans="1:3">
      <c r="A111" s="17">
        <f>IF(ISBLANK(Nomen.complète!H111),"",Nomen.complète!H111)</f>
        <v>5001</v>
      </c>
      <c r="B111" s="130">
        <f>IF(ISBLANK(Nomen.complète!I111),"",Nomen.complète!I111)</f>
        <v>11768</v>
      </c>
      <c r="C111" s="18" t="str">
        <f>IF(ISBLANK(Nomen.complète!J111),"-",Nomen.complète!J111)</f>
        <v>Arbedo-Castione</v>
      </c>
    </row>
    <row r="112" spans="1:3">
      <c r="A112" s="17">
        <f>IF(ISBLANK(Nomen.complète!H112),"",Nomen.complète!H112)</f>
        <v>2881</v>
      </c>
      <c r="B112" s="130">
        <f>IF(ISBLANK(Nomen.complète!I112),"",Nomen.complète!I112)</f>
        <v>13809</v>
      </c>
      <c r="C112" s="18" t="str">
        <f>IF(ISBLANK(Nomen.complète!J112),"-",Nomen.complète!J112)</f>
        <v>Arboldswil</v>
      </c>
    </row>
    <row r="113" spans="1:3">
      <c r="A113" s="17">
        <f>IF(ISBLANK(Nomen.complète!H113),"",Nomen.complète!H113)</f>
        <v>4401</v>
      </c>
      <c r="B113" s="130">
        <f>IF(ISBLANK(Nomen.complète!I113),"",Nomen.complète!I113)</f>
        <v>15456</v>
      </c>
      <c r="C113" s="18" t="str">
        <f>IF(ISBLANK(Nomen.complète!J113),"-",Nomen.complète!J113)</f>
        <v>Arbon</v>
      </c>
    </row>
    <row r="114" spans="1:3">
      <c r="A114" s="17">
        <f>IF(ISBLANK(Nomen.complète!H114),"",Nomen.complète!H114)</f>
        <v>381</v>
      </c>
      <c r="B114" s="130">
        <f>IF(ISBLANK(Nomen.complète!I114),"",Nomen.complète!I114)</f>
        <v>15044</v>
      </c>
      <c r="C114" s="18" t="str">
        <f>IF(ISBLANK(Nomen.complète!J114),"-",Nomen.complète!J114)</f>
        <v>Arch</v>
      </c>
    </row>
    <row r="115" spans="1:3">
      <c r="A115" s="17" t="str">
        <f>IF(ISBLANK(Nomen.complète!H115),"",Nomen.complète!H115)</f>
        <v/>
      </c>
      <c r="B115" s="130">
        <f>IF(ISBLANK(Nomen.complète!I115),"",Nomen.complète!I115)</f>
        <v>11762</v>
      </c>
      <c r="C115" s="18" t="str">
        <f>IF(ISBLANK(Nomen.complète!J115),"-",Nomen.complète!J115)</f>
        <v>Arconciel</v>
      </c>
    </row>
    <row r="116" spans="1:3">
      <c r="A116" s="17" t="str">
        <f>IF(ISBLANK(Nomen.complète!H116),"",Nomen.complète!H116)</f>
        <v/>
      </c>
      <c r="B116" s="130">
        <f>IF(ISBLANK(Nomen.complète!I116),"",Nomen.complète!I116)</f>
        <v>10182</v>
      </c>
      <c r="C116" s="18" t="str">
        <f>IF(ISBLANK(Nomen.complète!J116),"-",Nomen.complète!J116)</f>
        <v>Ardez</v>
      </c>
    </row>
    <row r="117" spans="1:3">
      <c r="A117" s="17">
        <f>IF(ISBLANK(Nomen.complète!H117),"",Nomen.complète!H117)</f>
        <v>6021</v>
      </c>
      <c r="B117" s="130">
        <f>IF(ISBLANK(Nomen.complète!I117),"",Nomen.complète!I117)</f>
        <v>11763</v>
      </c>
      <c r="C117" s="18" t="str">
        <f>IF(ISBLANK(Nomen.complète!J117),"-",Nomen.complète!J117)</f>
        <v>Ardon</v>
      </c>
    </row>
    <row r="118" spans="1:3">
      <c r="A118" s="17" t="str">
        <f>IF(ISBLANK(Nomen.complète!H118),"",Nomen.complète!H118)</f>
        <v/>
      </c>
      <c r="B118" s="130">
        <f>IF(ISBLANK(Nomen.complète!I118),"",Nomen.complète!I118)</f>
        <v>16198</v>
      </c>
      <c r="C118" s="18" t="str">
        <f>IF(ISBLANK(Nomen.complète!J118),"-",Nomen.complète!J118)</f>
        <v>Areuse</v>
      </c>
    </row>
    <row r="119" spans="1:3">
      <c r="A119" s="17">
        <f>IF(ISBLANK(Nomen.complète!H119),"",Nomen.complète!H119)</f>
        <v>2821</v>
      </c>
      <c r="B119" s="130">
        <f>IF(ISBLANK(Nomen.complète!I119),"",Nomen.complète!I119)</f>
        <v>13766</v>
      </c>
      <c r="C119" s="18" t="str">
        <f>IF(ISBLANK(Nomen.complète!J119),"-",Nomen.complète!J119)</f>
        <v>Arisdorf</v>
      </c>
    </row>
    <row r="120" spans="1:3">
      <c r="A120" s="17">
        <f>IF(ISBLANK(Nomen.complète!H120),"",Nomen.complète!H120)</f>
        <v>4222</v>
      </c>
      <c r="B120" s="130">
        <f>IF(ISBLANK(Nomen.complète!I120),"",Nomen.complète!I120)</f>
        <v>11764</v>
      </c>
      <c r="C120" s="18" t="str">
        <f>IF(ISBLANK(Nomen.complète!J120),"-",Nomen.complète!J120)</f>
        <v>Aristau</v>
      </c>
    </row>
    <row r="121" spans="1:3">
      <c r="A121" s="17">
        <f>IF(ISBLANK(Nomen.complète!H121),"",Nomen.complète!H121)</f>
        <v>2763</v>
      </c>
      <c r="B121" s="130">
        <f>IF(ISBLANK(Nomen.complète!I121),"",Nomen.complète!I121)</f>
        <v>13826</v>
      </c>
      <c r="C121" s="18" t="str">
        <f>IF(ISBLANK(Nomen.complète!J121),"-",Nomen.complète!J121)</f>
        <v>Arlesheim</v>
      </c>
    </row>
    <row r="122" spans="1:3">
      <c r="A122" s="17">
        <f>IF(ISBLANK(Nomen.complète!H122),"",Nomen.complète!H122)</f>
        <v>5701</v>
      </c>
      <c r="B122" s="130">
        <f>IF(ISBLANK(Nomen.complète!I122),"",Nomen.complète!I122)</f>
        <v>14779</v>
      </c>
      <c r="C122" s="18" t="str">
        <f>IF(ISBLANK(Nomen.complète!J122),"-",Nomen.complète!J122)</f>
        <v>Arnex-sur-Nyon</v>
      </c>
    </row>
    <row r="123" spans="1:3">
      <c r="A123" s="17">
        <f>IF(ISBLANK(Nomen.complète!H123),"",Nomen.complète!H123)</f>
        <v>5743</v>
      </c>
      <c r="B123" s="130">
        <f>IF(ISBLANK(Nomen.complète!I123),"",Nomen.complète!I123)</f>
        <v>14778</v>
      </c>
      <c r="C123" s="18" t="str">
        <f>IF(ISBLANK(Nomen.complète!J123),"-",Nomen.complète!J123)</f>
        <v>Arnex-sur-Orbe</v>
      </c>
    </row>
    <row r="124" spans="1:3">
      <c r="A124" s="17" t="str">
        <f>IF(ISBLANK(Nomen.complète!H124),"",Nomen.complète!H124)</f>
        <v/>
      </c>
      <c r="B124" s="130">
        <f>IF(ISBLANK(Nomen.complète!I124),"",Nomen.complète!I124)</f>
        <v>10685</v>
      </c>
      <c r="C124" s="18" t="str">
        <f>IF(ISBLANK(Nomen.complète!J124),"-",Nomen.complète!J124)</f>
        <v>Arni</v>
      </c>
    </row>
    <row r="125" spans="1:3">
      <c r="A125" s="17">
        <f>IF(ISBLANK(Nomen.complète!H125),"",Nomen.complète!H125)</f>
        <v>4061</v>
      </c>
      <c r="B125" s="130">
        <f>IF(ISBLANK(Nomen.complète!I125),"",Nomen.complète!I125)</f>
        <v>13668</v>
      </c>
      <c r="C125" s="18" t="str">
        <f>IF(ISBLANK(Nomen.complète!J125),"-",Nomen.complète!J125)</f>
        <v>Arni (AG)</v>
      </c>
    </row>
    <row r="126" spans="1:3">
      <c r="A126" s="17">
        <f>IF(ISBLANK(Nomen.complète!H126),"",Nomen.complète!H126)</f>
        <v>602</v>
      </c>
      <c r="B126" s="130">
        <f>IF(ISBLANK(Nomen.complète!I126),"",Nomen.complète!I126)</f>
        <v>15167</v>
      </c>
      <c r="C126" s="18" t="str">
        <f>IF(ISBLANK(Nomen.complète!J126),"-",Nomen.complète!J126)</f>
        <v>Arni (BE)</v>
      </c>
    </row>
    <row r="127" spans="1:3">
      <c r="A127" s="17" t="str">
        <f>IF(ISBLANK(Nomen.complète!H127),"",Nomen.complète!H127)</f>
        <v/>
      </c>
      <c r="B127" s="130">
        <f>IF(ISBLANK(Nomen.complète!I127),"",Nomen.complète!I127)</f>
        <v>11320</v>
      </c>
      <c r="C127" s="18" t="str">
        <f>IF(ISBLANK(Nomen.complète!J127),"-",Nomen.complète!J127)</f>
        <v>Arni-Islisberg</v>
      </c>
    </row>
    <row r="128" spans="1:3">
      <c r="A128" s="17">
        <f>IF(ISBLANK(Nomen.complète!H128),"",Nomen.complète!H128)</f>
        <v>5144</v>
      </c>
      <c r="B128" s="130">
        <f>IF(ISBLANK(Nomen.complète!I128),"",Nomen.complète!I128)</f>
        <v>11703</v>
      </c>
      <c r="C128" s="18" t="str">
        <f>IF(ISBLANK(Nomen.complète!J128),"-",Nomen.complète!J128)</f>
        <v>Arogno</v>
      </c>
    </row>
    <row r="129" spans="1:3">
      <c r="A129" s="17">
        <f>IF(ISBLANK(Nomen.complète!H129),"",Nomen.complète!H129)</f>
        <v>3921</v>
      </c>
      <c r="B129" s="130">
        <f>IF(ISBLANK(Nomen.complète!I129),"",Nomen.complète!I129)</f>
        <v>16060</v>
      </c>
      <c r="C129" s="18" t="str">
        <f>IF(ISBLANK(Nomen.complète!J129),"-",Nomen.complète!J129)</f>
        <v>Arosa</v>
      </c>
    </row>
    <row r="130" spans="1:3">
      <c r="A130" s="17" t="str">
        <f>IF(ISBLANK(Nomen.complète!H130),"",Nomen.complète!H130)</f>
        <v/>
      </c>
      <c r="B130" s="130">
        <f>IF(ISBLANK(Nomen.complète!I130),"",Nomen.complète!I130)</f>
        <v>11658</v>
      </c>
      <c r="C130" s="18" t="str">
        <f>IF(ISBLANK(Nomen.complète!J130),"-",Nomen.complète!J130)</f>
        <v>Arosio</v>
      </c>
    </row>
    <row r="131" spans="1:3">
      <c r="A131" s="17" t="str">
        <f>IF(ISBLANK(Nomen.complète!H131),"",Nomen.complète!H131)</f>
        <v/>
      </c>
      <c r="B131" s="130">
        <f>IF(ISBLANK(Nomen.complète!I131),"",Nomen.complète!I131)</f>
        <v>11725</v>
      </c>
      <c r="C131" s="18" t="str">
        <f>IF(ISBLANK(Nomen.complète!J131),"-",Nomen.complète!J131)</f>
        <v>Arrissoules</v>
      </c>
    </row>
    <row r="132" spans="1:3">
      <c r="A132" s="17" t="str">
        <f>IF(ISBLANK(Nomen.complète!H132),"",Nomen.complète!H132)</f>
        <v/>
      </c>
      <c r="B132" s="130">
        <f>IF(ISBLANK(Nomen.complète!I132),"",Nomen.complète!I132)</f>
        <v>16185</v>
      </c>
      <c r="C132" s="18" t="str">
        <f>IF(ISBLANK(Nomen.complète!J132),"-",Nomen.complète!J132)</f>
        <v>Arrufens</v>
      </c>
    </row>
    <row r="133" spans="1:3">
      <c r="A133" s="17">
        <f>IF(ISBLANK(Nomen.complète!H133),"",Nomen.complète!H133)</f>
        <v>1362</v>
      </c>
      <c r="B133" s="130">
        <f>IF(ISBLANK(Nomen.complète!I133),"",Nomen.complète!I133)</f>
        <v>11670</v>
      </c>
      <c r="C133" s="18" t="str">
        <f>IF(ISBLANK(Nomen.complète!J133),"-",Nomen.complète!J133)</f>
        <v>Arth</v>
      </c>
    </row>
    <row r="134" spans="1:3">
      <c r="A134" s="17" t="str">
        <f>IF(ISBLANK(Nomen.complète!H134),"",Nomen.complète!H134)</f>
        <v/>
      </c>
      <c r="B134" s="130">
        <f>IF(ISBLANK(Nomen.complète!I134),"",Nomen.complète!I134)</f>
        <v>11368</v>
      </c>
      <c r="C134" s="18" t="str">
        <f>IF(ISBLANK(Nomen.complète!J134),"-",Nomen.complète!J134)</f>
        <v>Arvigo</v>
      </c>
    </row>
    <row r="135" spans="1:3">
      <c r="A135" s="17" t="str">
        <f>IF(ISBLANK(Nomen.complète!H135),"",Nomen.complète!H135)</f>
        <v/>
      </c>
      <c r="B135" s="130">
        <f>IF(ISBLANK(Nomen.complète!I135),"",Nomen.complète!I135)</f>
        <v>11671</v>
      </c>
      <c r="C135" s="18" t="str">
        <f>IF(ISBLANK(Nomen.complète!J135),"-",Nomen.complète!J135)</f>
        <v>Arzier</v>
      </c>
    </row>
    <row r="136" spans="1:3">
      <c r="A136" s="17">
        <f>IF(ISBLANK(Nomen.complète!H136),"",Nomen.complète!H136)</f>
        <v>5702</v>
      </c>
      <c r="B136" s="130">
        <f>IF(ISBLANK(Nomen.complète!I136),"",Nomen.complète!I136)</f>
        <v>15652</v>
      </c>
      <c r="C136" s="18" t="str">
        <f>IF(ISBLANK(Nomen.complète!J136),"-",Nomen.complète!J136)</f>
        <v>Arzier-Le Muids</v>
      </c>
    </row>
    <row r="137" spans="1:3">
      <c r="A137" s="17" t="str">
        <f>IF(ISBLANK(Nomen.complète!H137),"",Nomen.complète!H137)</f>
        <v/>
      </c>
      <c r="B137" s="130">
        <f>IF(ISBLANK(Nomen.complète!I137),"",Nomen.complète!I137)</f>
        <v>11672</v>
      </c>
      <c r="C137" s="18" t="str">
        <f>IF(ISBLANK(Nomen.complète!J137),"-",Nomen.complète!J137)</f>
        <v>Arzo</v>
      </c>
    </row>
    <row r="138" spans="1:3">
      <c r="A138" s="17" t="str">
        <f>IF(ISBLANK(Nomen.complète!H138),"",Nomen.complète!H138)</f>
        <v/>
      </c>
      <c r="B138" s="130">
        <f>IF(ISBLANK(Nomen.complète!I138),"",Nomen.complète!I138)</f>
        <v>16570</v>
      </c>
      <c r="C138" s="18" t="str">
        <f>IF(ISBLANK(Nomen.complète!J138),"-",Nomen.complète!J138)</f>
        <v>Ascharina</v>
      </c>
    </row>
    <row r="139" spans="1:3">
      <c r="A139" s="17">
        <f>IF(ISBLANK(Nomen.complète!H139),"",Nomen.complète!H139)</f>
        <v>5091</v>
      </c>
      <c r="B139" s="130">
        <f>IF(ISBLANK(Nomen.complète!I139),"",Nomen.complète!I139)</f>
        <v>11673</v>
      </c>
      <c r="C139" s="18" t="str">
        <f>IF(ISBLANK(Nomen.complète!J139),"-",Nomen.complète!J139)</f>
        <v>Ascona</v>
      </c>
    </row>
    <row r="140" spans="1:3">
      <c r="A140" s="17">
        <f>IF(ISBLANK(Nomen.complète!H140),"",Nomen.complète!H140)</f>
        <v>5511</v>
      </c>
      <c r="B140" s="130">
        <f>IF(ISBLANK(Nomen.complète!I140),"",Nomen.complète!I140)</f>
        <v>16613</v>
      </c>
      <c r="C140" s="18" t="str">
        <f>IF(ISBLANK(Nomen.complète!J140),"-",Nomen.complète!J140)</f>
        <v>Assens</v>
      </c>
    </row>
    <row r="141" spans="1:3">
      <c r="A141" s="17" t="str">
        <f>IF(ISBLANK(Nomen.complète!H141),"",Nomen.complète!H141)</f>
        <v/>
      </c>
      <c r="B141" s="130">
        <f>IF(ISBLANK(Nomen.complète!I141),"",Nomen.complète!I141)</f>
        <v>11684</v>
      </c>
      <c r="C141" s="18" t="str">
        <f>IF(ISBLANK(Nomen.complète!J141),"-",Nomen.complète!J141)</f>
        <v>Astano</v>
      </c>
    </row>
    <row r="142" spans="1:3">
      <c r="A142" s="17" t="str">
        <f>IF(ISBLANK(Nomen.complète!H142),"",Nomen.complète!H142)</f>
        <v/>
      </c>
      <c r="B142" s="130">
        <f>IF(ISBLANK(Nomen.complète!I142),"",Nomen.complète!I142)</f>
        <v>10973</v>
      </c>
      <c r="C142" s="18" t="str">
        <f>IF(ISBLANK(Nomen.complète!J142),"-",Nomen.complète!J142)</f>
        <v>Asuel</v>
      </c>
    </row>
    <row r="143" spans="1:3">
      <c r="A143" s="17">
        <f>IF(ISBLANK(Nomen.complète!H143),"",Nomen.complète!H143)</f>
        <v>2321</v>
      </c>
      <c r="B143" s="130">
        <f>IF(ISBLANK(Nomen.complète!I143),"",Nomen.complète!I143)</f>
        <v>11676</v>
      </c>
      <c r="C143" s="18" t="str">
        <f>IF(ISBLANK(Nomen.complète!J143),"-",Nomen.complète!J143)</f>
        <v>Attalens</v>
      </c>
    </row>
    <row r="144" spans="1:3">
      <c r="A144" s="17" t="str">
        <f>IF(ISBLANK(Nomen.complète!H144),"",Nomen.complète!H144)</f>
        <v/>
      </c>
      <c r="B144" s="130">
        <f>IF(ISBLANK(Nomen.complète!I144),"",Nomen.complète!I144)</f>
        <v>11668</v>
      </c>
      <c r="C144" s="18" t="str">
        <f>IF(ISBLANK(Nomen.complète!J144),"-",Nomen.complète!J144)</f>
        <v>Attelwil</v>
      </c>
    </row>
    <row r="145" spans="1:3">
      <c r="A145" s="17">
        <f>IF(ISBLANK(Nomen.complète!H145),"",Nomen.complète!H145)</f>
        <v>1203</v>
      </c>
      <c r="B145" s="130">
        <f>IF(ISBLANK(Nomen.complète!I145),"",Nomen.complète!I145)</f>
        <v>11678</v>
      </c>
      <c r="C145" s="18" t="str">
        <f>IF(ISBLANK(Nomen.complète!J145),"-",Nomen.complète!J145)</f>
        <v>Attinghausen</v>
      </c>
    </row>
    <row r="146" spans="1:3">
      <c r="A146" s="17">
        <f>IF(ISBLANK(Nomen.complète!H146),"",Nomen.complète!H146)</f>
        <v>971</v>
      </c>
      <c r="B146" s="130">
        <f>IF(ISBLANK(Nomen.complète!I146),"",Nomen.complète!I146)</f>
        <v>15356</v>
      </c>
      <c r="C146" s="18" t="str">
        <f>IF(ISBLANK(Nomen.complète!J146),"-",Nomen.complète!J146)</f>
        <v>Attiswil</v>
      </c>
    </row>
    <row r="147" spans="1:3">
      <c r="A147" s="17">
        <f>IF(ISBLANK(Nomen.complète!H147),"",Nomen.complète!H147)</f>
        <v>3231</v>
      </c>
      <c r="B147" s="130">
        <f>IF(ISBLANK(Nomen.complète!I147),"",Nomen.complète!I147)</f>
        <v>14391</v>
      </c>
      <c r="C147" s="18" t="str">
        <f>IF(ISBLANK(Nomen.complète!J147),"-",Nomen.complète!J147)</f>
        <v>Au (SG)</v>
      </c>
    </row>
    <row r="148" spans="1:3">
      <c r="A148" s="17" t="str">
        <f>IF(ISBLANK(Nomen.complète!H148),"",Nomen.complète!H148)</f>
        <v/>
      </c>
      <c r="B148" s="130">
        <f>IF(ISBLANK(Nomen.complète!I148),"",Nomen.complète!I148)</f>
        <v>11179</v>
      </c>
      <c r="C148" s="18" t="str">
        <f>IF(ISBLANK(Nomen.complète!J148),"-",Nomen.complète!J148)</f>
        <v>Au (TG)</v>
      </c>
    </row>
    <row r="149" spans="1:3">
      <c r="A149" s="17">
        <f>IF(ISBLANK(Nomen.complète!H149),"",Nomen.complète!H149)</f>
        <v>5422</v>
      </c>
      <c r="B149" s="130">
        <f>IF(ISBLANK(Nomen.complète!I149),"",Nomen.complète!I149)</f>
        <v>16600</v>
      </c>
      <c r="C149" s="18" t="str">
        <f>IF(ISBLANK(Nomen.complète!J149),"-",Nomen.complète!J149)</f>
        <v>Aubonne</v>
      </c>
    </row>
    <row r="150" spans="1:3">
      <c r="A150" s="17" t="str">
        <f>IF(ISBLANK(Nomen.complète!H150),"",Nomen.complète!H150)</f>
        <v/>
      </c>
      <c r="B150" s="130">
        <f>IF(ISBLANK(Nomen.complète!I150),"",Nomen.complète!I150)</f>
        <v>11680</v>
      </c>
      <c r="C150" s="18" t="str">
        <f>IF(ISBLANK(Nomen.complète!J150),"-",Nomen.complète!J150)</f>
        <v>Auboranges</v>
      </c>
    </row>
    <row r="151" spans="1:3">
      <c r="A151" s="17">
        <f>IF(ISBLANK(Nomen.complète!H151),"",Nomen.complète!H151)</f>
        <v>4091</v>
      </c>
      <c r="B151" s="130">
        <f>IF(ISBLANK(Nomen.complète!I151),"",Nomen.complète!I151)</f>
        <v>11681</v>
      </c>
      <c r="C151" s="18" t="str">
        <f>IF(ISBLANK(Nomen.complète!J151),"-",Nomen.complète!J151)</f>
        <v>Auenstein</v>
      </c>
    </row>
    <row r="152" spans="1:3">
      <c r="A152" s="17" t="str">
        <f>IF(ISBLANK(Nomen.complète!H152),"",Nomen.complète!H152)</f>
        <v/>
      </c>
      <c r="B152" s="130">
        <f>IF(ISBLANK(Nomen.complète!I152),"",Nomen.complète!I152)</f>
        <v>11305</v>
      </c>
      <c r="C152" s="18" t="str">
        <f>IF(ISBLANK(Nomen.complète!J152),"-",Nomen.complète!J152)</f>
        <v>Augio</v>
      </c>
    </row>
    <row r="153" spans="1:3">
      <c r="A153" s="17">
        <f>IF(ISBLANK(Nomen.complète!H153),"",Nomen.complète!H153)</f>
        <v>2822</v>
      </c>
      <c r="B153" s="130">
        <f>IF(ISBLANK(Nomen.complète!I153),"",Nomen.complète!I153)</f>
        <v>13767</v>
      </c>
      <c r="C153" s="18" t="str">
        <f>IF(ISBLANK(Nomen.complète!J153),"-",Nomen.complète!J153)</f>
        <v>Augst</v>
      </c>
    </row>
    <row r="154" spans="1:3">
      <c r="A154" s="17" t="str">
        <f>IF(ISBLANK(Nomen.complète!H154),"",Nomen.complète!H154)</f>
        <v/>
      </c>
      <c r="B154" s="130">
        <f>IF(ISBLANK(Nomen.complète!I154),"",Nomen.complète!I154)</f>
        <v>11682</v>
      </c>
      <c r="C154" s="18" t="str">
        <f>IF(ISBLANK(Nomen.complète!J154),"-",Nomen.complète!J154)</f>
        <v>Aumont</v>
      </c>
    </row>
    <row r="155" spans="1:3">
      <c r="A155" s="17" t="str">
        <f>IF(ISBLANK(Nomen.complète!H155),"",Nomen.complète!H155)</f>
        <v/>
      </c>
      <c r="B155" s="130">
        <f>IF(ISBLANK(Nomen.complète!I155),"",Nomen.complète!I155)</f>
        <v>11660</v>
      </c>
      <c r="C155" s="18" t="str">
        <f>IF(ISBLANK(Nomen.complète!J155),"-",Nomen.complète!J155)</f>
        <v>Auressio</v>
      </c>
    </row>
    <row r="156" spans="1:3">
      <c r="A156" s="17" t="str">
        <f>IF(ISBLANK(Nomen.complète!H156),"",Nomen.complète!H156)</f>
        <v/>
      </c>
      <c r="B156" s="130">
        <f>IF(ISBLANK(Nomen.complète!I156),"",Nomen.complète!I156)</f>
        <v>11677</v>
      </c>
      <c r="C156" s="18" t="str">
        <f>IF(ISBLANK(Nomen.complète!J156),"-",Nomen.complète!J156)</f>
        <v>Aurigeno</v>
      </c>
    </row>
    <row r="157" spans="1:3">
      <c r="A157" s="17">
        <f>IF(ISBLANK(Nomen.complète!H157),"",Nomen.complète!H157)</f>
        <v>6191</v>
      </c>
      <c r="B157" s="130">
        <f>IF(ISBLANK(Nomen.complète!I157),"",Nomen.complète!I157)</f>
        <v>11675</v>
      </c>
      <c r="C157" s="18" t="str">
        <f>IF(ISBLANK(Nomen.complète!J157),"-",Nomen.complète!J157)</f>
        <v>Ausserberg</v>
      </c>
    </row>
    <row r="158" spans="1:3">
      <c r="A158" s="17" t="str">
        <f>IF(ISBLANK(Nomen.complète!H158),"",Nomen.complète!H158)</f>
        <v/>
      </c>
      <c r="B158" s="130">
        <f>IF(ISBLANK(Nomen.complète!I158),"",Nomen.complète!I158)</f>
        <v>11653</v>
      </c>
      <c r="C158" s="18" t="str">
        <f>IF(ISBLANK(Nomen.complète!J158),"-",Nomen.complète!J158)</f>
        <v>Ausserbinn</v>
      </c>
    </row>
    <row r="159" spans="1:3">
      <c r="A159" s="17" t="str">
        <f>IF(ISBLANK(Nomen.complète!H159),"",Nomen.complète!H159)</f>
        <v/>
      </c>
      <c r="B159" s="130">
        <f>IF(ISBLANK(Nomen.complète!I159),"",Nomen.complète!I159)</f>
        <v>16269</v>
      </c>
      <c r="C159" s="18" t="str">
        <f>IF(ISBLANK(Nomen.complète!J159),"-",Nomen.complète!J159)</f>
        <v>Ausserbirrmoos</v>
      </c>
    </row>
    <row r="160" spans="1:3">
      <c r="A160" s="17" t="str">
        <f>IF(ISBLANK(Nomen.complète!H160),"",Nomen.complète!H160)</f>
        <v/>
      </c>
      <c r="B160" s="130">
        <f>IF(ISBLANK(Nomen.complète!I160),"",Nomen.complète!I160)</f>
        <v>10227</v>
      </c>
      <c r="C160" s="18" t="str">
        <f>IF(ISBLANK(Nomen.complète!J160),"-",Nomen.complète!J160)</f>
        <v>Ausserferrera</v>
      </c>
    </row>
    <row r="161" spans="1:3">
      <c r="A161" s="17" t="str">
        <f>IF(ISBLANK(Nomen.complète!H161),"",Nomen.complète!H161)</f>
        <v/>
      </c>
      <c r="B161" s="130">
        <f>IF(ISBLANK(Nomen.complète!I161),"",Nomen.complète!I161)</f>
        <v>16298</v>
      </c>
      <c r="C161" s="18" t="str">
        <f>IF(ISBLANK(Nomen.complète!J161),"-",Nomen.complète!J161)</f>
        <v>Aussersihl</v>
      </c>
    </row>
    <row r="162" spans="1:3">
      <c r="A162" s="17">
        <f>IF(ISBLANK(Nomen.complète!H162),"",Nomen.complète!H162)</f>
        <v>322</v>
      </c>
      <c r="B162" s="130">
        <f>IF(ISBLANK(Nomen.complète!I162),"",Nomen.complète!I162)</f>
        <v>15008</v>
      </c>
      <c r="C162" s="18" t="str">
        <f>IF(ISBLANK(Nomen.complète!J162),"-",Nomen.complète!J162)</f>
        <v>Auswil</v>
      </c>
    </row>
    <row r="163" spans="1:3">
      <c r="A163" s="17" t="str">
        <f>IF(ISBLANK(Nomen.complète!H163),"",Nomen.complète!H163)</f>
        <v/>
      </c>
      <c r="B163" s="130">
        <f>IF(ISBLANK(Nomen.complète!I163),"",Nomen.complète!I163)</f>
        <v>11655</v>
      </c>
      <c r="C163" s="18" t="str">
        <f>IF(ISBLANK(Nomen.complète!J163),"-",Nomen.complète!J163)</f>
        <v>Autafond</v>
      </c>
    </row>
    <row r="164" spans="1:3">
      <c r="A164" s="17" t="str">
        <f>IF(ISBLANK(Nomen.complète!H164),"",Nomen.complète!H164)</f>
        <v/>
      </c>
      <c r="B164" s="130">
        <f>IF(ISBLANK(Nomen.complète!I164),"",Nomen.complète!I164)</f>
        <v>11656</v>
      </c>
      <c r="C164" s="18" t="str">
        <f>IF(ISBLANK(Nomen.complète!J164),"-",Nomen.complète!J164)</f>
        <v>Autavaux</v>
      </c>
    </row>
    <row r="165" spans="1:3">
      <c r="A165" s="17">
        <f>IF(ISBLANK(Nomen.complète!H165),"",Nomen.complète!H165)</f>
        <v>2173</v>
      </c>
      <c r="B165" s="130">
        <f>IF(ISBLANK(Nomen.complète!I165),"",Nomen.complète!I165)</f>
        <v>11657</v>
      </c>
      <c r="C165" s="18" t="str">
        <f>IF(ISBLANK(Nomen.complète!J165),"-",Nomen.complète!J165)</f>
        <v>Autigny</v>
      </c>
    </row>
    <row r="166" spans="1:3">
      <c r="A166" s="17" t="str">
        <f>IF(ISBLANK(Nomen.complète!H166),"",Nomen.complète!H166)</f>
        <v/>
      </c>
      <c r="B166" s="130">
        <f>IF(ISBLANK(Nomen.complète!I166),"",Nomen.complète!I166)</f>
        <v>11667</v>
      </c>
      <c r="C166" s="18" t="str">
        <f>IF(ISBLANK(Nomen.complète!J166),"-",Nomen.complète!J166)</f>
        <v>Auvernier</v>
      </c>
    </row>
    <row r="167" spans="1:3">
      <c r="A167" s="17">
        <f>IF(ISBLANK(Nomen.complète!H167),"",Nomen.complète!H167)</f>
        <v>4223</v>
      </c>
      <c r="B167" s="130">
        <f>IF(ISBLANK(Nomen.complète!I167),"",Nomen.complète!I167)</f>
        <v>11659</v>
      </c>
      <c r="C167" s="18" t="str">
        <f>IF(ISBLANK(Nomen.complète!J167),"-",Nomen.complète!J167)</f>
        <v>Auw</v>
      </c>
    </row>
    <row r="168" spans="1:3">
      <c r="A168" s="17" t="str">
        <f>IF(ISBLANK(Nomen.complète!H168),"",Nomen.complète!H168)</f>
        <v/>
      </c>
      <c r="B168" s="130">
        <f>IF(ISBLANK(Nomen.complète!I168),"",Nomen.complète!I168)</f>
        <v>11652</v>
      </c>
      <c r="C168" s="18" t="str">
        <f>IF(ISBLANK(Nomen.complète!J168),"-",Nomen.complète!J168)</f>
        <v>Avegno</v>
      </c>
    </row>
    <row r="169" spans="1:3">
      <c r="A169" s="17">
        <f>IF(ISBLANK(Nomen.complète!H169),"",Nomen.complète!H169)</f>
        <v>5324</v>
      </c>
      <c r="B169" s="130">
        <f>IF(ISBLANK(Nomen.complète!I169),"",Nomen.complète!I169)</f>
        <v>14940</v>
      </c>
      <c r="C169" s="18" t="str">
        <f>IF(ISBLANK(Nomen.complète!J169),"-",Nomen.complète!J169)</f>
        <v>Avegno Gordevio</v>
      </c>
    </row>
    <row r="170" spans="1:3">
      <c r="A170" s="17">
        <f>IF(ISBLANK(Nomen.complète!H170),"",Nomen.complète!H170)</f>
        <v>5451</v>
      </c>
      <c r="B170" s="130">
        <f>IF(ISBLANK(Nomen.complète!I170),"",Nomen.complète!I170)</f>
        <v>15487</v>
      </c>
      <c r="C170" s="18" t="str">
        <f>IF(ISBLANK(Nomen.complète!J170),"-",Nomen.complète!J170)</f>
        <v>Avenches</v>
      </c>
    </row>
    <row r="171" spans="1:3">
      <c r="A171" s="17">
        <f>IF(ISBLANK(Nomen.complète!H171),"",Nomen.complète!H171)</f>
        <v>3681</v>
      </c>
      <c r="B171" s="130">
        <f>IF(ISBLANK(Nomen.complète!I171),"",Nomen.complète!I171)</f>
        <v>15984</v>
      </c>
      <c r="C171" s="18" t="str">
        <f>IF(ISBLANK(Nomen.complète!J171),"-",Nomen.complète!J171)</f>
        <v>Avers</v>
      </c>
    </row>
    <row r="172" spans="1:3">
      <c r="A172" s="17">
        <f>IF(ISBLANK(Nomen.complète!H172),"",Nomen.complète!H172)</f>
        <v>2174</v>
      </c>
      <c r="B172" s="130">
        <f>IF(ISBLANK(Nomen.complète!I172),"",Nomen.complète!I172)</f>
        <v>14143</v>
      </c>
      <c r="C172" s="18" t="str">
        <f>IF(ISBLANK(Nomen.complète!J172),"-",Nomen.complète!J172)</f>
        <v>Avry</v>
      </c>
    </row>
    <row r="173" spans="1:3">
      <c r="A173" s="17" t="str">
        <f>IF(ISBLANK(Nomen.complète!H173),"",Nomen.complète!H173)</f>
        <v/>
      </c>
      <c r="B173" s="130">
        <f>IF(ISBLANK(Nomen.complète!I173),"",Nomen.complète!I173)</f>
        <v>11662</v>
      </c>
      <c r="C173" s="18" t="str">
        <f>IF(ISBLANK(Nomen.complète!J173),"-",Nomen.complète!J173)</f>
        <v>Avry-devant-Pont</v>
      </c>
    </row>
    <row r="174" spans="1:3">
      <c r="A174" s="17" t="str">
        <f>IF(ISBLANK(Nomen.complète!H174),"",Nomen.complète!H174)</f>
        <v/>
      </c>
      <c r="B174" s="130">
        <f>IF(ISBLANK(Nomen.complète!I174),"",Nomen.complète!I174)</f>
        <v>11663</v>
      </c>
      <c r="C174" s="18" t="str">
        <f>IF(ISBLANK(Nomen.complète!J174),"-",Nomen.complète!J174)</f>
        <v>Avry-sur-Matran</v>
      </c>
    </row>
    <row r="175" spans="1:3">
      <c r="A175" s="17">
        <f>IF(ISBLANK(Nomen.complète!H175),"",Nomen.complète!H175)</f>
        <v>6603</v>
      </c>
      <c r="B175" s="130">
        <f>IF(ISBLANK(Nomen.complète!I175),"",Nomen.complète!I175)</f>
        <v>11664</v>
      </c>
      <c r="C175" s="18" t="str">
        <f>IF(ISBLANK(Nomen.complète!J175),"-",Nomen.complète!J175)</f>
        <v>Avully</v>
      </c>
    </row>
    <row r="176" spans="1:3">
      <c r="A176" s="17">
        <f>IF(ISBLANK(Nomen.complète!H176),"",Nomen.complète!H176)</f>
        <v>6604</v>
      </c>
      <c r="B176" s="130">
        <f>IF(ISBLANK(Nomen.complète!I176),"",Nomen.complète!I176)</f>
        <v>11665</v>
      </c>
      <c r="C176" s="18" t="str">
        <f>IF(ISBLANK(Nomen.complète!J176),"-",Nomen.complète!J176)</f>
        <v>Avusy</v>
      </c>
    </row>
    <row r="177" spans="1:3">
      <c r="A177" s="17">
        <f>IF(ISBLANK(Nomen.complète!H177),"",Nomen.complète!H177)</f>
        <v>6082</v>
      </c>
      <c r="B177" s="130">
        <f>IF(ISBLANK(Nomen.complète!I177),"",Nomen.complète!I177)</f>
        <v>11666</v>
      </c>
      <c r="C177" s="18" t="str">
        <f>IF(ISBLANK(Nomen.complète!J177),"-",Nomen.complète!J177)</f>
        <v>Ayent</v>
      </c>
    </row>
    <row r="178" spans="1:3">
      <c r="A178" s="17" t="str">
        <f>IF(ISBLANK(Nomen.complète!H178),"",Nomen.complète!H178)</f>
        <v/>
      </c>
      <c r="B178" s="130">
        <f>IF(ISBLANK(Nomen.complète!I178),"",Nomen.complète!I178)</f>
        <v>11686</v>
      </c>
      <c r="C178" s="18" t="str">
        <f>IF(ISBLANK(Nomen.complète!J178),"-",Nomen.complète!J178)</f>
        <v>Ayer</v>
      </c>
    </row>
    <row r="179" spans="1:3">
      <c r="A179" s="17">
        <f>IF(ISBLANK(Nomen.complète!H179),"",Nomen.complète!H179)</f>
        <v>1701</v>
      </c>
      <c r="B179" s="130">
        <f>IF(ISBLANK(Nomen.complète!I179),"",Nomen.complète!I179)</f>
        <v>11711</v>
      </c>
      <c r="C179" s="18" t="str">
        <f>IF(ISBLANK(Nomen.complète!J179),"-",Nomen.complète!J179)</f>
        <v>Baar</v>
      </c>
    </row>
    <row r="180" spans="1:3">
      <c r="A180" s="17">
        <f>IF(ISBLANK(Nomen.complète!H180),"",Nomen.complète!H180)</f>
        <v>51</v>
      </c>
      <c r="B180" s="130">
        <f>IF(ISBLANK(Nomen.complète!I180),"",Nomen.complète!I180)</f>
        <v>11683</v>
      </c>
      <c r="C180" s="18" t="str">
        <f>IF(ISBLANK(Nomen.complète!J180),"-",Nomen.complète!J180)</f>
        <v>Bachenbülach</v>
      </c>
    </row>
    <row r="181" spans="1:3">
      <c r="A181" s="17">
        <f>IF(ISBLANK(Nomen.complète!H181),"",Nomen.complète!H181)</f>
        <v>81</v>
      </c>
      <c r="B181" s="130">
        <f>IF(ISBLANK(Nomen.complète!I181),"",Nomen.complète!I181)</f>
        <v>11704</v>
      </c>
      <c r="C181" s="18" t="str">
        <f>IF(ISBLANK(Nomen.complète!J181),"-",Nomen.complète!J181)</f>
        <v>Bachs</v>
      </c>
    </row>
    <row r="182" spans="1:3">
      <c r="A182" s="17">
        <f>IF(ISBLANK(Nomen.complète!H182),"",Nomen.complète!H182)</f>
        <v>3291</v>
      </c>
      <c r="B182" s="130">
        <f>IF(ISBLANK(Nomen.complète!I182),"",Nomen.complète!I182)</f>
        <v>14411</v>
      </c>
      <c r="C182" s="18" t="str">
        <f>IF(ISBLANK(Nomen.complète!J182),"-",Nomen.complète!J182)</f>
        <v>Bad Ragaz</v>
      </c>
    </row>
    <row r="183" spans="1:3">
      <c r="A183" s="17" t="str">
        <f>IF(ISBLANK(Nomen.complète!H183),"",Nomen.complète!H183)</f>
        <v/>
      </c>
      <c r="B183" s="130">
        <f>IF(ISBLANK(Nomen.complète!I183),"",Nomen.complète!I183)</f>
        <v>14920</v>
      </c>
      <c r="C183" s="18" t="str">
        <f>IF(ISBLANK(Nomen.complète!J183),"-",Nomen.complète!J183)</f>
        <v>Bad Zurzach</v>
      </c>
    </row>
    <row r="184" spans="1:3">
      <c r="A184" s="17">
        <f>IF(ISBLANK(Nomen.complète!H184),"",Nomen.complète!H184)</f>
        <v>4021</v>
      </c>
      <c r="B184" s="130">
        <f>IF(ISBLANK(Nomen.complète!I184),"",Nomen.complète!I184)</f>
        <v>16655</v>
      </c>
      <c r="C184" s="18" t="str">
        <f>IF(ISBLANK(Nomen.complète!J184),"-",Nomen.complète!J184)</f>
        <v>Baden</v>
      </c>
    </row>
    <row r="185" spans="1:3">
      <c r="A185" s="17" t="str">
        <f>IF(ISBLANK(Nomen.complète!H185),"",Nomen.complète!H185)</f>
        <v/>
      </c>
      <c r="B185" s="130">
        <f>IF(ISBLANK(Nomen.complète!I185),"",Nomen.complète!I185)</f>
        <v>11705</v>
      </c>
      <c r="C185" s="18" t="str">
        <f>IF(ISBLANK(Nomen.complète!J185),"-",Nomen.complète!J185)</f>
        <v>Bagnes</v>
      </c>
    </row>
    <row r="186" spans="1:3">
      <c r="A186" s="17" t="str">
        <f>IF(ISBLANK(Nomen.complète!H186),"",Nomen.complète!H186)</f>
        <v/>
      </c>
      <c r="B186" s="130">
        <f>IF(ISBLANK(Nomen.complète!I186),"",Nomen.complète!I186)</f>
        <v>11706</v>
      </c>
      <c r="C186" s="18" t="str">
        <f>IF(ISBLANK(Nomen.complète!J186),"-",Nomen.complète!J186)</f>
        <v>Baldingen</v>
      </c>
    </row>
    <row r="187" spans="1:3">
      <c r="A187" s="17">
        <f>IF(ISBLANK(Nomen.complète!H187),"",Nomen.complète!H187)</f>
        <v>5242</v>
      </c>
      <c r="B187" s="130">
        <f>IF(ISBLANK(Nomen.complète!I187),"",Nomen.complète!I187)</f>
        <v>11707</v>
      </c>
      <c r="C187" s="18" t="str">
        <f>IF(ISBLANK(Nomen.complète!J187),"-",Nomen.complète!J187)</f>
        <v>Balerna</v>
      </c>
    </row>
    <row r="188" spans="1:3">
      <c r="A188" s="17">
        <f>IF(ISBLANK(Nomen.complète!H188),"",Nomen.complète!H188)</f>
        <v>3232</v>
      </c>
      <c r="B188" s="130">
        <f>IF(ISBLANK(Nomen.complète!I188),"",Nomen.complète!I188)</f>
        <v>14392</v>
      </c>
      <c r="C188" s="18" t="str">
        <f>IF(ISBLANK(Nomen.complète!J188),"-",Nomen.complète!J188)</f>
        <v>Balgach</v>
      </c>
    </row>
    <row r="189" spans="1:3">
      <c r="A189" s="17">
        <f>IF(ISBLANK(Nomen.complète!H189),"",Nomen.complète!H189)</f>
        <v>5744</v>
      </c>
      <c r="B189" s="130">
        <f>IF(ISBLANK(Nomen.complète!I189),"",Nomen.complète!I189)</f>
        <v>14785</v>
      </c>
      <c r="C189" s="18" t="str">
        <f>IF(ISBLANK(Nomen.complète!J189),"-",Nomen.complète!J189)</f>
        <v>Ballaigues</v>
      </c>
    </row>
    <row r="190" spans="1:3">
      <c r="A190" s="17">
        <f>IF(ISBLANK(Nomen.complète!H190),"",Nomen.complète!H190)</f>
        <v>5423</v>
      </c>
      <c r="B190" s="130">
        <f>IF(ISBLANK(Nomen.complète!I190),"",Nomen.complète!I190)</f>
        <v>14784</v>
      </c>
      <c r="C190" s="18" t="str">
        <f>IF(ISBLANK(Nomen.complète!J190),"-",Nomen.complète!J190)</f>
        <v>Ballens</v>
      </c>
    </row>
    <row r="191" spans="1:3">
      <c r="A191" s="17" t="str">
        <f>IF(ISBLANK(Nomen.complète!H191),"",Nomen.complète!H191)</f>
        <v/>
      </c>
      <c r="B191" s="130">
        <f>IF(ISBLANK(Nomen.complète!I191),"",Nomen.complète!I191)</f>
        <v>10500</v>
      </c>
      <c r="C191" s="18" t="str">
        <f>IF(ISBLANK(Nomen.complète!J191),"-",Nomen.complète!J191)</f>
        <v>Ballmoos</v>
      </c>
    </row>
    <row r="192" spans="1:3">
      <c r="A192" s="17">
        <f>IF(ISBLANK(Nomen.complète!H192),"",Nomen.complète!H192)</f>
        <v>1023</v>
      </c>
      <c r="B192" s="130">
        <f>IF(ISBLANK(Nomen.complète!I192),"",Nomen.complète!I192)</f>
        <v>15536</v>
      </c>
      <c r="C192" s="18" t="str">
        <f>IF(ISBLANK(Nomen.complète!J192),"-",Nomen.complète!J192)</f>
        <v>Ballwil</v>
      </c>
    </row>
    <row r="193" spans="1:3">
      <c r="A193" s="17">
        <f>IF(ISBLANK(Nomen.complète!H193),"",Nomen.complète!H193)</f>
        <v>2541</v>
      </c>
      <c r="B193" s="130">
        <f>IF(ISBLANK(Nomen.complète!I193),"",Nomen.complète!I193)</f>
        <v>11702</v>
      </c>
      <c r="C193" s="18" t="str">
        <f>IF(ISBLANK(Nomen.complète!J193),"-",Nomen.complète!J193)</f>
        <v>Balm bei Günsberg</v>
      </c>
    </row>
    <row r="194" spans="1:3">
      <c r="A194" s="17" t="str">
        <f>IF(ISBLANK(Nomen.complète!H194),"",Nomen.complète!H194)</f>
        <v/>
      </c>
      <c r="B194" s="130">
        <f>IF(ISBLANK(Nomen.complète!I194),"",Nomen.complète!I194)</f>
        <v>11712</v>
      </c>
      <c r="C194" s="18" t="str">
        <f>IF(ISBLANK(Nomen.complète!J194),"-",Nomen.complète!J194)</f>
        <v>Balm bei Messen</v>
      </c>
    </row>
    <row r="195" spans="1:3">
      <c r="A195" s="17">
        <f>IF(ISBLANK(Nomen.complète!H195),"",Nomen.complète!H195)</f>
        <v>2422</v>
      </c>
      <c r="B195" s="130">
        <f>IF(ISBLANK(Nomen.complète!I195),"",Nomen.complète!I195)</f>
        <v>13712</v>
      </c>
      <c r="C195" s="18" t="str">
        <f>IF(ISBLANK(Nomen.complète!J195),"-",Nomen.complète!J195)</f>
        <v>Balsthal</v>
      </c>
    </row>
    <row r="196" spans="1:3">
      <c r="A196" s="17" t="str">
        <f>IF(ISBLANK(Nomen.complète!H196),"",Nomen.complète!H196)</f>
        <v/>
      </c>
      <c r="B196" s="130">
        <f>IF(ISBLANK(Nomen.complète!I196),"",Nomen.complète!I196)</f>
        <v>11713</v>
      </c>
      <c r="C196" s="18" t="str">
        <f>IF(ISBLANK(Nomen.complète!J196),"-",Nomen.complète!J196)</f>
        <v>Balterswil</v>
      </c>
    </row>
    <row r="197" spans="1:3">
      <c r="A197" s="17">
        <f>IF(ISBLANK(Nomen.complète!H197),"",Nomen.complète!H197)</f>
        <v>6281</v>
      </c>
      <c r="B197" s="130">
        <f>IF(ISBLANK(Nomen.complète!I197),"",Nomen.complète!I197)</f>
        <v>11714</v>
      </c>
      <c r="C197" s="18" t="str">
        <f>IF(ISBLANK(Nomen.complète!J197),"-",Nomen.complète!J197)</f>
        <v>Baltschieder</v>
      </c>
    </row>
    <row r="198" spans="1:3">
      <c r="A198" s="17" t="str">
        <f>IF(ISBLANK(Nomen.complète!H198),"",Nomen.complète!H198)</f>
        <v/>
      </c>
      <c r="B198" s="130">
        <f>IF(ISBLANK(Nomen.complète!I198),"",Nomen.complète!I198)</f>
        <v>16330</v>
      </c>
      <c r="C198" s="18" t="str">
        <f>IF(ISBLANK(Nomen.complète!J198),"-",Nomen.complète!J198)</f>
        <v>Balzenwil</v>
      </c>
    </row>
    <row r="199" spans="1:3">
      <c r="A199" s="17" t="str">
        <f>IF(ISBLANK(Nomen.complète!H199),"",Nomen.complète!H199)</f>
        <v/>
      </c>
      <c r="B199" s="130">
        <f>IF(ISBLANK(Nomen.complète!I199),"",Nomen.complète!I199)</f>
        <v>10499</v>
      </c>
      <c r="C199" s="18" t="str">
        <f>IF(ISBLANK(Nomen.complète!J199),"-",Nomen.complète!J199)</f>
        <v>Bangerten</v>
      </c>
    </row>
    <row r="200" spans="1:3">
      <c r="A200" s="17">
        <f>IF(ISBLANK(Nomen.complète!H200),"",Nomen.complète!H200)</f>
        <v>323</v>
      </c>
      <c r="B200" s="130">
        <f>IF(ISBLANK(Nomen.complète!I200),"",Nomen.complète!I200)</f>
        <v>15009</v>
      </c>
      <c r="C200" s="18" t="str">
        <f>IF(ISBLANK(Nomen.complète!J200),"-",Nomen.complète!J200)</f>
        <v>Bannwil</v>
      </c>
    </row>
    <row r="201" spans="1:3">
      <c r="A201" s="17" t="str">
        <f>IF(ISBLANK(Nomen.complète!H201),"",Nomen.complète!H201)</f>
        <v/>
      </c>
      <c r="B201" s="130">
        <f>IF(ISBLANK(Nomen.complète!I201),"",Nomen.complète!I201)</f>
        <v>11717</v>
      </c>
      <c r="C201" s="18" t="str">
        <f>IF(ISBLANK(Nomen.complète!J201),"-",Nomen.complète!J201)</f>
        <v>Barbengo</v>
      </c>
    </row>
    <row r="202" spans="1:3">
      <c r="A202" s="17" t="str">
        <f>IF(ISBLANK(Nomen.complète!H202),"",Nomen.complète!H202)</f>
        <v/>
      </c>
      <c r="B202" s="130">
        <f>IF(ISBLANK(Nomen.complète!I202),"",Nomen.complète!I202)</f>
        <v>11694</v>
      </c>
      <c r="C202" s="18" t="str">
        <f>IF(ISBLANK(Nomen.complète!J202),"-",Nomen.complète!J202)</f>
        <v>Barberêche</v>
      </c>
    </row>
    <row r="203" spans="1:3">
      <c r="A203" s="17">
        <f>IF(ISBLANK(Nomen.complète!H203),"",Nomen.complète!H203)</f>
        <v>6605</v>
      </c>
      <c r="B203" s="130">
        <f>IF(ISBLANK(Nomen.complète!I203),"",Nomen.complète!I203)</f>
        <v>11692</v>
      </c>
      <c r="C203" s="18" t="str">
        <f>IF(ISBLANK(Nomen.complète!J203),"-",Nomen.complète!J203)</f>
        <v>Bardonnex</v>
      </c>
    </row>
    <row r="204" spans="1:3">
      <c r="A204" s="17">
        <f>IF(ISBLANK(Nomen.complète!H204),"",Nomen.complète!H204)</f>
        <v>302</v>
      </c>
      <c r="B204" s="130">
        <f>IF(ISBLANK(Nomen.complète!I204),"",Nomen.complète!I204)</f>
        <v>14996</v>
      </c>
      <c r="C204" s="18" t="str">
        <f>IF(ISBLANK(Nomen.complète!J204),"-",Nomen.complète!J204)</f>
        <v>Bargen (BE)</v>
      </c>
    </row>
    <row r="205" spans="1:3">
      <c r="A205" s="17">
        <f>IF(ISBLANK(Nomen.complète!H205),"",Nomen.complète!H205)</f>
        <v>2931</v>
      </c>
      <c r="B205" s="130">
        <f>IF(ISBLANK(Nomen.complète!I205),"",Nomen.complète!I205)</f>
        <v>11688</v>
      </c>
      <c r="C205" s="18" t="str">
        <f>IF(ISBLANK(Nomen.complète!J205),"-",Nomen.complète!J205)</f>
        <v>Bargen (SH)</v>
      </c>
    </row>
    <row r="206" spans="1:3">
      <c r="A206" s="17" t="str">
        <f>IF(ISBLANK(Nomen.complète!H206),"",Nomen.complète!H206)</f>
        <v/>
      </c>
      <c r="B206" s="130">
        <f>IF(ISBLANK(Nomen.complète!I206),"",Nomen.complète!I206)</f>
        <v>16271</v>
      </c>
      <c r="C206" s="18" t="str">
        <f>IF(ISBLANK(Nomen.complète!J206),"-",Nomen.complète!J206)</f>
        <v>Barschwand</v>
      </c>
    </row>
    <row r="207" spans="1:3">
      <c r="A207" s="17" t="str">
        <f>IF(ISBLANK(Nomen.complète!H207),"",Nomen.complète!H207)</f>
        <v/>
      </c>
      <c r="B207" s="130">
        <f>IF(ISBLANK(Nomen.complète!I207),"",Nomen.complète!I207)</f>
        <v>11691</v>
      </c>
      <c r="C207" s="18" t="str">
        <f>IF(ISBLANK(Nomen.complète!J207),"-",Nomen.complète!J207)</f>
        <v>Barzheim</v>
      </c>
    </row>
    <row r="208" spans="1:3">
      <c r="A208" s="17">
        <f>IF(ISBLANK(Nomen.complète!H208),"",Nomen.complète!H208)</f>
        <v>2162</v>
      </c>
      <c r="B208" s="130">
        <f>IF(ISBLANK(Nomen.complète!I208),"",Nomen.complète!I208)</f>
        <v>14479</v>
      </c>
      <c r="C208" s="18" t="str">
        <f>IF(ISBLANK(Nomen.complète!J208),"-",Nomen.complète!J208)</f>
        <v>Bas-Intyamon</v>
      </c>
    </row>
    <row r="209" spans="1:3">
      <c r="A209" s="17" t="str">
        <f>IF(ISBLANK(Nomen.complète!H209),"",Nomen.complète!H209)</f>
        <v/>
      </c>
      <c r="B209" s="130">
        <f>IF(ISBLANK(Nomen.complète!I209),"",Nomen.complète!I209)</f>
        <v>13261</v>
      </c>
      <c r="C209" s="18" t="str">
        <f>IF(ISBLANK(Nomen.complète!J209),"-",Nomen.complète!J209)</f>
        <v>Bas-Vully</v>
      </c>
    </row>
    <row r="210" spans="1:3">
      <c r="A210" s="17" t="str">
        <f>IF(ISBLANK(Nomen.complète!H210),"",Nomen.complète!H210)</f>
        <v/>
      </c>
      <c r="B210" s="130">
        <f>IF(ISBLANK(Nomen.complète!I210),"",Nomen.complète!I210)</f>
        <v>11701</v>
      </c>
      <c r="C210" s="18" t="str">
        <f>IF(ISBLANK(Nomen.complète!J210),"-",Nomen.complète!J210)</f>
        <v>Basadingen</v>
      </c>
    </row>
    <row r="211" spans="1:3">
      <c r="A211" s="17">
        <f>IF(ISBLANK(Nomen.complète!H211),"",Nomen.complète!H211)</f>
        <v>4536</v>
      </c>
      <c r="B211" s="130">
        <f>IF(ISBLANK(Nomen.complète!I211),"",Nomen.complète!I211)</f>
        <v>15468</v>
      </c>
      <c r="C211" s="18" t="str">
        <f>IF(ISBLANK(Nomen.complète!J211),"-",Nomen.complète!J211)</f>
        <v>Basadingen-Schlattingen</v>
      </c>
    </row>
    <row r="212" spans="1:3">
      <c r="A212" s="17">
        <f>IF(ISBLANK(Nomen.complète!H212),"",Nomen.complète!H212)</f>
        <v>2701</v>
      </c>
      <c r="B212" s="130">
        <f>IF(ISBLANK(Nomen.complète!I212),"",Nomen.complète!I212)</f>
        <v>11693</v>
      </c>
      <c r="C212" s="18" t="str">
        <f>IF(ISBLANK(Nomen.complète!J212),"-",Nomen.complète!J212)</f>
        <v>Basel</v>
      </c>
    </row>
    <row r="213" spans="1:3">
      <c r="A213" s="17">
        <f>IF(ISBLANK(Nomen.complète!H213),"",Nomen.complète!H213)</f>
        <v>6807</v>
      </c>
      <c r="B213" s="130">
        <f>IF(ISBLANK(Nomen.complète!I213),"",Nomen.complète!I213)</f>
        <v>14970</v>
      </c>
      <c r="C213" s="18" t="str">
        <f>IF(ISBLANK(Nomen.complète!J213),"-",Nomen.complète!J213)</f>
        <v>Basse-Allaine</v>
      </c>
    </row>
    <row r="214" spans="1:3">
      <c r="A214" s="17">
        <f>IF(ISBLANK(Nomen.complète!H214),"",Nomen.complète!H214)</f>
        <v>6812</v>
      </c>
      <c r="B214" s="130">
        <f>IF(ISBLANK(Nomen.complète!I214),"",Nomen.complète!I214)</f>
        <v>16654</v>
      </c>
      <c r="C214" s="18" t="str">
        <f>IF(ISBLANK(Nomen.complète!J214),"-",Nomen.complète!J214)</f>
        <v>Basse-Vendline</v>
      </c>
    </row>
    <row r="215" spans="1:3">
      <c r="A215" s="17" t="str">
        <f>IF(ISBLANK(Nomen.complète!H215),"",Nomen.complète!H215)</f>
        <v/>
      </c>
      <c r="B215" s="130">
        <f>IF(ISBLANK(Nomen.complète!I215),"",Nomen.complète!I215)</f>
        <v>10982</v>
      </c>
      <c r="C215" s="18" t="str">
        <f>IF(ISBLANK(Nomen.complète!J215),"-",Nomen.complète!J215)</f>
        <v>Bassecourt</v>
      </c>
    </row>
    <row r="216" spans="1:3">
      <c r="A216" s="17">
        <f>IF(ISBLANK(Nomen.complète!H216),"",Nomen.complète!H216)</f>
        <v>52</v>
      </c>
      <c r="B216" s="130">
        <f>IF(ISBLANK(Nomen.complète!I216),"",Nomen.complète!I216)</f>
        <v>11685</v>
      </c>
      <c r="C216" s="18" t="str">
        <f>IF(ISBLANK(Nomen.complète!J216),"-",Nomen.complète!J216)</f>
        <v>Bassersdorf</v>
      </c>
    </row>
    <row r="217" spans="1:3">
      <c r="A217" s="17">
        <f>IF(ISBLANK(Nomen.complète!H217),"",Nomen.complète!H217)</f>
        <v>5703</v>
      </c>
      <c r="B217" s="130">
        <f>IF(ISBLANK(Nomen.complète!I217),"",Nomen.complète!I217)</f>
        <v>14788</v>
      </c>
      <c r="C217" s="18" t="str">
        <f>IF(ISBLANK(Nomen.complète!J217),"-",Nomen.complète!J217)</f>
        <v>Bassins</v>
      </c>
    </row>
    <row r="218" spans="1:3">
      <c r="A218" s="17" t="str">
        <f>IF(ISBLANK(Nomen.complète!H218),"",Nomen.complète!H218)</f>
        <v/>
      </c>
      <c r="B218" s="130">
        <f>IF(ISBLANK(Nomen.complète!I218),"",Nomen.complète!I218)</f>
        <v>11697</v>
      </c>
      <c r="C218" s="18" t="str">
        <f>IF(ISBLANK(Nomen.complète!J218),"-",Nomen.complète!J218)</f>
        <v>Bauen</v>
      </c>
    </row>
    <row r="219" spans="1:3">
      <c r="A219" s="17">
        <f>IF(ISBLANK(Nomen.complète!H219),"",Nomen.complète!H219)</f>
        <v>5745</v>
      </c>
      <c r="B219" s="130">
        <f>IF(ISBLANK(Nomen.complète!I219),"",Nomen.complète!I219)</f>
        <v>14787</v>
      </c>
      <c r="C219" s="18" t="str">
        <f>IF(ISBLANK(Nomen.complète!J219),"-",Nomen.complète!J219)</f>
        <v>Baulmes</v>
      </c>
    </row>
    <row r="220" spans="1:3">
      <c r="A220" s="17">
        <f>IF(ISBLANK(Nomen.complète!H220),"",Nomen.complète!H220)</f>
        <v>297</v>
      </c>
      <c r="B220" s="130">
        <f>IF(ISBLANK(Nomen.complète!I220),"",Nomen.complète!I220)</f>
        <v>15653</v>
      </c>
      <c r="C220" s="18" t="str">
        <f>IF(ISBLANK(Nomen.complète!J220),"-",Nomen.complète!J220)</f>
        <v>Bauma</v>
      </c>
    </row>
    <row r="221" spans="1:3">
      <c r="A221" s="17">
        <f>IF(ISBLANK(Nomen.complète!H221),"",Nomen.complète!H221)</f>
        <v>5746</v>
      </c>
      <c r="B221" s="130">
        <f>IF(ISBLANK(Nomen.complète!I221),"",Nomen.complète!I221)</f>
        <v>14786</v>
      </c>
      <c r="C221" s="18" t="str">
        <f>IF(ISBLANK(Nomen.complète!J221),"-",Nomen.complète!J221)</f>
        <v>Bavois</v>
      </c>
    </row>
    <row r="222" spans="1:3">
      <c r="A222" s="17">
        <f>IF(ISBLANK(Nomen.complète!H222),"",Nomen.complète!H222)</f>
        <v>571</v>
      </c>
      <c r="B222" s="130">
        <f>IF(ISBLANK(Nomen.complète!I222),"",Nomen.complète!I222)</f>
        <v>15144</v>
      </c>
      <c r="C222" s="18" t="str">
        <f>IF(ISBLANK(Nomen.complète!J222),"-",Nomen.complète!J222)</f>
        <v>Beatenberg</v>
      </c>
    </row>
    <row r="223" spans="1:3">
      <c r="A223" s="17">
        <f>IF(ISBLANK(Nomen.complète!H223),"",Nomen.complète!H223)</f>
        <v>1501</v>
      </c>
      <c r="B223" s="130">
        <f>IF(ISBLANK(Nomen.complète!I223),"",Nomen.complète!I223)</f>
        <v>11792</v>
      </c>
      <c r="C223" s="18" t="str">
        <f>IF(ISBLANK(Nomen.complète!J223),"-",Nomen.complète!J223)</f>
        <v>Beckenried</v>
      </c>
    </row>
    <row r="224" spans="1:3">
      <c r="A224" s="17">
        <f>IF(ISBLANK(Nomen.complète!H224),"",Nomen.complète!H224)</f>
        <v>5148</v>
      </c>
      <c r="B224" s="130">
        <f>IF(ISBLANK(Nomen.complète!I224),"",Nomen.complète!I224)</f>
        <v>11902</v>
      </c>
      <c r="C224" s="18" t="str">
        <f>IF(ISBLANK(Nomen.complète!J224),"-",Nomen.complète!J224)</f>
        <v>Bedano</v>
      </c>
    </row>
    <row r="225" spans="1:3">
      <c r="A225" s="17" t="str">
        <f>IF(ISBLANK(Nomen.complète!H225),"",Nomen.complète!H225)</f>
        <v/>
      </c>
      <c r="B225" s="130">
        <f>IF(ISBLANK(Nomen.complète!I225),"",Nomen.complète!I225)</f>
        <v>11770</v>
      </c>
      <c r="C225" s="18" t="str">
        <f>IF(ISBLANK(Nomen.complète!J225),"-",Nomen.complète!J225)</f>
        <v>Bedigliora</v>
      </c>
    </row>
    <row r="226" spans="1:3">
      <c r="A226" s="17">
        <f>IF(ISBLANK(Nomen.complète!H226),"",Nomen.complète!H226)</f>
        <v>5063</v>
      </c>
      <c r="B226" s="130">
        <f>IF(ISBLANK(Nomen.complète!I226),"",Nomen.complète!I226)</f>
        <v>11872</v>
      </c>
      <c r="C226" s="18" t="str">
        <f>IF(ISBLANK(Nomen.complète!J226),"-",Nomen.complète!J226)</f>
        <v>Bedretto</v>
      </c>
    </row>
    <row r="227" spans="1:3">
      <c r="A227" s="17">
        <f>IF(ISBLANK(Nomen.complète!H227),"",Nomen.complète!H227)</f>
        <v>2951</v>
      </c>
      <c r="B227" s="130">
        <f>IF(ISBLANK(Nomen.complète!I227),"",Nomen.complète!I227)</f>
        <v>11873</v>
      </c>
      <c r="C227" s="18" t="str">
        <f>IF(ISBLANK(Nomen.complète!J227),"-",Nomen.complète!J227)</f>
        <v>Beggingen</v>
      </c>
    </row>
    <row r="228" spans="1:3">
      <c r="A228" s="17">
        <f>IF(ISBLANK(Nomen.complète!H228),"",Nomen.complète!H228)</f>
        <v>5704</v>
      </c>
      <c r="B228" s="130">
        <f>IF(ISBLANK(Nomen.complète!I228),"",Nomen.complète!I228)</f>
        <v>14761</v>
      </c>
      <c r="C228" s="18" t="str">
        <f>IF(ISBLANK(Nomen.complète!J228),"-",Nomen.complète!J228)</f>
        <v>Begnins</v>
      </c>
    </row>
    <row r="229" spans="1:3">
      <c r="A229" s="17">
        <f>IF(ISBLANK(Nomen.complète!H229),"",Nomen.complète!H229)</f>
        <v>4224</v>
      </c>
      <c r="B229" s="130">
        <f>IF(ISBLANK(Nomen.complète!I229),"",Nomen.complète!I229)</f>
        <v>11875</v>
      </c>
      <c r="C229" s="18" t="str">
        <f>IF(ISBLANK(Nomen.complète!J229),"-",Nomen.complète!J229)</f>
        <v>Beinwil (Freiamt)</v>
      </c>
    </row>
    <row r="230" spans="1:3">
      <c r="A230" s="17">
        <f>IF(ISBLANK(Nomen.complète!H230),"",Nomen.complète!H230)</f>
        <v>2612</v>
      </c>
      <c r="B230" s="130">
        <f>IF(ISBLANK(Nomen.complète!I230),"",Nomen.complète!I230)</f>
        <v>11876</v>
      </c>
      <c r="C230" s="18" t="str">
        <f>IF(ISBLANK(Nomen.complète!J230),"-",Nomen.complète!J230)</f>
        <v>Beinwil (SO)</v>
      </c>
    </row>
    <row r="231" spans="1:3">
      <c r="A231" s="17">
        <f>IF(ISBLANK(Nomen.complète!H231),"",Nomen.complète!H231)</f>
        <v>4131</v>
      </c>
      <c r="B231" s="130">
        <f>IF(ISBLANK(Nomen.complète!I231),"",Nomen.complète!I231)</f>
        <v>11886</v>
      </c>
      <c r="C231" s="18" t="str">
        <f>IF(ISBLANK(Nomen.complète!J231),"-",Nomen.complète!J231)</f>
        <v>Beinwil am See</v>
      </c>
    </row>
    <row r="232" spans="1:3">
      <c r="A232" s="17" t="str">
        <f>IF(ISBLANK(Nomen.complète!H232),"",Nomen.complète!H232)</f>
        <v/>
      </c>
      <c r="B232" s="130">
        <f>IF(ISBLANK(Nomen.complète!I232),"",Nomen.complète!I232)</f>
        <v>16541</v>
      </c>
      <c r="C232" s="18" t="str">
        <f>IF(ISBLANK(Nomen.complète!J232),"-",Nomen.complète!J232)</f>
        <v>Beinwil bei Muri</v>
      </c>
    </row>
    <row r="233" spans="1:3">
      <c r="A233" s="17">
        <f>IF(ISBLANK(Nomen.complète!H233),"",Nomen.complète!H233)</f>
        <v>2175</v>
      </c>
      <c r="B233" s="130">
        <f>IF(ISBLANK(Nomen.complète!I233),"",Nomen.complète!I233)</f>
        <v>15676</v>
      </c>
      <c r="C233" s="18" t="str">
        <f>IF(ISBLANK(Nomen.complète!J233),"-",Nomen.complète!J233)</f>
        <v>Belfaux</v>
      </c>
    </row>
    <row r="234" spans="1:3">
      <c r="A234" s="17">
        <f>IF(ISBLANK(Nomen.complète!H234),"",Nomen.complète!H234)</f>
        <v>2542</v>
      </c>
      <c r="B234" s="130">
        <f>IF(ISBLANK(Nomen.complète!I234),"",Nomen.complète!I234)</f>
        <v>11878</v>
      </c>
      <c r="C234" s="18" t="str">
        <f>IF(ISBLANK(Nomen.complète!J234),"-",Nomen.complète!J234)</f>
        <v>Bellach</v>
      </c>
    </row>
    <row r="235" spans="1:3">
      <c r="A235" s="17" t="str">
        <f>IF(ISBLANK(Nomen.complète!H235),"",Nomen.complète!H235)</f>
        <v/>
      </c>
      <c r="B235" s="130">
        <f>IF(ISBLANK(Nomen.complète!I235),"",Nomen.complète!I235)</f>
        <v>11870</v>
      </c>
      <c r="C235" s="18" t="str">
        <f>IF(ISBLANK(Nomen.complète!J235),"-",Nomen.complète!J235)</f>
        <v>Bellerive (VD)</v>
      </c>
    </row>
    <row r="236" spans="1:3">
      <c r="A236" s="17">
        <f>IF(ISBLANK(Nomen.complète!H236),"",Nomen.complète!H236)</f>
        <v>6606</v>
      </c>
      <c r="B236" s="130">
        <f>IF(ISBLANK(Nomen.complète!I236),"",Nomen.complète!I236)</f>
        <v>11880</v>
      </c>
      <c r="C236" s="18" t="str">
        <f>IF(ISBLANK(Nomen.complète!J236),"-",Nomen.complète!J236)</f>
        <v>Bellevue</v>
      </c>
    </row>
    <row r="237" spans="1:3">
      <c r="A237" s="17">
        <f>IF(ISBLANK(Nomen.complète!H237),"",Nomen.complète!H237)</f>
        <v>4022</v>
      </c>
      <c r="B237" s="130">
        <f>IF(ISBLANK(Nomen.complète!I237),"",Nomen.complète!I237)</f>
        <v>11881</v>
      </c>
      <c r="C237" s="18" t="str">
        <f>IF(ISBLANK(Nomen.complète!J237),"-",Nomen.complète!J237)</f>
        <v>Bellikon</v>
      </c>
    </row>
    <row r="238" spans="1:3">
      <c r="A238" s="17">
        <f>IF(ISBLANK(Nomen.complète!H238),"",Nomen.complète!H238)</f>
        <v>5002</v>
      </c>
      <c r="B238" s="130">
        <f>IF(ISBLANK(Nomen.complète!I238),"",Nomen.complète!I238)</f>
        <v>16078</v>
      </c>
      <c r="C238" s="18" t="str">
        <f>IF(ISBLANK(Nomen.complète!J238),"-",Nomen.complète!J238)</f>
        <v>Bellinzona</v>
      </c>
    </row>
    <row r="239" spans="1:3">
      <c r="A239" s="17">
        <f>IF(ISBLANK(Nomen.complète!H239),"",Nomen.complète!H239)</f>
        <v>732</v>
      </c>
      <c r="B239" s="130">
        <f>IF(ISBLANK(Nomen.complète!I239),"",Nomen.complète!I239)</f>
        <v>15238</v>
      </c>
      <c r="C239" s="18" t="str">
        <f>IF(ISBLANK(Nomen.complète!J239),"-",Nomen.complète!J239)</f>
        <v>Bellmund</v>
      </c>
    </row>
    <row r="240" spans="1:3">
      <c r="A240" s="17">
        <f>IF(ISBLANK(Nomen.complète!H240),"",Nomen.complète!H240)</f>
        <v>6052</v>
      </c>
      <c r="B240" s="130">
        <f>IF(ISBLANK(Nomen.complète!I240),"",Nomen.complète!I240)</f>
        <v>11883</v>
      </c>
      <c r="C240" s="18" t="str">
        <f>IF(ISBLANK(Nomen.complète!J240),"-",Nomen.complète!J240)</f>
        <v>Bellwald</v>
      </c>
    </row>
    <row r="241" spans="1:3">
      <c r="A241" s="17">
        <f>IF(ISBLANK(Nomen.complète!H241),"",Nomen.complète!H241)</f>
        <v>2053</v>
      </c>
      <c r="B241" s="130">
        <f>IF(ISBLANK(Nomen.complète!I241),"",Nomen.complète!I241)</f>
        <v>15675</v>
      </c>
      <c r="C241" s="18" t="str">
        <f>IF(ISBLANK(Nomen.complète!J241),"-",Nomen.complète!J241)</f>
        <v>Belmont-Broye</v>
      </c>
    </row>
    <row r="242" spans="1:3">
      <c r="A242" s="17">
        <f>IF(ISBLANK(Nomen.complète!H242),"",Nomen.complète!H242)</f>
        <v>5581</v>
      </c>
      <c r="B242" s="130">
        <f>IF(ISBLANK(Nomen.complète!I242),"",Nomen.complète!I242)</f>
        <v>14760</v>
      </c>
      <c r="C242" s="18" t="str">
        <f>IF(ISBLANK(Nomen.complète!J242),"-",Nomen.complète!J242)</f>
        <v>Belmont-sur-Lausanne</v>
      </c>
    </row>
    <row r="243" spans="1:3">
      <c r="A243" s="17">
        <f>IF(ISBLANK(Nomen.complète!H243),"",Nomen.complète!H243)</f>
        <v>5902</v>
      </c>
      <c r="B243" s="130">
        <f>IF(ISBLANK(Nomen.complète!I243),"",Nomen.complète!I243)</f>
        <v>14759</v>
      </c>
      <c r="C243" s="18" t="str">
        <f>IF(ISBLANK(Nomen.complète!J243),"-",Nomen.complète!J243)</f>
        <v>Belmont-sur-Yverdon</v>
      </c>
    </row>
    <row r="244" spans="1:3">
      <c r="A244" s="17">
        <f>IF(ISBLANK(Nomen.complète!H244),"",Nomen.complète!H244)</f>
        <v>861</v>
      </c>
      <c r="B244" s="130">
        <f>IF(ISBLANK(Nomen.complète!I244),"",Nomen.complète!I244)</f>
        <v>15498</v>
      </c>
      <c r="C244" s="18" t="str">
        <f>IF(ISBLANK(Nomen.complète!J244),"-",Nomen.complète!J244)</f>
        <v>Belp</v>
      </c>
    </row>
    <row r="245" spans="1:3">
      <c r="A245" s="17" t="str">
        <f>IF(ISBLANK(Nomen.complète!H245),"",Nomen.complète!H245)</f>
        <v/>
      </c>
      <c r="B245" s="130">
        <f>IF(ISBLANK(Nomen.complète!I245),"",Nomen.complète!I245)</f>
        <v>11108</v>
      </c>
      <c r="C245" s="18" t="str">
        <f>IF(ISBLANK(Nomen.complète!J245),"-",Nomen.complète!J245)</f>
        <v>Belpberg</v>
      </c>
    </row>
    <row r="246" spans="1:3">
      <c r="A246" s="17">
        <f>IF(ISBLANK(Nomen.complète!H246),"",Nomen.complète!H246)</f>
        <v>681</v>
      </c>
      <c r="B246" s="130">
        <f>IF(ISBLANK(Nomen.complète!I246),"",Nomen.complète!I246)</f>
        <v>15206</v>
      </c>
      <c r="C246" s="18" t="str">
        <f>IF(ISBLANK(Nomen.complète!J246),"-",Nomen.complète!J246)</f>
        <v>Belprahon</v>
      </c>
    </row>
    <row r="247" spans="1:3">
      <c r="A247" s="17" t="str">
        <f>IF(ISBLANK(Nomen.complète!H247),"",Nomen.complète!H247)</f>
        <v/>
      </c>
      <c r="B247" s="130">
        <f>IF(ISBLANK(Nomen.complète!I247),"",Nomen.complète!I247)</f>
        <v>11184</v>
      </c>
      <c r="C247" s="18" t="str">
        <f>IF(ISBLANK(Nomen.complète!J247),"-",Nomen.complète!J247)</f>
        <v>Benken (BL)</v>
      </c>
    </row>
    <row r="248" spans="1:3">
      <c r="A248" s="17">
        <f>IF(ISBLANK(Nomen.complète!H248),"",Nomen.complète!H248)</f>
        <v>3312</v>
      </c>
      <c r="B248" s="130">
        <f>IF(ISBLANK(Nomen.complète!I248),"",Nomen.complète!I248)</f>
        <v>14420</v>
      </c>
      <c r="C248" s="18" t="str">
        <f>IF(ISBLANK(Nomen.complète!J248),"-",Nomen.complète!J248)</f>
        <v>Benken (SG)</v>
      </c>
    </row>
    <row r="249" spans="1:3">
      <c r="A249" s="17">
        <f>IF(ISBLANK(Nomen.complète!H249),"",Nomen.complète!H249)</f>
        <v>22</v>
      </c>
      <c r="B249" s="130">
        <f>IF(ISBLANK(Nomen.complète!I249),"",Nomen.complète!I249)</f>
        <v>11862</v>
      </c>
      <c r="C249" s="18" t="str">
        <f>IF(ISBLANK(Nomen.complète!J249),"-",Nomen.complète!J249)</f>
        <v>Benken (ZH)</v>
      </c>
    </row>
    <row r="250" spans="1:3">
      <c r="A250" s="17">
        <f>IF(ISBLANK(Nomen.complète!H250),"",Nomen.complète!H250)</f>
        <v>2882</v>
      </c>
      <c r="B250" s="130">
        <f>IF(ISBLANK(Nomen.complète!I250),"",Nomen.complète!I250)</f>
        <v>13810</v>
      </c>
      <c r="C250" s="18" t="str">
        <f>IF(ISBLANK(Nomen.complète!J250),"-",Nomen.complète!J250)</f>
        <v>Bennwil</v>
      </c>
    </row>
    <row r="251" spans="1:3">
      <c r="A251" s="17" t="str">
        <f>IF(ISBLANK(Nomen.complète!H251),"",Nomen.complète!H251)</f>
        <v/>
      </c>
      <c r="B251" s="130">
        <f>IF(ISBLANK(Nomen.complète!I251),"",Nomen.complète!I251)</f>
        <v>11860</v>
      </c>
      <c r="C251" s="18" t="str">
        <f>IF(ISBLANK(Nomen.complète!J251),"-",Nomen.complète!J251)</f>
        <v>Benzenschwil</v>
      </c>
    </row>
    <row r="252" spans="1:3">
      <c r="A252" s="17">
        <f>IF(ISBLANK(Nomen.complète!H252),"",Nomen.complète!H252)</f>
        <v>5512</v>
      </c>
      <c r="B252" s="130">
        <f>IF(ISBLANK(Nomen.complète!I252),"",Nomen.complète!I252)</f>
        <v>14552</v>
      </c>
      <c r="C252" s="18" t="str">
        <f>IF(ISBLANK(Nomen.complète!J252),"-",Nomen.complète!J252)</f>
        <v>Bercher</v>
      </c>
    </row>
    <row r="253" spans="1:3">
      <c r="A253" s="17">
        <f>IF(ISBLANK(Nomen.complète!H253),"",Nomen.complète!H253)</f>
        <v>3211</v>
      </c>
      <c r="B253" s="130">
        <f>IF(ISBLANK(Nomen.complète!I253),"",Nomen.complète!I253)</f>
        <v>14382</v>
      </c>
      <c r="C253" s="18" t="str">
        <f>IF(ISBLANK(Nomen.complète!J253),"-",Nomen.complète!J253)</f>
        <v>Berg (SG)</v>
      </c>
    </row>
    <row r="254" spans="1:3">
      <c r="A254" s="17">
        <f>IF(ISBLANK(Nomen.complète!H254),"",Nomen.complète!H254)</f>
        <v>4891</v>
      </c>
      <c r="B254" s="130">
        <f>IF(ISBLANK(Nomen.complète!I254),"",Nomen.complète!I254)</f>
        <v>15461</v>
      </c>
      <c r="C254" s="18" t="str">
        <f>IF(ISBLANK(Nomen.complète!J254),"-",Nomen.complète!J254)</f>
        <v>Berg (TG)</v>
      </c>
    </row>
    <row r="255" spans="1:3">
      <c r="A255" s="17">
        <f>IF(ISBLANK(Nomen.complète!H255),"",Nomen.complète!H255)</f>
        <v>23</v>
      </c>
      <c r="B255" s="130">
        <f>IF(ISBLANK(Nomen.complète!I255),"",Nomen.complète!I255)</f>
        <v>11855</v>
      </c>
      <c r="C255" s="18" t="str">
        <f>IF(ISBLANK(Nomen.complète!J255),"-",Nomen.complète!J255)</f>
        <v>Berg am Irchel</v>
      </c>
    </row>
    <row r="256" spans="1:3">
      <c r="A256" s="17">
        <f>IF(ISBLANK(Nomen.complète!H256),"",Nomen.complète!H256)</f>
        <v>4023</v>
      </c>
      <c r="B256" s="130">
        <f>IF(ISBLANK(Nomen.complète!I256),"",Nomen.complète!I256)</f>
        <v>11856</v>
      </c>
      <c r="C256" s="18" t="str">
        <f>IF(ISBLANK(Nomen.complète!J256),"-",Nomen.complète!J256)</f>
        <v>Bergdietikon</v>
      </c>
    </row>
    <row r="257" spans="1:3">
      <c r="A257" s="17" t="str">
        <f>IF(ISBLANK(Nomen.complète!H257),"",Nomen.complète!H257)</f>
        <v/>
      </c>
      <c r="B257" s="130">
        <f>IF(ISBLANK(Nomen.complète!I257),"",Nomen.complète!I257)</f>
        <v>16375</v>
      </c>
      <c r="C257" s="18" t="str">
        <f>IF(ISBLANK(Nomen.complète!J257),"-",Nomen.complète!J257)</f>
        <v>Bergün</v>
      </c>
    </row>
    <row r="258" spans="1:3">
      <c r="A258" s="17">
        <f>IF(ISBLANK(Nomen.complète!H258),"",Nomen.complète!H258)</f>
        <v>3544</v>
      </c>
      <c r="B258" s="130">
        <f>IF(ISBLANK(Nomen.complète!I258),"",Nomen.complète!I258)</f>
        <v>16085</v>
      </c>
      <c r="C258" s="18" t="str">
        <f>IF(ISBLANK(Nomen.complète!J258),"-",Nomen.complète!J258)</f>
        <v>Bergün Filisur</v>
      </c>
    </row>
    <row r="259" spans="1:3">
      <c r="A259" s="17" t="str">
        <f>IF(ISBLANK(Nomen.complète!H259),"",Nomen.complète!H259)</f>
        <v/>
      </c>
      <c r="B259" s="130">
        <f>IF(ISBLANK(Nomen.complète!I259),"",Nomen.complète!I259)</f>
        <v>10005</v>
      </c>
      <c r="C259" s="18" t="str">
        <f>IF(ISBLANK(Nomen.complète!J259),"-",Nomen.complète!J259)</f>
        <v>Bergün/Bravuogn</v>
      </c>
    </row>
    <row r="260" spans="1:3">
      <c r="A260" s="17">
        <f>IF(ISBLANK(Nomen.complète!H260),"",Nomen.complète!H260)</f>
        <v>4062</v>
      </c>
      <c r="B260" s="130">
        <f>IF(ISBLANK(Nomen.complète!I260),"",Nomen.complète!I260)</f>
        <v>11857</v>
      </c>
      <c r="C260" s="18" t="str">
        <f>IF(ISBLANK(Nomen.complète!J260),"-",Nomen.complète!J260)</f>
        <v>Berikon</v>
      </c>
    </row>
    <row r="261" spans="1:3">
      <c r="A261" s="17">
        <f>IF(ISBLANK(Nomen.complète!H261),"",Nomen.complète!H261)</f>
        <v>2932</v>
      </c>
      <c r="B261" s="130">
        <f>IF(ISBLANK(Nomen.complète!I261),"",Nomen.complète!I261)</f>
        <v>15604</v>
      </c>
      <c r="C261" s="18" t="str">
        <f>IF(ISBLANK(Nomen.complète!J261),"-",Nomen.complète!J261)</f>
        <v>Beringen</v>
      </c>
    </row>
    <row r="262" spans="1:3">
      <c r="A262" s="17">
        <f>IF(ISBLANK(Nomen.complète!H262),"",Nomen.complète!H262)</f>
        <v>972</v>
      </c>
      <c r="B262" s="130">
        <f>IF(ISBLANK(Nomen.complète!I262),"",Nomen.complète!I262)</f>
        <v>15357</v>
      </c>
      <c r="C262" s="18" t="str">
        <f>IF(ISBLANK(Nomen.complète!J262),"-",Nomen.complète!J262)</f>
        <v>Berken</v>
      </c>
    </row>
    <row r="263" spans="1:3">
      <c r="A263" s="17" t="str">
        <f>IF(ISBLANK(Nomen.complète!H263),"",Nomen.complète!H263)</f>
        <v/>
      </c>
      <c r="B263" s="130">
        <f>IF(ISBLANK(Nomen.complète!I263),"",Nomen.complète!I263)</f>
        <v>11859</v>
      </c>
      <c r="C263" s="18" t="str">
        <f>IF(ISBLANK(Nomen.complète!J263),"-",Nomen.complète!J263)</f>
        <v>Berlens</v>
      </c>
    </row>
    <row r="264" spans="1:3">
      <c r="A264" s="17">
        <f>IF(ISBLANK(Nomen.complète!H264),"",Nomen.complète!H264)</f>
        <v>4801</v>
      </c>
      <c r="B264" s="130">
        <f>IF(ISBLANK(Nomen.complète!I264),"",Nomen.complète!I264)</f>
        <v>15399</v>
      </c>
      <c r="C264" s="18" t="str">
        <f>IF(ISBLANK(Nomen.complète!J264),"-",Nomen.complète!J264)</f>
        <v>Berlingen</v>
      </c>
    </row>
    <row r="265" spans="1:3">
      <c r="A265" s="17">
        <f>IF(ISBLANK(Nomen.complète!H265),"",Nomen.complète!H265)</f>
        <v>351</v>
      </c>
      <c r="B265" s="130">
        <f>IF(ISBLANK(Nomen.complète!I265),"",Nomen.complète!I265)</f>
        <v>15029</v>
      </c>
      <c r="C265" s="18" t="str">
        <f>IF(ISBLANK(Nomen.complète!J265),"-",Nomen.complète!J265)</f>
        <v>Bern</v>
      </c>
    </row>
    <row r="266" spans="1:3">
      <c r="A266" s="17">
        <f>IF(ISBLANK(Nomen.complète!H266),"",Nomen.complète!H266)</f>
        <v>3233</v>
      </c>
      <c r="B266" s="130">
        <f>IF(ISBLANK(Nomen.complète!I266),"",Nomen.complète!I266)</f>
        <v>14393</v>
      </c>
      <c r="C266" s="18" t="str">
        <f>IF(ISBLANK(Nomen.complète!J266),"-",Nomen.complète!J266)</f>
        <v>Berneck</v>
      </c>
    </row>
    <row r="267" spans="1:3">
      <c r="A267" s="17">
        <f>IF(ISBLANK(Nomen.complète!H267),"",Nomen.complète!H267)</f>
        <v>6607</v>
      </c>
      <c r="B267" s="130">
        <f>IF(ISBLANK(Nomen.complète!I267),"",Nomen.complète!I267)</f>
        <v>11853</v>
      </c>
      <c r="C267" s="18" t="str">
        <f>IF(ISBLANK(Nomen.complète!J267),"-",Nomen.complète!J267)</f>
        <v>Bernex</v>
      </c>
    </row>
    <row r="268" spans="1:3">
      <c r="A268" s="17" t="str">
        <f>IF(ISBLANK(Nomen.complète!H268),"",Nomen.complète!H268)</f>
        <v/>
      </c>
      <c r="B268" s="130">
        <f>IF(ISBLANK(Nomen.complète!I268),"",Nomen.complète!I268)</f>
        <v>16137</v>
      </c>
      <c r="C268" s="18" t="str">
        <f>IF(ISBLANK(Nomen.complète!J268),"-",Nomen.complète!J268)</f>
        <v>Bernex-Onex-Confignon</v>
      </c>
    </row>
    <row r="269" spans="1:3">
      <c r="A269" s="17">
        <f>IF(ISBLANK(Nomen.complète!H269),"",Nomen.complète!H269)</f>
        <v>5424</v>
      </c>
      <c r="B269" s="130">
        <f>IF(ISBLANK(Nomen.complète!I269),"",Nomen.complète!I269)</f>
        <v>14763</v>
      </c>
      <c r="C269" s="18" t="str">
        <f>IF(ISBLANK(Nomen.complète!J269),"-",Nomen.complète!J269)</f>
        <v>Berolle</v>
      </c>
    </row>
    <row r="270" spans="1:3">
      <c r="A270" s="17">
        <f>IF(ISBLANK(Nomen.complète!H270),"",Nomen.complète!H270)</f>
        <v>1081</v>
      </c>
      <c r="B270" s="130">
        <f>IF(ISBLANK(Nomen.complète!I270),"",Nomen.complète!I270)</f>
        <v>15663</v>
      </c>
      <c r="C270" s="18" t="str">
        <f>IF(ISBLANK(Nomen.complète!J270),"-",Nomen.complète!J270)</f>
        <v>Beromünster</v>
      </c>
    </row>
    <row r="271" spans="1:3">
      <c r="A271" s="17" t="str">
        <f>IF(ISBLANK(Nomen.complète!H271),"",Nomen.complète!H271)</f>
        <v/>
      </c>
      <c r="B271" s="130">
        <f>IF(ISBLANK(Nomen.complète!I271),"",Nomen.complète!I271)</f>
        <v>11865</v>
      </c>
      <c r="C271" s="18" t="str">
        <f>IF(ISBLANK(Nomen.complète!J271),"-",Nomen.complète!J271)</f>
        <v>Bertschikon</v>
      </c>
    </row>
    <row r="272" spans="1:3">
      <c r="A272" s="17" t="str">
        <f>IF(ISBLANK(Nomen.complète!H272),"",Nomen.complète!H272)</f>
        <v/>
      </c>
      <c r="B272" s="130">
        <f>IF(ISBLANK(Nomen.complète!I272),"",Nomen.complète!I272)</f>
        <v>11866</v>
      </c>
      <c r="C272" s="18" t="str">
        <f>IF(ISBLANK(Nomen.complète!J272),"-",Nomen.complète!J272)</f>
        <v>Berzona</v>
      </c>
    </row>
    <row r="273" spans="1:3">
      <c r="A273" s="17" t="str">
        <f>IF(ISBLANK(Nomen.complète!H273),"",Nomen.complète!H273)</f>
        <v/>
      </c>
      <c r="B273" s="130">
        <f>IF(ISBLANK(Nomen.complète!I273),"",Nomen.complète!I273)</f>
        <v>11867</v>
      </c>
      <c r="C273" s="18" t="str">
        <f>IF(ISBLANK(Nomen.complète!J273),"-",Nomen.complète!J273)</f>
        <v>Besazio</v>
      </c>
    </row>
    <row r="274" spans="1:3">
      <c r="A274" s="17">
        <f>IF(ISBLANK(Nomen.complète!H274),"",Nomen.complète!H274)</f>
        <v>4226</v>
      </c>
      <c r="B274" s="130">
        <f>IF(ISBLANK(Nomen.complète!I274),"",Nomen.complète!I274)</f>
        <v>11888</v>
      </c>
      <c r="C274" s="18" t="str">
        <f>IF(ISBLANK(Nomen.complète!J274),"-",Nomen.complète!J274)</f>
        <v>Besenbüren</v>
      </c>
    </row>
    <row r="275" spans="1:3">
      <c r="A275" s="17" t="str">
        <f>IF(ISBLANK(Nomen.complète!H275),"",Nomen.complète!H275)</f>
        <v/>
      </c>
      <c r="B275" s="130">
        <f>IF(ISBLANK(Nomen.complète!I275),"",Nomen.complète!I275)</f>
        <v>11854</v>
      </c>
      <c r="C275" s="18" t="str">
        <f>IF(ISBLANK(Nomen.complète!J275),"-",Nomen.complète!J275)</f>
        <v>Besencens</v>
      </c>
    </row>
    <row r="276" spans="1:3">
      <c r="A276" s="17" t="str">
        <f>IF(ISBLANK(Nomen.complète!H276),"",Nomen.complète!H276)</f>
        <v/>
      </c>
      <c r="B276" s="130">
        <f>IF(ISBLANK(Nomen.complète!I276),"",Nomen.complète!I276)</f>
        <v>11879</v>
      </c>
      <c r="C276" s="18" t="str">
        <f>IF(ISBLANK(Nomen.complète!J276),"-",Nomen.complète!J276)</f>
        <v>Betschwanden</v>
      </c>
    </row>
    <row r="277" spans="1:3">
      <c r="A277" s="17" t="str">
        <f>IF(ISBLANK(Nomen.complète!H277),"",Nomen.complète!H277)</f>
        <v/>
      </c>
      <c r="B277" s="130">
        <f>IF(ISBLANK(Nomen.complète!I277),"",Nomen.complète!I277)</f>
        <v>11905</v>
      </c>
      <c r="C277" s="18" t="str">
        <f>IF(ISBLANK(Nomen.complète!J277),"-",Nomen.complète!J277)</f>
        <v>Betten</v>
      </c>
    </row>
    <row r="278" spans="1:3">
      <c r="A278" s="17">
        <f>IF(ISBLANK(Nomen.complète!H278),"",Nomen.complète!H278)</f>
        <v>973</v>
      </c>
      <c r="B278" s="130">
        <f>IF(ISBLANK(Nomen.complète!I278),"",Nomen.complète!I278)</f>
        <v>15477</v>
      </c>
      <c r="C278" s="18" t="str">
        <f>IF(ISBLANK(Nomen.complète!J278),"-",Nomen.complète!J278)</f>
        <v>Bettenhausen</v>
      </c>
    </row>
    <row r="279" spans="1:3">
      <c r="A279" s="17">
        <f>IF(ISBLANK(Nomen.complète!H279),"",Nomen.complète!H279)</f>
        <v>5471</v>
      </c>
      <c r="B279" s="130">
        <f>IF(ISBLANK(Nomen.complète!I279),"",Nomen.complète!I279)</f>
        <v>14755</v>
      </c>
      <c r="C279" s="18" t="str">
        <f>IF(ISBLANK(Nomen.complète!J279),"-",Nomen.complète!J279)</f>
        <v>Bettens</v>
      </c>
    </row>
    <row r="280" spans="1:3">
      <c r="A280" s="17">
        <f>IF(ISBLANK(Nomen.complète!H280),"",Nomen.complète!H280)</f>
        <v>2702</v>
      </c>
      <c r="B280" s="130">
        <f>IF(ISBLANK(Nomen.complète!I280),"",Nomen.complète!I280)</f>
        <v>11907</v>
      </c>
      <c r="C280" s="18" t="str">
        <f>IF(ISBLANK(Nomen.complète!J280),"-",Nomen.complète!J280)</f>
        <v>Bettingen</v>
      </c>
    </row>
    <row r="281" spans="1:3">
      <c r="A281" s="17">
        <f>IF(ISBLANK(Nomen.complète!H281),"",Nomen.complète!H281)</f>
        <v>2543</v>
      </c>
      <c r="B281" s="130">
        <f>IF(ISBLANK(Nomen.complète!I281),"",Nomen.complète!I281)</f>
        <v>11908</v>
      </c>
      <c r="C281" s="18" t="str">
        <f>IF(ISBLANK(Nomen.complète!J281),"-",Nomen.complète!J281)</f>
        <v>Bettlach</v>
      </c>
    </row>
    <row r="282" spans="1:3">
      <c r="A282" s="17">
        <f>IF(ISBLANK(Nomen.complète!H282),"",Nomen.complète!H282)</f>
        <v>6205</v>
      </c>
      <c r="B282" s="130">
        <f>IF(ISBLANK(Nomen.complète!I282),"",Nomen.complète!I282)</f>
        <v>15649</v>
      </c>
      <c r="C282" s="18" t="str">
        <f>IF(ISBLANK(Nomen.complète!J282),"-",Nomen.complète!J282)</f>
        <v>Bettmeralp</v>
      </c>
    </row>
    <row r="283" spans="1:3">
      <c r="A283" s="17">
        <f>IF(ISBLANK(Nomen.complète!H283),"",Nomen.complète!H283)</f>
        <v>4716</v>
      </c>
      <c r="B283" s="130">
        <f>IF(ISBLANK(Nomen.complète!I283),"",Nomen.complète!I283)</f>
        <v>15434</v>
      </c>
      <c r="C283" s="18" t="str">
        <f>IF(ISBLANK(Nomen.complète!J283),"-",Nomen.complète!J283)</f>
        <v>Bettwiesen</v>
      </c>
    </row>
    <row r="284" spans="1:3">
      <c r="A284" s="17">
        <f>IF(ISBLANK(Nomen.complète!H284),"",Nomen.complète!H284)</f>
        <v>4227</v>
      </c>
      <c r="B284" s="130">
        <f>IF(ISBLANK(Nomen.complète!I284),"",Nomen.complète!I284)</f>
        <v>11910</v>
      </c>
      <c r="C284" s="18" t="str">
        <f>IF(ISBLANK(Nomen.complète!J284),"-",Nomen.complète!J284)</f>
        <v>Bettwil</v>
      </c>
    </row>
    <row r="285" spans="1:3">
      <c r="A285" s="17" t="str">
        <f>IF(ISBLANK(Nomen.complète!H285),"",Nomen.complète!H285)</f>
        <v/>
      </c>
      <c r="B285" s="130">
        <f>IF(ISBLANK(Nomen.complète!I285),"",Nomen.complète!I285)</f>
        <v>10974</v>
      </c>
      <c r="C285" s="18" t="str">
        <f>IF(ISBLANK(Nomen.complète!J285),"-",Nomen.complète!J285)</f>
        <v>Beurnevésin</v>
      </c>
    </row>
    <row r="286" spans="1:3">
      <c r="A286" s="17" t="str">
        <f>IF(ISBLANK(Nomen.complète!H286),"",Nomen.complète!H286)</f>
        <v/>
      </c>
      <c r="B286" s="130">
        <f>IF(ISBLANK(Nomen.complète!I286),"",Nomen.complète!I286)</f>
        <v>11920</v>
      </c>
      <c r="C286" s="18" t="str">
        <f>IF(ISBLANK(Nomen.complète!J286),"-",Nomen.complète!J286)</f>
        <v>Bevaix</v>
      </c>
    </row>
    <row r="287" spans="1:3">
      <c r="A287" s="17">
        <f>IF(ISBLANK(Nomen.complète!H287),"",Nomen.complète!H287)</f>
        <v>3781</v>
      </c>
      <c r="B287" s="130">
        <f>IF(ISBLANK(Nomen.complète!I287),"",Nomen.complète!I287)</f>
        <v>16001</v>
      </c>
      <c r="C287" s="18" t="str">
        <f>IF(ISBLANK(Nomen.complète!J287),"-",Nomen.complète!J287)</f>
        <v>Bever</v>
      </c>
    </row>
    <row r="288" spans="1:3">
      <c r="A288" s="17" t="str">
        <f>IF(ISBLANK(Nomen.complète!H288),"",Nomen.complète!H288)</f>
        <v/>
      </c>
      <c r="B288" s="130">
        <f>IF(ISBLANK(Nomen.complète!I288),"",Nomen.complète!I288)</f>
        <v>16521</v>
      </c>
      <c r="C288" s="18" t="str">
        <f>IF(ISBLANK(Nomen.complète!J288),"-",Nomen.complète!J288)</f>
        <v>Bevers</v>
      </c>
    </row>
    <row r="289" spans="1:3">
      <c r="A289" s="17">
        <f>IF(ISBLANK(Nomen.complète!H289),"",Nomen.complète!H289)</f>
        <v>5402</v>
      </c>
      <c r="B289" s="130">
        <f>IF(ISBLANK(Nomen.complète!I289),"",Nomen.complète!I289)</f>
        <v>14541</v>
      </c>
      <c r="C289" s="18" t="str">
        <f>IF(ISBLANK(Nomen.complète!J289),"-",Nomen.complète!J289)</f>
        <v>Bex</v>
      </c>
    </row>
    <row r="290" spans="1:3">
      <c r="A290" s="17">
        <f>IF(ISBLANK(Nomen.complète!H290),"",Nomen.complète!H290)</f>
        <v>5281</v>
      </c>
      <c r="B290" s="130">
        <f>IF(ISBLANK(Nomen.complète!I290),"",Nomen.complète!I290)</f>
        <v>11904</v>
      </c>
      <c r="C290" s="18" t="str">
        <f>IF(ISBLANK(Nomen.complète!J290),"-",Nomen.complète!J290)</f>
        <v>Biasca</v>
      </c>
    </row>
    <row r="291" spans="1:3">
      <c r="A291" s="17">
        <f>IF(ISBLANK(Nomen.complète!H291),"",Nomen.complète!H291)</f>
        <v>2513</v>
      </c>
      <c r="B291" s="130">
        <f>IF(ISBLANK(Nomen.complète!I291),"",Nomen.complète!I291)</f>
        <v>13722</v>
      </c>
      <c r="C291" s="18" t="str">
        <f>IF(ISBLANK(Nomen.complète!J291),"-",Nomen.complète!J291)</f>
        <v>Biberist</v>
      </c>
    </row>
    <row r="292" spans="1:3">
      <c r="A292" s="17" t="str">
        <f>IF(ISBLANK(Nomen.complète!H292),"",Nomen.complète!H292)</f>
        <v/>
      </c>
      <c r="B292" s="130">
        <f>IF(ISBLANK(Nomen.complète!I292),"",Nomen.complète!I292)</f>
        <v>11914</v>
      </c>
      <c r="C292" s="18" t="str">
        <f>IF(ISBLANK(Nomen.complète!J292),"-",Nomen.complète!J292)</f>
        <v>Bibern (SH)</v>
      </c>
    </row>
    <row r="293" spans="1:3">
      <c r="A293" s="17" t="str">
        <f>IF(ISBLANK(Nomen.complète!H293),"",Nomen.complète!H293)</f>
        <v/>
      </c>
      <c r="B293" s="130">
        <f>IF(ISBLANK(Nomen.complète!I293),"",Nomen.complète!I293)</f>
        <v>11915</v>
      </c>
      <c r="C293" s="18" t="str">
        <f>IF(ISBLANK(Nomen.complète!J293),"-",Nomen.complète!J293)</f>
        <v>Bibern (SO)</v>
      </c>
    </row>
    <row r="294" spans="1:3">
      <c r="A294" s="17">
        <f>IF(ISBLANK(Nomen.complète!H294),"",Nomen.complète!H294)</f>
        <v>4002</v>
      </c>
      <c r="B294" s="130">
        <f>IF(ISBLANK(Nomen.complète!I294),"",Nomen.complète!I294)</f>
        <v>11916</v>
      </c>
      <c r="C294" s="18" t="str">
        <f>IF(ISBLANK(Nomen.complète!J294),"-",Nomen.complète!J294)</f>
        <v>Biberstein</v>
      </c>
    </row>
    <row r="295" spans="1:3">
      <c r="A295" s="17" t="str">
        <f>IF(ISBLANK(Nomen.complète!H295),"",Nomen.complète!H295)</f>
        <v/>
      </c>
      <c r="B295" s="130">
        <f>IF(ISBLANK(Nomen.complète!I295),"",Nomen.complète!I295)</f>
        <v>11917</v>
      </c>
      <c r="C295" s="18" t="str">
        <f>IF(ISBLANK(Nomen.complète!J295),"-",Nomen.complète!J295)</f>
        <v>Bichelsee</v>
      </c>
    </row>
    <row r="296" spans="1:3">
      <c r="A296" s="17">
        <f>IF(ISBLANK(Nomen.complète!H296),"",Nomen.complète!H296)</f>
        <v>4721</v>
      </c>
      <c r="B296" s="130">
        <f>IF(ISBLANK(Nomen.complète!I296),"",Nomen.complète!I296)</f>
        <v>15443</v>
      </c>
      <c r="C296" s="18" t="str">
        <f>IF(ISBLANK(Nomen.complète!J296),"-",Nomen.complète!J296)</f>
        <v>Bichelsee-Balterswil</v>
      </c>
    </row>
    <row r="297" spans="1:3">
      <c r="A297" s="17" t="str">
        <f>IF(ISBLANK(Nomen.complète!H297),"",Nomen.complète!H297)</f>
        <v/>
      </c>
      <c r="B297" s="130">
        <f>IF(ISBLANK(Nomen.complète!I297),"",Nomen.complète!I297)</f>
        <v>16364</v>
      </c>
      <c r="C297" s="18" t="str">
        <f>IF(ISBLANK(Nomen.complète!J297),"-",Nomen.complète!J297)</f>
        <v>Bickigen-Schwanden</v>
      </c>
    </row>
    <row r="298" spans="1:3">
      <c r="A298" s="17" t="str">
        <f>IF(ISBLANK(Nomen.complète!H298),"",Nomen.complète!H298)</f>
        <v/>
      </c>
      <c r="B298" s="130">
        <f>IF(ISBLANK(Nomen.complète!I298),"",Nomen.complète!I298)</f>
        <v>11918</v>
      </c>
      <c r="C298" s="18" t="str">
        <f>IF(ISBLANK(Nomen.complète!J298),"-",Nomen.complète!J298)</f>
        <v>Bidogno</v>
      </c>
    </row>
    <row r="299" spans="1:3">
      <c r="A299" s="17" t="str">
        <f>IF(ISBLANK(Nomen.complète!H299),"",Nomen.complète!H299)</f>
        <v/>
      </c>
      <c r="B299" s="130">
        <f>IF(ISBLANK(Nomen.complète!I299),"",Nomen.complète!I299)</f>
        <v>11919</v>
      </c>
      <c r="C299" s="18" t="str">
        <f>IF(ISBLANK(Nomen.complète!J299),"-",Nomen.complète!J299)</f>
        <v>Biel (BE)</v>
      </c>
    </row>
    <row r="300" spans="1:3">
      <c r="A300" s="17" t="str">
        <f>IF(ISBLANK(Nomen.complète!H300),"",Nomen.complète!H300)</f>
        <v/>
      </c>
      <c r="B300" s="130">
        <f>IF(ISBLANK(Nomen.complète!I300),"",Nomen.complète!I300)</f>
        <v>11183</v>
      </c>
      <c r="C300" s="18" t="str">
        <f>IF(ISBLANK(Nomen.complète!J300),"-",Nomen.complète!J300)</f>
        <v>Biel (BL)</v>
      </c>
    </row>
    <row r="301" spans="1:3">
      <c r="A301" s="17" t="str">
        <f>IF(ISBLANK(Nomen.complète!H301),"",Nomen.complète!H301)</f>
        <v/>
      </c>
      <c r="B301" s="130">
        <f>IF(ISBLANK(Nomen.complète!I301),"",Nomen.complète!I301)</f>
        <v>11896</v>
      </c>
      <c r="C301" s="18" t="str">
        <f>IF(ISBLANK(Nomen.complète!J301),"-",Nomen.complète!J301)</f>
        <v>Biel (VS)</v>
      </c>
    </row>
    <row r="302" spans="1:3">
      <c r="A302" s="17">
        <f>IF(ISBLANK(Nomen.complète!H302),"",Nomen.complète!H302)</f>
        <v>2764</v>
      </c>
      <c r="B302" s="130">
        <f>IF(ISBLANK(Nomen.complète!I302),"",Nomen.complète!I302)</f>
        <v>13827</v>
      </c>
      <c r="C302" s="18" t="str">
        <f>IF(ISBLANK(Nomen.complète!J302),"-",Nomen.complète!J302)</f>
        <v>Biel-Benken</v>
      </c>
    </row>
    <row r="303" spans="1:3">
      <c r="A303" s="17">
        <f>IF(ISBLANK(Nomen.complète!H303),"",Nomen.complète!H303)</f>
        <v>371</v>
      </c>
      <c r="B303" s="130">
        <f>IF(ISBLANK(Nomen.complète!I303),"",Nomen.complète!I303)</f>
        <v>15042</v>
      </c>
      <c r="C303" s="18" t="str">
        <f>IF(ISBLANK(Nomen.complète!J303),"-",Nomen.complète!J303)</f>
        <v>Biel/Bienne</v>
      </c>
    </row>
    <row r="304" spans="1:3">
      <c r="A304" s="17" t="str">
        <f>IF(ISBLANK(Nomen.complète!H304),"",Nomen.complète!H304)</f>
        <v/>
      </c>
      <c r="B304" s="130">
        <f>IF(ISBLANK(Nomen.complète!I304),"",Nomen.complète!I304)</f>
        <v>11382</v>
      </c>
      <c r="C304" s="18" t="str">
        <f>IF(ISBLANK(Nomen.complète!J304),"-",Nomen.complète!J304)</f>
        <v>Biessenhofen</v>
      </c>
    </row>
    <row r="305" spans="1:3">
      <c r="A305" s="17">
        <f>IF(ISBLANK(Nomen.complète!H305),"",Nomen.complète!H305)</f>
        <v>2445</v>
      </c>
      <c r="B305" s="130">
        <f>IF(ISBLANK(Nomen.complète!I305),"",Nomen.complète!I305)</f>
        <v>11911</v>
      </c>
      <c r="C305" s="18" t="str">
        <f>IF(ISBLANK(Nomen.complète!J305),"-",Nomen.complète!J305)</f>
        <v>Biezwil</v>
      </c>
    </row>
    <row r="306" spans="1:3">
      <c r="A306" s="17">
        <f>IF(ISBLANK(Nomen.complète!H306),"",Nomen.complète!H306)</f>
        <v>603</v>
      </c>
      <c r="B306" s="130">
        <f>IF(ISBLANK(Nomen.complète!I306),"",Nomen.complète!I306)</f>
        <v>15168</v>
      </c>
      <c r="C306" s="18" t="str">
        <f>IF(ISBLANK(Nomen.complète!J306),"-",Nomen.complète!J306)</f>
        <v>Biglen</v>
      </c>
    </row>
    <row r="307" spans="1:3">
      <c r="A307" s="17" t="str">
        <f>IF(ISBLANK(Nomen.complète!H307),"",Nomen.complète!H307)</f>
        <v/>
      </c>
      <c r="B307" s="130">
        <f>IF(ISBLANK(Nomen.complète!I307),"",Nomen.complète!I307)</f>
        <v>11889</v>
      </c>
      <c r="C307" s="18" t="str">
        <f>IF(ISBLANK(Nomen.complète!J307),"-",Nomen.complète!J307)</f>
        <v>Bignasco</v>
      </c>
    </row>
    <row r="308" spans="1:3">
      <c r="A308" s="17" t="str">
        <f>IF(ISBLANK(Nomen.complète!H308),"",Nomen.complète!H308)</f>
        <v/>
      </c>
      <c r="B308" s="130">
        <f>IF(ISBLANK(Nomen.complète!I308),"",Nomen.complète!I308)</f>
        <v>11890</v>
      </c>
      <c r="C308" s="18" t="str">
        <f>IF(ISBLANK(Nomen.complète!J308),"-",Nomen.complète!J308)</f>
        <v>Billens</v>
      </c>
    </row>
    <row r="309" spans="1:3">
      <c r="A309" s="17">
        <f>IF(ISBLANK(Nomen.complète!H309),"",Nomen.complète!H309)</f>
        <v>2063</v>
      </c>
      <c r="B309" s="130">
        <f>IF(ISBLANK(Nomen.complète!I309),"",Nomen.complète!I309)</f>
        <v>14103</v>
      </c>
      <c r="C309" s="18" t="str">
        <f>IF(ISBLANK(Nomen.complète!J309),"-",Nomen.complète!J309)</f>
        <v>Billens-Hennens</v>
      </c>
    </row>
    <row r="310" spans="1:3">
      <c r="A310" s="17" t="str">
        <f>IF(ISBLANK(Nomen.complète!H310),"",Nomen.complète!H310)</f>
        <v/>
      </c>
      <c r="B310" s="130">
        <f>IF(ISBLANK(Nomen.complète!I310),"",Nomen.complète!I310)</f>
        <v>11891</v>
      </c>
      <c r="C310" s="18" t="str">
        <f>IF(ISBLANK(Nomen.complète!J310),"-",Nomen.complète!J310)</f>
        <v>Bilten</v>
      </c>
    </row>
    <row r="311" spans="1:3">
      <c r="A311" s="17">
        <f>IF(ISBLANK(Nomen.complète!H311),"",Nomen.complète!H311)</f>
        <v>6054</v>
      </c>
      <c r="B311" s="130">
        <f>IF(ISBLANK(Nomen.complète!I311),"",Nomen.complète!I311)</f>
        <v>11892</v>
      </c>
      <c r="C311" s="18" t="str">
        <f>IF(ISBLANK(Nomen.complète!J311),"-",Nomen.complète!J311)</f>
        <v>Binn</v>
      </c>
    </row>
    <row r="312" spans="1:3">
      <c r="A312" s="17">
        <f>IF(ISBLANK(Nomen.complète!H312),"",Nomen.complète!H312)</f>
        <v>2765</v>
      </c>
      <c r="B312" s="130">
        <f>IF(ISBLANK(Nomen.complète!I312),"",Nomen.complète!I312)</f>
        <v>13828</v>
      </c>
      <c r="C312" s="18" t="str">
        <f>IF(ISBLANK(Nomen.complète!J312),"-",Nomen.complète!J312)</f>
        <v>Binningen</v>
      </c>
    </row>
    <row r="313" spans="1:3">
      <c r="A313" s="17">
        <f>IF(ISBLANK(Nomen.complète!H313),"",Nomen.complète!H313)</f>
        <v>5151</v>
      </c>
      <c r="B313" s="130">
        <f>IF(ISBLANK(Nomen.complète!I313),"",Nomen.complète!I313)</f>
        <v>14939</v>
      </c>
      <c r="C313" s="18" t="str">
        <f>IF(ISBLANK(Nomen.complète!J313),"-",Nomen.complète!J313)</f>
        <v>Bioggio</v>
      </c>
    </row>
    <row r="314" spans="1:3">
      <c r="A314" s="17" t="str">
        <f>IF(ISBLANK(Nomen.complète!H314),"",Nomen.complète!H314)</f>
        <v/>
      </c>
      <c r="B314" s="130">
        <f>IF(ISBLANK(Nomen.complète!I314),"",Nomen.complète!I314)</f>
        <v>16425</v>
      </c>
      <c r="C314" s="18" t="str">
        <f>IF(ISBLANK(Nomen.complète!J314),"-",Nomen.complète!J314)</f>
        <v>Biogno</v>
      </c>
    </row>
    <row r="315" spans="1:3">
      <c r="A315" s="17" t="str">
        <f>IF(ISBLANK(Nomen.complète!H315),"",Nomen.complète!H315)</f>
        <v/>
      </c>
      <c r="B315" s="130">
        <f>IF(ISBLANK(Nomen.complète!I315),"",Nomen.complète!I315)</f>
        <v>11353</v>
      </c>
      <c r="C315" s="18" t="str">
        <f>IF(ISBLANK(Nomen.complète!J315),"-",Nomen.complète!J315)</f>
        <v>Biogno-Beride</v>
      </c>
    </row>
    <row r="316" spans="1:3">
      <c r="A316" s="17">
        <f>IF(ISBLANK(Nomen.complète!H316),"",Nomen.complète!H316)</f>
        <v>5903</v>
      </c>
      <c r="B316" s="130">
        <f>IF(ISBLANK(Nomen.complète!I316),"",Nomen.complète!I316)</f>
        <v>14756</v>
      </c>
      <c r="C316" s="18" t="str">
        <f>IF(ISBLANK(Nomen.complète!J316),"-",Nomen.complète!J316)</f>
        <v>Bioley-Magnoux</v>
      </c>
    </row>
    <row r="317" spans="1:3">
      <c r="A317" s="17" t="str">
        <f>IF(ISBLANK(Nomen.complète!H317),"",Nomen.complète!H317)</f>
        <v/>
      </c>
      <c r="B317" s="130">
        <f>IF(ISBLANK(Nomen.complète!I317),"",Nomen.complète!I317)</f>
        <v>11887</v>
      </c>
      <c r="C317" s="18" t="str">
        <f>IF(ISBLANK(Nomen.complète!J317),"-",Nomen.complète!J317)</f>
        <v>Bioley-Orjulaz</v>
      </c>
    </row>
    <row r="318" spans="1:3">
      <c r="A318" s="17" t="str">
        <f>IF(ISBLANK(Nomen.complète!H318),"",Nomen.complète!H318)</f>
        <v/>
      </c>
      <c r="B318" s="130">
        <f>IF(ISBLANK(Nomen.complète!I318),"",Nomen.complète!I318)</f>
        <v>11897</v>
      </c>
      <c r="C318" s="18" t="str">
        <f>IF(ISBLANK(Nomen.complète!J318),"-",Nomen.complète!J318)</f>
        <v>Bionnens</v>
      </c>
    </row>
    <row r="319" spans="1:3">
      <c r="A319" s="17" t="str">
        <f>IF(ISBLANK(Nomen.complète!H319),"",Nomen.complète!H319)</f>
        <v/>
      </c>
      <c r="B319" s="130">
        <f>IF(ISBLANK(Nomen.complète!I319),"",Nomen.complète!I319)</f>
        <v>11898</v>
      </c>
      <c r="C319" s="18" t="str">
        <f>IF(ISBLANK(Nomen.complète!J319),"-",Nomen.complète!J319)</f>
        <v>Birgisch</v>
      </c>
    </row>
    <row r="320" spans="1:3">
      <c r="A320" s="17">
        <f>IF(ISBLANK(Nomen.complète!H320),"",Nomen.complète!H320)</f>
        <v>242</v>
      </c>
      <c r="B320" s="130">
        <f>IF(ISBLANK(Nomen.complète!I320),"",Nomen.complète!I320)</f>
        <v>13690</v>
      </c>
      <c r="C320" s="18" t="str">
        <f>IF(ISBLANK(Nomen.complète!J320),"-",Nomen.complète!J320)</f>
        <v>Birmensdorf (ZH)</v>
      </c>
    </row>
    <row r="321" spans="1:3">
      <c r="A321" s="17">
        <f>IF(ISBLANK(Nomen.complète!H321),"",Nomen.complète!H321)</f>
        <v>4024</v>
      </c>
      <c r="B321" s="130">
        <f>IF(ISBLANK(Nomen.complète!I321),"",Nomen.complète!I321)</f>
        <v>11899</v>
      </c>
      <c r="C321" s="18" t="str">
        <f>IF(ISBLANK(Nomen.complète!J321),"-",Nomen.complète!J321)</f>
        <v>Birmenstorf (AG)</v>
      </c>
    </row>
    <row r="322" spans="1:3">
      <c r="A322" s="17" t="str">
        <f>IF(ISBLANK(Nomen.complète!H322),"",Nomen.complète!H322)</f>
        <v/>
      </c>
      <c r="B322" s="130">
        <f>IF(ISBLANK(Nomen.complète!I322),"",Nomen.complète!I322)</f>
        <v>11900</v>
      </c>
      <c r="C322" s="18" t="str">
        <f>IF(ISBLANK(Nomen.complète!J322),"-",Nomen.complète!J322)</f>
        <v>Bironico</v>
      </c>
    </row>
    <row r="323" spans="1:3">
      <c r="A323" s="17">
        <f>IF(ISBLANK(Nomen.complète!H323),"",Nomen.complète!H323)</f>
        <v>4092</v>
      </c>
      <c r="B323" s="130">
        <f>IF(ISBLANK(Nomen.complète!I323),"",Nomen.complète!I323)</f>
        <v>11901</v>
      </c>
      <c r="C323" s="18" t="str">
        <f>IF(ISBLANK(Nomen.complète!J323),"-",Nomen.complète!J323)</f>
        <v>Birr</v>
      </c>
    </row>
    <row r="324" spans="1:3">
      <c r="A324" s="17" t="str">
        <f>IF(ISBLANK(Nomen.complète!H324),"",Nomen.complète!H324)</f>
        <v/>
      </c>
      <c r="B324" s="130">
        <f>IF(ISBLANK(Nomen.complète!I324),"",Nomen.complète!I324)</f>
        <v>16468</v>
      </c>
      <c r="C324" s="18" t="str">
        <f>IF(ISBLANK(Nomen.complète!J324),"-",Nomen.complète!J324)</f>
        <v>Birrenlauf</v>
      </c>
    </row>
    <row r="325" spans="1:3">
      <c r="A325" s="17">
        <f>IF(ISBLANK(Nomen.complète!H325),"",Nomen.complète!H325)</f>
        <v>4093</v>
      </c>
      <c r="B325" s="130">
        <f>IF(ISBLANK(Nomen.complète!I325),"",Nomen.complète!I325)</f>
        <v>11837</v>
      </c>
      <c r="C325" s="18" t="str">
        <f>IF(ISBLANK(Nomen.complète!J325),"-",Nomen.complète!J325)</f>
        <v>Birrhard</v>
      </c>
    </row>
    <row r="326" spans="1:3">
      <c r="A326" s="17">
        <f>IF(ISBLANK(Nomen.complète!H326),"",Nomen.complète!H326)</f>
        <v>4132</v>
      </c>
      <c r="B326" s="130">
        <f>IF(ISBLANK(Nomen.complète!I326),"",Nomen.complète!I326)</f>
        <v>11913</v>
      </c>
      <c r="C326" s="18" t="str">
        <f>IF(ISBLANK(Nomen.complète!J326),"-",Nomen.complète!J326)</f>
        <v>Birrwil</v>
      </c>
    </row>
    <row r="327" spans="1:3">
      <c r="A327" s="17">
        <f>IF(ISBLANK(Nomen.complète!H327),"",Nomen.complète!H327)</f>
        <v>2766</v>
      </c>
      <c r="B327" s="130">
        <f>IF(ISBLANK(Nomen.complète!I327),"",Nomen.complète!I327)</f>
        <v>13829</v>
      </c>
      <c r="C327" s="18" t="str">
        <f>IF(ISBLANK(Nomen.complète!J327),"-",Nomen.complète!J327)</f>
        <v>Birsfelden</v>
      </c>
    </row>
    <row r="328" spans="1:3">
      <c r="A328" s="17">
        <f>IF(ISBLANK(Nomen.complète!H328),"",Nomen.complète!H328)</f>
        <v>4901</v>
      </c>
      <c r="B328" s="130">
        <f>IF(ISBLANK(Nomen.complète!I328),"",Nomen.complète!I328)</f>
        <v>15438</v>
      </c>
      <c r="C328" s="18" t="str">
        <f>IF(ISBLANK(Nomen.complète!J328),"-",Nomen.complète!J328)</f>
        <v>Birwinken</v>
      </c>
    </row>
    <row r="329" spans="1:3">
      <c r="A329" s="17">
        <f>IF(ISBLANK(Nomen.complète!H329),"",Nomen.complète!H329)</f>
        <v>4471</v>
      </c>
      <c r="B329" s="130">
        <f>IF(ISBLANK(Nomen.complète!I329),"",Nomen.complète!I329)</f>
        <v>15449</v>
      </c>
      <c r="C329" s="18" t="str">
        <f>IF(ISBLANK(Nomen.complète!J329),"-",Nomen.complète!J329)</f>
        <v>Bischofszell</v>
      </c>
    </row>
    <row r="330" spans="1:3">
      <c r="A330" s="17" t="str">
        <f>IF(ISBLANK(Nomen.complète!H330),"",Nomen.complète!H330)</f>
        <v/>
      </c>
      <c r="B330" s="130">
        <f>IF(ISBLANK(Nomen.complète!I330),"",Nomen.complète!I330)</f>
        <v>11805</v>
      </c>
      <c r="C330" s="18" t="str">
        <f>IF(ISBLANK(Nomen.complète!J330),"-",Nomen.complète!J330)</f>
        <v>Bissegg</v>
      </c>
    </row>
    <row r="331" spans="1:3">
      <c r="A331" s="17">
        <f>IF(ISBLANK(Nomen.complète!H331),"",Nomen.complète!H331)</f>
        <v>5154</v>
      </c>
      <c r="B331" s="130">
        <f>IF(ISBLANK(Nomen.complète!I331),"",Nomen.complète!I331)</f>
        <v>11806</v>
      </c>
      <c r="C331" s="18" t="str">
        <f>IF(ISBLANK(Nomen.complète!J331),"-",Nomen.complète!J331)</f>
        <v>Bissone</v>
      </c>
    </row>
    <row r="332" spans="1:3">
      <c r="A332" s="17">
        <f>IF(ISBLANK(Nomen.complète!H332),"",Nomen.complète!H332)</f>
        <v>6172</v>
      </c>
      <c r="B332" s="130">
        <f>IF(ISBLANK(Nomen.complète!I332),"",Nomen.complète!I332)</f>
        <v>11807</v>
      </c>
      <c r="C332" s="18" t="str">
        <f>IF(ISBLANK(Nomen.complète!J332),"-",Nomen.complète!J332)</f>
        <v>Bister</v>
      </c>
    </row>
    <row r="333" spans="1:3">
      <c r="A333" s="17">
        <f>IF(ISBLANK(Nomen.complète!H333),"",Nomen.complète!H333)</f>
        <v>6173</v>
      </c>
      <c r="B333" s="130">
        <f>IF(ISBLANK(Nomen.complète!I333),"",Nomen.complète!I333)</f>
        <v>11808</v>
      </c>
      <c r="C333" s="18" t="str">
        <f>IF(ISBLANK(Nomen.complète!J333),"-",Nomen.complète!J333)</f>
        <v>Bitsch</v>
      </c>
    </row>
    <row r="334" spans="1:3">
      <c r="A334" s="17" t="str">
        <f>IF(ISBLANK(Nomen.complète!H334),"",Nomen.complète!H334)</f>
        <v/>
      </c>
      <c r="B334" s="130">
        <f>IF(ISBLANK(Nomen.complète!I334),"",Nomen.complète!I334)</f>
        <v>10044</v>
      </c>
      <c r="C334" s="18" t="str">
        <f>IF(ISBLANK(Nomen.complète!J334),"-",Nomen.complète!J334)</f>
        <v>Bivio</v>
      </c>
    </row>
    <row r="335" spans="1:3">
      <c r="A335" s="17">
        <f>IF(ISBLANK(Nomen.complète!H335),"",Nomen.complète!H335)</f>
        <v>5425</v>
      </c>
      <c r="B335" s="130">
        <f>IF(ISBLANK(Nomen.complète!I335),"",Nomen.complète!I335)</f>
        <v>14757</v>
      </c>
      <c r="C335" s="18" t="str">
        <f>IF(ISBLANK(Nomen.complète!J335),"-",Nomen.complète!J335)</f>
        <v>Bière</v>
      </c>
    </row>
    <row r="336" spans="1:3">
      <c r="A336" s="17">
        <f>IF(ISBLANK(Nomen.complète!H336),"",Nomen.complète!H336)</f>
        <v>6192</v>
      </c>
      <c r="B336" s="130">
        <f>IF(ISBLANK(Nomen.complète!I336),"",Nomen.complète!I336)</f>
        <v>11818</v>
      </c>
      <c r="C336" s="18" t="str">
        <f>IF(ISBLANK(Nomen.complète!J336),"-",Nomen.complète!J336)</f>
        <v>Blatten</v>
      </c>
    </row>
    <row r="337" spans="1:3">
      <c r="A337" s="17">
        <f>IF(ISBLANK(Nomen.complète!H337),"",Nomen.complète!H337)</f>
        <v>2781</v>
      </c>
      <c r="B337" s="130">
        <f>IF(ISBLANK(Nomen.complète!I337),"",Nomen.complète!I337)</f>
        <v>13839</v>
      </c>
      <c r="C337" s="18" t="str">
        <f>IF(ISBLANK(Nomen.complète!J337),"-",Nomen.complète!J337)</f>
        <v>Blauen</v>
      </c>
    </row>
    <row r="338" spans="1:3">
      <c r="A338" s="17">
        <f>IF(ISBLANK(Nomen.complète!H338),"",Nomen.complète!H338)</f>
        <v>324</v>
      </c>
      <c r="B338" s="130">
        <f>IF(ISBLANK(Nomen.complète!I338),"",Nomen.complète!I338)</f>
        <v>15010</v>
      </c>
      <c r="C338" s="18" t="str">
        <f>IF(ISBLANK(Nomen.complète!J338),"-",Nomen.complète!J338)</f>
        <v>Bleienbach</v>
      </c>
    </row>
    <row r="339" spans="1:3">
      <c r="A339" s="17" t="str">
        <f>IF(ISBLANK(Nomen.complète!H339),"",Nomen.complète!H339)</f>
        <v/>
      </c>
      <c r="B339" s="130">
        <f>IF(ISBLANK(Nomen.complète!I339),"",Nomen.complète!I339)</f>
        <v>11241</v>
      </c>
      <c r="C339" s="18" t="str">
        <f>IF(ISBLANK(Nomen.complète!J339),"-",Nomen.complète!J339)</f>
        <v>Bleiken (TG)</v>
      </c>
    </row>
    <row r="340" spans="1:3">
      <c r="A340" s="17" t="str">
        <f>IF(ISBLANK(Nomen.complète!H340),"",Nomen.complète!H340)</f>
        <v/>
      </c>
      <c r="B340" s="130">
        <f>IF(ISBLANK(Nomen.complète!I340),"",Nomen.complète!I340)</f>
        <v>10683</v>
      </c>
      <c r="C340" s="18" t="str">
        <f>IF(ISBLANK(Nomen.complète!J340),"-",Nomen.complète!J340)</f>
        <v>Bleiken bei Oberdiessbach</v>
      </c>
    </row>
    <row r="341" spans="1:3">
      <c r="A341" s="17">
        <f>IF(ISBLANK(Nomen.complète!H341),"",Nomen.complète!H341)</f>
        <v>5049</v>
      </c>
      <c r="B341" s="130">
        <f>IF(ISBLANK(Nomen.complète!I341),"",Nomen.complète!I341)</f>
        <v>14918</v>
      </c>
      <c r="C341" s="18" t="str">
        <f>IF(ISBLANK(Nomen.complète!J341),"-",Nomen.complète!J341)</f>
        <v>Blenio</v>
      </c>
    </row>
    <row r="342" spans="1:3">
      <c r="A342" s="17" t="str">
        <f>IF(ISBLANK(Nomen.complète!H342),"",Nomen.complète!H342)</f>
        <v/>
      </c>
      <c r="B342" s="130">
        <f>IF(ISBLANK(Nomen.complète!I342),"",Nomen.complète!I342)</f>
        <v>11802</v>
      </c>
      <c r="C342" s="18" t="str">
        <f>IF(ISBLANK(Nomen.complète!J342),"-",Nomen.complète!J342)</f>
        <v>Blessens</v>
      </c>
    </row>
    <row r="343" spans="1:3">
      <c r="A343" s="17" t="str">
        <f>IF(ISBLANK(Nomen.complète!H343),"",Nomen.complète!H343)</f>
        <v/>
      </c>
      <c r="B343" s="130">
        <f>IF(ISBLANK(Nomen.complète!I343),"",Nomen.complète!I343)</f>
        <v>11812</v>
      </c>
      <c r="C343" s="18" t="str">
        <f>IF(ISBLANK(Nomen.complète!J343),"-",Nomen.complète!J343)</f>
        <v>Blitzingen</v>
      </c>
    </row>
    <row r="344" spans="1:3">
      <c r="A344" s="17" t="str">
        <f>IF(ISBLANK(Nomen.complète!H344),"",Nomen.complète!H344)</f>
        <v/>
      </c>
      <c r="B344" s="130">
        <f>IF(ISBLANK(Nomen.complète!I344),"",Nomen.complète!I344)</f>
        <v>11813</v>
      </c>
      <c r="C344" s="18" t="str">
        <f>IF(ISBLANK(Nomen.complète!J344),"-",Nomen.complète!J344)</f>
        <v>Blonay</v>
      </c>
    </row>
    <row r="345" spans="1:3">
      <c r="A345" s="17">
        <f>IF(ISBLANK(Nomen.complète!H345),"",Nomen.complète!H345)</f>
        <v>5892</v>
      </c>
      <c r="B345" s="130">
        <f>IF(ISBLANK(Nomen.complète!I345),"",Nomen.complète!I345)</f>
        <v>16618</v>
      </c>
      <c r="C345" s="18" t="str">
        <f>IF(ISBLANK(Nomen.complète!J345),"-",Nomen.complète!J345)</f>
        <v>Blonay - Saint-Légier</v>
      </c>
    </row>
    <row r="346" spans="1:3">
      <c r="A346" s="17">
        <f>IF(ISBLANK(Nomen.complète!H346),"",Nomen.complète!H346)</f>
        <v>922</v>
      </c>
      <c r="B346" s="130">
        <f>IF(ISBLANK(Nomen.complète!I346),"",Nomen.complète!I346)</f>
        <v>15321</v>
      </c>
      <c r="C346" s="18" t="str">
        <f>IF(ISBLANK(Nomen.complète!J346),"-",Nomen.complète!J346)</f>
        <v>Blumenstein</v>
      </c>
    </row>
    <row r="347" spans="1:3">
      <c r="A347" s="17" t="str">
        <f>IF(ISBLANK(Nomen.complète!H347),"",Nomen.complète!H347)</f>
        <v/>
      </c>
      <c r="B347" s="130">
        <f>IF(ISBLANK(Nomen.complète!I347),"",Nomen.complète!I347)</f>
        <v>11815</v>
      </c>
      <c r="C347" s="18" t="str">
        <f>IF(ISBLANK(Nomen.complète!J347),"-",Nomen.complète!J347)</f>
        <v>Bodio</v>
      </c>
    </row>
    <row r="348" spans="1:3">
      <c r="A348" s="17">
        <f>IF(ISBLANK(Nomen.complète!H348),"",Nomen.complète!H348)</f>
        <v>5747</v>
      </c>
      <c r="B348" s="130">
        <f>IF(ISBLANK(Nomen.complète!I348),"",Nomen.complète!I348)</f>
        <v>14773</v>
      </c>
      <c r="C348" s="18" t="str">
        <f>IF(ISBLANK(Nomen.complète!J348),"-",Nomen.complète!J348)</f>
        <v>Bofflens</v>
      </c>
    </row>
    <row r="349" spans="1:3">
      <c r="A349" s="17">
        <f>IF(ISBLANK(Nomen.complète!H349),"",Nomen.complète!H349)</f>
        <v>5705</v>
      </c>
      <c r="B349" s="130">
        <f>IF(ISBLANK(Nomen.complète!I349),"",Nomen.complète!I349)</f>
        <v>14776</v>
      </c>
      <c r="C349" s="18" t="str">
        <f>IF(ISBLANK(Nomen.complète!J349),"-",Nomen.complète!J349)</f>
        <v>Bogis-Bossey</v>
      </c>
    </row>
    <row r="350" spans="1:3">
      <c r="A350" s="17" t="str">
        <f>IF(ISBLANK(Nomen.complète!H350),"",Nomen.complète!H350)</f>
        <v/>
      </c>
      <c r="B350" s="130">
        <f>IF(ISBLANK(Nomen.complète!I350),"",Nomen.complète!I350)</f>
        <v>11811</v>
      </c>
      <c r="C350" s="18" t="str">
        <f>IF(ISBLANK(Nomen.complète!J350),"-",Nomen.complète!J350)</f>
        <v>Bogno</v>
      </c>
    </row>
    <row r="351" spans="1:3">
      <c r="A351" s="17">
        <f>IF(ISBLANK(Nomen.complète!H351),"",Nomen.complète!H351)</f>
        <v>2238</v>
      </c>
      <c r="B351" s="130">
        <f>IF(ISBLANK(Nomen.complète!I351),"",Nomen.complète!I351)</f>
        <v>16594</v>
      </c>
      <c r="C351" s="18" t="str">
        <f>IF(ISBLANK(Nomen.complète!J351),"-",Nomen.complète!J351)</f>
        <v>Bois-d'Amont</v>
      </c>
    </row>
    <row r="352" spans="1:3">
      <c r="A352" s="17">
        <f>IF(ISBLANK(Nomen.complète!H352),"",Nomen.complète!H352)</f>
        <v>2514</v>
      </c>
      <c r="B352" s="130">
        <f>IF(ISBLANK(Nomen.complète!I352),"",Nomen.complète!I352)</f>
        <v>13723</v>
      </c>
      <c r="C352" s="18" t="str">
        <f>IF(ISBLANK(Nomen.complète!J352),"-",Nomen.complète!J352)</f>
        <v>Bolken</v>
      </c>
    </row>
    <row r="353" spans="1:3">
      <c r="A353" s="17">
        <f>IF(ISBLANK(Nomen.complète!H353),"",Nomen.complète!H353)</f>
        <v>352</v>
      </c>
      <c r="B353" s="130">
        <f>IF(ISBLANK(Nomen.complète!I353),"",Nomen.complète!I353)</f>
        <v>15030</v>
      </c>
      <c r="C353" s="18" t="str">
        <f>IF(ISBLANK(Nomen.complète!J353),"-",Nomen.complète!J353)</f>
        <v>Bolligen</v>
      </c>
    </row>
    <row r="354" spans="1:3">
      <c r="A354" s="17" t="str">
        <f>IF(ISBLANK(Nomen.complète!H354),"",Nomen.complète!H354)</f>
        <v/>
      </c>
      <c r="B354" s="130">
        <f>IF(ISBLANK(Nomen.complète!I354),"",Nomen.complète!I354)</f>
        <v>11787</v>
      </c>
      <c r="C354" s="18" t="str">
        <f>IF(ISBLANK(Nomen.complète!J354),"-",Nomen.complète!J354)</f>
        <v>Bollion</v>
      </c>
    </row>
    <row r="355" spans="1:3">
      <c r="A355" s="17" t="str">
        <f>IF(ISBLANK(Nomen.complète!H355),"",Nomen.complète!H355)</f>
        <v/>
      </c>
      <c r="B355" s="130">
        <f>IF(ISBLANK(Nomen.complète!I355),"",Nomen.complète!I355)</f>
        <v>11127</v>
      </c>
      <c r="C355" s="18" t="str">
        <f>IF(ISBLANK(Nomen.complète!J355),"-",Nomen.complète!J355)</f>
        <v>Bollodingen</v>
      </c>
    </row>
    <row r="356" spans="1:3">
      <c r="A356" s="17">
        <f>IF(ISBLANK(Nomen.complète!H356),"",Nomen.complète!H356)</f>
        <v>791</v>
      </c>
      <c r="B356" s="130">
        <f>IF(ISBLANK(Nomen.complète!I356),"",Nomen.complète!I356)</f>
        <v>15275</v>
      </c>
      <c r="C356" s="18" t="str">
        <f>IF(ISBLANK(Nomen.complète!J356),"-",Nomen.complète!J356)</f>
        <v>Boltigen</v>
      </c>
    </row>
    <row r="357" spans="1:3">
      <c r="A357" s="17">
        <f>IF(ISBLANK(Nomen.complète!H357),"",Nomen.complète!H357)</f>
        <v>3721</v>
      </c>
      <c r="B357" s="130">
        <f>IF(ISBLANK(Nomen.complète!I357),"",Nomen.complète!I357)</f>
        <v>15993</v>
      </c>
      <c r="C357" s="18" t="str">
        <f>IF(ISBLANK(Nomen.complète!J357),"-",Nomen.complète!J357)</f>
        <v>Bonaduz</v>
      </c>
    </row>
    <row r="358" spans="1:3">
      <c r="A358" s="17" t="str">
        <f>IF(ISBLANK(Nomen.complète!H358),"",Nomen.complète!H358)</f>
        <v/>
      </c>
      <c r="B358" s="130">
        <f>IF(ISBLANK(Nomen.complète!I358),"",Nomen.complète!I358)</f>
        <v>11788</v>
      </c>
      <c r="C358" s="18" t="str">
        <f>IF(ISBLANK(Nomen.complète!J358),"-",Nomen.complète!J358)</f>
        <v>Bonau</v>
      </c>
    </row>
    <row r="359" spans="1:3">
      <c r="A359" s="17">
        <f>IF(ISBLANK(Nomen.complète!H359),"",Nomen.complète!H359)</f>
        <v>6774</v>
      </c>
      <c r="B359" s="130">
        <f>IF(ISBLANK(Nomen.complète!I359),"",Nomen.complète!I359)</f>
        <v>13321</v>
      </c>
      <c r="C359" s="18" t="str">
        <f>IF(ISBLANK(Nomen.complète!J359),"-",Nomen.complète!J359)</f>
        <v>Boncourt</v>
      </c>
    </row>
    <row r="360" spans="1:3">
      <c r="A360" s="17" t="str">
        <f>IF(ISBLANK(Nomen.complète!H360),"",Nomen.complète!H360)</f>
        <v/>
      </c>
      <c r="B360" s="130">
        <f>IF(ISBLANK(Nomen.complète!I360),"",Nomen.complète!I360)</f>
        <v>10138</v>
      </c>
      <c r="C360" s="18" t="str">
        <f>IF(ISBLANK(Nomen.complète!J360),"-",Nomen.complète!J360)</f>
        <v>Bondo</v>
      </c>
    </row>
    <row r="361" spans="1:3">
      <c r="A361" s="17" t="str">
        <f>IF(ISBLANK(Nomen.complète!H361),"",Nomen.complète!H361)</f>
        <v/>
      </c>
      <c r="B361" s="130">
        <f>IF(ISBLANK(Nomen.complète!I361),"",Nomen.complète!I361)</f>
        <v>11007</v>
      </c>
      <c r="C361" s="18" t="str">
        <f>IF(ISBLANK(Nomen.complète!J361),"-",Nomen.complète!J361)</f>
        <v>Bonfol</v>
      </c>
    </row>
    <row r="362" spans="1:3">
      <c r="A362" s="17">
        <f>IF(ISBLANK(Nomen.complète!H362),"",Nomen.complète!H362)</f>
        <v>2571</v>
      </c>
      <c r="B362" s="130">
        <f>IF(ISBLANK(Nomen.complète!I362),"",Nomen.complète!I362)</f>
        <v>11789</v>
      </c>
      <c r="C362" s="18" t="str">
        <f>IF(ISBLANK(Nomen.complète!J362),"-",Nomen.complète!J362)</f>
        <v>Boningen</v>
      </c>
    </row>
    <row r="363" spans="1:3">
      <c r="A363" s="17">
        <f>IF(ISBLANK(Nomen.complète!H363),"",Nomen.complète!H363)</f>
        <v>4192</v>
      </c>
      <c r="B363" s="130">
        <f>IF(ISBLANK(Nomen.complète!I363),"",Nomen.complète!I363)</f>
        <v>11790</v>
      </c>
      <c r="C363" s="18" t="str">
        <f>IF(ISBLANK(Nomen.complète!J363),"-",Nomen.complète!J363)</f>
        <v>Boniswil</v>
      </c>
    </row>
    <row r="364" spans="1:3">
      <c r="A364" s="17" t="str">
        <f>IF(ISBLANK(Nomen.complète!H364),"",Nomen.complète!H364)</f>
        <v/>
      </c>
      <c r="B364" s="130">
        <f>IF(ISBLANK(Nomen.complète!I364),"",Nomen.complète!I364)</f>
        <v>11791</v>
      </c>
      <c r="C364" s="18" t="str">
        <f>IF(ISBLANK(Nomen.complète!J364),"-",Nomen.complète!J364)</f>
        <v>Bonnefontaine</v>
      </c>
    </row>
    <row r="365" spans="1:3">
      <c r="A365" s="17">
        <f>IF(ISBLANK(Nomen.complète!H365),"",Nomen.complète!H365)</f>
        <v>3</v>
      </c>
      <c r="B365" s="130">
        <f>IF(ISBLANK(Nomen.complète!I365),"",Nomen.complète!I365)</f>
        <v>11801</v>
      </c>
      <c r="C365" s="18" t="str">
        <f>IF(ISBLANK(Nomen.complète!J365),"-",Nomen.complète!J365)</f>
        <v>Bonstetten</v>
      </c>
    </row>
    <row r="366" spans="1:3">
      <c r="A366" s="17">
        <f>IF(ISBLANK(Nomen.complète!H366),"",Nomen.complète!H366)</f>
        <v>5551</v>
      </c>
      <c r="B366" s="130">
        <f>IF(ISBLANK(Nomen.complète!I366),"",Nomen.complète!I366)</f>
        <v>14777</v>
      </c>
      <c r="C366" s="18" t="str">
        <f>IF(ISBLANK(Nomen.complète!J366),"-",Nomen.complète!J366)</f>
        <v>Bonvillars</v>
      </c>
    </row>
    <row r="367" spans="1:3">
      <c r="A367" s="17">
        <f>IF(ISBLANK(Nomen.complète!H367),"",Nomen.complète!H367)</f>
        <v>82</v>
      </c>
      <c r="B367" s="130">
        <f>IF(ISBLANK(Nomen.complète!I367),"",Nomen.complète!I367)</f>
        <v>11786</v>
      </c>
      <c r="C367" s="18" t="str">
        <f>IF(ISBLANK(Nomen.complète!J367),"-",Nomen.complète!J367)</f>
        <v>Boppelsen</v>
      </c>
    </row>
    <row r="368" spans="1:3">
      <c r="A368" s="17">
        <f>IF(ISBLANK(Nomen.complète!H368),"",Nomen.complète!H368)</f>
        <v>5706</v>
      </c>
      <c r="B368" s="130">
        <f>IF(ISBLANK(Nomen.complète!I368),"",Nomen.complète!I368)</f>
        <v>14775</v>
      </c>
      <c r="C368" s="18" t="str">
        <f>IF(ISBLANK(Nomen.complète!J368),"-",Nomen.complète!J368)</f>
        <v>Borex</v>
      </c>
    </row>
    <row r="369" spans="1:3">
      <c r="A369" s="17" t="str">
        <f>IF(ISBLANK(Nomen.complète!H369),"",Nomen.complète!H369)</f>
        <v/>
      </c>
      <c r="B369" s="130">
        <f>IF(ISBLANK(Nomen.complète!I369),"",Nomen.complète!I369)</f>
        <v>11796</v>
      </c>
      <c r="C369" s="18" t="str">
        <f>IF(ISBLANK(Nomen.complète!J369),"-",Nomen.complète!J369)</f>
        <v>Borgnone</v>
      </c>
    </row>
    <row r="370" spans="1:3">
      <c r="A370" s="17" t="str">
        <f>IF(ISBLANK(Nomen.complète!H370),"",Nomen.complète!H370)</f>
        <v/>
      </c>
      <c r="B370" s="130">
        <f>IF(ISBLANK(Nomen.complète!I370),"",Nomen.complète!I370)</f>
        <v>16372</v>
      </c>
      <c r="C370" s="18" t="str">
        <f>IF(ISBLANK(Nomen.complète!J370),"-",Nomen.complète!J370)</f>
        <v>Bosco</v>
      </c>
    </row>
    <row r="371" spans="1:3">
      <c r="A371" s="17" t="str">
        <f>IF(ISBLANK(Nomen.complète!H371),"",Nomen.complète!H371)</f>
        <v/>
      </c>
      <c r="B371" s="130">
        <f>IF(ISBLANK(Nomen.complète!I371),"",Nomen.complète!I371)</f>
        <v>16464</v>
      </c>
      <c r="C371" s="18" t="str">
        <f>IF(ISBLANK(Nomen.complète!J371),"-",Nomen.complète!J371)</f>
        <v>Bosco (Vallemaggia)</v>
      </c>
    </row>
    <row r="372" spans="1:3">
      <c r="A372" s="17" t="str">
        <f>IF(ISBLANK(Nomen.complète!H372),"",Nomen.complète!H372)</f>
        <v/>
      </c>
      <c r="B372" s="130">
        <f>IF(ISBLANK(Nomen.complète!I372),"",Nomen.complète!I372)</f>
        <v>11797</v>
      </c>
      <c r="C372" s="18" t="str">
        <f>IF(ISBLANK(Nomen.complète!J372),"-",Nomen.complète!J372)</f>
        <v>Bosco Luganese</v>
      </c>
    </row>
    <row r="373" spans="1:3">
      <c r="A373" s="17">
        <f>IF(ISBLANK(Nomen.complète!H373),"",Nomen.complète!H373)</f>
        <v>5304</v>
      </c>
      <c r="B373" s="130">
        <f>IF(ISBLANK(Nomen.complète!I373),"",Nomen.complète!I373)</f>
        <v>11798</v>
      </c>
      <c r="C373" s="18" t="str">
        <f>IF(ISBLANK(Nomen.complète!J373),"-",Nomen.complète!J373)</f>
        <v>Bosco/Gurin</v>
      </c>
    </row>
    <row r="374" spans="1:3">
      <c r="A374" s="17">
        <f>IF(ISBLANK(Nomen.complète!H374),"",Nomen.complète!H374)</f>
        <v>2323</v>
      </c>
      <c r="B374" s="130">
        <f>IF(ISBLANK(Nomen.complète!I374),"",Nomen.complète!I374)</f>
        <v>11799</v>
      </c>
      <c r="C374" s="18" t="str">
        <f>IF(ISBLANK(Nomen.complète!J374),"-",Nomen.complète!J374)</f>
        <v>Bossonnens</v>
      </c>
    </row>
    <row r="375" spans="1:3">
      <c r="A375" s="17">
        <f>IF(ISBLANK(Nomen.complète!H375),"",Nomen.complète!H375)</f>
        <v>4228</v>
      </c>
      <c r="B375" s="130">
        <f>IF(ISBLANK(Nomen.complète!I375),"",Nomen.complète!I375)</f>
        <v>11800</v>
      </c>
      <c r="C375" s="18" t="str">
        <f>IF(ISBLANK(Nomen.complète!J375),"-",Nomen.complète!J375)</f>
        <v>Boswil</v>
      </c>
    </row>
    <row r="376" spans="1:3">
      <c r="A376" s="17">
        <f>IF(ISBLANK(Nomen.complète!H376),"",Nomen.complète!H376)</f>
        <v>5514</v>
      </c>
      <c r="B376" s="130">
        <f>IF(ISBLANK(Nomen.complète!I376),"",Nomen.complète!I376)</f>
        <v>14771</v>
      </c>
      <c r="C376" s="18" t="str">
        <f>IF(ISBLANK(Nomen.complète!J376),"-",Nomen.complète!J376)</f>
        <v>Bottens</v>
      </c>
    </row>
    <row r="377" spans="1:3">
      <c r="A377" s="17">
        <f>IF(ISBLANK(Nomen.complète!H377),"",Nomen.complète!H377)</f>
        <v>4273</v>
      </c>
      <c r="B377" s="130">
        <f>IF(ISBLANK(Nomen.complète!I377),"",Nomen.complète!I377)</f>
        <v>11845</v>
      </c>
      <c r="C377" s="18" t="str">
        <f>IF(ISBLANK(Nomen.complète!J377),"-",Nomen.complète!J377)</f>
        <v>Bottenwil</v>
      </c>
    </row>
    <row r="378" spans="1:3">
      <c r="A378" s="17">
        <f>IF(ISBLANK(Nomen.complète!H378),"",Nomen.complète!H378)</f>
        <v>2123</v>
      </c>
      <c r="B378" s="130">
        <f>IF(ISBLANK(Nomen.complète!I378),"",Nomen.complète!I378)</f>
        <v>14530</v>
      </c>
      <c r="C378" s="18" t="str">
        <f>IF(ISBLANK(Nomen.complète!J378),"-",Nomen.complète!J378)</f>
        <v>Botterens</v>
      </c>
    </row>
    <row r="379" spans="1:3">
      <c r="A379" s="17">
        <f>IF(ISBLANK(Nomen.complète!H379),"",Nomen.complète!H379)</f>
        <v>4643</v>
      </c>
      <c r="B379" s="130">
        <f>IF(ISBLANK(Nomen.complète!I379),"",Nomen.complète!I379)</f>
        <v>15425</v>
      </c>
      <c r="C379" s="18" t="str">
        <f>IF(ISBLANK(Nomen.complète!J379),"-",Nomen.complète!J379)</f>
        <v>Bottighofen</v>
      </c>
    </row>
    <row r="380" spans="1:3">
      <c r="A380" s="17">
        <f>IF(ISBLANK(Nomen.complète!H380),"",Nomen.complète!H380)</f>
        <v>2767</v>
      </c>
      <c r="B380" s="130">
        <f>IF(ISBLANK(Nomen.complète!I380),"",Nomen.complète!I380)</f>
        <v>13830</v>
      </c>
      <c r="C380" s="18" t="str">
        <f>IF(ISBLANK(Nomen.complète!J380),"-",Nomen.complète!J380)</f>
        <v>Bottmingen</v>
      </c>
    </row>
    <row r="381" spans="1:3">
      <c r="A381" s="17" t="str">
        <f>IF(ISBLANK(Nomen.complète!H381),"",Nomen.complète!H381)</f>
        <v/>
      </c>
      <c r="B381" s="130">
        <f>IF(ISBLANK(Nomen.complète!I381),"",Nomen.complète!I381)</f>
        <v>11841</v>
      </c>
      <c r="C381" s="18" t="str">
        <f>IF(ISBLANK(Nomen.complète!J381),"-",Nomen.complète!J381)</f>
        <v>Boudevilliers</v>
      </c>
    </row>
    <row r="382" spans="1:3">
      <c r="A382" s="17">
        <f>IF(ISBLANK(Nomen.complète!H382),"",Nomen.complète!H382)</f>
        <v>6404</v>
      </c>
      <c r="B382" s="130">
        <f>IF(ISBLANK(Nomen.complète!I382),"",Nomen.complète!I382)</f>
        <v>16089</v>
      </c>
      <c r="C382" s="18" t="str">
        <f>IF(ISBLANK(Nomen.complète!J382),"-",Nomen.complète!J382)</f>
        <v>Boudry</v>
      </c>
    </row>
    <row r="383" spans="1:3">
      <c r="A383" s="17" t="str">
        <f>IF(ISBLANK(Nomen.complète!H383),"",Nomen.complète!H383)</f>
        <v/>
      </c>
      <c r="B383" s="130">
        <f>IF(ISBLANK(Nomen.complète!I383),"",Nomen.complète!I383)</f>
        <v>16568</v>
      </c>
      <c r="C383" s="18" t="str">
        <f>IF(ISBLANK(Nomen.complète!J383),"-",Nomen.complète!J383)</f>
        <v>Bougy</v>
      </c>
    </row>
    <row r="384" spans="1:3">
      <c r="A384" s="17">
        <f>IF(ISBLANK(Nomen.complète!H384),"",Nomen.complète!H384)</f>
        <v>5426</v>
      </c>
      <c r="B384" s="130">
        <f>IF(ISBLANK(Nomen.complète!I384),"",Nomen.complète!I384)</f>
        <v>14764</v>
      </c>
      <c r="C384" s="18" t="str">
        <f>IF(ISBLANK(Nomen.complète!J384),"-",Nomen.complète!J384)</f>
        <v>Bougy-Villars</v>
      </c>
    </row>
    <row r="385" spans="1:3">
      <c r="A385" s="17">
        <f>IF(ISBLANK(Nomen.complète!H385),"",Nomen.complète!H385)</f>
        <v>5661</v>
      </c>
      <c r="B385" s="130">
        <f>IF(ISBLANK(Nomen.complète!I385),"",Nomen.complète!I385)</f>
        <v>14767</v>
      </c>
      <c r="C385" s="18" t="str">
        <f>IF(ISBLANK(Nomen.complète!J385),"-",Nomen.complète!J385)</f>
        <v>Boulens</v>
      </c>
    </row>
    <row r="386" spans="1:3">
      <c r="A386" s="17" t="str">
        <f>IF(ISBLANK(Nomen.complète!H386),"",Nomen.complète!H386)</f>
        <v/>
      </c>
      <c r="B386" s="130">
        <f>IF(ISBLANK(Nomen.complète!I386),"",Nomen.complète!I386)</f>
        <v>11836</v>
      </c>
      <c r="C386" s="18" t="str">
        <f>IF(ISBLANK(Nomen.complète!J386),"-",Nomen.complète!J386)</f>
        <v>Bouloz</v>
      </c>
    </row>
    <row r="387" spans="1:3">
      <c r="A387" s="17">
        <f>IF(ISBLANK(Nomen.complète!H387),"",Nomen.complète!H387)</f>
        <v>6032</v>
      </c>
      <c r="B387" s="130">
        <f>IF(ISBLANK(Nomen.complète!I387),"",Nomen.complète!I387)</f>
        <v>11846</v>
      </c>
      <c r="C387" s="18" t="str">
        <f>IF(ISBLANK(Nomen.complète!J387),"-",Nomen.complète!J387)</f>
        <v>Bourg-Saint-Pierre</v>
      </c>
    </row>
    <row r="388" spans="1:3">
      <c r="A388" s="17">
        <f>IF(ISBLANK(Nomen.complète!H388),"",Nomen.complète!H388)</f>
        <v>5613</v>
      </c>
      <c r="B388" s="130">
        <f>IF(ISBLANK(Nomen.complète!I388),"",Nomen.complète!I388)</f>
        <v>15493</v>
      </c>
      <c r="C388" s="18" t="str">
        <f>IF(ISBLANK(Nomen.complète!J388),"-",Nomen.complète!J388)</f>
        <v>Bourg-en-Lavaux</v>
      </c>
    </row>
    <row r="389" spans="1:3">
      <c r="A389" s="17">
        <f>IF(ISBLANK(Nomen.complète!H389),"",Nomen.complète!H389)</f>
        <v>5472</v>
      </c>
      <c r="B389" s="130">
        <f>IF(ISBLANK(Nomen.complète!I389),"",Nomen.complète!I389)</f>
        <v>14766</v>
      </c>
      <c r="C389" s="18" t="str">
        <f>IF(ISBLANK(Nomen.complète!J389),"-",Nomen.complète!J389)</f>
        <v>Bournens</v>
      </c>
    </row>
    <row r="390" spans="1:3">
      <c r="A390" s="17">
        <f>IF(ISBLANK(Nomen.complète!H390),"",Nomen.complète!H390)</f>
        <v>6703</v>
      </c>
      <c r="B390" s="130">
        <f>IF(ISBLANK(Nomen.complète!I390),"",Nomen.complète!I390)</f>
        <v>13274</v>
      </c>
      <c r="C390" s="18" t="str">
        <f>IF(ISBLANK(Nomen.complète!J390),"-",Nomen.complète!J390)</f>
        <v>Bourrignon</v>
      </c>
    </row>
    <row r="391" spans="1:3">
      <c r="A391" s="17">
        <f>IF(ISBLANK(Nomen.complète!H391),"",Nomen.complète!H391)</f>
        <v>5473</v>
      </c>
      <c r="B391" s="130">
        <f>IF(ISBLANK(Nomen.complète!I391),"",Nomen.complète!I391)</f>
        <v>14765</v>
      </c>
      <c r="C391" s="18" t="str">
        <f>IF(ISBLANK(Nomen.complète!J391),"-",Nomen.complète!J391)</f>
        <v>Boussens</v>
      </c>
    </row>
    <row r="392" spans="1:3">
      <c r="A392" s="17" t="str">
        <f>IF(ISBLANK(Nomen.complète!H392),"",Nomen.complète!H392)</f>
        <v/>
      </c>
      <c r="B392" s="130">
        <f>IF(ISBLANK(Nomen.complète!I392),"",Nomen.complète!I392)</f>
        <v>11849</v>
      </c>
      <c r="C392" s="18" t="str">
        <f>IF(ISBLANK(Nomen.complète!J392),"-",Nomen.complète!J392)</f>
        <v>Boveresse</v>
      </c>
    </row>
    <row r="393" spans="1:3">
      <c r="A393" s="17">
        <f>IF(ISBLANK(Nomen.complète!H393),"",Nomen.complète!H393)</f>
        <v>6131</v>
      </c>
      <c r="B393" s="130">
        <f>IF(ISBLANK(Nomen.complète!I393),"",Nomen.complète!I393)</f>
        <v>11850</v>
      </c>
      <c r="C393" s="18" t="str">
        <f>IF(ISBLANK(Nomen.complète!J393),"-",Nomen.complète!J393)</f>
        <v>Bovernier</v>
      </c>
    </row>
    <row r="394" spans="1:3">
      <c r="A394" s="17">
        <f>IF(ISBLANK(Nomen.complète!H394),"",Nomen.complète!H394)</f>
        <v>605</v>
      </c>
      <c r="B394" s="130">
        <f>IF(ISBLANK(Nomen.complète!I394),"",Nomen.complète!I394)</f>
        <v>15170</v>
      </c>
      <c r="C394" s="18" t="str">
        <f>IF(ISBLANK(Nomen.complète!J394),"-",Nomen.complète!J394)</f>
        <v>Bowil</v>
      </c>
    </row>
    <row r="395" spans="1:3">
      <c r="A395" s="17">
        <f>IF(ISBLANK(Nomen.complète!H395),"",Nomen.complète!H395)</f>
        <v>6702</v>
      </c>
      <c r="B395" s="130">
        <f>IF(ISBLANK(Nomen.complète!I395),"",Nomen.complète!I395)</f>
        <v>13273</v>
      </c>
      <c r="C395" s="18" t="str">
        <f>IF(ISBLANK(Nomen.complète!J395),"-",Nomen.complète!J395)</f>
        <v>Boécourt</v>
      </c>
    </row>
    <row r="396" spans="1:3">
      <c r="A396" s="17" t="str">
        <f>IF(ISBLANK(Nomen.complète!H396),"",Nomen.complète!H396)</f>
        <v/>
      </c>
      <c r="B396" s="130">
        <f>IF(ISBLANK(Nomen.complète!I396),"",Nomen.complète!I396)</f>
        <v>10123</v>
      </c>
      <c r="C396" s="18" t="str">
        <f>IF(ISBLANK(Nomen.complète!J396),"-",Nomen.complète!J396)</f>
        <v>Braggio</v>
      </c>
    </row>
    <row r="397" spans="1:3">
      <c r="A397" s="17" t="str">
        <f>IF(ISBLANK(Nomen.complète!H397),"",Nomen.complète!H397)</f>
        <v/>
      </c>
      <c r="B397" s="130">
        <f>IF(ISBLANK(Nomen.complète!I397),"",Nomen.complète!I397)</f>
        <v>11265</v>
      </c>
      <c r="C397" s="18" t="str">
        <f>IF(ISBLANK(Nomen.complète!J397),"-",Nomen.complète!J397)</f>
        <v>Bramois</v>
      </c>
    </row>
    <row r="398" spans="1:3">
      <c r="A398" s="17" t="str">
        <f>IF(ISBLANK(Nomen.complète!H398),"",Nomen.complète!H398)</f>
        <v/>
      </c>
      <c r="B398" s="130">
        <f>IF(ISBLANK(Nomen.complète!I398),"",Nomen.complète!I398)</f>
        <v>11828</v>
      </c>
      <c r="C398" s="18" t="str">
        <f>IF(ISBLANK(Nomen.complète!J398),"-",Nomen.complète!J398)</f>
        <v>Bratsch</v>
      </c>
    </row>
    <row r="399" spans="1:3">
      <c r="A399" s="17">
        <f>IF(ISBLANK(Nomen.complète!H399),"",Nomen.complète!H399)</f>
        <v>4723</v>
      </c>
      <c r="B399" s="130">
        <f>IF(ISBLANK(Nomen.complète!I399),"",Nomen.complète!I399)</f>
        <v>15470</v>
      </c>
      <c r="C399" s="18" t="str">
        <f>IF(ISBLANK(Nomen.complète!J399),"-",Nomen.complète!J399)</f>
        <v>Braunau</v>
      </c>
    </row>
    <row r="400" spans="1:3">
      <c r="A400" s="17" t="str">
        <f>IF(ISBLANK(Nomen.complète!H400),"",Nomen.complète!H400)</f>
        <v/>
      </c>
      <c r="B400" s="130">
        <f>IF(ISBLANK(Nomen.complète!I400),"",Nomen.complète!I400)</f>
        <v>11843</v>
      </c>
      <c r="C400" s="18" t="str">
        <f>IF(ISBLANK(Nomen.complète!J400),"-",Nomen.complète!J400)</f>
        <v>Braunwald</v>
      </c>
    </row>
    <row r="401" spans="1:3">
      <c r="A401" s="17" t="str">
        <f>IF(ISBLANK(Nomen.complète!H401),"",Nomen.complète!H401)</f>
        <v/>
      </c>
      <c r="B401" s="130">
        <f>IF(ISBLANK(Nomen.complète!I401),"",Nomen.complète!I401)</f>
        <v>16265</v>
      </c>
      <c r="C401" s="18" t="str">
        <f>IF(ISBLANK(Nomen.complète!J401),"-",Nomen.complète!J401)</f>
        <v>Brechershäusern</v>
      </c>
    </row>
    <row r="402" spans="1:3">
      <c r="A402" s="17">
        <f>IF(ISBLANK(Nomen.complète!H402),"",Nomen.complète!H402)</f>
        <v>3792</v>
      </c>
      <c r="B402" s="130">
        <f>IF(ISBLANK(Nomen.complète!I402),"",Nomen.complète!I402)</f>
        <v>16052</v>
      </c>
      <c r="C402" s="18" t="str">
        <f>IF(ISBLANK(Nomen.complète!J402),"-",Nomen.complète!J402)</f>
        <v>Bregaglia</v>
      </c>
    </row>
    <row r="403" spans="1:3">
      <c r="A403" s="17" t="str">
        <f>IF(ISBLANK(Nomen.complète!H403),"",Nomen.complète!H403)</f>
        <v/>
      </c>
      <c r="B403" s="130">
        <f>IF(ISBLANK(Nomen.complète!I403),"",Nomen.complète!I403)</f>
        <v>11821</v>
      </c>
      <c r="C403" s="18" t="str">
        <f>IF(ISBLANK(Nomen.complète!J403),"-",Nomen.complète!J403)</f>
        <v>Breganzona</v>
      </c>
    </row>
    <row r="404" spans="1:3">
      <c r="A404" s="17">
        <f>IF(ISBLANK(Nomen.complète!H404),"",Nomen.complète!H404)</f>
        <v>5269</v>
      </c>
      <c r="B404" s="130">
        <f>IF(ISBLANK(Nomen.complète!I404),"",Nomen.complète!I404)</f>
        <v>14974</v>
      </c>
      <c r="C404" s="18" t="str">
        <f>IF(ISBLANK(Nomen.complète!J404),"-",Nomen.complète!J404)</f>
        <v>Breggia</v>
      </c>
    </row>
    <row r="405" spans="1:3">
      <c r="A405" s="17">
        <f>IF(ISBLANK(Nomen.complète!H405),"",Nomen.complète!H405)</f>
        <v>3981</v>
      </c>
      <c r="B405" s="130">
        <f>IF(ISBLANK(Nomen.complète!I405),"",Nomen.complète!I405)</f>
        <v>16086</v>
      </c>
      <c r="C405" s="18" t="str">
        <f>IF(ISBLANK(Nomen.complète!J405),"-",Nomen.complète!J405)</f>
        <v>Breil/Brigels</v>
      </c>
    </row>
    <row r="406" spans="1:3">
      <c r="A406" s="17">
        <f>IF(ISBLANK(Nomen.complète!H406),"",Nomen.complète!H406)</f>
        <v>2613</v>
      </c>
      <c r="B406" s="130">
        <f>IF(ISBLANK(Nomen.complète!I406),"",Nomen.complète!I406)</f>
        <v>11822</v>
      </c>
      <c r="C406" s="18" t="str">
        <f>IF(ISBLANK(Nomen.complète!J406),"-",Nomen.complète!J406)</f>
        <v>Breitenbach</v>
      </c>
    </row>
    <row r="407" spans="1:3">
      <c r="A407" s="17">
        <f>IF(ISBLANK(Nomen.complète!H407),"",Nomen.complète!H407)</f>
        <v>5622</v>
      </c>
      <c r="B407" s="130">
        <f>IF(ISBLANK(Nomen.complète!I407),"",Nomen.complète!I407)</f>
        <v>14770</v>
      </c>
      <c r="C407" s="18" t="str">
        <f>IF(ISBLANK(Nomen.complète!J407),"-",Nomen.complète!J407)</f>
        <v>Bremblens</v>
      </c>
    </row>
    <row r="408" spans="1:3">
      <c r="A408" s="17">
        <f>IF(ISBLANK(Nomen.complète!H408),"",Nomen.complète!H408)</f>
        <v>4063</v>
      </c>
      <c r="B408" s="130">
        <f>IF(ISBLANK(Nomen.complète!I408),"",Nomen.complète!I408)</f>
        <v>15644</v>
      </c>
      <c r="C408" s="18" t="str">
        <f>IF(ISBLANK(Nomen.complète!J408),"-",Nomen.complète!J408)</f>
        <v>Bremgarten (AG)</v>
      </c>
    </row>
    <row r="409" spans="1:3">
      <c r="A409" s="17" t="str">
        <f>IF(ISBLANK(Nomen.complète!H409),"",Nomen.complète!H409)</f>
        <v/>
      </c>
      <c r="B409" s="130">
        <f>IF(ISBLANK(Nomen.complète!I409),"",Nomen.complète!I409)</f>
        <v>16249</v>
      </c>
      <c r="C409" s="18" t="str">
        <f>IF(ISBLANK(Nomen.complète!J409),"-",Nomen.complète!J409)</f>
        <v>Bremgarten Herrschaft</v>
      </c>
    </row>
    <row r="410" spans="1:3">
      <c r="A410" s="17" t="str">
        <f>IF(ISBLANK(Nomen.complète!H410),"",Nomen.complète!H410)</f>
        <v/>
      </c>
      <c r="B410" s="130">
        <f>IF(ISBLANK(Nomen.complète!I410),"",Nomen.complète!I410)</f>
        <v>16251</v>
      </c>
      <c r="C410" s="18" t="str">
        <f>IF(ISBLANK(Nomen.complète!J410),"-",Nomen.complète!J410)</f>
        <v>Bremgarten Stadtgericht</v>
      </c>
    </row>
    <row r="411" spans="1:3">
      <c r="A411" s="17">
        <f>IF(ISBLANK(Nomen.complète!H411),"",Nomen.complète!H411)</f>
        <v>353</v>
      </c>
      <c r="B411" s="130">
        <f>IF(ISBLANK(Nomen.complète!I411),"",Nomen.complète!I411)</f>
        <v>15031</v>
      </c>
      <c r="C411" s="18" t="str">
        <f>IF(ISBLANK(Nomen.complète!J411),"-",Nomen.complète!J411)</f>
        <v>Bremgarten bei Bern</v>
      </c>
    </row>
    <row r="412" spans="1:3">
      <c r="A412" s="17" t="str">
        <f>IF(ISBLANK(Nomen.complète!H412),"",Nomen.complète!H412)</f>
        <v/>
      </c>
      <c r="B412" s="130">
        <f>IF(ISBLANK(Nomen.complète!I412),"",Nomen.complète!I412)</f>
        <v>11835</v>
      </c>
      <c r="C412" s="18" t="str">
        <f>IF(ISBLANK(Nomen.complète!J412),"-",Nomen.complète!J412)</f>
        <v>Brenles</v>
      </c>
    </row>
    <row r="413" spans="1:3">
      <c r="A413" s="17" t="str">
        <f>IF(ISBLANK(Nomen.complète!H413),"",Nomen.complète!H413)</f>
        <v/>
      </c>
      <c r="B413" s="130">
        <f>IF(ISBLANK(Nomen.complète!I413),"",Nomen.complète!I413)</f>
        <v>11827</v>
      </c>
      <c r="C413" s="18" t="str">
        <f>IF(ISBLANK(Nomen.complète!J413),"-",Nomen.complète!J413)</f>
        <v>Breno</v>
      </c>
    </row>
    <row r="414" spans="1:3">
      <c r="A414" s="17">
        <f>IF(ISBLANK(Nomen.complète!H414),"",Nomen.complète!H414)</f>
        <v>606</v>
      </c>
      <c r="B414" s="130">
        <f>IF(ISBLANK(Nomen.complète!I414),"",Nomen.complète!I414)</f>
        <v>15171</v>
      </c>
      <c r="C414" s="18" t="str">
        <f>IF(ISBLANK(Nomen.complète!J414),"-",Nomen.complète!J414)</f>
        <v>Brenzikofen</v>
      </c>
    </row>
    <row r="415" spans="1:3">
      <c r="A415" s="17" t="str">
        <f>IF(ISBLANK(Nomen.complète!H415),"",Nomen.complète!H415)</f>
        <v/>
      </c>
      <c r="B415" s="130">
        <f>IF(ISBLANK(Nomen.complète!I415),"",Nomen.complète!I415)</f>
        <v>10951</v>
      </c>
      <c r="C415" s="18" t="str">
        <f>IF(ISBLANK(Nomen.complète!J415),"-",Nomen.complète!J415)</f>
        <v>Bressaucourt</v>
      </c>
    </row>
    <row r="416" spans="1:3">
      <c r="A416" s="17">
        <f>IF(ISBLANK(Nomen.complète!H416),"",Nomen.complète!H416)</f>
        <v>5515</v>
      </c>
      <c r="B416" s="130">
        <f>IF(ISBLANK(Nomen.complète!I416),"",Nomen.complète!I416)</f>
        <v>14772</v>
      </c>
      <c r="C416" s="18" t="str">
        <f>IF(ISBLANK(Nomen.complète!J416),"-",Nomen.complète!J416)</f>
        <v>Bretigny-sur-Morrens</v>
      </c>
    </row>
    <row r="417" spans="1:3">
      <c r="A417" s="17">
        <f>IF(ISBLANK(Nomen.complète!H417),"",Nomen.complète!H417)</f>
        <v>5748</v>
      </c>
      <c r="B417" s="130">
        <f>IF(ISBLANK(Nomen.complète!I417),"",Nomen.complète!I417)</f>
        <v>14769</v>
      </c>
      <c r="C417" s="18" t="str">
        <f>IF(ISBLANK(Nomen.complète!J417),"-",Nomen.complète!J417)</f>
        <v>Bretonnières</v>
      </c>
    </row>
    <row r="418" spans="1:3">
      <c r="A418" s="17">
        <f>IF(ISBLANK(Nomen.complète!H418),"",Nomen.complète!H418)</f>
        <v>2883</v>
      </c>
      <c r="B418" s="130">
        <f>IF(ISBLANK(Nomen.complète!I418),"",Nomen.complète!I418)</f>
        <v>13811</v>
      </c>
      <c r="C418" s="18" t="str">
        <f>IF(ISBLANK(Nomen.complète!J418),"-",Nomen.complète!J418)</f>
        <v>Bretzwil</v>
      </c>
    </row>
    <row r="419" spans="1:3">
      <c r="A419" s="17">
        <f>IF(ISBLANK(Nomen.complète!H419),"",Nomen.complète!H419)</f>
        <v>573</v>
      </c>
      <c r="B419" s="130">
        <f>IF(ISBLANK(Nomen.complète!I419),"",Nomen.complète!I419)</f>
        <v>15146</v>
      </c>
      <c r="C419" s="18" t="str">
        <f>IF(ISBLANK(Nomen.complète!J419),"-",Nomen.complète!J419)</f>
        <v>Brienz (BE)</v>
      </c>
    </row>
    <row r="420" spans="1:3">
      <c r="A420" s="17" t="str">
        <f>IF(ISBLANK(Nomen.complète!H420),"",Nomen.complète!H420)</f>
        <v/>
      </c>
      <c r="B420" s="130">
        <f>IF(ISBLANK(Nomen.complète!I420),"",Nomen.complète!I420)</f>
        <v>11830</v>
      </c>
      <c r="C420" s="18" t="str">
        <f>IF(ISBLANK(Nomen.complète!J420),"-",Nomen.complète!J420)</f>
        <v>Brienz (GR)</v>
      </c>
    </row>
    <row r="421" spans="1:3">
      <c r="A421" s="17" t="str">
        <f>IF(ISBLANK(Nomen.complète!H421),"",Nomen.complète!H421)</f>
        <v/>
      </c>
      <c r="B421" s="130">
        <f>IF(ISBLANK(Nomen.complète!I421),"",Nomen.complète!I421)</f>
        <v>16262</v>
      </c>
      <c r="C421" s="18" t="str">
        <f>IF(ISBLANK(Nomen.complète!J421),"-",Nomen.complète!J421)</f>
        <v>Brienz-Surava</v>
      </c>
    </row>
    <row r="422" spans="1:3">
      <c r="A422" s="17" t="str">
        <f>IF(ISBLANK(Nomen.complète!H422),"",Nomen.complète!H422)</f>
        <v/>
      </c>
      <c r="B422" s="130">
        <f>IF(ISBLANK(Nomen.complète!I422),"",Nomen.complète!I422)</f>
        <v>14088</v>
      </c>
      <c r="C422" s="18" t="str">
        <f>IF(ISBLANK(Nomen.complète!J422),"-",Nomen.complète!J422)</f>
        <v>Brienz/Brinzauls</v>
      </c>
    </row>
    <row r="423" spans="1:3">
      <c r="A423" s="17">
        <f>IF(ISBLANK(Nomen.complète!H423),"",Nomen.complète!H423)</f>
        <v>574</v>
      </c>
      <c r="B423" s="130">
        <f>IF(ISBLANK(Nomen.complète!I423),"",Nomen.complète!I423)</f>
        <v>15147</v>
      </c>
      <c r="C423" s="18" t="str">
        <f>IF(ISBLANK(Nomen.complète!J423),"-",Nomen.complète!J423)</f>
        <v>Brienzwiler</v>
      </c>
    </row>
    <row r="424" spans="1:3">
      <c r="A424" s="17" t="str">
        <f>IF(ISBLANK(Nomen.complète!H424),"",Nomen.complète!H424)</f>
        <v/>
      </c>
      <c r="B424" s="130">
        <f>IF(ISBLANK(Nomen.complète!I424),"",Nomen.complète!I424)</f>
        <v>11217</v>
      </c>
      <c r="C424" s="18" t="str">
        <f>IF(ISBLANK(Nomen.complète!J424),"-",Nomen.complète!J424)</f>
        <v>Brig</v>
      </c>
    </row>
    <row r="425" spans="1:3">
      <c r="A425" s="17">
        <f>IF(ISBLANK(Nomen.complète!H425),"",Nomen.complète!H425)</f>
        <v>6002</v>
      </c>
      <c r="B425" s="130">
        <f>IF(ISBLANK(Nomen.complète!I425),"",Nomen.complète!I425)</f>
        <v>13228</v>
      </c>
      <c r="C425" s="18" t="str">
        <f>IF(ISBLANK(Nomen.complète!J425),"-",Nomen.complète!J425)</f>
        <v>Brig-Glis</v>
      </c>
    </row>
    <row r="426" spans="1:3">
      <c r="A426" s="17" t="str">
        <f>IF(ISBLANK(Nomen.complète!H426),"",Nomen.complète!H426)</f>
        <v/>
      </c>
      <c r="B426" s="130">
        <f>IF(ISBLANK(Nomen.complète!I426),"",Nomen.complète!I426)</f>
        <v>16520</v>
      </c>
      <c r="C426" s="18" t="str">
        <f>IF(ISBLANK(Nomen.complète!J426),"-",Nomen.complète!J426)</f>
        <v>Brigels</v>
      </c>
    </row>
    <row r="427" spans="1:3">
      <c r="A427" s="17" t="str">
        <f>IF(ISBLANK(Nomen.complète!H427),"",Nomen.complète!H427)</f>
        <v/>
      </c>
      <c r="B427" s="130">
        <f>IF(ISBLANK(Nomen.complète!I427),"",Nomen.complète!I427)</f>
        <v>11218</v>
      </c>
      <c r="C427" s="18" t="str">
        <f>IF(ISBLANK(Nomen.complète!J427),"-",Nomen.complète!J427)</f>
        <v>Brigerbad</v>
      </c>
    </row>
    <row r="428" spans="1:3">
      <c r="A428" s="17" t="str">
        <f>IF(ISBLANK(Nomen.complète!H428),"",Nomen.complète!H428)</f>
        <v/>
      </c>
      <c r="B428" s="130">
        <f>IF(ISBLANK(Nomen.complète!I428),"",Nomen.complète!I428)</f>
        <v>16145</v>
      </c>
      <c r="C428" s="18" t="str">
        <f>IF(ISBLANK(Nomen.complète!J428),"-",Nomen.complète!J428)</f>
        <v>Brione (Verzasca)</v>
      </c>
    </row>
    <row r="429" spans="1:3">
      <c r="A429" s="17">
        <f>IF(ISBLANK(Nomen.complète!H429),"",Nomen.complète!H429)</f>
        <v>5096</v>
      </c>
      <c r="B429" s="130">
        <f>IF(ISBLANK(Nomen.complète!I429),"",Nomen.complète!I429)</f>
        <v>11832</v>
      </c>
      <c r="C429" s="18" t="str">
        <f>IF(ISBLANK(Nomen.complète!J429),"-",Nomen.complète!J429)</f>
        <v>Brione sopra Minusio</v>
      </c>
    </row>
    <row r="430" spans="1:3">
      <c r="A430" s="17">
        <f>IF(ISBLANK(Nomen.complète!H430),"",Nomen.complète!H430)</f>
        <v>2782</v>
      </c>
      <c r="B430" s="130">
        <f>IF(ISBLANK(Nomen.complète!I430),"",Nomen.complète!I430)</f>
        <v>13840</v>
      </c>
      <c r="C430" s="18" t="str">
        <f>IF(ISBLANK(Nomen.complète!J430),"-",Nomen.complète!J430)</f>
        <v>Brislach</v>
      </c>
    </row>
    <row r="431" spans="1:3">
      <c r="A431" s="17">
        <f>IF(ISBLANK(Nomen.complète!H431),"",Nomen.complète!H431)</f>
        <v>5097</v>
      </c>
      <c r="B431" s="130">
        <f>IF(ISBLANK(Nomen.complète!I431),"",Nomen.complète!I431)</f>
        <v>11833</v>
      </c>
      <c r="C431" s="18" t="str">
        <f>IF(ISBLANK(Nomen.complète!J431),"-",Nomen.complète!J431)</f>
        <v>Brissago</v>
      </c>
    </row>
    <row r="432" spans="1:3">
      <c r="A432" s="17">
        <f>IF(ISBLANK(Nomen.complète!H432),"",Nomen.complète!H432)</f>
        <v>4274</v>
      </c>
      <c r="B432" s="130">
        <f>IF(ISBLANK(Nomen.complète!I432),"",Nomen.complète!I432)</f>
        <v>11636</v>
      </c>
      <c r="C432" s="18" t="str">
        <f>IF(ISBLANK(Nomen.complète!J432),"-",Nomen.complète!J432)</f>
        <v>Brittnau</v>
      </c>
    </row>
    <row r="433" spans="1:3">
      <c r="A433" s="17">
        <f>IF(ISBLANK(Nomen.complète!H433),"",Nomen.complète!H433)</f>
        <v>2124</v>
      </c>
      <c r="B433" s="130">
        <f>IF(ISBLANK(Nomen.complète!I433),"",Nomen.complète!I433)</f>
        <v>11871</v>
      </c>
      <c r="C433" s="18" t="str">
        <f>IF(ISBLANK(Nomen.complète!J433),"-",Nomen.complète!J433)</f>
        <v>Broc</v>
      </c>
    </row>
    <row r="434" spans="1:3">
      <c r="A434" s="17" t="str">
        <f>IF(ISBLANK(Nomen.complète!H434),"",Nomen.complète!H434)</f>
        <v/>
      </c>
      <c r="B434" s="130">
        <f>IF(ISBLANK(Nomen.complète!I434),"",Nomen.complète!I434)</f>
        <v>11669</v>
      </c>
      <c r="C434" s="18" t="str">
        <f>IF(ISBLANK(Nomen.complète!J434),"-",Nomen.complète!J434)</f>
        <v>Broglio</v>
      </c>
    </row>
    <row r="435" spans="1:3">
      <c r="A435" s="17" t="str">
        <f>IF(ISBLANK(Nomen.complète!H435),"",Nomen.complète!H435)</f>
        <v/>
      </c>
      <c r="B435" s="130">
        <f>IF(ISBLANK(Nomen.complète!I435),"",Nomen.complète!I435)</f>
        <v>10026</v>
      </c>
      <c r="C435" s="18" t="str">
        <f>IF(ISBLANK(Nomen.complète!J435),"-",Nomen.complète!J435)</f>
        <v>Bronschhofen</v>
      </c>
    </row>
    <row r="436" spans="1:3">
      <c r="A436" s="17" t="str">
        <f>IF(ISBLANK(Nomen.complète!H436),"",Nomen.complète!H436)</f>
        <v/>
      </c>
      <c r="B436" s="130">
        <f>IF(ISBLANK(Nomen.complète!I436),"",Nomen.complète!I436)</f>
        <v>11468</v>
      </c>
      <c r="C436" s="18" t="str">
        <f>IF(ISBLANK(Nomen.complète!J436),"-",Nomen.complète!J436)</f>
        <v>Brontallo</v>
      </c>
    </row>
    <row r="437" spans="1:3">
      <c r="A437" s="17" t="str">
        <f>IF(ISBLANK(Nomen.complète!H437),"",Nomen.complète!H437)</f>
        <v/>
      </c>
      <c r="B437" s="130">
        <f>IF(ISBLANK(Nomen.complète!I437),"",Nomen.complète!I437)</f>
        <v>11469</v>
      </c>
      <c r="C437" s="18" t="str">
        <f>IF(ISBLANK(Nomen.complète!J437),"-",Nomen.complète!J437)</f>
        <v>Brot-Dessous</v>
      </c>
    </row>
    <row r="438" spans="1:3">
      <c r="A438" s="17" t="str">
        <f>IF(ISBLANK(Nomen.complète!H438),"",Nomen.complète!H438)</f>
        <v/>
      </c>
      <c r="B438" s="130">
        <f>IF(ISBLANK(Nomen.complète!I438),"",Nomen.complète!I438)</f>
        <v>16239</v>
      </c>
      <c r="C438" s="18" t="str">
        <f>IF(ISBLANK(Nomen.complète!J438),"-",Nomen.complète!J438)</f>
        <v>Brot-Dessus</v>
      </c>
    </row>
    <row r="439" spans="1:3">
      <c r="A439" s="17">
        <f>IF(ISBLANK(Nomen.complète!H439),"",Nomen.complète!H439)</f>
        <v>6433</v>
      </c>
      <c r="B439" s="130">
        <f>IF(ISBLANK(Nomen.complète!I439),"",Nomen.complète!I439)</f>
        <v>16100</v>
      </c>
      <c r="C439" s="18" t="str">
        <f>IF(ISBLANK(Nomen.complète!J439),"-",Nomen.complète!J439)</f>
        <v>Brot-Plamboz</v>
      </c>
    </row>
    <row r="440" spans="1:3">
      <c r="A440" s="17">
        <f>IF(ISBLANK(Nomen.complète!H440),"",Nomen.complète!H440)</f>
        <v>4095</v>
      </c>
      <c r="B440" s="130">
        <f>IF(ISBLANK(Nomen.complète!I440),"",Nomen.complète!I440)</f>
        <v>16135</v>
      </c>
      <c r="C440" s="18" t="str">
        <f>IF(ISBLANK(Nomen.complète!J440),"-",Nomen.complète!J440)</f>
        <v>Brugg</v>
      </c>
    </row>
    <row r="441" spans="1:3">
      <c r="A441" s="17">
        <f>IF(ISBLANK(Nomen.complète!H441),"",Nomen.complète!H441)</f>
        <v>4193</v>
      </c>
      <c r="B441" s="130">
        <f>IF(ISBLANK(Nomen.complète!I441),"",Nomen.complète!I441)</f>
        <v>11472</v>
      </c>
      <c r="C441" s="18" t="str">
        <f>IF(ISBLANK(Nomen.complète!J441),"-",Nomen.complète!J441)</f>
        <v>Brunegg</v>
      </c>
    </row>
    <row r="442" spans="1:3">
      <c r="A442" s="17" t="str">
        <f>IF(ISBLANK(Nomen.complète!H442),"",Nomen.complète!H442)</f>
        <v/>
      </c>
      <c r="B442" s="130">
        <f>IF(ISBLANK(Nomen.complète!I442),"",Nomen.complète!I442)</f>
        <v>10103</v>
      </c>
      <c r="C442" s="18" t="str">
        <f>IF(ISBLANK(Nomen.complète!J442),"-",Nomen.complète!J442)</f>
        <v>Brunnadern</v>
      </c>
    </row>
    <row r="443" spans="1:3">
      <c r="A443" s="17" t="str">
        <f>IF(ISBLANK(Nomen.complète!H443),"",Nomen.complète!H443)</f>
        <v/>
      </c>
      <c r="B443" s="130">
        <f>IF(ISBLANK(Nomen.complète!I443),"",Nomen.complète!I443)</f>
        <v>11483</v>
      </c>
      <c r="C443" s="18" t="str">
        <f>IF(ISBLANK(Nomen.complète!J443),"-",Nomen.complète!J443)</f>
        <v>Brunnenthal</v>
      </c>
    </row>
    <row r="444" spans="1:3">
      <c r="A444" s="17">
        <f>IF(ISBLANK(Nomen.complète!H444),"",Nomen.complète!H444)</f>
        <v>5160</v>
      </c>
      <c r="B444" s="130">
        <f>IF(ISBLANK(Nomen.complète!I444),"",Nomen.complète!I444)</f>
        <v>11475</v>
      </c>
      <c r="C444" s="18" t="str">
        <f>IF(ISBLANK(Nomen.complète!J444),"-",Nomen.complète!J444)</f>
        <v>Brusino Arsizio</v>
      </c>
    </row>
    <row r="445" spans="1:3">
      <c r="A445" s="17">
        <f>IF(ISBLANK(Nomen.complète!H445),"",Nomen.complète!H445)</f>
        <v>3551</v>
      </c>
      <c r="B445" s="130">
        <f>IF(ISBLANK(Nomen.complète!I445),"",Nomen.complète!I445)</f>
        <v>15967</v>
      </c>
      <c r="C445" s="18" t="str">
        <f>IF(ISBLANK(Nomen.complète!J445),"-",Nomen.complète!J445)</f>
        <v>Brusio</v>
      </c>
    </row>
    <row r="446" spans="1:3">
      <c r="A446" s="17" t="str">
        <f>IF(ISBLANK(Nomen.complète!H446),"",Nomen.complète!H446)</f>
        <v/>
      </c>
      <c r="B446" s="130">
        <f>IF(ISBLANK(Nomen.complète!I446),"",Nomen.complète!I446)</f>
        <v>11477</v>
      </c>
      <c r="C446" s="18" t="str">
        <f>IF(ISBLANK(Nomen.complète!J446),"-",Nomen.complète!J446)</f>
        <v>Bruzella</v>
      </c>
    </row>
    <row r="447" spans="1:3">
      <c r="A447" s="17" t="str">
        <f>IF(ISBLANK(Nomen.complète!H447),"",Nomen.complète!H447)</f>
        <v/>
      </c>
      <c r="B447" s="130">
        <f>IF(ISBLANK(Nomen.complète!I447),"",Nomen.complète!I447)</f>
        <v>16567</v>
      </c>
      <c r="C447" s="18" t="str">
        <f>IF(ISBLANK(Nomen.complète!J447),"-",Nomen.complète!J447)</f>
        <v>Brè</v>
      </c>
    </row>
    <row r="448" spans="1:3">
      <c r="A448" s="17" t="str">
        <f>IF(ISBLANK(Nomen.complète!H448),"",Nomen.complète!H448)</f>
        <v/>
      </c>
      <c r="B448" s="130">
        <f>IF(ISBLANK(Nomen.complète!I448),"",Nomen.complète!I448)</f>
        <v>11176</v>
      </c>
      <c r="C448" s="18" t="str">
        <f>IF(ISBLANK(Nomen.complète!J448),"-",Nomen.complète!J448)</f>
        <v>Brè-Aldesago</v>
      </c>
    </row>
    <row r="449" spans="1:3">
      <c r="A449" s="17" t="str">
        <f>IF(ISBLANK(Nomen.complète!H449),"",Nomen.complète!H449)</f>
        <v/>
      </c>
      <c r="B449" s="130">
        <f>IF(ISBLANK(Nomen.complète!I449),"",Nomen.complète!I449)</f>
        <v>16192</v>
      </c>
      <c r="C449" s="18" t="str">
        <f>IF(ISBLANK(Nomen.complète!J449),"-",Nomen.complète!J449)</f>
        <v>Brétigny-Saint-Barthélemy</v>
      </c>
    </row>
    <row r="450" spans="1:3">
      <c r="A450" s="17">
        <f>IF(ISBLANK(Nomen.complète!H450),"",Nomen.complète!H450)</f>
        <v>733</v>
      </c>
      <c r="B450" s="130">
        <f>IF(ISBLANK(Nomen.complète!I450),"",Nomen.complète!I450)</f>
        <v>15239</v>
      </c>
      <c r="C450" s="18" t="str">
        <f>IF(ISBLANK(Nomen.complète!J450),"-",Nomen.complète!J450)</f>
        <v>Brügg</v>
      </c>
    </row>
    <row r="451" spans="1:3">
      <c r="A451" s="17" t="str">
        <f>IF(ISBLANK(Nomen.complète!H451),"",Nomen.complète!H451)</f>
        <v/>
      </c>
      <c r="B451" s="130">
        <f>IF(ISBLANK(Nomen.complète!I451),"",Nomen.complète!I451)</f>
        <v>11471</v>
      </c>
      <c r="C451" s="18" t="str">
        <f>IF(ISBLANK(Nomen.complète!J451),"-",Nomen.complète!J451)</f>
        <v>Brügglen</v>
      </c>
    </row>
    <row r="452" spans="1:3">
      <c r="A452" s="17">
        <f>IF(ISBLANK(Nomen.complète!H452),"",Nomen.complète!H452)</f>
        <v>2292</v>
      </c>
      <c r="B452" s="130">
        <f>IF(ISBLANK(Nomen.complète!I452),"",Nomen.complète!I452)</f>
        <v>11473</v>
      </c>
      <c r="C452" s="18" t="str">
        <f>IF(ISBLANK(Nomen.complète!J452),"-",Nomen.complète!J452)</f>
        <v>Brünisried</v>
      </c>
    </row>
    <row r="453" spans="1:3">
      <c r="A453" s="17">
        <f>IF(ISBLANK(Nomen.complète!H453),"",Nomen.complète!H453)</f>
        <v>491</v>
      </c>
      <c r="B453" s="130">
        <f>IF(ISBLANK(Nomen.complète!I453),"",Nomen.complète!I453)</f>
        <v>15100</v>
      </c>
      <c r="C453" s="18" t="str">
        <f>IF(ISBLANK(Nomen.complète!J453),"-",Nomen.complète!J453)</f>
        <v>Brüttelen</v>
      </c>
    </row>
    <row r="454" spans="1:3">
      <c r="A454" s="17">
        <f>IF(ISBLANK(Nomen.complète!H454),"",Nomen.complète!H454)</f>
        <v>213</v>
      </c>
      <c r="B454" s="130">
        <f>IF(ISBLANK(Nomen.complète!I454),"",Nomen.complète!I454)</f>
        <v>11467</v>
      </c>
      <c r="C454" s="18" t="str">
        <f>IF(ISBLANK(Nomen.complète!J454),"-",Nomen.complète!J454)</f>
        <v>Brütten</v>
      </c>
    </row>
    <row r="455" spans="1:3">
      <c r="A455" s="17">
        <f>IF(ISBLANK(Nomen.complète!H455),"",Nomen.complète!H455)</f>
        <v>2823</v>
      </c>
      <c r="B455" s="130">
        <f>IF(ISBLANK(Nomen.complète!I455),"",Nomen.complète!I455)</f>
        <v>13768</v>
      </c>
      <c r="C455" s="18" t="str">
        <f>IF(ISBLANK(Nomen.complète!J455),"-",Nomen.complète!J455)</f>
        <v>Bubendorf</v>
      </c>
    </row>
    <row r="456" spans="1:3">
      <c r="A456" s="17">
        <f>IF(ISBLANK(Nomen.complète!H456),"",Nomen.complète!H456)</f>
        <v>112</v>
      </c>
      <c r="B456" s="130">
        <f>IF(ISBLANK(Nomen.complète!I456),"",Nomen.complète!I456)</f>
        <v>11478</v>
      </c>
      <c r="C456" s="18" t="str">
        <f>IF(ISBLANK(Nomen.complète!J456),"-",Nomen.complète!J456)</f>
        <v>Bubikon</v>
      </c>
    </row>
    <row r="457" spans="1:3">
      <c r="A457" s="17">
        <f>IF(ISBLANK(Nomen.complète!H457),"",Nomen.complète!H457)</f>
        <v>2961</v>
      </c>
      <c r="B457" s="130">
        <f>IF(ISBLANK(Nomen.complète!I457),"",Nomen.complète!I457)</f>
        <v>11479</v>
      </c>
      <c r="C457" s="18" t="str">
        <f>IF(ISBLANK(Nomen.complète!J457),"-",Nomen.complète!J457)</f>
        <v>Buch (SH)</v>
      </c>
    </row>
    <row r="458" spans="1:3">
      <c r="A458" s="17">
        <f>IF(ISBLANK(Nomen.complète!H458),"",Nomen.complète!H458)</f>
        <v>24</v>
      </c>
      <c r="B458" s="130">
        <f>IF(ISBLANK(Nomen.complète!I458),"",Nomen.complète!I458)</f>
        <v>15513</v>
      </c>
      <c r="C458" s="18" t="str">
        <f>IF(ISBLANK(Nomen.complète!J458),"-",Nomen.complète!J458)</f>
        <v>Buch am Irchel</v>
      </c>
    </row>
    <row r="459" spans="1:3">
      <c r="A459" s="17" t="str">
        <f>IF(ISBLANK(Nomen.complète!H459),"",Nomen.complète!H459)</f>
        <v/>
      </c>
      <c r="B459" s="130">
        <f>IF(ISBLANK(Nomen.complète!I459),"",Nomen.complète!I459)</f>
        <v>16566</v>
      </c>
      <c r="C459" s="18" t="str">
        <f>IF(ISBLANK(Nomen.complète!J459),"-",Nomen.complète!J459)</f>
        <v>Buch bei Affeltrangen</v>
      </c>
    </row>
    <row r="460" spans="1:3">
      <c r="A460" s="17" t="str">
        <f>IF(ISBLANK(Nomen.complète!H460),"",Nomen.complète!H460)</f>
        <v/>
      </c>
      <c r="B460" s="130">
        <f>IF(ISBLANK(Nomen.complète!I460),"",Nomen.complète!I460)</f>
        <v>11481</v>
      </c>
      <c r="C460" s="18" t="str">
        <f>IF(ISBLANK(Nomen.complète!J460),"-",Nomen.complète!J460)</f>
        <v>Buch bei Frauenfeld</v>
      </c>
    </row>
    <row r="461" spans="1:3">
      <c r="A461" s="17" t="str">
        <f>IF(ISBLANK(Nomen.complète!H461),"",Nomen.complète!H461)</f>
        <v/>
      </c>
      <c r="B461" s="130">
        <f>IF(ISBLANK(Nomen.complète!I461),"",Nomen.complète!I461)</f>
        <v>11459</v>
      </c>
      <c r="C461" s="18" t="str">
        <f>IF(ISBLANK(Nomen.complète!J461),"-",Nomen.complète!J461)</f>
        <v>Buch bei Märwil</v>
      </c>
    </row>
    <row r="462" spans="1:3">
      <c r="A462" s="17" t="str">
        <f>IF(ISBLANK(Nomen.complète!H462),"",Nomen.complète!H462)</f>
        <v/>
      </c>
      <c r="B462" s="130">
        <f>IF(ISBLANK(Nomen.complète!I462),"",Nomen.complète!I462)</f>
        <v>16565</v>
      </c>
      <c r="C462" s="18" t="str">
        <f>IF(ISBLANK(Nomen.complète!J462),"-",Nomen.complète!J462)</f>
        <v>Buch bei Uesslingen</v>
      </c>
    </row>
    <row r="463" spans="1:3">
      <c r="A463" s="17" t="str">
        <f>IF(ISBLANK(Nomen.complète!H463),"",Nomen.complète!H463)</f>
        <v/>
      </c>
      <c r="B463" s="130">
        <f>IF(ISBLANK(Nomen.complète!I463),"",Nomen.complète!I463)</f>
        <v>11476</v>
      </c>
      <c r="C463" s="18" t="str">
        <f>IF(ISBLANK(Nomen.complète!J463),"-",Nomen.complète!J463)</f>
        <v>Buchackern</v>
      </c>
    </row>
    <row r="464" spans="1:3">
      <c r="A464" s="17">
        <f>IF(ISBLANK(Nomen.complète!H464),"",Nomen.complète!H464)</f>
        <v>2933</v>
      </c>
      <c r="B464" s="130">
        <f>IF(ISBLANK(Nomen.complète!I464),"",Nomen.complète!I464)</f>
        <v>11474</v>
      </c>
      <c r="C464" s="18" t="str">
        <f>IF(ISBLANK(Nomen.complète!J464),"-",Nomen.complète!J464)</f>
        <v>Buchberg</v>
      </c>
    </row>
    <row r="465" spans="1:3">
      <c r="A465" s="17">
        <f>IF(ISBLANK(Nomen.complète!H465),"",Nomen.complète!H465)</f>
        <v>2465</v>
      </c>
      <c r="B465" s="130">
        <f>IF(ISBLANK(Nomen.complète!I465),"",Nomen.complète!I465)</f>
        <v>16653</v>
      </c>
      <c r="C465" s="18" t="str">
        <f>IF(ISBLANK(Nomen.complète!J465),"-",Nomen.complète!J465)</f>
        <v>Buchegg</v>
      </c>
    </row>
    <row r="466" spans="1:3">
      <c r="A466" s="17" t="str">
        <f>IF(ISBLANK(Nomen.complète!H466),"",Nomen.complète!H466)</f>
        <v/>
      </c>
      <c r="B466" s="130">
        <f>IF(ISBLANK(Nomen.complète!I466),"",Nomen.complète!I466)</f>
        <v>16207</v>
      </c>
      <c r="C466" s="18" t="str">
        <f>IF(ISBLANK(Nomen.complète!J466),"-",Nomen.complète!J466)</f>
        <v>Buchen</v>
      </c>
    </row>
    <row r="467" spans="1:3">
      <c r="A467" s="17">
        <f>IF(ISBLANK(Nomen.complète!H467),"",Nomen.complète!H467)</f>
        <v>923</v>
      </c>
      <c r="B467" s="130">
        <f>IF(ISBLANK(Nomen.complète!I467),"",Nomen.complète!I467)</f>
        <v>15322</v>
      </c>
      <c r="C467" s="18" t="str">
        <f>IF(ISBLANK(Nomen.complète!J467),"-",Nomen.complète!J467)</f>
        <v>Buchholterberg</v>
      </c>
    </row>
    <row r="468" spans="1:3">
      <c r="A468" s="17">
        <f>IF(ISBLANK(Nomen.complète!H468),"",Nomen.complète!H468)</f>
        <v>5623</v>
      </c>
      <c r="B468" s="130">
        <f>IF(ISBLANK(Nomen.complète!I468),"",Nomen.complète!I468)</f>
        <v>14844</v>
      </c>
      <c r="C468" s="18" t="str">
        <f>IF(ISBLANK(Nomen.complète!J468),"-",Nomen.complète!J468)</f>
        <v>Buchillon</v>
      </c>
    </row>
    <row r="469" spans="1:3">
      <c r="A469" s="17">
        <f>IF(ISBLANK(Nomen.complète!H469),"",Nomen.complète!H469)</f>
        <v>1052</v>
      </c>
      <c r="B469" s="130">
        <f>IF(ISBLANK(Nomen.complète!I469),"",Nomen.complète!I469)</f>
        <v>15532</v>
      </c>
      <c r="C469" s="18" t="str">
        <f>IF(ISBLANK(Nomen.complète!J469),"-",Nomen.complète!J469)</f>
        <v>Buchrain</v>
      </c>
    </row>
    <row r="470" spans="1:3">
      <c r="A470" s="17">
        <f>IF(ISBLANK(Nomen.complète!H470),"",Nomen.complète!H470)</f>
        <v>4003</v>
      </c>
      <c r="B470" s="130">
        <f>IF(ISBLANK(Nomen.complète!I470),"",Nomen.complète!I470)</f>
        <v>11454</v>
      </c>
      <c r="C470" s="18" t="str">
        <f>IF(ISBLANK(Nomen.complète!J470),"-",Nomen.complète!J470)</f>
        <v>Buchs (AG)</v>
      </c>
    </row>
    <row r="471" spans="1:3">
      <c r="A471" s="17" t="str">
        <f>IF(ISBLANK(Nomen.complète!H471),"",Nomen.complète!H471)</f>
        <v/>
      </c>
      <c r="B471" s="130">
        <f>IF(ISBLANK(Nomen.complète!I471),"",Nomen.complète!I471)</f>
        <v>11455</v>
      </c>
      <c r="C471" s="18" t="str">
        <f>IF(ISBLANK(Nomen.complète!J471),"-",Nomen.complète!J471)</f>
        <v>Buchs (LU)</v>
      </c>
    </row>
    <row r="472" spans="1:3">
      <c r="A472" s="17">
        <f>IF(ISBLANK(Nomen.complète!H472),"",Nomen.complète!H472)</f>
        <v>3271</v>
      </c>
      <c r="B472" s="130">
        <f>IF(ISBLANK(Nomen.complète!I472),"",Nomen.complète!I472)</f>
        <v>14405</v>
      </c>
      <c r="C472" s="18" t="str">
        <f>IF(ISBLANK(Nomen.complète!J472),"-",Nomen.complète!J472)</f>
        <v>Buchs (SG)</v>
      </c>
    </row>
    <row r="473" spans="1:3">
      <c r="A473" s="17">
        <f>IF(ISBLANK(Nomen.complète!H473),"",Nomen.complète!H473)</f>
        <v>83</v>
      </c>
      <c r="B473" s="130">
        <f>IF(ISBLANK(Nomen.complète!I473),"",Nomen.complète!I473)</f>
        <v>11456</v>
      </c>
      <c r="C473" s="18" t="str">
        <f>IF(ISBLANK(Nomen.complète!J473),"-",Nomen.complète!J473)</f>
        <v>Buchs (ZH)</v>
      </c>
    </row>
    <row r="474" spans="1:3">
      <c r="A474" s="17" t="str">
        <f>IF(ISBLANK(Nomen.complète!H474),"",Nomen.complète!H474)</f>
        <v/>
      </c>
      <c r="B474" s="130">
        <f>IF(ISBLANK(Nomen.complète!I474),"",Nomen.complète!I474)</f>
        <v>16531</v>
      </c>
      <c r="C474" s="18" t="str">
        <f>IF(ISBLANK(Nomen.complète!J474),"-",Nomen.complète!J474)</f>
        <v>Buchthalen</v>
      </c>
    </row>
    <row r="475" spans="1:3">
      <c r="A475" s="17">
        <f>IF(ISBLANK(Nomen.complète!H475),"",Nomen.complète!H475)</f>
        <v>2843</v>
      </c>
      <c r="B475" s="130">
        <f>IF(ISBLANK(Nomen.complète!I475),"",Nomen.complète!I475)</f>
        <v>13782</v>
      </c>
      <c r="C475" s="18" t="str">
        <f>IF(ISBLANK(Nomen.complète!J475),"-",Nomen.complète!J475)</f>
        <v>Buckten</v>
      </c>
    </row>
    <row r="476" spans="1:3">
      <c r="A476" s="17" t="str">
        <f>IF(ISBLANK(Nomen.complète!H476),"",Nomen.complète!H476)</f>
        <v/>
      </c>
      <c r="B476" s="130">
        <f>IF(ISBLANK(Nomen.complète!I476),"",Nomen.complète!I476)</f>
        <v>11460</v>
      </c>
      <c r="C476" s="18" t="str">
        <f>IF(ISBLANK(Nomen.complète!J476),"-",Nomen.complète!J476)</f>
        <v>Buhwil</v>
      </c>
    </row>
    <row r="477" spans="1:3">
      <c r="A477" s="17" t="str">
        <f>IF(ISBLANK(Nomen.complète!H477),"",Nomen.complète!H477)</f>
        <v/>
      </c>
      <c r="B477" s="130">
        <f>IF(ISBLANK(Nomen.complète!I477),"",Nomen.complète!I477)</f>
        <v>10992</v>
      </c>
      <c r="C477" s="18" t="str">
        <f>IF(ISBLANK(Nomen.complète!J477),"-",Nomen.complète!J477)</f>
        <v>Buix</v>
      </c>
    </row>
    <row r="478" spans="1:3">
      <c r="A478" s="17">
        <f>IF(ISBLANK(Nomen.complète!H478),"",Nomen.complète!H478)</f>
        <v>2125</v>
      </c>
      <c r="B478" s="130">
        <f>IF(ISBLANK(Nomen.complète!I478),"",Nomen.complète!I478)</f>
        <v>14528</v>
      </c>
      <c r="C478" s="18" t="str">
        <f>IF(ISBLANK(Nomen.complète!J478),"-",Nomen.complète!J478)</f>
        <v>Bulle</v>
      </c>
    </row>
    <row r="479" spans="1:3">
      <c r="A479" s="17">
        <f>IF(ISBLANK(Nomen.complète!H479),"",Nomen.complète!H479)</f>
        <v>5552</v>
      </c>
      <c r="B479" s="130">
        <f>IF(ISBLANK(Nomen.complète!I479),"",Nomen.complète!I479)</f>
        <v>14843</v>
      </c>
      <c r="C479" s="18" t="str">
        <f>IF(ISBLANK(Nomen.complète!J479),"-",Nomen.complète!J479)</f>
        <v>Bullet</v>
      </c>
    </row>
    <row r="480" spans="1:3">
      <c r="A480" s="17">
        <f>IF(ISBLANK(Nomen.complète!H480),"",Nomen.complète!H480)</f>
        <v>1502</v>
      </c>
      <c r="B480" s="130">
        <f>IF(ISBLANK(Nomen.complète!I480),"",Nomen.complète!I480)</f>
        <v>11465</v>
      </c>
      <c r="C480" s="18" t="str">
        <f>IF(ISBLANK(Nomen.complète!J480),"-",Nomen.complète!J480)</f>
        <v>Buochs</v>
      </c>
    </row>
    <row r="481" spans="1:3">
      <c r="A481" s="17">
        <f>IF(ISBLANK(Nomen.complète!H481),"",Nomen.complète!H481)</f>
        <v>6778</v>
      </c>
      <c r="B481" s="130">
        <f>IF(ISBLANK(Nomen.complète!I481),"",Nomen.complète!I481)</f>
        <v>13325</v>
      </c>
      <c r="C481" s="18" t="str">
        <f>IF(ISBLANK(Nomen.complète!J481),"-",Nomen.complète!J481)</f>
        <v>Bure</v>
      </c>
    </row>
    <row r="482" spans="1:3">
      <c r="A482" s="17" t="str">
        <f>IF(ISBLANK(Nomen.complète!H482),"",Nomen.complète!H482)</f>
        <v/>
      </c>
      <c r="B482" s="130">
        <f>IF(ISBLANK(Nomen.complète!I482),"",Nomen.complète!I482)</f>
        <v>11503</v>
      </c>
      <c r="C482" s="18" t="str">
        <f>IF(ISBLANK(Nomen.complète!J482),"-",Nomen.complète!J482)</f>
        <v>Burg (AG)</v>
      </c>
    </row>
    <row r="483" spans="1:3">
      <c r="A483" s="17" t="str">
        <f>IF(ISBLANK(Nomen.complète!H483),"",Nomen.complète!H483)</f>
        <v/>
      </c>
      <c r="B483" s="130">
        <f>IF(ISBLANK(Nomen.complète!I483),"",Nomen.complète!I483)</f>
        <v>11205</v>
      </c>
      <c r="C483" s="18" t="str">
        <f>IF(ISBLANK(Nomen.complète!J483),"-",Nomen.complète!J483)</f>
        <v>Burg bei Murten</v>
      </c>
    </row>
    <row r="484" spans="1:3">
      <c r="A484" s="17">
        <f>IF(ISBLANK(Nomen.complète!H484),"",Nomen.complète!H484)</f>
        <v>2783</v>
      </c>
      <c r="B484" s="130">
        <f>IF(ISBLANK(Nomen.complète!I484),"",Nomen.complète!I484)</f>
        <v>13841</v>
      </c>
      <c r="C484" s="18" t="str">
        <f>IF(ISBLANK(Nomen.complète!J484),"-",Nomen.complète!J484)</f>
        <v>Burg im Leimental</v>
      </c>
    </row>
    <row r="485" spans="1:3">
      <c r="A485" s="17">
        <f>IF(ISBLANK(Nomen.complète!H485),"",Nomen.complète!H485)</f>
        <v>404</v>
      </c>
      <c r="B485" s="130">
        <f>IF(ISBLANK(Nomen.complète!I485),"",Nomen.complète!I485)</f>
        <v>15061</v>
      </c>
      <c r="C485" s="18" t="str">
        <f>IF(ISBLANK(Nomen.complète!J485),"-",Nomen.complète!J485)</f>
        <v>Burgdorf</v>
      </c>
    </row>
    <row r="486" spans="1:3">
      <c r="A486" s="17">
        <f>IF(ISBLANK(Nomen.complète!H486),"",Nomen.complète!H486)</f>
        <v>863</v>
      </c>
      <c r="B486" s="130">
        <f>IF(ISBLANK(Nomen.complète!I486),"",Nomen.complète!I486)</f>
        <v>15288</v>
      </c>
      <c r="C486" s="18" t="str">
        <f>IF(ISBLANK(Nomen.complète!J486),"-",Nomen.complète!J486)</f>
        <v>Burgistein</v>
      </c>
    </row>
    <row r="487" spans="1:3">
      <c r="A487" s="17" t="str">
        <f>IF(ISBLANK(Nomen.complète!H487),"",Nomen.complète!H487)</f>
        <v/>
      </c>
      <c r="B487" s="130">
        <f>IF(ISBLANK(Nomen.complète!I487),"",Nomen.complète!I487)</f>
        <v>11029</v>
      </c>
      <c r="C487" s="18" t="str">
        <f>IF(ISBLANK(Nomen.complète!J487),"-",Nomen.complète!J487)</f>
        <v>Burgäschi</v>
      </c>
    </row>
    <row r="488" spans="1:3">
      <c r="A488" s="17">
        <f>IF(ISBLANK(Nomen.complète!H488),"",Nomen.complète!H488)</f>
        <v>5852</v>
      </c>
      <c r="B488" s="130">
        <f>IF(ISBLANK(Nomen.complète!I488),"",Nomen.complète!I488)</f>
        <v>14837</v>
      </c>
      <c r="C488" s="18" t="str">
        <f>IF(ISBLANK(Nomen.complète!J488),"-",Nomen.complète!J488)</f>
        <v>Bursinel</v>
      </c>
    </row>
    <row r="489" spans="1:3">
      <c r="A489" s="17">
        <f>IF(ISBLANK(Nomen.complète!H489),"",Nomen.complète!H489)</f>
        <v>5853</v>
      </c>
      <c r="B489" s="130">
        <f>IF(ISBLANK(Nomen.complète!I489),"",Nomen.complète!I489)</f>
        <v>14840</v>
      </c>
      <c r="C489" s="18" t="str">
        <f>IF(ISBLANK(Nomen.complète!J489),"-",Nomen.complète!J489)</f>
        <v>Bursins</v>
      </c>
    </row>
    <row r="490" spans="1:3">
      <c r="A490" s="17">
        <f>IF(ISBLANK(Nomen.complète!H490),"",Nomen.complète!H490)</f>
        <v>5854</v>
      </c>
      <c r="B490" s="130">
        <f>IF(ISBLANK(Nomen.complète!I490),"",Nomen.complète!I490)</f>
        <v>14842</v>
      </c>
      <c r="C490" s="18" t="str">
        <f>IF(ISBLANK(Nomen.complète!J490),"-",Nomen.complète!J490)</f>
        <v>Burtigny</v>
      </c>
    </row>
    <row r="491" spans="1:3">
      <c r="A491" s="17" t="str">
        <f>IF(ISBLANK(Nomen.complète!H491),"",Nomen.complète!H491)</f>
        <v/>
      </c>
      <c r="B491" s="130">
        <f>IF(ISBLANK(Nomen.complète!I491),"",Nomen.complète!I491)</f>
        <v>16519</v>
      </c>
      <c r="C491" s="18" t="str">
        <f>IF(ISBLANK(Nomen.complète!J491),"-",Nomen.complète!J491)</f>
        <v>Busen</v>
      </c>
    </row>
    <row r="492" spans="1:3">
      <c r="A492" s="17">
        <f>IF(ISBLANK(Nomen.complète!H492),"",Nomen.complète!H492)</f>
        <v>3804</v>
      </c>
      <c r="B492" s="130">
        <f>IF(ISBLANK(Nomen.complète!I492),"",Nomen.complète!I492)</f>
        <v>16012</v>
      </c>
      <c r="C492" s="18" t="str">
        <f>IF(ISBLANK(Nomen.complète!J492),"-",Nomen.complète!J492)</f>
        <v>Buseno</v>
      </c>
    </row>
    <row r="493" spans="1:3">
      <c r="A493" s="17">
        <f>IF(ISBLANK(Nomen.complète!H493),"",Nomen.complète!H493)</f>
        <v>5624</v>
      </c>
      <c r="B493" s="130">
        <f>IF(ISBLANK(Nomen.complète!I493),"",Nomen.complète!I493)</f>
        <v>15651</v>
      </c>
      <c r="C493" s="18" t="str">
        <f>IF(ISBLANK(Nomen.complète!J493),"-",Nomen.complète!J493)</f>
        <v>Bussigny</v>
      </c>
    </row>
    <row r="494" spans="1:3">
      <c r="A494" s="17" t="str">
        <f>IF(ISBLANK(Nomen.complète!H494),"",Nomen.complète!H494)</f>
        <v/>
      </c>
      <c r="B494" s="130">
        <f>IF(ISBLANK(Nomen.complète!I494),"",Nomen.complète!I494)</f>
        <v>11512</v>
      </c>
      <c r="C494" s="18" t="str">
        <f>IF(ISBLANK(Nomen.complète!J494),"-",Nomen.complète!J494)</f>
        <v>Bussigny-près-Lausanne</v>
      </c>
    </row>
    <row r="495" spans="1:3">
      <c r="A495" s="17" t="str">
        <f>IF(ISBLANK(Nomen.complète!H495),"",Nomen.complète!H495)</f>
        <v/>
      </c>
      <c r="B495" s="130">
        <f>IF(ISBLANK(Nomen.complète!I495),"",Nomen.complète!I495)</f>
        <v>16582</v>
      </c>
      <c r="C495" s="18" t="str">
        <f>IF(ISBLANK(Nomen.complète!J495),"-",Nomen.complète!J495)</f>
        <v>Bussigny-sur-Morges</v>
      </c>
    </row>
    <row r="496" spans="1:3">
      <c r="A496" s="17" t="str">
        <f>IF(ISBLANK(Nomen.complète!H496),"",Nomen.complète!H496)</f>
        <v/>
      </c>
      <c r="B496" s="130">
        <f>IF(ISBLANK(Nomen.complète!I496),"",Nomen.complète!I496)</f>
        <v>11513</v>
      </c>
      <c r="C496" s="18" t="str">
        <f>IF(ISBLANK(Nomen.complète!J496),"-",Nomen.complète!J496)</f>
        <v>Bussigny-sur-Oron</v>
      </c>
    </row>
    <row r="497" spans="1:3">
      <c r="A497" s="17">
        <f>IF(ISBLANK(Nomen.complète!H497),"",Nomen.complète!H497)</f>
        <v>4921</v>
      </c>
      <c r="B497" s="130">
        <f>IF(ISBLANK(Nomen.complète!I497),"",Nomen.complète!I497)</f>
        <v>15444</v>
      </c>
      <c r="C497" s="18" t="str">
        <f>IF(ISBLANK(Nomen.complète!J497),"-",Nomen.complète!J497)</f>
        <v>Bussnang</v>
      </c>
    </row>
    <row r="498" spans="1:3">
      <c r="A498" s="17" t="str">
        <f>IF(ISBLANK(Nomen.complète!H498),"",Nomen.complète!H498)</f>
        <v/>
      </c>
      <c r="B498" s="130">
        <f>IF(ISBLANK(Nomen.complète!I498),"",Nomen.complète!I498)</f>
        <v>11515</v>
      </c>
      <c r="C498" s="18" t="str">
        <f>IF(ISBLANK(Nomen.complète!J498),"-",Nomen.complète!J498)</f>
        <v>Busswil (TG)</v>
      </c>
    </row>
    <row r="499" spans="1:3">
      <c r="A499" s="17" t="str">
        <f>IF(ISBLANK(Nomen.complète!H499),"",Nomen.complète!H499)</f>
        <v/>
      </c>
      <c r="B499" s="130">
        <f>IF(ISBLANK(Nomen.complète!I499),"",Nomen.complète!I499)</f>
        <v>11516</v>
      </c>
      <c r="C499" s="18" t="str">
        <f>IF(ISBLANK(Nomen.complète!J499),"-",Nomen.complète!J499)</f>
        <v>Busswil bei Büren</v>
      </c>
    </row>
    <row r="500" spans="1:3">
      <c r="A500" s="17">
        <f>IF(ISBLANK(Nomen.complète!H500),"",Nomen.complète!H500)</f>
        <v>325</v>
      </c>
      <c r="B500" s="130">
        <f>IF(ISBLANK(Nomen.complète!I500),"",Nomen.complète!I500)</f>
        <v>15011</v>
      </c>
      <c r="C500" s="18" t="str">
        <f>IF(ISBLANK(Nomen.complète!J500),"-",Nomen.complète!J500)</f>
        <v>Busswil bei Melchnau</v>
      </c>
    </row>
    <row r="501" spans="1:3">
      <c r="A501" s="17" t="str">
        <f>IF(ISBLANK(Nomen.complète!H501),"",Nomen.complète!H501)</f>
        <v/>
      </c>
      <c r="B501" s="130">
        <f>IF(ISBLANK(Nomen.complète!I501),"",Nomen.complète!I501)</f>
        <v>11491</v>
      </c>
      <c r="C501" s="18" t="str">
        <f>IF(ISBLANK(Nomen.complète!J501),"-",Nomen.complète!J501)</f>
        <v>Bussy (FR)</v>
      </c>
    </row>
    <row r="502" spans="1:3">
      <c r="A502" s="17" t="str">
        <f>IF(ISBLANK(Nomen.complète!H502),"",Nomen.complète!H502)</f>
        <v/>
      </c>
      <c r="B502" s="130">
        <f>IF(ISBLANK(Nomen.complète!I502),"",Nomen.complète!I502)</f>
        <v>13188</v>
      </c>
      <c r="C502" s="18" t="str">
        <f>IF(ISBLANK(Nomen.complète!J502),"-",Nomen.complète!J502)</f>
        <v>Bussy-Chardonney</v>
      </c>
    </row>
    <row r="503" spans="1:3">
      <c r="A503" s="17" t="str">
        <f>IF(ISBLANK(Nomen.complète!H503),"",Nomen.complète!H503)</f>
        <v/>
      </c>
      <c r="B503" s="130">
        <f>IF(ISBLANK(Nomen.complète!I503),"",Nomen.complète!I503)</f>
        <v>11242</v>
      </c>
      <c r="C503" s="18" t="str">
        <f>IF(ISBLANK(Nomen.complète!J503),"-",Nomen.complète!J503)</f>
        <v>Bussy-sur-Morges</v>
      </c>
    </row>
    <row r="504" spans="1:3">
      <c r="A504" s="17">
        <f>IF(ISBLANK(Nomen.complète!H504),"",Nomen.complète!H504)</f>
        <v>5663</v>
      </c>
      <c r="B504" s="130">
        <f>IF(ISBLANK(Nomen.complète!I504),"",Nomen.complète!I504)</f>
        <v>14841</v>
      </c>
      <c r="C504" s="18" t="str">
        <f>IF(ISBLANK(Nomen.complète!J504),"-",Nomen.complète!J504)</f>
        <v>Bussy-sur-Moudon</v>
      </c>
    </row>
    <row r="505" spans="1:3">
      <c r="A505" s="17" t="str">
        <f>IF(ISBLANK(Nomen.complète!H505),"",Nomen.complète!H505)</f>
        <v/>
      </c>
      <c r="B505" s="130">
        <f>IF(ISBLANK(Nomen.complète!I505),"",Nomen.complète!I505)</f>
        <v>11487</v>
      </c>
      <c r="C505" s="18" t="str">
        <f>IF(ISBLANK(Nomen.complète!J505),"-",Nomen.complète!J505)</f>
        <v>Buttes</v>
      </c>
    </row>
    <row r="506" spans="1:3">
      <c r="A506" s="17">
        <f>IF(ISBLANK(Nomen.complète!H506),"",Nomen.complète!H506)</f>
        <v>1083</v>
      </c>
      <c r="B506" s="130">
        <f>IF(ISBLANK(Nomen.complète!I506),"",Nomen.complète!I506)</f>
        <v>15533</v>
      </c>
      <c r="C506" s="18" t="str">
        <f>IF(ISBLANK(Nomen.complète!J506),"-",Nomen.complète!J506)</f>
        <v>Buttisholz</v>
      </c>
    </row>
    <row r="507" spans="1:3">
      <c r="A507" s="17">
        <f>IF(ISBLANK(Nomen.complète!H507),"",Nomen.complète!H507)</f>
        <v>4230</v>
      </c>
      <c r="B507" s="130">
        <f>IF(ISBLANK(Nomen.complète!I507),"",Nomen.complète!I507)</f>
        <v>11490</v>
      </c>
      <c r="C507" s="18" t="str">
        <f>IF(ISBLANK(Nomen.complète!J507),"-",Nomen.complète!J507)</f>
        <v>Buttwil</v>
      </c>
    </row>
    <row r="508" spans="1:3">
      <c r="A508" s="17">
        <f>IF(ISBLANK(Nomen.complète!H508),"",Nomen.complète!H508)</f>
        <v>2844</v>
      </c>
      <c r="B508" s="130">
        <f>IF(ISBLANK(Nomen.complète!I508),"",Nomen.complète!I508)</f>
        <v>13783</v>
      </c>
      <c r="C508" s="18" t="str">
        <f>IF(ISBLANK(Nomen.complète!J508),"-",Nomen.complète!J508)</f>
        <v>Buus</v>
      </c>
    </row>
    <row r="509" spans="1:3">
      <c r="A509" s="17">
        <f>IF(ISBLANK(Nomen.complète!H509),"",Nomen.complète!H509)</f>
        <v>111</v>
      </c>
      <c r="B509" s="130">
        <f>IF(ISBLANK(Nomen.complète!I509),"",Nomen.complète!I509)</f>
        <v>11709</v>
      </c>
      <c r="C509" s="18" t="str">
        <f>IF(ISBLANK(Nomen.complète!J509),"-",Nomen.complète!J509)</f>
        <v>Bäretswil</v>
      </c>
    </row>
    <row r="510" spans="1:3">
      <c r="A510" s="17">
        <f>IF(ISBLANK(Nomen.complète!H510),"",Nomen.complète!H510)</f>
        <v>403</v>
      </c>
      <c r="B510" s="130">
        <f>IF(ISBLANK(Nomen.complète!I510),"",Nomen.complète!I510)</f>
        <v>15060</v>
      </c>
      <c r="C510" s="18" t="str">
        <f>IF(ISBLANK(Nomen.complète!J510),"-",Nomen.complète!J510)</f>
        <v>Bäriswil</v>
      </c>
    </row>
    <row r="511" spans="1:3">
      <c r="A511" s="17">
        <f>IF(ISBLANK(Nomen.complète!H511),"",Nomen.complète!H511)</f>
        <v>2611</v>
      </c>
      <c r="B511" s="130">
        <f>IF(ISBLANK(Nomen.complète!I511),"",Nomen.complète!I511)</f>
        <v>11690</v>
      </c>
      <c r="C511" s="18" t="str">
        <f>IF(ISBLANK(Nomen.complète!J511),"-",Nomen.complète!J511)</f>
        <v>Bärschwil</v>
      </c>
    </row>
    <row r="512" spans="1:3">
      <c r="A512" s="17">
        <f>IF(ISBLANK(Nomen.complète!H512),"",Nomen.complète!H512)</f>
        <v>533</v>
      </c>
      <c r="B512" s="130">
        <f>IF(ISBLANK(Nomen.complète!I512),"",Nomen.complète!I512)</f>
        <v>15113</v>
      </c>
      <c r="C512" s="18" t="str">
        <f>IF(ISBLANK(Nomen.complète!J512),"-",Nomen.complète!J512)</f>
        <v>Bätterkinden</v>
      </c>
    </row>
    <row r="513" spans="1:3">
      <c r="A513" s="17">
        <f>IF(ISBLANK(Nomen.complète!H513),"",Nomen.complète!H513)</f>
        <v>2471</v>
      </c>
      <c r="B513" s="130">
        <f>IF(ISBLANK(Nomen.complète!I513),"",Nomen.complète!I513)</f>
        <v>11696</v>
      </c>
      <c r="C513" s="18" t="str">
        <f>IF(ISBLANK(Nomen.complète!J513),"-",Nomen.complète!J513)</f>
        <v>Bättwil</v>
      </c>
    </row>
    <row r="514" spans="1:3">
      <c r="A514" s="17" t="str">
        <f>IF(ISBLANK(Nomen.complète!H514),"",Nomen.complète!H514)</f>
        <v/>
      </c>
      <c r="B514" s="130">
        <f>IF(ISBLANK(Nomen.complète!I514),"",Nomen.complète!I514)</f>
        <v>10695</v>
      </c>
      <c r="C514" s="18" t="str">
        <f>IF(ISBLANK(Nomen.complète!J514),"-",Nomen.complète!J514)</f>
        <v>Bévilard</v>
      </c>
    </row>
    <row r="515" spans="1:3">
      <c r="A515" s="17" t="str">
        <f>IF(ISBLANK(Nomen.complète!H515),"",Nomen.complète!H515)</f>
        <v/>
      </c>
      <c r="B515" s="130">
        <f>IF(ISBLANK(Nomen.complète!I515),"",Nomen.complète!I515)</f>
        <v>11809</v>
      </c>
      <c r="C515" s="18" t="str">
        <f>IF(ISBLANK(Nomen.complète!J515),"-",Nomen.complète!J515)</f>
        <v>Bôle</v>
      </c>
    </row>
    <row r="516" spans="1:3">
      <c r="A516" s="17" t="str">
        <f>IF(ISBLANK(Nomen.complète!H516),"",Nomen.complète!H516)</f>
        <v/>
      </c>
      <c r="B516" s="130">
        <f>IF(ISBLANK(Nomen.complète!I516),"",Nomen.complète!I516)</f>
        <v>11814</v>
      </c>
      <c r="C516" s="18" t="str">
        <f>IF(ISBLANK(Nomen.complète!J516),"-",Nomen.complète!J516)</f>
        <v>Böbikon</v>
      </c>
    </row>
    <row r="517" spans="1:3">
      <c r="A517" s="17">
        <f>IF(ISBLANK(Nomen.complète!H517),"",Nomen.complète!H517)</f>
        <v>2842</v>
      </c>
      <c r="B517" s="130">
        <f>IF(ISBLANK(Nomen.complète!I517),"",Nomen.complète!I517)</f>
        <v>13781</v>
      </c>
      <c r="C517" s="18" t="str">
        <f>IF(ISBLANK(Nomen.complète!J517),"-",Nomen.complète!J517)</f>
        <v>Böckten</v>
      </c>
    </row>
    <row r="518" spans="1:3">
      <c r="A518" s="17">
        <f>IF(ISBLANK(Nomen.complète!H518),"",Nomen.complète!H518)</f>
        <v>572</v>
      </c>
      <c r="B518" s="130">
        <f>IF(ISBLANK(Nomen.complète!I518),"",Nomen.complète!I518)</f>
        <v>15145</v>
      </c>
      <c r="C518" s="18" t="str">
        <f>IF(ISBLANK(Nomen.complète!J518),"-",Nomen.complète!J518)</f>
        <v>Bönigen</v>
      </c>
    </row>
    <row r="519" spans="1:3">
      <c r="A519" s="17">
        <f>IF(ISBLANK(Nomen.complète!H519),"",Nomen.complète!H519)</f>
        <v>2295</v>
      </c>
      <c r="B519" s="130">
        <f>IF(ISBLANK(Nomen.complète!I519),"",Nomen.complète!I519)</f>
        <v>13193</v>
      </c>
      <c r="C519" s="18" t="str">
        <f>IF(ISBLANK(Nomen.complète!J519),"-",Nomen.complète!J519)</f>
        <v>Bösingen</v>
      </c>
    </row>
    <row r="520" spans="1:3">
      <c r="A520" s="17">
        <f>IF(ISBLANK(Nomen.complète!H520),"",Nomen.complète!H520)</f>
        <v>4303</v>
      </c>
      <c r="B520" s="130">
        <f>IF(ISBLANK(Nomen.complète!I520),"",Nomen.complète!I520)</f>
        <v>11840</v>
      </c>
      <c r="C520" s="18" t="str">
        <f>IF(ISBLANK(Nomen.complète!J520),"-",Nomen.complète!J520)</f>
        <v>Böttstein</v>
      </c>
    </row>
    <row r="521" spans="1:3">
      <c r="A521" s="17">
        <f>IF(ISBLANK(Nomen.complète!H521),"",Nomen.complète!H521)</f>
        <v>4124</v>
      </c>
      <c r="B521" s="130">
        <f>IF(ISBLANK(Nomen.complète!I521),"",Nomen.complète!I521)</f>
        <v>15615</v>
      </c>
      <c r="C521" s="18" t="str">
        <f>IF(ISBLANK(Nomen.complète!J521),"-",Nomen.complète!J521)</f>
        <v>Bözberg</v>
      </c>
    </row>
    <row r="522" spans="1:3">
      <c r="A522" s="17" t="str">
        <f>IF(ISBLANK(Nomen.complète!H522),"",Nomen.complète!H522)</f>
        <v/>
      </c>
      <c r="B522" s="130">
        <f>IF(ISBLANK(Nomen.complète!I522),"",Nomen.complète!I522)</f>
        <v>11851</v>
      </c>
      <c r="C522" s="18" t="str">
        <f>IF(ISBLANK(Nomen.complète!J522),"-",Nomen.complète!J522)</f>
        <v>Bözen</v>
      </c>
    </row>
    <row r="523" spans="1:3">
      <c r="A523" s="17" t="str">
        <f>IF(ISBLANK(Nomen.complète!H523),"",Nomen.complète!H523)</f>
        <v/>
      </c>
      <c r="B523" s="130">
        <f>IF(ISBLANK(Nomen.complète!I523),"",Nomen.complète!I523)</f>
        <v>16391</v>
      </c>
      <c r="C523" s="18" t="str">
        <f>IF(ISBLANK(Nomen.complète!J523),"-",Nomen.complète!J523)</f>
        <v>Bözingen</v>
      </c>
    </row>
    <row r="524" spans="1:3">
      <c r="A524" s="17">
        <f>IF(ISBLANK(Nomen.complète!H524),"",Nomen.complète!H524)</f>
        <v>4185</v>
      </c>
      <c r="B524" s="130">
        <f>IF(ISBLANK(Nomen.complète!I524),"",Nomen.complète!I524)</f>
        <v>16615</v>
      </c>
      <c r="C524" s="18" t="str">
        <f>IF(ISBLANK(Nomen.complète!J524),"-",Nomen.complète!J524)</f>
        <v>Böztal</v>
      </c>
    </row>
    <row r="525" spans="1:3">
      <c r="A525" s="17" t="str">
        <f>IF(ISBLANK(Nomen.complète!H525),"",Nomen.complète!H525)</f>
        <v/>
      </c>
      <c r="B525" s="130">
        <f>IF(ISBLANK(Nomen.complète!I525),"",Nomen.complète!I525)</f>
        <v>16349</v>
      </c>
      <c r="C525" s="18" t="str">
        <f>IF(ISBLANK(Nomen.complète!J525),"-",Nomen.complète!J525)</f>
        <v>Büblikon</v>
      </c>
    </row>
    <row r="526" spans="1:3">
      <c r="A526" s="17" t="str">
        <f>IF(ISBLANK(Nomen.complète!H526),"",Nomen.complète!H526)</f>
        <v/>
      </c>
      <c r="B526" s="130">
        <f>IF(ISBLANK(Nomen.complète!I526),"",Nomen.complète!I526)</f>
        <v>11466</v>
      </c>
      <c r="C526" s="18" t="str">
        <f>IF(ISBLANK(Nomen.complète!J526),"-",Nomen.complète!J526)</f>
        <v>Büchslen</v>
      </c>
    </row>
    <row r="527" spans="1:3">
      <c r="A527" s="17">
        <f>IF(ISBLANK(Nomen.complète!H527),"",Nomen.complète!H527)</f>
        <v>382</v>
      </c>
      <c r="B527" s="130">
        <f>IF(ISBLANK(Nomen.complète!I527),"",Nomen.complète!I527)</f>
        <v>15045</v>
      </c>
      <c r="C527" s="18" t="str">
        <f>IF(ISBLANK(Nomen.complète!J527),"-",Nomen.complète!J527)</f>
        <v>Büetigen</v>
      </c>
    </row>
    <row r="528" spans="1:3">
      <c r="A528" s="17">
        <f>IF(ISBLANK(Nomen.complète!H528),"",Nomen.complète!H528)</f>
        <v>734</v>
      </c>
      <c r="B528" s="130">
        <f>IF(ISBLANK(Nomen.complète!I528),"",Nomen.complète!I528)</f>
        <v>15240</v>
      </c>
      <c r="C528" s="18" t="str">
        <f>IF(ISBLANK(Nomen.complète!J528),"-",Nomen.complète!J528)</f>
        <v>Bühl</v>
      </c>
    </row>
    <row r="529" spans="1:3">
      <c r="A529" s="17">
        <f>IF(ISBLANK(Nomen.complète!H529),"",Nomen.complète!H529)</f>
        <v>3021</v>
      </c>
      <c r="B529" s="130">
        <f>IF(ISBLANK(Nomen.complète!I529),"",Nomen.complète!I529)</f>
        <v>11451</v>
      </c>
      <c r="C529" s="18" t="str">
        <f>IF(ISBLANK(Nomen.complète!J529),"-",Nomen.complète!J529)</f>
        <v>Bühler</v>
      </c>
    </row>
    <row r="530" spans="1:3">
      <c r="A530" s="17">
        <f>IF(ISBLANK(Nomen.complète!H530),"",Nomen.complète!H530)</f>
        <v>53</v>
      </c>
      <c r="B530" s="130">
        <f>IF(ISBLANK(Nomen.complète!I530),"",Nomen.complète!I530)</f>
        <v>11461</v>
      </c>
      <c r="C530" s="18" t="str">
        <f>IF(ISBLANK(Nomen.complète!J530),"-",Nomen.complète!J530)</f>
        <v>Bülach</v>
      </c>
    </row>
    <row r="531" spans="1:3">
      <c r="A531" s="17" t="str">
        <f>IF(ISBLANK(Nomen.complète!H531),"",Nomen.complète!H531)</f>
        <v/>
      </c>
      <c r="B531" s="130">
        <f>IF(ISBLANK(Nomen.complète!I531),"",Nomen.complète!I531)</f>
        <v>16402</v>
      </c>
      <c r="C531" s="18" t="str">
        <f>IF(ISBLANK(Nomen.complète!J531),"-",Nomen.complète!J531)</f>
        <v>Bümpliz</v>
      </c>
    </row>
    <row r="532" spans="1:3">
      <c r="A532" s="17">
        <f>IF(ISBLANK(Nomen.complète!H532),"",Nomen.complète!H532)</f>
        <v>4229</v>
      </c>
      <c r="B532" s="130">
        <f>IF(ISBLANK(Nomen.complète!I532),"",Nomen.complète!I532)</f>
        <v>11464</v>
      </c>
      <c r="C532" s="18" t="str">
        <f>IF(ISBLANK(Nomen.complète!J532),"-",Nomen.complète!J532)</f>
        <v>Bünzen</v>
      </c>
    </row>
    <row r="533" spans="1:3">
      <c r="A533" s="17">
        <f>IF(ISBLANK(Nomen.complète!H533),"",Nomen.complète!H533)</f>
        <v>6193</v>
      </c>
      <c r="B533" s="130">
        <f>IF(ISBLANK(Nomen.complète!I533),"",Nomen.complète!I533)</f>
        <v>11485</v>
      </c>
      <c r="C533" s="18" t="str">
        <f>IF(ISBLANK(Nomen.complète!J533),"-",Nomen.complète!J533)</f>
        <v>Bürchen</v>
      </c>
    </row>
    <row r="534" spans="1:3">
      <c r="A534" s="17">
        <f>IF(ISBLANK(Nomen.complète!H534),"",Nomen.complète!H534)</f>
        <v>2472</v>
      </c>
      <c r="B534" s="130">
        <f>IF(ISBLANK(Nomen.complète!I534),"",Nomen.complète!I534)</f>
        <v>11510</v>
      </c>
      <c r="C534" s="18" t="str">
        <f>IF(ISBLANK(Nomen.complète!J534),"-",Nomen.complète!J534)</f>
        <v>Büren (SO)</v>
      </c>
    </row>
    <row r="535" spans="1:3">
      <c r="A535" s="17">
        <f>IF(ISBLANK(Nomen.complète!H535),"",Nomen.complète!H535)</f>
        <v>383</v>
      </c>
      <c r="B535" s="130">
        <f>IF(ISBLANK(Nomen.complète!I535),"",Nomen.complète!I535)</f>
        <v>15046</v>
      </c>
      <c r="C535" s="18" t="str">
        <f>IF(ISBLANK(Nomen.complète!J535),"-",Nomen.complète!J535)</f>
        <v>Büren an der Aare</v>
      </c>
    </row>
    <row r="536" spans="1:3">
      <c r="A536" s="17" t="str">
        <f>IF(ISBLANK(Nomen.complète!H536),"",Nomen.complète!H536)</f>
        <v/>
      </c>
      <c r="B536" s="130">
        <f>IF(ISBLANK(Nomen.complète!I536),"",Nomen.complète!I536)</f>
        <v>10497</v>
      </c>
      <c r="C536" s="18" t="str">
        <f>IF(ISBLANK(Nomen.complète!J536),"-",Nomen.complète!J536)</f>
        <v>Büren zum Hof</v>
      </c>
    </row>
    <row r="537" spans="1:3">
      <c r="A537" s="17">
        <f>IF(ISBLANK(Nomen.complète!H537),"",Nomen.complète!H537)</f>
        <v>4911</v>
      </c>
      <c r="B537" s="130">
        <f>IF(ISBLANK(Nomen.complète!I537),"",Nomen.complète!I537)</f>
        <v>15428</v>
      </c>
      <c r="C537" s="18" t="str">
        <f>IF(ISBLANK(Nomen.complète!J537),"-",Nomen.complète!J537)</f>
        <v>Bürglen (TG)</v>
      </c>
    </row>
    <row r="538" spans="1:3">
      <c r="A538" s="17">
        <f>IF(ISBLANK(Nomen.complète!H538),"",Nomen.complète!H538)</f>
        <v>1205</v>
      </c>
      <c r="B538" s="130">
        <f>IF(ISBLANK(Nomen.complète!I538),"",Nomen.complète!I538)</f>
        <v>11506</v>
      </c>
      <c r="C538" s="18" t="str">
        <f>IF(ISBLANK(Nomen.complète!J538),"-",Nomen.complète!J538)</f>
        <v>Bürglen (UR)</v>
      </c>
    </row>
    <row r="539" spans="1:3">
      <c r="A539" s="17">
        <f>IF(ISBLANK(Nomen.complète!H539),"",Nomen.complète!H539)</f>
        <v>1082</v>
      </c>
      <c r="B539" s="130">
        <f>IF(ISBLANK(Nomen.complète!I539),"",Nomen.complète!I539)</f>
        <v>15534</v>
      </c>
      <c r="C539" s="18" t="str">
        <f>IF(ISBLANK(Nomen.complète!J539),"-",Nomen.complète!J539)</f>
        <v>Büron</v>
      </c>
    </row>
    <row r="540" spans="1:3">
      <c r="A540" s="17">
        <f>IF(ISBLANK(Nomen.complète!H540),"",Nomen.complète!H540)</f>
        <v>2614</v>
      </c>
      <c r="B540" s="130">
        <f>IF(ISBLANK(Nomen.complète!I540),"",Nomen.complète!I540)</f>
        <v>11511</v>
      </c>
      <c r="C540" s="18" t="str">
        <f>IF(ISBLANK(Nomen.complète!J540),"-",Nomen.complète!J540)</f>
        <v>Büsserach</v>
      </c>
    </row>
    <row r="541" spans="1:3">
      <c r="A541" s="17" t="str">
        <f>IF(ISBLANK(Nomen.complète!H541),"",Nomen.complète!H541)</f>
        <v/>
      </c>
      <c r="B541" s="130">
        <f>IF(ISBLANK(Nomen.complète!I541),"",Nomen.complète!I541)</f>
        <v>10096</v>
      </c>
      <c r="C541" s="18" t="str">
        <f>IF(ISBLANK(Nomen.complète!J541),"-",Nomen.complète!J541)</f>
        <v>Bütschwil</v>
      </c>
    </row>
    <row r="542" spans="1:3">
      <c r="A542" s="17">
        <f>IF(ISBLANK(Nomen.complète!H542),"",Nomen.complète!H542)</f>
        <v>3395</v>
      </c>
      <c r="B542" s="130">
        <f>IF(ISBLANK(Nomen.complète!I542),"",Nomen.complète!I542)</f>
        <v>15609</v>
      </c>
      <c r="C542" s="18" t="str">
        <f>IF(ISBLANK(Nomen.complète!J542),"-",Nomen.complète!J542)</f>
        <v>Bütschwil-Ganterschwil</v>
      </c>
    </row>
    <row r="543" spans="1:3">
      <c r="A543" s="17">
        <f>IF(ISBLANK(Nomen.complète!H543),"",Nomen.complète!H543)</f>
        <v>2914</v>
      </c>
      <c r="B543" s="130">
        <f>IF(ISBLANK(Nomen.complète!I543),"",Nomen.complète!I543)</f>
        <v>11486</v>
      </c>
      <c r="C543" s="18" t="str">
        <f>IF(ISBLANK(Nomen.complète!J543),"-",Nomen.complète!J543)</f>
        <v>Büttenhardt</v>
      </c>
    </row>
    <row r="544" spans="1:3">
      <c r="A544" s="17">
        <f>IF(ISBLANK(Nomen.complète!H544),"",Nomen.complète!H544)</f>
        <v>4064</v>
      </c>
      <c r="B544" s="130">
        <f>IF(ISBLANK(Nomen.complète!I544),"",Nomen.complète!I544)</f>
        <v>11488</v>
      </c>
      <c r="C544" s="18" t="str">
        <f>IF(ISBLANK(Nomen.complète!J544),"-",Nomen.complète!J544)</f>
        <v>Büttikon</v>
      </c>
    </row>
    <row r="545" spans="1:3">
      <c r="A545" s="17" t="str">
        <f>IF(ISBLANK(Nomen.complète!H545),"",Nomen.complète!H545)</f>
        <v/>
      </c>
      <c r="B545" s="130">
        <f>IF(ISBLANK(Nomen.complète!I545),"",Nomen.complète!I545)</f>
        <v>11500</v>
      </c>
      <c r="C545" s="18" t="str">
        <f>IF(ISBLANK(Nomen.complète!J545),"-",Nomen.complète!J545)</f>
        <v>Cabbio</v>
      </c>
    </row>
    <row r="546" spans="1:3">
      <c r="A546" s="17">
        <f>IF(ISBLANK(Nomen.complète!H546),"",Nomen.complète!H546)</f>
        <v>5161</v>
      </c>
      <c r="B546" s="130">
        <f>IF(ISBLANK(Nomen.complète!I546),"",Nomen.complète!I546)</f>
        <v>11492</v>
      </c>
      <c r="C546" s="18" t="str">
        <f>IF(ISBLANK(Nomen.complète!J546),"-",Nomen.complète!J546)</f>
        <v>Cademario</v>
      </c>
    </row>
    <row r="547" spans="1:3">
      <c r="A547" s="17">
        <f>IF(ISBLANK(Nomen.complète!H547),"",Nomen.complète!H547)</f>
        <v>5162</v>
      </c>
      <c r="B547" s="130">
        <f>IF(ISBLANK(Nomen.complète!I547),"",Nomen.complète!I547)</f>
        <v>11484</v>
      </c>
      <c r="C547" s="18" t="str">
        <f>IF(ISBLANK(Nomen.complète!J547),"-",Nomen.complète!J547)</f>
        <v>Cadempino</v>
      </c>
    </row>
    <row r="548" spans="1:3">
      <c r="A548" s="17">
        <f>IF(ISBLANK(Nomen.complète!H548),"",Nomen.complète!H548)</f>
        <v>5003</v>
      </c>
      <c r="B548" s="130">
        <f>IF(ISBLANK(Nomen.complète!I548),"",Nomen.complète!I548)</f>
        <v>14518</v>
      </c>
      <c r="C548" s="18" t="str">
        <f>IF(ISBLANK(Nomen.complète!J548),"-",Nomen.complète!J548)</f>
        <v>Cadenazzo</v>
      </c>
    </row>
    <row r="549" spans="1:3">
      <c r="A549" s="17" t="str">
        <f>IF(ISBLANK(Nomen.complète!H549),"",Nomen.complète!H549)</f>
        <v/>
      </c>
      <c r="B549" s="130">
        <f>IF(ISBLANK(Nomen.complète!I549),"",Nomen.complète!I549)</f>
        <v>11495</v>
      </c>
      <c r="C549" s="18" t="str">
        <f>IF(ISBLANK(Nomen.complète!J549),"-",Nomen.complète!J549)</f>
        <v>Cadro</v>
      </c>
    </row>
    <row r="550" spans="1:3">
      <c r="A550" s="17" t="str">
        <f>IF(ISBLANK(Nomen.complète!H550),"",Nomen.complète!H550)</f>
        <v/>
      </c>
      <c r="B550" s="130">
        <f>IF(ISBLANK(Nomen.complète!I550),"",Nomen.complète!I550)</f>
        <v>11496</v>
      </c>
      <c r="C550" s="18" t="str">
        <f>IF(ISBLANK(Nomen.complète!J550),"-",Nomen.complète!J550)</f>
        <v>Cagiallo</v>
      </c>
    </row>
    <row r="551" spans="1:3">
      <c r="A551" s="17">
        <f>IF(ISBLANK(Nomen.complète!H551),"",Nomen.complète!H551)</f>
        <v>3837</v>
      </c>
      <c r="B551" s="130">
        <f>IF(ISBLANK(Nomen.complète!I551),"",Nomen.complète!I551)</f>
        <v>16067</v>
      </c>
      <c r="C551" s="18" t="str">
        <f>IF(ISBLANK(Nomen.complète!J551),"-",Nomen.complète!J551)</f>
        <v>Calanca</v>
      </c>
    </row>
    <row r="552" spans="1:3">
      <c r="A552" s="17" t="str">
        <f>IF(ISBLANK(Nomen.complète!H552),"",Nomen.complète!H552)</f>
        <v/>
      </c>
      <c r="B552" s="130">
        <f>IF(ISBLANK(Nomen.complète!I552),"",Nomen.complète!I552)</f>
        <v>10808</v>
      </c>
      <c r="C552" s="18" t="str">
        <f>IF(ISBLANK(Nomen.complète!J552),"-",Nomen.complète!J552)</f>
        <v>Calfreisen</v>
      </c>
    </row>
    <row r="553" spans="1:3">
      <c r="A553" s="17" t="str">
        <f>IF(ISBLANK(Nomen.complète!H553),"",Nomen.complète!H553)</f>
        <v/>
      </c>
      <c r="B553" s="130">
        <f>IF(ISBLANK(Nomen.complète!I553),"",Nomen.complète!I553)</f>
        <v>11497</v>
      </c>
      <c r="C553" s="18" t="str">
        <f>IF(ISBLANK(Nomen.complète!J553),"-",Nomen.complète!J553)</f>
        <v>Calonico</v>
      </c>
    </row>
    <row r="554" spans="1:3">
      <c r="A554" s="17" t="str">
        <f>IF(ISBLANK(Nomen.complète!H554),"",Nomen.complète!H554)</f>
        <v/>
      </c>
      <c r="B554" s="130">
        <f>IF(ISBLANK(Nomen.complète!I554),"",Nomen.complète!I554)</f>
        <v>11498</v>
      </c>
      <c r="C554" s="18" t="str">
        <f>IF(ISBLANK(Nomen.complète!J554),"-",Nomen.complète!J554)</f>
        <v>Calpiogna</v>
      </c>
    </row>
    <row r="555" spans="1:3">
      <c r="A555" s="17" t="str">
        <f>IF(ISBLANK(Nomen.complète!H555),"",Nomen.complète!H555)</f>
        <v/>
      </c>
      <c r="B555" s="130">
        <f>IF(ISBLANK(Nomen.complète!I555),"",Nomen.complète!I555)</f>
        <v>16437</v>
      </c>
      <c r="C555" s="18" t="str">
        <f>IF(ISBLANK(Nomen.complète!J555),"-",Nomen.complète!J555)</f>
        <v>Calprino</v>
      </c>
    </row>
    <row r="556" spans="1:3">
      <c r="A556" s="17">
        <f>IF(ISBLANK(Nomen.complète!H556),"",Nomen.complète!H556)</f>
        <v>3831</v>
      </c>
      <c r="B556" s="130">
        <f>IF(ISBLANK(Nomen.complète!I556),"",Nomen.complète!I556)</f>
        <v>16019</v>
      </c>
      <c r="C556" s="18" t="str">
        <f>IF(ISBLANK(Nomen.complète!J556),"-",Nomen.complète!J556)</f>
        <v>Cama</v>
      </c>
    </row>
    <row r="557" spans="1:3">
      <c r="A557" s="17" t="str">
        <f>IF(ISBLANK(Nomen.complète!H557),"",Nomen.complète!H557)</f>
        <v/>
      </c>
      <c r="B557" s="130">
        <f>IF(ISBLANK(Nomen.complète!I557),"",Nomen.complète!I557)</f>
        <v>11499</v>
      </c>
      <c r="C557" s="18" t="str">
        <f>IF(ISBLANK(Nomen.complète!J557),"-",Nomen.complète!J557)</f>
        <v>Camignolo</v>
      </c>
    </row>
    <row r="558" spans="1:3">
      <c r="A558" s="17" t="str">
        <f>IF(ISBLANK(Nomen.complète!H558),"",Nomen.complète!H558)</f>
        <v/>
      </c>
      <c r="B558" s="130">
        <f>IF(ISBLANK(Nomen.complète!I558),"",Nomen.complète!I558)</f>
        <v>11435</v>
      </c>
      <c r="C558" s="18" t="str">
        <f>IF(ISBLANK(Nomen.complète!J558),"-",Nomen.complète!J558)</f>
        <v>Camorino</v>
      </c>
    </row>
    <row r="559" spans="1:3">
      <c r="A559" s="17" t="str">
        <f>IF(ISBLANK(Nomen.complète!H559),"",Nomen.complète!H559)</f>
        <v/>
      </c>
      <c r="B559" s="130">
        <f>IF(ISBLANK(Nomen.complète!I559),"",Nomen.complète!I559)</f>
        <v>11390</v>
      </c>
      <c r="C559" s="18" t="str">
        <f>IF(ISBLANK(Nomen.complète!J559),"-",Nomen.complète!J559)</f>
        <v>Campello</v>
      </c>
    </row>
    <row r="560" spans="1:3">
      <c r="A560" s="17" t="str">
        <f>IF(ISBLANK(Nomen.complète!H560),"",Nomen.complète!H560)</f>
        <v/>
      </c>
      <c r="B560" s="130">
        <f>IF(ISBLANK(Nomen.complète!I560),"",Nomen.complète!I560)</f>
        <v>11356</v>
      </c>
      <c r="C560" s="18" t="str">
        <f>IF(ISBLANK(Nomen.complète!J560),"-",Nomen.complète!J560)</f>
        <v>Campestro</v>
      </c>
    </row>
    <row r="561" spans="1:3">
      <c r="A561" s="17" t="str">
        <f>IF(ISBLANK(Nomen.complète!H561),"",Nomen.complète!H561)</f>
        <v/>
      </c>
      <c r="B561" s="130">
        <f>IF(ISBLANK(Nomen.complète!I561),"",Nomen.complète!I561)</f>
        <v>11457</v>
      </c>
      <c r="C561" s="18" t="str">
        <f>IF(ISBLANK(Nomen.complète!J561),"-",Nomen.complète!J561)</f>
        <v>Campo (Blenio)</v>
      </c>
    </row>
    <row r="562" spans="1:3">
      <c r="A562" s="17">
        <f>IF(ISBLANK(Nomen.complète!H562),"",Nomen.complète!H562)</f>
        <v>5307</v>
      </c>
      <c r="B562" s="130">
        <f>IF(ISBLANK(Nomen.complète!I562),"",Nomen.complète!I562)</f>
        <v>11402</v>
      </c>
      <c r="C562" s="18" t="str">
        <f>IF(ISBLANK(Nomen.complète!J562),"-",Nomen.complète!J562)</f>
        <v>Campo (Vallemaggia)</v>
      </c>
    </row>
    <row r="563" spans="1:3">
      <c r="A563" s="17" t="str">
        <f>IF(ISBLANK(Nomen.complète!H563),"",Nomen.complète!H563)</f>
        <v/>
      </c>
      <c r="B563" s="130">
        <f>IF(ISBLANK(Nomen.complète!I563),"",Nomen.complète!I563)</f>
        <v>10038</v>
      </c>
      <c r="C563" s="18" t="str">
        <f>IF(ISBLANK(Nomen.complète!J563),"-",Nomen.complète!J563)</f>
        <v>Camuns</v>
      </c>
    </row>
    <row r="564" spans="1:3">
      <c r="A564" s="17" t="str">
        <f>IF(ISBLANK(Nomen.complète!H564),"",Nomen.complète!H564)</f>
        <v/>
      </c>
      <c r="B564" s="130">
        <f>IF(ISBLANK(Nomen.complète!I564),"",Nomen.complète!I564)</f>
        <v>11403</v>
      </c>
      <c r="C564" s="18" t="str">
        <f>IF(ISBLANK(Nomen.complète!J564),"-",Nomen.complète!J564)</f>
        <v>Caneggio</v>
      </c>
    </row>
    <row r="565" spans="1:3">
      <c r="A565" s="17">
        <f>IF(ISBLANK(Nomen.complète!H565),"",Nomen.complète!H565)</f>
        <v>5167</v>
      </c>
      <c r="B565" s="130">
        <f>IF(ISBLANK(Nomen.complète!I565),"",Nomen.complète!I565)</f>
        <v>11404</v>
      </c>
      <c r="C565" s="18" t="str">
        <f>IF(ISBLANK(Nomen.complète!J565),"-",Nomen.complète!J565)</f>
        <v>Canobbio</v>
      </c>
    </row>
    <row r="566" spans="1:3">
      <c r="A566" s="17" t="str">
        <f>IF(ISBLANK(Nomen.complète!H566),"",Nomen.complète!H566)</f>
        <v/>
      </c>
      <c r="B566" s="130">
        <f>IF(ISBLANK(Nomen.complète!I566),"",Nomen.complète!I566)</f>
        <v>11405</v>
      </c>
      <c r="C566" s="18" t="str">
        <f>IF(ISBLANK(Nomen.complète!J566),"-",Nomen.complète!J566)</f>
        <v>Capolago</v>
      </c>
    </row>
    <row r="567" spans="1:3">
      <c r="A567" s="17">
        <f>IF(ISBLANK(Nomen.complète!H567),"",Nomen.complète!H567)</f>
        <v>5226</v>
      </c>
      <c r="B567" s="130">
        <f>IF(ISBLANK(Nomen.complète!I567),"",Nomen.complète!I567)</f>
        <v>14938</v>
      </c>
      <c r="C567" s="18" t="str">
        <f>IF(ISBLANK(Nomen.complète!J567),"-",Nomen.complète!J567)</f>
        <v>Capriasca</v>
      </c>
    </row>
    <row r="568" spans="1:3">
      <c r="A568" s="17" t="str">
        <f>IF(ISBLANK(Nomen.complète!H568),"",Nomen.complète!H568)</f>
        <v/>
      </c>
      <c r="B568" s="130">
        <f>IF(ISBLANK(Nomen.complète!I568),"",Nomen.complète!I568)</f>
        <v>11406</v>
      </c>
      <c r="C568" s="18" t="str">
        <f>IF(ISBLANK(Nomen.complète!J568),"-",Nomen.complète!J568)</f>
        <v>Carabbia</v>
      </c>
    </row>
    <row r="569" spans="1:3">
      <c r="A569" s="17" t="str">
        <f>IF(ISBLANK(Nomen.complète!H569),"",Nomen.complète!H569)</f>
        <v/>
      </c>
      <c r="B569" s="130">
        <f>IF(ISBLANK(Nomen.complète!I569),"",Nomen.complète!I569)</f>
        <v>16581</v>
      </c>
      <c r="C569" s="18" t="str">
        <f>IF(ISBLANK(Nomen.complète!J569),"-",Nomen.complète!J569)</f>
        <v>Carabbietta</v>
      </c>
    </row>
    <row r="570" spans="1:3">
      <c r="A570" s="17" t="str">
        <f>IF(ISBLANK(Nomen.complète!H570),"",Nomen.complète!H570)</f>
        <v/>
      </c>
      <c r="B570" s="130">
        <f>IF(ISBLANK(Nomen.complète!I570),"",Nomen.complète!I570)</f>
        <v>11416</v>
      </c>
      <c r="C570" s="18" t="str">
        <f>IF(ISBLANK(Nomen.complète!J570),"-",Nomen.complète!J570)</f>
        <v>Carabietta</v>
      </c>
    </row>
    <row r="571" spans="1:3">
      <c r="A571" s="17" t="str">
        <f>IF(ISBLANK(Nomen.complète!H571),"",Nomen.complète!H571)</f>
        <v/>
      </c>
      <c r="B571" s="130">
        <f>IF(ISBLANK(Nomen.complète!I571),"",Nomen.complète!I571)</f>
        <v>16355</v>
      </c>
      <c r="C571" s="18" t="str">
        <f>IF(ISBLANK(Nomen.complète!J571),"-",Nomen.complète!J571)</f>
        <v>Carasso</v>
      </c>
    </row>
    <row r="572" spans="1:3">
      <c r="A572" s="17" t="str">
        <f>IF(ISBLANK(Nomen.complète!H572),"",Nomen.complète!H572)</f>
        <v/>
      </c>
      <c r="B572" s="130">
        <f>IF(ISBLANK(Nomen.complète!I572),"",Nomen.complète!I572)</f>
        <v>11408</v>
      </c>
      <c r="C572" s="18" t="str">
        <f>IF(ISBLANK(Nomen.complète!J572),"-",Nomen.complète!J572)</f>
        <v>Carona</v>
      </c>
    </row>
    <row r="573" spans="1:3">
      <c r="A573" s="17">
        <f>IF(ISBLANK(Nomen.complète!H573),"",Nomen.complète!H573)</f>
        <v>6608</v>
      </c>
      <c r="B573" s="130">
        <f>IF(ISBLANK(Nomen.complète!I573),"",Nomen.complète!I573)</f>
        <v>11400</v>
      </c>
      <c r="C573" s="18" t="str">
        <f>IF(ISBLANK(Nomen.complète!J573),"-",Nomen.complète!J573)</f>
        <v>Carouge (GE)</v>
      </c>
    </row>
    <row r="574" spans="1:3">
      <c r="A574" s="17" t="str">
        <f>IF(ISBLANK(Nomen.complète!H574),"",Nomen.complète!H574)</f>
        <v/>
      </c>
      <c r="B574" s="130">
        <f>IF(ISBLANK(Nomen.complète!I574),"",Nomen.complète!I574)</f>
        <v>11410</v>
      </c>
      <c r="C574" s="18" t="str">
        <f>IF(ISBLANK(Nomen.complète!J574),"-",Nomen.complète!J574)</f>
        <v>Carrouge (VD)</v>
      </c>
    </row>
    <row r="575" spans="1:3">
      <c r="A575" s="17">
        <f>IF(ISBLANK(Nomen.complète!H575),"",Nomen.complète!H575)</f>
        <v>6609</v>
      </c>
      <c r="B575" s="130">
        <f>IF(ISBLANK(Nomen.complète!I575),"",Nomen.complète!I575)</f>
        <v>11411</v>
      </c>
      <c r="C575" s="18" t="str">
        <f>IF(ISBLANK(Nomen.complète!J575),"-",Nomen.complète!J575)</f>
        <v>Cartigny</v>
      </c>
    </row>
    <row r="576" spans="1:3">
      <c r="A576" s="17" t="str">
        <f>IF(ISBLANK(Nomen.complète!H576),"",Nomen.complète!H576)</f>
        <v/>
      </c>
      <c r="B576" s="130">
        <f>IF(ISBLANK(Nomen.complète!I576),"",Nomen.complète!I576)</f>
        <v>11188</v>
      </c>
      <c r="C576" s="18" t="str">
        <f>IF(ISBLANK(Nomen.complète!J576),"-",Nomen.complète!J576)</f>
        <v>Casaccia</v>
      </c>
    </row>
    <row r="577" spans="1:3">
      <c r="A577" s="17" t="str">
        <f>IF(ISBLANK(Nomen.complète!H577),"",Nomen.complète!H577)</f>
        <v/>
      </c>
      <c r="B577" s="130">
        <f>IF(ISBLANK(Nomen.complète!I577),"",Nomen.complète!I577)</f>
        <v>16438</v>
      </c>
      <c r="C577" s="18" t="str">
        <f>IF(ISBLANK(Nomen.complète!J577),"-",Nomen.complète!J577)</f>
        <v>Casenzano</v>
      </c>
    </row>
    <row r="578" spans="1:3">
      <c r="A578" s="17" t="str">
        <f>IF(ISBLANK(Nomen.complète!H578),"",Nomen.complète!H578)</f>
        <v/>
      </c>
      <c r="B578" s="130">
        <f>IF(ISBLANK(Nomen.complète!I578),"",Nomen.complète!I578)</f>
        <v>11412</v>
      </c>
      <c r="C578" s="18" t="str">
        <f>IF(ISBLANK(Nomen.complète!J578),"-",Nomen.complète!J578)</f>
        <v>Casima</v>
      </c>
    </row>
    <row r="579" spans="1:3">
      <c r="A579" s="17">
        <f>IF(ISBLANK(Nomen.complète!H579),"",Nomen.complète!H579)</f>
        <v>5171</v>
      </c>
      <c r="B579" s="130">
        <f>IF(ISBLANK(Nomen.complète!I579),"",Nomen.complète!I579)</f>
        <v>11413</v>
      </c>
      <c r="C579" s="18" t="str">
        <f>IF(ISBLANK(Nomen.complète!J579),"-",Nomen.complète!J579)</f>
        <v>Caslano</v>
      </c>
    </row>
    <row r="580" spans="1:3">
      <c r="A580" s="17" t="str">
        <f>IF(ISBLANK(Nomen.complète!H580),"",Nomen.complète!H580)</f>
        <v/>
      </c>
      <c r="B580" s="130">
        <f>IF(ISBLANK(Nomen.complète!I580),"",Nomen.complète!I580)</f>
        <v>11177</v>
      </c>
      <c r="C580" s="18" t="str">
        <f>IF(ISBLANK(Nomen.complète!J580),"-",Nomen.complète!J580)</f>
        <v>Castagnola</v>
      </c>
    </row>
    <row r="581" spans="1:3">
      <c r="A581" s="17">
        <f>IF(ISBLANK(Nomen.complète!H581),"",Nomen.complète!H581)</f>
        <v>3805</v>
      </c>
      <c r="B581" s="130">
        <f>IF(ISBLANK(Nomen.complète!I581),"",Nomen.complète!I581)</f>
        <v>16013</v>
      </c>
      <c r="C581" s="18" t="str">
        <f>IF(ISBLANK(Nomen.complète!J581),"-",Nomen.complète!J581)</f>
        <v>Castaneda</v>
      </c>
    </row>
    <row r="582" spans="1:3">
      <c r="A582" s="17" t="str">
        <f>IF(ISBLANK(Nomen.complète!H582),"",Nomen.complète!H582)</f>
        <v/>
      </c>
      <c r="B582" s="130">
        <f>IF(ISBLANK(Nomen.complète!I582),"",Nomen.complète!I582)</f>
        <v>10137</v>
      </c>
      <c r="C582" s="18" t="str">
        <f>IF(ISBLANK(Nomen.complète!J582),"-",Nomen.complète!J582)</f>
        <v>Castasegna</v>
      </c>
    </row>
    <row r="583" spans="1:3">
      <c r="A583" s="17">
        <f>IF(ISBLANK(Nomen.complète!H583),"",Nomen.complète!H583)</f>
        <v>5249</v>
      </c>
      <c r="B583" s="130">
        <f>IF(ISBLANK(Nomen.complète!I583),"",Nomen.complète!I583)</f>
        <v>14499</v>
      </c>
      <c r="C583" s="18" t="str">
        <f>IF(ISBLANK(Nomen.complète!J583),"-",Nomen.complète!J583)</f>
        <v>Castel San Pietro</v>
      </c>
    </row>
    <row r="584" spans="1:3">
      <c r="A584" s="17" t="str">
        <f>IF(ISBLANK(Nomen.complète!H584),"",Nomen.complète!H584)</f>
        <v/>
      </c>
      <c r="B584" s="130">
        <f>IF(ISBLANK(Nomen.complète!I584),"",Nomen.complète!I584)</f>
        <v>16564</v>
      </c>
      <c r="C584" s="18" t="str">
        <f>IF(ISBLANK(Nomen.complète!J584),"-",Nomen.complète!J584)</f>
        <v>Castels</v>
      </c>
    </row>
    <row r="585" spans="1:3">
      <c r="A585" s="17" t="str">
        <f>IF(ISBLANK(Nomen.complète!H585),"",Nomen.complète!H585)</f>
        <v/>
      </c>
      <c r="B585" s="130">
        <f>IF(ISBLANK(Nomen.complète!I585),"",Nomen.complète!I585)</f>
        <v>16419</v>
      </c>
      <c r="C585" s="18" t="str">
        <f>IF(ISBLANK(Nomen.complète!J585),"-",Nomen.complète!J585)</f>
        <v>Casti</v>
      </c>
    </row>
    <row r="586" spans="1:3">
      <c r="A586" s="17" t="str">
        <f>IF(ISBLANK(Nomen.complète!H586),"",Nomen.complète!H586)</f>
        <v/>
      </c>
      <c r="B586" s="130">
        <f>IF(ISBLANK(Nomen.complète!I586),"",Nomen.complète!I586)</f>
        <v>10211</v>
      </c>
      <c r="C586" s="18" t="str">
        <f>IF(ISBLANK(Nomen.complète!J586),"-",Nomen.complète!J586)</f>
        <v>Casti-Wergenstein</v>
      </c>
    </row>
    <row r="587" spans="1:3">
      <c r="A587" s="17" t="str">
        <f>IF(ISBLANK(Nomen.complète!H587),"",Nomen.complète!H587)</f>
        <v/>
      </c>
      <c r="B587" s="130">
        <f>IF(ISBLANK(Nomen.complète!I587),"",Nomen.complète!I587)</f>
        <v>10807</v>
      </c>
      <c r="C587" s="18" t="str">
        <f>IF(ISBLANK(Nomen.complète!J587),"-",Nomen.complète!J587)</f>
        <v>Castiel</v>
      </c>
    </row>
    <row r="588" spans="1:3">
      <c r="A588" s="17" t="str">
        <f>IF(ISBLANK(Nomen.complète!H588),"",Nomen.complète!H588)</f>
        <v/>
      </c>
      <c r="B588" s="130">
        <f>IF(ISBLANK(Nomen.complète!I588),"",Nomen.complète!I588)</f>
        <v>10052</v>
      </c>
      <c r="C588" s="18" t="str">
        <f>IF(ISBLANK(Nomen.complète!J588),"-",Nomen.complète!J588)</f>
        <v>Castrisch</v>
      </c>
    </row>
    <row r="589" spans="1:3">
      <c r="A589" s="17" t="str">
        <f>IF(ISBLANK(Nomen.complète!H589),"",Nomen.complète!H589)</f>
        <v/>
      </c>
      <c r="B589" s="130">
        <f>IF(ISBLANK(Nomen.complète!I589),"",Nomen.complète!I589)</f>
        <v>11392</v>
      </c>
      <c r="C589" s="18" t="str">
        <f>IF(ISBLANK(Nomen.complète!J589),"-",Nomen.complète!J589)</f>
        <v>Castro</v>
      </c>
    </row>
    <row r="590" spans="1:3">
      <c r="A590" s="17" t="str">
        <f>IF(ISBLANK(Nomen.complète!H590),"",Nomen.complète!H590)</f>
        <v/>
      </c>
      <c r="B590" s="130">
        <f>IF(ISBLANK(Nomen.complète!I590),"",Nomen.complète!I590)</f>
        <v>10136</v>
      </c>
      <c r="C590" s="18" t="str">
        <f>IF(ISBLANK(Nomen.complète!J590),"-",Nomen.complète!J590)</f>
        <v>Cauco</v>
      </c>
    </row>
    <row r="591" spans="1:3">
      <c r="A591" s="17" t="str">
        <f>IF(ISBLANK(Nomen.complète!H591),"",Nomen.complète!H591)</f>
        <v/>
      </c>
      <c r="B591" s="130">
        <f>IF(ISBLANK(Nomen.complète!I591),"",Nomen.complète!I591)</f>
        <v>16228</v>
      </c>
      <c r="C591" s="18" t="str">
        <f>IF(ISBLANK(Nomen.complète!J591),"-",Nomen.complète!J591)</f>
        <v>Cavadura</v>
      </c>
    </row>
    <row r="592" spans="1:3">
      <c r="A592" s="17" t="str">
        <f>IF(ISBLANK(Nomen.complète!H592),"",Nomen.complète!H592)</f>
        <v/>
      </c>
      <c r="B592" s="130">
        <f>IF(ISBLANK(Nomen.complète!I592),"",Nomen.complète!I592)</f>
        <v>11409</v>
      </c>
      <c r="C592" s="18" t="str">
        <f>IF(ISBLANK(Nomen.complète!J592),"-",Nomen.complète!J592)</f>
        <v>Cavagnago</v>
      </c>
    </row>
    <row r="593" spans="1:3">
      <c r="A593" s="17" t="str">
        <f>IF(ISBLANK(Nomen.complète!H593),"",Nomen.complète!H593)</f>
        <v/>
      </c>
      <c r="B593" s="130">
        <f>IF(ISBLANK(Nomen.complète!I593),"",Nomen.complète!I593)</f>
        <v>11407</v>
      </c>
      <c r="C593" s="18" t="str">
        <f>IF(ISBLANK(Nomen.complète!J593),"-",Nomen.complète!J593)</f>
        <v>Cavergno</v>
      </c>
    </row>
    <row r="594" spans="1:3">
      <c r="A594" s="17" t="str">
        <f>IF(ISBLANK(Nomen.complète!H594),"",Nomen.complète!H594)</f>
        <v/>
      </c>
      <c r="B594" s="130">
        <f>IF(ISBLANK(Nomen.complète!I594),"",Nomen.complète!I594)</f>
        <v>11385</v>
      </c>
      <c r="C594" s="18" t="str">
        <f>IF(ISBLANK(Nomen.complète!J594),"-",Nomen.complète!J594)</f>
        <v>Caviano</v>
      </c>
    </row>
    <row r="595" spans="1:3">
      <c r="A595" s="17" t="str">
        <f>IF(ISBLANK(Nomen.complète!H595),"",Nomen.complète!H595)</f>
        <v/>
      </c>
      <c r="B595" s="130">
        <f>IF(ISBLANK(Nomen.complète!I595),"",Nomen.complète!I595)</f>
        <v>11386</v>
      </c>
      <c r="C595" s="18" t="str">
        <f>IF(ISBLANK(Nomen.complète!J595),"-",Nomen.complète!J595)</f>
        <v>Cavigliano</v>
      </c>
    </row>
    <row r="596" spans="1:3">
      <c r="A596" s="17">
        <f>IF(ISBLANK(Nomen.complète!H596),"",Nomen.complète!H596)</f>
        <v>3661</v>
      </c>
      <c r="B596" s="130">
        <f>IF(ISBLANK(Nomen.complète!I596),"",Nomen.complète!I596)</f>
        <v>16051</v>
      </c>
      <c r="C596" s="18" t="str">
        <f>IF(ISBLANK(Nomen.complète!J596),"-",Nomen.complète!J596)</f>
        <v>Cazis</v>
      </c>
    </row>
    <row r="597" spans="1:3">
      <c r="A597" s="17" t="str">
        <f>IF(ISBLANK(Nomen.complète!H597),"",Nomen.complète!H597)</f>
        <v/>
      </c>
      <c r="B597" s="130">
        <f>IF(ISBLANK(Nomen.complète!I597),"",Nomen.complète!I597)</f>
        <v>16518</v>
      </c>
      <c r="C597" s="18" t="str">
        <f>IF(ISBLANK(Nomen.complète!J597),"-",Nomen.complète!J597)</f>
        <v>Celerina</v>
      </c>
    </row>
    <row r="598" spans="1:3">
      <c r="A598" s="17">
        <f>IF(ISBLANK(Nomen.complète!H598),"",Nomen.complète!H598)</f>
        <v>3782</v>
      </c>
      <c r="B598" s="130">
        <f>IF(ISBLANK(Nomen.complète!I598),"",Nomen.complète!I598)</f>
        <v>16002</v>
      </c>
      <c r="C598" s="18" t="str">
        <f>IF(ISBLANK(Nomen.complète!J598),"-",Nomen.complète!J598)</f>
        <v>Celerina/Schlarigna</v>
      </c>
    </row>
    <row r="599" spans="1:3">
      <c r="A599" s="17">
        <f>IF(ISBLANK(Nomen.complète!H599),"",Nomen.complète!H599)</f>
        <v>5397</v>
      </c>
      <c r="B599" s="130">
        <f>IF(ISBLANK(Nomen.complète!I599),"",Nomen.complète!I599)</f>
        <v>14973</v>
      </c>
      <c r="C599" s="18" t="str">
        <f>IF(ISBLANK(Nomen.complète!J599),"-",Nomen.complète!J599)</f>
        <v>Centovalli</v>
      </c>
    </row>
    <row r="600" spans="1:3">
      <c r="A600" s="17">
        <f>IF(ISBLANK(Nomen.complète!H600),"",Nomen.complète!H600)</f>
        <v>5309</v>
      </c>
      <c r="B600" s="130">
        <f>IF(ISBLANK(Nomen.complète!I600),"",Nomen.complète!I600)</f>
        <v>11388</v>
      </c>
      <c r="C600" s="18" t="str">
        <f>IF(ISBLANK(Nomen.complète!J600),"-",Nomen.complète!J600)</f>
        <v>Cerentino</v>
      </c>
    </row>
    <row r="601" spans="1:3">
      <c r="A601" s="17" t="str">
        <f>IF(ISBLANK(Nomen.complète!H601),"",Nomen.complète!H601)</f>
        <v/>
      </c>
      <c r="B601" s="130">
        <f>IF(ISBLANK(Nomen.complète!I601),"",Nomen.complète!I601)</f>
        <v>11389</v>
      </c>
      <c r="C601" s="18" t="str">
        <f>IF(ISBLANK(Nomen.complète!J601),"-",Nomen.complète!J601)</f>
        <v>Cerniat (FR)</v>
      </c>
    </row>
    <row r="602" spans="1:3">
      <c r="A602" s="17" t="str">
        <f>IF(ISBLANK(Nomen.complète!H602),"",Nomen.complète!H602)</f>
        <v/>
      </c>
      <c r="B602" s="130">
        <f>IF(ISBLANK(Nomen.complète!I602),"",Nomen.complète!I602)</f>
        <v>11399</v>
      </c>
      <c r="C602" s="18" t="str">
        <f>IF(ISBLANK(Nomen.complète!J602),"-",Nomen.complète!J602)</f>
        <v>Cerniaz (VD)</v>
      </c>
    </row>
    <row r="603" spans="1:3">
      <c r="A603" s="17" t="str">
        <f>IF(ISBLANK(Nomen.complète!H603),"",Nomen.complète!H603)</f>
        <v/>
      </c>
      <c r="B603" s="130">
        <f>IF(ISBLANK(Nomen.complète!I603),"",Nomen.complète!I603)</f>
        <v>11391</v>
      </c>
      <c r="C603" s="18" t="str">
        <f>IF(ISBLANK(Nomen.complète!J603),"-",Nomen.complète!J603)</f>
        <v>Cernier</v>
      </c>
    </row>
    <row r="604" spans="1:3">
      <c r="A604" s="17" t="str">
        <f>IF(ISBLANK(Nomen.complète!H604),"",Nomen.complète!H604)</f>
        <v/>
      </c>
      <c r="B604" s="130">
        <f>IF(ISBLANK(Nomen.complète!I604),"",Nomen.complète!I604)</f>
        <v>11384</v>
      </c>
      <c r="C604" s="18" t="str">
        <f>IF(ISBLANK(Nomen.complète!J604),"-",Nomen.complète!J604)</f>
        <v>Certara</v>
      </c>
    </row>
    <row r="605" spans="1:3">
      <c r="A605" s="17">
        <f>IF(ISBLANK(Nomen.complète!H605),"",Nomen.complète!H605)</f>
        <v>5310</v>
      </c>
      <c r="B605" s="130">
        <f>IF(ISBLANK(Nomen.complète!I605),"",Nomen.complète!I605)</f>
        <v>14919</v>
      </c>
      <c r="C605" s="18" t="str">
        <f>IF(ISBLANK(Nomen.complète!J605),"-",Nomen.complète!J605)</f>
        <v>Cevio</v>
      </c>
    </row>
    <row r="606" spans="1:3">
      <c r="A606" s="17" t="str">
        <f>IF(ISBLANK(Nomen.complète!H606),"",Nomen.complète!H606)</f>
        <v/>
      </c>
      <c r="B606" s="130">
        <f>IF(ISBLANK(Nomen.complète!I606),"",Nomen.complète!I606)</f>
        <v>11395</v>
      </c>
      <c r="C606" s="18" t="str">
        <f>IF(ISBLANK(Nomen.complète!J606),"-",Nomen.complète!J606)</f>
        <v>Chabrey</v>
      </c>
    </row>
    <row r="607" spans="1:3">
      <c r="A607" s="17">
        <f>IF(ISBLANK(Nomen.complète!H607),"",Nomen.complète!H607)</f>
        <v>6232</v>
      </c>
      <c r="B607" s="130">
        <f>IF(ISBLANK(Nomen.complète!I607),"",Nomen.complète!I607)</f>
        <v>11396</v>
      </c>
      <c r="C607" s="18" t="str">
        <f>IF(ISBLANK(Nomen.complète!J607),"-",Nomen.complète!J607)</f>
        <v>Chalais</v>
      </c>
    </row>
    <row r="608" spans="1:3">
      <c r="A608" s="17">
        <f>IF(ISBLANK(Nomen.complète!H608),"",Nomen.complète!H608)</f>
        <v>1702</v>
      </c>
      <c r="B608" s="130">
        <f>IF(ISBLANK(Nomen.complète!I608),"",Nomen.complète!I608)</f>
        <v>11397</v>
      </c>
      <c r="C608" s="18" t="str">
        <f>IF(ISBLANK(Nomen.complète!J608),"-",Nomen.complète!J608)</f>
        <v>Cham</v>
      </c>
    </row>
    <row r="609" spans="1:3">
      <c r="A609" s="17">
        <f>IF(ISBLANK(Nomen.complète!H609),"",Nomen.complète!H609)</f>
        <v>5904</v>
      </c>
      <c r="B609" s="130">
        <f>IF(ISBLANK(Nomen.complète!I609),"",Nomen.complète!I609)</f>
        <v>14864</v>
      </c>
      <c r="C609" s="18" t="str">
        <f>IF(ISBLANK(Nomen.complète!J609),"-",Nomen.complète!J609)</f>
        <v>Chamblon</v>
      </c>
    </row>
    <row r="610" spans="1:3">
      <c r="A610" s="17">
        <f>IF(ISBLANK(Nomen.complète!H610),"",Nomen.complète!H610)</f>
        <v>6022</v>
      </c>
      <c r="B610" s="130">
        <f>IF(ISBLANK(Nomen.complète!I610),"",Nomen.complète!I610)</f>
        <v>11418</v>
      </c>
      <c r="C610" s="18" t="str">
        <f>IF(ISBLANK(Nomen.complète!J610),"-",Nomen.complète!J610)</f>
        <v>Chamoson</v>
      </c>
    </row>
    <row r="611" spans="1:3">
      <c r="A611" s="17">
        <f>IF(ISBLANK(Nomen.complète!H611),"",Nomen.complète!H611)</f>
        <v>5553</v>
      </c>
      <c r="B611" s="130">
        <f>IF(ISBLANK(Nomen.complète!I611),"",Nomen.complète!I611)</f>
        <v>14848</v>
      </c>
      <c r="C611" s="18" t="str">
        <f>IF(ISBLANK(Nomen.complète!J611),"-",Nomen.complète!J611)</f>
        <v>Champagne</v>
      </c>
    </row>
    <row r="612" spans="1:3">
      <c r="A612" s="17" t="str">
        <f>IF(ISBLANK(Nomen.complète!H612),"",Nomen.complète!H612)</f>
        <v/>
      </c>
      <c r="B612" s="130">
        <f>IF(ISBLANK(Nomen.complète!I612),"",Nomen.complète!I612)</f>
        <v>11436</v>
      </c>
      <c r="C612" s="18" t="str">
        <f>IF(ISBLANK(Nomen.complète!J612),"-",Nomen.complète!J612)</f>
        <v>Champmartin</v>
      </c>
    </row>
    <row r="613" spans="1:3">
      <c r="A613" s="17">
        <f>IF(ISBLANK(Nomen.complète!H613),"",Nomen.complète!H613)</f>
        <v>683</v>
      </c>
      <c r="B613" s="130">
        <f>IF(ISBLANK(Nomen.complète!I613),"",Nomen.complète!I613)</f>
        <v>15208</v>
      </c>
      <c r="C613" s="18" t="str">
        <f>IF(ISBLANK(Nomen.complète!J613),"-",Nomen.complète!J613)</f>
        <v>Champoz</v>
      </c>
    </row>
    <row r="614" spans="1:3">
      <c r="A614" s="17">
        <f>IF(ISBLANK(Nomen.complète!H614),"",Nomen.complète!H614)</f>
        <v>5812</v>
      </c>
      <c r="B614" s="130">
        <f>IF(ISBLANK(Nomen.complète!I614),"",Nomen.complète!I614)</f>
        <v>14852</v>
      </c>
      <c r="C614" s="18" t="str">
        <f>IF(ISBLANK(Nomen.complète!J614),"-",Nomen.complète!J614)</f>
        <v>Champtauroz</v>
      </c>
    </row>
    <row r="615" spans="1:3">
      <c r="A615" s="17">
        <f>IF(ISBLANK(Nomen.complète!H615),"",Nomen.complète!H615)</f>
        <v>5905</v>
      </c>
      <c r="B615" s="130">
        <f>IF(ISBLANK(Nomen.complète!I615),"",Nomen.complète!I615)</f>
        <v>15506</v>
      </c>
      <c r="C615" s="18" t="str">
        <f>IF(ISBLANK(Nomen.complète!J615),"-",Nomen.complète!J615)</f>
        <v>Champvent</v>
      </c>
    </row>
    <row r="616" spans="1:3">
      <c r="A616" s="17">
        <f>IF(ISBLANK(Nomen.complète!H616),"",Nomen.complète!H616)</f>
        <v>6151</v>
      </c>
      <c r="B616" s="130">
        <f>IF(ISBLANK(Nomen.complète!I616),"",Nomen.complète!I616)</f>
        <v>11415</v>
      </c>
      <c r="C616" s="18" t="str">
        <f>IF(ISBLANK(Nomen.complète!J616),"-",Nomen.complète!J616)</f>
        <v>Champéry</v>
      </c>
    </row>
    <row r="617" spans="1:3">
      <c r="A617" s="17">
        <f>IF(ISBLANK(Nomen.complète!H617),"",Nomen.complète!H617)</f>
        <v>6611</v>
      </c>
      <c r="B617" s="130">
        <f>IF(ISBLANK(Nomen.complète!I617),"",Nomen.complète!I617)</f>
        <v>11439</v>
      </c>
      <c r="C617" s="18" t="str">
        <f>IF(ISBLANK(Nomen.complète!J617),"-",Nomen.complète!J617)</f>
        <v>Chancy</v>
      </c>
    </row>
    <row r="618" spans="1:3">
      <c r="A618" s="17" t="str">
        <f>IF(ISBLANK(Nomen.complète!H618),"",Nomen.complète!H618)</f>
        <v/>
      </c>
      <c r="B618" s="130">
        <f>IF(ISBLANK(Nomen.complète!I618),"",Nomen.complète!I618)</f>
        <v>11440</v>
      </c>
      <c r="C618" s="18" t="str">
        <f>IF(ISBLANK(Nomen.complète!J618),"-",Nomen.complète!J618)</f>
        <v>Chandolin</v>
      </c>
    </row>
    <row r="619" spans="1:3">
      <c r="A619" s="17" t="str">
        <f>IF(ISBLANK(Nomen.complète!H619),"",Nomen.complète!H619)</f>
        <v/>
      </c>
      <c r="B619" s="130">
        <f>IF(ISBLANK(Nomen.complète!I619),"",Nomen.complète!I619)</f>
        <v>11450</v>
      </c>
      <c r="C619" s="18" t="str">
        <f>IF(ISBLANK(Nomen.complète!J619),"-",Nomen.complète!J619)</f>
        <v>Chandon</v>
      </c>
    </row>
    <row r="620" spans="1:3">
      <c r="A620" s="17" t="str">
        <f>IF(ISBLANK(Nomen.complète!H620),"",Nomen.complète!H620)</f>
        <v/>
      </c>
      <c r="B620" s="130">
        <f>IF(ISBLANK(Nomen.complète!I620),"",Nomen.complète!I620)</f>
        <v>11297</v>
      </c>
      <c r="C620" s="18" t="str">
        <f>IF(ISBLANK(Nomen.complète!J620),"-",Nomen.complète!J620)</f>
        <v>Chandossel</v>
      </c>
    </row>
    <row r="621" spans="1:3">
      <c r="A621" s="17" t="str">
        <f>IF(ISBLANK(Nomen.complète!H621),"",Nomen.complète!H621)</f>
        <v/>
      </c>
      <c r="B621" s="130">
        <f>IF(ISBLANK(Nomen.complète!I621),"",Nomen.complète!I621)</f>
        <v>11442</v>
      </c>
      <c r="C621" s="18" t="str">
        <f>IF(ISBLANK(Nomen.complète!J621),"-",Nomen.complète!J621)</f>
        <v>Chanéaz</v>
      </c>
    </row>
    <row r="622" spans="1:3">
      <c r="A622" s="17" t="str">
        <f>IF(ISBLANK(Nomen.complète!H622),"",Nomen.complète!H622)</f>
        <v/>
      </c>
      <c r="B622" s="130">
        <f>IF(ISBLANK(Nomen.complète!I622),"",Nomen.complète!I622)</f>
        <v>11434</v>
      </c>
      <c r="C622" s="18" t="str">
        <f>IF(ISBLANK(Nomen.complète!J622),"-",Nomen.complète!J622)</f>
        <v>Chapelle (Broye)</v>
      </c>
    </row>
    <row r="623" spans="1:3">
      <c r="A623" s="17" t="str">
        <f>IF(ISBLANK(Nomen.complète!H623),"",Nomen.complète!H623)</f>
        <v/>
      </c>
      <c r="B623" s="130">
        <f>IF(ISBLANK(Nomen.complète!I623),"",Nomen.complète!I623)</f>
        <v>11444</v>
      </c>
      <c r="C623" s="18" t="str">
        <f>IF(ISBLANK(Nomen.complète!J623),"-",Nomen.complète!J623)</f>
        <v>Chapelle (Glâne)</v>
      </c>
    </row>
    <row r="624" spans="1:3">
      <c r="A624" s="17" t="str">
        <f>IF(ISBLANK(Nomen.complète!H624),"",Nomen.complète!H624)</f>
        <v/>
      </c>
      <c r="B624" s="130">
        <f>IF(ISBLANK(Nomen.complète!I624),"",Nomen.complète!I624)</f>
        <v>16563</v>
      </c>
      <c r="C624" s="18" t="str">
        <f>IF(ISBLANK(Nomen.complète!J624),"-",Nomen.complète!J624)</f>
        <v>Chapelle (VD)</v>
      </c>
    </row>
    <row r="625" spans="1:3">
      <c r="A625" s="17" t="str">
        <f>IF(ISBLANK(Nomen.complète!H625),"",Nomen.complète!H625)</f>
        <v/>
      </c>
      <c r="B625" s="130">
        <f>IF(ISBLANK(Nomen.complète!I625),"",Nomen.complète!I625)</f>
        <v>16562</v>
      </c>
      <c r="C625" s="18" t="str">
        <f>IF(ISBLANK(Nomen.complète!J625),"-",Nomen.complète!J625)</f>
        <v>Chapelle-près-Surpierre</v>
      </c>
    </row>
    <row r="626" spans="1:3">
      <c r="A626" s="17" t="str">
        <f>IF(ISBLANK(Nomen.complète!H626),"",Nomen.complète!H626)</f>
        <v/>
      </c>
      <c r="B626" s="130">
        <f>IF(ISBLANK(Nomen.complète!I626),"",Nomen.complète!I626)</f>
        <v>16561</v>
      </c>
      <c r="C626" s="18" t="str">
        <f>IF(ISBLANK(Nomen.complète!J626),"-",Nomen.complète!J626)</f>
        <v>Chapelle-sur-Gillarens</v>
      </c>
    </row>
    <row r="627" spans="1:3">
      <c r="A627" s="17" t="str">
        <f>IF(ISBLANK(Nomen.complète!H627),"",Nomen.complète!H627)</f>
        <v/>
      </c>
      <c r="B627" s="130">
        <f>IF(ISBLANK(Nomen.complète!I627),"",Nomen.complète!I627)</f>
        <v>11445</v>
      </c>
      <c r="C627" s="18" t="str">
        <f>IF(ISBLANK(Nomen.complète!J627),"-",Nomen.complète!J627)</f>
        <v>Chapelle-sur-Moudon</v>
      </c>
    </row>
    <row r="628" spans="1:3">
      <c r="A628" s="17">
        <f>IF(ISBLANK(Nomen.complète!H628),"",Nomen.complète!H628)</f>
        <v>5882</v>
      </c>
      <c r="B628" s="130">
        <f>IF(ISBLANK(Nomen.complète!I628),"",Nomen.complète!I628)</f>
        <v>14846</v>
      </c>
      <c r="C628" s="18" t="str">
        <f>IF(ISBLANK(Nomen.complète!J628),"-",Nomen.complète!J628)</f>
        <v>Chardonne</v>
      </c>
    </row>
    <row r="629" spans="1:3">
      <c r="A629" s="17" t="str">
        <f>IF(ISBLANK(Nomen.complète!H629),"",Nomen.complète!H629)</f>
        <v/>
      </c>
      <c r="B629" s="130">
        <f>IF(ISBLANK(Nomen.complète!I629),"",Nomen.complète!I629)</f>
        <v>11243</v>
      </c>
      <c r="C629" s="18" t="str">
        <f>IF(ISBLANK(Nomen.complète!J629),"-",Nomen.complète!J629)</f>
        <v>Chardonney-sur-Morges</v>
      </c>
    </row>
    <row r="630" spans="1:3">
      <c r="A630" s="17" t="str">
        <f>IF(ISBLANK(Nomen.complète!H630),"",Nomen.complète!H630)</f>
        <v/>
      </c>
      <c r="B630" s="130">
        <f>IF(ISBLANK(Nomen.complète!I630),"",Nomen.complète!I630)</f>
        <v>11447</v>
      </c>
      <c r="C630" s="18" t="str">
        <f>IF(ISBLANK(Nomen.complète!J630),"-",Nomen.complète!J630)</f>
        <v>Charmey</v>
      </c>
    </row>
    <row r="631" spans="1:3">
      <c r="A631" s="17" t="str">
        <f>IF(ISBLANK(Nomen.complète!H631),"",Nomen.complète!H631)</f>
        <v/>
      </c>
      <c r="B631" s="130">
        <f>IF(ISBLANK(Nomen.complète!I631),"",Nomen.complète!I631)</f>
        <v>11036</v>
      </c>
      <c r="C631" s="18" t="str">
        <f>IF(ISBLANK(Nomen.complète!J631),"-",Nomen.complète!J631)</f>
        <v>Charmoille</v>
      </c>
    </row>
    <row r="632" spans="1:3">
      <c r="A632" s="17" t="str">
        <f>IF(ISBLANK(Nomen.complète!H632),"",Nomen.complète!H632)</f>
        <v/>
      </c>
      <c r="B632" s="130">
        <f>IF(ISBLANK(Nomen.complète!I632),"",Nomen.complète!I632)</f>
        <v>11448</v>
      </c>
      <c r="C632" s="18" t="str">
        <f>IF(ISBLANK(Nomen.complète!J632),"-",Nomen.complète!J632)</f>
        <v>Charrat</v>
      </c>
    </row>
    <row r="633" spans="1:3">
      <c r="A633" s="17">
        <f>IF(ISBLANK(Nomen.complète!H633),"",Nomen.complète!H633)</f>
        <v>5707</v>
      </c>
      <c r="B633" s="130">
        <f>IF(ISBLANK(Nomen.complète!I633),"",Nomen.complète!I633)</f>
        <v>14859</v>
      </c>
      <c r="C633" s="18" t="str">
        <f>IF(ISBLANK(Nomen.complète!J633),"-",Nomen.complète!J633)</f>
        <v>Chavannes-de-Bogis</v>
      </c>
    </row>
    <row r="634" spans="1:3">
      <c r="A634" s="17">
        <f>IF(ISBLANK(Nomen.complète!H634),"",Nomen.complète!H634)</f>
        <v>5708</v>
      </c>
      <c r="B634" s="130">
        <f>IF(ISBLANK(Nomen.complète!I634),"",Nomen.complète!I634)</f>
        <v>14858</v>
      </c>
      <c r="C634" s="18" t="str">
        <f>IF(ISBLANK(Nomen.complète!J634),"-",Nomen.complète!J634)</f>
        <v>Chavannes-des-Bois</v>
      </c>
    </row>
    <row r="635" spans="1:3">
      <c r="A635" s="17">
        <f>IF(ISBLANK(Nomen.complète!H635),"",Nomen.complète!H635)</f>
        <v>5907</v>
      </c>
      <c r="B635" s="130">
        <f>IF(ISBLANK(Nomen.complète!I635),"",Nomen.complète!I635)</f>
        <v>14857</v>
      </c>
      <c r="C635" s="18" t="str">
        <f>IF(ISBLANK(Nomen.complète!J635),"-",Nomen.complète!J635)</f>
        <v>Chavannes-le-Chêne</v>
      </c>
    </row>
    <row r="636" spans="1:3">
      <c r="A636" s="17">
        <f>IF(ISBLANK(Nomen.complète!H636),"",Nomen.complète!H636)</f>
        <v>5475</v>
      </c>
      <c r="B636" s="130">
        <f>IF(ISBLANK(Nomen.complète!I636),"",Nomen.complète!I636)</f>
        <v>14853</v>
      </c>
      <c r="C636" s="18" t="str">
        <f>IF(ISBLANK(Nomen.complète!J636),"-",Nomen.complète!J636)</f>
        <v>Chavannes-le-Veyron</v>
      </c>
    </row>
    <row r="637" spans="1:3">
      <c r="A637" s="17" t="str">
        <f>IF(ISBLANK(Nomen.complète!H637),"",Nomen.complète!H637)</f>
        <v/>
      </c>
      <c r="B637" s="130">
        <f>IF(ISBLANK(Nomen.complète!I637),"",Nomen.complète!I637)</f>
        <v>11425</v>
      </c>
      <c r="C637" s="18" t="str">
        <f>IF(ISBLANK(Nomen.complète!J637),"-",Nomen.complète!J637)</f>
        <v>Chavannes-les-Forts</v>
      </c>
    </row>
    <row r="638" spans="1:3">
      <c r="A638" s="17">
        <f>IF(ISBLANK(Nomen.complète!H638),"",Nomen.complète!H638)</f>
        <v>5627</v>
      </c>
      <c r="B638" s="130">
        <f>IF(ISBLANK(Nomen.complète!I638),"",Nomen.complète!I638)</f>
        <v>14860</v>
      </c>
      <c r="C638" s="18" t="str">
        <f>IF(ISBLANK(Nomen.complète!J638),"-",Nomen.complète!J638)</f>
        <v>Chavannes-près-Renens</v>
      </c>
    </row>
    <row r="639" spans="1:3">
      <c r="A639" s="17" t="str">
        <f>IF(ISBLANK(Nomen.complète!H639),"",Nomen.complète!H639)</f>
        <v/>
      </c>
      <c r="B639" s="130">
        <f>IF(ISBLANK(Nomen.complète!I639),"",Nomen.complète!I639)</f>
        <v>11427</v>
      </c>
      <c r="C639" s="18" t="str">
        <f>IF(ISBLANK(Nomen.complète!J639),"-",Nomen.complète!J639)</f>
        <v>Chavannes-sous-Orsonnens</v>
      </c>
    </row>
    <row r="640" spans="1:3">
      <c r="A640" s="17">
        <f>IF(ISBLANK(Nomen.complète!H640),"",Nomen.complète!H640)</f>
        <v>5665</v>
      </c>
      <c r="B640" s="130">
        <f>IF(ISBLANK(Nomen.complète!I640),"",Nomen.complète!I640)</f>
        <v>14856</v>
      </c>
      <c r="C640" s="18" t="str">
        <f>IF(ISBLANK(Nomen.complète!J640),"-",Nomen.complète!J640)</f>
        <v>Chavannes-sur-Moudon</v>
      </c>
    </row>
    <row r="641" spans="1:3">
      <c r="A641" s="17">
        <f>IF(ISBLANK(Nomen.complète!H641),"",Nomen.complète!H641)</f>
        <v>5749</v>
      </c>
      <c r="B641" s="130">
        <f>IF(ISBLANK(Nomen.complète!I641),"",Nomen.complète!I641)</f>
        <v>16074</v>
      </c>
      <c r="C641" s="18" t="str">
        <f>IF(ISBLANK(Nomen.complète!J641),"-",Nomen.complète!J641)</f>
        <v>Chavornay</v>
      </c>
    </row>
    <row r="642" spans="1:3">
      <c r="A642" s="17" t="str">
        <f>IF(ISBLANK(Nomen.complète!H642),"",Nomen.complète!H642)</f>
        <v/>
      </c>
      <c r="B642" s="130">
        <f>IF(ISBLANK(Nomen.complète!I642),"",Nomen.complète!I642)</f>
        <v>11430</v>
      </c>
      <c r="C642" s="18" t="str">
        <f>IF(ISBLANK(Nomen.complète!J642),"-",Nomen.complète!J642)</f>
        <v>Cheiry</v>
      </c>
    </row>
    <row r="643" spans="1:3">
      <c r="A643" s="17" t="str">
        <f>IF(ISBLANK(Nomen.complète!H643),"",Nomen.complète!H643)</f>
        <v/>
      </c>
      <c r="B643" s="130">
        <f>IF(ISBLANK(Nomen.complète!I643),"",Nomen.complète!I643)</f>
        <v>11602</v>
      </c>
      <c r="C643" s="18" t="str">
        <f>IF(ISBLANK(Nomen.complète!J643),"-",Nomen.complète!J643)</f>
        <v>Chermignon</v>
      </c>
    </row>
    <row r="644" spans="1:3">
      <c r="A644" s="17" t="str">
        <f>IF(ISBLANK(Nomen.complète!H644),"",Nomen.complète!H644)</f>
        <v/>
      </c>
      <c r="B644" s="130">
        <f>IF(ISBLANK(Nomen.complète!I644),"",Nomen.complète!I644)</f>
        <v>11603</v>
      </c>
      <c r="C644" s="18" t="str">
        <f>IF(ISBLANK(Nomen.complète!J644),"-",Nomen.complète!J644)</f>
        <v>Chesalles-sur-Moudon</v>
      </c>
    </row>
    <row r="645" spans="1:3">
      <c r="A645" s="17" t="str">
        <f>IF(ISBLANK(Nomen.complète!H645),"",Nomen.complète!H645)</f>
        <v/>
      </c>
      <c r="B645" s="130">
        <f>IF(ISBLANK(Nomen.complète!I645),"",Nomen.complète!I645)</f>
        <v>11604</v>
      </c>
      <c r="C645" s="18" t="str">
        <f>IF(ISBLANK(Nomen.complète!J645),"-",Nomen.complète!J645)</f>
        <v>Chesalles-sur-Oron</v>
      </c>
    </row>
    <row r="646" spans="1:3">
      <c r="A646" s="17">
        <f>IF(ISBLANK(Nomen.complète!H646),"",Nomen.complète!H646)</f>
        <v>5909</v>
      </c>
      <c r="B646" s="130">
        <f>IF(ISBLANK(Nomen.complète!I646),"",Nomen.complète!I646)</f>
        <v>14811</v>
      </c>
      <c r="C646" s="18" t="str">
        <f>IF(ISBLANK(Nomen.complète!J646),"-",Nomen.complète!J646)</f>
        <v>Cheseaux-Noréaz</v>
      </c>
    </row>
    <row r="647" spans="1:3">
      <c r="A647" s="17">
        <f>IF(ISBLANK(Nomen.complète!H647),"",Nomen.complète!H647)</f>
        <v>5582</v>
      </c>
      <c r="B647" s="130">
        <f>IF(ISBLANK(Nomen.complète!I647),"",Nomen.complète!I647)</f>
        <v>14810</v>
      </c>
      <c r="C647" s="18" t="str">
        <f>IF(ISBLANK(Nomen.complète!J647),"-",Nomen.complète!J647)</f>
        <v>Cheseaux-sur-Lausanne</v>
      </c>
    </row>
    <row r="648" spans="1:3">
      <c r="A648" s="17">
        <f>IF(ISBLANK(Nomen.complète!H648),"",Nomen.complète!H648)</f>
        <v>5403</v>
      </c>
      <c r="B648" s="130">
        <f>IF(ISBLANK(Nomen.complète!I648),"",Nomen.complète!I648)</f>
        <v>14808</v>
      </c>
      <c r="C648" s="18" t="str">
        <f>IF(ISBLANK(Nomen.complète!J648),"-",Nomen.complète!J648)</f>
        <v>Chessel</v>
      </c>
    </row>
    <row r="649" spans="1:3">
      <c r="A649" s="17" t="str">
        <f>IF(ISBLANK(Nomen.complète!H649),"",Nomen.complète!H649)</f>
        <v/>
      </c>
      <c r="B649" s="130">
        <f>IF(ISBLANK(Nomen.complète!I649),"",Nomen.complète!I649)</f>
        <v>11037</v>
      </c>
      <c r="C649" s="18" t="str">
        <f>IF(ISBLANK(Nomen.complète!J649),"-",Nomen.complète!J649)</f>
        <v>Chevenez</v>
      </c>
    </row>
    <row r="650" spans="1:3">
      <c r="A650" s="17">
        <f>IF(ISBLANK(Nomen.complète!H650),"",Nomen.complète!H650)</f>
        <v>5476</v>
      </c>
      <c r="B650" s="130">
        <f>IF(ISBLANK(Nomen.complète!I650),"",Nomen.complète!I650)</f>
        <v>14814</v>
      </c>
      <c r="C650" s="18" t="str">
        <f>IF(ISBLANK(Nomen.complète!J650),"-",Nomen.complète!J650)</f>
        <v>Chevilly</v>
      </c>
    </row>
    <row r="651" spans="1:3">
      <c r="A651" s="17">
        <f>IF(ISBLANK(Nomen.complète!H651),"",Nomen.complète!H651)</f>
        <v>5813</v>
      </c>
      <c r="B651" s="130">
        <f>IF(ISBLANK(Nomen.complète!I651),"",Nomen.complète!I651)</f>
        <v>14807</v>
      </c>
      <c r="C651" s="18" t="str">
        <f>IF(ISBLANK(Nomen.complète!J651),"-",Nomen.complète!J651)</f>
        <v>Chevroux</v>
      </c>
    </row>
    <row r="652" spans="1:3">
      <c r="A652" s="17">
        <f>IF(ISBLANK(Nomen.complète!H652),"",Nomen.complète!H652)</f>
        <v>5601</v>
      </c>
      <c r="B652" s="130">
        <f>IF(ISBLANK(Nomen.complète!I652),"",Nomen.complète!I652)</f>
        <v>14806</v>
      </c>
      <c r="C652" s="18" t="str">
        <f>IF(ISBLANK(Nomen.complète!J652),"-",Nomen.complète!J652)</f>
        <v>Chexbres</v>
      </c>
    </row>
    <row r="653" spans="1:3">
      <c r="A653" s="17" t="str">
        <f>IF(ISBLANK(Nomen.complète!H653),"",Nomen.complète!H653)</f>
        <v/>
      </c>
      <c r="B653" s="130">
        <f>IF(ISBLANK(Nomen.complète!I653),"",Nomen.complète!I653)</f>
        <v>11613</v>
      </c>
      <c r="C653" s="18" t="str">
        <f>IF(ISBLANK(Nomen.complète!J653),"-",Nomen.complète!J653)</f>
        <v>Cheyres</v>
      </c>
    </row>
    <row r="654" spans="1:3">
      <c r="A654" s="17">
        <f>IF(ISBLANK(Nomen.complète!H654),"",Nomen.complète!H654)</f>
        <v>2055</v>
      </c>
      <c r="B654" s="130">
        <f>IF(ISBLANK(Nomen.complète!I654),"",Nomen.complète!I654)</f>
        <v>15690</v>
      </c>
      <c r="C654" s="18" t="str">
        <f>IF(ISBLANK(Nomen.complète!J654),"-",Nomen.complète!J654)</f>
        <v>Cheyres-Châbles</v>
      </c>
    </row>
    <row r="655" spans="1:3">
      <c r="A655" s="17">
        <f>IF(ISBLANK(Nomen.complète!H655),"",Nomen.complète!H655)</f>
        <v>5250</v>
      </c>
      <c r="B655" s="130">
        <f>IF(ISBLANK(Nomen.complète!I655),"",Nomen.complète!I655)</f>
        <v>13251</v>
      </c>
      <c r="C655" s="18" t="str">
        <f>IF(ISBLANK(Nomen.complète!J655),"-",Nomen.complète!J655)</f>
        <v>Chiasso</v>
      </c>
    </row>
    <row r="656" spans="1:3">
      <c r="A656" s="17" t="str">
        <f>IF(ISBLANK(Nomen.complète!H656),"",Nomen.complète!H656)</f>
        <v/>
      </c>
      <c r="B656" s="130">
        <f>IF(ISBLANK(Nomen.complète!I656),"",Nomen.complète!I656)</f>
        <v>11615</v>
      </c>
      <c r="C656" s="18" t="str">
        <f>IF(ISBLANK(Nomen.complète!J656),"-",Nomen.complète!J656)</f>
        <v>Chiggiogna</v>
      </c>
    </row>
    <row r="657" spans="1:3">
      <c r="A657" s="17">
        <f>IF(ISBLANK(Nomen.complète!H657),"",Nomen.complète!H657)</f>
        <v>5628</v>
      </c>
      <c r="B657" s="130">
        <f>IF(ISBLANK(Nomen.complète!I657),"",Nomen.complète!I657)</f>
        <v>14815</v>
      </c>
      <c r="C657" s="18" t="str">
        <f>IF(ISBLANK(Nomen.complète!J657),"-",Nomen.complète!J657)</f>
        <v>Chigny</v>
      </c>
    </row>
    <row r="658" spans="1:3">
      <c r="A658" s="17">
        <f>IF(ISBLANK(Nomen.complète!H658),"",Nomen.complète!H658)</f>
        <v>6235</v>
      </c>
      <c r="B658" s="130">
        <f>IF(ISBLANK(Nomen.complète!I658),"",Nomen.complète!I658)</f>
        <v>11610</v>
      </c>
      <c r="C658" s="18" t="str">
        <f>IF(ISBLANK(Nomen.complète!J658),"-",Nomen.complète!J658)</f>
        <v>Chippis</v>
      </c>
    </row>
    <row r="659" spans="1:3">
      <c r="A659" s="17" t="str">
        <f>IF(ISBLANK(Nomen.complète!H659),"",Nomen.complète!H659)</f>
        <v/>
      </c>
      <c r="B659" s="130">
        <f>IF(ISBLANK(Nomen.complète!I659),"",Nomen.complète!I659)</f>
        <v>11608</v>
      </c>
      <c r="C659" s="18" t="str">
        <f>IF(ISBLANK(Nomen.complète!J659),"-",Nomen.complète!J659)</f>
        <v>Chironico</v>
      </c>
    </row>
    <row r="660" spans="1:3">
      <c r="A660" s="17">
        <f>IF(ISBLANK(Nomen.complète!H660),"",Nomen.complète!H660)</f>
        <v>6614</v>
      </c>
      <c r="B660" s="130">
        <f>IF(ISBLANK(Nomen.complète!I660),"",Nomen.complète!I660)</f>
        <v>11586</v>
      </c>
      <c r="C660" s="18" t="str">
        <f>IF(ISBLANK(Nomen.complète!J660),"-",Nomen.complète!J660)</f>
        <v>Choulex</v>
      </c>
    </row>
    <row r="661" spans="1:3">
      <c r="A661" s="17">
        <f>IF(ISBLANK(Nomen.complète!H661),"",Nomen.complète!H661)</f>
        <v>3901</v>
      </c>
      <c r="B661" s="130">
        <f>IF(ISBLANK(Nomen.complète!I661),"",Nomen.complète!I661)</f>
        <v>16658</v>
      </c>
      <c r="C661" s="18" t="str">
        <f>IF(ISBLANK(Nomen.complète!J661),"-",Nomen.complète!J661)</f>
        <v>Chur</v>
      </c>
    </row>
    <row r="662" spans="1:3">
      <c r="A662" s="17">
        <f>IF(ISBLANK(Nomen.complète!H662),"",Nomen.complète!H662)</f>
        <v>3911</v>
      </c>
      <c r="B662" s="130">
        <f>IF(ISBLANK(Nomen.complète!I662),"",Nomen.complète!I662)</f>
        <v>16053</v>
      </c>
      <c r="C662" s="18" t="str">
        <f>IF(ISBLANK(Nomen.complète!J662),"-",Nomen.complète!J662)</f>
        <v>Churwalden</v>
      </c>
    </row>
    <row r="663" spans="1:3">
      <c r="A663" s="17" t="str">
        <f>IF(ISBLANK(Nomen.complète!H663),"",Nomen.complète!H663)</f>
        <v/>
      </c>
      <c r="B663" s="130">
        <f>IF(ISBLANK(Nomen.complète!I663),"",Nomen.complète!I663)</f>
        <v>11394</v>
      </c>
      <c r="C663" s="18" t="str">
        <f>IF(ISBLANK(Nomen.complète!J663),"-",Nomen.complète!J663)</f>
        <v>Châbles</v>
      </c>
    </row>
    <row r="664" spans="1:3">
      <c r="A664" s="17">
        <f>IF(ISBLANK(Nomen.complète!H664),"",Nomen.complète!H664)</f>
        <v>5841</v>
      </c>
      <c r="B664" s="130">
        <f>IF(ISBLANK(Nomen.complète!I664),"",Nomen.complète!I664)</f>
        <v>14845</v>
      </c>
      <c r="C664" s="18" t="str">
        <f>IF(ISBLANK(Nomen.complète!J664),"-",Nomen.complète!J664)</f>
        <v>Château-d'Oex</v>
      </c>
    </row>
    <row r="665" spans="1:3">
      <c r="A665" s="17">
        <f>IF(ISBLANK(Nomen.complète!H665),"",Nomen.complète!H665)</f>
        <v>2325</v>
      </c>
      <c r="B665" s="130">
        <f>IF(ISBLANK(Nomen.complète!I665),"",Nomen.complète!I665)</f>
        <v>11426</v>
      </c>
      <c r="C665" s="18" t="str">
        <f>IF(ISBLANK(Nomen.complète!J665),"-",Nomen.complète!J665)</f>
        <v>Châtel-Saint-Denis</v>
      </c>
    </row>
    <row r="666" spans="1:3">
      <c r="A666" s="17">
        <f>IF(ISBLANK(Nomen.complète!H666),"",Nomen.complète!H666)</f>
        <v>2128</v>
      </c>
      <c r="B666" s="130">
        <f>IF(ISBLANK(Nomen.complète!I666),"",Nomen.complète!I666)</f>
        <v>11424</v>
      </c>
      <c r="C666" s="18" t="str">
        <f>IF(ISBLANK(Nomen.complète!J666),"-",Nomen.complète!J666)</f>
        <v>Châtel-sur-Montsalvens</v>
      </c>
    </row>
    <row r="667" spans="1:3">
      <c r="A667" s="17" t="str">
        <f>IF(ISBLANK(Nomen.complète!H667),"",Nomen.complète!H667)</f>
        <v/>
      </c>
      <c r="B667" s="130">
        <f>IF(ISBLANK(Nomen.complète!I667),"",Nomen.complète!I667)</f>
        <v>10648</v>
      </c>
      <c r="C667" s="18" t="str">
        <f>IF(ISBLANK(Nomen.complète!J667),"-",Nomen.complète!J667)</f>
        <v>Châtelat</v>
      </c>
    </row>
    <row r="668" spans="1:3">
      <c r="A668" s="17" t="str">
        <f>IF(ISBLANK(Nomen.complète!H668),"",Nomen.complète!H668)</f>
        <v/>
      </c>
      <c r="B668" s="130">
        <f>IF(ISBLANK(Nomen.complète!I668),"",Nomen.complète!I668)</f>
        <v>11441</v>
      </c>
      <c r="C668" s="18" t="str">
        <f>IF(ISBLANK(Nomen.complète!J668),"-",Nomen.complète!J668)</f>
        <v>Châtillens</v>
      </c>
    </row>
    <row r="669" spans="1:3">
      <c r="A669" s="17" t="str">
        <f>IF(ISBLANK(Nomen.complète!H669),"",Nomen.complète!H669)</f>
        <v/>
      </c>
      <c r="B669" s="130">
        <f>IF(ISBLANK(Nomen.complète!I669),"",Nomen.complète!I669)</f>
        <v>10985</v>
      </c>
      <c r="C669" s="18" t="str">
        <f>IF(ISBLANK(Nomen.complète!J669),"-",Nomen.complète!J669)</f>
        <v>Châtillon (BE)</v>
      </c>
    </row>
    <row r="670" spans="1:3">
      <c r="A670" s="17">
        <f>IF(ISBLANK(Nomen.complète!H670),"",Nomen.complète!H670)</f>
        <v>2008</v>
      </c>
      <c r="B670" s="130">
        <f>IF(ISBLANK(Nomen.complète!I670),"",Nomen.complète!I670)</f>
        <v>11419</v>
      </c>
      <c r="C670" s="18" t="str">
        <f>IF(ISBLANK(Nomen.complète!J670),"-",Nomen.complète!J670)</f>
        <v>Châtillon (FR)</v>
      </c>
    </row>
    <row r="671" spans="1:3">
      <c r="A671" s="17">
        <f>IF(ISBLANK(Nomen.complète!H671),"",Nomen.complète!H671)</f>
        <v>6704</v>
      </c>
      <c r="B671" s="130">
        <f>IF(ISBLANK(Nomen.complète!I671),"",Nomen.complète!I671)</f>
        <v>13275</v>
      </c>
      <c r="C671" s="18" t="str">
        <f>IF(ISBLANK(Nomen.complète!J671),"-",Nomen.complète!J671)</f>
        <v>Châtillon (JU)</v>
      </c>
    </row>
    <row r="672" spans="1:3">
      <c r="A672" s="17">
        <f>IF(ISBLANK(Nomen.complète!H672),"",Nomen.complète!H672)</f>
        <v>2068</v>
      </c>
      <c r="B672" s="130">
        <f>IF(ISBLANK(Nomen.complète!I672),"",Nomen.complète!I672)</f>
        <v>11420</v>
      </c>
      <c r="C672" s="18" t="str">
        <f>IF(ISBLANK(Nomen.complète!J672),"-",Nomen.complète!J672)</f>
        <v>Châtonnaye</v>
      </c>
    </row>
    <row r="673" spans="1:3">
      <c r="A673" s="17">
        <f>IF(ISBLANK(Nomen.complète!H673),"",Nomen.complète!H673)</f>
        <v>2177</v>
      </c>
      <c r="B673" s="130">
        <f>IF(ISBLANK(Nomen.complète!I673),"",Nomen.complète!I673)</f>
        <v>11502</v>
      </c>
      <c r="C673" s="18" t="str">
        <f>IF(ISBLANK(Nomen.complète!J673),"-",Nomen.complète!J673)</f>
        <v>Chénens</v>
      </c>
    </row>
    <row r="674" spans="1:3">
      <c r="A674" s="17" t="str">
        <f>IF(ISBLANK(Nomen.complète!H674),"",Nomen.complète!H674)</f>
        <v/>
      </c>
      <c r="B674" s="130">
        <f>IF(ISBLANK(Nomen.complète!I674),"",Nomen.complète!I674)</f>
        <v>11354</v>
      </c>
      <c r="C674" s="18" t="str">
        <f>IF(ISBLANK(Nomen.complète!J674),"-",Nomen.complète!J674)</f>
        <v>Chésalles</v>
      </c>
    </row>
    <row r="675" spans="1:3">
      <c r="A675" s="17">
        <f>IF(ISBLANK(Nomen.complète!H675),"",Nomen.complète!H675)</f>
        <v>5709</v>
      </c>
      <c r="B675" s="130">
        <f>IF(ISBLANK(Nomen.complète!I675),"",Nomen.complète!I675)</f>
        <v>14809</v>
      </c>
      <c r="C675" s="18" t="str">
        <f>IF(ISBLANK(Nomen.complète!J675),"-",Nomen.complète!J675)</f>
        <v>Chéserex</v>
      </c>
    </row>
    <row r="676" spans="1:3">
      <c r="A676" s="17" t="str">
        <f>IF(ISBLANK(Nomen.complète!H676),"",Nomen.complète!H676)</f>
        <v/>
      </c>
      <c r="B676" s="130">
        <f>IF(ISBLANK(Nomen.complète!I676),"",Nomen.complète!I676)</f>
        <v>11617</v>
      </c>
      <c r="C676" s="18" t="str">
        <f>IF(ISBLANK(Nomen.complète!J676),"-",Nomen.complète!J676)</f>
        <v>Chésopelloz</v>
      </c>
    </row>
    <row r="677" spans="1:3">
      <c r="A677" s="17" t="str">
        <f>IF(ISBLANK(Nomen.complète!H677),"",Nomen.complète!H677)</f>
        <v/>
      </c>
      <c r="B677" s="130">
        <f>IF(ISBLANK(Nomen.complète!I677),"",Nomen.complète!I677)</f>
        <v>11614</v>
      </c>
      <c r="C677" s="18" t="str">
        <f>IF(ISBLANK(Nomen.complète!J677),"-",Nomen.complète!J677)</f>
        <v>Chézard-Saint-Martin</v>
      </c>
    </row>
    <row r="678" spans="1:3">
      <c r="A678" s="17">
        <f>IF(ISBLANK(Nomen.complète!H678),"",Nomen.complète!H678)</f>
        <v>6612</v>
      </c>
      <c r="B678" s="130">
        <f>IF(ISBLANK(Nomen.complète!I678),"",Nomen.complète!I678)</f>
        <v>11431</v>
      </c>
      <c r="C678" s="18" t="str">
        <f>IF(ISBLANK(Nomen.complète!J678),"-",Nomen.complète!J678)</f>
        <v>Chêne-Bougeries</v>
      </c>
    </row>
    <row r="679" spans="1:3">
      <c r="A679" s="17">
        <f>IF(ISBLANK(Nomen.complète!H679),"",Nomen.complète!H679)</f>
        <v>6613</v>
      </c>
      <c r="B679" s="130">
        <f>IF(ISBLANK(Nomen.complète!I679),"",Nomen.complète!I679)</f>
        <v>11535</v>
      </c>
      <c r="C679" s="18" t="str">
        <f>IF(ISBLANK(Nomen.complète!J679),"-",Nomen.complète!J679)</f>
        <v>Chêne-Bourg</v>
      </c>
    </row>
    <row r="680" spans="1:3">
      <c r="A680" s="17" t="str">
        <f>IF(ISBLANK(Nomen.complète!H680),"",Nomen.complète!H680)</f>
        <v/>
      </c>
      <c r="B680" s="130">
        <f>IF(ISBLANK(Nomen.complète!I680),"",Nomen.complète!I680)</f>
        <v>16560</v>
      </c>
      <c r="C680" s="18" t="str">
        <f>IF(ISBLANK(Nomen.complète!J680),"-",Nomen.complète!J680)</f>
        <v>Chêne-Paquier</v>
      </c>
    </row>
    <row r="681" spans="1:3">
      <c r="A681" s="17">
        <f>IF(ISBLANK(Nomen.complète!H681),"",Nomen.complète!H681)</f>
        <v>5908</v>
      </c>
      <c r="B681" s="130">
        <f>IF(ISBLANK(Nomen.complète!I681),"",Nomen.complète!I681)</f>
        <v>14862</v>
      </c>
      <c r="C681" s="18" t="str">
        <f>IF(ISBLANK(Nomen.complète!J681),"-",Nomen.complète!J681)</f>
        <v>Chêne-Pâquier</v>
      </c>
    </row>
    <row r="682" spans="1:3">
      <c r="A682" s="17" t="str">
        <f>IF(ISBLANK(Nomen.complète!H682),"",Nomen.complète!H682)</f>
        <v/>
      </c>
      <c r="B682" s="130">
        <f>IF(ISBLANK(Nomen.complète!I682),"",Nomen.complète!I682)</f>
        <v>16190</v>
      </c>
      <c r="C682" s="18" t="str">
        <f>IF(ISBLANK(Nomen.complète!J682),"-",Nomen.complète!J682)</f>
        <v>Chêne-Thônex</v>
      </c>
    </row>
    <row r="683" spans="1:3">
      <c r="A683" s="17" t="str">
        <f>IF(ISBLANK(Nomen.complète!H683),"",Nomen.complète!H683)</f>
        <v/>
      </c>
      <c r="B683" s="130">
        <f>IF(ISBLANK(Nomen.complète!I683),"",Nomen.complète!I683)</f>
        <v>16517</v>
      </c>
      <c r="C683" s="18" t="str">
        <f>IF(ISBLANK(Nomen.complète!J683),"-",Nomen.complète!J683)</f>
        <v>Cierfs</v>
      </c>
    </row>
    <row r="684" spans="1:3">
      <c r="A684" s="17" t="str">
        <f>IF(ISBLANK(Nomen.complète!H684),"",Nomen.complète!H684)</f>
        <v/>
      </c>
      <c r="B684" s="130">
        <f>IF(ISBLANK(Nomen.complète!I684),"",Nomen.complète!I684)</f>
        <v>11587</v>
      </c>
      <c r="C684" s="18" t="str">
        <f>IF(ISBLANK(Nomen.complète!J684),"-",Nomen.complète!J684)</f>
        <v>Cimadera</v>
      </c>
    </row>
    <row r="685" spans="1:3">
      <c r="A685" s="17" t="str">
        <f>IF(ISBLANK(Nomen.complète!H685),"",Nomen.complète!H685)</f>
        <v/>
      </c>
      <c r="B685" s="130">
        <f>IF(ISBLANK(Nomen.complète!I685),"",Nomen.complète!I685)</f>
        <v>11588</v>
      </c>
      <c r="C685" s="18" t="str">
        <f>IF(ISBLANK(Nomen.complète!J685),"-",Nomen.complète!J685)</f>
        <v>Cimo</v>
      </c>
    </row>
    <row r="686" spans="1:3">
      <c r="A686" s="17">
        <f>IF(ISBLANK(Nomen.complète!H686),"",Nomen.complète!H686)</f>
        <v>5629</v>
      </c>
      <c r="B686" s="130">
        <f>IF(ISBLANK(Nomen.complète!I686),"",Nomen.complète!I686)</f>
        <v>14816</v>
      </c>
      <c r="C686" s="18" t="str">
        <f>IF(ISBLANK(Nomen.complète!J686),"-",Nomen.complète!J686)</f>
        <v>Clarmont</v>
      </c>
    </row>
    <row r="687" spans="1:3">
      <c r="A687" s="17" t="str">
        <f>IF(ISBLANK(Nomen.complète!H687),"",Nomen.complète!H687)</f>
        <v/>
      </c>
      <c r="B687" s="130">
        <f>IF(ISBLANK(Nomen.complète!I687),"",Nomen.complète!I687)</f>
        <v>11590</v>
      </c>
      <c r="C687" s="18" t="str">
        <f>IF(ISBLANK(Nomen.complète!J687),"-",Nomen.complète!J687)</f>
        <v>Claro</v>
      </c>
    </row>
    <row r="688" spans="1:3">
      <c r="A688" s="17" t="str">
        <f>IF(ISBLANK(Nomen.complète!H688),"",Nomen.complète!H688)</f>
        <v/>
      </c>
      <c r="B688" s="130">
        <f>IF(ISBLANK(Nomen.complète!I688),"",Nomen.complète!I688)</f>
        <v>10714</v>
      </c>
      <c r="C688" s="18" t="str">
        <f>IF(ISBLANK(Nomen.complète!J688),"-",Nomen.complète!J688)</f>
        <v>Clavaleyres</v>
      </c>
    </row>
    <row r="689" spans="1:3">
      <c r="A689" s="17">
        <f>IF(ISBLANK(Nomen.complète!H689),"",Nomen.complète!H689)</f>
        <v>6808</v>
      </c>
      <c r="B689" s="130">
        <f>IF(ISBLANK(Nomen.complète!I689),"",Nomen.complète!I689)</f>
        <v>14965</v>
      </c>
      <c r="C689" s="18" t="str">
        <f>IF(ISBLANK(Nomen.complète!J689),"-",Nomen.complète!J689)</f>
        <v>Clos du Doubs</v>
      </c>
    </row>
    <row r="690" spans="1:3">
      <c r="A690" s="17" t="str">
        <f>IF(ISBLANK(Nomen.complète!H690),"",Nomen.complète!H690)</f>
        <v/>
      </c>
      <c r="B690" s="130">
        <f>IF(ISBLANK(Nomen.complète!I690),"",Nomen.complète!I690)</f>
        <v>10225</v>
      </c>
      <c r="C690" s="18" t="str">
        <f>IF(ISBLANK(Nomen.complète!J690),"-",Nomen.complète!J690)</f>
        <v>Clugin</v>
      </c>
    </row>
    <row r="691" spans="1:3">
      <c r="A691" s="17">
        <f>IF(ISBLANK(Nomen.complète!H691),"",Nomen.complète!H691)</f>
        <v>6781</v>
      </c>
      <c r="B691" s="130">
        <f>IF(ISBLANK(Nomen.complète!I691),"",Nomen.complète!I691)</f>
        <v>13328</v>
      </c>
      <c r="C691" s="18" t="str">
        <f>IF(ISBLANK(Nomen.complète!J691),"-",Nomen.complète!J691)</f>
        <v>Coeuve</v>
      </c>
    </row>
    <row r="692" spans="1:3">
      <c r="A692" s="17" t="str">
        <f>IF(ISBLANK(Nomen.complète!H692),"",Nomen.complète!H692)</f>
        <v/>
      </c>
      <c r="B692" s="130">
        <f>IF(ISBLANK(Nomen.complète!I692),"",Nomen.complète!I692)</f>
        <v>11600</v>
      </c>
      <c r="C692" s="18" t="str">
        <f>IF(ISBLANK(Nomen.complète!J692),"-",Nomen.complète!J692)</f>
        <v>Coffrane</v>
      </c>
    </row>
    <row r="693" spans="1:3">
      <c r="A693" s="17" t="str">
        <f>IF(ISBLANK(Nomen.complète!H693),"",Nomen.complète!H693)</f>
        <v/>
      </c>
      <c r="B693" s="130">
        <f>IF(ISBLANK(Nomen.complète!I693),"",Nomen.complète!I693)</f>
        <v>11592</v>
      </c>
      <c r="C693" s="18" t="str">
        <f>IF(ISBLANK(Nomen.complète!J693),"-",Nomen.complète!J693)</f>
        <v>Coglio</v>
      </c>
    </row>
    <row r="694" spans="1:3">
      <c r="A694" s="17">
        <f>IF(ISBLANK(Nomen.complète!H694),"",Nomen.complète!H694)</f>
        <v>5710</v>
      </c>
      <c r="B694" s="130">
        <f>IF(ISBLANK(Nomen.complète!I694),"",Nomen.complète!I694)</f>
        <v>14817</v>
      </c>
      <c r="C694" s="18" t="str">
        <f>IF(ISBLANK(Nomen.complète!J694),"-",Nomen.complète!J694)</f>
        <v>Coinsins</v>
      </c>
    </row>
    <row r="695" spans="1:3">
      <c r="A695" s="17">
        <f>IF(ISBLANK(Nomen.complète!H695),"",Nomen.complète!H695)</f>
        <v>5251</v>
      </c>
      <c r="B695" s="130">
        <f>IF(ISBLANK(Nomen.complète!I695),"",Nomen.complète!I695)</f>
        <v>11594</v>
      </c>
      <c r="C695" s="18" t="str">
        <f>IF(ISBLANK(Nomen.complète!J695),"-",Nomen.complète!J695)</f>
        <v>Coldrerio</v>
      </c>
    </row>
    <row r="696" spans="1:3">
      <c r="A696" s="17" t="str">
        <f>IF(ISBLANK(Nomen.complète!H696),"",Nomen.complète!H696)</f>
        <v/>
      </c>
      <c r="B696" s="130">
        <f>IF(ISBLANK(Nomen.complète!I696),"",Nomen.complète!I696)</f>
        <v>16571</v>
      </c>
      <c r="C696" s="18" t="str">
        <f>IF(ISBLANK(Nomen.complète!J696),"-",Nomen.complète!J696)</f>
        <v>Colla</v>
      </c>
    </row>
    <row r="697" spans="1:3">
      <c r="A697" s="17">
        <f>IF(ISBLANK(Nomen.complète!H697),"",Nomen.complète!H697)</f>
        <v>6615</v>
      </c>
      <c r="B697" s="130">
        <f>IF(ISBLANK(Nomen.complète!I697),"",Nomen.complète!I697)</f>
        <v>11595</v>
      </c>
      <c r="C697" s="18" t="str">
        <f>IF(ISBLANK(Nomen.complète!J697),"-",Nomen.complète!J697)</f>
        <v>Collex-Bossy</v>
      </c>
    </row>
    <row r="698" spans="1:3">
      <c r="A698" s="17">
        <f>IF(ISBLANK(Nomen.complète!H698),"",Nomen.complète!H698)</f>
        <v>5236</v>
      </c>
      <c r="B698" s="130">
        <f>IF(ISBLANK(Nomen.complète!I698),"",Nomen.complète!I698)</f>
        <v>15512</v>
      </c>
      <c r="C698" s="18" t="str">
        <f>IF(ISBLANK(Nomen.complète!J698),"-",Nomen.complète!J698)</f>
        <v>Collina d'Oro</v>
      </c>
    </row>
    <row r="699" spans="1:3">
      <c r="A699" s="17">
        <f>IF(ISBLANK(Nomen.complète!H699),"",Nomen.complète!H699)</f>
        <v>6152</v>
      </c>
      <c r="B699" s="130">
        <f>IF(ISBLANK(Nomen.complète!I699),"",Nomen.complète!I699)</f>
        <v>11596</v>
      </c>
      <c r="C699" s="18" t="str">
        <f>IF(ISBLANK(Nomen.complète!J699),"-",Nomen.complète!J699)</f>
        <v>Collombey-Muraz</v>
      </c>
    </row>
    <row r="700" spans="1:3">
      <c r="A700" s="17">
        <f>IF(ISBLANK(Nomen.complète!H700),"",Nomen.complète!H700)</f>
        <v>6616</v>
      </c>
      <c r="B700" s="130">
        <f>IF(ISBLANK(Nomen.complète!I700),"",Nomen.complète!I700)</f>
        <v>11597</v>
      </c>
      <c r="C700" s="18" t="str">
        <f>IF(ISBLANK(Nomen.complète!J700),"-",Nomen.complète!J700)</f>
        <v>Collonge-Bellerive</v>
      </c>
    </row>
    <row r="701" spans="1:3">
      <c r="A701" s="17">
        <f>IF(ISBLANK(Nomen.complète!H701),"",Nomen.complète!H701)</f>
        <v>6211</v>
      </c>
      <c r="B701" s="130">
        <f>IF(ISBLANK(Nomen.complète!I701),"",Nomen.complète!I701)</f>
        <v>11598</v>
      </c>
      <c r="C701" s="18" t="str">
        <f>IF(ISBLANK(Nomen.complète!J701),"-",Nomen.complète!J701)</f>
        <v>Collonges</v>
      </c>
    </row>
    <row r="702" spans="1:3">
      <c r="A702" s="17">
        <f>IF(ISBLANK(Nomen.complète!H702),"",Nomen.complète!H702)</f>
        <v>6617</v>
      </c>
      <c r="B702" s="130">
        <f>IF(ISBLANK(Nomen.complète!I702),"",Nomen.complète!I702)</f>
        <v>11599</v>
      </c>
      <c r="C702" s="18" t="str">
        <f>IF(ISBLANK(Nomen.complète!J702),"-",Nomen.complète!J702)</f>
        <v>Cologny</v>
      </c>
    </row>
    <row r="703" spans="1:3">
      <c r="A703" s="17" t="str">
        <f>IF(ISBLANK(Nomen.complète!H703),"",Nomen.complète!H703)</f>
        <v/>
      </c>
      <c r="B703" s="130">
        <f>IF(ISBLANK(Nomen.complète!I703),"",Nomen.complète!I703)</f>
        <v>11619</v>
      </c>
      <c r="C703" s="18" t="str">
        <f>IF(ISBLANK(Nomen.complète!J703),"-",Nomen.complète!J703)</f>
        <v>Colombier (NE)</v>
      </c>
    </row>
    <row r="704" spans="1:3">
      <c r="A704" s="17" t="str">
        <f>IF(ISBLANK(Nomen.complète!H704),"",Nomen.complète!H704)</f>
        <v/>
      </c>
      <c r="B704" s="130">
        <f>IF(ISBLANK(Nomen.complète!I704),"",Nomen.complète!I704)</f>
        <v>11644</v>
      </c>
      <c r="C704" s="18" t="str">
        <f>IF(ISBLANK(Nomen.complète!J704),"-",Nomen.complète!J704)</f>
        <v>Colombier (VD)</v>
      </c>
    </row>
    <row r="705" spans="1:3">
      <c r="A705" s="17">
        <f>IF(ISBLANK(Nomen.complète!H705),"",Nomen.complète!H705)</f>
        <v>5176</v>
      </c>
      <c r="B705" s="130">
        <f>IF(ISBLANK(Nomen.complète!I705),"",Nomen.complète!I705)</f>
        <v>11616</v>
      </c>
      <c r="C705" s="18" t="str">
        <f>IF(ISBLANK(Nomen.complète!J705),"-",Nomen.complète!J705)</f>
        <v>Comano</v>
      </c>
    </row>
    <row r="706" spans="1:3">
      <c r="A706" s="17" t="str">
        <f>IF(ISBLANK(Nomen.complète!H706),"",Nomen.complète!H706)</f>
        <v/>
      </c>
      <c r="B706" s="130">
        <f>IF(ISBLANK(Nomen.complète!I706),"",Nomen.complète!I706)</f>
        <v>16237</v>
      </c>
      <c r="C706" s="18" t="str">
        <f>IF(ISBLANK(Nomen.complète!J706),"-",Nomen.complète!J706)</f>
        <v>Combes</v>
      </c>
    </row>
    <row r="707" spans="1:3">
      <c r="A707" s="17" t="str">
        <f>IF(ISBLANK(Nomen.complète!H707),"",Nomen.complète!H707)</f>
        <v/>
      </c>
      <c r="B707" s="130">
        <f>IF(ISBLANK(Nomen.complète!I707),"",Nomen.complète!I707)</f>
        <v>11637</v>
      </c>
      <c r="C707" s="18" t="str">
        <f>IF(ISBLANK(Nomen.complète!J707),"-",Nomen.complète!J707)</f>
        <v>Combremont-le-Grand</v>
      </c>
    </row>
    <row r="708" spans="1:3">
      <c r="A708" s="17" t="str">
        <f>IF(ISBLANK(Nomen.complète!H708),"",Nomen.complète!H708)</f>
        <v/>
      </c>
      <c r="B708" s="130">
        <f>IF(ISBLANK(Nomen.complète!I708),"",Nomen.complète!I708)</f>
        <v>11638</v>
      </c>
      <c r="C708" s="18" t="str">
        <f>IF(ISBLANK(Nomen.complète!J708),"-",Nomen.complète!J708)</f>
        <v>Combremont-le-Petit</v>
      </c>
    </row>
    <row r="709" spans="1:3">
      <c r="A709" s="17">
        <f>IF(ISBLANK(Nomen.complète!H709),"",Nomen.complète!H709)</f>
        <v>5711</v>
      </c>
      <c r="B709" s="130">
        <f>IF(ISBLANK(Nomen.complète!I709),"",Nomen.complète!I709)</f>
        <v>14799</v>
      </c>
      <c r="C709" s="18" t="str">
        <f>IF(ISBLANK(Nomen.complète!J709),"-",Nomen.complète!J709)</f>
        <v>Commugny</v>
      </c>
    </row>
    <row r="710" spans="1:3">
      <c r="A710" s="17" t="str">
        <f>IF(ISBLANK(Nomen.complète!H710),"",Nomen.complète!H710)</f>
        <v/>
      </c>
      <c r="B710" s="130">
        <f>IF(ISBLANK(Nomen.complète!I710),"",Nomen.complète!I710)</f>
        <v>11640</v>
      </c>
      <c r="C710" s="18" t="str">
        <f>IF(ISBLANK(Nomen.complète!J710),"-",Nomen.complète!J710)</f>
        <v>Comologno</v>
      </c>
    </row>
    <row r="711" spans="1:3">
      <c r="A711" s="17" t="str">
        <f>IF(ISBLANK(Nomen.complète!H711),"",Nomen.complète!H711)</f>
        <v/>
      </c>
      <c r="B711" s="130">
        <f>IF(ISBLANK(Nomen.complète!I711),"",Nomen.complète!I711)</f>
        <v>16144</v>
      </c>
      <c r="C711" s="18" t="str">
        <f>IF(ISBLANK(Nomen.complète!J711),"-",Nomen.complète!J711)</f>
        <v>Compesières</v>
      </c>
    </row>
    <row r="712" spans="1:3">
      <c r="A712" s="17">
        <f>IF(ISBLANK(Nomen.complète!H712),"",Nomen.complète!H712)</f>
        <v>5554</v>
      </c>
      <c r="B712" s="130">
        <f>IF(ISBLANK(Nomen.complète!I712),"",Nomen.complète!I712)</f>
        <v>14798</v>
      </c>
      <c r="C712" s="18" t="str">
        <f>IF(ISBLANK(Nomen.complète!J712),"-",Nomen.complète!J712)</f>
        <v>Concise</v>
      </c>
    </row>
    <row r="713" spans="1:3">
      <c r="A713" s="17">
        <f>IF(ISBLANK(Nomen.complète!H713),"",Nomen.complète!H713)</f>
        <v>6618</v>
      </c>
      <c r="B713" s="130">
        <f>IF(ISBLANK(Nomen.complète!I713),"",Nomen.complète!I713)</f>
        <v>11651</v>
      </c>
      <c r="C713" s="18" t="str">
        <f>IF(ISBLANK(Nomen.complète!J713),"-",Nomen.complète!J713)</f>
        <v>Confignon</v>
      </c>
    </row>
    <row r="714" spans="1:3">
      <c r="A714" s="17" t="str">
        <f>IF(ISBLANK(Nomen.complète!H714),"",Nomen.complète!H714)</f>
        <v/>
      </c>
      <c r="B714" s="130">
        <f>IF(ISBLANK(Nomen.complète!I714),"",Nomen.complète!I714)</f>
        <v>11643</v>
      </c>
      <c r="C714" s="18" t="str">
        <f>IF(ISBLANK(Nomen.complète!J714),"-",Nomen.complète!J714)</f>
        <v>Constantine</v>
      </c>
    </row>
    <row r="715" spans="1:3">
      <c r="A715" s="17" t="str">
        <f>IF(ISBLANK(Nomen.complète!H715),"",Nomen.complète!H715)</f>
        <v/>
      </c>
      <c r="B715" s="130">
        <f>IF(ISBLANK(Nomen.complète!I715),"",Nomen.complète!I715)</f>
        <v>16516</v>
      </c>
      <c r="C715" s="18" t="str">
        <f>IF(ISBLANK(Nomen.complète!J715),"-",Nomen.complète!J715)</f>
        <v>Conters im Oberhalbstein</v>
      </c>
    </row>
    <row r="716" spans="1:3">
      <c r="A716" s="17" t="str">
        <f>IF(ISBLANK(Nomen.complète!H716),"",Nomen.complète!H716)</f>
        <v/>
      </c>
      <c r="B716" s="130">
        <f>IF(ISBLANK(Nomen.complète!I716),"",Nomen.complète!I716)</f>
        <v>11236</v>
      </c>
      <c r="C716" s="18" t="str">
        <f>IF(ISBLANK(Nomen.complète!J716),"-",Nomen.complète!J716)</f>
        <v>Conters im Prätigau</v>
      </c>
    </row>
    <row r="717" spans="1:3">
      <c r="A717" s="17">
        <f>IF(ISBLANK(Nomen.complète!H717),"",Nomen.complète!H717)</f>
        <v>3881</v>
      </c>
      <c r="B717" s="130">
        <f>IF(ISBLANK(Nomen.complète!I717),"",Nomen.complète!I717)</f>
        <v>16025</v>
      </c>
      <c r="C717" s="18" t="str">
        <f>IF(ISBLANK(Nomen.complète!J717),"-",Nomen.complète!J717)</f>
        <v>Conters im Prättigau</v>
      </c>
    </row>
    <row r="718" spans="1:3">
      <c r="A718" s="17">
        <f>IF(ISBLANK(Nomen.complète!H718),"",Nomen.complète!H718)</f>
        <v>6023</v>
      </c>
      <c r="B718" s="130">
        <f>IF(ISBLANK(Nomen.complète!I718),"",Nomen.complète!I718)</f>
        <v>11635</v>
      </c>
      <c r="C718" s="18" t="str">
        <f>IF(ISBLANK(Nomen.complète!J718),"-",Nomen.complète!J718)</f>
        <v>Conthey</v>
      </c>
    </row>
    <row r="719" spans="1:3">
      <c r="A719" s="17" t="str">
        <f>IF(ISBLANK(Nomen.complète!H719),"",Nomen.complète!H719)</f>
        <v/>
      </c>
      <c r="B719" s="130">
        <f>IF(ISBLANK(Nomen.complète!I719),"",Nomen.complète!I719)</f>
        <v>11645</v>
      </c>
      <c r="C719" s="18" t="str">
        <f>IF(ISBLANK(Nomen.complète!J719),"-",Nomen.complète!J719)</f>
        <v>Contone</v>
      </c>
    </row>
    <row r="720" spans="1:3">
      <c r="A720" s="17" t="str">
        <f>IF(ISBLANK(Nomen.complète!H720),"",Nomen.complète!H720)</f>
        <v/>
      </c>
      <c r="B720" s="130">
        <f>IF(ISBLANK(Nomen.complète!I720),"",Nomen.complète!I720)</f>
        <v>16381</v>
      </c>
      <c r="C720" s="18" t="str">
        <f>IF(ISBLANK(Nomen.complète!J720),"-",Nomen.complète!J720)</f>
        <v>Contra</v>
      </c>
    </row>
    <row r="721" spans="1:3">
      <c r="A721" s="17">
        <f>IF(ISBLANK(Nomen.complète!H721),"",Nomen.complète!H721)</f>
        <v>5712</v>
      </c>
      <c r="B721" s="130">
        <f>IF(ISBLANK(Nomen.complète!I721),"",Nomen.complète!I721)</f>
        <v>14794</v>
      </c>
      <c r="C721" s="18" t="str">
        <f>IF(ISBLANK(Nomen.complète!J721),"-",Nomen.complète!J721)</f>
        <v>Coppet</v>
      </c>
    </row>
    <row r="722" spans="1:3">
      <c r="A722" s="17" t="str">
        <f>IF(ISBLANK(Nomen.complète!H722),"",Nomen.complète!H722)</f>
        <v/>
      </c>
      <c r="B722" s="130">
        <f>IF(ISBLANK(Nomen.complète!I722),"",Nomen.complète!I722)</f>
        <v>10986</v>
      </c>
      <c r="C722" s="18" t="str">
        <f>IF(ISBLANK(Nomen.complète!J722),"-",Nomen.complète!J722)</f>
        <v>Corban</v>
      </c>
    </row>
    <row r="723" spans="1:3">
      <c r="A723" s="17">
        <f>IF(ISBLANK(Nomen.complète!H723),"",Nomen.complète!H723)</f>
        <v>5404</v>
      </c>
      <c r="B723" s="130">
        <f>IF(ISBLANK(Nomen.complète!I723),"",Nomen.complète!I723)</f>
        <v>14793</v>
      </c>
      <c r="C723" s="18" t="str">
        <f>IF(ISBLANK(Nomen.complète!J723),"-",Nomen.complète!J723)</f>
        <v>Corbeyrier</v>
      </c>
    </row>
    <row r="724" spans="1:3">
      <c r="A724" s="17">
        <f>IF(ISBLANK(Nomen.complète!H724),"",Nomen.complète!H724)</f>
        <v>2129</v>
      </c>
      <c r="B724" s="130">
        <f>IF(ISBLANK(Nomen.complète!I724),"",Nomen.complète!I724)</f>
        <v>15481</v>
      </c>
      <c r="C724" s="18" t="str">
        <f>IF(ISBLANK(Nomen.complète!J724),"-",Nomen.complète!J724)</f>
        <v>Corbières</v>
      </c>
    </row>
    <row r="725" spans="1:3">
      <c r="A725" s="17">
        <f>IF(ISBLANK(Nomen.complète!H725),"",Nomen.complète!H725)</f>
        <v>687</v>
      </c>
      <c r="B725" s="130">
        <f>IF(ISBLANK(Nomen.complète!I725),"",Nomen.complète!I725)</f>
        <v>15210</v>
      </c>
      <c r="C725" s="18" t="str">
        <f>IF(ISBLANK(Nomen.complète!J725),"-",Nomen.complète!J725)</f>
        <v>Corcelles (BE)</v>
      </c>
    </row>
    <row r="726" spans="1:3">
      <c r="A726" s="17" t="str">
        <f>IF(ISBLANK(Nomen.complète!H726),"",Nomen.complète!H726)</f>
        <v/>
      </c>
      <c r="B726" s="130">
        <f>IF(ISBLANK(Nomen.complète!I726),"",Nomen.complète!I726)</f>
        <v>11649</v>
      </c>
      <c r="C726" s="18" t="str">
        <f>IF(ISBLANK(Nomen.complète!J726),"-",Nomen.complète!J726)</f>
        <v>Corcelles-Cormondrèche</v>
      </c>
    </row>
    <row r="727" spans="1:3">
      <c r="A727" s="17">
        <f>IF(ISBLANK(Nomen.complète!H727),"",Nomen.complète!H727)</f>
        <v>5785</v>
      </c>
      <c r="B727" s="130">
        <f>IF(ISBLANK(Nomen.complète!I727),"",Nomen.complète!I727)</f>
        <v>14792</v>
      </c>
      <c r="C727" s="18" t="str">
        <f>IF(ISBLANK(Nomen.complète!J727),"-",Nomen.complète!J727)</f>
        <v>Corcelles-le-Jorat</v>
      </c>
    </row>
    <row r="728" spans="1:3">
      <c r="A728" s="17">
        <f>IF(ISBLANK(Nomen.complète!H728),"",Nomen.complète!H728)</f>
        <v>5555</v>
      </c>
      <c r="B728" s="130">
        <f>IF(ISBLANK(Nomen.complète!I728),"",Nomen.complète!I728)</f>
        <v>14804</v>
      </c>
      <c r="C728" s="18" t="str">
        <f>IF(ISBLANK(Nomen.complète!J728),"-",Nomen.complète!J728)</f>
        <v>Corcelles-près-Concise</v>
      </c>
    </row>
    <row r="729" spans="1:3">
      <c r="A729" s="17">
        <f>IF(ISBLANK(Nomen.complète!H729),"",Nomen.complète!H729)</f>
        <v>5816</v>
      </c>
      <c r="B729" s="130">
        <f>IF(ISBLANK(Nomen.complète!I729),"",Nomen.complète!I729)</f>
        <v>14805</v>
      </c>
      <c r="C729" s="18" t="str">
        <f>IF(ISBLANK(Nomen.complète!J729),"-",Nomen.complète!J729)</f>
        <v>Corcelles-près-Payerne</v>
      </c>
    </row>
    <row r="730" spans="1:3">
      <c r="A730" s="17" t="str">
        <f>IF(ISBLANK(Nomen.complète!H730),"",Nomen.complète!H730)</f>
        <v/>
      </c>
      <c r="B730" s="130">
        <f>IF(ISBLANK(Nomen.complète!I730),"",Nomen.complète!I730)</f>
        <v>11642</v>
      </c>
      <c r="C730" s="18" t="str">
        <f>IF(ISBLANK(Nomen.complète!J730),"-",Nomen.complète!J730)</f>
        <v>Corcelles-sur-Chavornay</v>
      </c>
    </row>
    <row r="731" spans="1:3">
      <c r="A731" s="17" t="str">
        <f>IF(ISBLANK(Nomen.complète!H731),"",Nomen.complète!H731)</f>
        <v/>
      </c>
      <c r="B731" s="130">
        <f>IF(ISBLANK(Nomen.complète!I731),"",Nomen.complète!I731)</f>
        <v>11620</v>
      </c>
      <c r="C731" s="18" t="str">
        <f>IF(ISBLANK(Nomen.complète!J731),"-",Nomen.complète!J731)</f>
        <v>Cordast</v>
      </c>
    </row>
    <row r="732" spans="1:3">
      <c r="A732" s="17">
        <f>IF(ISBLANK(Nomen.complète!H732),"",Nomen.complète!H732)</f>
        <v>431</v>
      </c>
      <c r="B732" s="130">
        <f>IF(ISBLANK(Nomen.complète!I732),"",Nomen.complète!I732)</f>
        <v>15082</v>
      </c>
      <c r="C732" s="18" t="str">
        <f>IF(ISBLANK(Nomen.complète!J732),"-",Nomen.complète!J732)</f>
        <v>Corgémont</v>
      </c>
    </row>
    <row r="733" spans="1:3">
      <c r="A733" s="17" t="str">
        <f>IF(ISBLANK(Nomen.complète!H733),"",Nomen.complète!H733)</f>
        <v/>
      </c>
      <c r="B733" s="130">
        <f>IF(ISBLANK(Nomen.complète!I733),"",Nomen.complète!I733)</f>
        <v>11622</v>
      </c>
      <c r="C733" s="18" t="str">
        <f>IF(ISBLANK(Nomen.complète!J733),"-",Nomen.complète!J733)</f>
        <v>Corippo</v>
      </c>
    </row>
    <row r="734" spans="1:3">
      <c r="A734" s="17" t="str">
        <f>IF(ISBLANK(Nomen.complète!H734),"",Nomen.complète!H734)</f>
        <v/>
      </c>
      <c r="B734" s="130">
        <f>IF(ISBLANK(Nomen.complète!I734),"",Nomen.complète!I734)</f>
        <v>11623</v>
      </c>
      <c r="C734" s="18" t="str">
        <f>IF(ISBLANK(Nomen.complète!J734),"-",Nomen.complète!J734)</f>
        <v>Corjolens</v>
      </c>
    </row>
    <row r="735" spans="1:3">
      <c r="A735" s="17" t="str">
        <f>IF(ISBLANK(Nomen.complète!H735),"",Nomen.complète!H735)</f>
        <v/>
      </c>
      <c r="B735" s="130">
        <f>IF(ISBLANK(Nomen.complète!I735),"",Nomen.complète!I735)</f>
        <v>11624</v>
      </c>
      <c r="C735" s="18" t="str">
        <f>IF(ISBLANK(Nomen.complète!J735),"-",Nomen.complète!J735)</f>
        <v>Cormagens</v>
      </c>
    </row>
    <row r="736" spans="1:3">
      <c r="A736" s="17">
        <f>IF(ISBLANK(Nomen.complète!H736),"",Nomen.complète!H736)</f>
        <v>2183</v>
      </c>
      <c r="B736" s="130">
        <f>IF(ISBLANK(Nomen.complète!I736),"",Nomen.complète!I736)</f>
        <v>15692</v>
      </c>
      <c r="C736" s="18" t="str">
        <f>IF(ISBLANK(Nomen.complète!J736),"-",Nomen.complète!J736)</f>
        <v>Corminboeuf</v>
      </c>
    </row>
    <row r="737" spans="1:3">
      <c r="A737" s="17">
        <f>IF(ISBLANK(Nomen.complète!H737),"",Nomen.complète!H737)</f>
        <v>432</v>
      </c>
      <c r="B737" s="130">
        <f>IF(ISBLANK(Nomen.complète!I737),"",Nomen.complète!I737)</f>
        <v>15083</v>
      </c>
      <c r="C737" s="18" t="str">
        <f>IF(ISBLANK(Nomen.complète!J737),"-",Nomen.complète!J737)</f>
        <v>Cormoret</v>
      </c>
    </row>
    <row r="738" spans="1:3">
      <c r="A738" s="17" t="str">
        <f>IF(ISBLANK(Nomen.complète!H738),"",Nomen.complète!H738)</f>
        <v/>
      </c>
      <c r="B738" s="130">
        <f>IF(ISBLANK(Nomen.complète!I738),"",Nomen.complète!I738)</f>
        <v>11634</v>
      </c>
      <c r="C738" s="18" t="str">
        <f>IF(ISBLANK(Nomen.complète!J738),"-",Nomen.complète!J738)</f>
        <v>Cormérod</v>
      </c>
    </row>
    <row r="739" spans="1:3">
      <c r="A739" s="17">
        <f>IF(ISBLANK(Nomen.complète!H739),"",Nomen.complète!H739)</f>
        <v>6451</v>
      </c>
      <c r="B739" s="130">
        <f>IF(ISBLANK(Nomen.complète!I739),"",Nomen.complète!I739)</f>
        <v>16105</v>
      </c>
      <c r="C739" s="18" t="str">
        <f>IF(ISBLANK(Nomen.complète!J739),"-",Nomen.complète!J739)</f>
        <v>Cornaux</v>
      </c>
    </row>
    <row r="740" spans="1:3">
      <c r="A740" s="17">
        <f>IF(ISBLANK(Nomen.complète!H740),"",Nomen.complète!H740)</f>
        <v>6782</v>
      </c>
      <c r="B740" s="130">
        <f>IF(ISBLANK(Nomen.complète!I740),"",Nomen.complète!I740)</f>
        <v>13329</v>
      </c>
      <c r="C740" s="18" t="str">
        <f>IF(ISBLANK(Nomen.complète!J740),"-",Nomen.complète!J740)</f>
        <v>Cornol</v>
      </c>
    </row>
    <row r="741" spans="1:3">
      <c r="A741" s="17" t="str">
        <f>IF(ISBLANK(Nomen.complète!H741),"",Nomen.complète!H741)</f>
        <v/>
      </c>
      <c r="B741" s="130">
        <f>IF(ISBLANK(Nomen.complète!I741),"",Nomen.complète!I741)</f>
        <v>11629</v>
      </c>
      <c r="C741" s="18" t="str">
        <f>IF(ISBLANK(Nomen.complète!J741),"-",Nomen.complète!J741)</f>
        <v>Corpataux</v>
      </c>
    </row>
    <row r="742" spans="1:3">
      <c r="A742" s="17" t="str">
        <f>IF(ISBLANK(Nomen.complète!H742),"",Nomen.complète!H742)</f>
        <v/>
      </c>
      <c r="B742" s="130">
        <f>IF(ISBLANK(Nomen.complète!I742),"",Nomen.complète!I742)</f>
        <v>14127</v>
      </c>
      <c r="C742" s="18" t="str">
        <f>IF(ISBLANK(Nomen.complète!J742),"-",Nomen.complète!J742)</f>
        <v>Corpataux-Magnedens</v>
      </c>
    </row>
    <row r="743" spans="1:3">
      <c r="A743" s="17" t="str">
        <f>IF(ISBLANK(Nomen.complète!H743),"",Nomen.complète!H743)</f>
        <v/>
      </c>
      <c r="B743" s="130">
        <f>IF(ISBLANK(Nomen.complète!I743),"",Nomen.complète!I743)</f>
        <v>11630</v>
      </c>
      <c r="C743" s="18" t="str">
        <f>IF(ISBLANK(Nomen.complète!J743),"-",Nomen.complète!J743)</f>
        <v>Correvon</v>
      </c>
    </row>
    <row r="744" spans="1:3">
      <c r="A744" s="17" t="str">
        <f>IF(ISBLANK(Nomen.complète!H744),"",Nomen.complète!H744)</f>
        <v/>
      </c>
      <c r="B744" s="130">
        <f>IF(ISBLANK(Nomen.complète!I744),"",Nomen.complète!I744)</f>
        <v>11631</v>
      </c>
      <c r="C744" s="18" t="str">
        <f>IF(ISBLANK(Nomen.complète!J744),"-",Nomen.complète!J744)</f>
        <v>Corsalettes</v>
      </c>
    </row>
    <row r="745" spans="1:3">
      <c r="A745" s="17">
        <f>IF(ISBLANK(Nomen.complète!H745),"",Nomen.complète!H745)</f>
        <v>5883</v>
      </c>
      <c r="B745" s="130">
        <f>IF(ISBLANK(Nomen.complète!I745),"",Nomen.complète!I745)</f>
        <v>14802</v>
      </c>
      <c r="C745" s="18" t="str">
        <f>IF(ISBLANK(Nomen.complète!J745),"-",Nomen.complète!J745)</f>
        <v>Corseaux</v>
      </c>
    </row>
    <row r="746" spans="1:3">
      <c r="A746" s="17" t="str">
        <f>IF(ISBLANK(Nomen.complète!H746),"",Nomen.complète!H746)</f>
        <v/>
      </c>
      <c r="B746" s="130">
        <f>IF(ISBLANK(Nomen.complète!I746),"",Nomen.complète!I746)</f>
        <v>11633</v>
      </c>
      <c r="C746" s="18" t="str">
        <f>IF(ISBLANK(Nomen.complète!J746),"-",Nomen.complète!J746)</f>
        <v>Corserey</v>
      </c>
    </row>
    <row r="747" spans="1:3">
      <c r="A747" s="17">
        <f>IF(ISBLANK(Nomen.complète!H747),"",Nomen.complète!H747)</f>
        <v>6619</v>
      </c>
      <c r="B747" s="130">
        <f>IF(ISBLANK(Nomen.complète!I747),"",Nomen.complète!I747)</f>
        <v>11569</v>
      </c>
      <c r="C747" s="18" t="str">
        <f>IF(ISBLANK(Nomen.complète!J747),"-",Nomen.complète!J747)</f>
        <v>Corsier (GE)</v>
      </c>
    </row>
    <row r="748" spans="1:3">
      <c r="A748" s="17" t="str">
        <f>IF(ISBLANK(Nomen.complète!H748),"",Nomen.complète!H748)</f>
        <v/>
      </c>
      <c r="B748" s="130">
        <f>IF(ISBLANK(Nomen.complète!I748),"",Nomen.complète!I748)</f>
        <v>16559</v>
      </c>
      <c r="C748" s="18" t="str">
        <f>IF(ISBLANK(Nomen.complète!J748),"-",Nomen.complète!J748)</f>
        <v>Corsier (VD)</v>
      </c>
    </row>
    <row r="749" spans="1:3">
      <c r="A749" s="17">
        <f>IF(ISBLANK(Nomen.complète!H749),"",Nomen.complète!H749)</f>
        <v>5884</v>
      </c>
      <c r="B749" s="130">
        <f>IF(ISBLANK(Nomen.complète!I749),"",Nomen.complète!I749)</f>
        <v>14833</v>
      </c>
      <c r="C749" s="18" t="str">
        <f>IF(ISBLANK(Nomen.complète!J749),"-",Nomen.complète!J749)</f>
        <v>Corsier-sur-Vevey</v>
      </c>
    </row>
    <row r="750" spans="1:3">
      <c r="A750" s="17">
        <f>IF(ISBLANK(Nomen.complète!H750),"",Nomen.complète!H750)</f>
        <v>6408</v>
      </c>
      <c r="B750" s="130">
        <f>IF(ISBLANK(Nomen.complète!I750),"",Nomen.complète!I750)</f>
        <v>16091</v>
      </c>
      <c r="C750" s="18" t="str">
        <f>IF(ISBLANK(Nomen.complète!J750),"-",Nomen.complète!J750)</f>
        <v>Cortaillod</v>
      </c>
    </row>
    <row r="751" spans="1:3">
      <c r="A751" s="17" t="str">
        <f>IF(ISBLANK(Nomen.complète!H751),"",Nomen.complète!H751)</f>
        <v/>
      </c>
      <c r="B751" s="130">
        <f>IF(ISBLANK(Nomen.complète!I751),"",Nomen.complète!I751)</f>
        <v>11537</v>
      </c>
      <c r="C751" s="18" t="str">
        <f>IF(ISBLANK(Nomen.complète!J751),"-",Nomen.complète!J751)</f>
        <v>Corticiasca</v>
      </c>
    </row>
    <row r="752" spans="1:3">
      <c r="A752" s="17">
        <f>IF(ISBLANK(Nomen.complète!H752),"",Nomen.complète!H752)</f>
        <v>433</v>
      </c>
      <c r="B752" s="130">
        <f>IF(ISBLANK(Nomen.complète!I752),"",Nomen.complète!I752)</f>
        <v>15084</v>
      </c>
      <c r="C752" s="18" t="str">
        <f>IF(ISBLANK(Nomen.complète!J752),"-",Nomen.complète!J752)</f>
        <v>Cortébert</v>
      </c>
    </row>
    <row r="753" spans="1:3">
      <c r="A753" s="17" t="str">
        <f>IF(ISBLANK(Nomen.complète!H753),"",Nomen.complète!H753)</f>
        <v/>
      </c>
      <c r="B753" s="130">
        <f>IF(ISBLANK(Nomen.complète!I753),"",Nomen.complète!I753)</f>
        <v>11538</v>
      </c>
      <c r="C753" s="18" t="str">
        <f>IF(ISBLANK(Nomen.complète!J753),"-",Nomen.complète!J753)</f>
        <v>Corzoneso</v>
      </c>
    </row>
    <row r="754" spans="1:3">
      <c r="A754" s="17">
        <f>IF(ISBLANK(Nomen.complète!H754),"",Nomen.complète!H754)</f>
        <v>5477</v>
      </c>
      <c r="B754" s="130">
        <f>IF(ISBLANK(Nomen.complète!I754),"",Nomen.complète!I754)</f>
        <v>14828</v>
      </c>
      <c r="C754" s="18" t="str">
        <f>IF(ISBLANK(Nomen.complète!J754),"-",Nomen.complète!J754)</f>
        <v>Cossonay</v>
      </c>
    </row>
    <row r="755" spans="1:3">
      <c r="A755" s="17">
        <f>IF(ISBLANK(Nomen.complète!H755),"",Nomen.complète!H755)</f>
        <v>2186</v>
      </c>
      <c r="B755" s="130">
        <f>IF(ISBLANK(Nomen.complète!I755),"",Nomen.complète!I755)</f>
        <v>11540</v>
      </c>
      <c r="C755" s="18" t="str">
        <f>IF(ISBLANK(Nomen.complète!J755),"-",Nomen.complète!J755)</f>
        <v>Cottens (FR)</v>
      </c>
    </row>
    <row r="756" spans="1:3">
      <c r="A756" s="17" t="str">
        <f>IF(ISBLANK(Nomen.complète!H756),"",Nomen.complète!H756)</f>
        <v/>
      </c>
      <c r="B756" s="130">
        <f>IF(ISBLANK(Nomen.complète!I756),"",Nomen.complète!I756)</f>
        <v>11550</v>
      </c>
      <c r="C756" s="18" t="str">
        <f>IF(ISBLANK(Nomen.complète!J756),"-",Nomen.complète!J756)</f>
        <v>Cottens (VD)</v>
      </c>
    </row>
    <row r="757" spans="1:3">
      <c r="A757" s="17">
        <f>IF(ISBLANK(Nomen.complète!H757),"",Nomen.complète!H757)</f>
        <v>6706</v>
      </c>
      <c r="B757" s="130">
        <f>IF(ISBLANK(Nomen.complète!I757),"",Nomen.complète!I757)</f>
        <v>13277</v>
      </c>
      <c r="C757" s="18" t="str">
        <f>IF(ISBLANK(Nomen.complète!J757),"-",Nomen.complète!J757)</f>
        <v>Courchapoix</v>
      </c>
    </row>
    <row r="758" spans="1:3">
      <c r="A758" s="17">
        <f>IF(ISBLANK(Nomen.complète!H758),"",Nomen.complète!H758)</f>
        <v>6783</v>
      </c>
      <c r="B758" s="130">
        <f>IF(ISBLANK(Nomen.complète!I758),"",Nomen.complète!I758)</f>
        <v>13330</v>
      </c>
      <c r="C758" s="18" t="str">
        <f>IF(ISBLANK(Nomen.complète!J758),"-",Nomen.complète!J758)</f>
        <v>Courchavon</v>
      </c>
    </row>
    <row r="759" spans="1:3">
      <c r="A759" s="17" t="str">
        <f>IF(ISBLANK(Nomen.complète!H759),"",Nomen.complète!H759)</f>
        <v/>
      </c>
      <c r="B759" s="130">
        <f>IF(ISBLANK(Nomen.complète!I759),"",Nomen.complète!I759)</f>
        <v>10988</v>
      </c>
      <c r="C759" s="18" t="str">
        <f>IF(ISBLANK(Nomen.complète!J759),"-",Nomen.complète!J759)</f>
        <v>Courfaivre</v>
      </c>
    </row>
    <row r="760" spans="1:3">
      <c r="A760" s="17">
        <f>IF(ISBLANK(Nomen.complète!H760),"",Nomen.complète!H760)</f>
        <v>6784</v>
      </c>
      <c r="B760" s="130">
        <f>IF(ISBLANK(Nomen.complète!I760),"",Nomen.complète!I760)</f>
        <v>13331</v>
      </c>
      <c r="C760" s="18" t="str">
        <f>IF(ISBLANK(Nomen.complète!J760),"-",Nomen.complète!J760)</f>
        <v>Courgenay</v>
      </c>
    </row>
    <row r="761" spans="1:3">
      <c r="A761" s="17">
        <f>IF(ISBLANK(Nomen.complète!H761),"",Nomen.complète!H761)</f>
        <v>2250</v>
      </c>
      <c r="B761" s="130">
        <f>IF(ISBLANK(Nomen.complète!I761),"",Nomen.complète!I761)</f>
        <v>11534</v>
      </c>
      <c r="C761" s="18" t="str">
        <f>IF(ISBLANK(Nomen.complète!J761),"-",Nomen.complète!J761)</f>
        <v>Courgevaux</v>
      </c>
    </row>
    <row r="762" spans="1:3">
      <c r="A762" s="17" t="str">
        <f>IF(ISBLANK(Nomen.complète!H762),"",Nomen.complète!H762)</f>
        <v/>
      </c>
      <c r="B762" s="130">
        <f>IF(ISBLANK(Nomen.complète!I762),"",Nomen.complète!I762)</f>
        <v>11210</v>
      </c>
      <c r="C762" s="18" t="str">
        <f>IF(ISBLANK(Nomen.complète!J762),"-",Nomen.complète!J762)</f>
        <v>Courlevon</v>
      </c>
    </row>
    <row r="763" spans="1:3">
      <c r="A763" s="17" t="str">
        <f>IF(ISBLANK(Nomen.complète!H763),"",Nomen.complète!H763)</f>
        <v/>
      </c>
      <c r="B763" s="130">
        <f>IF(ISBLANK(Nomen.complète!I763),"",Nomen.complète!I763)</f>
        <v>11834</v>
      </c>
      <c r="C763" s="18" t="str">
        <f>IF(ISBLANK(Nomen.complète!J763),"-",Nomen.complète!J763)</f>
        <v>Cournillens</v>
      </c>
    </row>
    <row r="764" spans="1:3">
      <c r="A764" s="17">
        <f>IF(ISBLANK(Nomen.complète!H764),"",Nomen.complète!H764)</f>
        <v>6708</v>
      </c>
      <c r="B764" s="130">
        <f>IF(ISBLANK(Nomen.complète!I764),"",Nomen.complète!I764)</f>
        <v>16127</v>
      </c>
      <c r="C764" s="18" t="str">
        <f>IF(ISBLANK(Nomen.complète!J764),"-",Nomen.complète!J764)</f>
        <v>Courrendlin</v>
      </c>
    </row>
    <row r="765" spans="1:3">
      <c r="A765" s="17">
        <f>IF(ISBLANK(Nomen.complète!H765),"",Nomen.complète!H765)</f>
        <v>6709</v>
      </c>
      <c r="B765" s="130">
        <f>IF(ISBLANK(Nomen.complète!I765),"",Nomen.complète!I765)</f>
        <v>13280</v>
      </c>
      <c r="C765" s="18" t="str">
        <f>IF(ISBLANK(Nomen.complète!J765),"-",Nomen.complète!J765)</f>
        <v>Courroux</v>
      </c>
    </row>
    <row r="766" spans="1:3">
      <c r="A766" s="17">
        <f>IF(ISBLANK(Nomen.complète!H766),"",Nomen.complète!H766)</f>
        <v>690</v>
      </c>
      <c r="B766" s="130">
        <f>IF(ISBLANK(Nomen.complète!I766),"",Nomen.complète!I766)</f>
        <v>15211</v>
      </c>
      <c r="C766" s="18" t="str">
        <f>IF(ISBLANK(Nomen.complète!J766),"-",Nomen.complète!J766)</f>
        <v>Court</v>
      </c>
    </row>
    <row r="767" spans="1:3">
      <c r="A767" s="17" t="str">
        <f>IF(ISBLANK(Nomen.complète!H767),"",Nomen.complète!H767)</f>
        <v/>
      </c>
      <c r="B767" s="130">
        <f>IF(ISBLANK(Nomen.complète!I767),"",Nomen.complète!I767)</f>
        <v>11545</v>
      </c>
      <c r="C767" s="18" t="str">
        <f>IF(ISBLANK(Nomen.complète!J767),"-",Nomen.complète!J767)</f>
        <v>Courtaman</v>
      </c>
    </row>
    <row r="768" spans="1:3">
      <c r="A768" s="17">
        <f>IF(ISBLANK(Nomen.complète!H768),"",Nomen.complète!H768)</f>
        <v>6785</v>
      </c>
      <c r="B768" s="130">
        <f>IF(ISBLANK(Nomen.complète!I768),"",Nomen.complète!I768)</f>
        <v>13332</v>
      </c>
      <c r="C768" s="18" t="str">
        <f>IF(ISBLANK(Nomen.complète!J768),"-",Nomen.complète!J768)</f>
        <v>Courtedoux</v>
      </c>
    </row>
    <row r="769" spans="1:3">
      <c r="A769" s="17">
        <f>IF(ISBLANK(Nomen.complète!H769),"",Nomen.complète!H769)</f>
        <v>434</v>
      </c>
      <c r="B769" s="130">
        <f>IF(ISBLANK(Nomen.complète!I769),"",Nomen.complète!I769)</f>
        <v>15085</v>
      </c>
      <c r="C769" s="18" t="str">
        <f>IF(ISBLANK(Nomen.complète!J769),"-",Nomen.complète!J769)</f>
        <v>Courtelary</v>
      </c>
    </row>
    <row r="770" spans="1:3">
      <c r="A770" s="17" t="str">
        <f>IF(ISBLANK(Nomen.complète!H770),"",Nomen.complète!H770)</f>
        <v/>
      </c>
      <c r="B770" s="130">
        <f>IF(ISBLANK(Nomen.complète!I770),"",Nomen.complète!I770)</f>
        <v>11043</v>
      </c>
      <c r="C770" s="18" t="str">
        <f>IF(ISBLANK(Nomen.complète!J770),"-",Nomen.complète!J770)</f>
        <v>Courtemaîche</v>
      </c>
    </row>
    <row r="771" spans="1:3">
      <c r="A771" s="17">
        <f>IF(ISBLANK(Nomen.complète!H771),"",Nomen.complète!H771)</f>
        <v>2254</v>
      </c>
      <c r="B771" s="130">
        <f>IF(ISBLANK(Nomen.complète!I771),"",Nomen.complète!I771)</f>
        <v>15693</v>
      </c>
      <c r="C771" s="18" t="str">
        <f>IF(ISBLANK(Nomen.complète!J771),"-",Nomen.complète!J771)</f>
        <v>Courtepin</v>
      </c>
    </row>
    <row r="772" spans="1:3">
      <c r="A772" s="17" t="str">
        <f>IF(ISBLANK(Nomen.complète!H772),"",Nomen.complète!H772)</f>
        <v/>
      </c>
      <c r="B772" s="130">
        <f>IF(ISBLANK(Nomen.complète!I772),"",Nomen.complète!I772)</f>
        <v>11548</v>
      </c>
      <c r="C772" s="18" t="str">
        <f>IF(ISBLANK(Nomen.complète!J772),"-",Nomen.complète!J772)</f>
        <v>Courtion</v>
      </c>
    </row>
    <row r="773" spans="1:3">
      <c r="A773" s="17">
        <f>IF(ISBLANK(Nomen.complète!H773),"",Nomen.complète!H773)</f>
        <v>6710</v>
      </c>
      <c r="B773" s="130">
        <f>IF(ISBLANK(Nomen.complète!I773),"",Nomen.complète!I773)</f>
        <v>13281</v>
      </c>
      <c r="C773" s="18" t="str">
        <f>IF(ISBLANK(Nomen.complète!J773),"-",Nomen.complète!J773)</f>
        <v>Courtételle</v>
      </c>
    </row>
    <row r="774" spans="1:3">
      <c r="A774" s="17" t="str">
        <f>IF(ISBLANK(Nomen.complète!H774),"",Nomen.complète!H774)</f>
        <v/>
      </c>
      <c r="B774" s="130">
        <f>IF(ISBLANK(Nomen.complète!I774),"",Nomen.complète!I774)</f>
        <v>11209</v>
      </c>
      <c r="C774" s="18" t="str">
        <f>IF(ISBLANK(Nomen.complète!J774),"-",Nomen.complète!J774)</f>
        <v>Coussiberlé</v>
      </c>
    </row>
    <row r="775" spans="1:3">
      <c r="A775" s="17" t="str">
        <f>IF(ISBLANK(Nomen.complète!H775),"",Nomen.complète!H775)</f>
        <v/>
      </c>
      <c r="B775" s="130">
        <f>IF(ISBLANK(Nomen.complète!I775),"",Nomen.complète!I775)</f>
        <v>11526</v>
      </c>
      <c r="C775" s="18" t="str">
        <f>IF(ISBLANK(Nomen.complète!J775),"-",Nomen.complète!J775)</f>
        <v>Couvet</v>
      </c>
    </row>
    <row r="776" spans="1:3">
      <c r="A776" s="17" t="str">
        <f>IF(ISBLANK(Nomen.complète!H776),"",Nomen.complète!H776)</f>
        <v/>
      </c>
      <c r="B776" s="130">
        <f>IF(ISBLANK(Nomen.complète!I776),"",Nomen.complète!I776)</f>
        <v>11543</v>
      </c>
      <c r="C776" s="18" t="str">
        <f>IF(ISBLANK(Nomen.complète!J776),"-",Nomen.complète!J776)</f>
        <v>Crana</v>
      </c>
    </row>
    <row r="777" spans="1:3">
      <c r="A777" s="17">
        <f>IF(ISBLANK(Nomen.complète!H777),"",Nomen.complète!H777)</f>
        <v>5713</v>
      </c>
      <c r="B777" s="130">
        <f>IF(ISBLANK(Nomen.complète!I777),"",Nomen.complète!I777)</f>
        <v>16609</v>
      </c>
      <c r="C777" s="18" t="str">
        <f>IF(ISBLANK(Nomen.complète!J777),"-",Nomen.complète!J777)</f>
        <v>Crans (VD)</v>
      </c>
    </row>
    <row r="778" spans="1:3">
      <c r="A778" s="17">
        <f>IF(ISBLANK(Nomen.complète!H778),"",Nomen.complète!H778)</f>
        <v>6253</v>
      </c>
      <c r="B778" s="130">
        <f>IF(ISBLANK(Nomen.complète!I778),"",Nomen.complète!I778)</f>
        <v>16077</v>
      </c>
      <c r="C778" s="18" t="str">
        <f>IF(ISBLANK(Nomen.complète!J778),"-",Nomen.complète!J778)</f>
        <v>Crans-Montana</v>
      </c>
    </row>
    <row r="779" spans="1:3">
      <c r="A779" s="17" t="str">
        <f>IF(ISBLANK(Nomen.complète!H779),"",Nomen.complète!H779)</f>
        <v/>
      </c>
      <c r="B779" s="130">
        <f>IF(ISBLANK(Nomen.complète!I779),"",Nomen.complète!I779)</f>
        <v>11541</v>
      </c>
      <c r="C779" s="18" t="str">
        <f>IF(ISBLANK(Nomen.complète!J779),"-",Nomen.complète!J779)</f>
        <v>Crans-près-Céligny</v>
      </c>
    </row>
    <row r="780" spans="1:3">
      <c r="A780" s="17">
        <f>IF(ISBLANK(Nomen.complète!H780),"",Nomen.complète!H780)</f>
        <v>5714</v>
      </c>
      <c r="B780" s="130">
        <f>IF(ISBLANK(Nomen.complète!I780),"",Nomen.complète!I780)</f>
        <v>14835</v>
      </c>
      <c r="C780" s="18" t="str">
        <f>IF(ISBLANK(Nomen.complète!J780),"-",Nomen.complète!J780)</f>
        <v>Crassier</v>
      </c>
    </row>
    <row r="781" spans="1:3">
      <c r="A781" s="17" t="str">
        <f>IF(ISBLANK(Nomen.complète!H781),"",Nomen.complète!H781)</f>
        <v/>
      </c>
      <c r="B781" s="130">
        <f>IF(ISBLANK(Nomen.complète!I781),"",Nomen.complète!I781)</f>
        <v>11520</v>
      </c>
      <c r="C781" s="18" t="str">
        <f>IF(ISBLANK(Nomen.complète!J781),"-",Nomen.complète!J781)</f>
        <v>Cremin</v>
      </c>
    </row>
    <row r="782" spans="1:3">
      <c r="A782" s="17" t="str">
        <f>IF(ISBLANK(Nomen.complète!H782),"",Nomen.complète!H782)</f>
        <v/>
      </c>
      <c r="B782" s="130">
        <f>IF(ISBLANK(Nomen.complète!I782),"",Nomen.complète!I782)</f>
        <v>11521</v>
      </c>
      <c r="C782" s="18" t="str">
        <f>IF(ISBLANK(Nomen.complète!J782),"-",Nomen.complète!J782)</f>
        <v>Cresciano</v>
      </c>
    </row>
    <row r="783" spans="1:3">
      <c r="A783" s="17">
        <f>IF(ISBLANK(Nomen.complète!H783),"",Nomen.complète!H783)</f>
        <v>2257</v>
      </c>
      <c r="B783" s="130">
        <f>IF(ISBLANK(Nomen.complète!I783),"",Nomen.complète!I783)</f>
        <v>11522</v>
      </c>
      <c r="C783" s="18" t="str">
        <f>IF(ISBLANK(Nomen.complète!J783),"-",Nomen.complète!J783)</f>
        <v>Cressier (FR)</v>
      </c>
    </row>
    <row r="784" spans="1:3">
      <c r="A784" s="17">
        <f>IF(ISBLANK(Nomen.complète!H784),"",Nomen.complète!H784)</f>
        <v>6452</v>
      </c>
      <c r="B784" s="130">
        <f>IF(ISBLANK(Nomen.complète!I784),"",Nomen.complète!I784)</f>
        <v>16106</v>
      </c>
      <c r="C784" s="18" t="str">
        <f>IF(ISBLANK(Nomen.complète!J784),"-",Nomen.complète!J784)</f>
        <v>Cressier (NE)</v>
      </c>
    </row>
    <row r="785" spans="1:3">
      <c r="A785" s="17">
        <f>IF(ISBLANK(Nomen.complète!H785),"",Nomen.complète!H785)</f>
        <v>5583</v>
      </c>
      <c r="B785" s="130">
        <f>IF(ISBLANK(Nomen.complète!I785),"",Nomen.complète!I785)</f>
        <v>14832</v>
      </c>
      <c r="C785" s="18" t="str">
        <f>IF(ISBLANK(Nomen.complète!J785),"-",Nomen.complète!J785)</f>
        <v>Crissier</v>
      </c>
    </row>
    <row r="786" spans="1:3">
      <c r="A786" s="17" t="str">
        <f>IF(ISBLANK(Nomen.complète!H786),"",Nomen.complète!H786)</f>
        <v/>
      </c>
      <c r="B786" s="130">
        <f>IF(ISBLANK(Nomen.complète!I786),"",Nomen.complète!I786)</f>
        <v>16558</v>
      </c>
      <c r="C786" s="18" t="str">
        <f>IF(ISBLANK(Nomen.complète!J786),"-",Nomen.complète!J786)</f>
        <v>Croglio</v>
      </c>
    </row>
    <row r="787" spans="1:3">
      <c r="A787" s="17" t="str">
        <f>IF(ISBLANK(Nomen.complète!H787),"",Nomen.complète!H787)</f>
        <v/>
      </c>
      <c r="B787" s="130">
        <f>IF(ISBLANK(Nomen.complète!I787),"",Nomen.complète!I787)</f>
        <v>11352</v>
      </c>
      <c r="C787" s="18" t="str">
        <f>IF(ISBLANK(Nomen.complète!J787),"-",Nomen.complète!J787)</f>
        <v>Croglio-Castelrotto</v>
      </c>
    </row>
    <row r="788" spans="1:3">
      <c r="A788" s="17">
        <f>IF(ISBLANK(Nomen.complète!H788),"",Nomen.complète!H788)</f>
        <v>5910</v>
      </c>
      <c r="B788" s="130">
        <f>IF(ISBLANK(Nomen.complète!I788),"",Nomen.complète!I788)</f>
        <v>14836</v>
      </c>
      <c r="C788" s="18" t="str">
        <f>IF(ISBLANK(Nomen.complète!J788),"-",Nomen.complète!J788)</f>
        <v>Cronay</v>
      </c>
    </row>
    <row r="789" spans="1:3">
      <c r="A789" s="17">
        <f>IF(ISBLANK(Nomen.complète!H789),"",Nomen.complète!H789)</f>
        <v>5752</v>
      </c>
      <c r="B789" s="130">
        <f>IF(ISBLANK(Nomen.complète!I789),"",Nomen.complète!I789)</f>
        <v>14831</v>
      </c>
      <c r="C789" s="18" t="str">
        <f>IF(ISBLANK(Nomen.complète!J789),"-",Nomen.complète!J789)</f>
        <v>Croy</v>
      </c>
    </row>
    <row r="790" spans="1:3">
      <c r="A790" s="17">
        <f>IF(ISBLANK(Nomen.complète!H790),"",Nomen.complète!H790)</f>
        <v>691</v>
      </c>
      <c r="B790" s="130">
        <f>IF(ISBLANK(Nomen.complète!I790),"",Nomen.complète!I790)</f>
        <v>15212</v>
      </c>
      <c r="C790" s="18" t="str">
        <f>IF(ISBLANK(Nomen.complète!J790),"-",Nomen.complète!J790)</f>
        <v>Crémines</v>
      </c>
    </row>
    <row r="791" spans="1:3">
      <c r="A791" s="17">
        <f>IF(ISBLANK(Nomen.complète!H791),"",Nomen.complète!H791)</f>
        <v>2130</v>
      </c>
      <c r="B791" s="130">
        <f>IF(ISBLANK(Nomen.complète!I791),"",Nomen.complète!I791)</f>
        <v>11533</v>
      </c>
      <c r="C791" s="18" t="str">
        <f>IF(ISBLANK(Nomen.complète!J791),"-",Nomen.complète!J791)</f>
        <v>Crésuz</v>
      </c>
    </row>
    <row r="792" spans="1:3">
      <c r="A792" s="17">
        <f>IF(ISBLANK(Nomen.complète!H792),"",Nomen.complète!H792)</f>
        <v>5479</v>
      </c>
      <c r="B792" s="130">
        <f>IF(ISBLANK(Nomen.complète!I792),"",Nomen.complète!I792)</f>
        <v>14830</v>
      </c>
      <c r="C792" s="18" t="str">
        <f>IF(ISBLANK(Nomen.complète!J792),"-",Nomen.complète!J792)</f>
        <v>Cuarnens</v>
      </c>
    </row>
    <row r="793" spans="1:3">
      <c r="A793" s="17">
        <f>IF(ISBLANK(Nomen.complète!H793),"",Nomen.complète!H793)</f>
        <v>5911</v>
      </c>
      <c r="B793" s="130">
        <f>IF(ISBLANK(Nomen.complète!I793),"",Nomen.complète!I793)</f>
        <v>14829</v>
      </c>
      <c r="C793" s="18" t="str">
        <f>IF(ISBLANK(Nomen.complète!J793),"-",Nomen.complète!J793)</f>
        <v>Cuarny</v>
      </c>
    </row>
    <row r="794" spans="1:3">
      <c r="A794" s="17">
        <f>IF(ISBLANK(Nomen.complète!H794),"",Nomen.complète!H794)</f>
        <v>5456</v>
      </c>
      <c r="B794" s="130">
        <f>IF(ISBLANK(Nomen.complète!I794),"",Nomen.complète!I794)</f>
        <v>14546</v>
      </c>
      <c r="C794" s="18" t="str">
        <f>IF(ISBLANK(Nomen.complète!J794),"-",Nomen.complète!J794)</f>
        <v>Cudrefin</v>
      </c>
    </row>
    <row r="795" spans="1:3">
      <c r="A795" s="17" t="str">
        <f>IF(ISBLANK(Nomen.complète!H795),"",Nomen.complète!H795)</f>
        <v/>
      </c>
      <c r="B795" s="130">
        <f>IF(ISBLANK(Nomen.complète!I795),"",Nomen.complète!I795)</f>
        <v>11531</v>
      </c>
      <c r="C795" s="18" t="str">
        <f>IF(ISBLANK(Nomen.complète!J795),"-",Nomen.complète!J795)</f>
        <v>Cugnasco</v>
      </c>
    </row>
    <row r="796" spans="1:3">
      <c r="A796" s="17">
        <f>IF(ISBLANK(Nomen.complète!H796),"",Nomen.complète!H796)</f>
        <v>5138</v>
      </c>
      <c r="B796" s="130">
        <f>IF(ISBLANK(Nomen.complète!I796),"",Nomen.complète!I796)</f>
        <v>16587</v>
      </c>
      <c r="C796" s="18" t="str">
        <f>IF(ISBLANK(Nomen.complète!J796),"-",Nomen.complète!J796)</f>
        <v>Cugnasco-Gerra</v>
      </c>
    </row>
    <row r="797" spans="1:3">
      <c r="A797" s="17">
        <f>IF(ISBLANK(Nomen.complète!H797),"",Nomen.complète!H797)</f>
        <v>2011</v>
      </c>
      <c r="B797" s="130">
        <f>IF(ISBLANK(Nomen.complète!I797),"",Nomen.complète!I797)</f>
        <v>14510</v>
      </c>
      <c r="C797" s="18" t="str">
        <f>IF(ISBLANK(Nomen.complète!J797),"-",Nomen.complète!J797)</f>
        <v>Cugy (FR)</v>
      </c>
    </row>
    <row r="798" spans="1:3">
      <c r="A798" s="17">
        <f>IF(ISBLANK(Nomen.complète!H798),"",Nomen.complète!H798)</f>
        <v>5516</v>
      </c>
      <c r="B798" s="130">
        <f>IF(ISBLANK(Nomen.complète!I798),"",Nomen.complète!I798)</f>
        <v>14825</v>
      </c>
      <c r="C798" s="18" t="str">
        <f>IF(ISBLANK(Nomen.complète!J798),"-",Nomen.complète!J798)</f>
        <v>Cugy (VD)</v>
      </c>
    </row>
    <row r="799" spans="1:3">
      <c r="A799" s="17" t="str">
        <f>IF(ISBLANK(Nomen.complète!H799),"",Nomen.complète!H799)</f>
        <v/>
      </c>
      <c r="B799" s="130">
        <f>IF(ISBLANK(Nomen.complète!I799),"",Nomen.complète!I799)</f>
        <v>11577</v>
      </c>
      <c r="C799" s="18" t="str">
        <f>IF(ISBLANK(Nomen.complète!J799),"-",Nomen.complète!J799)</f>
        <v>Cully</v>
      </c>
    </row>
    <row r="800" spans="1:3">
      <c r="A800" s="17" t="str">
        <f>IF(ISBLANK(Nomen.complète!H800),"",Nomen.complète!H800)</f>
        <v/>
      </c>
      <c r="B800" s="130">
        <f>IF(ISBLANK(Nomen.complète!I800),"",Nomen.complète!I800)</f>
        <v>13677</v>
      </c>
      <c r="C800" s="18" t="str">
        <f>IF(ISBLANK(Nomen.complète!J800),"-",Nomen.complète!J800)</f>
        <v>Cumbel</v>
      </c>
    </row>
    <row r="801" spans="1:3">
      <c r="A801" s="17" t="str">
        <f>IF(ISBLANK(Nomen.complète!H801),"",Nomen.complète!H801)</f>
        <v/>
      </c>
      <c r="B801" s="130">
        <f>IF(ISBLANK(Nomen.complète!I801),"",Nomen.complète!I801)</f>
        <v>11290</v>
      </c>
      <c r="C801" s="18" t="str">
        <f>IF(ISBLANK(Nomen.complète!J801),"-",Nomen.complète!J801)</f>
        <v>Cumbels</v>
      </c>
    </row>
    <row r="802" spans="1:3">
      <c r="A802" s="17" t="str">
        <f>IF(ISBLANK(Nomen.complète!H802),"",Nomen.complète!H802)</f>
        <v/>
      </c>
      <c r="B802" s="130">
        <f>IF(ISBLANK(Nomen.complète!I802),"",Nomen.complète!I802)</f>
        <v>10014</v>
      </c>
      <c r="C802" s="18" t="str">
        <f>IF(ISBLANK(Nomen.complète!J802),"-",Nomen.complète!J802)</f>
        <v>Cunter</v>
      </c>
    </row>
    <row r="803" spans="1:3">
      <c r="A803" s="17" t="str">
        <f>IF(ISBLANK(Nomen.complète!H803),"",Nomen.complète!H803)</f>
        <v/>
      </c>
      <c r="B803" s="130">
        <f>IF(ISBLANK(Nomen.complète!I803),"",Nomen.complète!I803)</f>
        <v>11549</v>
      </c>
      <c r="C803" s="18" t="str">
        <f>IF(ISBLANK(Nomen.complète!J803),"-",Nomen.complète!J803)</f>
        <v>Cureggia</v>
      </c>
    </row>
    <row r="804" spans="1:3">
      <c r="A804" s="17">
        <f>IF(ISBLANK(Nomen.complète!H804),"",Nomen.complète!H804)</f>
        <v>5180</v>
      </c>
      <c r="B804" s="130">
        <f>IF(ISBLANK(Nomen.complète!I804),"",Nomen.complète!I804)</f>
        <v>11570</v>
      </c>
      <c r="C804" s="18" t="str">
        <f>IF(ISBLANK(Nomen.complète!J804),"-",Nomen.complète!J804)</f>
        <v>Cureglia</v>
      </c>
    </row>
    <row r="805" spans="1:3">
      <c r="A805" s="17" t="str">
        <f>IF(ISBLANK(Nomen.complète!H805),"",Nomen.complète!H805)</f>
        <v/>
      </c>
      <c r="B805" s="130">
        <f>IF(ISBLANK(Nomen.complète!I805),"",Nomen.complète!I805)</f>
        <v>11571</v>
      </c>
      <c r="C805" s="18" t="str">
        <f>IF(ISBLANK(Nomen.complète!J805),"-",Nomen.complète!J805)</f>
        <v>Curio</v>
      </c>
    </row>
    <row r="806" spans="1:3">
      <c r="A806" s="17">
        <f>IF(ISBLANK(Nomen.complète!H806),"",Nomen.complète!H806)</f>
        <v>5669</v>
      </c>
      <c r="B806" s="130">
        <f>IF(ISBLANK(Nomen.complète!I806),"",Nomen.complète!I806)</f>
        <v>14821</v>
      </c>
      <c r="C806" s="18" t="str">
        <f>IF(ISBLANK(Nomen.complète!J806),"-",Nomen.complète!J806)</f>
        <v>Curtilles</v>
      </c>
    </row>
    <row r="807" spans="1:3">
      <c r="A807" s="17" t="str">
        <f>IF(ISBLANK(Nomen.complète!H807),"",Nomen.complète!H807)</f>
        <v/>
      </c>
      <c r="B807" s="130">
        <f>IF(ISBLANK(Nomen.complète!I807),"",Nomen.complète!I807)</f>
        <v>11358</v>
      </c>
      <c r="C807" s="18" t="str">
        <f>IF(ISBLANK(Nomen.complète!J807),"-",Nomen.complète!J807)</f>
        <v>Cutterwil</v>
      </c>
    </row>
    <row r="808" spans="1:3">
      <c r="A808" s="17">
        <f>IF(ISBLANK(Nomen.complète!H808),"",Nomen.complète!H808)</f>
        <v>6610</v>
      </c>
      <c r="B808" s="130">
        <f>IF(ISBLANK(Nomen.complète!I808),"",Nomen.complète!I808)</f>
        <v>11387</v>
      </c>
      <c r="C808" s="18" t="str">
        <f>IF(ISBLANK(Nomen.complète!J808),"-",Nomen.complète!J808)</f>
        <v>Céligny</v>
      </c>
    </row>
    <row r="809" spans="1:3">
      <c r="A809" s="17">
        <f>IF(ISBLANK(Nomen.complète!H809),"",Nomen.complète!H809)</f>
        <v>25</v>
      </c>
      <c r="B809" s="130">
        <f>IF(ISBLANK(Nomen.complète!I809),"",Nomen.complète!I809)</f>
        <v>11573</v>
      </c>
      <c r="C809" s="18" t="str">
        <f>IF(ISBLANK(Nomen.complète!J809),"-",Nomen.complète!J809)</f>
        <v>Dachsen</v>
      </c>
    </row>
    <row r="810" spans="1:3">
      <c r="A810" s="17">
        <f>IF(ISBLANK(Nomen.complète!H810),"",Nomen.complète!H810)</f>
        <v>1125</v>
      </c>
      <c r="B810" s="130">
        <f>IF(ISBLANK(Nomen.complète!I810),"",Nomen.complète!I810)</f>
        <v>15593</v>
      </c>
      <c r="C810" s="18" t="str">
        <f>IF(ISBLANK(Nomen.complète!J810),"-",Nomen.complète!J810)</f>
        <v>Dagmersellen</v>
      </c>
    </row>
    <row r="811" spans="1:3">
      <c r="A811" s="17">
        <f>IF(ISBLANK(Nomen.complète!H811),"",Nomen.complète!H811)</f>
        <v>5480</v>
      </c>
      <c r="B811" s="130">
        <f>IF(ISBLANK(Nomen.complète!I811),"",Nomen.complète!I811)</f>
        <v>14819</v>
      </c>
      <c r="C811" s="18" t="str">
        <f>IF(ISBLANK(Nomen.complète!J811),"-",Nomen.complète!J811)</f>
        <v>Daillens</v>
      </c>
    </row>
    <row r="812" spans="1:3">
      <c r="A812" s="17">
        <f>IF(ISBLANK(Nomen.complète!H812),"",Nomen.complète!H812)</f>
        <v>1503</v>
      </c>
      <c r="B812" s="130">
        <f>IF(ISBLANK(Nomen.complète!I812),"",Nomen.complète!I812)</f>
        <v>11568</v>
      </c>
      <c r="C812" s="18" t="str">
        <f>IF(ISBLANK(Nomen.complète!J812),"-",Nomen.complète!J812)</f>
        <v>Dallenwil</v>
      </c>
    </row>
    <row r="813" spans="1:3">
      <c r="A813" s="17">
        <f>IF(ISBLANK(Nomen.complète!H813),"",Nomen.complète!H813)</f>
        <v>5071</v>
      </c>
      <c r="B813" s="130">
        <f>IF(ISBLANK(Nomen.complète!I813),"",Nomen.complète!I813)</f>
        <v>11579</v>
      </c>
      <c r="C813" s="18" t="str">
        <f>IF(ISBLANK(Nomen.complète!J813),"-",Nomen.complète!J813)</f>
        <v>Dalpe</v>
      </c>
    </row>
    <row r="814" spans="1:3">
      <c r="A814" s="17" t="str">
        <f>IF(ISBLANK(Nomen.complète!H814),"",Nomen.complète!H814)</f>
        <v/>
      </c>
      <c r="B814" s="130">
        <f>IF(ISBLANK(Nomen.complète!I814),"",Nomen.complète!I814)</f>
        <v>11044</v>
      </c>
      <c r="C814" s="18" t="str">
        <f>IF(ISBLANK(Nomen.complète!J814),"-",Nomen.complète!J814)</f>
        <v>Damphreux</v>
      </c>
    </row>
    <row r="815" spans="1:3">
      <c r="A815" s="17">
        <f>IF(ISBLANK(Nomen.complète!H815),"",Nomen.complète!H815)</f>
        <v>6811</v>
      </c>
      <c r="B815" s="130">
        <f>IF(ISBLANK(Nomen.complète!I815),"",Nomen.complète!I815)</f>
        <v>16627</v>
      </c>
      <c r="C815" s="18" t="str">
        <f>IF(ISBLANK(Nomen.complète!J815),"-",Nomen.complète!J815)</f>
        <v>Damphreux-Lugnez</v>
      </c>
    </row>
    <row r="816" spans="1:3">
      <c r="A816" s="17" t="str">
        <f>IF(ISBLANK(Nomen.complète!H816),"",Nomen.complète!H816)</f>
        <v/>
      </c>
      <c r="B816" s="130">
        <f>IF(ISBLANK(Nomen.complète!I816),"",Nomen.complète!I816)</f>
        <v>11045</v>
      </c>
      <c r="C816" s="18" t="str">
        <f>IF(ISBLANK(Nomen.complète!J816),"-",Nomen.complète!J816)</f>
        <v>Damvant</v>
      </c>
    </row>
    <row r="817" spans="1:3">
      <c r="A817" s="17">
        <f>IF(ISBLANK(Nomen.complète!H817),"",Nomen.complète!H817)</f>
        <v>6620</v>
      </c>
      <c r="B817" s="130">
        <f>IF(ISBLANK(Nomen.complète!I817),"",Nomen.complète!I817)</f>
        <v>11582</v>
      </c>
      <c r="C817" s="18" t="str">
        <f>IF(ISBLANK(Nomen.complète!J817),"-",Nomen.complète!J817)</f>
        <v>Dardagny</v>
      </c>
    </row>
    <row r="818" spans="1:3">
      <c r="A818" s="17" t="str">
        <f>IF(ISBLANK(Nomen.complète!H818),"",Nomen.complète!H818)</f>
        <v/>
      </c>
      <c r="B818" s="130">
        <f>IF(ISBLANK(Nomen.complète!I818),"",Nomen.complète!I818)</f>
        <v>16356</v>
      </c>
      <c r="C818" s="18" t="str">
        <f>IF(ISBLANK(Nomen.complète!J818),"-",Nomen.complète!J818)</f>
        <v>Daro</v>
      </c>
    </row>
    <row r="819" spans="1:3">
      <c r="A819" s="17" t="str">
        <f>IF(ISBLANK(Nomen.complète!H819),"",Nomen.complète!H819)</f>
        <v/>
      </c>
      <c r="B819" s="130">
        <f>IF(ISBLANK(Nomen.complète!I819),"",Nomen.complète!I819)</f>
        <v>11560</v>
      </c>
      <c r="C819" s="18" t="str">
        <f>IF(ISBLANK(Nomen.complète!J819),"-",Nomen.complète!J819)</f>
        <v>Davesco-Soragno</v>
      </c>
    </row>
    <row r="820" spans="1:3">
      <c r="A820" s="17">
        <f>IF(ISBLANK(Nomen.complète!H820),"",Nomen.complète!H820)</f>
        <v>3851</v>
      </c>
      <c r="B820" s="130">
        <f>IF(ISBLANK(Nomen.complète!I820),"",Nomen.complète!I820)</f>
        <v>16047</v>
      </c>
      <c r="C820" s="18" t="str">
        <f>IF(ISBLANK(Nomen.complète!J820),"-",Nomen.complète!J820)</f>
        <v>Davos</v>
      </c>
    </row>
    <row r="821" spans="1:3">
      <c r="A821" s="17" t="str">
        <f>IF(ISBLANK(Nomen.complète!H821),"",Nomen.complète!H821)</f>
        <v/>
      </c>
      <c r="B821" s="130">
        <f>IF(ISBLANK(Nomen.complète!I821),"",Nomen.complète!I821)</f>
        <v>13676</v>
      </c>
      <c r="C821" s="18" t="str">
        <f>IF(ISBLANK(Nomen.complète!J821),"-",Nomen.complète!J821)</f>
        <v>Degen</v>
      </c>
    </row>
    <row r="822" spans="1:3">
      <c r="A822" s="17">
        <f>IF(ISBLANK(Nomen.complète!H822),"",Nomen.complète!H822)</f>
        <v>3401</v>
      </c>
      <c r="B822" s="130">
        <f>IF(ISBLANK(Nomen.complète!I822),"",Nomen.complète!I822)</f>
        <v>14451</v>
      </c>
      <c r="C822" s="18" t="str">
        <f>IF(ISBLANK(Nomen.complète!J822),"-",Nomen.complète!J822)</f>
        <v>Degersheim</v>
      </c>
    </row>
    <row r="823" spans="1:3">
      <c r="A823" s="17">
        <f>IF(ISBLANK(Nomen.complète!H823),"",Nomen.complète!H823)</f>
        <v>535</v>
      </c>
      <c r="B823" s="130">
        <f>IF(ISBLANK(Nomen.complète!I823),"",Nomen.complète!I823)</f>
        <v>15115</v>
      </c>
      <c r="C823" s="18" t="str">
        <f>IF(ISBLANK(Nomen.complète!J823),"-",Nomen.complète!J823)</f>
        <v>Deisswil bei Münchenbuchsee</v>
      </c>
    </row>
    <row r="824" spans="1:3">
      <c r="A824" s="17">
        <f>IF(ISBLANK(Nomen.complète!H824),"",Nomen.complète!H824)</f>
        <v>2516</v>
      </c>
      <c r="B824" s="130">
        <f>IF(ISBLANK(Nomen.complète!I824),"",Nomen.complète!I824)</f>
        <v>13725</v>
      </c>
      <c r="C824" s="18" t="str">
        <f>IF(ISBLANK(Nomen.complète!J824),"-",Nomen.complète!J824)</f>
        <v>Deitingen</v>
      </c>
    </row>
    <row r="825" spans="1:3">
      <c r="A825" s="17" t="str">
        <f>IF(ISBLANK(Nomen.complète!H825),"",Nomen.complète!H825)</f>
        <v/>
      </c>
      <c r="B825" s="130">
        <f>IF(ISBLANK(Nomen.complète!I825),"",Nomen.complète!I825)</f>
        <v>11558</v>
      </c>
      <c r="C825" s="18" t="str">
        <f>IF(ISBLANK(Nomen.complète!J825),"-",Nomen.complète!J825)</f>
        <v>Delley</v>
      </c>
    </row>
    <row r="826" spans="1:3">
      <c r="A826" s="17">
        <f>IF(ISBLANK(Nomen.complète!H826),"",Nomen.complète!H826)</f>
        <v>2051</v>
      </c>
      <c r="B826" s="130">
        <f>IF(ISBLANK(Nomen.complète!I826),"",Nomen.complète!I826)</f>
        <v>14511</v>
      </c>
      <c r="C826" s="18" t="str">
        <f>IF(ISBLANK(Nomen.complète!J826),"-",Nomen.complète!J826)</f>
        <v>Delley-Portalban</v>
      </c>
    </row>
    <row r="827" spans="1:3">
      <c r="A827" s="17">
        <f>IF(ISBLANK(Nomen.complète!H827),"",Nomen.complète!H827)</f>
        <v>6711</v>
      </c>
      <c r="B827" s="130">
        <f>IF(ISBLANK(Nomen.complète!I827),"",Nomen.complète!I827)</f>
        <v>13282</v>
      </c>
      <c r="C827" s="18" t="str">
        <f>IF(ISBLANK(Nomen.complète!J827),"-",Nomen.complète!J827)</f>
        <v>Delémont</v>
      </c>
    </row>
    <row r="828" spans="1:3">
      <c r="A828" s="17">
        <f>IF(ISBLANK(Nomen.complète!H828),"",Nomen.complète!H828)</f>
        <v>5631</v>
      </c>
      <c r="B828" s="130">
        <f>IF(ISBLANK(Nomen.complète!I828),"",Nomen.complète!I828)</f>
        <v>14824</v>
      </c>
      <c r="C828" s="18" t="str">
        <f>IF(ISBLANK(Nomen.complète!J828),"-",Nomen.complète!J828)</f>
        <v>Denens</v>
      </c>
    </row>
    <row r="829" spans="1:3">
      <c r="A829" s="17" t="str">
        <f>IF(ISBLANK(Nomen.complète!H829),"",Nomen.complète!H829)</f>
        <v/>
      </c>
      <c r="B829" s="130">
        <f>IF(ISBLANK(Nomen.complète!I829),"",Nomen.complète!I829)</f>
        <v>11554</v>
      </c>
      <c r="C829" s="18" t="str">
        <f>IF(ISBLANK(Nomen.complète!J829),"-",Nomen.complète!J829)</f>
        <v>Denezy</v>
      </c>
    </row>
    <row r="830" spans="1:3">
      <c r="A830" s="17">
        <f>IF(ISBLANK(Nomen.complète!H830),"",Nomen.complète!H830)</f>
        <v>5632</v>
      </c>
      <c r="B830" s="130">
        <f>IF(ISBLANK(Nomen.complète!I830),"",Nomen.complète!I830)</f>
        <v>14822</v>
      </c>
      <c r="C830" s="18" t="str">
        <f>IF(ISBLANK(Nomen.complète!J830),"-",Nomen.complète!J830)</f>
        <v>Denges</v>
      </c>
    </row>
    <row r="831" spans="1:3">
      <c r="A831" s="17">
        <f>IF(ISBLANK(Nomen.complète!H831),"",Nomen.complète!H831)</f>
        <v>4004</v>
      </c>
      <c r="B831" s="130">
        <f>IF(ISBLANK(Nomen.complète!I831),"",Nomen.complète!I831)</f>
        <v>11556</v>
      </c>
      <c r="C831" s="18" t="str">
        <f>IF(ISBLANK(Nomen.complète!J831),"-",Nomen.complète!J831)</f>
        <v>Densbüren</v>
      </c>
    </row>
    <row r="832" spans="1:3">
      <c r="A832" s="17">
        <f>IF(ISBLANK(Nomen.complète!H832),"",Nomen.complète!H832)</f>
        <v>2517</v>
      </c>
      <c r="B832" s="130">
        <f>IF(ISBLANK(Nomen.complète!I832),"",Nomen.complète!I832)</f>
        <v>13726</v>
      </c>
      <c r="C832" s="18" t="str">
        <f>IF(ISBLANK(Nomen.complète!J832),"-",Nomen.complète!J832)</f>
        <v>Derendingen</v>
      </c>
    </row>
    <row r="833" spans="1:3">
      <c r="A833" s="17" t="str">
        <f>IF(ISBLANK(Nomen.complète!H833),"",Nomen.complète!H833)</f>
        <v/>
      </c>
      <c r="B833" s="130">
        <f>IF(ISBLANK(Nomen.complète!I833),"",Nomen.complète!I833)</f>
        <v>11557</v>
      </c>
      <c r="C833" s="18" t="str">
        <f>IF(ISBLANK(Nomen.complète!J833),"-",Nomen.complète!J833)</f>
        <v>Dettighofen</v>
      </c>
    </row>
    <row r="834" spans="1:3">
      <c r="A834" s="17">
        <f>IF(ISBLANK(Nomen.complète!H834),"",Nomen.complète!H834)</f>
        <v>6712</v>
      </c>
      <c r="B834" s="130">
        <f>IF(ISBLANK(Nomen.complète!I834),"",Nomen.complète!I834)</f>
        <v>13283</v>
      </c>
      <c r="C834" s="18" t="str">
        <f>IF(ISBLANK(Nomen.complète!J834),"-",Nomen.complète!J834)</f>
        <v>Develier</v>
      </c>
    </row>
    <row r="835" spans="1:3">
      <c r="A835" s="17" t="str">
        <f>IF(ISBLANK(Nomen.complète!H835),"",Nomen.complète!H835)</f>
        <v/>
      </c>
      <c r="B835" s="130">
        <f>IF(ISBLANK(Nomen.complète!I835),"",Nomen.complète!I835)</f>
        <v>16580</v>
      </c>
      <c r="C835" s="18" t="str">
        <f>IF(ISBLANK(Nomen.complète!J835),"-",Nomen.complète!J835)</f>
        <v>Dicki</v>
      </c>
    </row>
    <row r="836" spans="1:3">
      <c r="A836" s="17">
        <f>IF(ISBLANK(Nomen.complète!H836),"",Nomen.complète!H836)</f>
        <v>2884</v>
      </c>
      <c r="B836" s="130">
        <f>IF(ISBLANK(Nomen.complète!I836),"",Nomen.complète!I836)</f>
        <v>13812</v>
      </c>
      <c r="C836" s="18" t="str">
        <f>IF(ISBLANK(Nomen.complète!J836),"-",Nomen.complète!J836)</f>
        <v>Diegten</v>
      </c>
    </row>
    <row r="837" spans="1:3">
      <c r="A837" s="17">
        <f>IF(ISBLANK(Nomen.complète!H837),"",Nomen.complète!H837)</f>
        <v>86</v>
      </c>
      <c r="B837" s="130">
        <f>IF(ISBLANK(Nomen.complète!I837),"",Nomen.complète!I837)</f>
        <v>11567</v>
      </c>
      <c r="C837" s="18" t="str">
        <f>IF(ISBLANK(Nomen.complète!J837),"-",Nomen.complète!J837)</f>
        <v>Dielsdorf</v>
      </c>
    </row>
    <row r="838" spans="1:3">
      <c r="A838" s="17" t="str">
        <f>IF(ISBLANK(Nomen.complète!H838),"",Nomen.complète!H838)</f>
        <v/>
      </c>
      <c r="B838" s="130">
        <f>IF(ISBLANK(Nomen.complète!I838),"",Nomen.complète!I838)</f>
        <v>10495</v>
      </c>
      <c r="C838" s="18" t="str">
        <f>IF(ISBLANK(Nomen.complète!J838),"-",Nomen.complète!J838)</f>
        <v>Diemerswil</v>
      </c>
    </row>
    <row r="839" spans="1:3">
      <c r="A839" s="17">
        <f>IF(ISBLANK(Nomen.complète!H839),"",Nomen.complète!H839)</f>
        <v>762</v>
      </c>
      <c r="B839" s="130">
        <f>IF(ISBLANK(Nomen.complète!I839),"",Nomen.complète!I839)</f>
        <v>15261</v>
      </c>
      <c r="C839" s="18" t="str">
        <f>IF(ISBLANK(Nomen.complète!J839),"-",Nomen.complète!J839)</f>
        <v>Diemtigen</v>
      </c>
    </row>
    <row r="840" spans="1:3">
      <c r="A840" s="17">
        <f>IF(ISBLANK(Nomen.complète!H840),"",Nomen.complète!H840)</f>
        <v>2845</v>
      </c>
      <c r="B840" s="130">
        <f>IF(ISBLANK(Nomen.complète!I840),"",Nomen.complète!I840)</f>
        <v>13784</v>
      </c>
      <c r="C840" s="18" t="str">
        <f>IF(ISBLANK(Nomen.complète!J840),"-",Nomen.complète!J840)</f>
        <v>Diepflingen</v>
      </c>
    </row>
    <row r="841" spans="1:3">
      <c r="A841" s="17">
        <f>IF(ISBLANK(Nomen.complète!H841),"",Nomen.complète!H841)</f>
        <v>3234</v>
      </c>
      <c r="B841" s="130">
        <f>IF(ISBLANK(Nomen.complète!I841),"",Nomen.complète!I841)</f>
        <v>14394</v>
      </c>
      <c r="C841" s="18" t="str">
        <f>IF(ISBLANK(Nomen.complète!J841),"-",Nomen.complète!J841)</f>
        <v>Diepoldsau</v>
      </c>
    </row>
    <row r="842" spans="1:3">
      <c r="A842" s="17">
        <f>IF(ISBLANK(Nomen.complète!H842),"",Nomen.complète!H842)</f>
        <v>1053</v>
      </c>
      <c r="B842" s="130">
        <f>IF(ISBLANK(Nomen.complète!I842),"",Nomen.complète!I842)</f>
        <v>15535</v>
      </c>
      <c r="C842" s="18" t="str">
        <f>IF(ISBLANK(Nomen.complète!J842),"-",Nomen.complète!J842)</f>
        <v>Dierikon</v>
      </c>
    </row>
    <row r="843" spans="1:3">
      <c r="A843" s="17" t="str">
        <f>IF(ISBLANK(Nomen.complète!H843),"",Nomen.complète!H843)</f>
        <v/>
      </c>
      <c r="B843" s="130">
        <f>IF(ISBLANK(Nomen.complète!I843),"",Nomen.complète!I843)</f>
        <v>11551</v>
      </c>
      <c r="C843" s="18" t="str">
        <f>IF(ISBLANK(Nomen.complète!J843),"-",Nomen.complète!J843)</f>
        <v>Diesbach (GL)</v>
      </c>
    </row>
    <row r="844" spans="1:3">
      <c r="A844" s="17" t="str">
        <f>IF(ISBLANK(Nomen.complète!H844),"",Nomen.complète!H844)</f>
        <v/>
      </c>
      <c r="B844" s="130">
        <f>IF(ISBLANK(Nomen.complète!I844),"",Nomen.complète!I844)</f>
        <v>16191</v>
      </c>
      <c r="C844" s="18" t="str">
        <f>IF(ISBLANK(Nomen.complète!J844),"-",Nomen.complète!J844)</f>
        <v>Diessbach</v>
      </c>
    </row>
    <row r="845" spans="1:3">
      <c r="A845" s="17">
        <f>IF(ISBLANK(Nomen.complète!H845),"",Nomen.complète!H845)</f>
        <v>385</v>
      </c>
      <c r="B845" s="130">
        <f>IF(ISBLANK(Nomen.complète!I845),"",Nomen.complète!I845)</f>
        <v>15048</v>
      </c>
      <c r="C845" s="18" t="str">
        <f>IF(ISBLANK(Nomen.complète!J845),"-",Nomen.complète!J845)</f>
        <v>Diessbach bei Büren</v>
      </c>
    </row>
    <row r="846" spans="1:3">
      <c r="A846" s="17" t="str">
        <f>IF(ISBLANK(Nomen.complète!H846),"",Nomen.complète!H846)</f>
        <v/>
      </c>
      <c r="B846" s="130">
        <f>IF(ISBLANK(Nomen.complète!I846),"",Nomen.complète!I846)</f>
        <v>10609</v>
      </c>
      <c r="C846" s="18" t="str">
        <f>IF(ISBLANK(Nomen.complète!J846),"-",Nomen.complète!J846)</f>
        <v>Diesse</v>
      </c>
    </row>
    <row r="847" spans="1:3">
      <c r="A847" s="17">
        <f>IF(ISBLANK(Nomen.complète!H847),"",Nomen.complète!H847)</f>
        <v>4545</v>
      </c>
      <c r="B847" s="130">
        <f>IF(ISBLANK(Nomen.complète!I847),"",Nomen.complète!I847)</f>
        <v>15473</v>
      </c>
      <c r="C847" s="18" t="str">
        <f>IF(ISBLANK(Nomen.complète!J847),"-",Nomen.complète!J847)</f>
        <v>Diessenhofen</v>
      </c>
    </row>
    <row r="848" spans="1:3">
      <c r="A848" s="17">
        <f>IF(ISBLANK(Nomen.complète!H848),"",Nomen.complète!H848)</f>
        <v>243</v>
      </c>
      <c r="B848" s="130">
        <f>IF(ISBLANK(Nomen.complète!I848),"",Nomen.complète!I848)</f>
        <v>13691</v>
      </c>
      <c r="C848" s="18" t="str">
        <f>IF(ISBLANK(Nomen.complète!J848),"-",Nomen.complète!J848)</f>
        <v>Dietikon</v>
      </c>
    </row>
    <row r="849" spans="1:3">
      <c r="A849" s="17">
        <f>IF(ISBLANK(Nomen.complète!H849),"",Nomen.complète!H849)</f>
        <v>54</v>
      </c>
      <c r="B849" s="130">
        <f>IF(ISBLANK(Nomen.complète!I849),"",Nomen.complète!I849)</f>
        <v>11563</v>
      </c>
      <c r="C849" s="18" t="str">
        <f>IF(ISBLANK(Nomen.complète!J849),"-",Nomen.complète!J849)</f>
        <v>Dietlikon</v>
      </c>
    </row>
    <row r="850" spans="1:3">
      <c r="A850" s="17">
        <f>IF(ISBLANK(Nomen.complète!H850),"",Nomen.complète!H850)</f>
        <v>4231</v>
      </c>
      <c r="B850" s="130">
        <f>IF(ISBLANK(Nomen.complète!I850),"",Nomen.complète!I850)</f>
        <v>11564</v>
      </c>
      <c r="C850" s="18" t="str">
        <f>IF(ISBLANK(Nomen.complète!J850),"-",Nomen.complète!J850)</f>
        <v>Dietwil</v>
      </c>
    </row>
    <row r="851" spans="1:3">
      <c r="A851" s="17">
        <f>IF(ISBLANK(Nomen.complète!H851),"",Nomen.complète!H851)</f>
        <v>216</v>
      </c>
      <c r="B851" s="130">
        <f>IF(ISBLANK(Nomen.complète!I851),"",Nomen.complète!I851)</f>
        <v>11565</v>
      </c>
      <c r="C851" s="18" t="str">
        <f>IF(ISBLANK(Nomen.complète!J851),"-",Nomen.complète!J851)</f>
        <v>Dinhard</v>
      </c>
    </row>
    <row r="852" spans="1:3">
      <c r="A852" s="17">
        <f>IF(ISBLANK(Nomen.complète!H852),"",Nomen.complète!H852)</f>
        <v>4194</v>
      </c>
      <c r="B852" s="130">
        <f>IF(ISBLANK(Nomen.complète!I852),"",Nomen.complète!I852)</f>
        <v>11566</v>
      </c>
      <c r="C852" s="18" t="str">
        <f>IF(ISBLANK(Nomen.complète!J852),"-",Nomen.complète!J852)</f>
        <v>Dintikon</v>
      </c>
    </row>
    <row r="853" spans="1:3">
      <c r="A853" s="17" t="str">
        <f>IF(ISBLANK(Nomen.complète!H853),"",Nomen.complète!H853)</f>
        <v/>
      </c>
      <c r="B853" s="130">
        <f>IF(ISBLANK(Nomen.complète!I853),"",Nomen.complète!I853)</f>
        <v>16557</v>
      </c>
      <c r="C853" s="18" t="str">
        <f>IF(ISBLANK(Nomen.complète!J853),"-",Nomen.complète!J853)</f>
        <v>Dippishausen</v>
      </c>
    </row>
    <row r="854" spans="1:3">
      <c r="A854" s="17" t="str">
        <f>IF(ISBLANK(Nomen.complète!H854),"",Nomen.complète!H854)</f>
        <v/>
      </c>
      <c r="B854" s="130">
        <f>IF(ISBLANK(Nomen.complète!I854),"",Nomen.complète!I854)</f>
        <v>11289</v>
      </c>
      <c r="C854" s="18" t="str">
        <f>IF(ISBLANK(Nomen.complète!J854),"-",Nomen.complète!J854)</f>
        <v>Dippishausen-Oftershausen</v>
      </c>
    </row>
    <row r="855" spans="1:3">
      <c r="A855" s="17" t="str">
        <f>IF(ISBLANK(Nomen.complète!H855),"",Nomen.complète!H855)</f>
        <v/>
      </c>
      <c r="B855" s="130">
        <f>IF(ISBLANK(Nomen.complète!I855),"",Nomen.complète!I855)</f>
        <v>16515</v>
      </c>
      <c r="C855" s="18" t="str">
        <f>IF(ISBLANK(Nomen.complète!J855),"-",Nomen.complète!J855)</f>
        <v>Disentis</v>
      </c>
    </row>
    <row r="856" spans="1:3">
      <c r="A856" s="17" t="str">
        <f>IF(ISBLANK(Nomen.complète!H856),"",Nomen.complète!H856)</f>
        <v/>
      </c>
      <c r="B856" s="130">
        <f>IF(ISBLANK(Nomen.complète!I856),"",Nomen.complète!I856)</f>
        <v>11234</v>
      </c>
      <c r="C856" s="18" t="str">
        <f>IF(ISBLANK(Nomen.complète!J856),"-",Nomen.complète!J856)</f>
        <v>Disentis/Mustèr</v>
      </c>
    </row>
    <row r="857" spans="1:3">
      <c r="A857" s="17">
        <f>IF(ISBLANK(Nomen.complète!H857),"",Nomen.complète!H857)</f>
        <v>3982</v>
      </c>
      <c r="B857" s="130">
        <f>IF(ISBLANK(Nomen.complète!I857),"",Nomen.complète!I857)</f>
        <v>16039</v>
      </c>
      <c r="C857" s="18" t="str">
        <f>IF(ISBLANK(Nomen.complète!J857),"-",Nomen.complète!J857)</f>
        <v>Disentis/Mustér</v>
      </c>
    </row>
    <row r="858" spans="1:3">
      <c r="A858" s="17">
        <f>IF(ISBLANK(Nomen.complète!H858),"",Nomen.complète!H858)</f>
        <v>2784</v>
      </c>
      <c r="B858" s="130">
        <f>IF(ISBLANK(Nomen.complète!I858),"",Nomen.complète!I858)</f>
        <v>13842</v>
      </c>
      <c r="C858" s="18" t="str">
        <f>IF(ISBLANK(Nomen.complète!J858),"-",Nomen.complète!J858)</f>
        <v>Dittingen</v>
      </c>
    </row>
    <row r="859" spans="1:3">
      <c r="A859" s="17">
        <f>IF(ISBLANK(Nomen.complète!H859),"",Nomen.complète!H859)</f>
        <v>5481</v>
      </c>
      <c r="B859" s="130">
        <f>IF(ISBLANK(Nomen.complète!I859),"",Nomen.complète!I859)</f>
        <v>14854</v>
      </c>
      <c r="C859" s="18" t="str">
        <f>IF(ISBLANK(Nomen.complète!J859),"-",Nomen.complète!J859)</f>
        <v>Dizy</v>
      </c>
    </row>
    <row r="860" spans="1:3">
      <c r="A860" s="17">
        <f>IF(ISBLANK(Nomen.complète!H860),"",Nomen.complète!H860)</f>
        <v>3722</v>
      </c>
      <c r="B860" s="130">
        <f>IF(ISBLANK(Nomen.complète!I860),"",Nomen.complète!I860)</f>
        <v>15994</v>
      </c>
      <c r="C860" s="18" t="str">
        <f>IF(ISBLANK(Nomen.complète!J860),"-",Nomen.complète!J860)</f>
        <v>Domat/Ems</v>
      </c>
    </row>
    <row r="861" spans="1:3">
      <c r="A861" s="17" t="str">
        <f>IF(ISBLANK(Nomen.complète!H861),"",Nomen.complète!H861)</f>
        <v/>
      </c>
      <c r="B861" s="130">
        <f>IF(ISBLANK(Nomen.complète!I861),"",Nomen.complète!I861)</f>
        <v>12194</v>
      </c>
      <c r="C861" s="18" t="str">
        <f>IF(ISBLANK(Nomen.complète!J861),"-",Nomen.complète!J861)</f>
        <v>Dombresson</v>
      </c>
    </row>
    <row r="862" spans="1:3">
      <c r="A862" s="17" t="str">
        <f>IF(ISBLANK(Nomen.complète!H862),"",Nomen.complète!H862)</f>
        <v/>
      </c>
      <c r="B862" s="130">
        <f>IF(ISBLANK(Nomen.complète!I862),"",Nomen.complète!I862)</f>
        <v>12191</v>
      </c>
      <c r="C862" s="18" t="str">
        <f>IF(ISBLANK(Nomen.complète!J862),"-",Nomen.complète!J862)</f>
        <v>Domdidier</v>
      </c>
    </row>
    <row r="863" spans="1:3">
      <c r="A863" s="17">
        <f>IF(ISBLANK(Nomen.complète!H863),"",Nomen.complète!H863)</f>
        <v>3673</v>
      </c>
      <c r="B863" s="130">
        <f>IF(ISBLANK(Nomen.complète!I863),"",Nomen.complète!I863)</f>
        <v>16064</v>
      </c>
      <c r="C863" s="18" t="str">
        <f>IF(ISBLANK(Nomen.complète!J863),"-",Nomen.complète!J863)</f>
        <v>Domleschg</v>
      </c>
    </row>
    <row r="864" spans="1:3">
      <c r="A864" s="17" t="str">
        <f>IF(ISBLANK(Nomen.complète!H864),"",Nomen.complète!H864)</f>
        <v/>
      </c>
      <c r="B864" s="130">
        <f>IF(ISBLANK(Nomen.complète!I864),"",Nomen.complète!I864)</f>
        <v>12190</v>
      </c>
      <c r="C864" s="18" t="str">
        <f>IF(ISBLANK(Nomen.complète!J864),"-",Nomen.complète!J864)</f>
        <v>Dommartin</v>
      </c>
    </row>
    <row r="865" spans="1:3">
      <c r="A865" s="17" t="str">
        <f>IF(ISBLANK(Nomen.complète!H865),"",Nomen.complète!H865)</f>
        <v/>
      </c>
      <c r="B865" s="130">
        <f>IF(ISBLANK(Nomen.complète!I865),"",Nomen.complète!I865)</f>
        <v>12189</v>
      </c>
      <c r="C865" s="18" t="str">
        <f>IF(ISBLANK(Nomen.complète!J865),"-",Nomen.complète!J865)</f>
        <v>Dompierre (FR)</v>
      </c>
    </row>
    <row r="866" spans="1:3">
      <c r="A866" s="17">
        <f>IF(ISBLANK(Nomen.complète!H866),"",Nomen.complète!H866)</f>
        <v>5671</v>
      </c>
      <c r="B866" s="130">
        <f>IF(ISBLANK(Nomen.complète!I866),"",Nomen.complète!I866)</f>
        <v>14715</v>
      </c>
      <c r="C866" s="18" t="str">
        <f>IF(ISBLANK(Nomen.complète!J866),"-",Nomen.complète!J866)</f>
        <v>Dompierre (VD)</v>
      </c>
    </row>
    <row r="867" spans="1:3">
      <c r="A867" s="17" t="str">
        <f>IF(ISBLANK(Nomen.complète!H867),"",Nomen.complète!H867)</f>
        <v/>
      </c>
      <c r="B867" s="130">
        <f>IF(ISBLANK(Nomen.complète!I867),"",Nomen.complète!I867)</f>
        <v>14374</v>
      </c>
      <c r="C867" s="18" t="str">
        <f>IF(ISBLANK(Nomen.complète!J867),"-",Nomen.complète!J867)</f>
        <v>Donat</v>
      </c>
    </row>
    <row r="868" spans="1:3">
      <c r="A868" s="17" t="str">
        <f>IF(ISBLANK(Nomen.complète!H868),"",Nomen.complète!H868)</f>
        <v/>
      </c>
      <c r="B868" s="130">
        <f>IF(ISBLANK(Nomen.complète!I868),"",Nomen.complète!I868)</f>
        <v>10240</v>
      </c>
      <c r="C868" s="18" t="str">
        <f>IF(ISBLANK(Nomen.complète!J868),"-",Nomen.complète!J868)</f>
        <v>Donath</v>
      </c>
    </row>
    <row r="869" spans="1:3">
      <c r="A869" s="17" t="str">
        <f>IF(ISBLANK(Nomen.complète!H869),"",Nomen.complète!H869)</f>
        <v/>
      </c>
      <c r="B869" s="130">
        <f>IF(ISBLANK(Nomen.complète!I869),"",Nomen.complète!I869)</f>
        <v>12171</v>
      </c>
      <c r="C869" s="18" t="str">
        <f>IF(ISBLANK(Nomen.complète!J869),"-",Nomen.complète!J869)</f>
        <v>Donatyre</v>
      </c>
    </row>
    <row r="870" spans="1:3">
      <c r="A870" s="17" t="str">
        <f>IF(ISBLANK(Nomen.complète!H870),"",Nomen.complète!H870)</f>
        <v/>
      </c>
      <c r="B870" s="130">
        <f>IF(ISBLANK(Nomen.complète!I870),"",Nomen.complète!I870)</f>
        <v>12183</v>
      </c>
      <c r="C870" s="18" t="str">
        <f>IF(ISBLANK(Nomen.complète!J870),"-",Nomen.complète!J870)</f>
        <v>Dongio</v>
      </c>
    </row>
    <row r="871" spans="1:3">
      <c r="A871" s="17">
        <f>IF(ISBLANK(Nomen.complète!H871),"",Nomen.complète!H871)</f>
        <v>5913</v>
      </c>
      <c r="B871" s="130">
        <f>IF(ISBLANK(Nomen.complète!I871),"",Nomen.complète!I871)</f>
        <v>15507</v>
      </c>
      <c r="C871" s="18" t="str">
        <f>IF(ISBLANK(Nomen.complète!J871),"-",Nomen.complète!J871)</f>
        <v>Donneloye</v>
      </c>
    </row>
    <row r="872" spans="1:3">
      <c r="A872" s="17" t="str">
        <f>IF(ISBLANK(Nomen.complète!H872),"",Nomen.complète!H872)</f>
        <v/>
      </c>
      <c r="B872" s="130">
        <f>IF(ISBLANK(Nomen.complète!I872),"",Nomen.complète!I872)</f>
        <v>12177</v>
      </c>
      <c r="C872" s="18" t="str">
        <f>IF(ISBLANK(Nomen.complète!J872),"-",Nomen.complète!J872)</f>
        <v>Donzhausen</v>
      </c>
    </row>
    <row r="873" spans="1:3">
      <c r="A873" s="17">
        <f>IF(ISBLANK(Nomen.complète!H873),"",Nomen.complète!H873)</f>
        <v>1001</v>
      </c>
      <c r="B873" s="130">
        <f>IF(ISBLANK(Nomen.complète!I873),"",Nomen.complète!I873)</f>
        <v>15557</v>
      </c>
      <c r="C873" s="18" t="str">
        <f>IF(ISBLANK(Nomen.complète!J873),"-",Nomen.complète!J873)</f>
        <v>Doppleschwand</v>
      </c>
    </row>
    <row r="874" spans="1:3">
      <c r="A874" s="17">
        <f>IF(ISBLANK(Nomen.complète!H874),"",Nomen.complète!H874)</f>
        <v>26</v>
      </c>
      <c r="B874" s="130">
        <f>IF(ISBLANK(Nomen.complète!I874),"",Nomen.complète!I874)</f>
        <v>12182</v>
      </c>
      <c r="C874" s="18" t="str">
        <f>IF(ISBLANK(Nomen.complète!J874),"-",Nomen.complète!J874)</f>
        <v>Dorf</v>
      </c>
    </row>
    <row r="875" spans="1:3">
      <c r="A875" s="17" t="str">
        <f>IF(ISBLANK(Nomen.complète!H875),"",Nomen.complète!H875)</f>
        <v/>
      </c>
      <c r="B875" s="130">
        <f>IF(ISBLANK(Nomen.complète!I875),"",Nomen.complète!I875)</f>
        <v>16241</v>
      </c>
      <c r="C875" s="18" t="str">
        <f>IF(ISBLANK(Nomen.complète!J875),"-",Nomen.complète!J875)</f>
        <v>Dorlikon</v>
      </c>
    </row>
    <row r="876" spans="1:3">
      <c r="A876" s="17">
        <f>IF(ISBLANK(Nomen.complète!H876),"",Nomen.complète!H876)</f>
        <v>2473</v>
      </c>
      <c r="B876" s="130">
        <f>IF(ISBLANK(Nomen.complète!I876),"",Nomen.complète!I876)</f>
        <v>12219</v>
      </c>
      <c r="C876" s="18" t="str">
        <f>IF(ISBLANK(Nomen.complète!J876),"-",Nomen.complète!J876)</f>
        <v>Dornach</v>
      </c>
    </row>
    <row r="877" spans="1:3">
      <c r="A877" s="17">
        <f>IF(ISBLANK(Nomen.complète!H877),"",Nomen.complète!H877)</f>
        <v>6212</v>
      </c>
      <c r="B877" s="130">
        <f>IF(ISBLANK(Nomen.complète!I877),"",Nomen.complète!I877)</f>
        <v>12207</v>
      </c>
      <c r="C877" s="18" t="str">
        <f>IF(ISBLANK(Nomen.complète!J877),"-",Nomen.complète!J877)</f>
        <v>Dorénaz</v>
      </c>
    </row>
    <row r="878" spans="1:3">
      <c r="A878" s="17" t="str">
        <f>IF(ISBLANK(Nomen.complète!H878),"",Nomen.complète!H878)</f>
        <v/>
      </c>
      <c r="B878" s="130">
        <f>IF(ISBLANK(Nomen.complète!I878),"",Nomen.complète!I878)</f>
        <v>12218</v>
      </c>
      <c r="C878" s="18" t="str">
        <f>IF(ISBLANK(Nomen.complète!J878),"-",Nomen.complète!J878)</f>
        <v>Dotnacht</v>
      </c>
    </row>
    <row r="879" spans="1:3">
      <c r="A879" s="17">
        <f>IF(ISBLANK(Nomen.complète!H879),"",Nomen.complète!H879)</f>
        <v>4065</v>
      </c>
      <c r="B879" s="130">
        <f>IF(ISBLANK(Nomen.complète!I879),"",Nomen.complète!I879)</f>
        <v>12217</v>
      </c>
      <c r="C879" s="18" t="str">
        <f>IF(ISBLANK(Nomen.complète!J879),"-",Nomen.complète!J879)</f>
        <v>Dottikon</v>
      </c>
    </row>
    <row r="880" spans="1:3">
      <c r="A880" s="17">
        <f>IF(ISBLANK(Nomen.complète!H880),"",Nomen.complète!H880)</f>
        <v>386</v>
      </c>
      <c r="B880" s="130">
        <f>IF(ISBLANK(Nomen.complète!I880),"",Nomen.complète!I880)</f>
        <v>15049</v>
      </c>
      <c r="C880" s="18" t="str">
        <f>IF(ISBLANK(Nomen.complète!J880),"-",Nomen.complète!J880)</f>
        <v>Dotzigen</v>
      </c>
    </row>
    <row r="881" spans="1:3">
      <c r="A881" s="17">
        <f>IF(ISBLANK(Nomen.complète!H881),"",Nomen.complète!H881)</f>
        <v>4406</v>
      </c>
      <c r="B881" s="130">
        <f>IF(ISBLANK(Nomen.complète!I881),"",Nomen.complète!I881)</f>
        <v>15403</v>
      </c>
      <c r="C881" s="18" t="str">
        <f>IF(ISBLANK(Nomen.complète!J881),"-",Nomen.complète!J881)</f>
        <v>Dozwil</v>
      </c>
    </row>
    <row r="882" spans="1:3">
      <c r="A882" s="17">
        <f>IF(ISBLANK(Nomen.complète!H882),"",Nomen.complète!H882)</f>
        <v>2535</v>
      </c>
      <c r="B882" s="130">
        <f>IF(ISBLANK(Nomen.complète!I882),"",Nomen.complète!I882)</f>
        <v>15603</v>
      </c>
      <c r="C882" s="18" t="str">
        <f>IF(ISBLANK(Nomen.complète!J882),"-",Nomen.complète!J882)</f>
        <v>Drei Höfe</v>
      </c>
    </row>
    <row r="883" spans="1:3">
      <c r="A883" s="17">
        <f>IF(ISBLANK(Nomen.complète!H883),"",Nomen.complète!H883)</f>
        <v>2785</v>
      </c>
      <c r="B883" s="130">
        <f>IF(ISBLANK(Nomen.complète!I883),"",Nomen.complète!I883)</f>
        <v>13843</v>
      </c>
      <c r="C883" s="18" t="str">
        <f>IF(ISBLANK(Nomen.complète!J883),"-",Nomen.complète!J883)</f>
        <v>Duggingen</v>
      </c>
    </row>
    <row r="884" spans="1:3">
      <c r="A884" s="17">
        <f>IF(ISBLANK(Nomen.complète!H884),"",Nomen.complète!H884)</f>
        <v>5715</v>
      </c>
      <c r="B884" s="130">
        <f>IF(ISBLANK(Nomen.complète!I884),"",Nomen.complète!I884)</f>
        <v>14711</v>
      </c>
      <c r="C884" s="18" t="str">
        <f>IF(ISBLANK(Nomen.complète!J884),"-",Nomen.complète!J884)</f>
        <v>Duillier</v>
      </c>
    </row>
    <row r="885" spans="1:3">
      <c r="A885" s="17">
        <f>IF(ISBLANK(Nomen.complète!H885),"",Nomen.complète!H885)</f>
        <v>2573</v>
      </c>
      <c r="B885" s="130">
        <f>IF(ISBLANK(Nomen.complète!I885),"",Nomen.complète!I885)</f>
        <v>12199</v>
      </c>
      <c r="C885" s="18" t="str">
        <f>IF(ISBLANK(Nomen.complète!J885),"-",Nomen.complète!J885)</f>
        <v>Dulliken</v>
      </c>
    </row>
    <row r="886" spans="1:3">
      <c r="A886" s="17">
        <f>IF(ISBLANK(Nomen.complète!H886),"",Nomen.complète!H886)</f>
        <v>5855</v>
      </c>
      <c r="B886" s="130">
        <f>IF(ISBLANK(Nomen.complète!I886),"",Nomen.complète!I886)</f>
        <v>14712</v>
      </c>
      <c r="C886" s="18" t="str">
        <f>IF(ISBLANK(Nomen.complète!J886),"-",Nomen.complète!J886)</f>
        <v>Dully</v>
      </c>
    </row>
    <row r="887" spans="1:3">
      <c r="A887" s="17" t="str">
        <f>IF(ISBLANK(Nomen.complète!H887),"",Nomen.complète!H887)</f>
        <v/>
      </c>
      <c r="B887" s="130">
        <f>IF(ISBLANK(Nomen.complète!I887),"",Nomen.complète!I887)</f>
        <v>11180</v>
      </c>
      <c r="C887" s="18" t="str">
        <f>IF(ISBLANK(Nomen.complète!J887),"-",Nomen.complète!J887)</f>
        <v>Dussnang</v>
      </c>
    </row>
    <row r="888" spans="1:3">
      <c r="A888" s="17" t="str">
        <f>IF(ISBLANK(Nomen.complète!H888),"",Nomen.complète!H888)</f>
        <v/>
      </c>
      <c r="B888" s="130">
        <f>IF(ISBLANK(Nomen.complète!I888),"",Nomen.complète!I888)</f>
        <v>10036</v>
      </c>
      <c r="C888" s="18" t="str">
        <f>IF(ISBLANK(Nomen.complète!J888),"-",Nomen.complète!J888)</f>
        <v>Duvin</v>
      </c>
    </row>
    <row r="889" spans="1:3">
      <c r="A889" s="17">
        <f>IF(ISBLANK(Nomen.complète!H889),"",Nomen.complète!H889)</f>
        <v>214</v>
      </c>
      <c r="B889" s="130">
        <f>IF(ISBLANK(Nomen.complète!I889),"",Nomen.complète!I889)</f>
        <v>11574</v>
      </c>
      <c r="C889" s="18" t="str">
        <f>IF(ISBLANK(Nomen.complète!J889),"-",Nomen.complète!J889)</f>
        <v>Dägerlen</v>
      </c>
    </row>
    <row r="890" spans="1:3">
      <c r="A890" s="17">
        <f>IF(ISBLANK(Nomen.complète!H890),"",Nomen.complète!H890)</f>
        <v>84</v>
      </c>
      <c r="B890" s="130">
        <f>IF(ISBLANK(Nomen.complète!I890),"",Nomen.complète!I890)</f>
        <v>11578</v>
      </c>
      <c r="C890" s="18" t="str">
        <f>IF(ISBLANK(Nomen.complète!J890),"-",Nomen.complète!J890)</f>
        <v>Dällikon</v>
      </c>
    </row>
    <row r="891" spans="1:3">
      <c r="A891" s="17">
        <f>IF(ISBLANK(Nomen.complète!H891),"",Nomen.complète!H891)</f>
        <v>2572</v>
      </c>
      <c r="B891" s="130">
        <f>IF(ISBLANK(Nomen.complète!I891),"",Nomen.complète!I891)</f>
        <v>11580</v>
      </c>
      <c r="C891" s="18" t="str">
        <f>IF(ISBLANK(Nomen.complète!J891),"-",Nomen.complète!J891)</f>
        <v>Däniken</v>
      </c>
    </row>
    <row r="892" spans="1:3">
      <c r="A892" s="17">
        <f>IF(ISBLANK(Nomen.complète!H892),"",Nomen.complète!H892)</f>
        <v>85</v>
      </c>
      <c r="B892" s="130">
        <f>IF(ISBLANK(Nomen.complète!I892),"",Nomen.complète!I892)</f>
        <v>11581</v>
      </c>
      <c r="C892" s="18" t="str">
        <f>IF(ISBLANK(Nomen.complète!J892),"-",Nomen.complète!J892)</f>
        <v>Dänikon</v>
      </c>
    </row>
    <row r="893" spans="1:3">
      <c r="A893" s="17">
        <f>IF(ISBLANK(Nomen.complète!H893),"",Nomen.complète!H893)</f>
        <v>575</v>
      </c>
      <c r="B893" s="130">
        <f>IF(ISBLANK(Nomen.complète!I893),"",Nomen.complète!I893)</f>
        <v>15148</v>
      </c>
      <c r="C893" s="18" t="str">
        <f>IF(ISBLANK(Nomen.complète!J893),"-",Nomen.complète!J893)</f>
        <v>Därligen</v>
      </c>
    </row>
    <row r="894" spans="1:3">
      <c r="A894" s="17">
        <f>IF(ISBLANK(Nomen.complète!H894),"",Nomen.complète!H894)</f>
        <v>761</v>
      </c>
      <c r="B894" s="130">
        <f>IF(ISBLANK(Nomen.complète!I894),"",Nomen.complète!I894)</f>
        <v>15260</v>
      </c>
      <c r="C894" s="18" t="str">
        <f>IF(ISBLANK(Nomen.complète!J894),"-",Nomen.complète!J894)</f>
        <v>Därstetten</v>
      </c>
    </row>
    <row r="895" spans="1:3">
      <c r="A895" s="17">
        <f>IF(ISBLANK(Nomen.complète!H895),"",Nomen.complète!H895)</f>
        <v>215</v>
      </c>
      <c r="B895" s="130">
        <f>IF(ISBLANK(Nomen.complète!I895),"",Nomen.complète!I895)</f>
        <v>11583</v>
      </c>
      <c r="C895" s="18" t="str">
        <f>IF(ISBLANK(Nomen.complète!J895),"-",Nomen.complète!J895)</f>
        <v>Dättlikon</v>
      </c>
    </row>
    <row r="896" spans="1:3">
      <c r="A896" s="17" t="str">
        <f>IF(ISBLANK(Nomen.complète!H896),"",Nomen.complète!H896)</f>
        <v/>
      </c>
      <c r="B896" s="130">
        <f>IF(ISBLANK(Nomen.complète!I896),"",Nomen.complète!I896)</f>
        <v>11227</v>
      </c>
      <c r="C896" s="18" t="str">
        <f>IF(ISBLANK(Nomen.complète!J896),"-",Nomen.complète!J896)</f>
        <v>Dättwil</v>
      </c>
    </row>
    <row r="897" spans="1:3">
      <c r="A897" s="17">
        <f>IF(ISBLANK(Nomen.complète!H897),"",Nomen.complète!H897)</f>
        <v>5912</v>
      </c>
      <c r="B897" s="130">
        <f>IF(ISBLANK(Nomen.complète!I897),"",Nomen.complète!I897)</f>
        <v>14820</v>
      </c>
      <c r="C897" s="18" t="str">
        <f>IF(ISBLANK(Nomen.complète!J897),"-",Nomen.complète!J897)</f>
        <v>Démoret</v>
      </c>
    </row>
    <row r="898" spans="1:3">
      <c r="A898" s="17">
        <f>IF(ISBLANK(Nomen.complète!H898),"",Nomen.complète!H898)</f>
        <v>2915</v>
      </c>
      <c r="B898" s="130">
        <f>IF(ISBLANK(Nomen.complète!I898),"",Nomen.complète!I898)</f>
        <v>12184</v>
      </c>
      <c r="C898" s="18" t="str">
        <f>IF(ISBLANK(Nomen.complète!J898),"-",Nomen.complète!J898)</f>
        <v>Dörflingen</v>
      </c>
    </row>
    <row r="899" spans="1:3">
      <c r="A899" s="17">
        <f>IF(ISBLANK(Nomen.complète!H899),"",Nomen.complète!H899)</f>
        <v>4304</v>
      </c>
      <c r="B899" s="130">
        <f>IF(ISBLANK(Nomen.complète!I899),"",Nomen.complète!I899)</f>
        <v>12210</v>
      </c>
      <c r="C899" s="18" t="str">
        <f>IF(ISBLANK(Nomen.complète!J899),"-",Nomen.complète!J899)</f>
        <v>Döttingen</v>
      </c>
    </row>
    <row r="900" spans="1:3">
      <c r="A900" s="17">
        <f>IF(ISBLANK(Nomen.complète!H900),"",Nomen.complète!H900)</f>
        <v>191</v>
      </c>
      <c r="B900" s="130">
        <f>IF(ISBLANK(Nomen.complète!I900),"",Nomen.complète!I900)</f>
        <v>12205</v>
      </c>
      <c r="C900" s="18" t="str">
        <f>IF(ISBLANK(Nomen.complète!J900),"-",Nomen.complète!J900)</f>
        <v>Dübendorf</v>
      </c>
    </row>
    <row r="901" spans="1:3">
      <c r="A901" s="17">
        <f>IF(ISBLANK(Nomen.complète!H901),"",Nomen.complète!H901)</f>
        <v>2293</v>
      </c>
      <c r="B901" s="130">
        <f>IF(ISBLANK(Nomen.complète!I901),"",Nomen.complète!I901)</f>
        <v>12204</v>
      </c>
      <c r="C901" s="18" t="str">
        <f>IF(ISBLANK(Nomen.complète!J901),"-",Nomen.complète!J901)</f>
        <v>Düdingen</v>
      </c>
    </row>
    <row r="902" spans="1:3">
      <c r="A902" s="17" t="str">
        <f>IF(ISBLANK(Nomen.complète!H902),"",Nomen.complète!H902)</f>
        <v/>
      </c>
      <c r="B902" s="130">
        <f>IF(ISBLANK(Nomen.complète!I902),"",Nomen.complète!I902)</f>
        <v>12197</v>
      </c>
      <c r="C902" s="18" t="str">
        <f>IF(ISBLANK(Nomen.complète!J902),"-",Nomen.complète!J902)</f>
        <v>Dünnershaus</v>
      </c>
    </row>
    <row r="903" spans="1:3">
      <c r="A903" s="17">
        <f>IF(ISBLANK(Nomen.complète!H903),"",Nomen.complète!H903)</f>
        <v>113</v>
      </c>
      <c r="B903" s="130">
        <f>IF(ISBLANK(Nomen.complète!I903),"",Nomen.complète!I903)</f>
        <v>12159</v>
      </c>
      <c r="C903" s="18" t="str">
        <f>IF(ISBLANK(Nomen.complète!J903),"-",Nomen.complète!J903)</f>
        <v>Dürnten</v>
      </c>
    </row>
    <row r="904" spans="1:3">
      <c r="A904" s="17">
        <f>IF(ISBLANK(Nomen.complète!H904),"",Nomen.complète!H904)</f>
        <v>952</v>
      </c>
      <c r="B904" s="130">
        <f>IF(ISBLANK(Nomen.complète!I904),"",Nomen.complète!I904)</f>
        <v>15347</v>
      </c>
      <c r="C904" s="18" t="str">
        <f>IF(ISBLANK(Nomen.complète!J904),"-",Nomen.complète!J904)</f>
        <v>Dürrenroth</v>
      </c>
    </row>
    <row r="905" spans="1:3">
      <c r="A905" s="17">
        <f>IF(ISBLANK(Nomen.complète!H905),"",Nomen.complète!H905)</f>
        <v>4134</v>
      </c>
      <c r="B905" s="130">
        <f>IF(ISBLANK(Nomen.complète!I905),"",Nomen.complète!I905)</f>
        <v>12122</v>
      </c>
      <c r="C905" s="18" t="str">
        <f>IF(ISBLANK(Nomen.complète!J905),"-",Nomen.complète!J905)</f>
        <v>Dürrenäsch</v>
      </c>
    </row>
    <row r="906" spans="1:3">
      <c r="A906" s="17" t="str">
        <f>IF(ISBLANK(Nomen.complète!H906),"",Nomen.complète!H906)</f>
        <v/>
      </c>
      <c r="B906" s="130">
        <f>IF(ISBLANK(Nomen.complète!I906),"",Nomen.complète!I906)</f>
        <v>16446</v>
      </c>
      <c r="C906" s="18" t="str">
        <f>IF(ISBLANK(Nomen.complète!J906),"-",Nomen.complète!J906)</f>
        <v>Eaux-Vives</v>
      </c>
    </row>
    <row r="907" spans="1:3">
      <c r="A907" s="17" t="str">
        <f>IF(ISBLANK(Nomen.complète!H907),"",Nomen.complète!H907)</f>
        <v/>
      </c>
      <c r="B907" s="130">
        <f>IF(ISBLANK(Nomen.complète!I907),"",Nomen.complète!I907)</f>
        <v>12142</v>
      </c>
      <c r="C907" s="18" t="str">
        <f>IF(ISBLANK(Nomen.complète!J907),"-",Nomen.complète!J907)</f>
        <v>Ebersecken</v>
      </c>
    </row>
    <row r="908" spans="1:3">
      <c r="A908" s="17">
        <f>IF(ISBLANK(Nomen.complète!H908),"",Nomen.complète!H908)</f>
        <v>1054</v>
      </c>
      <c r="B908" s="130">
        <f>IF(ISBLANK(Nomen.complète!I908),"",Nomen.complète!I908)</f>
        <v>15552</v>
      </c>
      <c r="C908" s="18" t="str">
        <f>IF(ISBLANK(Nomen.complète!J908),"-",Nomen.complète!J908)</f>
        <v>Ebikon</v>
      </c>
    </row>
    <row r="909" spans="1:3">
      <c r="A909" s="17" t="str">
        <f>IF(ISBLANK(Nomen.complète!H909),"",Nomen.complète!H909)</f>
        <v/>
      </c>
      <c r="B909" s="130">
        <f>IF(ISBLANK(Nomen.complète!I909),"",Nomen.complète!I909)</f>
        <v>16385</v>
      </c>
      <c r="C909" s="18" t="str">
        <f>IF(ISBLANK(Nomen.complète!J909),"-",Nomen.complète!J909)</f>
        <v>Ebligen</v>
      </c>
    </row>
    <row r="910" spans="1:3">
      <c r="A910" s="17" t="str">
        <f>IF(ISBLANK(Nomen.complète!H910),"",Nomen.complète!H910)</f>
        <v/>
      </c>
      <c r="B910" s="130">
        <f>IF(ISBLANK(Nomen.complète!I910),"",Nomen.complète!I910)</f>
        <v>11275</v>
      </c>
      <c r="C910" s="18" t="str">
        <f>IF(ISBLANK(Nomen.complète!J910),"-",Nomen.complète!J910)</f>
        <v>Ebnat</v>
      </c>
    </row>
    <row r="911" spans="1:3">
      <c r="A911" s="17">
        <f>IF(ISBLANK(Nomen.complète!H911),"",Nomen.complète!H911)</f>
        <v>3352</v>
      </c>
      <c r="B911" s="130">
        <f>IF(ISBLANK(Nomen.complète!I911),"",Nomen.complète!I911)</f>
        <v>14435</v>
      </c>
      <c r="C911" s="18" t="str">
        <f>IF(ISBLANK(Nomen.complète!J911),"-",Nomen.complète!J911)</f>
        <v>Ebnat-Kappel</v>
      </c>
    </row>
    <row r="912" spans="1:3">
      <c r="A912" s="17">
        <f>IF(ISBLANK(Nomen.complète!H912),"",Nomen.complète!H912)</f>
        <v>5518</v>
      </c>
      <c r="B912" s="130">
        <f>IF(ISBLANK(Nomen.complète!I912),"",Nomen.complète!I912)</f>
        <v>14717</v>
      </c>
      <c r="C912" s="18" t="str">
        <f>IF(ISBLANK(Nomen.complète!J912),"-",Nomen.complète!J912)</f>
        <v>Echallens</v>
      </c>
    </row>
    <row r="913" spans="1:3">
      <c r="A913" s="17">
        <f>IF(ISBLANK(Nomen.complète!H913),"",Nomen.complète!H913)</f>
        <v>5633</v>
      </c>
      <c r="B913" s="130">
        <f>IF(ISBLANK(Nomen.complète!I913),"",Nomen.complète!I913)</f>
        <v>14718</v>
      </c>
      <c r="C913" s="18" t="str">
        <f>IF(ISBLANK(Nomen.complète!J913),"-",Nomen.complète!J913)</f>
        <v>Echandens</v>
      </c>
    </row>
    <row r="914" spans="1:3">
      <c r="A914" s="17">
        <f>IF(ISBLANK(Nomen.complète!H914),"",Nomen.complète!H914)</f>
        <v>2131</v>
      </c>
      <c r="B914" s="130">
        <f>IF(ISBLANK(Nomen.complète!I914),"",Nomen.complète!I914)</f>
        <v>12135</v>
      </c>
      <c r="C914" s="18" t="str">
        <f>IF(ISBLANK(Nomen.complète!J914),"-",Nomen.complète!J914)</f>
        <v>Echarlens</v>
      </c>
    </row>
    <row r="915" spans="1:3">
      <c r="A915" s="17">
        <f>IF(ISBLANK(Nomen.complète!H915),"",Nomen.complète!H915)</f>
        <v>5634</v>
      </c>
      <c r="B915" s="130">
        <f>IF(ISBLANK(Nomen.complète!I915),"",Nomen.complète!I915)</f>
        <v>15494</v>
      </c>
      <c r="C915" s="18" t="str">
        <f>IF(ISBLANK(Nomen.complète!J915),"-",Nomen.complète!J915)</f>
        <v>Echichens</v>
      </c>
    </row>
    <row r="916" spans="1:3">
      <c r="A916" s="17" t="str">
        <f>IF(ISBLANK(Nomen.complète!H916),"",Nomen.complète!H916)</f>
        <v/>
      </c>
      <c r="B916" s="130">
        <f>IF(ISBLANK(Nomen.complète!I916),"",Nomen.complète!I916)</f>
        <v>12133</v>
      </c>
      <c r="C916" s="18" t="str">
        <f>IF(ISBLANK(Nomen.complète!J916),"-",Nomen.complète!J916)</f>
        <v>Eclagnens</v>
      </c>
    </row>
    <row r="917" spans="1:3">
      <c r="A917" s="17">
        <f>IF(ISBLANK(Nomen.complète!H917),"",Nomen.complète!H917)</f>
        <v>5482</v>
      </c>
      <c r="B917" s="130">
        <f>IF(ISBLANK(Nomen.complète!I917),"",Nomen.complète!I917)</f>
        <v>14716</v>
      </c>
      <c r="C917" s="18" t="str">
        <f>IF(ISBLANK(Nomen.complète!J917),"-",Nomen.complète!J917)</f>
        <v>Eclépens</v>
      </c>
    </row>
    <row r="918" spans="1:3">
      <c r="A918" s="17" t="str">
        <f>IF(ISBLANK(Nomen.complète!H918),"",Nomen.complète!H918)</f>
        <v/>
      </c>
      <c r="B918" s="130">
        <f>IF(ISBLANK(Nomen.complète!I918),"",Nomen.complète!I918)</f>
        <v>12131</v>
      </c>
      <c r="C918" s="18" t="str">
        <f>IF(ISBLANK(Nomen.complète!J918),"-",Nomen.complète!J918)</f>
        <v>Ecoteaux</v>
      </c>
    </row>
    <row r="919" spans="1:3">
      <c r="A919" s="17" t="str">
        <f>IF(ISBLANK(Nomen.complète!H919),"",Nomen.complète!H919)</f>
        <v/>
      </c>
      <c r="B919" s="130">
        <f>IF(ISBLANK(Nomen.complète!I919),"",Nomen.complète!I919)</f>
        <v>11257</v>
      </c>
      <c r="C919" s="18" t="str">
        <f>IF(ISBLANK(Nomen.complète!J919),"-",Nomen.complète!J919)</f>
        <v>Ecublens (FR)</v>
      </c>
    </row>
    <row r="920" spans="1:3">
      <c r="A920" s="17">
        <f>IF(ISBLANK(Nomen.complète!H920),"",Nomen.complète!H920)</f>
        <v>5635</v>
      </c>
      <c r="B920" s="130">
        <f>IF(ISBLANK(Nomen.complète!I920),"",Nomen.complète!I920)</f>
        <v>14721</v>
      </c>
      <c r="C920" s="18" t="str">
        <f>IF(ISBLANK(Nomen.complète!J920),"-",Nomen.complète!J920)</f>
        <v>Ecublens (VD)</v>
      </c>
    </row>
    <row r="921" spans="1:3">
      <c r="A921" s="17" t="str">
        <f>IF(ISBLANK(Nomen.complète!H921),"",Nomen.complète!H921)</f>
        <v/>
      </c>
      <c r="B921" s="130">
        <f>IF(ISBLANK(Nomen.complète!I921),"",Nomen.complète!I921)</f>
        <v>12128</v>
      </c>
      <c r="C921" s="18" t="str">
        <f>IF(ISBLANK(Nomen.complète!J921),"-",Nomen.complète!J921)</f>
        <v>Ecuvillens</v>
      </c>
    </row>
    <row r="922" spans="1:3">
      <c r="A922" s="17">
        <f>IF(ISBLANK(Nomen.complète!H922),"",Nomen.complète!H922)</f>
        <v>6713</v>
      </c>
      <c r="B922" s="130">
        <f>IF(ISBLANK(Nomen.complète!I922),"",Nomen.complète!I922)</f>
        <v>13284</v>
      </c>
      <c r="C922" s="18" t="str">
        <f>IF(ISBLANK(Nomen.complète!J922),"-",Nomen.complète!J922)</f>
        <v>Ederswiler</v>
      </c>
    </row>
    <row r="923" spans="1:3">
      <c r="A923" s="17" t="str">
        <f>IF(ISBLANK(Nomen.complète!H923),"",Nomen.complète!H923)</f>
        <v/>
      </c>
      <c r="B923" s="130">
        <f>IF(ISBLANK(Nomen.complète!I923),"",Nomen.complète!I923)</f>
        <v>12126</v>
      </c>
      <c r="C923" s="18" t="str">
        <f>IF(ISBLANK(Nomen.complète!J923),"-",Nomen.complète!J923)</f>
        <v>Effingen</v>
      </c>
    </row>
    <row r="924" spans="1:3">
      <c r="A924" s="17" t="str">
        <f>IF(ISBLANK(Nomen.complète!H924),"",Nomen.complète!H924)</f>
        <v/>
      </c>
      <c r="B924" s="130">
        <f>IF(ISBLANK(Nomen.complète!I924),"",Nomen.complète!I924)</f>
        <v>16223</v>
      </c>
      <c r="C924" s="18" t="str">
        <f>IF(ISBLANK(Nomen.complète!J924),"-",Nomen.complète!J924)</f>
        <v>Egelshofen</v>
      </c>
    </row>
    <row r="925" spans="1:3">
      <c r="A925" s="17">
        <f>IF(ISBLANK(Nomen.complète!H925),"",Nomen.complète!H925)</f>
        <v>2401</v>
      </c>
      <c r="B925" s="130">
        <f>IF(ISBLANK(Nomen.complète!I925),"",Nomen.complète!I925)</f>
        <v>13703</v>
      </c>
      <c r="C925" s="18" t="str">
        <f>IF(ISBLANK(Nomen.complète!J925),"-",Nomen.complète!J925)</f>
        <v>Egerkingen</v>
      </c>
    </row>
    <row r="926" spans="1:3">
      <c r="A926" s="17">
        <f>IF(ISBLANK(Nomen.complète!H926),"",Nomen.complète!H926)</f>
        <v>192</v>
      </c>
      <c r="B926" s="130">
        <f>IF(ISBLANK(Nomen.complète!I926),"",Nomen.complète!I926)</f>
        <v>12123</v>
      </c>
      <c r="C926" s="18" t="str">
        <f>IF(ISBLANK(Nomen.complète!J926),"-",Nomen.complète!J926)</f>
        <v>Egg</v>
      </c>
    </row>
    <row r="927" spans="1:3">
      <c r="A927" s="17">
        <f>IF(ISBLANK(Nomen.complète!H927),"",Nomen.complète!H927)</f>
        <v>4066</v>
      </c>
      <c r="B927" s="130">
        <f>IF(ISBLANK(Nomen.complète!I927),"",Nomen.complète!I927)</f>
        <v>12157</v>
      </c>
      <c r="C927" s="18" t="str">
        <f>IF(ISBLANK(Nomen.complète!J927),"-",Nomen.complète!J927)</f>
        <v>Eggenwil</v>
      </c>
    </row>
    <row r="928" spans="1:3">
      <c r="A928" s="17">
        <f>IF(ISBLANK(Nomen.complète!H928),"",Nomen.complète!H928)</f>
        <v>6004</v>
      </c>
      <c r="B928" s="130">
        <f>IF(ISBLANK(Nomen.complète!I928),"",Nomen.complète!I928)</f>
        <v>12132</v>
      </c>
      <c r="C928" s="18" t="str">
        <f>IF(ISBLANK(Nomen.complète!J928),"-",Nomen.complète!J928)</f>
        <v>Eggerberg</v>
      </c>
    </row>
    <row r="929" spans="1:3">
      <c r="A929" s="17">
        <f>IF(ISBLANK(Nomen.complète!H929),"",Nomen.complète!H929)</f>
        <v>3212</v>
      </c>
      <c r="B929" s="130">
        <f>IF(ISBLANK(Nomen.complète!I929),"",Nomen.complète!I929)</f>
        <v>14383</v>
      </c>
      <c r="C929" s="18" t="str">
        <f>IF(ISBLANK(Nomen.complète!J929),"-",Nomen.complète!J929)</f>
        <v>Eggersriet</v>
      </c>
    </row>
    <row r="930" spans="1:3">
      <c r="A930" s="17">
        <f>IF(ISBLANK(Nomen.complète!H930),"",Nomen.complète!H930)</f>
        <v>901</v>
      </c>
      <c r="B930" s="130">
        <f>IF(ISBLANK(Nomen.complète!I930),"",Nomen.complète!I930)</f>
        <v>15311</v>
      </c>
      <c r="C930" s="18" t="str">
        <f>IF(ISBLANK(Nomen.complète!J930),"-",Nomen.complète!J930)</f>
        <v>Eggiwil</v>
      </c>
    </row>
    <row r="931" spans="1:3">
      <c r="A931" s="17">
        <f>IF(ISBLANK(Nomen.complète!H931),"",Nomen.complète!H931)</f>
        <v>55</v>
      </c>
      <c r="B931" s="130">
        <f>IF(ISBLANK(Nomen.complète!I931),"",Nomen.complète!I931)</f>
        <v>12168</v>
      </c>
      <c r="C931" s="18" t="str">
        <f>IF(ISBLANK(Nomen.complète!J931),"-",Nomen.complète!J931)</f>
        <v>Eglisau</v>
      </c>
    </row>
    <row r="932" spans="1:3">
      <c r="A932" s="17">
        <f>IF(ISBLANK(Nomen.complète!H932),"",Nomen.complète!H932)</f>
        <v>4195</v>
      </c>
      <c r="B932" s="130">
        <f>IF(ISBLANK(Nomen.complète!I932),"",Nomen.complète!I932)</f>
        <v>12167</v>
      </c>
      <c r="C932" s="18" t="str">
        <f>IF(ISBLANK(Nomen.complète!J932),"-",Nomen.complète!J932)</f>
        <v>Egliswil</v>
      </c>
    </row>
    <row r="933" spans="1:3">
      <c r="A933" s="17">
        <f>IF(ISBLANK(Nomen.complète!H933),"",Nomen.complète!H933)</f>
        <v>4411</v>
      </c>
      <c r="B933" s="130">
        <f>IF(ISBLANK(Nomen.complète!I933),"",Nomen.complète!I933)</f>
        <v>15402</v>
      </c>
      <c r="C933" s="18" t="str">
        <f>IF(ISBLANK(Nomen.complète!J933),"-",Nomen.complète!J933)</f>
        <v>Egnach</v>
      </c>
    </row>
    <row r="934" spans="1:3">
      <c r="A934" s="17">
        <f>IF(ISBLANK(Nomen.complète!H934),"",Nomen.complète!H934)</f>
        <v>1127</v>
      </c>
      <c r="B934" s="130">
        <f>IF(ISBLANK(Nomen.complète!I934),"",Nomen.complète!I934)</f>
        <v>15555</v>
      </c>
      <c r="C934" s="18" t="str">
        <f>IF(ISBLANK(Nomen.complète!J934),"-",Nomen.complète!J934)</f>
        <v>Egolzwil</v>
      </c>
    </row>
    <row r="935" spans="1:3">
      <c r="A935" s="17">
        <f>IF(ISBLANK(Nomen.complète!H935),"",Nomen.complète!H935)</f>
        <v>4049</v>
      </c>
      <c r="B935" s="130">
        <f>IF(ISBLANK(Nomen.complète!I935),"",Nomen.complète!I935)</f>
        <v>14534</v>
      </c>
      <c r="C935" s="18" t="str">
        <f>IF(ISBLANK(Nomen.complète!J935),"-",Nomen.complète!J935)</f>
        <v>Ehrendingen</v>
      </c>
    </row>
    <row r="936" spans="1:3">
      <c r="A936" s="17">
        <f>IF(ISBLANK(Nomen.complète!H936),"",Nomen.complète!H936)</f>
        <v>1084</v>
      </c>
      <c r="B936" s="130">
        <f>IF(ISBLANK(Nomen.complète!I936),"",Nomen.complète!I936)</f>
        <v>15554</v>
      </c>
      <c r="C936" s="18" t="str">
        <f>IF(ISBLANK(Nomen.complète!J936),"-",Nomen.complète!J936)</f>
        <v>Eich</v>
      </c>
    </row>
    <row r="937" spans="1:3">
      <c r="A937" s="17">
        <f>IF(ISBLANK(Nomen.complète!H937),"",Nomen.complète!H937)</f>
        <v>3252</v>
      </c>
      <c r="B937" s="130">
        <f>IF(ISBLANK(Nomen.complète!I937),"",Nomen.complète!I937)</f>
        <v>14400</v>
      </c>
      <c r="C937" s="18" t="str">
        <f>IF(ISBLANK(Nomen.complète!J937),"-",Nomen.complète!J937)</f>
        <v>Eichberg</v>
      </c>
    </row>
    <row r="938" spans="1:3">
      <c r="A938" s="17">
        <f>IF(ISBLANK(Nomen.complète!H938),"",Nomen.complète!H938)</f>
        <v>4161</v>
      </c>
      <c r="B938" s="130">
        <f>IF(ISBLANK(Nomen.complète!I938),"",Nomen.complète!I938)</f>
        <v>12170</v>
      </c>
      <c r="C938" s="18" t="str">
        <f>IF(ISBLANK(Nomen.complète!J938),"-",Nomen.complète!J938)</f>
        <v>Eiken</v>
      </c>
    </row>
    <row r="939" spans="1:3">
      <c r="A939" s="17">
        <f>IF(ISBLANK(Nomen.complète!H939),"",Nomen.complète!H939)</f>
        <v>1301</v>
      </c>
      <c r="B939" s="130">
        <f>IF(ISBLANK(Nomen.complète!I939),"",Nomen.complète!I939)</f>
        <v>12152</v>
      </c>
      <c r="C939" s="18" t="str">
        <f>IF(ISBLANK(Nomen.complète!J939),"-",Nomen.complète!J939)</f>
        <v>Einsiedeln</v>
      </c>
    </row>
    <row r="940" spans="1:3">
      <c r="A940" s="17">
        <f>IF(ISBLANK(Nomen.complète!H940),"",Nomen.complète!H940)</f>
        <v>6194</v>
      </c>
      <c r="B940" s="130">
        <f>IF(ISBLANK(Nomen.complète!I940),"",Nomen.complète!I940)</f>
        <v>12151</v>
      </c>
      <c r="C940" s="18" t="str">
        <f>IF(ISBLANK(Nomen.complète!J940),"-",Nomen.complète!J940)</f>
        <v>Eischoll</v>
      </c>
    </row>
    <row r="941" spans="1:3">
      <c r="A941" s="17">
        <f>IF(ISBLANK(Nomen.complète!H941),"",Nomen.complète!H941)</f>
        <v>6282</v>
      </c>
      <c r="B941" s="130">
        <f>IF(ISBLANK(Nomen.complète!I941),"",Nomen.complète!I941)</f>
        <v>12150</v>
      </c>
      <c r="C941" s="18" t="str">
        <f>IF(ISBLANK(Nomen.complète!J941),"-",Nomen.complète!J941)</f>
        <v>Eisten</v>
      </c>
    </row>
    <row r="942" spans="1:3">
      <c r="A942" s="17" t="str">
        <f>IF(ISBLANK(Nomen.complète!H942),"",Nomen.complète!H942)</f>
        <v/>
      </c>
      <c r="B942" s="130">
        <f>IF(ISBLANK(Nomen.complète!I942),"",Nomen.complète!I942)</f>
        <v>12243</v>
      </c>
      <c r="C942" s="18" t="str">
        <f>IF(ISBLANK(Nomen.complète!J942),"-",Nomen.complète!J942)</f>
        <v>Elfingen</v>
      </c>
    </row>
    <row r="943" spans="1:3">
      <c r="A943" s="17">
        <f>IF(ISBLANK(Nomen.complète!H943),"",Nomen.complète!H943)</f>
        <v>294</v>
      </c>
      <c r="B943" s="130">
        <f>IF(ISBLANK(Nomen.complète!I943),"",Nomen.complète!I943)</f>
        <v>16081</v>
      </c>
      <c r="C943" s="18" t="str">
        <f>IF(ISBLANK(Nomen.complète!J943),"-",Nomen.complète!J943)</f>
        <v>Elgg</v>
      </c>
    </row>
    <row r="944" spans="1:3">
      <c r="A944" s="17" t="str">
        <f>IF(ISBLANK(Nomen.complète!H944),"",Nomen.complète!H944)</f>
        <v/>
      </c>
      <c r="B944" s="130">
        <f>IF(ISBLANK(Nomen.complète!I944),"",Nomen.complète!I944)</f>
        <v>12209</v>
      </c>
      <c r="C944" s="18" t="str">
        <f>IF(ISBLANK(Nomen.complète!J944),"-",Nomen.complète!J944)</f>
        <v>Ellighausen</v>
      </c>
    </row>
    <row r="945" spans="1:3">
      <c r="A945" s="17">
        <f>IF(ISBLANK(Nomen.complète!H945),"",Nomen.complète!H945)</f>
        <v>218</v>
      </c>
      <c r="B945" s="130">
        <f>IF(ISBLANK(Nomen.complète!I945),"",Nomen.complète!I945)</f>
        <v>12144</v>
      </c>
      <c r="C945" s="18" t="str">
        <f>IF(ISBLANK(Nomen.complète!J945),"-",Nomen.complète!J945)</f>
        <v>Ellikon an der Thur</v>
      </c>
    </row>
    <row r="946" spans="1:3">
      <c r="A946" s="17" t="str">
        <f>IF(ISBLANK(Nomen.complète!H946),"",Nomen.complète!H946)</f>
        <v/>
      </c>
      <c r="B946" s="130">
        <f>IF(ISBLANK(Nomen.complète!I946),"",Nomen.complète!I946)</f>
        <v>12232</v>
      </c>
      <c r="C946" s="18" t="str">
        <f>IF(ISBLANK(Nomen.complète!J946),"-",Nomen.complète!J946)</f>
        <v>Elm</v>
      </c>
    </row>
    <row r="947" spans="1:3">
      <c r="A947" s="17">
        <f>IF(ISBLANK(Nomen.complète!H947),"",Nomen.complète!H947)</f>
        <v>219</v>
      </c>
      <c r="B947" s="130">
        <f>IF(ISBLANK(Nomen.complète!I947),"",Nomen.complète!I947)</f>
        <v>12294</v>
      </c>
      <c r="C947" s="18" t="str">
        <f>IF(ISBLANK(Nomen.complète!J947),"-",Nomen.complète!J947)</f>
        <v>Elsau</v>
      </c>
    </row>
    <row r="948" spans="1:3">
      <c r="A948" s="17">
        <f>IF(ISBLANK(Nomen.complète!H948),"",Nomen.complète!H948)</f>
        <v>6283</v>
      </c>
      <c r="B948" s="130">
        <f>IF(ISBLANK(Nomen.complète!I948),"",Nomen.complète!I948)</f>
        <v>12293</v>
      </c>
      <c r="C948" s="18" t="str">
        <f>IF(ISBLANK(Nomen.complète!J948),"-",Nomen.complète!J948)</f>
        <v>Embd</v>
      </c>
    </row>
    <row r="949" spans="1:3">
      <c r="A949" s="17">
        <f>IF(ISBLANK(Nomen.complète!H949),"",Nomen.complète!H949)</f>
        <v>56</v>
      </c>
      <c r="B949" s="130">
        <f>IF(ISBLANK(Nomen.complète!I949),"",Nomen.complète!I949)</f>
        <v>12292</v>
      </c>
      <c r="C949" s="18" t="str">
        <f>IF(ISBLANK(Nomen.complète!J949),"-",Nomen.complète!J949)</f>
        <v>Embrach</v>
      </c>
    </row>
    <row r="950" spans="1:3">
      <c r="A950" s="17">
        <f>IF(ISBLANK(Nomen.complète!H950),"",Nomen.complète!H950)</f>
        <v>1024</v>
      </c>
      <c r="B950" s="130">
        <f>IF(ISBLANK(Nomen.complète!I950),"",Nomen.complète!I950)</f>
        <v>15563</v>
      </c>
      <c r="C950" s="18" t="str">
        <f>IF(ISBLANK(Nomen.complète!J950),"-",Nomen.complète!J950)</f>
        <v>Emmen</v>
      </c>
    </row>
    <row r="951" spans="1:3">
      <c r="A951" s="17">
        <f>IF(ISBLANK(Nomen.complète!H951),"",Nomen.complète!H951)</f>
        <v>1504</v>
      </c>
      <c r="B951" s="130">
        <f>IF(ISBLANK(Nomen.complète!I951),"",Nomen.complète!I951)</f>
        <v>12290</v>
      </c>
      <c r="C951" s="18" t="str">
        <f>IF(ISBLANK(Nomen.complète!J951),"-",Nomen.complète!J951)</f>
        <v>Emmetten</v>
      </c>
    </row>
    <row r="952" spans="1:3">
      <c r="A952" s="17" t="str">
        <f>IF(ISBLANK(Nomen.complète!H952),"",Nomen.complète!H952)</f>
        <v/>
      </c>
      <c r="B952" s="130">
        <f>IF(ISBLANK(Nomen.complète!I952),"",Nomen.complète!I952)</f>
        <v>16432</v>
      </c>
      <c r="C952" s="18" t="str">
        <f>IF(ISBLANK(Nomen.complète!J952),"-",Nomen.complète!J952)</f>
        <v>Emmishofen</v>
      </c>
    </row>
    <row r="953" spans="1:3">
      <c r="A953" s="17" t="str">
        <f>IF(ISBLANK(Nomen.complète!H953),"",Nomen.complète!H953)</f>
        <v/>
      </c>
      <c r="B953" s="130">
        <f>IF(ISBLANK(Nomen.complète!I953),"",Nomen.complète!I953)</f>
        <v>16514</v>
      </c>
      <c r="C953" s="18" t="str">
        <f>IF(ISBLANK(Nomen.complète!J953),"-",Nomen.complète!J953)</f>
        <v>Ems</v>
      </c>
    </row>
    <row r="954" spans="1:3">
      <c r="A954" s="17">
        <f>IF(ISBLANK(Nomen.complète!H954),"",Nomen.complète!H954)</f>
        <v>4305</v>
      </c>
      <c r="B954" s="130">
        <f>IF(ISBLANK(Nomen.complète!I954),"",Nomen.complète!I954)</f>
        <v>15646</v>
      </c>
      <c r="C954" s="18" t="str">
        <f>IF(ISBLANK(Nomen.complète!J954),"-",Nomen.complète!J954)</f>
        <v>Endingen</v>
      </c>
    </row>
    <row r="955" spans="1:3">
      <c r="A955" s="17" t="str">
        <f>IF(ISBLANK(Nomen.complète!H955),"",Nomen.complète!H955)</f>
        <v/>
      </c>
      <c r="B955" s="130">
        <f>IF(ISBLANK(Nomen.complète!I955),"",Nomen.complète!I955)</f>
        <v>16297</v>
      </c>
      <c r="C955" s="18" t="str">
        <f>IF(ISBLANK(Nomen.complète!J955),"-",Nomen.complète!J955)</f>
        <v>Enge</v>
      </c>
    </row>
    <row r="956" spans="1:3">
      <c r="A956" s="17">
        <f>IF(ISBLANK(Nomen.complète!H956),"",Nomen.complète!H956)</f>
        <v>1402</v>
      </c>
      <c r="B956" s="130">
        <f>IF(ISBLANK(Nomen.complète!I956),"",Nomen.complète!I956)</f>
        <v>12287</v>
      </c>
      <c r="C956" s="18" t="str">
        <f>IF(ISBLANK(Nomen.complète!J956),"-",Nomen.complète!J956)</f>
        <v>Engelberg</v>
      </c>
    </row>
    <row r="957" spans="1:3">
      <c r="A957" s="17" t="str">
        <f>IF(ISBLANK(Nomen.complète!H957),"",Nomen.complète!H957)</f>
        <v/>
      </c>
      <c r="B957" s="130">
        <f>IF(ISBLANK(Nomen.complète!I957),"",Nomen.complète!I957)</f>
        <v>12286</v>
      </c>
      <c r="C957" s="18" t="str">
        <f>IF(ISBLANK(Nomen.complète!J957),"-",Nomen.complète!J957)</f>
        <v>Enges</v>
      </c>
    </row>
    <row r="958" spans="1:3">
      <c r="A958" s="17" t="str">
        <f>IF(ISBLANK(Nomen.complète!H958),"",Nomen.complète!H958)</f>
        <v/>
      </c>
      <c r="B958" s="130">
        <f>IF(ISBLANK(Nomen.complète!I958),"",Nomen.complète!I958)</f>
        <v>12285</v>
      </c>
      <c r="C958" s="18" t="str">
        <f>IF(ISBLANK(Nomen.complète!J958),"-",Nomen.complète!J958)</f>
        <v>Engi</v>
      </c>
    </row>
    <row r="959" spans="1:3">
      <c r="A959" s="17" t="str">
        <f>IF(ISBLANK(Nomen.complète!H959),"",Nomen.complète!H959)</f>
        <v/>
      </c>
      <c r="B959" s="130">
        <f>IF(ISBLANK(Nomen.complète!I959),"",Nomen.complète!I959)</f>
        <v>12272</v>
      </c>
      <c r="C959" s="18" t="str">
        <f>IF(ISBLANK(Nomen.complète!J959),"-",Nomen.complète!J959)</f>
        <v>Engishofen</v>
      </c>
    </row>
    <row r="960" spans="1:3">
      <c r="A960" s="17" t="str">
        <f>IF(ISBLANK(Nomen.complète!H960),"",Nomen.complète!H960)</f>
        <v/>
      </c>
      <c r="B960" s="130">
        <f>IF(ISBLANK(Nomen.complète!I960),"",Nomen.complète!I960)</f>
        <v>11110</v>
      </c>
      <c r="C960" s="18" t="str">
        <f>IF(ISBLANK(Nomen.complète!J960),"-",Nomen.complète!J960)</f>
        <v>Englisberg</v>
      </c>
    </row>
    <row r="961" spans="1:3">
      <c r="A961" s="17" t="str">
        <f>IF(ISBLANK(Nomen.complète!H961),"",Nomen.complète!H961)</f>
        <v/>
      </c>
      <c r="B961" s="130">
        <f>IF(ISBLANK(Nomen.complète!I961),"",Nomen.complète!I961)</f>
        <v>12295</v>
      </c>
      <c r="C961" s="18" t="str">
        <f>IF(ISBLANK(Nomen.complète!J961),"-",Nomen.complète!J961)</f>
        <v>Engollon</v>
      </c>
    </row>
    <row r="962" spans="1:3">
      <c r="A962" s="17" t="str">
        <f>IF(ISBLANK(Nomen.complète!H962),"",Nomen.complète!H962)</f>
        <v/>
      </c>
      <c r="B962" s="130">
        <f>IF(ISBLANK(Nomen.complète!I962),"",Nomen.complète!I962)</f>
        <v>12281</v>
      </c>
      <c r="C962" s="18" t="str">
        <f>IF(ISBLANK(Nomen.complète!J962),"-",Nomen.complète!J962)</f>
        <v>Engwang</v>
      </c>
    </row>
    <row r="963" spans="1:3">
      <c r="A963" s="17" t="str">
        <f>IF(ISBLANK(Nomen.complète!H963),"",Nomen.complète!H963)</f>
        <v/>
      </c>
      <c r="B963" s="130">
        <f>IF(ISBLANK(Nomen.complète!I963),"",Nomen.complète!I963)</f>
        <v>12280</v>
      </c>
      <c r="C963" s="18" t="str">
        <f>IF(ISBLANK(Nomen.complète!J963),"-",Nomen.complète!J963)</f>
        <v>Engwilen</v>
      </c>
    </row>
    <row r="964" spans="1:3">
      <c r="A964" s="17" t="str">
        <f>IF(ISBLANK(Nomen.complète!H964),"",Nomen.complète!H964)</f>
        <v/>
      </c>
      <c r="B964" s="130">
        <f>IF(ISBLANK(Nomen.complète!I964),"",Nomen.complète!I964)</f>
        <v>12279</v>
      </c>
      <c r="C964" s="18" t="str">
        <f>IF(ISBLANK(Nomen.complète!J964),"-",Nomen.complète!J964)</f>
        <v>Ennenda</v>
      </c>
    </row>
    <row r="965" spans="1:3">
      <c r="A965" s="17" t="str">
        <f>IF(ISBLANK(Nomen.complète!H965),"",Nomen.complète!H965)</f>
        <v/>
      </c>
      <c r="B965" s="130">
        <f>IF(ISBLANK(Nomen.complète!I965),"",Nomen.complète!I965)</f>
        <v>12278</v>
      </c>
      <c r="C965" s="18" t="str">
        <f>IF(ISBLANK(Nomen.complète!J965),"-",Nomen.complète!J965)</f>
        <v>Ennetaach</v>
      </c>
    </row>
    <row r="966" spans="1:3">
      <c r="A966" s="17">
        <f>IF(ISBLANK(Nomen.complète!H966),"",Nomen.complète!H966)</f>
        <v>4026</v>
      </c>
      <c r="B966" s="130">
        <f>IF(ISBLANK(Nomen.complète!I966),"",Nomen.complète!I966)</f>
        <v>12277</v>
      </c>
      <c r="C966" s="18" t="str">
        <f>IF(ISBLANK(Nomen.complète!J966),"-",Nomen.complète!J966)</f>
        <v>Ennetbaden</v>
      </c>
    </row>
    <row r="967" spans="1:3">
      <c r="A967" s="17">
        <f>IF(ISBLANK(Nomen.complète!H967),"",Nomen.complète!H967)</f>
        <v>1505</v>
      </c>
      <c r="B967" s="130">
        <f>IF(ISBLANK(Nomen.complète!I967),"",Nomen.complète!I967)</f>
        <v>12276</v>
      </c>
      <c r="C967" s="18" t="str">
        <f>IF(ISBLANK(Nomen.complète!J967),"-",Nomen.complète!J967)</f>
        <v>Ennetbürgen</v>
      </c>
    </row>
    <row r="968" spans="1:3">
      <c r="A968" s="17">
        <f>IF(ISBLANK(Nomen.complète!H968),"",Nomen.complète!H968)</f>
        <v>1506</v>
      </c>
      <c r="B968" s="130">
        <f>IF(ISBLANK(Nomen.complète!I968),"",Nomen.complète!I968)</f>
        <v>12275</v>
      </c>
      <c r="C968" s="18" t="str">
        <f>IF(ISBLANK(Nomen.complète!J968),"-",Nomen.complète!J968)</f>
        <v>Ennetmoos</v>
      </c>
    </row>
    <row r="969" spans="1:3">
      <c r="A969" s="17" t="str">
        <f>IF(ISBLANK(Nomen.complète!H969),"",Nomen.complète!H969)</f>
        <v/>
      </c>
      <c r="B969" s="130">
        <f>IF(ISBLANK(Nomen.complète!I969),"",Nomen.complète!I969)</f>
        <v>12306</v>
      </c>
      <c r="C969" s="18" t="str">
        <f>IF(ISBLANK(Nomen.complète!J969),"-",Nomen.complète!J969)</f>
        <v>Enney</v>
      </c>
    </row>
    <row r="970" spans="1:3">
      <c r="A970" s="17">
        <f>IF(ISBLANK(Nomen.complète!H970),"",Nomen.complète!H970)</f>
        <v>1002</v>
      </c>
      <c r="B970" s="130">
        <f>IF(ISBLANK(Nomen.complète!I970),"",Nomen.complète!I970)</f>
        <v>15561</v>
      </c>
      <c r="C970" s="18" t="str">
        <f>IF(ISBLANK(Nomen.complète!J970),"-",Nomen.complète!J970)</f>
        <v>Entlebuch</v>
      </c>
    </row>
    <row r="971" spans="1:3">
      <c r="A971" s="17" t="str">
        <f>IF(ISBLANK(Nomen.complète!H971),"",Nomen.complète!H971)</f>
        <v/>
      </c>
      <c r="B971" s="130">
        <f>IF(ISBLANK(Nomen.complète!I971),"",Nomen.complète!I971)</f>
        <v>11225</v>
      </c>
      <c r="C971" s="18" t="str">
        <f>IF(ISBLANK(Nomen.complète!J971),"-",Nomen.complète!J971)</f>
        <v>Envy</v>
      </c>
    </row>
    <row r="972" spans="1:3">
      <c r="A972" s="17" t="str">
        <f>IF(ISBLANK(Nomen.complète!H972),"",Nomen.complète!H972)</f>
        <v/>
      </c>
      <c r="B972" s="130">
        <f>IF(ISBLANK(Nomen.complète!I972),"",Nomen.complète!I972)</f>
        <v>16278</v>
      </c>
      <c r="C972" s="18" t="str">
        <f>IF(ISBLANK(Nomen.complète!J972),"-",Nomen.complète!J972)</f>
        <v>Epagnier</v>
      </c>
    </row>
    <row r="973" spans="1:3">
      <c r="A973" s="17">
        <f>IF(ISBLANK(Nomen.complète!H973),"",Nomen.complète!H973)</f>
        <v>5584</v>
      </c>
      <c r="B973" s="130">
        <f>IF(ISBLANK(Nomen.complète!I973),"",Nomen.complète!I973)</f>
        <v>14701</v>
      </c>
      <c r="C973" s="18" t="str">
        <f>IF(ISBLANK(Nomen.complète!J973),"-",Nomen.complète!J973)</f>
        <v>Epalinges</v>
      </c>
    </row>
    <row r="974" spans="1:3">
      <c r="A974" s="17" t="str">
        <f>IF(ISBLANK(Nomen.complète!H974),"",Nomen.complète!H974)</f>
        <v/>
      </c>
      <c r="B974" s="130">
        <f>IF(ISBLANK(Nomen.complète!I974),"",Nomen.complète!I974)</f>
        <v>10958</v>
      </c>
      <c r="C974" s="18" t="str">
        <f>IF(ISBLANK(Nomen.complète!J974),"-",Nomen.complète!J974)</f>
        <v>Epauvillers</v>
      </c>
    </row>
    <row r="975" spans="1:3">
      <c r="A975" s="17" t="str">
        <f>IF(ISBLANK(Nomen.complète!H975),"",Nomen.complète!H975)</f>
        <v/>
      </c>
      <c r="B975" s="130">
        <f>IF(ISBLANK(Nomen.complète!I975),"",Nomen.complète!I975)</f>
        <v>11345</v>
      </c>
      <c r="C975" s="18" t="str">
        <f>IF(ISBLANK(Nomen.complète!J975),"-",Nomen.complète!J975)</f>
        <v>Ependes (FR)</v>
      </c>
    </row>
    <row r="976" spans="1:3">
      <c r="A976" s="17">
        <f>IF(ISBLANK(Nomen.complète!H976),"",Nomen.complète!H976)</f>
        <v>5914</v>
      </c>
      <c r="B976" s="130">
        <f>IF(ISBLANK(Nomen.complète!I976),"",Nomen.complète!I976)</f>
        <v>14699</v>
      </c>
      <c r="C976" s="18" t="str">
        <f>IF(ISBLANK(Nomen.complète!J976),"-",Nomen.complète!J976)</f>
        <v>Ependes (VD)</v>
      </c>
    </row>
    <row r="977" spans="1:3">
      <c r="A977" s="17" t="str">
        <f>IF(ISBLANK(Nomen.complète!H977),"",Nomen.complète!H977)</f>
        <v/>
      </c>
      <c r="B977" s="130">
        <f>IF(ISBLANK(Nomen.complète!I977),"",Nomen.complète!I977)</f>
        <v>12311</v>
      </c>
      <c r="C977" s="18" t="str">
        <f>IF(ISBLANK(Nomen.complète!J977),"-",Nomen.complète!J977)</f>
        <v>Epesses</v>
      </c>
    </row>
    <row r="978" spans="1:3">
      <c r="A978" s="17" t="str">
        <f>IF(ISBLANK(Nomen.complète!H978),"",Nomen.complète!H978)</f>
        <v/>
      </c>
      <c r="B978" s="130">
        <f>IF(ISBLANK(Nomen.complète!I978),"",Nomen.complète!I978)</f>
        <v>10959</v>
      </c>
      <c r="C978" s="18" t="str">
        <f>IF(ISBLANK(Nomen.complète!J978),"-",Nomen.complète!J978)</f>
        <v>Epiquerez</v>
      </c>
    </row>
    <row r="979" spans="1:3">
      <c r="A979" s="17">
        <f>IF(ISBLANK(Nomen.complète!H979),"",Nomen.complète!H979)</f>
        <v>2574</v>
      </c>
      <c r="B979" s="130">
        <f>IF(ISBLANK(Nomen.complète!I979),"",Nomen.complète!I979)</f>
        <v>12309</v>
      </c>
      <c r="C979" s="18" t="str">
        <f>IF(ISBLANK(Nomen.complète!J979),"-",Nomen.complète!J979)</f>
        <v>Eppenberg-Wöschnau</v>
      </c>
    </row>
    <row r="980" spans="1:3">
      <c r="A980" s="17">
        <f>IF(ISBLANK(Nomen.complète!H980),"",Nomen.complète!H980)</f>
        <v>735</v>
      </c>
      <c r="B980" s="130">
        <f>IF(ISBLANK(Nomen.complète!I980),"",Nomen.complète!I980)</f>
        <v>15241</v>
      </c>
      <c r="C980" s="18" t="str">
        <f>IF(ISBLANK(Nomen.complète!J980),"-",Nomen.complète!J980)</f>
        <v>Epsach</v>
      </c>
    </row>
    <row r="981" spans="1:3">
      <c r="A981" s="17">
        <f>IF(ISBLANK(Nomen.complète!H981),"",Nomen.complète!H981)</f>
        <v>2885</v>
      </c>
      <c r="B981" s="130">
        <f>IF(ISBLANK(Nomen.complète!I981),"",Nomen.complète!I981)</f>
        <v>13813</v>
      </c>
      <c r="C981" s="18" t="str">
        <f>IF(ISBLANK(Nomen.complète!J981),"-",Nomen.complète!J981)</f>
        <v>Eptingen</v>
      </c>
    </row>
    <row r="982" spans="1:3">
      <c r="A982" s="17">
        <f>IF(ISBLANK(Nomen.complète!H982),"",Nomen.complète!H982)</f>
        <v>6104</v>
      </c>
      <c r="B982" s="130">
        <f>IF(ISBLANK(Nomen.complète!I982),"",Nomen.complète!I982)</f>
        <v>12307</v>
      </c>
      <c r="C982" s="18" t="str">
        <f>IF(ISBLANK(Nomen.complète!J982),"-",Nomen.complète!J982)</f>
        <v>Ergisch</v>
      </c>
    </row>
    <row r="983" spans="1:3">
      <c r="A983" s="17">
        <f>IF(ISBLANK(Nomen.complète!H983),"",Nomen.complète!H983)</f>
        <v>953</v>
      </c>
      <c r="B983" s="130">
        <f>IF(ISBLANK(Nomen.complète!I983),"",Nomen.complète!I983)</f>
        <v>15348</v>
      </c>
      <c r="C983" s="18" t="str">
        <f>IF(ISBLANK(Nomen.complète!J983),"-",Nomen.complète!J983)</f>
        <v>Eriswil</v>
      </c>
    </row>
    <row r="984" spans="1:3">
      <c r="A984" s="17">
        <f>IF(ISBLANK(Nomen.complète!H984),"",Nomen.complète!H984)</f>
        <v>924</v>
      </c>
      <c r="B984" s="130">
        <f>IF(ISBLANK(Nomen.complète!I984),"",Nomen.complète!I984)</f>
        <v>15323</v>
      </c>
      <c r="C984" s="18" t="str">
        <f>IF(ISBLANK(Nomen.complète!J984),"-",Nomen.complète!J984)</f>
        <v>Eriz</v>
      </c>
    </row>
    <row r="985" spans="1:3">
      <c r="A985" s="17">
        <f>IF(ISBLANK(Nomen.complète!H985),"",Nomen.complète!H985)</f>
        <v>492</v>
      </c>
      <c r="B985" s="130">
        <f>IF(ISBLANK(Nomen.complète!I985),"",Nomen.complète!I985)</f>
        <v>15101</v>
      </c>
      <c r="C985" s="18" t="str">
        <f>IF(ISBLANK(Nomen.complète!J985),"-",Nomen.complète!J985)</f>
        <v>Erlach</v>
      </c>
    </row>
    <row r="986" spans="1:3">
      <c r="A986" s="17">
        <f>IF(ISBLANK(Nomen.complète!H986),"",Nomen.complète!H986)</f>
        <v>4476</v>
      </c>
      <c r="B986" s="130">
        <f>IF(ISBLANK(Nomen.complète!I986),"",Nomen.complète!I986)</f>
        <v>15427</v>
      </c>
      <c r="C986" s="18" t="str">
        <f>IF(ISBLANK(Nomen.complète!J986),"-",Nomen.complète!J986)</f>
        <v>Erlen</v>
      </c>
    </row>
    <row r="987" spans="1:3">
      <c r="A987" s="17">
        <f>IF(ISBLANK(Nomen.complète!H987),"",Nomen.complète!H987)</f>
        <v>151</v>
      </c>
      <c r="B987" s="130">
        <f>IF(ISBLANK(Nomen.complète!I987),"",Nomen.complète!I987)</f>
        <v>12301</v>
      </c>
      <c r="C987" s="18" t="str">
        <f>IF(ISBLANK(Nomen.complète!J987),"-",Nomen.complète!J987)</f>
        <v>Erlenbach (ZH)</v>
      </c>
    </row>
    <row r="988" spans="1:3">
      <c r="A988" s="17">
        <f>IF(ISBLANK(Nomen.complète!H988),"",Nomen.complète!H988)</f>
        <v>763</v>
      </c>
      <c r="B988" s="130">
        <f>IF(ISBLANK(Nomen.complète!I988),"",Nomen.complète!I988)</f>
        <v>15262</v>
      </c>
      <c r="C988" s="18" t="str">
        <f>IF(ISBLANK(Nomen.complète!J988),"-",Nomen.complète!J988)</f>
        <v>Erlenbach im Simmental</v>
      </c>
    </row>
    <row r="989" spans="1:3">
      <c r="A989" s="17" t="str">
        <f>IF(ISBLANK(Nomen.complète!H989),"",Nomen.complète!H989)</f>
        <v/>
      </c>
      <c r="B989" s="130">
        <f>IF(ISBLANK(Nomen.complète!I989),"",Nomen.complète!I989)</f>
        <v>12299</v>
      </c>
      <c r="C989" s="18" t="str">
        <f>IF(ISBLANK(Nomen.complète!J989),"-",Nomen.complète!J989)</f>
        <v>Erlinsbach</v>
      </c>
    </row>
    <row r="990" spans="1:3">
      <c r="A990" s="17">
        <f>IF(ISBLANK(Nomen.complète!H990),"",Nomen.complète!H990)</f>
        <v>4005</v>
      </c>
      <c r="B990" s="130">
        <f>IF(ISBLANK(Nomen.complète!I990),"",Nomen.complète!I990)</f>
        <v>14533</v>
      </c>
      <c r="C990" s="18" t="str">
        <f>IF(ISBLANK(Nomen.complète!J990),"-",Nomen.complète!J990)</f>
        <v>Erlinsbach (AG)</v>
      </c>
    </row>
    <row r="991" spans="1:3">
      <c r="A991" s="17">
        <f>IF(ISBLANK(Nomen.complète!H991),"",Nomen.complète!H991)</f>
        <v>2503</v>
      </c>
      <c r="B991" s="130">
        <f>IF(ISBLANK(Nomen.complète!I991),"",Nomen.complète!I991)</f>
        <v>14531</v>
      </c>
      <c r="C991" s="18" t="str">
        <f>IF(ISBLANK(Nomen.complète!J991),"-",Nomen.complète!J991)</f>
        <v>Erlinsbach (SO)</v>
      </c>
    </row>
    <row r="992" spans="1:3">
      <c r="A992" s="17">
        <f>IF(ISBLANK(Nomen.complète!H992),"",Nomen.complète!H992)</f>
        <v>4646</v>
      </c>
      <c r="B992" s="130">
        <f>IF(ISBLANK(Nomen.complète!I992),"",Nomen.complète!I992)</f>
        <v>15421</v>
      </c>
      <c r="C992" s="18" t="str">
        <f>IF(ISBLANK(Nomen.complète!J992),"-",Nomen.complète!J992)</f>
        <v>Ermatingen</v>
      </c>
    </row>
    <row r="993" spans="1:3">
      <c r="A993" s="17">
        <f>IF(ISBLANK(Nomen.complète!H993),"",Nomen.complète!H993)</f>
        <v>1025</v>
      </c>
      <c r="B993" s="130">
        <f>IF(ISBLANK(Nomen.complète!I993),"",Nomen.complète!I993)</f>
        <v>15564</v>
      </c>
      <c r="C993" s="18" t="str">
        <f>IF(ISBLANK(Nomen.complète!J993),"-",Nomen.complète!J993)</f>
        <v>Ermensee</v>
      </c>
    </row>
    <row r="994" spans="1:3">
      <c r="A994" s="17">
        <f>IF(ISBLANK(Nomen.complète!H994),"",Nomen.complète!H994)</f>
        <v>6056</v>
      </c>
      <c r="B994" s="130">
        <f>IF(ISBLANK(Nomen.complète!I994),"",Nomen.complète!I994)</f>
        <v>14504</v>
      </c>
      <c r="C994" s="18" t="str">
        <f>IF(ISBLANK(Nomen.complète!J994),"-",Nomen.complète!J994)</f>
        <v>Ernen</v>
      </c>
    </row>
    <row r="995" spans="1:3">
      <c r="A995" s="17" t="str">
        <f>IF(ISBLANK(Nomen.complète!H995),"",Nomen.complète!H995)</f>
        <v/>
      </c>
      <c r="B995" s="130">
        <f>IF(ISBLANK(Nomen.complète!I995),"",Nomen.complète!I995)</f>
        <v>10117</v>
      </c>
      <c r="C995" s="18" t="str">
        <f>IF(ISBLANK(Nomen.complète!J995),"-",Nomen.complète!J995)</f>
        <v>Ernetschwil</v>
      </c>
    </row>
    <row r="996" spans="1:3">
      <c r="A996" s="17" t="str">
        <f>IF(ISBLANK(Nomen.complète!H996),"",Nomen.complète!H996)</f>
        <v/>
      </c>
      <c r="B996" s="130">
        <f>IF(ISBLANK(Nomen.complète!I996),"",Nomen.complète!I996)</f>
        <v>12244</v>
      </c>
      <c r="C996" s="18" t="str">
        <f>IF(ISBLANK(Nomen.complète!J996),"-",Nomen.complète!J996)</f>
        <v>Erschmatt</v>
      </c>
    </row>
    <row r="997" spans="1:3">
      <c r="A997" s="17">
        <f>IF(ISBLANK(Nomen.complète!H997),"",Nomen.complète!H997)</f>
        <v>2615</v>
      </c>
      <c r="B997" s="130">
        <f>IF(ISBLANK(Nomen.complète!I997),"",Nomen.complète!I997)</f>
        <v>12274</v>
      </c>
      <c r="C997" s="18" t="str">
        <f>IF(ISBLANK(Nomen.complète!J997),"-",Nomen.complète!J997)</f>
        <v>Erschwil</v>
      </c>
    </row>
    <row r="998" spans="1:3">
      <c r="A998" s="17">
        <f>IF(ISBLANK(Nomen.complète!H998),"",Nomen.complète!H998)</f>
        <v>405</v>
      </c>
      <c r="B998" s="130">
        <f>IF(ISBLANK(Nomen.complète!I998),"",Nomen.complète!I998)</f>
        <v>15673</v>
      </c>
      <c r="C998" s="18" t="str">
        <f>IF(ISBLANK(Nomen.complète!J998),"-",Nomen.complète!J998)</f>
        <v>Ersigen</v>
      </c>
    </row>
    <row r="999" spans="1:3">
      <c r="A999" s="17">
        <f>IF(ISBLANK(Nomen.complète!H999),"",Nomen.complète!H999)</f>
        <v>1206</v>
      </c>
      <c r="B999" s="130">
        <f>IF(ISBLANK(Nomen.complète!I999),"",Nomen.complète!I999)</f>
        <v>12238</v>
      </c>
      <c r="C999" s="18" t="str">
        <f>IF(ISBLANK(Nomen.complète!J999),"-",Nomen.complète!J999)</f>
        <v>Erstfeld</v>
      </c>
    </row>
    <row r="1000" spans="1:3">
      <c r="A1000" s="17">
        <f>IF(ISBLANK(Nomen.complète!H1000),"",Nomen.complète!H1000)</f>
        <v>1026</v>
      </c>
      <c r="B1000" s="130">
        <f>IF(ISBLANK(Nomen.complète!I1000),"",Nomen.complète!I1000)</f>
        <v>15560</v>
      </c>
      <c r="C1000" s="18" t="str">
        <f>IF(ISBLANK(Nomen.complète!J1000),"-",Nomen.complète!J1000)</f>
        <v>Eschenbach (LU)</v>
      </c>
    </row>
    <row r="1001" spans="1:3">
      <c r="A1001" s="17">
        <f>IF(ISBLANK(Nomen.complète!H1001),"",Nomen.complète!H1001)</f>
        <v>3342</v>
      </c>
      <c r="B1001" s="130">
        <f>IF(ISBLANK(Nomen.complète!I1001),"",Nomen.complète!I1001)</f>
        <v>15606</v>
      </c>
      <c r="C1001" s="18" t="str">
        <f>IF(ISBLANK(Nomen.complète!J1001),"-",Nomen.complète!J1001)</f>
        <v>Eschenbach (SG)</v>
      </c>
    </row>
    <row r="1002" spans="1:3">
      <c r="A1002" s="17">
        <f>IF(ISBLANK(Nomen.complète!H1002),"",Nomen.complète!H1002)</f>
        <v>4806</v>
      </c>
      <c r="B1002" s="130">
        <f>IF(ISBLANK(Nomen.complète!I1002),"",Nomen.complète!I1002)</f>
        <v>15405</v>
      </c>
      <c r="C1002" s="18" t="str">
        <f>IF(ISBLANK(Nomen.complète!J1002),"-",Nomen.complète!J1002)</f>
        <v>Eschenz</v>
      </c>
    </row>
    <row r="1003" spans="1:3">
      <c r="A1003" s="17">
        <f>IF(ISBLANK(Nomen.complète!H1003),"",Nomen.complète!H1003)</f>
        <v>692</v>
      </c>
      <c r="B1003" s="130">
        <f>IF(ISBLANK(Nomen.complète!I1003),"",Nomen.complète!I1003)</f>
        <v>15213</v>
      </c>
      <c r="C1003" s="18" t="str">
        <f>IF(ISBLANK(Nomen.complète!J1003),"-",Nomen.complète!J1003)</f>
        <v>Eschert</v>
      </c>
    </row>
    <row r="1004" spans="1:3">
      <c r="A1004" s="17" t="str">
        <f>IF(ISBLANK(Nomen.complète!H1004),"",Nomen.complète!H1004)</f>
        <v/>
      </c>
      <c r="B1004" s="130">
        <f>IF(ISBLANK(Nomen.complète!I1004),"",Nomen.complète!I1004)</f>
        <v>11258</v>
      </c>
      <c r="C1004" s="18" t="str">
        <f>IF(ISBLANK(Nomen.complète!J1004),"-",Nomen.complète!J1004)</f>
        <v>Eschiens</v>
      </c>
    </row>
    <row r="1005" spans="1:3">
      <c r="A1005" s="17" t="str">
        <f>IF(ISBLANK(Nomen.complète!H1005),"",Nomen.complète!H1005)</f>
        <v/>
      </c>
      <c r="B1005" s="130">
        <f>IF(ISBLANK(Nomen.complète!I1005),"",Nomen.complète!I1005)</f>
        <v>12230</v>
      </c>
      <c r="C1005" s="18" t="str">
        <f>IF(ISBLANK(Nomen.complète!J1005),"-",Nomen.complète!J1005)</f>
        <v>Eschikofen</v>
      </c>
    </row>
    <row r="1006" spans="1:3">
      <c r="A1006" s="17">
        <f>IF(ISBLANK(Nomen.complète!H1006),"",Nomen.complète!H1006)</f>
        <v>4724</v>
      </c>
      <c r="B1006" s="130">
        <f>IF(ISBLANK(Nomen.complète!I1006),"",Nomen.complète!I1006)</f>
        <v>15454</v>
      </c>
      <c r="C1006" s="18" t="str">
        <f>IF(ISBLANK(Nomen.complète!J1006),"-",Nomen.complète!J1006)</f>
        <v>Eschlikon</v>
      </c>
    </row>
    <row r="1007" spans="1:3">
      <c r="A1007" s="17" t="str">
        <f>IF(ISBLANK(Nomen.complète!H1007),"",Nomen.complète!H1007)</f>
        <v/>
      </c>
      <c r="B1007" s="130">
        <f>IF(ISBLANK(Nomen.complète!I1007),"",Nomen.complète!I1007)</f>
        <v>12227</v>
      </c>
      <c r="C1007" s="18" t="str">
        <f>IF(ISBLANK(Nomen.complète!J1007),"-",Nomen.complète!J1007)</f>
        <v>Escholzmatt</v>
      </c>
    </row>
    <row r="1008" spans="1:3">
      <c r="A1008" s="17">
        <f>IF(ISBLANK(Nomen.complète!H1008),"",Nomen.complète!H1008)</f>
        <v>1010</v>
      </c>
      <c r="B1008" s="130">
        <f>IF(ISBLANK(Nomen.complète!I1008),"",Nomen.complète!I1008)</f>
        <v>15518</v>
      </c>
      <c r="C1008" s="18" t="str">
        <f>IF(ISBLANK(Nomen.complète!J1008),"-",Nomen.complète!J1008)</f>
        <v>Escholzmatt-Marbach</v>
      </c>
    </row>
    <row r="1009" spans="1:3">
      <c r="A1009" s="17" t="str">
        <f>IF(ISBLANK(Nomen.complète!H1009),"",Nomen.complète!H1009)</f>
        <v/>
      </c>
      <c r="B1009" s="130">
        <f>IF(ISBLANK(Nomen.complète!I1009),"",Nomen.complète!I1009)</f>
        <v>12226</v>
      </c>
      <c r="C1009" s="18" t="str">
        <f>IF(ISBLANK(Nomen.complète!J1009),"-",Nomen.complète!J1009)</f>
        <v>Esmonts</v>
      </c>
    </row>
    <row r="1010" spans="1:3">
      <c r="A1010" s="17" t="str">
        <f>IF(ISBLANK(Nomen.complète!H1010),"",Nomen.complète!H1010)</f>
        <v/>
      </c>
      <c r="B1010" s="130">
        <f>IF(ISBLANK(Nomen.complète!I1010),"",Nomen.complète!I1010)</f>
        <v>12225</v>
      </c>
      <c r="C1010" s="18" t="str">
        <f>IF(ISBLANK(Nomen.complète!J1010),"-",Nomen.complète!J1010)</f>
        <v>Essert (FR)</v>
      </c>
    </row>
    <row r="1011" spans="1:3">
      <c r="A1011" s="17" t="str">
        <f>IF(ISBLANK(Nomen.complète!H1011),"",Nomen.complète!H1011)</f>
        <v/>
      </c>
      <c r="B1011" s="130">
        <f>IF(ISBLANK(Nomen.complète!I1011),"",Nomen.complète!I1011)</f>
        <v>12224</v>
      </c>
      <c r="C1011" s="18" t="str">
        <f>IF(ISBLANK(Nomen.complète!J1011),"-",Nomen.complète!J1011)</f>
        <v>Essert-Pittet</v>
      </c>
    </row>
    <row r="1012" spans="1:3">
      <c r="A1012" s="17" t="str">
        <f>IF(ISBLANK(Nomen.complète!H1012),"",Nomen.complète!H1012)</f>
        <v/>
      </c>
      <c r="B1012" s="130">
        <f>IF(ISBLANK(Nomen.complète!I1012),"",Nomen.complète!I1012)</f>
        <v>12223</v>
      </c>
      <c r="C1012" s="18" t="str">
        <f>IF(ISBLANK(Nomen.complète!J1012),"-",Nomen.complète!J1012)</f>
        <v>Essert-sous-Champvent</v>
      </c>
    </row>
    <row r="1013" spans="1:3">
      <c r="A1013" s="17" t="str">
        <f>IF(ISBLANK(Nomen.complète!H1013),"",Nomen.complète!H1013)</f>
        <v/>
      </c>
      <c r="B1013" s="130">
        <f>IF(ISBLANK(Nomen.complète!I1013),"",Nomen.complète!I1013)</f>
        <v>12257</v>
      </c>
      <c r="C1013" s="18" t="str">
        <f>IF(ISBLANK(Nomen.complète!J1013),"-",Nomen.complète!J1013)</f>
        <v>Essertes</v>
      </c>
    </row>
    <row r="1014" spans="1:3">
      <c r="A1014" s="17">
        <f>IF(ISBLANK(Nomen.complète!H1014),"",Nomen.complète!H1014)</f>
        <v>5856</v>
      </c>
      <c r="B1014" s="130">
        <f>IF(ISBLANK(Nomen.complète!I1014),"",Nomen.complète!I1014)</f>
        <v>14704</v>
      </c>
      <c r="C1014" s="18" t="str">
        <f>IF(ISBLANK(Nomen.complète!J1014),"-",Nomen.complète!J1014)</f>
        <v>Essertines-sur-Rolle</v>
      </c>
    </row>
    <row r="1015" spans="1:3">
      <c r="A1015" s="17">
        <f>IF(ISBLANK(Nomen.complète!H1015),"",Nomen.complète!H1015)</f>
        <v>5520</v>
      </c>
      <c r="B1015" s="130">
        <f>IF(ISBLANK(Nomen.complète!I1015),"",Nomen.complète!I1015)</f>
        <v>14708</v>
      </c>
      <c r="C1015" s="18" t="str">
        <f>IF(ISBLANK(Nomen.complète!J1015),"-",Nomen.complète!J1015)</f>
        <v>Essertines-sur-Yverdon</v>
      </c>
    </row>
    <row r="1016" spans="1:3">
      <c r="A1016" s="17" t="str">
        <f>IF(ISBLANK(Nomen.complète!H1016),"",Nomen.complète!H1016)</f>
        <v/>
      </c>
      <c r="B1016" s="130">
        <f>IF(ISBLANK(Nomen.complète!I1016),"",Nomen.complète!I1016)</f>
        <v>12269</v>
      </c>
      <c r="C1016" s="18" t="str">
        <f>IF(ISBLANK(Nomen.complète!J1016),"-",Nomen.complète!J1016)</f>
        <v>Estavannens</v>
      </c>
    </row>
    <row r="1017" spans="1:3">
      <c r="A1017" s="17">
        <f>IF(ISBLANK(Nomen.complète!H1017),"",Nomen.complète!H1017)</f>
        <v>2054</v>
      </c>
      <c r="B1017" s="130">
        <f>IF(ISBLANK(Nomen.complète!I1017),"",Nomen.complète!I1017)</f>
        <v>15689</v>
      </c>
      <c r="C1017" s="18" t="str">
        <f>IF(ISBLANK(Nomen.complète!J1017),"-",Nomen.complète!J1017)</f>
        <v>Estavayer</v>
      </c>
    </row>
    <row r="1018" spans="1:3">
      <c r="A1018" s="17" t="str">
        <f>IF(ISBLANK(Nomen.complète!H1018),"",Nomen.complète!H1018)</f>
        <v/>
      </c>
      <c r="B1018" s="130">
        <f>IF(ISBLANK(Nomen.complète!I1018),"",Nomen.complète!I1018)</f>
        <v>12268</v>
      </c>
      <c r="C1018" s="18" t="str">
        <f>IF(ISBLANK(Nomen.complète!J1018),"-",Nomen.complète!J1018)</f>
        <v>Estavayer-le-Gibloux</v>
      </c>
    </row>
    <row r="1019" spans="1:3">
      <c r="A1019" s="17" t="str">
        <f>IF(ISBLANK(Nomen.complète!H1019),"",Nomen.complète!H1019)</f>
        <v/>
      </c>
      <c r="B1019" s="130">
        <f>IF(ISBLANK(Nomen.complète!I1019),"",Nomen.complète!I1019)</f>
        <v>12267</v>
      </c>
      <c r="C1019" s="18" t="str">
        <f>IF(ISBLANK(Nomen.complète!J1019),"-",Nomen.complète!J1019)</f>
        <v>Estavayer-le-Lac</v>
      </c>
    </row>
    <row r="1020" spans="1:3">
      <c r="A1020" s="17" t="str">
        <f>IF(ISBLANK(Nomen.complète!H1020),"",Nomen.complète!H1020)</f>
        <v/>
      </c>
      <c r="B1020" s="130">
        <f>IF(ISBLANK(Nomen.complète!I1020),"",Nomen.complète!I1020)</f>
        <v>12266</v>
      </c>
      <c r="C1020" s="18" t="str">
        <f>IF(ISBLANK(Nomen.complète!J1020),"-",Nomen.complète!J1020)</f>
        <v>Estévenens</v>
      </c>
    </row>
    <row r="1021" spans="1:3">
      <c r="A1021" s="17">
        <f>IF(ISBLANK(Nomen.complète!H1021),"",Nomen.complète!H1021)</f>
        <v>5521</v>
      </c>
      <c r="B1021" s="130">
        <f>IF(ISBLANK(Nomen.complète!I1021),"",Nomen.complète!I1021)</f>
        <v>14702</v>
      </c>
      <c r="C1021" s="18" t="str">
        <f>IF(ISBLANK(Nomen.complète!J1021),"-",Nomen.complète!J1021)</f>
        <v>Etagnières</v>
      </c>
    </row>
    <row r="1022" spans="1:3">
      <c r="A1022" s="17">
        <f>IF(ISBLANK(Nomen.complète!H1022),"",Nomen.complète!H1022)</f>
        <v>5636</v>
      </c>
      <c r="B1022" s="130">
        <f>IF(ISBLANK(Nomen.complète!I1022),"",Nomen.complète!I1022)</f>
        <v>14703</v>
      </c>
      <c r="C1022" s="18" t="str">
        <f>IF(ISBLANK(Nomen.complète!J1022),"-",Nomen.complète!J1022)</f>
        <v>Etoy</v>
      </c>
    </row>
    <row r="1023" spans="1:3">
      <c r="A1023" s="17" t="str">
        <f>IF(ISBLANK(Nomen.complète!H1023),"",Nomen.complète!H1023)</f>
        <v/>
      </c>
      <c r="B1023" s="130">
        <f>IF(ISBLANK(Nomen.complète!I1023),"",Nomen.complète!I1023)</f>
        <v>12263</v>
      </c>
      <c r="C1023" s="18" t="str">
        <f>IF(ISBLANK(Nomen.complète!J1023),"-",Nomen.complète!J1023)</f>
        <v>Ettenhausen</v>
      </c>
    </row>
    <row r="1024" spans="1:3">
      <c r="A1024" s="17">
        <f>IF(ISBLANK(Nomen.complète!H1024),"",Nomen.complète!H1024)</f>
        <v>2768</v>
      </c>
      <c r="B1024" s="130">
        <f>IF(ISBLANK(Nomen.complète!I1024),"",Nomen.complète!I1024)</f>
        <v>13831</v>
      </c>
      <c r="C1024" s="18" t="str">
        <f>IF(ISBLANK(Nomen.complète!J1024),"-",Nomen.complète!J1024)</f>
        <v>Ettingen</v>
      </c>
    </row>
    <row r="1025" spans="1:3">
      <c r="A1025" s="17">
        <f>IF(ISBLANK(Nomen.complète!H1025),"",Nomen.complète!H1025)</f>
        <v>1128</v>
      </c>
      <c r="B1025" s="130">
        <f>IF(ISBLANK(Nomen.complète!I1025),"",Nomen.complète!I1025)</f>
        <v>15594</v>
      </c>
      <c r="C1025" s="18" t="str">
        <f>IF(ISBLANK(Nomen.complète!J1025),"-",Nomen.complète!J1025)</f>
        <v>Ettiswil</v>
      </c>
    </row>
    <row r="1026" spans="1:3">
      <c r="A1026" s="17" t="str">
        <f>IF(ISBLANK(Nomen.complète!H1026),"",Nomen.complète!H1026)</f>
        <v/>
      </c>
      <c r="B1026" s="130">
        <f>IF(ISBLANK(Nomen.complète!I1026),"",Nomen.complète!I1026)</f>
        <v>10510</v>
      </c>
      <c r="C1026" s="18" t="str">
        <f>IF(ISBLANK(Nomen.complète!J1026),"-",Nomen.complète!J1026)</f>
        <v>Etzelkofen</v>
      </c>
    </row>
    <row r="1027" spans="1:3">
      <c r="A1027" s="17" t="str">
        <f>IF(ISBLANK(Nomen.complète!H1027),"",Nomen.complète!H1027)</f>
        <v/>
      </c>
      <c r="B1027" s="130">
        <f>IF(ISBLANK(Nomen.complète!I1027),"",Nomen.complète!I1027)</f>
        <v>12246</v>
      </c>
      <c r="C1027" s="18" t="str">
        <f>IF(ISBLANK(Nomen.complète!J1027),"-",Nomen.complète!J1027)</f>
        <v>Etzgen</v>
      </c>
    </row>
    <row r="1028" spans="1:3">
      <c r="A1028" s="17">
        <f>IF(ISBLANK(Nomen.complète!H1028),"",Nomen.complète!H1028)</f>
        <v>2518</v>
      </c>
      <c r="B1028" s="130">
        <f>IF(ISBLANK(Nomen.complète!I1028),"",Nomen.complète!I1028)</f>
        <v>13727</v>
      </c>
      <c r="C1028" s="18" t="str">
        <f>IF(ISBLANK(Nomen.complète!J1028),"-",Nomen.complète!J1028)</f>
        <v>Etziken</v>
      </c>
    </row>
    <row r="1029" spans="1:3">
      <c r="A1029" s="17">
        <f>IF(ISBLANK(Nomen.complète!H1029),"",Nomen.complète!H1029)</f>
        <v>372</v>
      </c>
      <c r="B1029" s="130">
        <f>IF(ISBLANK(Nomen.complète!I1029),"",Nomen.complète!I1029)</f>
        <v>15043</v>
      </c>
      <c r="C1029" s="18" t="str">
        <f>IF(ISBLANK(Nomen.complète!J1029),"-",Nomen.complète!J1029)</f>
        <v>Evilard</v>
      </c>
    </row>
    <row r="1030" spans="1:3">
      <c r="A1030" s="17">
        <f>IF(ISBLANK(Nomen.complète!H1030),"",Nomen.complète!H1030)</f>
        <v>6213</v>
      </c>
      <c r="B1030" s="130">
        <f>IF(ISBLANK(Nomen.complète!I1030),"",Nomen.complète!I1030)</f>
        <v>12256</v>
      </c>
      <c r="C1030" s="18" t="str">
        <f>IF(ISBLANK(Nomen.complète!J1030),"-",Nomen.complète!J1030)</f>
        <v>Evionnaz</v>
      </c>
    </row>
    <row r="1031" spans="1:3">
      <c r="A1031" s="17">
        <f>IF(ISBLANK(Nomen.complète!H1031),"",Nomen.complète!H1031)</f>
        <v>6083</v>
      </c>
      <c r="B1031" s="130">
        <f>IF(ISBLANK(Nomen.complète!I1031),"",Nomen.complète!I1031)</f>
        <v>12255</v>
      </c>
      <c r="C1031" s="18" t="str">
        <f>IF(ISBLANK(Nomen.complète!J1031),"-",Nomen.complète!J1031)</f>
        <v>Evolène</v>
      </c>
    </row>
    <row r="1032" spans="1:3">
      <c r="A1032" s="17" t="str">
        <f>IF(ISBLANK(Nomen.complète!H1032),"",Nomen.complète!H1032)</f>
        <v/>
      </c>
      <c r="B1032" s="130">
        <f>IF(ISBLANK(Nomen.complète!I1032),"",Nomen.complète!I1032)</f>
        <v>11223</v>
      </c>
      <c r="C1032" s="18" t="str">
        <f>IF(ISBLANK(Nomen.complète!J1032),"-",Nomen.complète!J1032)</f>
        <v>Eyholz</v>
      </c>
    </row>
    <row r="1033" spans="1:3">
      <c r="A1033" s="17">
        <f>IF(ISBLANK(Nomen.complète!H1033),"",Nomen.complète!H1033)</f>
        <v>5716</v>
      </c>
      <c r="B1033" s="130">
        <f>IF(ISBLANK(Nomen.complète!I1033),"",Nomen.complète!I1033)</f>
        <v>14706</v>
      </c>
      <c r="C1033" s="18" t="str">
        <f>IF(ISBLANK(Nomen.complète!J1033),"-",Nomen.complète!J1033)</f>
        <v>Eysins</v>
      </c>
    </row>
    <row r="1034" spans="1:3">
      <c r="A1034" s="17" t="str">
        <f>IF(ISBLANK(Nomen.complète!H1034),"",Nomen.complète!H1034)</f>
        <v/>
      </c>
      <c r="B1034" s="130">
        <f>IF(ISBLANK(Nomen.complète!I1034),"",Nomen.complète!I1034)</f>
        <v>16196</v>
      </c>
      <c r="C1034" s="18" t="str">
        <f>IF(ISBLANK(Nomen.complète!J1034),"-",Nomen.complète!J1034)</f>
        <v>Fahrhof</v>
      </c>
    </row>
    <row r="1035" spans="1:3">
      <c r="A1035" s="17">
        <f>IF(ISBLANK(Nomen.complète!H1035),"",Nomen.complète!H1035)</f>
        <v>925</v>
      </c>
      <c r="B1035" s="130">
        <f>IF(ISBLANK(Nomen.complète!I1035),"",Nomen.complète!I1035)</f>
        <v>15324</v>
      </c>
      <c r="C1035" s="18" t="str">
        <f>IF(ISBLANK(Nomen.complète!J1035),"-",Nomen.complète!J1035)</f>
        <v>Fahrni</v>
      </c>
    </row>
    <row r="1036" spans="1:3">
      <c r="A1036" s="17">
        <f>IF(ISBLANK(Nomen.complète!H1036),"",Nomen.complète!H1036)</f>
        <v>4196</v>
      </c>
      <c r="B1036" s="130">
        <f>IF(ISBLANK(Nomen.complète!I1036),"",Nomen.complète!I1036)</f>
        <v>12252</v>
      </c>
      <c r="C1036" s="18" t="str">
        <f>IF(ISBLANK(Nomen.complète!J1036),"-",Nomen.complète!J1036)</f>
        <v>Fahrwangen</v>
      </c>
    </row>
    <row r="1037" spans="1:3">
      <c r="A1037" s="17">
        <f>IF(ISBLANK(Nomen.complète!H1037),"",Nomen.complète!H1037)</f>
        <v>6789</v>
      </c>
      <c r="B1037" s="130">
        <f>IF(ISBLANK(Nomen.complète!I1037),"",Nomen.complète!I1037)</f>
        <v>13336</v>
      </c>
      <c r="C1037" s="18" t="str">
        <f>IF(ISBLANK(Nomen.complète!J1037),"-",Nomen.complète!J1037)</f>
        <v>Fahy</v>
      </c>
    </row>
    <row r="1038" spans="1:3">
      <c r="A1038" s="17">
        <f>IF(ISBLANK(Nomen.complète!H1038),"",Nomen.complète!H1038)</f>
        <v>5072</v>
      </c>
      <c r="B1038" s="130">
        <f>IF(ISBLANK(Nomen.complète!I1038),"",Nomen.complète!I1038)</f>
        <v>15685</v>
      </c>
      <c r="C1038" s="18" t="str">
        <f>IF(ISBLANK(Nomen.complète!J1038),"-",Nomen.complète!J1038)</f>
        <v>Faido</v>
      </c>
    </row>
    <row r="1039" spans="1:3">
      <c r="A1039" s="17">
        <f>IF(ISBLANK(Nomen.complète!H1039),"",Nomen.complète!H1039)</f>
        <v>3572</v>
      </c>
      <c r="B1039" s="130">
        <f>IF(ISBLANK(Nomen.complète!I1039),"",Nomen.complète!I1039)</f>
        <v>15969</v>
      </c>
      <c r="C1039" s="18" t="str">
        <f>IF(ISBLANK(Nomen.complète!J1039),"-",Nomen.complète!J1039)</f>
        <v>Falera</v>
      </c>
    </row>
    <row r="1040" spans="1:3">
      <c r="A1040" s="17" t="str">
        <f>IF(ISBLANK(Nomen.complète!H1040),"",Nomen.complète!H1040)</f>
        <v/>
      </c>
      <c r="B1040" s="130">
        <f>IF(ISBLANK(Nomen.complète!I1040),"",Nomen.complète!I1040)</f>
        <v>10786</v>
      </c>
      <c r="C1040" s="18" t="str">
        <f>IF(ISBLANK(Nomen.complète!J1040),"-",Nomen.complète!J1040)</f>
        <v>Fanas</v>
      </c>
    </row>
    <row r="1041" spans="1:3">
      <c r="A1041" s="17">
        <f>IF(ISBLANK(Nomen.complète!H1041),"",Nomen.complète!H1041)</f>
        <v>5458</v>
      </c>
      <c r="B1041" s="130">
        <f>IF(ISBLANK(Nomen.complète!I1041),"",Nomen.complète!I1041)</f>
        <v>14749</v>
      </c>
      <c r="C1041" s="18" t="str">
        <f>IF(ISBLANK(Nomen.complète!J1041),"-",Nomen.complète!J1041)</f>
        <v>Faoug</v>
      </c>
    </row>
    <row r="1042" spans="1:3">
      <c r="A1042" s="17">
        <f>IF(ISBLANK(Nomen.complète!H1042),"",Nomen.complète!H1042)</f>
        <v>975</v>
      </c>
      <c r="B1042" s="130">
        <f>IF(ISBLANK(Nomen.complète!I1042),"",Nomen.complète!I1042)</f>
        <v>15360</v>
      </c>
      <c r="C1042" s="18" t="str">
        <f>IF(ISBLANK(Nomen.complète!J1042),"-",Nomen.complète!J1042)</f>
        <v>Farnern</v>
      </c>
    </row>
    <row r="1043" spans="1:3">
      <c r="A1043" s="17" t="str">
        <f>IF(ISBLANK(Nomen.complète!H1043),"",Nomen.complète!H1043)</f>
        <v/>
      </c>
      <c r="B1043" s="130">
        <f>IF(ISBLANK(Nomen.complète!I1043),"",Nomen.complète!I1043)</f>
        <v>14085</v>
      </c>
      <c r="C1043" s="18" t="str">
        <f>IF(ISBLANK(Nomen.complète!J1043),"-",Nomen.complète!J1043)</f>
        <v>Farvagny</v>
      </c>
    </row>
    <row r="1044" spans="1:3">
      <c r="A1044" s="17" t="str">
        <f>IF(ISBLANK(Nomen.complète!H1044),"",Nomen.complète!H1044)</f>
        <v/>
      </c>
      <c r="B1044" s="130">
        <f>IF(ISBLANK(Nomen.complète!I1044),"",Nomen.complète!I1044)</f>
        <v>12109</v>
      </c>
      <c r="C1044" s="18" t="str">
        <f>IF(ISBLANK(Nomen.complète!J1044),"-",Nomen.complète!J1044)</f>
        <v>Farvagny-le-Grand</v>
      </c>
    </row>
    <row r="1045" spans="1:3">
      <c r="A1045" s="17" t="str">
        <f>IF(ISBLANK(Nomen.complète!H1045),"",Nomen.complète!H1045)</f>
        <v/>
      </c>
      <c r="B1045" s="130">
        <f>IF(ISBLANK(Nomen.complète!I1045),"",Nomen.complète!I1045)</f>
        <v>12149</v>
      </c>
      <c r="C1045" s="18" t="str">
        <f>IF(ISBLANK(Nomen.complète!J1045),"-",Nomen.complète!J1045)</f>
        <v>Farvagny-le-Petit</v>
      </c>
    </row>
    <row r="1046" spans="1:3">
      <c r="A1046" s="17">
        <f>IF(ISBLANK(Nomen.complète!H1046),"",Nomen.complète!H1046)</f>
        <v>172</v>
      </c>
      <c r="B1046" s="130">
        <f>IF(ISBLANK(Nomen.complète!I1046),"",Nomen.complète!I1046)</f>
        <v>11989</v>
      </c>
      <c r="C1046" s="18" t="str">
        <f>IF(ISBLANK(Nomen.complète!J1046),"-",Nomen.complète!J1046)</f>
        <v>Fehraltorf</v>
      </c>
    </row>
    <row r="1047" spans="1:3">
      <c r="A1047" s="17">
        <f>IF(ISBLANK(Nomen.complète!H1047),"",Nomen.complète!H1047)</f>
        <v>2616</v>
      </c>
      <c r="B1047" s="130">
        <f>IF(ISBLANK(Nomen.complète!I1047),"",Nomen.complète!I1047)</f>
        <v>11988</v>
      </c>
      <c r="C1047" s="18" t="str">
        <f>IF(ISBLANK(Nomen.complète!J1047),"-",Nomen.complète!J1047)</f>
        <v>Fehren</v>
      </c>
    </row>
    <row r="1048" spans="1:3">
      <c r="A1048" s="17" t="str">
        <f>IF(ISBLANK(Nomen.complète!H1048),"",Nomen.complète!H1048)</f>
        <v/>
      </c>
      <c r="B1048" s="130">
        <f>IF(ISBLANK(Nomen.complète!I1048),"",Nomen.complète!I1048)</f>
        <v>11281</v>
      </c>
      <c r="C1048" s="18" t="str">
        <f>IF(ISBLANK(Nomen.complète!J1048),"-",Nomen.complète!J1048)</f>
        <v>Felben</v>
      </c>
    </row>
    <row r="1049" spans="1:3">
      <c r="A1049" s="17">
        <f>IF(ISBLANK(Nomen.complète!H1049),"",Nomen.complète!H1049)</f>
        <v>4561</v>
      </c>
      <c r="B1049" s="130">
        <f>IF(ISBLANK(Nomen.complète!I1049),"",Nomen.complète!I1049)</f>
        <v>15423</v>
      </c>
      <c r="C1049" s="18" t="str">
        <f>IF(ISBLANK(Nomen.complète!J1049),"-",Nomen.complète!J1049)</f>
        <v>Felben-Wellhausen</v>
      </c>
    </row>
    <row r="1050" spans="1:3">
      <c r="A1050" s="17">
        <f>IF(ISBLANK(Nomen.complète!H1050),"",Nomen.complète!H1050)</f>
        <v>2544</v>
      </c>
      <c r="B1050" s="130">
        <f>IF(ISBLANK(Nomen.complète!I1050),"",Nomen.complète!I1050)</f>
        <v>11986</v>
      </c>
      <c r="C1050" s="18" t="str">
        <f>IF(ISBLANK(Nomen.complète!J1050),"-",Nomen.complète!J1050)</f>
        <v>Feldbrunnen-St. Niklaus</v>
      </c>
    </row>
    <row r="1051" spans="1:3">
      <c r="A1051" s="17" t="str">
        <f>IF(ISBLANK(Nomen.complète!H1051),"",Nomen.complète!H1051)</f>
        <v/>
      </c>
      <c r="B1051" s="130">
        <f>IF(ISBLANK(Nomen.complète!I1051),"",Nomen.complète!I1051)</f>
        <v>16513</v>
      </c>
      <c r="C1051" s="18" t="str">
        <f>IF(ISBLANK(Nomen.complète!J1051),"-",Nomen.complète!J1051)</f>
        <v>Feldis</v>
      </c>
    </row>
    <row r="1052" spans="1:3">
      <c r="A1052" s="17" t="str">
        <f>IF(ISBLANK(Nomen.complète!H1052),"",Nomen.complète!H1052)</f>
        <v/>
      </c>
      <c r="B1052" s="130">
        <f>IF(ISBLANK(Nomen.complète!I1052),"",Nomen.complète!I1052)</f>
        <v>10197</v>
      </c>
      <c r="C1052" s="18" t="str">
        <f>IF(ISBLANK(Nomen.complète!J1052),"-",Nomen.complète!J1052)</f>
        <v>Feldis/Veulden</v>
      </c>
    </row>
    <row r="1053" spans="1:3">
      <c r="A1053" s="17" t="str">
        <f>IF(ISBLANK(Nomen.complète!H1053),"",Nomen.complète!H1053)</f>
        <v/>
      </c>
      <c r="B1053" s="130">
        <f>IF(ISBLANK(Nomen.complète!I1053),"",Nomen.complète!I1053)</f>
        <v>11256</v>
      </c>
      <c r="C1053" s="18" t="str">
        <f>IF(ISBLANK(Nomen.complète!J1053),"-",Nomen.complète!J1053)</f>
        <v>Fellers</v>
      </c>
    </row>
    <row r="1054" spans="1:3">
      <c r="A1054" s="17">
        <f>IF(ISBLANK(Nomen.complète!H1054),"",Nomen.complète!H1054)</f>
        <v>3731</v>
      </c>
      <c r="B1054" s="130">
        <f>IF(ISBLANK(Nomen.complète!I1054),"",Nomen.complète!I1054)</f>
        <v>15996</v>
      </c>
      <c r="C1054" s="18" t="str">
        <f>IF(ISBLANK(Nomen.complète!J1054),"-",Nomen.complète!J1054)</f>
        <v>Felsberg</v>
      </c>
    </row>
    <row r="1055" spans="1:3">
      <c r="A1055" s="17" t="str">
        <f>IF(ISBLANK(Nomen.complète!H1055),"",Nomen.complète!H1055)</f>
        <v/>
      </c>
      <c r="B1055" s="130">
        <f>IF(ISBLANK(Nomen.complète!I1055),"",Nomen.complète!I1055)</f>
        <v>16234</v>
      </c>
      <c r="C1055" s="18" t="str">
        <f>IF(ISBLANK(Nomen.complète!J1055),"-",Nomen.complète!J1055)</f>
        <v>Fenin</v>
      </c>
    </row>
    <row r="1056" spans="1:3">
      <c r="A1056" s="17" t="str">
        <f>IF(ISBLANK(Nomen.complète!H1056),"",Nomen.complète!H1056)</f>
        <v/>
      </c>
      <c r="B1056" s="130">
        <f>IF(ISBLANK(Nomen.complète!I1056),"",Nomen.complète!I1056)</f>
        <v>11983</v>
      </c>
      <c r="C1056" s="18" t="str">
        <f>IF(ISBLANK(Nomen.complète!J1056),"-",Nomen.complète!J1056)</f>
        <v>Fenin-Vilars-Saules</v>
      </c>
    </row>
    <row r="1057" spans="1:3">
      <c r="A1057" s="17">
        <f>IF(ISBLANK(Nomen.complète!H1057),"",Nomen.complète!H1057)</f>
        <v>6195</v>
      </c>
      <c r="B1057" s="130">
        <f>IF(ISBLANK(Nomen.complète!I1057),"",Nomen.complète!I1057)</f>
        <v>11995</v>
      </c>
      <c r="C1057" s="18" t="str">
        <f>IF(ISBLANK(Nomen.complète!J1057),"-",Nomen.complète!J1057)</f>
        <v>Ferden</v>
      </c>
    </row>
    <row r="1058" spans="1:3">
      <c r="A1058" s="17">
        <f>IF(ISBLANK(Nomen.complète!H1058),"",Nomen.complète!H1058)</f>
        <v>662</v>
      </c>
      <c r="B1058" s="130">
        <f>IF(ISBLANK(Nomen.complète!I1058),"",Nomen.complète!I1058)</f>
        <v>15196</v>
      </c>
      <c r="C1058" s="18" t="str">
        <f>IF(ISBLANK(Nomen.complète!J1058),"-",Nomen.complète!J1058)</f>
        <v>Ferenbalm</v>
      </c>
    </row>
    <row r="1059" spans="1:3">
      <c r="A1059" s="17" t="str">
        <f>IF(ISBLANK(Nomen.complète!H1059),"",Nomen.complète!H1059)</f>
        <v/>
      </c>
      <c r="B1059" s="130">
        <f>IF(ISBLANK(Nomen.complète!I1059),"",Nomen.complète!I1059)</f>
        <v>11979</v>
      </c>
      <c r="C1059" s="18" t="str">
        <f>IF(ISBLANK(Nomen.complète!J1059),"-",Nomen.complète!J1059)</f>
        <v>Ferlens (VD)</v>
      </c>
    </row>
    <row r="1060" spans="1:3">
      <c r="A1060" s="17">
        <f>IF(ISBLANK(Nomen.complète!H1060),"",Nomen.complète!H1060)</f>
        <v>2194</v>
      </c>
      <c r="B1060" s="130">
        <f>IF(ISBLANK(Nomen.complète!I1060),"",Nomen.complète!I1060)</f>
        <v>11978</v>
      </c>
      <c r="C1060" s="18" t="str">
        <f>IF(ISBLANK(Nomen.complète!J1060),"-",Nomen.complète!J1060)</f>
        <v>Ferpicloz</v>
      </c>
    </row>
    <row r="1061" spans="1:3">
      <c r="A1061" s="17">
        <f>IF(ISBLANK(Nomen.complète!H1061),"",Nomen.complète!H1061)</f>
        <v>3713</v>
      </c>
      <c r="B1061" s="130">
        <f>IF(ISBLANK(Nomen.complète!I1061),"",Nomen.complète!I1061)</f>
        <v>16045</v>
      </c>
      <c r="C1061" s="18" t="str">
        <f>IF(ISBLANK(Nomen.complète!J1061),"-",Nomen.complète!J1061)</f>
        <v>Ferrera</v>
      </c>
    </row>
    <row r="1062" spans="1:3">
      <c r="A1062" s="17">
        <f>IF(ISBLANK(Nomen.complète!H1062),"",Nomen.complète!H1062)</f>
        <v>5483</v>
      </c>
      <c r="B1062" s="130">
        <f>IF(ISBLANK(Nomen.complète!I1062),"",Nomen.complète!I1062)</f>
        <v>14746</v>
      </c>
      <c r="C1062" s="18" t="str">
        <f>IF(ISBLANK(Nomen.complète!J1062),"-",Nomen.complète!J1062)</f>
        <v>Ferreyres</v>
      </c>
    </row>
    <row r="1063" spans="1:3">
      <c r="A1063" s="17" t="str">
        <f>IF(ISBLANK(Nomen.complète!H1063),"",Nomen.complète!H1063)</f>
        <v/>
      </c>
      <c r="B1063" s="130">
        <f>IF(ISBLANK(Nomen.complète!I1063),"",Nomen.complète!I1063)</f>
        <v>11976</v>
      </c>
      <c r="C1063" s="18" t="str">
        <f>IF(ISBLANK(Nomen.complète!J1063),"-",Nomen.complète!J1063)</f>
        <v>Feschel</v>
      </c>
    </row>
    <row r="1064" spans="1:3">
      <c r="A1064" s="17" t="str">
        <f>IF(ISBLANK(Nomen.complète!H1064),"",Nomen.complète!H1064)</f>
        <v/>
      </c>
      <c r="B1064" s="130">
        <f>IF(ISBLANK(Nomen.complète!I1064),"",Nomen.complète!I1064)</f>
        <v>11975</v>
      </c>
      <c r="C1064" s="18" t="str">
        <f>IF(ISBLANK(Nomen.complète!J1064),"-",Nomen.complète!J1064)</f>
        <v>Fescoggia</v>
      </c>
    </row>
    <row r="1065" spans="1:3">
      <c r="A1065" s="17" t="str">
        <f>IF(ISBLANK(Nomen.complète!H1065),"",Nomen.complète!H1065)</f>
        <v/>
      </c>
      <c r="B1065" s="130">
        <f>IF(ISBLANK(Nomen.complète!I1065),"",Nomen.complète!I1065)</f>
        <v>16512</v>
      </c>
      <c r="C1065" s="18" t="str">
        <f>IF(ISBLANK(Nomen.complète!J1065),"-",Nomen.complète!J1065)</f>
        <v>Fetan</v>
      </c>
    </row>
    <row r="1066" spans="1:3">
      <c r="A1066" s="17">
        <f>IF(ISBLANK(Nomen.complète!H1066),"",Nomen.complète!H1066)</f>
        <v>27</v>
      </c>
      <c r="B1066" s="130">
        <f>IF(ISBLANK(Nomen.complète!I1066),"",Nomen.complète!I1066)</f>
        <v>11973</v>
      </c>
      <c r="C1066" s="18" t="str">
        <f>IF(ISBLANK(Nomen.complète!J1066),"-",Nomen.complète!J1066)</f>
        <v>Feuerthalen</v>
      </c>
    </row>
    <row r="1067" spans="1:3">
      <c r="A1067" s="17">
        <f>IF(ISBLANK(Nomen.complète!H1067),"",Nomen.complète!H1067)</f>
        <v>1321</v>
      </c>
      <c r="B1067" s="130">
        <f>IF(ISBLANK(Nomen.complète!I1067),"",Nomen.complète!I1067)</f>
        <v>12007</v>
      </c>
      <c r="C1067" s="18" t="str">
        <f>IF(ISBLANK(Nomen.complète!J1067),"-",Nomen.complète!J1067)</f>
        <v>Feusisberg</v>
      </c>
    </row>
    <row r="1068" spans="1:3">
      <c r="A1068" s="17">
        <f>IF(ISBLANK(Nomen.complète!H1068),"",Nomen.complète!H1068)</f>
        <v>5522</v>
      </c>
      <c r="B1068" s="130">
        <f>IF(ISBLANK(Nomen.complète!I1068),"",Nomen.complète!I1068)</f>
        <v>14744</v>
      </c>
      <c r="C1068" s="18" t="str">
        <f>IF(ISBLANK(Nomen.complète!J1068),"-",Nomen.complète!J1068)</f>
        <v>Fey</v>
      </c>
    </row>
    <row r="1069" spans="1:3">
      <c r="A1069" s="17" t="str">
        <f>IF(ISBLANK(Nomen.complète!H1069),"",Nomen.complète!H1069)</f>
        <v/>
      </c>
      <c r="B1069" s="130">
        <f>IF(ISBLANK(Nomen.complète!I1069),"",Nomen.complète!I1069)</f>
        <v>11984</v>
      </c>
      <c r="C1069" s="18" t="str">
        <f>IF(ISBLANK(Nomen.complète!J1069),"-",Nomen.complète!J1069)</f>
        <v>Fiaugères</v>
      </c>
    </row>
    <row r="1070" spans="1:3">
      <c r="A1070" s="17">
        <f>IF(ISBLANK(Nomen.complète!H1070),"",Nomen.complète!H1070)</f>
        <v>3861</v>
      </c>
      <c r="B1070" s="130">
        <f>IF(ISBLANK(Nomen.complète!I1070),"",Nomen.complète!I1070)</f>
        <v>16022</v>
      </c>
      <c r="C1070" s="18" t="str">
        <f>IF(ISBLANK(Nomen.complète!J1070),"-",Nomen.complète!J1070)</f>
        <v>Fideris</v>
      </c>
    </row>
    <row r="1071" spans="1:3">
      <c r="A1071" s="17">
        <f>IF(ISBLANK(Nomen.complète!H1071),"",Nomen.complète!H1071)</f>
        <v>6057</v>
      </c>
      <c r="B1071" s="130">
        <f>IF(ISBLANK(Nomen.complète!I1071),"",Nomen.complète!I1071)</f>
        <v>12018</v>
      </c>
      <c r="C1071" s="18" t="str">
        <f>IF(ISBLANK(Nomen.complète!J1071),"-",Nomen.complète!J1071)</f>
        <v>Fiesch</v>
      </c>
    </row>
    <row r="1072" spans="1:3">
      <c r="A1072" s="17">
        <f>IF(ISBLANK(Nomen.complète!H1072),"",Nomen.complète!H1072)</f>
        <v>6058</v>
      </c>
      <c r="B1072" s="130">
        <f>IF(ISBLANK(Nomen.complète!I1072),"",Nomen.complète!I1072)</f>
        <v>12017</v>
      </c>
      <c r="C1072" s="18" t="str">
        <f>IF(ISBLANK(Nomen.complète!J1072),"-",Nomen.complète!J1072)</f>
        <v>Fieschertal</v>
      </c>
    </row>
    <row r="1073" spans="1:3">
      <c r="A1073" s="17">
        <f>IF(ISBLANK(Nomen.complète!H1073),"",Nomen.complète!H1073)</f>
        <v>5556</v>
      </c>
      <c r="B1073" s="130">
        <f>IF(ISBLANK(Nomen.complète!I1073),"",Nomen.complète!I1073)</f>
        <v>14742</v>
      </c>
      <c r="C1073" s="18" t="str">
        <f>IF(ISBLANK(Nomen.complète!J1073),"-",Nomen.complète!J1073)</f>
        <v>Fiez</v>
      </c>
    </row>
    <row r="1074" spans="1:3">
      <c r="A1074" s="17" t="str">
        <f>IF(ISBLANK(Nomen.complète!H1074),"",Nomen.complète!H1074)</f>
        <v/>
      </c>
      <c r="B1074" s="130">
        <f>IF(ISBLANK(Nomen.complète!I1074),"",Nomen.complète!I1074)</f>
        <v>12015</v>
      </c>
      <c r="C1074" s="18" t="str">
        <f>IF(ISBLANK(Nomen.complète!J1074),"-",Nomen.complète!J1074)</f>
        <v>Filet</v>
      </c>
    </row>
    <row r="1075" spans="1:3">
      <c r="A1075" s="17" t="str">
        <f>IF(ISBLANK(Nomen.complète!H1075),"",Nomen.complète!H1075)</f>
        <v/>
      </c>
      <c r="B1075" s="130">
        <f>IF(ISBLANK(Nomen.complète!I1075),"",Nomen.complète!I1075)</f>
        <v>10004</v>
      </c>
      <c r="C1075" s="18" t="str">
        <f>IF(ISBLANK(Nomen.complète!J1075),"-",Nomen.complète!J1075)</f>
        <v>Filisur</v>
      </c>
    </row>
    <row r="1076" spans="1:3">
      <c r="A1076" s="17" t="str">
        <f>IF(ISBLANK(Nomen.complète!H1076),"",Nomen.complète!H1076)</f>
        <v/>
      </c>
      <c r="B1076" s="130">
        <f>IF(ISBLANK(Nomen.complète!I1076),"",Nomen.complète!I1076)</f>
        <v>12011</v>
      </c>
      <c r="C1076" s="18" t="str">
        <f>IF(ISBLANK(Nomen.complète!J1076),"-",Nomen.complète!J1076)</f>
        <v>Filzbach</v>
      </c>
    </row>
    <row r="1077" spans="1:3">
      <c r="A1077" s="17">
        <f>IF(ISBLANK(Nomen.complète!H1077),"",Nomen.complète!H1077)</f>
        <v>6214</v>
      </c>
      <c r="B1077" s="130">
        <f>IF(ISBLANK(Nomen.complète!I1077),"",Nomen.complète!I1077)</f>
        <v>12010</v>
      </c>
      <c r="C1077" s="18" t="str">
        <f>IF(ISBLANK(Nomen.complète!J1077),"-",Nomen.complète!J1077)</f>
        <v>Finhaut</v>
      </c>
    </row>
    <row r="1078" spans="1:3">
      <c r="A1078" s="17">
        <f>IF(ISBLANK(Nomen.complète!H1078),"",Nomen.complète!H1078)</f>
        <v>493</v>
      </c>
      <c r="B1078" s="130">
        <f>IF(ISBLANK(Nomen.complète!I1078),"",Nomen.complète!I1078)</f>
        <v>15102</v>
      </c>
      <c r="C1078" s="18" t="str">
        <f>IF(ISBLANK(Nomen.complète!J1078),"-",Nomen.complète!J1078)</f>
        <v>Finsterhennen</v>
      </c>
    </row>
    <row r="1079" spans="1:3">
      <c r="A1079" s="17">
        <f>IF(ISBLANK(Nomen.complète!H1079),"",Nomen.complète!H1079)</f>
        <v>1129</v>
      </c>
      <c r="B1079" s="130">
        <f>IF(ISBLANK(Nomen.complète!I1079),"",Nomen.complète!I1079)</f>
        <v>15546</v>
      </c>
      <c r="C1079" s="18" t="str">
        <f>IF(ISBLANK(Nomen.complète!J1079),"-",Nomen.complète!J1079)</f>
        <v>Fischbach</v>
      </c>
    </row>
    <row r="1080" spans="1:3">
      <c r="A1080" s="17">
        <f>IF(ISBLANK(Nomen.complète!H1080),"",Nomen.complète!H1080)</f>
        <v>4067</v>
      </c>
      <c r="B1080" s="130">
        <f>IF(ISBLANK(Nomen.complète!I1080),"",Nomen.complète!I1080)</f>
        <v>12006</v>
      </c>
      <c r="C1080" s="18" t="str">
        <f>IF(ISBLANK(Nomen.complète!J1080),"-",Nomen.complète!J1080)</f>
        <v>Fischbach-Göslikon</v>
      </c>
    </row>
    <row r="1081" spans="1:3">
      <c r="A1081" s="17">
        <f>IF(ISBLANK(Nomen.complète!H1081),"",Nomen.complète!H1081)</f>
        <v>114</v>
      </c>
      <c r="B1081" s="130">
        <f>IF(ISBLANK(Nomen.complète!I1081),"",Nomen.complète!I1081)</f>
        <v>12002</v>
      </c>
      <c r="C1081" s="18" t="str">
        <f>IF(ISBLANK(Nomen.complète!J1081),"-",Nomen.complète!J1081)</f>
        <v>Fischenthal</v>
      </c>
    </row>
    <row r="1082" spans="1:3">
      <c r="A1082" s="17">
        <f>IF(ISBLANK(Nomen.complète!H1082),"",Nomen.complète!H1082)</f>
        <v>4726</v>
      </c>
      <c r="B1082" s="130">
        <f>IF(ISBLANK(Nomen.complète!I1082),"",Nomen.complète!I1082)</f>
        <v>15419</v>
      </c>
      <c r="C1082" s="18" t="str">
        <f>IF(ISBLANK(Nomen.complète!J1082),"-",Nomen.complète!J1082)</f>
        <v>Fischingen</v>
      </c>
    </row>
    <row r="1083" spans="1:3">
      <c r="A1083" s="17">
        <f>IF(ISBLANK(Nomen.complète!H1083),"",Nomen.complète!H1083)</f>
        <v>4306</v>
      </c>
      <c r="B1083" s="130">
        <f>IF(ISBLANK(Nomen.complète!I1083),"",Nomen.complète!I1083)</f>
        <v>11999</v>
      </c>
      <c r="C1083" s="18" t="str">
        <f>IF(ISBLANK(Nomen.complète!J1083),"-",Nomen.complète!J1083)</f>
        <v>Fisibach</v>
      </c>
    </row>
    <row r="1084" spans="1:3">
      <c r="A1084" s="17">
        <f>IF(ISBLANK(Nomen.complète!H1084),"",Nomen.complète!H1084)</f>
        <v>4027</v>
      </c>
      <c r="B1084" s="130">
        <f>IF(ISBLANK(Nomen.complète!I1084),"",Nomen.complète!I1084)</f>
        <v>11998</v>
      </c>
      <c r="C1084" s="18" t="str">
        <f>IF(ISBLANK(Nomen.complète!J1084),"-",Nomen.complète!J1084)</f>
        <v>Fislisbach</v>
      </c>
    </row>
    <row r="1085" spans="1:3">
      <c r="A1085" s="17">
        <f>IF(ISBLANK(Nomen.complète!H1085),"",Nomen.complète!H1085)</f>
        <v>28</v>
      </c>
      <c r="B1085" s="130">
        <f>IF(ISBLANK(Nomen.complète!I1085),"",Nomen.complète!I1085)</f>
        <v>11997</v>
      </c>
      <c r="C1085" s="18" t="str">
        <f>IF(ISBLANK(Nomen.complète!J1085),"-",Nomen.complète!J1085)</f>
        <v>Flaach</v>
      </c>
    </row>
    <row r="1086" spans="1:3">
      <c r="A1086" s="17">
        <f>IF(ISBLANK(Nomen.complète!H1086),"",Nomen.complète!H1086)</f>
        <v>3402</v>
      </c>
      <c r="B1086" s="130">
        <f>IF(ISBLANK(Nomen.complète!I1086),"",Nomen.complète!I1086)</f>
        <v>14452</v>
      </c>
      <c r="C1086" s="18" t="str">
        <f>IF(ISBLANK(Nomen.complète!J1086),"-",Nomen.complète!J1086)</f>
        <v>Flawil</v>
      </c>
    </row>
    <row r="1087" spans="1:3">
      <c r="A1087" s="17">
        <f>IF(ISBLANK(Nomen.complète!H1087),"",Nomen.complète!H1087)</f>
        <v>3662</v>
      </c>
      <c r="B1087" s="130">
        <f>IF(ISBLANK(Nomen.complète!I1087),"",Nomen.complète!I1087)</f>
        <v>15979</v>
      </c>
      <c r="C1087" s="18" t="str">
        <f>IF(ISBLANK(Nomen.complète!J1087),"-",Nomen.complète!J1087)</f>
        <v>Flerden</v>
      </c>
    </row>
    <row r="1088" spans="1:3">
      <c r="A1088" s="17" t="str">
        <f>IF(ISBLANK(Nomen.complète!H1088),"",Nomen.complète!H1088)</f>
        <v/>
      </c>
      <c r="B1088" s="130">
        <f>IF(ISBLANK(Nomen.complète!I1088),"",Nomen.complète!I1088)</f>
        <v>11943</v>
      </c>
      <c r="C1088" s="18" t="str">
        <f>IF(ISBLANK(Nomen.complète!J1088),"-",Nomen.complète!J1088)</f>
        <v>Fleurier</v>
      </c>
    </row>
    <row r="1089" spans="1:3">
      <c r="A1089" s="17">
        <f>IF(ISBLANK(Nomen.complète!H1089),"",Nomen.complète!H1089)</f>
        <v>3732</v>
      </c>
      <c r="B1089" s="130">
        <f>IF(ISBLANK(Nomen.complète!I1089),"",Nomen.complète!I1089)</f>
        <v>15997</v>
      </c>
      <c r="C1089" s="18" t="str">
        <f>IF(ISBLANK(Nomen.complète!J1089),"-",Nomen.complète!J1089)</f>
        <v>Flims</v>
      </c>
    </row>
    <row r="1090" spans="1:3">
      <c r="A1090" s="17" t="str">
        <f>IF(ISBLANK(Nomen.complète!H1090),"",Nomen.complète!H1090)</f>
        <v/>
      </c>
      <c r="B1090" s="130">
        <f>IF(ISBLANK(Nomen.complète!I1090),"",Nomen.complète!I1090)</f>
        <v>10051</v>
      </c>
      <c r="C1090" s="18" t="str">
        <f>IF(ISBLANK(Nomen.complète!J1090),"-",Nomen.complète!J1090)</f>
        <v>Flond</v>
      </c>
    </row>
    <row r="1091" spans="1:3">
      <c r="A1091" s="17">
        <f>IF(ISBLANK(Nomen.complète!H1091),"",Nomen.complète!H1091)</f>
        <v>2545</v>
      </c>
      <c r="B1091" s="130">
        <f>IF(ISBLANK(Nomen.complète!I1091),"",Nomen.complète!I1091)</f>
        <v>11937</v>
      </c>
      <c r="C1091" s="18" t="str">
        <f>IF(ISBLANK(Nomen.complète!J1091),"-",Nomen.complète!J1091)</f>
        <v>Flumenthal</v>
      </c>
    </row>
    <row r="1092" spans="1:3">
      <c r="A1092" s="17">
        <f>IF(ISBLANK(Nomen.complète!H1092),"",Nomen.complète!H1092)</f>
        <v>3292</v>
      </c>
      <c r="B1092" s="130">
        <f>IF(ISBLANK(Nomen.complète!I1092),"",Nomen.complète!I1092)</f>
        <v>14412</v>
      </c>
      <c r="C1092" s="18" t="str">
        <f>IF(ISBLANK(Nomen.complète!J1092),"-",Nomen.complète!J1092)</f>
        <v>Flums</v>
      </c>
    </row>
    <row r="1093" spans="1:3">
      <c r="A1093" s="17" t="str">
        <f>IF(ISBLANK(Nomen.complète!H1093),"",Nomen.complète!H1093)</f>
        <v/>
      </c>
      <c r="B1093" s="130">
        <f>IF(ISBLANK(Nomen.complète!I1093),"",Nomen.complète!I1093)</f>
        <v>16296</v>
      </c>
      <c r="C1093" s="18" t="str">
        <f>IF(ISBLANK(Nomen.complète!J1093),"-",Nomen.complète!J1093)</f>
        <v>Fluntern</v>
      </c>
    </row>
    <row r="1094" spans="1:3">
      <c r="A1094" s="17">
        <f>IF(ISBLANK(Nomen.complète!H1094),"",Nomen.complète!H1094)</f>
        <v>29</v>
      </c>
      <c r="B1094" s="130">
        <f>IF(ISBLANK(Nomen.complète!I1094),"",Nomen.complète!I1094)</f>
        <v>11935</v>
      </c>
      <c r="C1094" s="18" t="str">
        <f>IF(ISBLANK(Nomen.complète!J1094),"-",Nomen.complète!J1094)</f>
        <v>Flurlingen</v>
      </c>
    </row>
    <row r="1095" spans="1:3">
      <c r="A1095" s="17">
        <f>IF(ISBLANK(Nomen.complète!H1095),"",Nomen.complète!H1095)</f>
        <v>3951</v>
      </c>
      <c r="B1095" s="130">
        <f>IF(ISBLANK(Nomen.complète!I1095),"",Nomen.complète!I1095)</f>
        <v>16032</v>
      </c>
      <c r="C1095" s="18" t="str">
        <f>IF(ISBLANK(Nomen.complète!J1095),"-",Nomen.complète!J1095)</f>
        <v>Fläsch</v>
      </c>
    </row>
    <row r="1096" spans="1:3">
      <c r="A1096" s="17">
        <f>IF(ISBLANK(Nomen.complète!H1096),"",Nomen.complète!H1096)</f>
        <v>1207</v>
      </c>
      <c r="B1096" s="130">
        <f>IF(ISBLANK(Nomen.complète!I1096),"",Nomen.complète!I1096)</f>
        <v>11940</v>
      </c>
      <c r="C1096" s="18" t="str">
        <f>IF(ISBLANK(Nomen.complète!J1096),"-",Nomen.complète!J1096)</f>
        <v>Flüelen</v>
      </c>
    </row>
    <row r="1097" spans="1:3">
      <c r="A1097" s="17">
        <f>IF(ISBLANK(Nomen.complète!H1097),"",Nomen.complète!H1097)</f>
        <v>1004</v>
      </c>
      <c r="B1097" s="130">
        <f>IF(ISBLANK(Nomen.complète!I1097),"",Nomen.complète!I1097)</f>
        <v>15543</v>
      </c>
      <c r="C1097" s="18" t="str">
        <f>IF(ISBLANK(Nomen.complète!J1097),"-",Nomen.complète!J1097)</f>
        <v>Flühli</v>
      </c>
    </row>
    <row r="1098" spans="1:3">
      <c r="A1098" s="17" t="str">
        <f>IF(ISBLANK(Nomen.complète!H1098),"",Nomen.complète!H1098)</f>
        <v/>
      </c>
      <c r="B1098" s="130">
        <f>IF(ISBLANK(Nomen.complète!I1098),"",Nomen.complète!I1098)</f>
        <v>11921</v>
      </c>
      <c r="C1098" s="18" t="str">
        <f>IF(ISBLANK(Nomen.complète!J1098),"-",Nomen.complète!J1098)</f>
        <v>Font</v>
      </c>
    </row>
    <row r="1099" spans="1:3">
      <c r="A1099" s="17" t="str">
        <f>IF(ISBLANK(Nomen.complète!H1099),"",Nomen.complète!H1099)</f>
        <v/>
      </c>
      <c r="B1099" s="130">
        <f>IF(ISBLANK(Nomen.complète!I1099),"",Nomen.complète!I1099)</f>
        <v>11945</v>
      </c>
      <c r="C1099" s="18" t="str">
        <f>IF(ISBLANK(Nomen.complète!J1099),"-",Nomen.complète!J1099)</f>
        <v>Fontainemelon</v>
      </c>
    </row>
    <row r="1100" spans="1:3">
      <c r="A1100" s="17" t="str">
        <f>IF(ISBLANK(Nomen.complète!H1100),"",Nomen.complète!H1100)</f>
        <v/>
      </c>
      <c r="B1100" s="130">
        <f>IF(ISBLANK(Nomen.complète!I1100),"",Nomen.complète!I1100)</f>
        <v>11931</v>
      </c>
      <c r="C1100" s="18" t="str">
        <f>IF(ISBLANK(Nomen.complète!J1100),"-",Nomen.complète!J1100)</f>
        <v>Fontaines (NE)</v>
      </c>
    </row>
    <row r="1101" spans="1:3">
      <c r="A1101" s="17">
        <f>IF(ISBLANK(Nomen.complète!H1101),"",Nomen.complète!H1101)</f>
        <v>5557</v>
      </c>
      <c r="B1101" s="130">
        <f>IF(ISBLANK(Nomen.complète!I1101),"",Nomen.complète!I1101)</f>
        <v>14751</v>
      </c>
      <c r="C1101" s="18" t="str">
        <f>IF(ISBLANK(Nomen.complète!J1101),"-",Nomen.complète!J1101)</f>
        <v>Fontaines-sur-Grandson</v>
      </c>
    </row>
    <row r="1102" spans="1:3">
      <c r="A1102" s="17" t="str">
        <f>IF(ISBLANK(Nomen.complète!H1102),"",Nomen.complète!H1102)</f>
        <v/>
      </c>
      <c r="B1102" s="130">
        <f>IF(ISBLANK(Nomen.complète!I1102),"",Nomen.complète!I1102)</f>
        <v>11928</v>
      </c>
      <c r="C1102" s="18" t="str">
        <f>IF(ISBLANK(Nomen.complète!J1102),"-",Nomen.complète!J1102)</f>
        <v>Fontanezier</v>
      </c>
    </row>
    <row r="1103" spans="1:3">
      <c r="A1103" s="17">
        <f>IF(ISBLANK(Nomen.complète!H1103),"",Nomen.complète!H1103)</f>
        <v>6790</v>
      </c>
      <c r="B1103" s="130">
        <f>IF(ISBLANK(Nomen.complète!I1103),"",Nomen.complète!I1103)</f>
        <v>15626</v>
      </c>
      <c r="C1103" s="18" t="str">
        <f>IF(ISBLANK(Nomen.complète!J1103),"-",Nomen.complète!J1103)</f>
        <v>Fontenais</v>
      </c>
    </row>
    <row r="1104" spans="1:3">
      <c r="A1104" s="17" t="str">
        <f>IF(ISBLANK(Nomen.complète!H1104),"",Nomen.complète!H1104)</f>
        <v/>
      </c>
      <c r="B1104" s="130">
        <f>IF(ISBLANK(Nomen.complète!I1104),"",Nomen.complète!I1104)</f>
        <v>11926</v>
      </c>
      <c r="C1104" s="18" t="str">
        <f>IF(ISBLANK(Nomen.complète!J1104),"-",Nomen.complète!J1104)</f>
        <v>Forel (FR)</v>
      </c>
    </row>
    <row r="1105" spans="1:3">
      <c r="A1105" s="17">
        <f>IF(ISBLANK(Nomen.complète!H1105),"",Nomen.complète!H1105)</f>
        <v>5604</v>
      </c>
      <c r="B1105" s="130">
        <f>IF(ISBLANK(Nomen.complète!I1105),"",Nomen.complète!I1105)</f>
        <v>14753</v>
      </c>
      <c r="C1105" s="18" t="str">
        <f>IF(ISBLANK(Nomen.complète!J1105),"-",Nomen.complète!J1105)</f>
        <v>Forel (Lavaux)</v>
      </c>
    </row>
    <row r="1106" spans="1:3">
      <c r="A1106" s="17" t="str">
        <f>IF(ISBLANK(Nomen.complète!H1106),"",Nomen.complète!H1106)</f>
        <v/>
      </c>
      <c r="B1106" s="130">
        <f>IF(ISBLANK(Nomen.complète!I1106),"",Nomen.complète!I1106)</f>
        <v>11924</v>
      </c>
      <c r="C1106" s="18" t="str">
        <f>IF(ISBLANK(Nomen.complète!J1106),"-",Nomen.complète!J1106)</f>
        <v>Forel-sur-Lucens</v>
      </c>
    </row>
    <row r="1107" spans="1:3">
      <c r="A1107" s="17" t="str">
        <f>IF(ISBLANK(Nomen.complète!H1107),"",Nomen.complète!H1107)</f>
        <v/>
      </c>
      <c r="B1107" s="130">
        <f>IF(ISBLANK(Nomen.complète!I1107),"",Nomen.complète!I1107)</f>
        <v>11303</v>
      </c>
      <c r="C1107" s="18" t="str">
        <f>IF(ISBLANK(Nomen.complète!J1107),"-",Nomen.complète!J1107)</f>
        <v>Formangueires</v>
      </c>
    </row>
    <row r="1108" spans="1:3">
      <c r="A1108" s="17" t="str">
        <f>IF(ISBLANK(Nomen.complète!H1108),"",Nomen.complète!H1108)</f>
        <v/>
      </c>
      <c r="B1108" s="130">
        <f>IF(ISBLANK(Nomen.complète!I1108),"",Nomen.complète!I1108)</f>
        <v>11148</v>
      </c>
      <c r="C1108" s="18" t="str">
        <f>IF(ISBLANK(Nomen.complète!J1108),"-",Nomen.complète!J1108)</f>
        <v>Forst</v>
      </c>
    </row>
    <row r="1109" spans="1:3">
      <c r="A1109" s="17">
        <f>IF(ISBLANK(Nomen.complète!H1109),"",Nomen.complète!H1109)</f>
        <v>948</v>
      </c>
      <c r="B1109" s="130">
        <f>IF(ISBLANK(Nomen.complète!I1109),"",Nomen.complète!I1109)</f>
        <v>15345</v>
      </c>
      <c r="C1109" s="18" t="str">
        <f>IF(ISBLANK(Nomen.complète!J1109),"-",Nomen.complète!J1109)</f>
        <v>Forst-Längenbühl</v>
      </c>
    </row>
    <row r="1110" spans="1:3">
      <c r="A1110" s="17">
        <f>IF(ISBLANK(Nomen.complète!H1110),"",Nomen.complète!H1110)</f>
        <v>5717</v>
      </c>
      <c r="B1110" s="130">
        <f>IF(ISBLANK(Nomen.complète!I1110),"",Nomen.complète!I1110)</f>
        <v>14750</v>
      </c>
      <c r="C1110" s="18" t="str">
        <f>IF(ISBLANK(Nomen.complète!J1110),"-",Nomen.complète!J1110)</f>
        <v>Founex</v>
      </c>
    </row>
    <row r="1111" spans="1:3">
      <c r="A1111" s="17" t="str">
        <f>IF(ISBLANK(Nomen.complète!H1111),"",Nomen.complète!H1111)</f>
        <v/>
      </c>
      <c r="B1111" s="130">
        <f>IF(ISBLANK(Nomen.complète!I1111),"",Nomen.complète!I1111)</f>
        <v>11934</v>
      </c>
      <c r="C1111" s="18" t="str">
        <f>IF(ISBLANK(Nomen.complète!J1111),"-",Nomen.complète!J1111)</f>
        <v>Franex</v>
      </c>
    </row>
    <row r="1112" spans="1:3">
      <c r="A1112" s="17" t="str">
        <f>IF(ISBLANK(Nomen.complète!H1112),"",Nomen.complète!H1112)</f>
        <v/>
      </c>
      <c r="B1112" s="130">
        <f>IF(ISBLANK(Nomen.complète!I1112),"",Nomen.complète!I1112)</f>
        <v>11968</v>
      </c>
      <c r="C1112" s="18" t="str">
        <f>IF(ISBLANK(Nomen.complète!J1112),"-",Nomen.complète!J1112)</f>
        <v>Frasco</v>
      </c>
    </row>
    <row r="1113" spans="1:3">
      <c r="A1113" s="17" t="str">
        <f>IF(ISBLANK(Nomen.complète!H1113),"",Nomen.complète!H1113)</f>
        <v/>
      </c>
      <c r="B1113" s="130">
        <f>IF(ISBLANK(Nomen.complète!I1113),"",Nomen.complète!I1113)</f>
        <v>11966</v>
      </c>
      <c r="C1113" s="18" t="str">
        <f>IF(ISBLANK(Nomen.complète!J1113),"-",Nomen.complète!J1113)</f>
        <v>Frasnacht</v>
      </c>
    </row>
    <row r="1114" spans="1:3">
      <c r="A1114" s="17" t="str">
        <f>IF(ISBLANK(Nomen.complète!H1114),"",Nomen.complète!H1114)</f>
        <v/>
      </c>
      <c r="B1114" s="130">
        <f>IF(ISBLANK(Nomen.complète!I1114),"",Nomen.complète!I1114)</f>
        <v>11965</v>
      </c>
      <c r="C1114" s="18" t="str">
        <f>IF(ISBLANK(Nomen.complète!J1114),"-",Nomen.complète!J1114)</f>
        <v>Frasses</v>
      </c>
    </row>
    <row r="1115" spans="1:3">
      <c r="A1115" s="17">
        <f>IF(ISBLANK(Nomen.complète!H1115),"",Nomen.complète!H1115)</f>
        <v>538</v>
      </c>
      <c r="B1115" s="130">
        <f>IF(ISBLANK(Nomen.complète!I1115),"",Nomen.complète!I1115)</f>
        <v>15633</v>
      </c>
      <c r="C1115" s="18" t="str">
        <f>IF(ISBLANK(Nomen.complète!J1115),"-",Nomen.complète!J1115)</f>
        <v>Fraubrunnen</v>
      </c>
    </row>
    <row r="1116" spans="1:3">
      <c r="A1116" s="17">
        <f>IF(ISBLANK(Nomen.complète!H1116),"",Nomen.complète!H1116)</f>
        <v>4566</v>
      </c>
      <c r="B1116" s="130">
        <f>IF(ISBLANK(Nomen.complète!I1116),"",Nomen.complète!I1116)</f>
        <v>15458</v>
      </c>
      <c r="C1116" s="18" t="str">
        <f>IF(ISBLANK(Nomen.complète!J1116),"-",Nomen.complète!J1116)</f>
        <v>Frauenfeld</v>
      </c>
    </row>
    <row r="1117" spans="1:3">
      <c r="A1117" s="17">
        <f>IF(ISBLANK(Nomen.complète!H1117),"",Nomen.complète!H1117)</f>
        <v>663</v>
      </c>
      <c r="B1117" s="130">
        <f>IF(ISBLANK(Nomen.complète!I1117),"",Nomen.complète!I1117)</f>
        <v>15197</v>
      </c>
      <c r="C1117" s="18" t="str">
        <f>IF(ISBLANK(Nomen.complète!J1117),"-",Nomen.complète!J1117)</f>
        <v>Frauenkappelen</v>
      </c>
    </row>
    <row r="1118" spans="1:3">
      <c r="A1118" s="17" t="str">
        <f>IF(ISBLANK(Nomen.complète!H1118),"",Nomen.complète!H1118)</f>
        <v/>
      </c>
      <c r="B1118" s="130">
        <f>IF(ISBLANK(Nomen.complète!I1118),"",Nomen.complète!I1118)</f>
        <v>11034</v>
      </c>
      <c r="C1118" s="18" t="str">
        <f>IF(ISBLANK(Nomen.complète!J1118),"-",Nomen.complète!J1118)</f>
        <v>Fregiécourt</v>
      </c>
    </row>
    <row r="1119" spans="1:3">
      <c r="A1119" s="17">
        <f>IF(ISBLANK(Nomen.complète!H1119),"",Nomen.complète!H1119)</f>
        <v>1322</v>
      </c>
      <c r="B1119" s="130">
        <f>IF(ISBLANK(Nomen.complète!I1119),"",Nomen.complète!I1119)</f>
        <v>11961</v>
      </c>
      <c r="C1119" s="18" t="str">
        <f>IF(ISBLANK(Nomen.complète!J1119),"-",Nomen.complète!J1119)</f>
        <v>Freienbach</v>
      </c>
    </row>
    <row r="1120" spans="1:3">
      <c r="A1120" s="17" t="str">
        <f>IF(ISBLANK(Nomen.complète!H1120),"",Nomen.complète!H1120)</f>
        <v/>
      </c>
      <c r="B1120" s="130">
        <f>IF(ISBLANK(Nomen.complète!I1120),"",Nomen.complète!I1120)</f>
        <v>16579</v>
      </c>
      <c r="C1120" s="18" t="str">
        <f>IF(ISBLANK(Nomen.complète!J1120),"-",Nomen.complète!J1120)</f>
        <v>Freienstein</v>
      </c>
    </row>
    <row r="1121" spans="1:3">
      <c r="A1121" s="17">
        <f>IF(ISBLANK(Nomen.complète!H1121),"",Nomen.complète!H1121)</f>
        <v>57</v>
      </c>
      <c r="B1121" s="130">
        <f>IF(ISBLANK(Nomen.complète!I1121),"",Nomen.complète!I1121)</f>
        <v>11960</v>
      </c>
      <c r="C1121" s="18" t="str">
        <f>IF(ISBLANK(Nomen.complète!J1121),"-",Nomen.complète!J1121)</f>
        <v>Freienstein-Teufen</v>
      </c>
    </row>
    <row r="1122" spans="1:3">
      <c r="A1122" s="17">
        <f>IF(ISBLANK(Nomen.complète!H1122),"",Nomen.complète!H1122)</f>
        <v>4028</v>
      </c>
      <c r="B1122" s="130">
        <f>IF(ISBLANK(Nomen.complète!I1122),"",Nomen.complète!I1122)</f>
        <v>11946</v>
      </c>
      <c r="C1122" s="18" t="str">
        <f>IF(ISBLANK(Nomen.complète!J1122),"-",Nomen.complète!J1122)</f>
        <v>Freienwil</v>
      </c>
    </row>
    <row r="1123" spans="1:3">
      <c r="A1123" s="17">
        <f>IF(ISBLANK(Nomen.complète!H1123),"",Nomen.complète!H1123)</f>
        <v>607</v>
      </c>
      <c r="B1123" s="130">
        <f>IF(ISBLANK(Nomen.complète!I1123),"",Nomen.complète!I1123)</f>
        <v>15172</v>
      </c>
      <c r="C1123" s="18" t="str">
        <f>IF(ISBLANK(Nomen.complète!J1123),"-",Nomen.complète!J1123)</f>
        <v>Freimettigen</v>
      </c>
    </row>
    <row r="1124" spans="1:3">
      <c r="A1124" s="17">
        <f>IF(ISBLANK(Nomen.complète!H1124),"",Nomen.complète!H1124)</f>
        <v>2824</v>
      </c>
      <c r="B1124" s="130">
        <f>IF(ISBLANK(Nomen.complète!I1124),"",Nomen.complète!I1124)</f>
        <v>13769</v>
      </c>
      <c r="C1124" s="18" t="str">
        <f>IF(ISBLANK(Nomen.complète!J1124),"-",Nomen.complète!J1124)</f>
        <v>Frenkendorf</v>
      </c>
    </row>
    <row r="1125" spans="1:3">
      <c r="A1125" s="17" t="str">
        <f>IF(ISBLANK(Nomen.complète!H1125),"",Nomen.complète!H1125)</f>
        <v/>
      </c>
      <c r="B1125" s="130">
        <f>IF(ISBLANK(Nomen.complète!I1125),"",Nomen.complète!I1125)</f>
        <v>11955</v>
      </c>
      <c r="C1125" s="18" t="str">
        <f>IF(ISBLANK(Nomen.complète!J1125),"-",Nomen.complète!J1125)</f>
        <v>Fresens</v>
      </c>
    </row>
    <row r="1126" spans="1:3">
      <c r="A1126" s="17">
        <f>IF(ISBLANK(Nomen.complète!H1126),"",Nomen.complète!H1126)</f>
        <v>2196</v>
      </c>
      <c r="B1126" s="130">
        <f>IF(ISBLANK(Nomen.complète!I1126),"",Nomen.complète!I1126)</f>
        <v>11954</v>
      </c>
      <c r="C1126" s="18" t="str">
        <f>IF(ISBLANK(Nomen.complète!J1126),"-",Nomen.complète!J1126)</f>
        <v>Fribourg</v>
      </c>
    </row>
    <row r="1127" spans="1:3">
      <c r="A1127" s="17">
        <f>IF(ISBLANK(Nomen.complète!H1127),"",Nomen.complète!H1127)</f>
        <v>4163</v>
      </c>
      <c r="B1127" s="130">
        <f>IF(ISBLANK(Nomen.complète!I1127),"",Nomen.complète!I1127)</f>
        <v>11953</v>
      </c>
      <c r="C1127" s="18" t="str">
        <f>IF(ISBLANK(Nomen.complète!J1127),"-",Nomen.complète!J1127)</f>
        <v>Frick</v>
      </c>
    </row>
    <row r="1128" spans="1:3">
      <c r="A1128" s="17" t="str">
        <f>IF(ISBLANK(Nomen.complète!H1128),"",Nomen.complète!H1128)</f>
        <v/>
      </c>
      <c r="B1128" s="130">
        <f>IF(ISBLANK(Nomen.complète!I1128),"",Nomen.complète!I1128)</f>
        <v>11952</v>
      </c>
      <c r="C1128" s="18" t="str">
        <f>IF(ISBLANK(Nomen.complète!J1128),"-",Nomen.complète!J1128)</f>
        <v>Friltschen</v>
      </c>
    </row>
    <row r="1129" spans="1:3">
      <c r="A1129" s="17">
        <f>IF(ISBLANK(Nomen.complète!H1129),"",Nomen.complète!H1129)</f>
        <v>5523</v>
      </c>
      <c r="B1129" s="130">
        <f>IF(ISBLANK(Nomen.complète!I1129),"",Nomen.complète!I1129)</f>
        <v>14748</v>
      </c>
      <c r="C1129" s="18" t="str">
        <f>IF(ISBLANK(Nomen.complète!J1129),"-",Nomen.complète!J1129)</f>
        <v>Froideville</v>
      </c>
    </row>
    <row r="1130" spans="1:3">
      <c r="A1130" s="17" t="str">
        <f>IF(ISBLANK(Nomen.complète!H1130),"",Nomen.complète!H1130)</f>
        <v/>
      </c>
      <c r="B1130" s="130">
        <f>IF(ISBLANK(Nomen.complète!I1130),"",Nomen.complète!I1130)</f>
        <v>11372</v>
      </c>
      <c r="C1130" s="18" t="str">
        <f>IF(ISBLANK(Nomen.complète!J1130),"-",Nomen.complète!J1130)</f>
        <v>Fruthwilen</v>
      </c>
    </row>
    <row r="1131" spans="1:3">
      <c r="A1131" s="17">
        <f>IF(ISBLANK(Nomen.complète!H1131),"",Nomen.complète!H1131)</f>
        <v>563</v>
      </c>
      <c r="B1131" s="130">
        <f>IF(ISBLANK(Nomen.complète!I1131),"",Nomen.complète!I1131)</f>
        <v>15139</v>
      </c>
      <c r="C1131" s="18" t="str">
        <f>IF(ISBLANK(Nomen.complète!J1131),"-",Nomen.complète!J1131)</f>
        <v>Frutigen</v>
      </c>
    </row>
    <row r="1132" spans="1:3">
      <c r="A1132" s="17">
        <f>IF(ISBLANK(Nomen.complète!H1132),"",Nomen.complète!H1132)</f>
        <v>2258</v>
      </c>
      <c r="B1132" s="130">
        <f>IF(ISBLANK(Nomen.complète!I1132),"",Nomen.complète!I1132)</f>
        <v>11969</v>
      </c>
      <c r="C1132" s="18" t="str">
        <f>IF(ISBLANK(Nomen.complète!J1132),"-",Nomen.complète!J1132)</f>
        <v>Fräschels</v>
      </c>
    </row>
    <row r="1133" spans="1:3">
      <c r="A1133" s="17" t="str">
        <f>IF(ISBLANK(Nomen.complète!H1133),"",Nomen.complète!H1133)</f>
        <v/>
      </c>
      <c r="B1133" s="130">
        <f>IF(ISBLANK(Nomen.complète!I1133),"",Nomen.complète!I1133)</f>
        <v>10140</v>
      </c>
      <c r="C1133" s="18" t="str">
        <f>IF(ISBLANK(Nomen.complète!J1133),"-",Nomen.complète!J1133)</f>
        <v>Ftan</v>
      </c>
    </row>
    <row r="1134" spans="1:3">
      <c r="A1134" s="17" t="str">
        <f>IF(ISBLANK(Nomen.complète!H1134),"",Nomen.complète!H1134)</f>
        <v/>
      </c>
      <c r="B1134" s="130">
        <f>IF(ISBLANK(Nomen.complète!I1134),"",Nomen.complète!I1134)</f>
        <v>11322</v>
      </c>
      <c r="C1134" s="18" t="str">
        <f>IF(ISBLANK(Nomen.complète!J1134),"-",Nomen.complète!J1134)</f>
        <v>Fuldera</v>
      </c>
    </row>
    <row r="1135" spans="1:3">
      <c r="A1135" s="17">
        <f>IF(ISBLANK(Nomen.complète!H1135),"",Nomen.complète!H1135)</f>
        <v>2575</v>
      </c>
      <c r="B1135" s="130">
        <f>IF(ISBLANK(Nomen.complète!I1135),"",Nomen.complète!I1135)</f>
        <v>12092</v>
      </c>
      <c r="C1135" s="18" t="str">
        <f>IF(ISBLANK(Nomen.complète!J1135),"-",Nomen.complète!J1135)</f>
        <v>Fulenbach</v>
      </c>
    </row>
    <row r="1136" spans="1:3">
      <c r="A1136" s="17">
        <f>IF(ISBLANK(Nomen.complète!H1136),"",Nomen.complète!H1136)</f>
        <v>4307</v>
      </c>
      <c r="B1136" s="130">
        <f>IF(ISBLANK(Nomen.complète!I1136),"",Nomen.complète!I1136)</f>
        <v>12091</v>
      </c>
      <c r="C1136" s="18" t="str">
        <f>IF(ISBLANK(Nomen.complète!J1136),"-",Nomen.complète!J1136)</f>
        <v>Full-Reuenthal</v>
      </c>
    </row>
    <row r="1137" spans="1:3">
      <c r="A1137" s="17">
        <f>IF(ISBLANK(Nomen.complète!H1137),"",Nomen.complète!H1137)</f>
        <v>6133</v>
      </c>
      <c r="B1137" s="130">
        <f>IF(ISBLANK(Nomen.complète!I1137),"",Nomen.complète!I1137)</f>
        <v>12089</v>
      </c>
      <c r="C1137" s="18" t="str">
        <f>IF(ISBLANK(Nomen.complète!J1137),"-",Nomen.complète!J1137)</f>
        <v>Fully</v>
      </c>
    </row>
    <row r="1138" spans="1:3">
      <c r="A1138" s="17">
        <f>IF(ISBLANK(Nomen.complète!H1138),"",Nomen.complète!H1138)</f>
        <v>3862</v>
      </c>
      <c r="B1138" s="130">
        <f>IF(ISBLANK(Nomen.complète!I1138),"",Nomen.complète!I1138)</f>
        <v>16023</v>
      </c>
      <c r="C1138" s="18" t="str">
        <f>IF(ISBLANK(Nomen.complète!J1138),"-",Nomen.complète!J1138)</f>
        <v>Furna</v>
      </c>
    </row>
    <row r="1139" spans="1:3">
      <c r="A1139" s="17" t="str">
        <f>IF(ISBLANK(Nomen.complète!H1139),"",Nomen.complète!H1139)</f>
        <v/>
      </c>
      <c r="B1139" s="130">
        <f>IF(ISBLANK(Nomen.complète!I1139),"",Nomen.complète!I1139)</f>
        <v>16511</v>
      </c>
      <c r="C1139" s="18" t="str">
        <f>IF(ISBLANK(Nomen.complète!J1139),"-",Nomen.complète!J1139)</f>
        <v>Furth</v>
      </c>
    </row>
    <row r="1140" spans="1:3">
      <c r="A1140" s="17" t="str">
        <f>IF(ISBLANK(Nomen.complète!H1140),"",Nomen.complète!H1140)</f>
        <v/>
      </c>
      <c r="B1140" s="130">
        <f>IF(ISBLANK(Nomen.complète!I1140),"",Nomen.complète!I1140)</f>
        <v>12085</v>
      </c>
      <c r="C1140" s="18" t="str">
        <f>IF(ISBLANK(Nomen.complète!J1140),"-",Nomen.complète!J1140)</f>
        <v>Fusio</v>
      </c>
    </row>
    <row r="1141" spans="1:3">
      <c r="A1141" s="17" t="str">
        <f>IF(ISBLANK(Nomen.complète!H1141),"",Nomen.complète!H1141)</f>
        <v/>
      </c>
      <c r="B1141" s="130">
        <f>IF(ISBLANK(Nomen.complète!I1141),"",Nomen.complète!I1141)</f>
        <v>11377</v>
      </c>
      <c r="C1141" s="18" t="str">
        <f>IF(ISBLANK(Nomen.complète!J1141),"-",Nomen.complète!J1141)</f>
        <v>Fuyens</v>
      </c>
    </row>
    <row r="1142" spans="1:3">
      <c r="A1142" s="17">
        <f>IF(ISBLANK(Nomen.complète!H1142),"",Nomen.complète!H1142)</f>
        <v>193</v>
      </c>
      <c r="B1142" s="130">
        <f>IF(ISBLANK(Nomen.complète!I1142),"",Nomen.complète!I1142)</f>
        <v>12248</v>
      </c>
      <c r="C1142" s="18" t="str">
        <f>IF(ISBLANK(Nomen.complète!J1142),"-",Nomen.complète!J1142)</f>
        <v>Fällanden</v>
      </c>
    </row>
    <row r="1143" spans="1:3">
      <c r="A1143" s="17">
        <f>IF(ISBLANK(Nomen.complète!H1143),"",Nomen.complète!H1143)</f>
        <v>5427</v>
      </c>
      <c r="B1143" s="130">
        <f>IF(ISBLANK(Nomen.complète!I1143),"",Nomen.complète!I1143)</f>
        <v>14743</v>
      </c>
      <c r="C1143" s="18" t="str">
        <f>IF(ISBLANK(Nomen.complète!J1143),"-",Nomen.complète!J1143)</f>
        <v>Féchy</v>
      </c>
    </row>
    <row r="1144" spans="1:3">
      <c r="A1144" s="17">
        <f>IF(ISBLANK(Nomen.complète!H1144),"",Nomen.complète!H1144)</f>
        <v>2016</v>
      </c>
      <c r="B1144" s="130">
        <f>IF(ISBLANK(Nomen.complète!I1144),"",Nomen.complète!I1144)</f>
        <v>11974</v>
      </c>
      <c r="C1144" s="18" t="str">
        <f>IF(ISBLANK(Nomen.complète!J1144),"-",Nomen.complète!J1144)</f>
        <v>Fétigny</v>
      </c>
    </row>
    <row r="1145" spans="1:3">
      <c r="A1145" s="17">
        <f>IF(ISBLANK(Nomen.complète!H1145),"",Nomen.complète!H1145)</f>
        <v>2825</v>
      </c>
      <c r="B1145" s="130">
        <f>IF(ISBLANK(Nomen.complète!I1145),"",Nomen.complète!I1145)</f>
        <v>13770</v>
      </c>
      <c r="C1145" s="18" t="str">
        <f>IF(ISBLANK(Nomen.complète!J1145),"-",Nomen.complète!J1145)</f>
        <v>Füllinsdorf</v>
      </c>
    </row>
    <row r="1146" spans="1:3">
      <c r="A1146" s="17">
        <f>IF(ISBLANK(Nomen.complète!H1146),"",Nomen.complète!H1146)</f>
        <v>3633</v>
      </c>
      <c r="B1146" s="130">
        <f>IF(ISBLANK(Nomen.complète!I1146),"",Nomen.complète!I1146)</f>
        <v>15975</v>
      </c>
      <c r="C1146" s="18" t="str">
        <f>IF(ISBLANK(Nomen.complète!J1146),"-",Nomen.complète!J1146)</f>
        <v>Fürstenau</v>
      </c>
    </row>
    <row r="1147" spans="1:3">
      <c r="A1147" s="17">
        <f>IF(ISBLANK(Nomen.complète!H1147),"",Nomen.complète!H1147)</f>
        <v>4571</v>
      </c>
      <c r="B1147" s="130">
        <f>IF(ISBLANK(Nomen.complète!I1147),"",Nomen.complète!I1147)</f>
        <v>15457</v>
      </c>
      <c r="C1147" s="18" t="str">
        <f>IF(ISBLANK(Nomen.complète!J1147),"-",Nomen.complète!J1147)</f>
        <v>Gachnang</v>
      </c>
    </row>
    <row r="1148" spans="1:3">
      <c r="A1148" s="17" t="str">
        <f>IF(ISBLANK(Nomen.complète!H1148),"",Nomen.complète!H1148)</f>
        <v/>
      </c>
      <c r="B1148" s="130">
        <f>IF(ISBLANK(Nomen.complète!I1148),"",Nomen.complète!I1148)</f>
        <v>10979</v>
      </c>
      <c r="C1148" s="18" t="str">
        <f>IF(ISBLANK(Nomen.complète!J1148),"-",Nomen.complète!J1148)</f>
        <v>Gadmen</v>
      </c>
    </row>
    <row r="1149" spans="1:3">
      <c r="A1149" s="17">
        <f>IF(ISBLANK(Nomen.complète!H1149),"",Nomen.complète!H1149)</f>
        <v>3022</v>
      </c>
      <c r="B1149" s="130">
        <f>IF(ISBLANK(Nomen.complète!I1149),"",Nomen.complète!I1149)</f>
        <v>12077</v>
      </c>
      <c r="C1149" s="18" t="str">
        <f>IF(ISBLANK(Nomen.complète!J1149),"-",Nomen.complète!J1149)</f>
        <v>Gais</v>
      </c>
    </row>
    <row r="1150" spans="1:3">
      <c r="A1150" s="17">
        <f>IF(ISBLANK(Nomen.complète!H1150),"",Nomen.complète!H1150)</f>
        <v>3442</v>
      </c>
      <c r="B1150" s="130">
        <f>IF(ISBLANK(Nomen.complète!I1150),"",Nomen.complète!I1150)</f>
        <v>14465</v>
      </c>
      <c r="C1150" s="18" t="str">
        <f>IF(ISBLANK(Nomen.complète!J1150),"-",Nomen.complète!J1150)</f>
        <v>Gaiserwald</v>
      </c>
    </row>
    <row r="1151" spans="1:3">
      <c r="A1151" s="17">
        <f>IF(ISBLANK(Nomen.complète!H1151),"",Nomen.complète!H1151)</f>
        <v>1342</v>
      </c>
      <c r="B1151" s="130">
        <f>IF(ISBLANK(Nomen.complète!I1151),"",Nomen.complète!I1151)</f>
        <v>12075</v>
      </c>
      <c r="C1151" s="18" t="str">
        <f>IF(ISBLANK(Nomen.complète!J1151),"-",Nomen.complète!J1151)</f>
        <v>Galgenen</v>
      </c>
    </row>
    <row r="1152" spans="1:3">
      <c r="A1152" s="17" t="str">
        <f>IF(ISBLANK(Nomen.complète!H1152),"",Nomen.complète!H1152)</f>
        <v/>
      </c>
      <c r="B1152" s="130">
        <f>IF(ISBLANK(Nomen.complète!I1152),"",Nomen.complète!I1152)</f>
        <v>12074</v>
      </c>
      <c r="C1152" s="18" t="str">
        <f>IF(ISBLANK(Nomen.complète!J1152),"-",Nomen.complète!J1152)</f>
        <v>Gallenkirch</v>
      </c>
    </row>
    <row r="1153" spans="1:3">
      <c r="A1153" s="17" t="str">
        <f>IF(ISBLANK(Nomen.complète!H1153),"",Nomen.complète!H1153)</f>
        <v/>
      </c>
      <c r="B1153" s="130">
        <f>IF(ISBLANK(Nomen.complète!I1153),"",Nomen.complète!I1153)</f>
        <v>12107</v>
      </c>
      <c r="C1153" s="18" t="str">
        <f>IF(ISBLANK(Nomen.complète!J1153),"-",Nomen.complète!J1153)</f>
        <v>Galmiz</v>
      </c>
    </row>
    <row r="1154" spans="1:3">
      <c r="A1154" s="17">
        <f>IF(ISBLANK(Nomen.complète!H1154),"",Nomen.complète!H1154)</f>
        <v>494</v>
      </c>
      <c r="B1154" s="130">
        <f>IF(ISBLANK(Nomen.complète!I1154),"",Nomen.complète!I1154)</f>
        <v>15103</v>
      </c>
      <c r="C1154" s="18" t="str">
        <f>IF(ISBLANK(Nomen.complète!J1154),"-",Nomen.complète!J1154)</f>
        <v>Gals</v>
      </c>
    </row>
    <row r="1155" spans="1:3">
      <c r="A1155" s="17">
        <f>IF(ISBLANK(Nomen.complète!H1155),"",Nomen.complète!H1155)</f>
        <v>5398</v>
      </c>
      <c r="B1155" s="130">
        <f>IF(ISBLANK(Nomen.complète!I1155),"",Nomen.complète!I1155)</f>
        <v>15391</v>
      </c>
      <c r="C1155" s="18" t="str">
        <f>IF(ISBLANK(Nomen.complète!J1155),"-",Nomen.complète!J1155)</f>
        <v>Gambarogno</v>
      </c>
    </row>
    <row r="1156" spans="1:3">
      <c r="A1156" s="17" t="str">
        <f>IF(ISBLANK(Nomen.complète!H1156),"",Nomen.complète!H1156)</f>
        <v/>
      </c>
      <c r="B1156" s="130">
        <f>IF(ISBLANK(Nomen.complète!I1156),"",Nomen.complète!I1156)</f>
        <v>12082</v>
      </c>
      <c r="C1156" s="18" t="str">
        <f>IF(ISBLANK(Nomen.complète!J1156),"-",Nomen.complète!J1156)</f>
        <v>Gampel</v>
      </c>
    </row>
    <row r="1157" spans="1:3">
      <c r="A1157" s="17">
        <f>IF(ISBLANK(Nomen.complète!H1157),"",Nomen.complète!H1157)</f>
        <v>6118</v>
      </c>
      <c r="B1157" s="130">
        <f>IF(ISBLANK(Nomen.complète!I1157),"",Nomen.complète!I1157)</f>
        <v>14959</v>
      </c>
      <c r="C1157" s="18" t="str">
        <f>IF(ISBLANK(Nomen.complète!J1157),"-",Nomen.complète!J1157)</f>
        <v>Gampel-Bratsch</v>
      </c>
    </row>
    <row r="1158" spans="1:3">
      <c r="A1158" s="17">
        <f>IF(ISBLANK(Nomen.complète!H1158),"",Nomen.complète!H1158)</f>
        <v>495</v>
      </c>
      <c r="B1158" s="130">
        <f>IF(ISBLANK(Nomen.complète!I1158),"",Nomen.complète!I1158)</f>
        <v>15104</v>
      </c>
      <c r="C1158" s="18" t="str">
        <f>IF(ISBLANK(Nomen.complète!J1158),"-",Nomen.complète!J1158)</f>
        <v>Gampelen</v>
      </c>
    </row>
    <row r="1159" spans="1:3">
      <c r="A1159" s="17">
        <f>IF(ISBLANK(Nomen.complète!H1159),"",Nomen.complète!H1159)</f>
        <v>3272</v>
      </c>
      <c r="B1159" s="130">
        <f>IF(ISBLANK(Nomen.complète!I1159),"",Nomen.complète!I1159)</f>
        <v>14406</v>
      </c>
      <c r="C1159" s="18" t="str">
        <f>IF(ISBLANK(Nomen.complète!J1159),"-",Nomen.complète!J1159)</f>
        <v>Gams</v>
      </c>
    </row>
    <row r="1160" spans="1:3">
      <c r="A1160" s="17" t="str">
        <f>IF(ISBLANK(Nomen.complète!H1160),"",Nomen.complète!H1160)</f>
        <v/>
      </c>
      <c r="B1160" s="130">
        <f>IF(ISBLANK(Nomen.complète!I1160),"",Nomen.complète!I1160)</f>
        <v>12117</v>
      </c>
      <c r="C1160" s="18" t="str">
        <f>IF(ISBLANK(Nomen.complète!J1160),"-",Nomen.complète!J1160)</f>
        <v>Gandria</v>
      </c>
    </row>
    <row r="1161" spans="1:3">
      <c r="A1161" s="17">
        <f>IF(ISBLANK(Nomen.complète!H1161),"",Nomen.complète!H1161)</f>
        <v>4164</v>
      </c>
      <c r="B1161" s="130">
        <f>IF(ISBLANK(Nomen.complète!I1161),"",Nomen.complète!I1161)</f>
        <v>12114</v>
      </c>
      <c r="C1161" s="18" t="str">
        <f>IF(ISBLANK(Nomen.complète!J1161),"-",Nomen.complète!J1161)</f>
        <v>Gansingen</v>
      </c>
    </row>
    <row r="1162" spans="1:3">
      <c r="A1162" s="17" t="str">
        <f>IF(ISBLANK(Nomen.complète!H1162),"",Nomen.complète!H1162)</f>
        <v/>
      </c>
      <c r="B1162" s="130">
        <f>IF(ISBLANK(Nomen.complète!I1162),"",Nomen.complète!I1162)</f>
        <v>10002</v>
      </c>
      <c r="C1162" s="18" t="str">
        <f>IF(ISBLANK(Nomen.complète!J1162),"-",Nomen.complète!J1162)</f>
        <v>Ganterschwil</v>
      </c>
    </row>
    <row r="1163" spans="1:3">
      <c r="A1163" s="17" t="str">
        <f>IF(ISBLANK(Nomen.complète!H1163),"",Nomen.complète!H1163)</f>
        <v/>
      </c>
      <c r="B1163" s="130">
        <f>IF(ISBLANK(Nomen.complète!I1163),"",Nomen.complète!I1163)</f>
        <v>16194</v>
      </c>
      <c r="C1163" s="18" t="str">
        <f>IF(ISBLANK(Nomen.complète!J1163),"-",Nomen.complète!J1163)</f>
        <v>Gasenried</v>
      </c>
    </row>
    <row r="1164" spans="1:3">
      <c r="A1164" s="17">
        <f>IF(ISBLANK(Nomen.complète!H1164),"",Nomen.complète!H1164)</f>
        <v>4029</v>
      </c>
      <c r="B1164" s="130">
        <f>IF(ISBLANK(Nomen.complète!I1164),"",Nomen.complète!I1164)</f>
        <v>12110</v>
      </c>
      <c r="C1164" s="18" t="str">
        <f>IF(ISBLANK(Nomen.complète!J1164),"-",Nomen.complète!J1164)</f>
        <v>Gebenstorf</v>
      </c>
    </row>
    <row r="1165" spans="1:3">
      <c r="A1165" s="17" t="str">
        <f>IF(ISBLANK(Nomen.complète!H1165),"",Nomen.complète!H1165)</f>
        <v/>
      </c>
      <c r="B1165" s="130">
        <f>IF(ISBLANK(Nomen.complète!I1165),"",Nomen.complète!I1165)</f>
        <v>12108</v>
      </c>
      <c r="C1165" s="18" t="str">
        <f>IF(ISBLANK(Nomen.complète!J1165),"-",Nomen.complète!J1165)</f>
        <v>Gelfingen</v>
      </c>
    </row>
    <row r="1166" spans="1:3">
      <c r="A1166" s="17" t="str">
        <f>IF(ISBLANK(Nomen.complète!H1166),"",Nomen.complète!H1166)</f>
        <v/>
      </c>
      <c r="B1166" s="130">
        <f>IF(ISBLANK(Nomen.complète!I1166),"",Nomen.complète!I1166)</f>
        <v>11111</v>
      </c>
      <c r="C1166" s="18" t="str">
        <f>IF(ISBLANK(Nomen.complète!J1166),"-",Nomen.complète!J1166)</f>
        <v>Gelterfingen</v>
      </c>
    </row>
    <row r="1167" spans="1:3">
      <c r="A1167" s="17">
        <f>IF(ISBLANK(Nomen.complète!H1167),"",Nomen.complète!H1167)</f>
        <v>2846</v>
      </c>
      <c r="B1167" s="130">
        <f>IF(ISBLANK(Nomen.complète!I1167),"",Nomen.complète!I1167)</f>
        <v>13785</v>
      </c>
      <c r="C1167" s="18" t="str">
        <f>IF(ISBLANK(Nomen.complète!J1167),"-",Nomen.complète!J1167)</f>
        <v>Gelterkinden</v>
      </c>
    </row>
    <row r="1168" spans="1:3">
      <c r="A1168" s="17">
        <f>IF(ISBLANK(Nomen.complète!H1168),"",Nomen.complète!H1168)</f>
        <v>4232</v>
      </c>
      <c r="B1168" s="130">
        <f>IF(ISBLANK(Nomen.complète!I1168),"",Nomen.complète!I1168)</f>
        <v>12104</v>
      </c>
      <c r="C1168" s="18" t="str">
        <f>IF(ISBLANK(Nomen.complète!J1168),"-",Nomen.complète!J1168)</f>
        <v>Geltwil</v>
      </c>
    </row>
    <row r="1169" spans="1:3">
      <c r="A1169" s="17">
        <f>IF(ISBLANK(Nomen.complète!H1169),"",Nomen.complète!H1169)</f>
        <v>2474</v>
      </c>
      <c r="B1169" s="130">
        <f>IF(ISBLANK(Nomen.complète!I1169),"",Nomen.complète!I1169)</f>
        <v>12103</v>
      </c>
      <c r="C1169" s="18" t="str">
        <f>IF(ISBLANK(Nomen.complète!J1169),"-",Nomen.complète!J1169)</f>
        <v>Gempen</v>
      </c>
    </row>
    <row r="1170" spans="1:3">
      <c r="A1170" s="17" t="str">
        <f>IF(ISBLANK(Nomen.complète!H1170),"",Nomen.complète!H1170)</f>
        <v/>
      </c>
      <c r="B1170" s="130">
        <f>IF(ISBLANK(Nomen.complète!I1170),"",Nomen.complète!I1170)</f>
        <v>12102</v>
      </c>
      <c r="C1170" s="18" t="str">
        <f>IF(ISBLANK(Nomen.complète!J1170),"-",Nomen.complète!J1170)</f>
        <v>Gempenach</v>
      </c>
    </row>
    <row r="1171" spans="1:3">
      <c r="A1171" s="17" t="str">
        <f>IF(ISBLANK(Nomen.complète!H1171),"",Nomen.complète!H1171)</f>
        <v/>
      </c>
      <c r="B1171" s="130">
        <f>IF(ISBLANK(Nomen.complète!I1171),"",Nomen.complète!I1171)</f>
        <v>12100</v>
      </c>
      <c r="C1171" s="18" t="str">
        <f>IF(ISBLANK(Nomen.complète!J1171),"-",Nomen.complète!J1171)</f>
        <v>Genestrerio</v>
      </c>
    </row>
    <row r="1172" spans="1:3">
      <c r="A1172" s="17">
        <f>IF(ISBLANK(Nomen.complète!H1172),"",Nomen.complète!H1172)</f>
        <v>5718</v>
      </c>
      <c r="B1172" s="130">
        <f>IF(ISBLANK(Nomen.complète!I1172),"",Nomen.complète!I1172)</f>
        <v>14726</v>
      </c>
      <c r="C1172" s="18" t="str">
        <f>IF(ISBLANK(Nomen.complète!J1172),"-",Nomen.complète!J1172)</f>
        <v>Genolier</v>
      </c>
    </row>
    <row r="1173" spans="1:3">
      <c r="A1173" s="17">
        <f>IF(ISBLANK(Nomen.complète!H1173),"",Nomen.complète!H1173)</f>
        <v>6622</v>
      </c>
      <c r="B1173" s="130">
        <f>IF(ISBLANK(Nomen.complète!I1173),"",Nomen.complète!I1173)</f>
        <v>12097</v>
      </c>
      <c r="C1173" s="18" t="str">
        <f>IF(ISBLANK(Nomen.complète!J1173),"-",Nomen.complète!J1173)</f>
        <v>Genthod</v>
      </c>
    </row>
    <row r="1174" spans="1:3">
      <c r="A1174" s="17" t="str">
        <f>IF(ISBLANK(Nomen.complète!H1174),"",Nomen.complète!H1174)</f>
        <v/>
      </c>
      <c r="B1174" s="130">
        <f>IF(ISBLANK(Nomen.complète!I1174),"",Nomen.complète!I1174)</f>
        <v>12022</v>
      </c>
      <c r="C1174" s="18" t="str">
        <f>IF(ISBLANK(Nomen.complète!J1174),"-",Nomen.complète!J1174)</f>
        <v>Gentilino</v>
      </c>
    </row>
    <row r="1175" spans="1:3">
      <c r="A1175" s="17">
        <f>IF(ISBLANK(Nomen.complète!H1175),"",Nomen.complète!H1175)</f>
        <v>6621</v>
      </c>
      <c r="B1175" s="130">
        <f>IF(ISBLANK(Nomen.complète!I1175),"",Nomen.complète!I1175)</f>
        <v>12099</v>
      </c>
      <c r="C1175" s="18" t="str">
        <f>IF(ISBLANK(Nomen.complète!J1175),"-",Nomen.complète!J1175)</f>
        <v>Genève</v>
      </c>
    </row>
    <row r="1176" spans="1:3">
      <c r="A1176" s="17">
        <f>IF(ISBLANK(Nomen.complète!H1176),"",Nomen.complète!H1176)</f>
        <v>2519</v>
      </c>
      <c r="B1176" s="130">
        <f>IF(ISBLANK(Nomen.complète!I1176),"",Nomen.complète!I1176)</f>
        <v>13728</v>
      </c>
      <c r="C1176" s="18" t="str">
        <f>IF(ISBLANK(Nomen.complète!J1176),"-",Nomen.complète!J1176)</f>
        <v>Gerlafingen</v>
      </c>
    </row>
    <row r="1177" spans="1:3">
      <c r="A1177" s="17" t="str">
        <f>IF(ISBLANK(Nomen.complète!H1177),"",Nomen.complète!H1177)</f>
        <v/>
      </c>
      <c r="B1177" s="130">
        <f>IF(ISBLANK(Nomen.complète!I1177),"",Nomen.complète!I1177)</f>
        <v>11993</v>
      </c>
      <c r="C1177" s="18" t="str">
        <f>IF(ISBLANK(Nomen.complète!J1177),"-",Nomen.complète!J1177)</f>
        <v>Gerlikon</v>
      </c>
    </row>
    <row r="1178" spans="1:3">
      <c r="A1178" s="17">
        <f>IF(ISBLANK(Nomen.complète!H1178),"",Nomen.complète!H1178)</f>
        <v>244</v>
      </c>
      <c r="B1178" s="130">
        <f>IF(ISBLANK(Nomen.complète!I1178),"",Nomen.complète!I1178)</f>
        <v>13692</v>
      </c>
      <c r="C1178" s="18" t="str">
        <f>IF(ISBLANK(Nomen.complète!J1178),"-",Nomen.complète!J1178)</f>
        <v>Geroldswil</v>
      </c>
    </row>
    <row r="1179" spans="1:3">
      <c r="A1179" s="17" t="str">
        <f>IF(ISBLANK(Nomen.complète!H1179),"",Nomen.complète!H1179)</f>
        <v/>
      </c>
      <c r="B1179" s="130">
        <f>IF(ISBLANK(Nomen.complète!I1179),"",Nomen.complète!I1179)</f>
        <v>12037</v>
      </c>
      <c r="C1179" s="18" t="str">
        <f>IF(ISBLANK(Nomen.complète!J1179),"-",Nomen.complète!J1179)</f>
        <v>Gerra (Gambarogno)</v>
      </c>
    </row>
    <row r="1180" spans="1:3">
      <c r="A1180" s="17" t="str">
        <f>IF(ISBLANK(Nomen.complète!H1180),"",Nomen.complète!H1180)</f>
        <v/>
      </c>
      <c r="B1180" s="130">
        <f>IF(ISBLANK(Nomen.complète!I1180),"",Nomen.complète!I1180)</f>
        <v>12021</v>
      </c>
      <c r="C1180" s="18" t="str">
        <f>IF(ISBLANK(Nomen.complète!J1180),"-",Nomen.complète!J1180)</f>
        <v>Gerra (Verzasca)</v>
      </c>
    </row>
    <row r="1181" spans="1:3">
      <c r="A1181" s="17">
        <f>IF(ISBLANK(Nomen.complète!H1181),"",Nomen.complète!H1181)</f>
        <v>1311</v>
      </c>
      <c r="B1181" s="130">
        <f>IF(ISBLANK(Nomen.complète!I1181),"",Nomen.complète!I1181)</f>
        <v>12033</v>
      </c>
      <c r="C1181" s="18" t="str">
        <f>IF(ISBLANK(Nomen.complète!J1181),"-",Nomen.complète!J1181)</f>
        <v>Gersau</v>
      </c>
    </row>
    <row r="1182" spans="1:3">
      <c r="A1182" s="17">
        <f>IF(ISBLANK(Nomen.complète!H1182),"",Nomen.complète!H1182)</f>
        <v>866</v>
      </c>
      <c r="B1182" s="130">
        <f>IF(ISBLANK(Nomen.complète!I1182),"",Nomen.complète!I1182)</f>
        <v>15290</v>
      </c>
      <c r="C1182" s="18" t="str">
        <f>IF(ISBLANK(Nomen.complète!J1182),"-",Nomen.complète!J1182)</f>
        <v>Gerzensee</v>
      </c>
    </row>
    <row r="1183" spans="1:3">
      <c r="A1183" s="17" t="str">
        <f>IF(ISBLANK(Nomen.complète!H1183),"",Nomen.complète!H1183)</f>
        <v/>
      </c>
      <c r="B1183" s="130">
        <f>IF(ISBLANK(Nomen.complète!I1183),"",Nomen.complète!I1183)</f>
        <v>12031</v>
      </c>
      <c r="C1183" s="18" t="str">
        <f>IF(ISBLANK(Nomen.complète!J1183),"-",Nomen.complète!J1183)</f>
        <v>Geschinen</v>
      </c>
    </row>
    <row r="1184" spans="1:3">
      <c r="A1184" s="17" t="str">
        <f>IF(ISBLANK(Nomen.complète!H1184),"",Nomen.complète!H1184)</f>
        <v/>
      </c>
      <c r="B1184" s="130">
        <f>IF(ISBLANK(Nomen.complète!I1184),"",Nomen.complète!I1184)</f>
        <v>12030</v>
      </c>
      <c r="C1184" s="18" t="str">
        <f>IF(ISBLANK(Nomen.complète!J1184),"-",Nomen.complète!J1184)</f>
        <v>Gettnau</v>
      </c>
    </row>
    <row r="1185" spans="1:3">
      <c r="A1185" s="17">
        <f>IF(ISBLANK(Nomen.complète!H1185),"",Nomen.complète!H1185)</f>
        <v>1085</v>
      </c>
      <c r="B1185" s="130">
        <f>IF(ISBLANK(Nomen.complète!I1185),"",Nomen.complète!I1185)</f>
        <v>15548</v>
      </c>
      <c r="C1185" s="18" t="str">
        <f>IF(ISBLANK(Nomen.complète!J1185),"-",Nomen.complète!J1185)</f>
        <v>Geuensee</v>
      </c>
    </row>
    <row r="1186" spans="1:3">
      <c r="A1186" s="17" t="str">
        <f>IF(ISBLANK(Nomen.complète!H1186),"",Nomen.complète!H1186)</f>
        <v/>
      </c>
      <c r="B1186" s="130">
        <f>IF(ISBLANK(Nomen.complète!I1186),"",Nomen.complète!I1186)</f>
        <v>12027</v>
      </c>
      <c r="C1186" s="18" t="str">
        <f>IF(ISBLANK(Nomen.complète!J1186),"-",Nomen.complète!J1186)</f>
        <v>Ghirone</v>
      </c>
    </row>
    <row r="1187" spans="1:3">
      <c r="A1187" s="17">
        <f>IF(ISBLANK(Nomen.complète!H1187),"",Nomen.complète!H1187)</f>
        <v>2236</v>
      </c>
      <c r="B1187" s="130">
        <f>IF(ISBLANK(Nomen.complète!I1187),"",Nomen.complète!I1187)</f>
        <v>15677</v>
      </c>
      <c r="C1187" s="18" t="str">
        <f>IF(ISBLANK(Nomen.complète!J1187),"-",Nomen.complète!J1187)</f>
        <v>Gibloux</v>
      </c>
    </row>
    <row r="1188" spans="1:3">
      <c r="A1188" s="17">
        <f>IF(ISBLANK(Nomen.complète!H1188),"",Nomen.complète!H1188)</f>
        <v>2826</v>
      </c>
      <c r="B1188" s="130">
        <f>IF(ISBLANK(Nomen.complète!I1188),"",Nomen.complète!I1188)</f>
        <v>13771</v>
      </c>
      <c r="C1188" s="18" t="str">
        <f>IF(ISBLANK(Nomen.complète!J1188),"-",Nomen.complète!J1188)</f>
        <v>Giebenach</v>
      </c>
    </row>
    <row r="1189" spans="1:3">
      <c r="A1189" s="17">
        <f>IF(ISBLANK(Nomen.complète!H1189),"",Nomen.complète!H1189)</f>
        <v>5559</v>
      </c>
      <c r="B1189" s="130">
        <f>IF(ISBLANK(Nomen.complète!I1189),"",Nomen.complète!I1189)</f>
        <v>14741</v>
      </c>
      <c r="C1189" s="18" t="str">
        <f>IF(ISBLANK(Nomen.complète!J1189),"-",Nomen.complète!J1189)</f>
        <v>Giez</v>
      </c>
    </row>
    <row r="1190" spans="1:3">
      <c r="A1190" s="17">
        <f>IF(ISBLANK(Nomen.complète!H1190),"",Nomen.complète!H1190)</f>
        <v>2294</v>
      </c>
      <c r="B1190" s="130">
        <f>IF(ISBLANK(Nomen.complète!I1190),"",Nomen.complète!I1190)</f>
        <v>12024</v>
      </c>
      <c r="C1190" s="18" t="str">
        <f>IF(ISBLANK(Nomen.complète!J1190),"-",Nomen.complète!J1190)</f>
        <v>Giffers</v>
      </c>
    </row>
    <row r="1191" spans="1:3">
      <c r="A1191" s="17" t="str">
        <f>IF(ISBLANK(Nomen.complète!H1191),"",Nomen.complète!H1191)</f>
        <v/>
      </c>
      <c r="B1191" s="130">
        <f>IF(ISBLANK(Nomen.complète!I1191),"",Nomen.complète!I1191)</f>
        <v>12057</v>
      </c>
      <c r="C1191" s="18" t="str">
        <f>IF(ISBLANK(Nomen.complète!J1191),"-",Nomen.complète!J1191)</f>
        <v>Gillarens</v>
      </c>
    </row>
    <row r="1192" spans="1:3">
      <c r="A1192" s="17">
        <f>IF(ISBLANK(Nomen.complète!H1192),"",Nomen.complète!H1192)</f>
        <v>5857</v>
      </c>
      <c r="B1192" s="130">
        <f>IF(ISBLANK(Nomen.complète!I1192),"",Nomen.complète!I1192)</f>
        <v>14739</v>
      </c>
      <c r="C1192" s="18" t="str">
        <f>IF(ISBLANK(Nomen.complète!J1192),"-",Nomen.complète!J1192)</f>
        <v>Gilly</v>
      </c>
    </row>
    <row r="1193" spans="1:3">
      <c r="A1193" s="17">
        <f>IF(ISBLANK(Nomen.complète!H1193),"",Nomen.complète!H1193)</f>
        <v>5428</v>
      </c>
      <c r="B1193" s="130">
        <f>IF(ISBLANK(Nomen.complète!I1193),"",Nomen.complète!I1193)</f>
        <v>14730</v>
      </c>
      <c r="C1193" s="18" t="str">
        <f>IF(ISBLANK(Nomen.complète!J1193),"-",Nomen.complète!J1193)</f>
        <v>Gimel</v>
      </c>
    </row>
    <row r="1194" spans="1:3">
      <c r="A1194" s="17">
        <f>IF(ISBLANK(Nomen.complète!H1194),"",Nomen.complète!H1194)</f>
        <v>5719</v>
      </c>
      <c r="B1194" s="130">
        <f>IF(ISBLANK(Nomen.complète!I1194),"",Nomen.complète!I1194)</f>
        <v>14731</v>
      </c>
      <c r="C1194" s="18" t="str">
        <f>IF(ISBLANK(Nomen.complète!J1194),"-",Nomen.complète!J1194)</f>
        <v>Gingins</v>
      </c>
    </row>
    <row r="1195" spans="1:3">
      <c r="A1195" s="17">
        <f>IF(ISBLANK(Nomen.complète!H1195),"",Nomen.complète!H1195)</f>
        <v>5073</v>
      </c>
      <c r="B1195" s="130">
        <f>IF(ISBLANK(Nomen.complète!I1195),"",Nomen.complète!I1195)</f>
        <v>16664</v>
      </c>
      <c r="C1195" s="18" t="str">
        <f>IF(ISBLANK(Nomen.complète!J1195),"-",Nomen.complète!J1195)</f>
        <v>Giornico</v>
      </c>
    </row>
    <row r="1196" spans="1:3">
      <c r="A1196" s="17">
        <f>IF(ISBLANK(Nomen.complète!H1196),"",Nomen.complète!H1196)</f>
        <v>4165</v>
      </c>
      <c r="B1196" s="130">
        <f>IF(ISBLANK(Nomen.complète!I1196),"",Nomen.complète!I1196)</f>
        <v>12065</v>
      </c>
      <c r="C1196" s="18" t="str">
        <f>IF(ISBLANK(Nomen.complète!J1196),"-",Nomen.complète!J1196)</f>
        <v>Gipf-Oberfrick</v>
      </c>
    </row>
    <row r="1197" spans="1:3">
      <c r="A1197" s="17">
        <f>IF(ISBLANK(Nomen.complète!H1197),"",Nomen.complète!H1197)</f>
        <v>1055</v>
      </c>
      <c r="B1197" s="130">
        <f>IF(ISBLANK(Nomen.complète!I1197),"",Nomen.complète!I1197)</f>
        <v>15550</v>
      </c>
      <c r="C1197" s="18" t="str">
        <f>IF(ISBLANK(Nomen.complète!J1197),"-",Nomen.complète!J1197)</f>
        <v>Gisikon</v>
      </c>
    </row>
    <row r="1198" spans="1:3">
      <c r="A1198" s="17">
        <f>IF(ISBLANK(Nomen.complète!H1198),"",Nomen.complète!H1198)</f>
        <v>1403</v>
      </c>
      <c r="B1198" s="130">
        <f>IF(ISBLANK(Nomen.complète!I1198),"",Nomen.complète!I1198)</f>
        <v>12063</v>
      </c>
      <c r="C1198" s="18" t="str">
        <f>IF(ISBLANK(Nomen.complète!J1198),"-",Nomen.complète!J1198)</f>
        <v>Giswil</v>
      </c>
    </row>
    <row r="1199" spans="1:3">
      <c r="A1199" s="17" t="str">
        <f>IF(ISBLANK(Nomen.complète!H1199),"",Nomen.complète!H1199)</f>
        <v/>
      </c>
      <c r="B1199" s="130">
        <f>IF(ISBLANK(Nomen.complète!I1199),"",Nomen.complète!I1199)</f>
        <v>12062</v>
      </c>
      <c r="C1199" s="18" t="str">
        <f>IF(ISBLANK(Nomen.complète!J1199),"-",Nomen.complète!J1199)</f>
        <v>Giubiasco</v>
      </c>
    </row>
    <row r="1200" spans="1:3">
      <c r="A1200" s="17" t="str">
        <f>IF(ISBLANK(Nomen.complète!H1200),"",Nomen.complète!H1200)</f>
        <v/>
      </c>
      <c r="B1200" s="130">
        <f>IF(ISBLANK(Nomen.complète!I1200),"",Nomen.complète!I1200)</f>
        <v>12061</v>
      </c>
      <c r="C1200" s="18" t="str">
        <f>IF(ISBLANK(Nomen.complète!J1200),"-",Nomen.complète!J1200)</f>
        <v>Giumaglio</v>
      </c>
    </row>
    <row r="1201" spans="1:3">
      <c r="A1201" s="17">
        <f>IF(ISBLANK(Nomen.complète!H1201),"",Nomen.complète!H1201)</f>
        <v>2197</v>
      </c>
      <c r="B1201" s="130">
        <f>IF(ISBLANK(Nomen.complète!I1201),"",Nomen.complète!I1201)</f>
        <v>12060</v>
      </c>
      <c r="C1201" s="18" t="str">
        <f>IF(ISBLANK(Nomen.complète!J1201),"-",Nomen.complète!J1201)</f>
        <v>Givisiez</v>
      </c>
    </row>
    <row r="1202" spans="1:3">
      <c r="A1202" s="17">
        <f>IF(ISBLANK(Nomen.complète!H1202),"",Nomen.complète!H1202)</f>
        <v>5720</v>
      </c>
      <c r="B1202" s="130">
        <f>IF(ISBLANK(Nomen.complète!I1202),"",Nomen.complète!I1202)</f>
        <v>14735</v>
      </c>
      <c r="C1202" s="18" t="str">
        <f>IF(ISBLANK(Nomen.complète!J1202),"-",Nomen.complète!J1202)</f>
        <v>Givrins</v>
      </c>
    </row>
    <row r="1203" spans="1:3">
      <c r="A1203" s="17">
        <f>IF(ISBLANK(Nomen.complète!H1203),"",Nomen.complète!H1203)</f>
        <v>5721</v>
      </c>
      <c r="B1203" s="130">
        <f>IF(ISBLANK(Nomen.complète!I1203),"",Nomen.complète!I1203)</f>
        <v>14733</v>
      </c>
      <c r="C1203" s="18" t="str">
        <f>IF(ISBLANK(Nomen.complète!J1203),"-",Nomen.complète!J1203)</f>
        <v>Gland</v>
      </c>
    </row>
    <row r="1204" spans="1:3">
      <c r="A1204" s="17">
        <f>IF(ISBLANK(Nomen.complète!H1204),"",Nomen.complète!H1204)</f>
        <v>1632</v>
      </c>
      <c r="B1204" s="130">
        <f>IF(ISBLANK(Nomen.complète!I1204),"",Nomen.complète!I1204)</f>
        <v>15480</v>
      </c>
      <c r="C1204" s="18" t="str">
        <f>IF(ISBLANK(Nomen.complète!J1204),"-",Nomen.complète!J1204)</f>
        <v>Glarus</v>
      </c>
    </row>
    <row r="1205" spans="1:3">
      <c r="A1205" s="17">
        <f>IF(ISBLANK(Nomen.complète!H1205),"",Nomen.complète!H1205)</f>
        <v>1630</v>
      </c>
      <c r="B1205" s="130">
        <f>IF(ISBLANK(Nomen.complète!I1205),"",Nomen.complète!I1205)</f>
        <v>15479</v>
      </c>
      <c r="C1205" s="18" t="str">
        <f>IF(ISBLANK(Nomen.complète!J1205),"-",Nomen.complète!J1205)</f>
        <v>Glarus Nord</v>
      </c>
    </row>
    <row r="1206" spans="1:3">
      <c r="A1206" s="17">
        <f>IF(ISBLANK(Nomen.complète!H1206),"",Nomen.complète!H1206)</f>
        <v>1631</v>
      </c>
      <c r="B1206" s="130">
        <f>IF(ISBLANK(Nomen.complète!I1206),"",Nomen.complète!I1206)</f>
        <v>15478</v>
      </c>
      <c r="C1206" s="18" t="str">
        <f>IF(ISBLANK(Nomen.complète!J1206),"-",Nomen.complète!J1206)</f>
        <v>Glarus Süd</v>
      </c>
    </row>
    <row r="1207" spans="1:3">
      <c r="A1207" s="17">
        <f>IF(ISBLANK(Nomen.complète!H1207),"",Nomen.complète!H1207)</f>
        <v>58</v>
      </c>
      <c r="B1207" s="130">
        <f>IF(ISBLANK(Nomen.complète!I1207),"",Nomen.complète!I1207)</f>
        <v>12056</v>
      </c>
      <c r="C1207" s="18" t="str">
        <f>IF(ISBLANK(Nomen.complète!J1207),"-",Nomen.complète!J1207)</f>
        <v>Glattfelden</v>
      </c>
    </row>
    <row r="1208" spans="1:3">
      <c r="A1208" s="17">
        <f>IF(ISBLANK(Nomen.complète!H1208),"",Nomen.complète!H1208)</f>
        <v>2022</v>
      </c>
      <c r="B1208" s="130">
        <f>IF(ISBLANK(Nomen.complète!I1208),"",Nomen.complète!I1208)</f>
        <v>12055</v>
      </c>
      <c r="C1208" s="18" t="str">
        <f>IF(ISBLANK(Nomen.complète!J1208),"-",Nomen.complète!J1208)</f>
        <v>Gletterens</v>
      </c>
    </row>
    <row r="1209" spans="1:3">
      <c r="A1209" s="17" t="str">
        <f>IF(ISBLANK(Nomen.complète!H1209),"",Nomen.complète!H1209)</f>
        <v/>
      </c>
      <c r="B1209" s="130">
        <f>IF(ISBLANK(Nomen.complète!I1209),"",Nomen.complète!I1209)</f>
        <v>11219</v>
      </c>
      <c r="C1209" s="18" t="str">
        <f>IF(ISBLANK(Nomen.complète!J1209),"-",Nomen.complète!J1209)</f>
        <v>Glis</v>
      </c>
    </row>
    <row r="1210" spans="1:3">
      <c r="A1210" s="17" t="str">
        <f>IF(ISBLANK(Nomen.complète!H1210),"",Nomen.complète!H1210)</f>
        <v/>
      </c>
      <c r="B1210" s="130">
        <f>IF(ISBLANK(Nomen.complète!I1210),"",Nomen.complète!I1210)</f>
        <v>10995</v>
      </c>
      <c r="C1210" s="18" t="str">
        <f>IF(ISBLANK(Nomen.complète!J1210),"-",Nomen.complète!J1210)</f>
        <v>Glovelier</v>
      </c>
    </row>
    <row r="1211" spans="1:3">
      <c r="A1211" s="17" t="str">
        <f>IF(ISBLANK(Nomen.complète!H1211),"",Nomen.complète!H1211)</f>
        <v/>
      </c>
      <c r="B1211" s="130">
        <f>IF(ISBLANK(Nomen.complète!I1211),"",Nomen.complète!I1211)</f>
        <v>12053</v>
      </c>
      <c r="C1211" s="18" t="str">
        <f>IF(ISBLANK(Nomen.complète!J1211),"-",Nomen.complète!J1211)</f>
        <v>Gluringen</v>
      </c>
    </row>
    <row r="1212" spans="1:3">
      <c r="A1212" s="17" t="str">
        <f>IF(ISBLANK(Nomen.complète!H1212),"",Nomen.complète!H1212)</f>
        <v/>
      </c>
      <c r="B1212" s="130">
        <f>IF(ISBLANK(Nomen.complète!I1212),"",Nomen.complète!I1212)</f>
        <v>12052</v>
      </c>
      <c r="C1212" s="18" t="str">
        <f>IF(ISBLANK(Nomen.complète!J1212),"-",Nomen.complète!J1212)</f>
        <v>Gnosca</v>
      </c>
    </row>
    <row r="1213" spans="1:3">
      <c r="A1213" s="17" t="str">
        <f>IF(ISBLANK(Nomen.complète!H1213),"",Nomen.complète!H1213)</f>
        <v/>
      </c>
      <c r="B1213" s="130">
        <f>IF(ISBLANK(Nomen.complète!I1213),"",Nomen.complète!I1213)</f>
        <v>10704</v>
      </c>
      <c r="C1213" s="18" t="str">
        <f>IF(ISBLANK(Nomen.complète!J1213),"-",Nomen.complète!J1213)</f>
        <v>Golaten</v>
      </c>
    </row>
    <row r="1214" spans="1:3">
      <c r="A1214" s="17">
        <f>IF(ISBLANK(Nomen.complète!H1214),"",Nomen.complète!H1214)</f>
        <v>3213</v>
      </c>
      <c r="B1214" s="130">
        <f>IF(ISBLANK(Nomen.complète!I1214),"",Nomen.complète!I1214)</f>
        <v>14384</v>
      </c>
      <c r="C1214" s="18" t="str">
        <f>IF(ISBLANK(Nomen.complète!J1214),"-",Nomen.complète!J1214)</f>
        <v>Goldach</v>
      </c>
    </row>
    <row r="1215" spans="1:3">
      <c r="A1215" s="17" t="str">
        <f>IF(ISBLANK(Nomen.complète!H1215),"",Nomen.complète!H1215)</f>
        <v/>
      </c>
      <c r="B1215" s="130">
        <f>IF(ISBLANK(Nomen.complète!I1215),"",Nomen.complète!I1215)</f>
        <v>10115</v>
      </c>
      <c r="C1215" s="18" t="str">
        <f>IF(ISBLANK(Nomen.complète!J1215),"-",Nomen.complète!J1215)</f>
        <v>Goldingen</v>
      </c>
    </row>
    <row r="1216" spans="1:3">
      <c r="A1216" s="17" t="str">
        <f>IF(ISBLANK(Nomen.complète!H1216),"",Nomen.complète!H1216)</f>
        <v/>
      </c>
      <c r="B1216" s="130">
        <f>IF(ISBLANK(Nomen.complète!I1216),"",Nomen.complète!I1216)</f>
        <v>16379</v>
      </c>
      <c r="C1216" s="18" t="str">
        <f>IF(ISBLANK(Nomen.complète!J1216),"-",Nomen.complète!J1216)</f>
        <v>Goldiwil</v>
      </c>
    </row>
    <row r="1217" spans="1:3">
      <c r="A1217" s="17" t="str">
        <f>IF(ISBLANK(Nomen.complète!H1217),"",Nomen.complète!H1217)</f>
        <v/>
      </c>
      <c r="B1217" s="130">
        <f>IF(ISBLANK(Nomen.complète!I1217),"",Nomen.complète!I1217)</f>
        <v>16156</v>
      </c>
      <c r="C1217" s="18" t="str">
        <f>IF(ISBLANK(Nomen.complète!J1217),"-",Nomen.complète!J1217)</f>
        <v>Goldswil</v>
      </c>
    </row>
    <row r="1218" spans="1:3">
      <c r="A1218" s="17">
        <f>IF(ISBLANK(Nomen.complète!H1218),"",Nomen.complète!H1218)</f>
        <v>5484</v>
      </c>
      <c r="B1218" s="130">
        <f>IF(ISBLANK(Nomen.complète!I1218),"",Nomen.complète!I1218)</f>
        <v>14734</v>
      </c>
      <c r="C1218" s="18" t="str">
        <f>IF(ISBLANK(Nomen.complète!J1218),"-",Nomen.complète!J1218)</f>
        <v>Gollion</v>
      </c>
    </row>
    <row r="1219" spans="1:3">
      <c r="A1219" s="17">
        <f>IF(ISBLANK(Nomen.complète!H1219),"",Nomen.complète!H1219)</f>
        <v>3341</v>
      </c>
      <c r="B1219" s="130">
        <f>IF(ISBLANK(Nomen.complète!I1219),"",Nomen.complète!I1219)</f>
        <v>15605</v>
      </c>
      <c r="C1219" s="18" t="str">
        <f>IF(ISBLANK(Nomen.complète!J1219),"-",Nomen.complète!J1219)</f>
        <v>Gommiswald</v>
      </c>
    </row>
    <row r="1220" spans="1:3">
      <c r="A1220" s="17">
        <f>IF(ISBLANK(Nomen.complète!H1220),"",Nomen.complète!H1220)</f>
        <v>6077</v>
      </c>
      <c r="B1220" s="130">
        <f>IF(ISBLANK(Nomen.complète!I1220),"",Nomen.complète!I1220)</f>
        <v>16075</v>
      </c>
      <c r="C1220" s="18" t="str">
        <f>IF(ISBLANK(Nomen.complète!J1220),"-",Nomen.complète!J1220)</f>
        <v>Goms</v>
      </c>
    </row>
    <row r="1221" spans="1:3">
      <c r="A1221" s="17">
        <f>IF(ISBLANK(Nomen.complète!H1221),"",Nomen.complète!H1221)</f>
        <v>326</v>
      </c>
      <c r="B1221" s="130">
        <f>IF(ISBLANK(Nomen.complète!I1221),"",Nomen.complète!I1221)</f>
        <v>15012</v>
      </c>
      <c r="C1221" s="18" t="str">
        <f>IF(ISBLANK(Nomen.complète!J1221),"-",Nomen.complète!J1221)</f>
        <v>Gondiswil</v>
      </c>
    </row>
    <row r="1222" spans="1:3">
      <c r="A1222" s="17">
        <f>IF(ISBLANK(Nomen.complète!H1222),"",Nomen.complète!H1222)</f>
        <v>3102</v>
      </c>
      <c r="B1222" s="130">
        <f>IF(ISBLANK(Nomen.complète!I1222),"",Nomen.complète!I1222)</f>
        <v>14098</v>
      </c>
      <c r="C1222" s="18" t="str">
        <f>IF(ISBLANK(Nomen.complète!J1222),"-",Nomen.complète!J1222)</f>
        <v>Gonten</v>
      </c>
    </row>
    <row r="1223" spans="1:3">
      <c r="A1223" s="17">
        <f>IF(ISBLANK(Nomen.complète!H1223),"",Nomen.complète!H1223)</f>
        <v>4135</v>
      </c>
      <c r="B1223" s="130">
        <f>IF(ISBLANK(Nomen.complète!I1223),"",Nomen.complète!I1223)</f>
        <v>12047</v>
      </c>
      <c r="C1223" s="18" t="str">
        <f>IF(ISBLANK(Nomen.complète!J1223),"-",Nomen.complète!J1223)</f>
        <v>Gontenschwil</v>
      </c>
    </row>
    <row r="1224" spans="1:3">
      <c r="A1224" s="17" t="str">
        <f>IF(ISBLANK(Nomen.complète!H1224),"",Nomen.complète!H1224)</f>
        <v/>
      </c>
      <c r="B1224" s="130">
        <f>IF(ISBLANK(Nomen.complète!I1224),"",Nomen.complète!I1224)</f>
        <v>12049</v>
      </c>
      <c r="C1224" s="18" t="str">
        <f>IF(ISBLANK(Nomen.complète!J1224),"-",Nomen.complète!J1224)</f>
        <v>Goppisberg</v>
      </c>
    </row>
    <row r="1225" spans="1:3">
      <c r="A1225" s="17" t="str">
        <f>IF(ISBLANK(Nomen.complète!H1225),"",Nomen.complète!H1225)</f>
        <v/>
      </c>
      <c r="B1225" s="130">
        <f>IF(ISBLANK(Nomen.complète!I1225),"",Nomen.complète!I1225)</f>
        <v>12050</v>
      </c>
      <c r="C1225" s="18" t="str">
        <f>IF(ISBLANK(Nomen.complète!J1225),"-",Nomen.complète!J1225)</f>
        <v>Gordevio</v>
      </c>
    </row>
    <row r="1226" spans="1:3">
      <c r="A1226" s="17">
        <f>IF(ISBLANK(Nomen.complète!H1226),"",Nomen.complète!H1226)</f>
        <v>5108</v>
      </c>
      <c r="B1226" s="130">
        <f>IF(ISBLANK(Nomen.complète!I1226),"",Nomen.complète!I1226)</f>
        <v>12051</v>
      </c>
      <c r="C1226" s="18" t="str">
        <f>IF(ISBLANK(Nomen.complète!J1226),"-",Nomen.complète!J1226)</f>
        <v>Gordola</v>
      </c>
    </row>
    <row r="1227" spans="1:3">
      <c r="A1227" s="17" t="str">
        <f>IF(ISBLANK(Nomen.complète!H1227),"",Nomen.complète!H1227)</f>
        <v/>
      </c>
      <c r="B1227" s="130">
        <f>IF(ISBLANK(Nomen.complète!I1227),"",Nomen.complète!I1227)</f>
        <v>12054</v>
      </c>
      <c r="C1227" s="18" t="str">
        <f>IF(ISBLANK(Nomen.complète!J1227),"-",Nomen.complète!J1227)</f>
        <v>Gorduno</v>
      </c>
    </row>
    <row r="1228" spans="1:3">
      <c r="A1228" s="17" t="str">
        <f>IF(ISBLANK(Nomen.complète!H1228),"",Nomen.complète!H1228)</f>
        <v/>
      </c>
      <c r="B1228" s="130">
        <f>IF(ISBLANK(Nomen.complète!I1228),"",Nomen.complète!I1228)</f>
        <v>12067</v>
      </c>
      <c r="C1228" s="18" t="str">
        <f>IF(ISBLANK(Nomen.complète!J1228),"-",Nomen.complète!J1228)</f>
        <v>Gorgier</v>
      </c>
    </row>
    <row r="1229" spans="1:3">
      <c r="A1229" s="17">
        <f>IF(ISBLANK(Nomen.complète!H1229),"",Nomen.complète!H1229)</f>
        <v>3443</v>
      </c>
      <c r="B1229" s="130">
        <f>IF(ISBLANK(Nomen.complète!I1229),"",Nomen.complète!I1229)</f>
        <v>14466</v>
      </c>
      <c r="C1229" s="18" t="str">
        <f>IF(ISBLANK(Nomen.complète!J1229),"-",Nomen.complète!J1229)</f>
        <v>Gossau (SG)</v>
      </c>
    </row>
    <row r="1230" spans="1:3">
      <c r="A1230" s="17">
        <f>IF(ISBLANK(Nomen.complète!H1230),"",Nomen.complète!H1230)</f>
        <v>115</v>
      </c>
      <c r="B1230" s="130">
        <f>IF(ISBLANK(Nomen.complète!I1230),"",Nomen.complète!I1230)</f>
        <v>12023</v>
      </c>
      <c r="C1230" s="18" t="str">
        <f>IF(ISBLANK(Nomen.complète!J1230),"-",Nomen.complète!J1230)</f>
        <v>Gossau (ZH)</v>
      </c>
    </row>
    <row r="1231" spans="1:3">
      <c r="A1231" s="17" t="str">
        <f>IF(ISBLANK(Nomen.complète!H1231),"",Nomen.complète!H1231)</f>
        <v/>
      </c>
      <c r="B1231" s="130">
        <f>IF(ISBLANK(Nomen.complète!I1231),"",Nomen.complète!I1231)</f>
        <v>12026</v>
      </c>
      <c r="C1231" s="18" t="str">
        <f>IF(ISBLANK(Nomen.complète!J1231),"-",Nomen.complète!J1231)</f>
        <v>Gossens</v>
      </c>
    </row>
    <row r="1232" spans="1:3">
      <c r="A1232" s="17" t="str">
        <f>IF(ISBLANK(Nomen.complète!H1232),"",Nomen.complète!H1232)</f>
        <v/>
      </c>
      <c r="B1232" s="130">
        <f>IF(ISBLANK(Nomen.complète!I1232),"",Nomen.complète!I1232)</f>
        <v>12028</v>
      </c>
      <c r="C1232" s="18" t="str">
        <f>IF(ISBLANK(Nomen.complète!J1232),"-",Nomen.complète!J1232)</f>
        <v>Gossliwil</v>
      </c>
    </row>
    <row r="1233" spans="1:3">
      <c r="A1233" s="17">
        <f>IF(ISBLANK(Nomen.complète!H1233),"",Nomen.complète!H1233)</f>
        <v>4651</v>
      </c>
      <c r="B1233" s="130">
        <f>IF(ISBLANK(Nomen.complète!I1233),"",Nomen.complète!I1233)</f>
        <v>15401</v>
      </c>
      <c r="C1233" s="18" t="str">
        <f>IF(ISBLANK(Nomen.complète!J1233),"-",Nomen.complète!J1233)</f>
        <v>Gottlieben</v>
      </c>
    </row>
    <row r="1234" spans="1:3">
      <c r="A1234" s="17" t="str">
        <f>IF(ISBLANK(Nomen.complète!H1234),"",Nomen.complète!H1234)</f>
        <v/>
      </c>
      <c r="B1234" s="130">
        <f>IF(ISBLANK(Nomen.complète!I1234),"",Nomen.complète!I1234)</f>
        <v>12036</v>
      </c>
      <c r="C1234" s="18" t="str">
        <f>IF(ISBLANK(Nomen.complète!J1234),"-",Nomen.complète!J1234)</f>
        <v>Gottshaus</v>
      </c>
    </row>
    <row r="1235" spans="1:3">
      <c r="A1235" s="17" t="str">
        <f>IF(ISBLANK(Nomen.complète!H1235),"",Nomen.complète!H1235)</f>
        <v/>
      </c>
      <c r="B1235" s="130">
        <f>IF(ISBLANK(Nomen.complète!I1235),"",Nomen.complète!I1235)</f>
        <v>12038</v>
      </c>
      <c r="C1235" s="18" t="str">
        <f>IF(ISBLANK(Nomen.complète!J1235),"-",Nomen.complète!J1235)</f>
        <v>Goumoens-la-Ville</v>
      </c>
    </row>
    <row r="1236" spans="1:3">
      <c r="A1236" s="17" t="str">
        <f>IF(ISBLANK(Nomen.complète!H1236),"",Nomen.complète!H1236)</f>
        <v/>
      </c>
      <c r="B1236" s="130">
        <f>IF(ISBLANK(Nomen.complète!I1236),"",Nomen.complète!I1236)</f>
        <v>12039</v>
      </c>
      <c r="C1236" s="18" t="str">
        <f>IF(ISBLANK(Nomen.complète!J1236),"-",Nomen.complète!J1236)</f>
        <v>Goumoens-le-Jux</v>
      </c>
    </row>
    <row r="1237" spans="1:3">
      <c r="A1237" s="17" t="str">
        <f>IF(ISBLANK(Nomen.complète!H1237),"",Nomen.complète!H1237)</f>
        <v/>
      </c>
      <c r="B1237" s="130">
        <f>IF(ISBLANK(Nomen.complète!I1237),"",Nomen.complète!I1237)</f>
        <v>10961</v>
      </c>
      <c r="C1237" s="18" t="str">
        <f>IF(ISBLANK(Nomen.complète!J1237),"-",Nomen.complète!J1237)</f>
        <v>Goumois</v>
      </c>
    </row>
    <row r="1238" spans="1:3">
      <c r="A1238" s="17">
        <f>IF(ISBLANK(Nomen.complète!H1238),"",Nomen.complète!H1238)</f>
        <v>5541</v>
      </c>
      <c r="B1238" s="130">
        <f>IF(ISBLANK(Nomen.complète!I1238),"",Nomen.complète!I1238)</f>
        <v>15490</v>
      </c>
      <c r="C1238" s="18" t="str">
        <f>IF(ISBLANK(Nomen.complète!J1238),"-",Nomen.complète!J1238)</f>
        <v>Goumoëns</v>
      </c>
    </row>
    <row r="1239" spans="1:3">
      <c r="A1239" s="17">
        <f>IF(ISBLANK(Nomen.complète!H1239),"",Nomen.complète!H1239)</f>
        <v>976</v>
      </c>
      <c r="B1239" s="130">
        <f>IF(ISBLANK(Nomen.complète!I1239),"",Nomen.complète!I1239)</f>
        <v>15361</v>
      </c>
      <c r="C1239" s="18" t="str">
        <f>IF(ISBLANK(Nomen.complète!J1239),"-",Nomen.complète!J1239)</f>
        <v>Graben</v>
      </c>
    </row>
    <row r="1240" spans="1:3">
      <c r="A1240" s="17">
        <f>IF(ISBLANK(Nomen.complète!H1240),"",Nomen.complète!H1240)</f>
        <v>3273</v>
      </c>
      <c r="B1240" s="130">
        <f>IF(ISBLANK(Nomen.complète!I1240),"",Nomen.complète!I1240)</f>
        <v>14407</v>
      </c>
      <c r="C1240" s="18" t="str">
        <f>IF(ISBLANK(Nomen.complète!J1240),"-",Nomen.complète!J1240)</f>
        <v>Grabs</v>
      </c>
    </row>
    <row r="1241" spans="1:3">
      <c r="A1241" s="17" t="str">
        <f>IF(ISBLANK(Nomen.complète!H1241),"",Nomen.complète!H1241)</f>
        <v/>
      </c>
      <c r="B1241" s="130">
        <f>IF(ISBLANK(Nomen.complète!I1241),"",Nomen.complète!I1241)</f>
        <v>10492</v>
      </c>
      <c r="C1241" s="18" t="str">
        <f>IF(ISBLANK(Nomen.complète!J1241),"-",Nomen.complète!J1241)</f>
        <v>Grafenried</v>
      </c>
    </row>
    <row r="1242" spans="1:3">
      <c r="A1242" s="17" t="str">
        <f>IF(ISBLANK(Nomen.complète!H1242),"",Nomen.complète!H1242)</f>
        <v/>
      </c>
      <c r="B1242" s="130">
        <f>IF(ISBLANK(Nomen.complète!I1242),"",Nomen.complète!I1242)</f>
        <v>14132</v>
      </c>
      <c r="C1242" s="18" t="str">
        <f>IF(ISBLANK(Nomen.complète!J1242),"-",Nomen.complète!J1242)</f>
        <v>Grafschaft</v>
      </c>
    </row>
    <row r="1243" spans="1:3">
      <c r="A1243" s="17" t="str">
        <f>IF(ISBLANK(Nomen.complète!H1243),"",Nomen.complète!H1243)</f>
        <v/>
      </c>
      <c r="B1243" s="130">
        <f>IF(ISBLANK(Nomen.complète!I1243),"",Nomen.complète!I1243)</f>
        <v>12041</v>
      </c>
      <c r="C1243" s="18" t="str">
        <f>IF(ISBLANK(Nomen.complète!J1243),"-",Nomen.complète!J1243)</f>
        <v>Graltshausen</v>
      </c>
    </row>
    <row r="1244" spans="1:3">
      <c r="A1244" s="17">
        <f>IF(ISBLANK(Nomen.complète!H1244),"",Nomen.complète!H1244)</f>
        <v>5186</v>
      </c>
      <c r="B1244" s="130">
        <f>IF(ISBLANK(Nomen.complète!I1244),"",Nomen.complète!I1244)</f>
        <v>12042</v>
      </c>
      <c r="C1244" s="18" t="str">
        <f>IF(ISBLANK(Nomen.complète!J1244),"-",Nomen.complète!J1244)</f>
        <v>Grancia</v>
      </c>
    </row>
    <row r="1245" spans="1:3">
      <c r="A1245" s="17">
        <f>IF(ISBLANK(Nomen.complète!H1245),"",Nomen.complète!H1245)</f>
        <v>5485</v>
      </c>
      <c r="B1245" s="130">
        <f>IF(ISBLANK(Nomen.complète!I1245),"",Nomen.complète!I1245)</f>
        <v>14736</v>
      </c>
      <c r="C1245" s="18" t="str">
        <f>IF(ISBLANK(Nomen.complète!J1245),"-",Nomen.complète!J1245)</f>
        <v>Grancy</v>
      </c>
    </row>
    <row r="1246" spans="1:3">
      <c r="A1246" s="17">
        <f>IF(ISBLANK(Nomen.complète!H1246),"",Nomen.complète!H1246)</f>
        <v>5817</v>
      </c>
      <c r="B1246" s="130">
        <f>IF(ISBLANK(Nomen.complète!I1246),"",Nomen.complète!I1246)</f>
        <v>14729</v>
      </c>
      <c r="C1246" s="18" t="str">
        <f>IF(ISBLANK(Nomen.complète!J1246),"-",Nomen.complète!J1246)</f>
        <v>Grandcour</v>
      </c>
    </row>
    <row r="1247" spans="1:3">
      <c r="A1247" s="17">
        <f>IF(ISBLANK(Nomen.complète!H1247),"",Nomen.complète!H1247)</f>
        <v>5560</v>
      </c>
      <c r="B1247" s="130">
        <f>IF(ISBLANK(Nomen.complète!I1247),"",Nomen.complète!I1247)</f>
        <v>14732</v>
      </c>
      <c r="C1247" s="18" t="str">
        <f>IF(ISBLANK(Nomen.complète!J1247),"-",Nomen.complète!J1247)</f>
        <v>Grandevent</v>
      </c>
    </row>
    <row r="1248" spans="1:3">
      <c r="A1248" s="17">
        <f>IF(ISBLANK(Nomen.complète!H1248),"",Nomen.complète!H1248)</f>
        <v>6792</v>
      </c>
      <c r="B1248" s="130">
        <f>IF(ISBLANK(Nomen.complète!I1248),"",Nomen.complète!I1248)</f>
        <v>13339</v>
      </c>
      <c r="C1248" s="18" t="str">
        <f>IF(ISBLANK(Nomen.complète!J1248),"-",Nomen.complète!J1248)</f>
        <v>Grandfontaine</v>
      </c>
    </row>
    <row r="1249" spans="1:3">
      <c r="A1249" s="17">
        <f>IF(ISBLANK(Nomen.complète!H1249),"",Nomen.complète!H1249)</f>
        <v>5561</v>
      </c>
      <c r="B1249" s="130">
        <f>IF(ISBLANK(Nomen.complète!I1249),"",Nomen.complète!I1249)</f>
        <v>14725</v>
      </c>
      <c r="C1249" s="18" t="str">
        <f>IF(ISBLANK(Nomen.complète!J1249),"-",Nomen.complète!J1249)</f>
        <v>Grandson</v>
      </c>
    </row>
    <row r="1250" spans="1:3">
      <c r="A1250" s="17">
        <f>IF(ISBLANK(Nomen.complète!H1250),"",Nomen.complète!H1250)</f>
        <v>694</v>
      </c>
      <c r="B1250" s="130">
        <f>IF(ISBLANK(Nomen.complète!I1250),"",Nomen.complète!I1250)</f>
        <v>15214</v>
      </c>
      <c r="C1250" s="18" t="str">
        <f>IF(ISBLANK(Nomen.complète!J1250),"-",Nomen.complète!J1250)</f>
        <v>Grandval</v>
      </c>
    </row>
    <row r="1251" spans="1:3">
      <c r="A1251" s="17" t="str">
        <f>IF(ISBLANK(Nomen.complète!H1251),"",Nomen.complète!H1251)</f>
        <v/>
      </c>
      <c r="B1251" s="130">
        <f>IF(ISBLANK(Nomen.complète!I1251),"",Nomen.complète!I1251)</f>
        <v>12105</v>
      </c>
      <c r="C1251" s="18" t="str">
        <f>IF(ISBLANK(Nomen.complète!J1251),"-",Nomen.complète!J1251)</f>
        <v>Grandvaux</v>
      </c>
    </row>
    <row r="1252" spans="1:3">
      <c r="A1252" s="17">
        <f>IF(ISBLANK(Nomen.complète!H1252),"",Nomen.complète!H1252)</f>
        <v>2134</v>
      </c>
      <c r="B1252" s="130">
        <f>IF(ISBLANK(Nomen.complète!I1252),"",Nomen.complète!I1252)</f>
        <v>12106</v>
      </c>
      <c r="C1252" s="18" t="str">
        <f>IF(ISBLANK(Nomen.complète!J1252),"-",Nomen.complète!J1252)</f>
        <v>Grandvillard</v>
      </c>
    </row>
    <row r="1253" spans="1:3">
      <c r="A1253" s="17" t="str">
        <f>IF(ISBLANK(Nomen.complète!H1253),"",Nomen.complète!H1253)</f>
        <v/>
      </c>
      <c r="B1253" s="130">
        <f>IF(ISBLANK(Nomen.complète!I1253),"",Nomen.complète!I1253)</f>
        <v>16175</v>
      </c>
      <c r="C1253" s="18" t="str">
        <f>IF(ISBLANK(Nomen.complète!J1253),"-",Nomen.complète!J1253)</f>
        <v>Grange-la-Battiaz</v>
      </c>
    </row>
    <row r="1254" spans="1:3">
      <c r="A1254" s="17" t="str">
        <f>IF(ISBLANK(Nomen.complète!H1254),"",Nomen.complète!H1254)</f>
        <v/>
      </c>
      <c r="B1254" s="130">
        <f>IF(ISBLANK(Nomen.complète!I1254),"",Nomen.complète!I1254)</f>
        <v>16556</v>
      </c>
      <c r="C1254" s="18" t="str">
        <f>IF(ISBLANK(Nomen.complète!J1254),"-",Nomen.complète!J1254)</f>
        <v>Granges (VD)</v>
      </c>
    </row>
    <row r="1255" spans="1:3">
      <c r="A1255" s="17" t="str">
        <f>IF(ISBLANK(Nomen.complète!H1255),"",Nomen.complète!H1255)</f>
        <v/>
      </c>
      <c r="B1255" s="130">
        <f>IF(ISBLANK(Nomen.complète!I1255),"",Nomen.complète!I1255)</f>
        <v>11221</v>
      </c>
      <c r="C1255" s="18" t="str">
        <f>IF(ISBLANK(Nomen.complète!J1255),"-",Nomen.complète!J1255)</f>
        <v>Granges (VS)</v>
      </c>
    </row>
    <row r="1256" spans="1:3">
      <c r="A1256" s="17">
        <f>IF(ISBLANK(Nomen.complète!H1256),"",Nomen.complète!H1256)</f>
        <v>2328</v>
      </c>
      <c r="B1256" s="130">
        <f>IF(ISBLANK(Nomen.complète!I1256),"",Nomen.complète!I1256)</f>
        <v>12120</v>
      </c>
      <c r="C1256" s="18" t="str">
        <f>IF(ISBLANK(Nomen.complète!J1256),"-",Nomen.complète!J1256)</f>
        <v>Granges (Veveyse)</v>
      </c>
    </row>
    <row r="1257" spans="1:3">
      <c r="A1257" s="17">
        <f>IF(ISBLANK(Nomen.complète!H1257),"",Nomen.complète!H1257)</f>
        <v>2198</v>
      </c>
      <c r="B1257" s="130">
        <f>IF(ISBLANK(Nomen.complète!I1257),"",Nomen.complète!I1257)</f>
        <v>12111</v>
      </c>
      <c r="C1257" s="18" t="str">
        <f>IF(ISBLANK(Nomen.complète!J1257),"-",Nomen.complète!J1257)</f>
        <v>Granges-Paccot</v>
      </c>
    </row>
    <row r="1258" spans="1:3">
      <c r="A1258" s="17" t="str">
        <f>IF(ISBLANK(Nomen.complète!H1258),"",Nomen.complète!H1258)</f>
        <v/>
      </c>
      <c r="B1258" s="130">
        <f>IF(ISBLANK(Nomen.complète!I1258),"",Nomen.complète!I1258)</f>
        <v>12096</v>
      </c>
      <c r="C1258" s="18" t="str">
        <f>IF(ISBLANK(Nomen.complète!J1258),"-",Nomen.complète!J1258)</f>
        <v>Granges-de-Vesin</v>
      </c>
    </row>
    <row r="1259" spans="1:3">
      <c r="A1259" s="17" t="str">
        <f>IF(ISBLANK(Nomen.complète!H1259),"",Nomen.complète!H1259)</f>
        <v/>
      </c>
      <c r="B1259" s="130">
        <f>IF(ISBLANK(Nomen.complète!I1259),"",Nomen.complète!I1259)</f>
        <v>12112</v>
      </c>
      <c r="C1259" s="18" t="str">
        <f>IF(ISBLANK(Nomen.complète!J1259),"-",Nomen.complète!J1259)</f>
        <v>Granges-près-Marnand</v>
      </c>
    </row>
    <row r="1260" spans="1:3">
      <c r="A1260" s="17">
        <f>IF(ISBLANK(Nomen.complète!H1260),"",Nomen.complète!H1260)</f>
        <v>2079</v>
      </c>
      <c r="B1260" s="130">
        <f>IF(ISBLANK(Nomen.complète!I1260),"",Nomen.complète!I1260)</f>
        <v>12113</v>
      </c>
      <c r="C1260" s="18" t="str">
        <f>IF(ISBLANK(Nomen.complète!J1260),"-",Nomen.complète!J1260)</f>
        <v>Grangettes</v>
      </c>
    </row>
    <row r="1261" spans="1:3">
      <c r="A1261" s="17" t="str">
        <f>IF(ISBLANK(Nomen.complète!H1261),"",Nomen.complète!H1261)</f>
        <v/>
      </c>
      <c r="B1261" s="130">
        <f>IF(ISBLANK(Nomen.complète!I1261),"",Nomen.complète!I1261)</f>
        <v>12116</v>
      </c>
      <c r="C1261" s="18" t="str">
        <f>IF(ISBLANK(Nomen.complète!J1261),"-",Nomen.complète!J1261)</f>
        <v>Grattavache</v>
      </c>
    </row>
    <row r="1262" spans="1:3">
      <c r="A1262" s="17">
        <f>IF(ISBLANK(Nomen.complète!H1262),"",Nomen.complète!H1262)</f>
        <v>5187</v>
      </c>
      <c r="B1262" s="130">
        <f>IF(ISBLANK(Nomen.complète!I1262),"",Nomen.complète!I1262)</f>
        <v>12118</v>
      </c>
      <c r="C1262" s="18" t="str">
        <f>IF(ISBLANK(Nomen.complète!J1262),"-",Nomen.complète!J1262)</f>
        <v>Gravesano</v>
      </c>
    </row>
    <row r="1263" spans="1:3">
      <c r="A1263" s="17" t="str">
        <f>IF(ISBLANK(Nomen.complète!H1263),"",Nomen.complète!H1263)</f>
        <v/>
      </c>
      <c r="B1263" s="130">
        <f>IF(ISBLANK(Nomen.complète!I1263),"",Nomen.complète!I1263)</f>
        <v>12084</v>
      </c>
      <c r="C1263" s="18" t="str">
        <f>IF(ISBLANK(Nomen.complète!J1263),"-",Nomen.complète!J1263)</f>
        <v>Greich</v>
      </c>
    </row>
    <row r="1264" spans="1:3">
      <c r="A1264" s="17">
        <f>IF(ISBLANK(Nomen.complète!H1264),"",Nomen.complète!H1264)</f>
        <v>194</v>
      </c>
      <c r="B1264" s="130">
        <f>IF(ISBLANK(Nomen.complète!I1264),"",Nomen.complète!I1264)</f>
        <v>12073</v>
      </c>
      <c r="C1264" s="18" t="str">
        <f>IF(ISBLANK(Nomen.complète!J1264),"-",Nomen.complète!J1264)</f>
        <v>Greifensee</v>
      </c>
    </row>
    <row r="1265" spans="1:3">
      <c r="A1265" s="17">
        <f>IF(ISBLANK(Nomen.complète!H1265),"",Nomen.complète!H1265)</f>
        <v>2786</v>
      </c>
      <c r="B1265" s="130">
        <f>IF(ISBLANK(Nomen.complète!I1265),"",Nomen.complète!I1265)</f>
        <v>13844</v>
      </c>
      <c r="C1265" s="18" t="str">
        <f>IF(ISBLANK(Nomen.complète!J1265),"-",Nomen.complète!J1265)</f>
        <v>Grellingen</v>
      </c>
    </row>
    <row r="1266" spans="1:3">
      <c r="A1266" s="17">
        <f>IF(ISBLANK(Nomen.complète!H1266),"",Nomen.complète!H1266)</f>
        <v>2546</v>
      </c>
      <c r="B1266" s="130">
        <f>IF(ISBLANK(Nomen.complète!I1266),"",Nomen.complète!I1266)</f>
        <v>12076</v>
      </c>
      <c r="C1266" s="18" t="str">
        <f>IF(ISBLANK(Nomen.complète!J1266),"-",Nomen.complète!J1266)</f>
        <v>Grenchen</v>
      </c>
    </row>
    <row r="1267" spans="1:3">
      <c r="A1267" s="17">
        <f>IF(ISBLANK(Nomen.complète!H1267),"",Nomen.complète!H1267)</f>
        <v>2261</v>
      </c>
      <c r="B1267" s="130">
        <f>IF(ISBLANK(Nomen.complète!I1267),"",Nomen.complète!I1267)</f>
        <v>12078</v>
      </c>
      <c r="C1267" s="18" t="str">
        <f>IF(ISBLANK(Nomen.complète!J1267),"-",Nomen.complète!J1267)</f>
        <v>Greng</v>
      </c>
    </row>
    <row r="1268" spans="1:3">
      <c r="A1268" s="17">
        <f>IF(ISBLANK(Nomen.complète!H1268),"",Nomen.complète!H1268)</f>
        <v>6177</v>
      </c>
      <c r="B1268" s="130">
        <f>IF(ISBLANK(Nomen.complète!I1268),"",Nomen.complète!I1268)</f>
        <v>12079</v>
      </c>
      <c r="C1268" s="18" t="str">
        <f>IF(ISBLANK(Nomen.complète!J1268),"-",Nomen.complète!J1268)</f>
        <v>Grengiols</v>
      </c>
    </row>
    <row r="1269" spans="1:3">
      <c r="A1269" s="17" t="str">
        <f>IF(ISBLANK(Nomen.complète!H1269),"",Nomen.complète!H1269)</f>
        <v/>
      </c>
      <c r="B1269" s="130">
        <f>IF(ISBLANK(Nomen.complète!I1269),"",Nomen.complète!I1269)</f>
        <v>12081</v>
      </c>
      <c r="C1269" s="18" t="str">
        <f>IF(ISBLANK(Nomen.complète!J1269),"-",Nomen.complète!J1269)</f>
        <v>Grenilles</v>
      </c>
    </row>
    <row r="1270" spans="1:3">
      <c r="A1270" s="17">
        <f>IF(ISBLANK(Nomen.complète!H1270),"",Nomen.complète!H1270)</f>
        <v>5722</v>
      </c>
      <c r="B1270" s="130">
        <f>IF(ISBLANK(Nomen.complète!I1270),"",Nomen.complète!I1270)</f>
        <v>14728</v>
      </c>
      <c r="C1270" s="18" t="str">
        <f>IF(ISBLANK(Nomen.complète!J1270),"-",Nomen.complète!J1270)</f>
        <v>Grens</v>
      </c>
    </row>
    <row r="1271" spans="1:3">
      <c r="A1271" s="17">
        <f>IF(ISBLANK(Nomen.complète!H1271),"",Nomen.complète!H1271)</f>
        <v>1056</v>
      </c>
      <c r="B1271" s="130">
        <f>IF(ISBLANK(Nomen.complète!I1271),"",Nomen.complète!I1271)</f>
        <v>15551</v>
      </c>
      <c r="C1271" s="18" t="str">
        <f>IF(ISBLANK(Nomen.complète!J1271),"-",Nomen.complète!J1271)</f>
        <v>Greppen</v>
      </c>
    </row>
    <row r="1272" spans="1:3">
      <c r="A1272" s="17" t="str">
        <f>IF(ISBLANK(Nomen.complète!H1272),"",Nomen.complète!H1272)</f>
        <v/>
      </c>
      <c r="B1272" s="130">
        <f>IF(ISBLANK(Nomen.complète!I1272),"",Nomen.complète!I1272)</f>
        <v>12087</v>
      </c>
      <c r="C1272" s="18" t="str">
        <f>IF(ISBLANK(Nomen.complète!J1272),"-",Nomen.complète!J1272)</f>
        <v>Gresso</v>
      </c>
    </row>
    <row r="1273" spans="1:3">
      <c r="A1273" s="17" t="str">
        <f>IF(ISBLANK(Nomen.complète!H1273),"",Nomen.complète!H1273)</f>
        <v/>
      </c>
      <c r="B1273" s="130">
        <f>IF(ISBLANK(Nomen.complète!I1273),"",Nomen.complète!I1273)</f>
        <v>12088</v>
      </c>
      <c r="C1273" s="18" t="str">
        <f>IF(ISBLANK(Nomen.complète!J1273),"-",Nomen.complète!J1273)</f>
        <v>Gressy</v>
      </c>
    </row>
    <row r="1274" spans="1:3">
      <c r="A1274" s="17">
        <f>IF(ISBLANK(Nomen.complète!H1274),"",Nomen.complète!H1274)</f>
        <v>2576</v>
      </c>
      <c r="B1274" s="130">
        <f>IF(ISBLANK(Nomen.complète!I1274),"",Nomen.complète!I1274)</f>
        <v>13230</v>
      </c>
      <c r="C1274" s="18" t="str">
        <f>IF(ISBLANK(Nomen.complète!J1274),"-",Nomen.complète!J1274)</f>
        <v>Gretzenbach</v>
      </c>
    </row>
    <row r="1275" spans="1:3">
      <c r="A1275" s="17" t="str">
        <f>IF(ISBLANK(Nomen.complète!H1275),"",Nomen.complète!H1275)</f>
        <v/>
      </c>
      <c r="B1275" s="130">
        <f>IF(ISBLANK(Nomen.complète!I1275),"",Nomen.complète!I1275)</f>
        <v>12090</v>
      </c>
      <c r="C1275" s="18" t="str">
        <f>IF(ISBLANK(Nomen.complète!J1275),"-",Nomen.complète!J1275)</f>
        <v>Griesenberg</v>
      </c>
    </row>
    <row r="1276" spans="1:3">
      <c r="A1276" s="17" t="str">
        <f>IF(ISBLANK(Nomen.complète!H1276),"",Nomen.complète!H1276)</f>
        <v/>
      </c>
      <c r="B1276" s="130">
        <f>IF(ISBLANK(Nomen.complète!I1276),"",Nomen.complète!I1276)</f>
        <v>12093</v>
      </c>
      <c r="C1276" s="18" t="str">
        <f>IF(ISBLANK(Nomen.complète!J1276),"-",Nomen.complète!J1276)</f>
        <v>Grimentz</v>
      </c>
    </row>
    <row r="1277" spans="1:3">
      <c r="A1277" s="17">
        <f>IF(ISBLANK(Nomen.complète!H1277),"",Nomen.complète!H1277)</f>
        <v>6263</v>
      </c>
      <c r="B1277" s="130">
        <f>IF(ISBLANK(Nomen.complète!I1277),"",Nomen.complète!I1277)</f>
        <v>12094</v>
      </c>
      <c r="C1277" s="18" t="str">
        <f>IF(ISBLANK(Nomen.complète!J1277),"-",Nomen.complète!J1277)</f>
        <v>Grimisuat</v>
      </c>
    </row>
    <row r="1278" spans="1:3">
      <c r="A1278" s="17">
        <f>IF(ISBLANK(Nomen.complète!H1278),"",Nomen.complète!H1278)</f>
        <v>2617</v>
      </c>
      <c r="B1278" s="130">
        <f>IF(ISBLANK(Nomen.complète!I1278),"",Nomen.complète!I1278)</f>
        <v>12009</v>
      </c>
      <c r="C1278" s="18" t="str">
        <f>IF(ISBLANK(Nomen.complète!J1278),"-",Nomen.complète!J1278)</f>
        <v>Grindel</v>
      </c>
    </row>
    <row r="1279" spans="1:3">
      <c r="A1279" s="17">
        <f>IF(ISBLANK(Nomen.complète!H1279),"",Nomen.complète!H1279)</f>
        <v>576</v>
      </c>
      <c r="B1279" s="130">
        <f>IF(ISBLANK(Nomen.complète!I1279),"",Nomen.complète!I1279)</f>
        <v>15149</v>
      </c>
      <c r="C1279" s="18" t="str">
        <f>IF(ISBLANK(Nomen.complète!J1279),"-",Nomen.complète!J1279)</f>
        <v>Grindelwald</v>
      </c>
    </row>
    <row r="1280" spans="1:3">
      <c r="A1280" s="17" t="str">
        <f>IF(ISBLANK(Nomen.complète!H1280),"",Nomen.complète!H1280)</f>
        <v/>
      </c>
      <c r="B1280" s="130">
        <f>IF(ISBLANK(Nomen.complète!I1280),"",Nomen.complète!I1280)</f>
        <v>11200</v>
      </c>
      <c r="C1280" s="18" t="str">
        <f>IF(ISBLANK(Nomen.complète!J1280),"-",Nomen.complète!J1280)</f>
        <v>Grod</v>
      </c>
    </row>
    <row r="1281" spans="1:3">
      <c r="A1281" s="17" t="str">
        <f>IF(ISBLANK(Nomen.complète!H1281),"",Nomen.complète!H1281)</f>
        <v/>
      </c>
      <c r="B1281" s="130">
        <f>IF(ISBLANK(Nomen.complète!I1281),"",Nomen.complète!I1281)</f>
        <v>11944</v>
      </c>
      <c r="C1281" s="18" t="str">
        <f>IF(ISBLANK(Nomen.complète!J1281),"-",Nomen.complète!J1281)</f>
        <v>Grolley</v>
      </c>
    </row>
    <row r="1282" spans="1:3">
      <c r="A1282" s="17">
        <f>IF(ISBLANK(Nomen.complète!H1282),"",Nomen.complète!H1282)</f>
        <v>2239</v>
      </c>
      <c r="B1282" s="130">
        <f>IF(ISBLANK(Nomen.complète!I1282),"",Nomen.complète!I1282)</f>
        <v>16662</v>
      </c>
      <c r="C1282" s="18" t="str">
        <f>IF(ISBLANK(Nomen.complète!J1282),"-",Nomen.complète!J1282)</f>
        <v>Grolley-Ponthaux</v>
      </c>
    </row>
    <row r="1283" spans="1:3">
      <c r="A1283" s="17">
        <f>IF(ISBLANK(Nomen.complète!H1283),"",Nomen.complète!H1283)</f>
        <v>3832</v>
      </c>
      <c r="B1283" s="130">
        <f>IF(ISBLANK(Nomen.complète!I1283),"",Nomen.complète!I1283)</f>
        <v>15695</v>
      </c>
      <c r="C1283" s="18" t="str">
        <f>IF(ISBLANK(Nomen.complète!J1283),"-",Nomen.complète!J1283)</f>
        <v>Grono</v>
      </c>
    </row>
    <row r="1284" spans="1:3">
      <c r="A1284" s="17">
        <f>IF(ISBLANK(Nomen.complète!H1284),"",Nomen.complète!H1284)</f>
        <v>303</v>
      </c>
      <c r="B1284" s="130">
        <f>IF(ISBLANK(Nomen.complète!I1284),"",Nomen.complète!I1284)</f>
        <v>14997</v>
      </c>
      <c r="C1284" s="18" t="str">
        <f>IF(ISBLANK(Nomen.complète!J1284),"-",Nomen.complète!J1284)</f>
        <v>Grossaffoltern</v>
      </c>
    </row>
    <row r="1285" spans="1:3">
      <c r="A1285" s="17" t="str">
        <f>IF(ISBLANK(Nomen.complète!H1285),"",Nomen.complète!H1285)</f>
        <v/>
      </c>
      <c r="B1285" s="130">
        <f>IF(ISBLANK(Nomen.complète!I1285),"",Nomen.complète!I1285)</f>
        <v>11197</v>
      </c>
      <c r="C1285" s="18" t="str">
        <f>IF(ISBLANK(Nomen.complète!J1285),"-",Nomen.complète!J1285)</f>
        <v>Grossandelfingen</v>
      </c>
    </row>
    <row r="1286" spans="1:3">
      <c r="A1286" s="17" t="str">
        <f>IF(ISBLANK(Nomen.complète!H1286),"",Nomen.complète!H1286)</f>
        <v/>
      </c>
      <c r="B1286" s="130">
        <f>IF(ISBLANK(Nomen.complète!I1286),"",Nomen.complète!I1286)</f>
        <v>11235</v>
      </c>
      <c r="C1286" s="18" t="str">
        <f>IF(ISBLANK(Nomen.complète!J1286),"-",Nomen.complète!J1286)</f>
        <v>Grossbösingen</v>
      </c>
    </row>
    <row r="1287" spans="1:3">
      <c r="A1287" s="17">
        <f>IF(ISBLANK(Nomen.complète!H1287),"",Nomen.complète!H1287)</f>
        <v>1131</v>
      </c>
      <c r="B1287" s="130">
        <f>IF(ISBLANK(Nomen.complète!I1287),"",Nomen.complète!I1287)</f>
        <v>15544</v>
      </c>
      <c r="C1287" s="18" t="str">
        <f>IF(ISBLANK(Nomen.complète!J1287),"-",Nomen.complète!J1287)</f>
        <v>Grossdietwil</v>
      </c>
    </row>
    <row r="1288" spans="1:3">
      <c r="A1288" s="17" t="str">
        <f>IF(ISBLANK(Nomen.complète!H1288),"",Nomen.complète!H1288)</f>
        <v/>
      </c>
      <c r="B1288" s="130">
        <f>IF(ISBLANK(Nomen.complète!I1288),"",Nomen.complète!I1288)</f>
        <v>11337</v>
      </c>
      <c r="C1288" s="18" t="str">
        <f>IF(ISBLANK(Nomen.complète!J1288),"-",Nomen.complète!J1288)</f>
        <v>Grossgurmels</v>
      </c>
    </row>
    <row r="1289" spans="1:3">
      <c r="A1289" s="17" t="str">
        <f>IF(ISBLANK(Nomen.complète!H1289),"",Nomen.complète!H1289)</f>
        <v/>
      </c>
      <c r="B1289" s="130">
        <f>IF(ISBLANK(Nomen.complète!I1289),"",Nomen.complète!I1289)</f>
        <v>11335</v>
      </c>
      <c r="C1289" s="18" t="str">
        <f>IF(ISBLANK(Nomen.complète!J1289),"-",Nomen.complète!J1289)</f>
        <v>Grossguschelmuth</v>
      </c>
    </row>
    <row r="1290" spans="1:3">
      <c r="A1290" s="17">
        <f>IF(ISBLANK(Nomen.complète!H1290),"",Nomen.complète!H1290)</f>
        <v>608</v>
      </c>
      <c r="B1290" s="130">
        <f>IF(ISBLANK(Nomen.complète!I1290),"",Nomen.complète!I1290)</f>
        <v>16082</v>
      </c>
      <c r="C1290" s="18" t="str">
        <f>IF(ISBLANK(Nomen.complète!J1290),"-",Nomen.complète!J1290)</f>
        <v>Grosshöchstetten</v>
      </c>
    </row>
    <row r="1291" spans="1:3">
      <c r="A1291" s="17">
        <f>IF(ISBLANK(Nomen.complète!H1291),"",Nomen.complète!H1291)</f>
        <v>1086</v>
      </c>
      <c r="B1291" s="130">
        <f>IF(ISBLANK(Nomen.complète!I1291),"",Nomen.complète!I1291)</f>
        <v>15545</v>
      </c>
      <c r="C1291" s="18" t="str">
        <f>IF(ISBLANK(Nomen.complète!J1291),"-",Nomen.complète!J1291)</f>
        <v>Grosswangen</v>
      </c>
    </row>
    <row r="1292" spans="1:3">
      <c r="A1292" s="17">
        <f>IF(ISBLANK(Nomen.complète!H1292),"",Nomen.complète!H1292)</f>
        <v>3031</v>
      </c>
      <c r="B1292" s="130">
        <f>IF(ISBLANK(Nomen.complète!I1292),"",Nomen.complète!I1292)</f>
        <v>11956</v>
      </c>
      <c r="C1292" s="18" t="str">
        <f>IF(ISBLANK(Nomen.complète!J1292),"-",Nomen.complète!J1292)</f>
        <v>Grub (AR)</v>
      </c>
    </row>
    <row r="1293" spans="1:3">
      <c r="A1293" s="17" t="str">
        <f>IF(ISBLANK(Nomen.complète!H1293),"",Nomen.complète!H1293)</f>
        <v/>
      </c>
      <c r="B1293" s="130">
        <f>IF(ISBLANK(Nomen.complète!I1293),"",Nomen.complète!I1293)</f>
        <v>16434</v>
      </c>
      <c r="C1293" s="18" t="str">
        <f>IF(ISBLANK(Nomen.complète!J1293),"-",Nomen.complète!J1293)</f>
        <v>Grumo</v>
      </c>
    </row>
    <row r="1294" spans="1:3">
      <c r="A1294" s="17">
        <f>IF(ISBLANK(Nomen.complète!H1294),"",Nomen.complète!H1294)</f>
        <v>2135</v>
      </c>
      <c r="B1294" s="130">
        <f>IF(ISBLANK(Nomen.complète!I1294),"",Nomen.complète!I1294)</f>
        <v>11958</v>
      </c>
      <c r="C1294" s="18" t="str">
        <f>IF(ISBLANK(Nomen.complète!J1294),"-",Nomen.complète!J1294)</f>
        <v>Gruyères</v>
      </c>
    </row>
    <row r="1295" spans="1:3">
      <c r="A1295" s="17">
        <f>IF(ISBLANK(Nomen.complète!H1295),"",Nomen.complète!H1295)</f>
        <v>5405</v>
      </c>
      <c r="B1295" s="130">
        <f>IF(ISBLANK(Nomen.complète!I1295),"",Nomen.complète!I1295)</f>
        <v>14747</v>
      </c>
      <c r="C1295" s="18" t="str">
        <f>IF(ISBLANK(Nomen.complète!J1295),"-",Nomen.complète!J1295)</f>
        <v>Gryon</v>
      </c>
    </row>
    <row r="1296" spans="1:3">
      <c r="A1296" s="17">
        <f>IF(ISBLANK(Nomen.complète!H1296),"",Nomen.complète!H1296)</f>
        <v>6285</v>
      </c>
      <c r="B1296" s="130">
        <f>IF(ISBLANK(Nomen.complète!I1296),"",Nomen.complète!I1296)</f>
        <v>12040</v>
      </c>
      <c r="C1296" s="18" t="str">
        <f>IF(ISBLANK(Nomen.complète!J1296),"-",Nomen.complète!J1296)</f>
        <v>Grächen</v>
      </c>
    </row>
    <row r="1297" spans="1:3">
      <c r="A1297" s="17">
        <f>IF(ISBLANK(Nomen.complète!H1297),"",Nomen.complète!H1297)</f>
        <v>4006</v>
      </c>
      <c r="B1297" s="130">
        <f>IF(ISBLANK(Nomen.complète!I1297),"",Nomen.complète!I1297)</f>
        <v>12115</v>
      </c>
      <c r="C1297" s="18" t="str">
        <f>IF(ISBLANK(Nomen.complète!J1297),"-",Nomen.complète!J1297)</f>
        <v>Gränichen</v>
      </c>
    </row>
    <row r="1298" spans="1:3">
      <c r="A1298" s="17">
        <f>IF(ISBLANK(Nomen.complète!H1298),"",Nomen.complète!H1298)</f>
        <v>6238</v>
      </c>
      <c r="B1298" s="130">
        <f>IF(ISBLANK(Nomen.complète!I1298),"",Nomen.complète!I1298)</f>
        <v>12044</v>
      </c>
      <c r="C1298" s="18" t="str">
        <f>IF(ISBLANK(Nomen.complète!J1298),"-",Nomen.complète!J1298)</f>
        <v>Grône</v>
      </c>
    </row>
    <row r="1299" spans="1:3">
      <c r="A1299" s="17" t="str">
        <f>IF(ISBLANK(Nomen.complète!H1299),"",Nomen.complète!H1299)</f>
        <v/>
      </c>
      <c r="B1299" s="130">
        <f>IF(ISBLANK(Nomen.complète!I1299),"",Nomen.complète!I1299)</f>
        <v>16422</v>
      </c>
      <c r="C1299" s="18" t="str">
        <f>IF(ISBLANK(Nomen.complète!J1299),"-",Nomen.complète!J1299)</f>
        <v>Gründen</v>
      </c>
    </row>
    <row r="1300" spans="1:3">
      <c r="A1300" s="17">
        <f>IF(ISBLANK(Nomen.complète!H1300),"",Nomen.complète!H1300)</f>
        <v>116</v>
      </c>
      <c r="B1300" s="130">
        <f>IF(ISBLANK(Nomen.complète!I1300),"",Nomen.complète!I1300)</f>
        <v>11970</v>
      </c>
      <c r="C1300" s="18" t="str">
        <f>IF(ISBLANK(Nomen.complète!J1300),"-",Nomen.complète!J1300)</f>
        <v>Grüningen</v>
      </c>
    </row>
    <row r="1301" spans="1:3">
      <c r="A1301" s="17">
        <f>IF(ISBLANK(Nomen.complète!H1301),"",Nomen.complète!H1301)</f>
        <v>3961</v>
      </c>
      <c r="B1301" s="130">
        <f>IF(ISBLANK(Nomen.complète!I1301),"",Nomen.complète!I1301)</f>
        <v>16054</v>
      </c>
      <c r="C1301" s="18" t="str">
        <f>IF(ISBLANK(Nomen.complète!J1301),"-",Nomen.complète!J1301)</f>
        <v>Grüsch</v>
      </c>
    </row>
    <row r="1302" spans="1:3">
      <c r="A1302" s="17">
        <f>IF(ISBLANK(Nomen.complète!H1302),"",Nomen.complète!H1302)</f>
        <v>841</v>
      </c>
      <c r="B1302" s="130">
        <f>IF(ISBLANK(Nomen.complète!I1302),"",Nomen.complète!I1302)</f>
        <v>15279</v>
      </c>
      <c r="C1302" s="18" t="str">
        <f>IF(ISBLANK(Nomen.complète!J1302),"-",Nomen.complète!J1302)</f>
        <v>Gsteig</v>
      </c>
    </row>
    <row r="1303" spans="1:3">
      <c r="A1303" s="17">
        <f>IF(ISBLANK(Nomen.complète!H1303),"",Nomen.complète!H1303)</f>
        <v>577</v>
      </c>
      <c r="B1303" s="130">
        <f>IF(ISBLANK(Nomen.complète!I1303),"",Nomen.complète!I1303)</f>
        <v>15150</v>
      </c>
      <c r="C1303" s="18" t="str">
        <f>IF(ISBLANK(Nomen.complète!J1303),"-",Nomen.complète!J1303)</f>
        <v>Gsteigwiler</v>
      </c>
    </row>
    <row r="1304" spans="1:3">
      <c r="A1304" s="17" t="str">
        <f>IF(ISBLANK(Nomen.complète!H1304),"",Nomen.complète!H1304)</f>
        <v/>
      </c>
      <c r="B1304" s="130">
        <f>IF(ISBLANK(Nomen.complète!I1304),"",Nomen.complète!I1304)</f>
        <v>10148</v>
      </c>
      <c r="C1304" s="18" t="str">
        <f>IF(ISBLANK(Nomen.complète!J1304),"-",Nomen.complète!J1304)</f>
        <v>Guarda</v>
      </c>
    </row>
    <row r="1305" spans="1:3">
      <c r="A1305" s="17" t="str">
        <f>IF(ISBLANK(Nomen.complète!H1305),"",Nomen.complète!H1305)</f>
        <v/>
      </c>
      <c r="B1305" s="130">
        <f>IF(ISBLANK(Nomen.complète!I1305),"",Nomen.complète!I1305)</f>
        <v>11963</v>
      </c>
      <c r="C1305" s="18" t="str">
        <f>IF(ISBLANK(Nomen.complète!J1305),"-",Nomen.complète!J1305)</f>
        <v>Gudo</v>
      </c>
    </row>
    <row r="1306" spans="1:3">
      <c r="A1306" s="17">
        <f>IF(ISBLANK(Nomen.complète!H1306),"",Nomen.complète!H1306)</f>
        <v>852</v>
      </c>
      <c r="B1306" s="130">
        <f>IF(ISBLANK(Nomen.complète!I1306),"",Nomen.complète!I1306)</f>
        <v>15283</v>
      </c>
      <c r="C1306" s="18" t="str">
        <f>IF(ISBLANK(Nomen.complète!J1306),"-",Nomen.complète!J1306)</f>
        <v>Guggisberg</v>
      </c>
    </row>
    <row r="1307" spans="1:3">
      <c r="A1307" s="17" t="str">
        <f>IF(ISBLANK(Nomen.complète!H1307),"",Nomen.complète!H1307)</f>
        <v/>
      </c>
      <c r="B1307" s="130">
        <f>IF(ISBLANK(Nomen.complète!I1307),"",Nomen.complète!I1307)</f>
        <v>11967</v>
      </c>
      <c r="C1307" s="18" t="str">
        <f>IF(ISBLANK(Nomen.complète!J1307),"-",Nomen.complète!J1307)</f>
        <v>Gumefens</v>
      </c>
    </row>
    <row r="1308" spans="1:3">
      <c r="A1308" s="17" t="str">
        <f>IF(ISBLANK(Nomen.complète!H1308),"",Nomen.complète!H1308)</f>
        <v/>
      </c>
      <c r="B1308" s="130">
        <f>IF(ISBLANK(Nomen.complète!I1308),"",Nomen.complète!I1308)</f>
        <v>11927</v>
      </c>
      <c r="C1308" s="18" t="str">
        <f>IF(ISBLANK(Nomen.complète!J1308),"-",Nomen.complète!J1308)</f>
        <v>Guntershausen bei Aadorf</v>
      </c>
    </row>
    <row r="1309" spans="1:3">
      <c r="A1309" s="17" t="str">
        <f>IF(ISBLANK(Nomen.complète!H1309),"",Nomen.complète!H1309)</f>
        <v/>
      </c>
      <c r="B1309" s="130">
        <f>IF(ISBLANK(Nomen.complète!I1309),"",Nomen.complète!I1309)</f>
        <v>11930</v>
      </c>
      <c r="C1309" s="18" t="str">
        <f>IF(ISBLANK(Nomen.complète!J1309),"-",Nomen.complète!J1309)</f>
        <v>Guntershausen bei Birwinken</v>
      </c>
    </row>
    <row r="1310" spans="1:3">
      <c r="A1310" s="17" t="str">
        <f>IF(ISBLANK(Nomen.complète!H1310),"",Nomen.complète!H1310)</f>
        <v/>
      </c>
      <c r="B1310" s="130">
        <f>IF(ISBLANK(Nomen.complète!I1310),"",Nomen.complète!I1310)</f>
        <v>11933</v>
      </c>
      <c r="C1310" s="18" t="str">
        <f>IF(ISBLANK(Nomen.complète!J1310),"-",Nomen.complète!J1310)</f>
        <v>Guntmadingen</v>
      </c>
    </row>
    <row r="1311" spans="1:3">
      <c r="A1311" s="17">
        <f>IF(ISBLANK(Nomen.complète!H1311),"",Nomen.complète!H1311)</f>
        <v>2578</v>
      </c>
      <c r="B1311" s="130">
        <f>IF(ISBLANK(Nomen.complète!I1311),"",Nomen.complète!I1311)</f>
        <v>11936</v>
      </c>
      <c r="C1311" s="18" t="str">
        <f>IF(ISBLANK(Nomen.complète!J1311),"-",Nomen.complète!J1311)</f>
        <v>Gunzgen</v>
      </c>
    </row>
    <row r="1312" spans="1:3">
      <c r="A1312" s="17" t="str">
        <f>IF(ISBLANK(Nomen.complète!H1312),"",Nomen.complète!H1312)</f>
        <v/>
      </c>
      <c r="B1312" s="130">
        <f>IF(ISBLANK(Nomen.complète!I1312),"",Nomen.complète!I1312)</f>
        <v>11939</v>
      </c>
      <c r="C1312" s="18" t="str">
        <f>IF(ISBLANK(Nomen.complète!J1312),"-",Nomen.complète!J1312)</f>
        <v>Gunzwil</v>
      </c>
    </row>
    <row r="1313" spans="1:3">
      <c r="A1313" s="17">
        <f>IF(ISBLANK(Nomen.complète!H1313),"",Nomen.complète!H1313)</f>
        <v>665</v>
      </c>
      <c r="B1313" s="130">
        <f>IF(ISBLANK(Nomen.complète!I1313),"",Nomen.complète!I1313)</f>
        <v>15199</v>
      </c>
      <c r="C1313" s="18" t="str">
        <f>IF(ISBLANK(Nomen.complète!J1313),"-",Nomen.complète!J1313)</f>
        <v>Gurbrü</v>
      </c>
    </row>
    <row r="1314" spans="1:3">
      <c r="A1314" s="17">
        <f>IF(ISBLANK(Nomen.complète!H1314),"",Nomen.complète!H1314)</f>
        <v>2262</v>
      </c>
      <c r="B1314" s="130">
        <f>IF(ISBLANK(Nomen.complète!I1314),"",Nomen.complète!I1314)</f>
        <v>14514</v>
      </c>
      <c r="C1314" s="18" t="str">
        <f>IF(ISBLANK(Nomen.complète!J1314),"-",Nomen.complète!J1314)</f>
        <v>Gurmels</v>
      </c>
    </row>
    <row r="1315" spans="1:3">
      <c r="A1315" s="17">
        <f>IF(ISBLANK(Nomen.complète!H1315),"",Nomen.complète!H1315)</f>
        <v>1209</v>
      </c>
      <c r="B1315" s="130">
        <f>IF(ISBLANK(Nomen.complète!I1315),"",Nomen.complète!I1315)</f>
        <v>11941</v>
      </c>
      <c r="C1315" s="18" t="str">
        <f>IF(ISBLANK(Nomen.complète!J1315),"-",Nomen.complète!J1315)</f>
        <v>Gurtnellen</v>
      </c>
    </row>
    <row r="1316" spans="1:3">
      <c r="A1316" s="17">
        <f>IF(ISBLANK(Nomen.complète!H1316),"",Nomen.complète!H1316)</f>
        <v>867</v>
      </c>
      <c r="B1316" s="130">
        <f>IF(ISBLANK(Nomen.complète!I1316),"",Nomen.complète!I1316)</f>
        <v>15291</v>
      </c>
      <c r="C1316" s="18" t="str">
        <f>IF(ISBLANK(Nomen.complète!J1316),"-",Nomen.complète!J1316)</f>
        <v>Gurzelen</v>
      </c>
    </row>
    <row r="1317" spans="1:3">
      <c r="A1317" s="17" t="str">
        <f>IF(ISBLANK(Nomen.complète!H1317),"",Nomen.complète!H1317)</f>
        <v/>
      </c>
      <c r="B1317" s="130">
        <f>IF(ISBLANK(Nomen.complète!I1317),"",Nomen.complète!I1317)</f>
        <v>13266</v>
      </c>
      <c r="C1317" s="18" t="str">
        <f>IF(ISBLANK(Nomen.complète!J1317),"-",Nomen.complète!J1317)</f>
        <v>Guschelmuth</v>
      </c>
    </row>
    <row r="1318" spans="1:3">
      <c r="A1318" s="17" t="str">
        <f>IF(ISBLANK(Nomen.complète!H1318),"",Nomen.complète!H1318)</f>
        <v/>
      </c>
      <c r="B1318" s="130">
        <f>IF(ISBLANK(Nomen.complète!I1318),"",Nomen.complète!I1318)</f>
        <v>11942</v>
      </c>
      <c r="C1318" s="18" t="str">
        <f>IF(ISBLANK(Nomen.complète!J1318),"-",Nomen.complète!J1318)</f>
        <v>Gutenburg</v>
      </c>
    </row>
    <row r="1319" spans="1:3">
      <c r="A1319" s="17">
        <f>IF(ISBLANK(Nomen.complète!H1319),"",Nomen.complète!H1319)</f>
        <v>782</v>
      </c>
      <c r="B1319" s="130">
        <f>IF(ISBLANK(Nomen.complète!I1319),"",Nomen.complète!I1319)</f>
        <v>15270</v>
      </c>
      <c r="C1319" s="18" t="str">
        <f>IF(ISBLANK(Nomen.complète!J1319),"-",Nomen.complète!J1319)</f>
        <v>Guttannen</v>
      </c>
    </row>
    <row r="1320" spans="1:3">
      <c r="A1320" s="17" t="str">
        <f>IF(ISBLANK(Nomen.complète!H1320),"",Nomen.complète!H1320)</f>
        <v/>
      </c>
      <c r="B1320" s="130">
        <f>IF(ISBLANK(Nomen.complète!I1320),"",Nomen.complète!I1320)</f>
        <v>11972</v>
      </c>
      <c r="C1320" s="18" t="str">
        <f>IF(ISBLANK(Nomen.complète!J1320),"-",Nomen.complète!J1320)</f>
        <v>Guttet</v>
      </c>
    </row>
    <row r="1321" spans="1:3">
      <c r="A1321" s="17">
        <f>IF(ISBLANK(Nomen.complète!H1321),"",Nomen.complète!H1321)</f>
        <v>6117</v>
      </c>
      <c r="B1321" s="130">
        <f>IF(ISBLANK(Nomen.complète!I1321),"",Nomen.complète!I1321)</f>
        <v>14133</v>
      </c>
      <c r="C1321" s="18" t="str">
        <f>IF(ISBLANK(Nomen.complète!J1321),"-",Nomen.complète!J1321)</f>
        <v>Guttet-Feschel</v>
      </c>
    </row>
    <row r="1322" spans="1:3">
      <c r="A1322" s="17">
        <f>IF(ISBLANK(Nomen.complète!H1322),"",Nomen.complète!H1322)</f>
        <v>6624</v>
      </c>
      <c r="B1322" s="130">
        <f>IF(ISBLANK(Nomen.complète!I1322),"",Nomen.complète!I1322)</f>
        <v>11959</v>
      </c>
      <c r="C1322" s="18" t="str">
        <f>IF(ISBLANK(Nomen.complète!J1322),"-",Nomen.complète!J1322)</f>
        <v>Gy</v>
      </c>
    </row>
    <row r="1323" spans="1:3">
      <c r="A1323" s="17" t="str">
        <f>IF(ISBLANK(Nomen.complète!H1323),"",Nomen.complète!H1323)</f>
        <v/>
      </c>
      <c r="B1323" s="130">
        <f>IF(ISBLANK(Nomen.complète!I1323),"",Nomen.complète!I1323)</f>
        <v>16451</v>
      </c>
      <c r="C1323" s="18" t="str">
        <f>IF(ISBLANK(Nomen.complète!J1323),"-",Nomen.complète!J1323)</f>
        <v>Gysenstein</v>
      </c>
    </row>
    <row r="1324" spans="1:3">
      <c r="A1324" s="17">
        <f>IF(ISBLANK(Nomen.complète!H1324),"",Nomen.complète!H1324)</f>
        <v>2901</v>
      </c>
      <c r="B1324" s="130">
        <f>IF(ISBLANK(Nomen.complète!I1324),"",Nomen.complète!I1324)</f>
        <v>12071</v>
      </c>
      <c r="C1324" s="18" t="str">
        <f>IF(ISBLANK(Nomen.complète!J1324),"-",Nomen.complète!J1324)</f>
        <v>Gächlingen</v>
      </c>
    </row>
    <row r="1325" spans="1:3">
      <c r="A1325" s="17" t="str">
        <f>IF(ISBLANK(Nomen.complète!H1325),"",Nomen.complète!H1325)</f>
        <v/>
      </c>
      <c r="B1325" s="130">
        <f>IF(ISBLANK(Nomen.complète!I1325),"",Nomen.complète!I1325)</f>
        <v>12095</v>
      </c>
      <c r="C1325" s="18" t="str">
        <f>IF(ISBLANK(Nomen.complète!J1325),"-",Nomen.complète!J1325)</f>
        <v>Gächliwil</v>
      </c>
    </row>
    <row r="1326" spans="1:3">
      <c r="A1326" s="17" t="str">
        <f>IF(ISBLANK(Nomen.complète!H1326),"",Nomen.complète!H1326)</f>
        <v/>
      </c>
      <c r="B1326" s="130">
        <f>IF(ISBLANK(Nomen.complète!I1326),"",Nomen.complète!I1326)</f>
        <v>11033</v>
      </c>
      <c r="C1326" s="18" t="str">
        <f>IF(ISBLANK(Nomen.complète!J1326),"-",Nomen.complète!J1326)</f>
        <v>Gänsbrunnen</v>
      </c>
    </row>
    <row r="1327" spans="1:3">
      <c r="A1327" s="17" t="str">
        <f>IF(ISBLANK(Nomen.complète!H1327),"",Nomen.complète!H1327)</f>
        <v/>
      </c>
      <c r="B1327" s="130">
        <f>IF(ISBLANK(Nomen.complète!I1327),"",Nomen.complète!I1327)</f>
        <v>16389</v>
      </c>
      <c r="C1327" s="18" t="str">
        <f>IF(ISBLANK(Nomen.complète!J1327),"-",Nomen.complète!J1327)</f>
        <v>Gäserz</v>
      </c>
    </row>
    <row r="1328" spans="1:3">
      <c r="A1328" s="17">
        <f>IF(ISBLANK(Nomen.complète!H1328),"",Nomen.complète!H1328)</f>
        <v>1208</v>
      </c>
      <c r="B1328" s="130">
        <f>IF(ISBLANK(Nomen.complète!I1328),"",Nomen.complète!I1328)</f>
        <v>12032</v>
      </c>
      <c r="C1328" s="18" t="str">
        <f>IF(ISBLANK(Nomen.complète!J1328),"-",Nomen.complète!J1328)</f>
        <v>Göschenen</v>
      </c>
    </row>
    <row r="1329" spans="1:3">
      <c r="A1329" s="17" t="str">
        <f>IF(ISBLANK(Nomen.complète!H1329),"",Nomen.complète!H1329)</f>
        <v/>
      </c>
      <c r="B1329" s="130">
        <f>IF(ISBLANK(Nomen.complète!I1329),"",Nomen.complète!I1329)</f>
        <v>12045</v>
      </c>
      <c r="C1329" s="18" t="str">
        <f>IF(ISBLANK(Nomen.complète!J1329),"-",Nomen.complète!J1329)</f>
        <v>Götighofen</v>
      </c>
    </row>
    <row r="1330" spans="1:3">
      <c r="A1330" s="17" t="str">
        <f>IF(ISBLANK(Nomen.complète!H1330),"",Nomen.complète!H1330)</f>
        <v/>
      </c>
      <c r="B1330" s="130">
        <f>IF(ISBLANK(Nomen.complète!I1330),"",Nomen.complète!I1330)</f>
        <v>16555</v>
      </c>
      <c r="C1330" s="18" t="str">
        <f>IF(ISBLANK(Nomen.complète!J1330),"-",Nomen.complète!J1330)</f>
        <v>Gündelhart</v>
      </c>
    </row>
    <row r="1331" spans="1:3">
      <c r="A1331" s="17" t="str">
        <f>IF(ISBLANK(Nomen.complète!H1331),"",Nomen.complète!H1331)</f>
        <v/>
      </c>
      <c r="B1331" s="130">
        <f>IF(ISBLANK(Nomen.complète!I1331),"",Nomen.complète!I1331)</f>
        <v>11957</v>
      </c>
      <c r="C1331" s="18" t="str">
        <f>IF(ISBLANK(Nomen.complète!J1331),"-",Nomen.complète!J1331)</f>
        <v>Gündelhart-Hörhausen</v>
      </c>
    </row>
    <row r="1332" spans="1:3">
      <c r="A1332" s="17">
        <f>IF(ISBLANK(Nomen.complète!H1332),"",Nomen.complète!H1332)</f>
        <v>578</v>
      </c>
      <c r="B1332" s="130">
        <f>IF(ISBLANK(Nomen.complète!I1332),"",Nomen.complète!I1332)</f>
        <v>15151</v>
      </c>
      <c r="C1332" s="18" t="str">
        <f>IF(ISBLANK(Nomen.complète!J1332),"-",Nomen.complète!J1332)</f>
        <v>Gündlischwand</v>
      </c>
    </row>
    <row r="1333" spans="1:3">
      <c r="A1333" s="17">
        <f>IF(ISBLANK(Nomen.complète!H1333),"",Nomen.complète!H1333)</f>
        <v>2547</v>
      </c>
      <c r="B1333" s="130">
        <f>IF(ISBLANK(Nomen.complète!I1333),"",Nomen.complète!I1333)</f>
        <v>11923</v>
      </c>
      <c r="C1333" s="18" t="str">
        <f>IF(ISBLANK(Nomen.complète!J1333),"-",Nomen.complète!J1333)</f>
        <v>Günsberg</v>
      </c>
    </row>
    <row r="1334" spans="1:3">
      <c r="A1334" s="17">
        <f>IF(ISBLANK(Nomen.complète!H1334),"",Nomen.complète!H1334)</f>
        <v>4656</v>
      </c>
      <c r="B1334" s="130">
        <f>IF(ISBLANK(Nomen.complète!I1334),"",Nomen.complète!I1334)</f>
        <v>15400</v>
      </c>
      <c r="C1334" s="18" t="str">
        <f>IF(ISBLANK(Nomen.complète!J1334),"-",Nomen.complète!J1334)</f>
        <v>Güttingen</v>
      </c>
    </row>
    <row r="1335" spans="1:3">
      <c r="A1335" s="17">
        <f>IF(ISBLANK(Nomen.complète!H1335),"",Nomen.complète!H1335)</f>
        <v>579</v>
      </c>
      <c r="B1335" s="130">
        <f>IF(ISBLANK(Nomen.complète!I1335),"",Nomen.complète!I1335)</f>
        <v>15152</v>
      </c>
      <c r="C1335" s="18" t="str">
        <f>IF(ISBLANK(Nomen.complète!J1335),"-",Nomen.complète!J1335)</f>
        <v>Habkern</v>
      </c>
    </row>
    <row r="1336" spans="1:3">
      <c r="A1336" s="17">
        <f>IF(ISBLANK(Nomen.complète!H1336),"",Nomen.complète!H1336)</f>
        <v>4099</v>
      </c>
      <c r="B1336" s="130">
        <f>IF(ISBLANK(Nomen.complète!I1336),"",Nomen.complète!I1336)</f>
        <v>12000</v>
      </c>
      <c r="C1336" s="18" t="str">
        <f>IF(ISBLANK(Nomen.complète!J1336),"-",Nomen.complète!J1336)</f>
        <v>Habsburg</v>
      </c>
    </row>
    <row r="1337" spans="1:3">
      <c r="A1337" s="17">
        <f>IF(ISBLANK(Nomen.complète!H1337),"",Nomen.complète!H1337)</f>
        <v>220</v>
      </c>
      <c r="B1337" s="130">
        <f>IF(ISBLANK(Nomen.complète!I1337),"",Nomen.complète!I1337)</f>
        <v>12001</v>
      </c>
      <c r="C1337" s="18" t="str">
        <f>IF(ISBLANK(Nomen.complète!J1337),"-",Nomen.complète!J1337)</f>
        <v>Hagenbuch</v>
      </c>
    </row>
    <row r="1338" spans="1:3">
      <c r="A1338" s="17">
        <f>IF(ISBLANK(Nomen.complète!H1338),"",Nomen.complète!H1338)</f>
        <v>736</v>
      </c>
      <c r="B1338" s="130">
        <f>IF(ISBLANK(Nomen.complète!I1338),"",Nomen.complète!I1338)</f>
        <v>15242</v>
      </c>
      <c r="C1338" s="18" t="str">
        <f>IF(ISBLANK(Nomen.complète!J1338),"-",Nomen.complète!J1338)</f>
        <v>Hagneck</v>
      </c>
    </row>
    <row r="1339" spans="1:3">
      <c r="A1339" s="17" t="str">
        <f>IF(ISBLANK(Nomen.complète!H1339),"",Nomen.complète!H1339)</f>
        <v/>
      </c>
      <c r="B1339" s="130">
        <f>IF(ISBLANK(Nomen.complète!I1339),"",Nomen.complète!I1339)</f>
        <v>12005</v>
      </c>
      <c r="C1339" s="18" t="str">
        <f>IF(ISBLANK(Nomen.complète!J1339),"-",Nomen.complète!J1339)</f>
        <v>Halden</v>
      </c>
    </row>
    <row r="1340" spans="1:3">
      <c r="A1340" s="17" t="str">
        <f>IF(ISBLANK(Nomen.complète!H1340),"",Nomen.complète!H1340)</f>
        <v/>
      </c>
      <c r="B1340" s="130">
        <f>IF(ISBLANK(Nomen.complète!I1340),"",Nomen.complète!I1340)</f>
        <v>10784</v>
      </c>
      <c r="C1340" s="18" t="str">
        <f>IF(ISBLANK(Nomen.complète!J1340),"-",Nomen.complète!J1340)</f>
        <v>Haldenstein</v>
      </c>
    </row>
    <row r="1341" spans="1:3">
      <c r="A1341" s="17">
        <f>IF(ISBLANK(Nomen.complète!H1341),"",Nomen.complète!H1341)</f>
        <v>2971</v>
      </c>
      <c r="B1341" s="130">
        <f>IF(ISBLANK(Nomen.complète!I1341),"",Nomen.complète!I1341)</f>
        <v>12020</v>
      </c>
      <c r="C1341" s="18" t="str">
        <f>IF(ISBLANK(Nomen.complète!J1341),"-",Nomen.complète!J1341)</f>
        <v>Hallau</v>
      </c>
    </row>
    <row r="1342" spans="1:3">
      <c r="A1342" s="17">
        <f>IF(ISBLANK(Nomen.complète!H1342),"",Nomen.complète!H1342)</f>
        <v>4197</v>
      </c>
      <c r="B1342" s="130">
        <f>IF(ISBLANK(Nomen.complète!I1342),"",Nomen.complète!I1342)</f>
        <v>11996</v>
      </c>
      <c r="C1342" s="18" t="str">
        <f>IF(ISBLANK(Nomen.complète!J1342),"-",Nomen.complète!J1342)</f>
        <v>Hallwil</v>
      </c>
    </row>
    <row r="1343" spans="1:3">
      <c r="A1343" s="17">
        <f>IF(ISBLANK(Nomen.complète!H1343),"",Nomen.complète!H1343)</f>
        <v>2520</v>
      </c>
      <c r="B1343" s="130">
        <f>IF(ISBLANK(Nomen.complète!I1343),"",Nomen.complète!I1343)</f>
        <v>13729</v>
      </c>
      <c r="C1343" s="18" t="str">
        <f>IF(ISBLANK(Nomen.complète!J1343),"-",Nomen.complète!J1343)</f>
        <v>Halten</v>
      </c>
    </row>
    <row r="1344" spans="1:3">
      <c r="A1344" s="17" t="str">
        <f>IF(ISBLANK(Nomen.complète!H1344),"",Nomen.complète!H1344)</f>
        <v/>
      </c>
      <c r="B1344" s="130">
        <f>IF(ISBLANK(Nomen.complète!I1344),"",Nomen.complète!I1344)</f>
        <v>12013</v>
      </c>
      <c r="C1344" s="18" t="str">
        <f>IF(ISBLANK(Nomen.complète!J1344),"-",Nomen.complète!J1344)</f>
        <v>Happerswil-Buch</v>
      </c>
    </row>
    <row r="1345" spans="1:3">
      <c r="A1345" s="17" t="str">
        <f>IF(ISBLANK(Nomen.complète!H1345),"",Nomen.complète!H1345)</f>
        <v/>
      </c>
      <c r="B1345" s="130">
        <f>IF(ISBLANK(Nomen.complète!I1345),"",Nomen.complète!I1345)</f>
        <v>12014</v>
      </c>
      <c r="C1345" s="18" t="str">
        <f>IF(ISBLANK(Nomen.complète!J1345),"-",Nomen.complète!J1345)</f>
        <v>Harenwilen</v>
      </c>
    </row>
    <row r="1346" spans="1:3">
      <c r="A1346" s="17">
        <f>IF(ISBLANK(Nomen.complète!H1346),"",Nomen.complète!H1346)</f>
        <v>1005</v>
      </c>
      <c r="B1346" s="130">
        <f>IF(ISBLANK(Nomen.complète!I1346),"",Nomen.complète!I1346)</f>
        <v>15547</v>
      </c>
      <c r="C1346" s="18" t="str">
        <f>IF(ISBLANK(Nomen.complète!J1346),"-",Nomen.complète!J1346)</f>
        <v>Hasle (LU)</v>
      </c>
    </row>
    <row r="1347" spans="1:3">
      <c r="A1347" s="17">
        <f>IF(ISBLANK(Nomen.complète!H1347),"",Nomen.complète!H1347)</f>
        <v>406</v>
      </c>
      <c r="B1347" s="130">
        <f>IF(ISBLANK(Nomen.complète!I1347),"",Nomen.complète!I1347)</f>
        <v>15063</v>
      </c>
      <c r="C1347" s="18" t="str">
        <f>IF(ISBLANK(Nomen.complète!J1347),"-",Nomen.complète!J1347)</f>
        <v>Hasle bei Burgdorf</v>
      </c>
    </row>
    <row r="1348" spans="1:3">
      <c r="A1348" s="17" t="str">
        <f>IF(ISBLANK(Nomen.complète!H1348),"",Nomen.complète!H1348)</f>
        <v/>
      </c>
      <c r="B1348" s="130">
        <f>IF(ISBLANK(Nomen.complète!I1348),"",Nomen.complète!I1348)</f>
        <v>11981</v>
      </c>
      <c r="C1348" s="18" t="str">
        <f>IF(ISBLANK(Nomen.complète!J1348),"-",Nomen.complète!J1348)</f>
        <v>Haslen</v>
      </c>
    </row>
    <row r="1349" spans="1:3">
      <c r="A1349" s="17">
        <f>IF(ISBLANK(Nomen.complète!H1349),"",Nomen.complète!H1349)</f>
        <v>783</v>
      </c>
      <c r="B1349" s="130">
        <f>IF(ISBLANK(Nomen.complète!I1349),"",Nomen.complète!I1349)</f>
        <v>15271</v>
      </c>
      <c r="C1349" s="18" t="str">
        <f>IF(ISBLANK(Nomen.complète!J1349),"-",Nomen.complète!J1349)</f>
        <v>Hasliberg</v>
      </c>
    </row>
    <row r="1350" spans="1:3">
      <c r="A1350" s="17" t="str">
        <f>IF(ISBLANK(Nomen.complète!H1350),"",Nomen.complète!H1350)</f>
        <v/>
      </c>
      <c r="B1350" s="130">
        <f>IF(ISBLANK(Nomen.complète!I1350),"",Nomen.complète!I1350)</f>
        <v>16268</v>
      </c>
      <c r="C1350" s="18" t="str">
        <f>IF(ISBLANK(Nomen.complète!J1350),"-",Nomen.complète!J1350)</f>
        <v>Hauben</v>
      </c>
    </row>
    <row r="1351" spans="1:3">
      <c r="A1351" s="17">
        <f>IF(ISBLANK(Nomen.complète!H1351),"",Nomen.complète!H1351)</f>
        <v>2491</v>
      </c>
      <c r="B1351" s="130">
        <f>IF(ISBLANK(Nomen.complète!I1351),"",Nomen.complète!I1351)</f>
        <v>11985</v>
      </c>
      <c r="C1351" s="18" t="str">
        <f>IF(ISBLANK(Nomen.complète!J1351),"-",Nomen.complète!J1351)</f>
        <v>Hauenstein-Ifenthal</v>
      </c>
    </row>
    <row r="1352" spans="1:3">
      <c r="A1352" s="17" t="str">
        <f>IF(ISBLANK(Nomen.complète!H1352),"",Nomen.complète!H1352)</f>
        <v/>
      </c>
      <c r="B1352" s="130">
        <f>IF(ISBLANK(Nomen.complète!I1352),"",Nomen.complète!I1352)</f>
        <v>11987</v>
      </c>
      <c r="C1352" s="18" t="str">
        <f>IF(ISBLANK(Nomen.complète!J1352),"-",Nomen.complète!J1352)</f>
        <v>Hauptwil</v>
      </c>
    </row>
    <row r="1353" spans="1:3">
      <c r="A1353" s="17">
        <f>IF(ISBLANK(Nomen.complète!H1353),"",Nomen.complète!H1353)</f>
        <v>4486</v>
      </c>
      <c r="B1353" s="130">
        <f>IF(ISBLANK(Nomen.complète!I1353),"",Nomen.complète!I1353)</f>
        <v>15446</v>
      </c>
      <c r="C1353" s="18" t="str">
        <f>IF(ISBLANK(Nomen.complète!J1353),"-",Nomen.complète!J1353)</f>
        <v>Hauptwil-Gottshaus</v>
      </c>
    </row>
    <row r="1354" spans="1:3">
      <c r="A1354" s="17" t="str">
        <f>IF(ISBLANK(Nomen.complète!H1354),"",Nomen.complète!H1354)</f>
        <v/>
      </c>
      <c r="B1354" s="130">
        <f>IF(ISBLANK(Nomen.complète!I1354),"",Nomen.complète!I1354)</f>
        <v>16371</v>
      </c>
      <c r="C1354" s="18" t="str">
        <f>IF(ISBLANK(Nomen.complète!J1354),"-",Nomen.complète!J1354)</f>
        <v>Hausen</v>
      </c>
    </row>
    <row r="1355" spans="1:3">
      <c r="A1355" s="17">
        <f>IF(ISBLANK(Nomen.complète!H1355),"",Nomen.complète!H1355)</f>
        <v>4100</v>
      </c>
      <c r="B1355" s="130">
        <f>IF(ISBLANK(Nomen.complète!I1355),"",Nomen.complète!I1355)</f>
        <v>14375</v>
      </c>
      <c r="C1355" s="18" t="str">
        <f>IF(ISBLANK(Nomen.complète!J1355),"-",Nomen.complète!J1355)</f>
        <v>Hausen (AG)</v>
      </c>
    </row>
    <row r="1356" spans="1:3">
      <c r="A1356" s="17">
        <f>IF(ISBLANK(Nomen.complète!H1356),"",Nomen.complète!H1356)</f>
        <v>4</v>
      </c>
      <c r="B1356" s="130">
        <f>IF(ISBLANK(Nomen.complète!I1356),"",Nomen.complète!I1356)</f>
        <v>11992</v>
      </c>
      <c r="C1356" s="18" t="str">
        <f>IF(ISBLANK(Nomen.complète!J1356),"-",Nomen.complète!J1356)</f>
        <v>Hausen am Albis</v>
      </c>
    </row>
    <row r="1357" spans="1:3">
      <c r="A1357" s="17" t="str">
        <f>IF(ISBLANK(Nomen.complète!H1357),"",Nomen.complète!H1357)</f>
        <v/>
      </c>
      <c r="B1357" s="130">
        <f>IF(ISBLANK(Nomen.complète!I1357),"",Nomen.complète!I1357)</f>
        <v>11994</v>
      </c>
      <c r="C1357" s="18" t="str">
        <f>IF(ISBLANK(Nomen.complète!J1357),"-",Nomen.complète!J1357)</f>
        <v>Hausen bei Brugg</v>
      </c>
    </row>
    <row r="1358" spans="1:3">
      <c r="A1358" s="17">
        <f>IF(ISBLANK(Nomen.complète!H1358),"",Nomen.complète!H1358)</f>
        <v>2121</v>
      </c>
      <c r="B1358" s="130">
        <f>IF(ISBLANK(Nomen.complète!I1358),"",Nomen.complète!I1358)</f>
        <v>14362</v>
      </c>
      <c r="C1358" s="18" t="str">
        <f>IF(ISBLANK(Nomen.complète!J1358),"-",Nomen.complète!J1358)</f>
        <v>Haut-Intyamon</v>
      </c>
    </row>
    <row r="1359" spans="1:3">
      <c r="A1359" s="17" t="str">
        <f>IF(ISBLANK(Nomen.complète!H1359),"",Nomen.complète!H1359)</f>
        <v/>
      </c>
      <c r="B1359" s="130">
        <f>IF(ISBLANK(Nomen.complète!I1359),"",Nomen.complète!I1359)</f>
        <v>13260</v>
      </c>
      <c r="C1359" s="18" t="str">
        <f>IF(ISBLANK(Nomen.complète!J1359),"-",Nomen.complète!J1359)</f>
        <v>Haut-Vully</v>
      </c>
    </row>
    <row r="1360" spans="1:3">
      <c r="A1360" s="17">
        <f>IF(ISBLANK(Nomen.complète!H1360),"",Nomen.complète!H1360)</f>
        <v>6809</v>
      </c>
      <c r="B1360" s="130">
        <f>IF(ISBLANK(Nomen.complète!I1360),"",Nomen.complète!I1360)</f>
        <v>16120</v>
      </c>
      <c r="C1360" s="18" t="str">
        <f>IF(ISBLANK(Nomen.complète!J1360),"-",Nomen.complète!J1360)</f>
        <v>Haute-Ajoie</v>
      </c>
    </row>
    <row r="1361" spans="1:3">
      <c r="A1361" s="17">
        <f>IF(ISBLANK(Nomen.complète!H1361),"",Nomen.complète!H1361)</f>
        <v>6729</v>
      </c>
      <c r="B1361" s="130">
        <f>IF(ISBLANK(Nomen.complète!I1361),"",Nomen.complète!I1361)</f>
        <v>15624</v>
      </c>
      <c r="C1361" s="18" t="str">
        <f>IF(ISBLANK(Nomen.complète!J1361),"-",Nomen.complète!J1361)</f>
        <v>Haute-Sorne</v>
      </c>
    </row>
    <row r="1362" spans="1:3">
      <c r="A1362" s="17">
        <f>IF(ISBLANK(Nomen.complète!H1362),"",Nomen.complète!H1362)</f>
        <v>5656</v>
      </c>
      <c r="B1362" s="130">
        <f>IF(ISBLANK(Nomen.complète!I1362),"",Nomen.complète!I1362)</f>
        <v>16612</v>
      </c>
      <c r="C1362" s="18" t="str">
        <f>IF(ISBLANK(Nomen.complète!J1362),"-",Nomen.complète!J1362)</f>
        <v>Hautemorges</v>
      </c>
    </row>
    <row r="1363" spans="1:3">
      <c r="A1363" s="17" t="str">
        <f>IF(ISBLANK(Nomen.complète!H1363),"",Nomen.complète!H1363)</f>
        <v/>
      </c>
      <c r="B1363" s="130">
        <f>IF(ISBLANK(Nomen.complète!I1363),"",Nomen.complète!I1363)</f>
        <v>12147</v>
      </c>
      <c r="C1363" s="18" t="str">
        <f>IF(ISBLANK(Nomen.complète!J1363),"-",Nomen.complète!J1363)</f>
        <v>Hauterive</v>
      </c>
    </row>
    <row r="1364" spans="1:3">
      <c r="A1364" s="17">
        <f>IF(ISBLANK(Nomen.complète!H1364),"",Nomen.complète!H1364)</f>
        <v>2233</v>
      </c>
      <c r="B1364" s="130">
        <f>IF(ISBLANK(Nomen.complète!I1364),"",Nomen.complète!I1364)</f>
        <v>14141</v>
      </c>
      <c r="C1364" s="18" t="str">
        <f>IF(ISBLANK(Nomen.complète!J1364),"-",Nomen.complète!J1364)</f>
        <v>Hauterive (FR)</v>
      </c>
    </row>
    <row r="1365" spans="1:3">
      <c r="A1365" s="17" t="str">
        <f>IF(ISBLANK(Nomen.complète!H1365),"",Nomen.complète!H1365)</f>
        <v/>
      </c>
      <c r="B1365" s="130">
        <f>IF(ISBLANK(Nomen.complète!I1365),"",Nomen.complète!I1365)</f>
        <v>14142</v>
      </c>
      <c r="C1365" s="18" t="str">
        <f>IF(ISBLANK(Nomen.complète!J1365),"-",Nomen.complète!J1365)</f>
        <v>Hauterive (NE)</v>
      </c>
    </row>
    <row r="1366" spans="1:3">
      <c r="A1366" s="17">
        <f>IF(ISBLANK(Nomen.complète!H1366),"",Nomen.complète!H1366)</f>
        <v>2137</v>
      </c>
      <c r="B1366" s="130">
        <f>IF(ISBLANK(Nomen.complète!I1366),"",Nomen.complète!I1366)</f>
        <v>12247</v>
      </c>
      <c r="C1366" s="18" t="str">
        <f>IF(ISBLANK(Nomen.complète!J1366),"-",Nomen.complète!J1366)</f>
        <v>Hauteville</v>
      </c>
    </row>
    <row r="1367" spans="1:3">
      <c r="A1367" s="17">
        <f>IF(ISBLANK(Nomen.complète!H1367),"",Nomen.complète!H1367)</f>
        <v>5</v>
      </c>
      <c r="B1367" s="130">
        <f>IF(ISBLANK(Nomen.complète!I1367),"",Nomen.complète!I1367)</f>
        <v>12249</v>
      </c>
      <c r="C1367" s="18" t="str">
        <f>IF(ISBLANK(Nomen.complète!J1367),"-",Nomen.complète!J1367)</f>
        <v>Hedingen</v>
      </c>
    </row>
    <row r="1368" spans="1:3">
      <c r="A1368" s="17">
        <f>IF(ISBLANK(Nomen.complète!H1368),"",Nomen.complète!H1368)</f>
        <v>4416</v>
      </c>
      <c r="B1368" s="130">
        <f>IF(ISBLANK(Nomen.complète!I1368),"",Nomen.complète!I1368)</f>
        <v>15406</v>
      </c>
      <c r="C1368" s="18" t="str">
        <f>IF(ISBLANK(Nomen.complète!J1368),"-",Nomen.complète!J1368)</f>
        <v>Hefenhofen</v>
      </c>
    </row>
    <row r="1369" spans="1:3">
      <c r="A1369" s="17">
        <f>IF(ISBLANK(Nomen.complète!H1369),"",Nomen.complète!H1369)</f>
        <v>3032</v>
      </c>
      <c r="B1369" s="130">
        <f>IF(ISBLANK(Nomen.complète!I1369),"",Nomen.complète!I1369)</f>
        <v>12253</v>
      </c>
      <c r="C1369" s="18" t="str">
        <f>IF(ISBLANK(Nomen.complète!J1369),"-",Nomen.complète!J1369)</f>
        <v>Heiden</v>
      </c>
    </row>
    <row r="1370" spans="1:3">
      <c r="A1370" s="17">
        <f>IF(ISBLANK(Nomen.complète!H1370),"",Nomen.complète!H1370)</f>
        <v>927</v>
      </c>
      <c r="B1370" s="130">
        <f>IF(ISBLANK(Nomen.complète!I1370),"",Nomen.complète!I1370)</f>
        <v>15325</v>
      </c>
      <c r="C1370" s="18" t="str">
        <f>IF(ISBLANK(Nomen.complète!J1370),"-",Nomen.complète!J1370)</f>
        <v>Heiligenschwendi</v>
      </c>
    </row>
    <row r="1371" spans="1:3">
      <c r="A1371" s="17" t="str">
        <f>IF(ISBLANK(Nomen.complète!H1371),"",Nomen.complète!H1371)</f>
        <v/>
      </c>
      <c r="B1371" s="130">
        <f>IF(ISBLANK(Nomen.complète!I1371),"",Nomen.complète!I1371)</f>
        <v>11190</v>
      </c>
      <c r="C1371" s="18" t="str">
        <f>IF(ISBLANK(Nomen.complète!J1371),"-",Nomen.complète!J1371)</f>
        <v>Heiligkreuz</v>
      </c>
    </row>
    <row r="1372" spans="1:3">
      <c r="A1372" s="17">
        <f>IF(ISBLANK(Nomen.complète!H1372),"",Nomen.complète!H1372)</f>
        <v>928</v>
      </c>
      <c r="B1372" s="130">
        <f>IF(ISBLANK(Nomen.complète!I1372),"",Nomen.complète!I1372)</f>
        <v>15326</v>
      </c>
      <c r="C1372" s="18" t="str">
        <f>IF(ISBLANK(Nomen.complète!J1372),"-",Nomen.complète!J1372)</f>
        <v>Heimberg</v>
      </c>
    </row>
    <row r="1373" spans="1:3">
      <c r="A1373" s="17">
        <f>IF(ISBLANK(Nomen.complète!H1373),"",Nomen.complète!H1373)</f>
        <v>977</v>
      </c>
      <c r="B1373" s="130">
        <f>IF(ISBLANK(Nomen.complète!I1373),"",Nomen.complète!I1373)</f>
        <v>15362</v>
      </c>
      <c r="C1373" s="18" t="str">
        <f>IF(ISBLANK(Nomen.complète!J1373),"-",Nomen.complète!J1373)</f>
        <v>Heimenhausen</v>
      </c>
    </row>
    <row r="1374" spans="1:3">
      <c r="A1374" s="17">
        <f>IF(ISBLANK(Nomen.complète!H1374),"",Nomen.complète!H1374)</f>
        <v>407</v>
      </c>
      <c r="B1374" s="130">
        <f>IF(ISBLANK(Nomen.complète!I1374),"",Nomen.complète!I1374)</f>
        <v>15064</v>
      </c>
      <c r="C1374" s="18" t="str">
        <f>IF(ISBLANK(Nomen.complète!J1374),"-",Nomen.complète!J1374)</f>
        <v>Heimiswil</v>
      </c>
    </row>
    <row r="1375" spans="1:3">
      <c r="A1375" s="17" t="str">
        <f>IF(ISBLANK(Nomen.complète!H1375),"",Nomen.complète!H1375)</f>
        <v/>
      </c>
      <c r="B1375" s="130">
        <f>IF(ISBLANK(Nomen.complète!I1375),"",Nomen.complète!I1375)</f>
        <v>11160</v>
      </c>
      <c r="C1375" s="18" t="str">
        <f>IF(ISBLANK(Nomen.complète!J1375),"-",Nomen.complète!J1375)</f>
        <v>Heinrichswil</v>
      </c>
    </row>
    <row r="1376" spans="1:3">
      <c r="A1376" s="17" t="str">
        <f>IF(ISBLANK(Nomen.complète!H1376),"",Nomen.complète!H1376)</f>
        <v/>
      </c>
      <c r="B1376" s="130">
        <f>IF(ISBLANK(Nomen.complète!I1376),"",Nomen.complète!I1376)</f>
        <v>13751</v>
      </c>
      <c r="C1376" s="18" t="str">
        <f>IF(ISBLANK(Nomen.complète!J1376),"-",Nomen.complète!J1376)</f>
        <v>Heinrichswil-Winistorf</v>
      </c>
    </row>
    <row r="1377" spans="1:3">
      <c r="A1377" s="17">
        <f>IF(ISBLANK(Nomen.complète!H1377),"",Nomen.complète!H1377)</f>
        <v>2296</v>
      </c>
      <c r="B1377" s="130">
        <f>IF(ISBLANK(Nomen.complète!I1377),"",Nomen.complète!I1377)</f>
        <v>12260</v>
      </c>
      <c r="C1377" s="18" t="str">
        <f>IF(ISBLANK(Nomen.complète!J1377),"-",Nomen.complète!J1377)</f>
        <v>Heitenried</v>
      </c>
    </row>
    <row r="1378" spans="1:3">
      <c r="A1378" s="17" t="str">
        <f>IF(ISBLANK(Nomen.complète!H1378),"",Nomen.complète!H1378)</f>
        <v/>
      </c>
      <c r="B1378" s="130">
        <f>IF(ISBLANK(Nomen.complète!I1378),"",Nomen.complète!I1378)</f>
        <v>12222</v>
      </c>
      <c r="C1378" s="18" t="str">
        <f>IF(ISBLANK(Nomen.complète!J1378),"-",Nomen.complète!J1378)</f>
        <v>Heldswil</v>
      </c>
    </row>
    <row r="1379" spans="1:3">
      <c r="A1379" s="17">
        <f>IF(ISBLANK(Nomen.complète!H1379),"",Nomen.complète!H1379)</f>
        <v>4251</v>
      </c>
      <c r="B1379" s="130">
        <f>IF(ISBLANK(Nomen.complète!I1379),"",Nomen.complète!I1379)</f>
        <v>12228</v>
      </c>
      <c r="C1379" s="18" t="str">
        <f>IF(ISBLANK(Nomen.complète!J1379),"-",Nomen.complète!J1379)</f>
        <v>Hellikon</v>
      </c>
    </row>
    <row r="1380" spans="1:3">
      <c r="A1380" s="17">
        <f>IF(ISBLANK(Nomen.complète!H1380),"",Nomen.complète!H1380)</f>
        <v>408</v>
      </c>
      <c r="B1380" s="130">
        <f>IF(ISBLANK(Nomen.complète!I1380),"",Nomen.complète!I1380)</f>
        <v>15065</v>
      </c>
      <c r="C1380" s="18" t="str">
        <f>IF(ISBLANK(Nomen.complète!J1380),"-",Nomen.complète!J1380)</f>
        <v>Hellsau</v>
      </c>
    </row>
    <row r="1381" spans="1:3">
      <c r="A1381" s="17" t="str">
        <f>IF(ISBLANK(Nomen.complète!H1381),"",Nomen.complète!H1381)</f>
        <v/>
      </c>
      <c r="B1381" s="130">
        <f>IF(ISBLANK(Nomen.complète!I1381),"",Nomen.complète!I1381)</f>
        <v>10102</v>
      </c>
      <c r="C1381" s="18" t="str">
        <f>IF(ISBLANK(Nomen.complète!J1381),"-",Nomen.complète!J1381)</f>
        <v>Hemberg</v>
      </c>
    </row>
    <row r="1382" spans="1:3">
      <c r="A1382" s="17">
        <f>IF(ISBLANK(Nomen.complète!H1382),"",Nomen.complète!H1382)</f>
        <v>2962</v>
      </c>
      <c r="B1382" s="130">
        <f>IF(ISBLANK(Nomen.complète!I1382),"",Nomen.complète!I1382)</f>
        <v>12233</v>
      </c>
      <c r="C1382" s="18" t="str">
        <f>IF(ISBLANK(Nomen.complète!J1382),"-",Nomen.complète!J1382)</f>
        <v>Hemishofen</v>
      </c>
    </row>
    <row r="1383" spans="1:3">
      <c r="A1383" s="17" t="str">
        <f>IF(ISBLANK(Nomen.complète!H1383),"",Nomen.complète!H1383)</f>
        <v/>
      </c>
      <c r="B1383" s="130">
        <f>IF(ISBLANK(Nomen.complète!I1383),"",Nomen.complète!I1383)</f>
        <v>12221</v>
      </c>
      <c r="C1383" s="18" t="str">
        <f>IF(ISBLANK(Nomen.complète!J1383),"-",Nomen.complète!J1383)</f>
        <v>Hemmental</v>
      </c>
    </row>
    <row r="1384" spans="1:3">
      <c r="A1384" s="17" t="str">
        <f>IF(ISBLANK(Nomen.complète!H1384),"",Nomen.complète!H1384)</f>
        <v/>
      </c>
      <c r="B1384" s="130">
        <f>IF(ISBLANK(Nomen.complète!I1384),"",Nomen.complète!I1384)</f>
        <v>16424</v>
      </c>
      <c r="C1384" s="18" t="str">
        <f>IF(ISBLANK(Nomen.complète!J1384),"-",Nomen.complète!J1384)</f>
        <v>Hemmerswil</v>
      </c>
    </row>
    <row r="1385" spans="1:3">
      <c r="A1385" s="17">
        <f>IF(ISBLANK(Nomen.complète!H1385),"",Nomen.complète!H1385)</f>
        <v>2848</v>
      </c>
      <c r="B1385" s="130">
        <f>IF(ISBLANK(Nomen.complète!I1385),"",Nomen.complète!I1385)</f>
        <v>13787</v>
      </c>
      <c r="C1385" s="18" t="str">
        <f>IF(ISBLANK(Nomen.complète!J1385),"-",Nomen.complète!J1385)</f>
        <v>Hemmiken</v>
      </c>
    </row>
    <row r="1386" spans="1:3">
      <c r="A1386" s="17" t="str">
        <f>IF(ISBLANK(Nomen.complète!H1386),"",Nomen.complète!H1386)</f>
        <v/>
      </c>
      <c r="B1386" s="130">
        <f>IF(ISBLANK(Nomen.complète!I1386),"",Nomen.complète!I1386)</f>
        <v>11229</v>
      </c>
      <c r="C1386" s="18" t="str">
        <f>IF(ISBLANK(Nomen.complète!J1386),"-",Nomen.complète!J1386)</f>
        <v>Henau</v>
      </c>
    </row>
    <row r="1387" spans="1:3">
      <c r="A1387" s="17">
        <f>IF(ISBLANK(Nomen.complète!H1387),"",Nomen.complète!H1387)</f>
        <v>4198</v>
      </c>
      <c r="B1387" s="130">
        <f>IF(ISBLANK(Nomen.complète!I1387),"",Nomen.complète!I1387)</f>
        <v>12235</v>
      </c>
      <c r="C1387" s="18" t="str">
        <f>IF(ISBLANK(Nomen.complète!J1387),"-",Nomen.complète!J1387)</f>
        <v>Hendschiken</v>
      </c>
    </row>
    <row r="1388" spans="1:3">
      <c r="A1388" s="17">
        <f>IF(ISBLANK(Nomen.complète!H1388),"",Nomen.complète!H1388)</f>
        <v>31</v>
      </c>
      <c r="B1388" s="130">
        <f>IF(ISBLANK(Nomen.complète!I1388),"",Nomen.complète!I1388)</f>
        <v>12240</v>
      </c>
      <c r="C1388" s="18" t="str">
        <f>IF(ISBLANK(Nomen.complète!J1388),"-",Nomen.complète!J1388)</f>
        <v>Henggart</v>
      </c>
    </row>
    <row r="1389" spans="1:3">
      <c r="A1389" s="17" t="str">
        <f>IF(ISBLANK(Nomen.complète!H1389),"",Nomen.complète!H1389)</f>
        <v/>
      </c>
      <c r="B1389" s="130">
        <f>IF(ISBLANK(Nomen.complète!I1389),"",Nomen.complète!I1389)</f>
        <v>12241</v>
      </c>
      <c r="C1389" s="18" t="str">
        <f>IF(ISBLANK(Nomen.complète!J1389),"-",Nomen.complète!J1389)</f>
        <v>Hennens</v>
      </c>
    </row>
    <row r="1390" spans="1:3">
      <c r="A1390" s="17">
        <f>IF(ISBLANK(Nomen.complète!H1390),"",Nomen.complète!H1390)</f>
        <v>5819</v>
      </c>
      <c r="B1390" s="130">
        <f>IF(ISBLANK(Nomen.complète!I1390),"",Nomen.complète!I1390)</f>
        <v>14707</v>
      </c>
      <c r="C1390" s="18" t="str">
        <f>IF(ISBLANK(Nomen.complète!J1390),"-",Nomen.complète!J1390)</f>
        <v>Henniez</v>
      </c>
    </row>
    <row r="1391" spans="1:3">
      <c r="A1391" s="17">
        <f>IF(ISBLANK(Nomen.complète!H1391),"",Nomen.complète!H1391)</f>
        <v>2424</v>
      </c>
      <c r="B1391" s="130">
        <f>IF(ISBLANK(Nomen.complète!I1391),"",Nomen.complète!I1391)</f>
        <v>13714</v>
      </c>
      <c r="C1391" s="18" t="str">
        <f>IF(ISBLANK(Nomen.complète!J1391),"-",Nomen.complète!J1391)</f>
        <v>Herbetswil</v>
      </c>
    </row>
    <row r="1392" spans="1:3">
      <c r="A1392" s="17">
        <f>IF(ISBLANK(Nomen.complète!H1392),"",Nomen.complète!H1392)</f>
        <v>610</v>
      </c>
      <c r="B1392" s="130">
        <f>IF(ISBLANK(Nomen.complète!I1392),"",Nomen.complète!I1392)</f>
        <v>15175</v>
      </c>
      <c r="C1392" s="18" t="str">
        <f>IF(ISBLANK(Nomen.complète!J1392),"-",Nomen.complète!J1392)</f>
        <v>Herbligen</v>
      </c>
    </row>
    <row r="1393" spans="1:3">
      <c r="A1393" s="17" t="str">
        <f>IF(ISBLANK(Nomen.complète!H1393),"",Nomen.complète!H1393)</f>
        <v/>
      </c>
      <c r="B1393" s="130">
        <f>IF(ISBLANK(Nomen.complète!I1393),"",Nomen.complète!I1393)</f>
        <v>11233</v>
      </c>
      <c r="C1393" s="18" t="str">
        <f>IF(ISBLANK(Nomen.complète!J1393),"-",Nomen.complète!J1393)</f>
        <v>Herblingen</v>
      </c>
    </row>
    <row r="1394" spans="1:3">
      <c r="A1394" s="17">
        <f>IF(ISBLANK(Nomen.complète!H1394),"",Nomen.complète!H1394)</f>
        <v>4811</v>
      </c>
      <c r="B1394" s="130">
        <f>IF(ISBLANK(Nomen.complète!I1394),"",Nomen.complète!I1394)</f>
        <v>15464</v>
      </c>
      <c r="C1394" s="18" t="str">
        <f>IF(ISBLANK(Nomen.complète!J1394),"-",Nomen.complète!J1394)</f>
        <v>Herdern</v>
      </c>
    </row>
    <row r="1395" spans="1:3">
      <c r="A1395" s="17">
        <f>IF(ISBLANK(Nomen.complète!H1395),"",Nomen.complète!H1395)</f>
        <v>1507</v>
      </c>
      <c r="B1395" s="130">
        <f>IF(ISBLANK(Nomen.complète!I1395),"",Nomen.complète!I1395)</f>
        <v>12300</v>
      </c>
      <c r="C1395" s="18" t="str">
        <f>IF(ISBLANK(Nomen.complète!J1395),"-",Nomen.complète!J1395)</f>
        <v>Hergiswil (NW)</v>
      </c>
    </row>
    <row r="1396" spans="1:3">
      <c r="A1396" s="17">
        <f>IF(ISBLANK(Nomen.complète!H1396),"",Nomen.complète!H1396)</f>
        <v>1132</v>
      </c>
      <c r="B1396" s="130">
        <f>IF(ISBLANK(Nomen.complète!I1396),"",Nomen.complète!I1396)</f>
        <v>15565</v>
      </c>
      <c r="C1396" s="18" t="str">
        <f>IF(ISBLANK(Nomen.complète!J1396),"-",Nomen.complète!J1396)</f>
        <v>Hergiswil bei Willisau</v>
      </c>
    </row>
    <row r="1397" spans="1:3">
      <c r="A1397" s="17">
        <f>IF(ISBLANK(Nomen.complète!H1397),"",Nomen.complète!H1397)</f>
        <v>3001</v>
      </c>
      <c r="B1397" s="130">
        <f>IF(ISBLANK(Nomen.complète!I1397),"",Nomen.complète!I1397)</f>
        <v>12304</v>
      </c>
      <c r="C1397" s="18" t="str">
        <f>IF(ISBLANK(Nomen.complète!J1397),"-",Nomen.complète!J1397)</f>
        <v>Herisau</v>
      </c>
    </row>
    <row r="1398" spans="1:3">
      <c r="A1398" s="17" t="str">
        <f>IF(ISBLANK(Nomen.complète!H1398),"",Nomen.complète!H1398)</f>
        <v/>
      </c>
      <c r="B1398" s="130">
        <f>IF(ISBLANK(Nomen.complète!I1398),"",Nomen.complète!I1398)</f>
        <v>12305</v>
      </c>
      <c r="C1398" s="18" t="str">
        <f>IF(ISBLANK(Nomen.complète!J1398),"-",Nomen.complète!J1398)</f>
        <v>Herlisberg</v>
      </c>
    </row>
    <row r="1399" spans="1:3">
      <c r="A1399" s="17">
        <f>IF(ISBLANK(Nomen.complète!H1399),"",Nomen.complète!H1399)</f>
        <v>6625</v>
      </c>
      <c r="B1399" s="130">
        <f>IF(ISBLANK(Nomen.complète!I1399),"",Nomen.complète!I1399)</f>
        <v>12296</v>
      </c>
      <c r="C1399" s="18" t="str">
        <f>IF(ISBLANK(Nomen.complète!J1399),"-",Nomen.complète!J1399)</f>
        <v>Hermance</v>
      </c>
    </row>
    <row r="1400" spans="1:3">
      <c r="A1400" s="17">
        <f>IF(ISBLANK(Nomen.complète!H1400),"",Nomen.complète!H1400)</f>
        <v>5673</v>
      </c>
      <c r="B1400" s="130">
        <f>IF(ISBLANK(Nomen.complète!I1400),"",Nomen.complète!I1400)</f>
        <v>14698</v>
      </c>
      <c r="C1400" s="18" t="str">
        <f>IF(ISBLANK(Nomen.complète!J1400),"-",Nomen.complète!J1400)</f>
        <v>Hermenches</v>
      </c>
    </row>
    <row r="1401" spans="1:3">
      <c r="A1401" s="17" t="str">
        <f>IF(ISBLANK(Nomen.complète!H1401),"",Nomen.complète!H1401)</f>
        <v/>
      </c>
      <c r="B1401" s="130">
        <f>IF(ISBLANK(Nomen.complète!I1401),"",Nomen.complète!I1401)</f>
        <v>16554</v>
      </c>
      <c r="C1401" s="18" t="str">
        <f>IF(ISBLANK(Nomen.complète!J1401),"-",Nomen.complète!J1401)</f>
        <v>Hermetschwil</v>
      </c>
    </row>
    <row r="1402" spans="1:3">
      <c r="A1402" s="17" t="str">
        <f>IF(ISBLANK(Nomen.complète!H1402),"",Nomen.complète!H1402)</f>
        <v/>
      </c>
      <c r="B1402" s="130">
        <f>IF(ISBLANK(Nomen.complète!I1402),"",Nomen.complète!I1402)</f>
        <v>12310</v>
      </c>
      <c r="C1402" s="18" t="str">
        <f>IF(ISBLANK(Nomen.complète!J1402),"-",Nomen.complète!J1402)</f>
        <v>Hermetschwil-Staffeln</v>
      </c>
    </row>
    <row r="1403" spans="1:3">
      <c r="A1403" s="17" t="str">
        <f>IF(ISBLANK(Nomen.complète!H1403),"",Nomen.complète!H1403)</f>
        <v/>
      </c>
      <c r="B1403" s="130">
        <f>IF(ISBLANK(Nomen.complète!I1403),"",Nomen.complète!I1403)</f>
        <v>11131</v>
      </c>
      <c r="C1403" s="18" t="str">
        <f>IF(ISBLANK(Nomen.complète!J1403),"-",Nomen.complète!J1403)</f>
        <v>Hermiswil</v>
      </c>
    </row>
    <row r="1404" spans="1:3">
      <c r="A1404" s="17">
        <f>IF(ISBLANK(Nomen.complète!H1404),"",Nomen.complète!H1404)</f>
        <v>737</v>
      </c>
      <c r="B1404" s="130">
        <f>IF(ISBLANK(Nomen.complète!I1404),"",Nomen.complète!I1404)</f>
        <v>15243</v>
      </c>
      <c r="C1404" s="18" t="str">
        <f>IF(ISBLANK(Nomen.complète!J1404),"-",Nomen.complète!J1404)</f>
        <v>Hermrigen</v>
      </c>
    </row>
    <row r="1405" spans="1:3">
      <c r="A1405" s="17" t="str">
        <f>IF(ISBLANK(Nomen.complète!H1405),"",Nomen.complète!H1405)</f>
        <v/>
      </c>
      <c r="B1405" s="130">
        <f>IF(ISBLANK(Nomen.complète!I1405),"",Nomen.complète!I1405)</f>
        <v>12312</v>
      </c>
      <c r="C1405" s="18" t="str">
        <f>IF(ISBLANK(Nomen.complète!J1405),"-",Nomen.complète!J1405)</f>
        <v>Herrenhof</v>
      </c>
    </row>
    <row r="1406" spans="1:3">
      <c r="A1406" s="17">
        <f>IF(ISBLANK(Nomen.complète!H1406),"",Nomen.complète!H1406)</f>
        <v>152</v>
      </c>
      <c r="B1406" s="130">
        <f>IF(ISBLANK(Nomen.complète!I1406),"",Nomen.complète!I1406)</f>
        <v>12316</v>
      </c>
      <c r="C1406" s="18" t="str">
        <f>IF(ISBLANK(Nomen.complète!J1406),"-",Nomen.complète!J1406)</f>
        <v>Herrliberg</v>
      </c>
    </row>
    <row r="1407" spans="1:3">
      <c r="A1407" s="17">
        <f>IF(ISBLANK(Nomen.complète!H1407),"",Nomen.complète!H1407)</f>
        <v>2827</v>
      </c>
      <c r="B1407" s="130">
        <f>IF(ISBLANK(Nomen.complète!I1407),"",Nomen.complète!I1407)</f>
        <v>13772</v>
      </c>
      <c r="C1407" s="18" t="str">
        <f>IF(ISBLANK(Nomen.complète!J1407),"-",Nomen.complète!J1407)</f>
        <v>Hersberg</v>
      </c>
    </row>
    <row r="1408" spans="1:3">
      <c r="A1408" s="17" t="str">
        <f>IF(ISBLANK(Nomen.complète!H1408),"",Nomen.complète!H1408)</f>
        <v/>
      </c>
      <c r="B1408" s="130">
        <f>IF(ISBLANK(Nomen.complète!I1408),"",Nomen.complète!I1408)</f>
        <v>11308</v>
      </c>
      <c r="C1408" s="18" t="str">
        <f>IF(ISBLANK(Nomen.complète!J1408),"-",Nomen.complète!J1408)</f>
        <v>Hersiwil</v>
      </c>
    </row>
    <row r="1409" spans="1:3">
      <c r="A1409" s="17" t="str">
        <f>IF(ISBLANK(Nomen.complète!H1409),"",Nomen.complète!H1409)</f>
        <v/>
      </c>
      <c r="B1409" s="130">
        <f>IF(ISBLANK(Nomen.complète!I1409),"",Nomen.complète!I1409)</f>
        <v>16396</v>
      </c>
      <c r="C1409" s="18" t="str">
        <f>IF(ISBLANK(Nomen.complète!J1409),"-",Nomen.complète!J1409)</f>
        <v>Herten</v>
      </c>
    </row>
    <row r="1410" spans="1:3">
      <c r="A1410" s="17" t="str">
        <f>IF(ISBLANK(Nomen.complète!H1410),"",Nomen.complète!H1410)</f>
        <v/>
      </c>
      <c r="B1410" s="130">
        <f>IF(ISBLANK(Nomen.complète!I1410),"",Nomen.complète!I1410)</f>
        <v>12317</v>
      </c>
      <c r="C1410" s="18" t="str">
        <f>IF(ISBLANK(Nomen.complète!J1410),"-",Nomen.complète!J1410)</f>
        <v>Herznach</v>
      </c>
    </row>
    <row r="1411" spans="1:3">
      <c r="A1411" s="17">
        <f>IF(ISBLANK(Nomen.complète!H1411),"",Nomen.complète!H1411)</f>
        <v>4186</v>
      </c>
      <c r="B1411" s="130">
        <f>IF(ISBLANK(Nomen.complète!I1411),"",Nomen.complète!I1411)</f>
        <v>16626</v>
      </c>
      <c r="C1411" s="18" t="str">
        <f>IF(ISBLANK(Nomen.complète!J1411),"-",Nomen.complète!J1411)</f>
        <v>Herznach-Ueken</v>
      </c>
    </row>
    <row r="1412" spans="1:3">
      <c r="A1412" s="17">
        <f>IF(ISBLANK(Nomen.complète!H1412),"",Nomen.complète!H1412)</f>
        <v>979</v>
      </c>
      <c r="B1412" s="130">
        <f>IF(ISBLANK(Nomen.complète!I1412),"",Nomen.complète!I1412)</f>
        <v>15364</v>
      </c>
      <c r="C1412" s="18" t="str">
        <f>IF(ISBLANK(Nomen.complète!J1412),"-",Nomen.complète!J1412)</f>
        <v>Herzogenbuchsee</v>
      </c>
    </row>
    <row r="1413" spans="1:3">
      <c r="A1413" s="17" t="str">
        <f>IF(ISBLANK(Nomen.complète!H1413),"",Nomen.complète!H1413)</f>
        <v/>
      </c>
      <c r="B1413" s="130">
        <f>IF(ISBLANK(Nomen.complète!I1413),"",Nomen.complète!I1413)</f>
        <v>12315</v>
      </c>
      <c r="C1413" s="18" t="str">
        <f>IF(ISBLANK(Nomen.complète!J1413),"-",Nomen.complète!J1413)</f>
        <v>Hessenreuti</v>
      </c>
    </row>
    <row r="1414" spans="1:3">
      <c r="A1414" s="17" t="str">
        <f>IF(ISBLANK(Nomen.complète!H1414),"",Nomen.complète!H1414)</f>
        <v/>
      </c>
      <c r="B1414" s="130">
        <f>IF(ISBLANK(Nomen.complète!I1414),"",Nomen.complète!I1414)</f>
        <v>12273</v>
      </c>
      <c r="C1414" s="18" t="str">
        <f>IF(ISBLANK(Nomen.complète!J1414),"-",Nomen.complète!J1414)</f>
        <v>Hessigkofen</v>
      </c>
    </row>
    <row r="1415" spans="1:3">
      <c r="A1415" s="17">
        <f>IF(ISBLANK(Nomen.complète!H1415),"",Nomen.complète!H1415)</f>
        <v>221</v>
      </c>
      <c r="B1415" s="130">
        <f>IF(ISBLANK(Nomen.complète!I1415),"",Nomen.complète!I1415)</f>
        <v>12283</v>
      </c>
      <c r="C1415" s="18" t="str">
        <f>IF(ISBLANK(Nomen.complète!J1415),"-",Nomen.complète!J1415)</f>
        <v>Hettlingen</v>
      </c>
    </row>
    <row r="1416" spans="1:3">
      <c r="A1416" s="17">
        <f>IF(ISBLANK(Nomen.complète!H1416),"",Nomen.complète!H1416)</f>
        <v>1088</v>
      </c>
      <c r="B1416" s="130">
        <f>IF(ISBLANK(Nomen.complète!I1416),"",Nomen.complète!I1416)</f>
        <v>15562</v>
      </c>
      <c r="C1416" s="18" t="str">
        <f>IF(ISBLANK(Nomen.complète!J1416),"-",Nomen.complète!J1416)</f>
        <v>Hildisrieden</v>
      </c>
    </row>
    <row r="1417" spans="1:3">
      <c r="A1417" s="17" t="str">
        <f>IF(ISBLANK(Nomen.complète!H1417),"",Nomen.complète!H1417)</f>
        <v/>
      </c>
      <c r="B1417" s="130">
        <f>IF(ISBLANK(Nomen.complète!I1417),"",Nomen.complète!I1417)</f>
        <v>12153</v>
      </c>
      <c r="C1417" s="18" t="str">
        <f>IF(ISBLANK(Nomen.complète!J1417),"-",Nomen.complète!J1417)</f>
        <v>Hilfikon</v>
      </c>
    </row>
    <row r="1418" spans="1:3">
      <c r="A1418" s="17">
        <f>IF(ISBLANK(Nomen.complète!H1418),"",Nomen.complète!H1418)</f>
        <v>929</v>
      </c>
      <c r="B1418" s="130">
        <f>IF(ISBLANK(Nomen.complète!I1418),"",Nomen.complète!I1418)</f>
        <v>15327</v>
      </c>
      <c r="C1418" s="18" t="str">
        <f>IF(ISBLANK(Nomen.complète!J1418),"-",Nomen.complète!J1418)</f>
        <v>Hilterfingen</v>
      </c>
    </row>
    <row r="1419" spans="1:3">
      <c r="A1419" s="17">
        <f>IF(ISBLANK(Nomen.complète!H1419),"",Nomen.complète!H1419)</f>
        <v>2618</v>
      </c>
      <c r="B1419" s="130">
        <f>IF(ISBLANK(Nomen.complète!I1419),"",Nomen.complète!I1419)</f>
        <v>12154</v>
      </c>
      <c r="C1419" s="18" t="str">
        <f>IF(ISBLANK(Nomen.complète!J1419),"-",Nomen.complète!J1419)</f>
        <v>Himmelried</v>
      </c>
    </row>
    <row r="1420" spans="1:3">
      <c r="A1420" s="17">
        <f>IF(ISBLANK(Nomen.complète!H1420),"",Nomen.complète!H1420)</f>
        <v>409</v>
      </c>
      <c r="B1420" s="130">
        <f>IF(ISBLANK(Nomen.complète!I1420),"",Nomen.complète!I1420)</f>
        <v>16607</v>
      </c>
      <c r="C1420" s="18" t="str">
        <f>IF(ISBLANK(Nomen.complète!J1420),"-",Nomen.complète!J1420)</f>
        <v>Hindelbank</v>
      </c>
    </row>
    <row r="1421" spans="1:3">
      <c r="A1421" s="17" t="str">
        <f>IF(ISBLANK(Nomen.complète!H1421),"",Nomen.complète!H1421)</f>
        <v/>
      </c>
      <c r="B1421" s="130">
        <f>IF(ISBLANK(Nomen.complète!I1421),"",Nomen.complète!I1421)</f>
        <v>10233</v>
      </c>
      <c r="C1421" s="18" t="str">
        <f>IF(ISBLANK(Nomen.complète!J1421),"-",Nomen.complète!J1421)</f>
        <v>Hinterrhein</v>
      </c>
    </row>
    <row r="1422" spans="1:3">
      <c r="A1422" s="17">
        <f>IF(ISBLANK(Nomen.complète!H1422),"",Nomen.complète!H1422)</f>
        <v>117</v>
      </c>
      <c r="B1422" s="130">
        <f>IF(ISBLANK(Nomen.complète!I1422),"",Nomen.complète!I1422)</f>
        <v>12156</v>
      </c>
      <c r="C1422" s="18" t="str">
        <f>IF(ISBLANK(Nomen.complète!J1422),"-",Nomen.complète!J1422)</f>
        <v>Hinwil</v>
      </c>
    </row>
    <row r="1423" spans="1:3">
      <c r="A1423" s="17">
        <f>IF(ISBLANK(Nomen.complète!H1423),"",Nomen.complète!H1423)</f>
        <v>4007</v>
      </c>
      <c r="B1423" s="130">
        <f>IF(ISBLANK(Nomen.complète!I1423),"",Nomen.complète!I1423)</f>
        <v>12158</v>
      </c>
      <c r="C1423" s="18" t="str">
        <f>IF(ISBLANK(Nomen.complète!J1423),"-",Nomen.complète!J1423)</f>
        <v>Hirschthal</v>
      </c>
    </row>
    <row r="1424" spans="1:3">
      <c r="A1424" s="17" t="str">
        <f>IF(ISBLANK(Nomen.complète!H1424),"",Nomen.complète!H1424)</f>
        <v/>
      </c>
      <c r="B1424" s="130">
        <f>IF(ISBLANK(Nomen.complète!I1424),"",Nomen.complète!I1424)</f>
        <v>16295</v>
      </c>
      <c r="C1424" s="18" t="str">
        <f>IF(ISBLANK(Nomen.complète!J1424),"-",Nomen.complète!J1424)</f>
        <v>Hirslanden</v>
      </c>
    </row>
    <row r="1425" spans="1:3">
      <c r="A1425" s="17" t="str">
        <f>IF(ISBLANK(Nomen.complète!H1425),"",Nomen.complète!H1425)</f>
        <v/>
      </c>
      <c r="B1425" s="130">
        <f>IF(ISBLANK(Nomen.complète!I1425),"",Nomen.complète!I1425)</f>
        <v>12160</v>
      </c>
      <c r="C1425" s="18" t="str">
        <f>IF(ISBLANK(Nomen.complète!J1425),"-",Nomen.complète!J1425)</f>
        <v>Hirzel</v>
      </c>
    </row>
    <row r="1426" spans="1:3">
      <c r="A1426" s="17">
        <f>IF(ISBLANK(Nomen.complète!H1426),"",Nomen.complète!H1426)</f>
        <v>173</v>
      </c>
      <c r="B1426" s="130">
        <f>IF(ISBLANK(Nomen.complète!I1426),"",Nomen.complète!I1426)</f>
        <v>12161</v>
      </c>
      <c r="C1426" s="18" t="str">
        <f>IF(ISBLANK(Nomen.complète!J1426),"-",Nomen.complète!J1426)</f>
        <v>Hittnau</v>
      </c>
    </row>
    <row r="1427" spans="1:3">
      <c r="A1427" s="17">
        <f>IF(ISBLANK(Nomen.complète!H1427),"",Nomen.complète!H1427)</f>
        <v>1030</v>
      </c>
      <c r="B1427" s="130">
        <f>IF(ISBLANK(Nomen.complète!I1427),"",Nomen.complète!I1427)</f>
        <v>16590</v>
      </c>
      <c r="C1427" s="18" t="str">
        <f>IF(ISBLANK(Nomen.complète!J1427),"-",Nomen.complète!J1427)</f>
        <v>Hitzkirch</v>
      </c>
    </row>
    <row r="1428" spans="1:3">
      <c r="A1428" s="17">
        <f>IF(ISBLANK(Nomen.complète!H1428),"",Nomen.complète!H1428)</f>
        <v>1031</v>
      </c>
      <c r="B1428" s="130">
        <f>IF(ISBLANK(Nomen.complète!I1428),"",Nomen.complète!I1428)</f>
        <v>15556</v>
      </c>
      <c r="C1428" s="18" t="str">
        <f>IF(ISBLANK(Nomen.complète!J1428),"-",Nomen.complète!J1428)</f>
        <v>Hochdorf</v>
      </c>
    </row>
    <row r="1429" spans="1:3">
      <c r="A1429" s="17">
        <f>IF(ISBLANK(Nomen.complète!H1429),"",Nomen.complète!H1429)</f>
        <v>59</v>
      </c>
      <c r="B1429" s="130">
        <f>IF(ISBLANK(Nomen.complète!I1429),"",Nomen.complète!I1429)</f>
        <v>12166</v>
      </c>
      <c r="C1429" s="18" t="str">
        <f>IF(ISBLANK(Nomen.complète!J1429),"-",Nomen.complète!J1429)</f>
        <v>Hochfelden</v>
      </c>
    </row>
    <row r="1430" spans="1:3">
      <c r="A1430" s="17">
        <f>IF(ISBLANK(Nomen.complète!H1430),"",Nomen.complète!H1430)</f>
        <v>2475</v>
      </c>
      <c r="B1430" s="130">
        <f>IF(ISBLANK(Nomen.complète!I1430),"",Nomen.complète!I1430)</f>
        <v>12134</v>
      </c>
      <c r="C1430" s="18" t="str">
        <f>IF(ISBLANK(Nomen.complète!J1430),"-",Nomen.complète!J1430)</f>
        <v>Hochwald</v>
      </c>
    </row>
    <row r="1431" spans="1:3">
      <c r="A1431" s="17" t="str">
        <f>IF(ISBLANK(Nomen.complète!H1431),"",Nomen.complète!H1431)</f>
        <v/>
      </c>
      <c r="B1431" s="130">
        <f>IF(ISBLANK(Nomen.complète!I1431),"",Nomen.complète!I1431)</f>
        <v>16149</v>
      </c>
      <c r="C1431" s="18" t="str">
        <f>IF(ISBLANK(Nomen.complète!J1431),"-",Nomen.complète!J1431)</f>
        <v>Hof Chur</v>
      </c>
    </row>
    <row r="1432" spans="1:3">
      <c r="A1432" s="17" t="str">
        <f>IF(ISBLANK(Nomen.complète!H1432),"",Nomen.complète!H1432)</f>
        <v/>
      </c>
      <c r="B1432" s="130">
        <f>IF(ISBLANK(Nomen.complète!I1432),"",Nomen.complète!I1432)</f>
        <v>12124</v>
      </c>
      <c r="C1432" s="18" t="str">
        <f>IF(ISBLANK(Nomen.complète!J1432),"-",Nomen.complète!J1432)</f>
        <v>Hofen</v>
      </c>
    </row>
    <row r="1433" spans="1:3">
      <c r="A1433" s="17" t="str">
        <f>IF(ISBLANK(Nomen.complète!H1433),"",Nomen.complète!H1433)</f>
        <v/>
      </c>
      <c r="B1433" s="130">
        <f>IF(ISBLANK(Nomen.complète!I1433),"",Nomen.complète!I1433)</f>
        <v>11286</v>
      </c>
      <c r="C1433" s="18" t="str">
        <f>IF(ISBLANK(Nomen.complète!J1433),"-",Nomen.complète!J1433)</f>
        <v>Hofstetten (SO)</v>
      </c>
    </row>
    <row r="1434" spans="1:3">
      <c r="A1434" s="17" t="str">
        <f>IF(ISBLANK(Nomen.complète!H1434),"",Nomen.complète!H1434)</f>
        <v/>
      </c>
      <c r="B1434" s="130">
        <f>IF(ISBLANK(Nomen.complète!I1434),"",Nomen.complète!I1434)</f>
        <v>14364</v>
      </c>
      <c r="C1434" s="18" t="str">
        <f>IF(ISBLANK(Nomen.complète!J1434),"-",Nomen.complète!J1434)</f>
        <v>Hofstetten (ZH)</v>
      </c>
    </row>
    <row r="1435" spans="1:3">
      <c r="A1435" s="17">
        <f>IF(ISBLANK(Nomen.complète!H1435),"",Nomen.complète!H1435)</f>
        <v>580</v>
      </c>
      <c r="B1435" s="130">
        <f>IF(ISBLANK(Nomen.complète!I1435),"",Nomen.complète!I1435)</f>
        <v>15153</v>
      </c>
      <c r="C1435" s="18" t="str">
        <f>IF(ISBLANK(Nomen.complète!J1435),"-",Nomen.complète!J1435)</f>
        <v>Hofstetten bei Brienz</v>
      </c>
    </row>
    <row r="1436" spans="1:3">
      <c r="A1436" s="17" t="str">
        <f>IF(ISBLANK(Nomen.complète!H1436),"",Nomen.complète!H1436)</f>
        <v/>
      </c>
      <c r="B1436" s="130">
        <f>IF(ISBLANK(Nomen.complète!I1436),"",Nomen.complète!I1436)</f>
        <v>12125</v>
      </c>
      <c r="C1436" s="18" t="str">
        <f>IF(ISBLANK(Nomen.complète!J1436),"-",Nomen.complète!J1436)</f>
        <v>Hofstetten bei Elgg</v>
      </c>
    </row>
    <row r="1437" spans="1:3">
      <c r="A1437" s="17">
        <f>IF(ISBLANK(Nomen.complète!H1437),"",Nomen.complète!H1437)</f>
        <v>2476</v>
      </c>
      <c r="B1437" s="130">
        <f>IF(ISBLANK(Nomen.complète!I1437),"",Nomen.complète!I1437)</f>
        <v>13684</v>
      </c>
      <c r="C1437" s="18" t="str">
        <f>IF(ISBLANK(Nomen.complète!J1437),"-",Nomen.complète!J1437)</f>
        <v>Hofstetten-Flüh</v>
      </c>
    </row>
    <row r="1438" spans="1:3">
      <c r="A1438" s="17">
        <f>IF(ISBLANK(Nomen.complète!H1438),"",Nomen.complète!H1438)</f>
        <v>1032</v>
      </c>
      <c r="B1438" s="130">
        <f>IF(ISBLANK(Nomen.complète!I1438),"",Nomen.complète!I1438)</f>
        <v>15597</v>
      </c>
      <c r="C1438" s="18" t="str">
        <f>IF(ISBLANK(Nomen.complète!J1438),"-",Nomen.complète!J1438)</f>
        <v>Hohenrain</v>
      </c>
    </row>
    <row r="1439" spans="1:3">
      <c r="A1439" s="17">
        <f>IF(ISBLANK(Nomen.complète!H1439),"",Nomen.complète!H1439)</f>
        <v>4495</v>
      </c>
      <c r="B1439" s="130">
        <f>IF(ISBLANK(Nomen.complète!I1439),"",Nomen.complète!I1439)</f>
        <v>15466</v>
      </c>
      <c r="C1439" s="18" t="str">
        <f>IF(ISBLANK(Nomen.complète!J1439),"-",Nomen.complète!J1439)</f>
        <v>Hohentannen</v>
      </c>
    </row>
    <row r="1440" spans="1:3">
      <c r="A1440" s="17" t="str">
        <f>IF(ISBLANK(Nomen.complète!H1440),"",Nomen.complète!H1440)</f>
        <v/>
      </c>
      <c r="B1440" s="130">
        <f>IF(ISBLANK(Nomen.complète!I1440),"",Nomen.complète!I1440)</f>
        <v>12138</v>
      </c>
      <c r="C1440" s="18" t="str">
        <f>IF(ISBLANK(Nomen.complète!J1440),"-",Nomen.complète!J1440)</f>
        <v>Hohtenn</v>
      </c>
    </row>
    <row r="1441" spans="1:3">
      <c r="A1441" s="17">
        <f>IF(ISBLANK(Nomen.complète!H1441),"",Nomen.complète!H1441)</f>
        <v>4199</v>
      </c>
      <c r="B1441" s="130">
        <f>IF(ISBLANK(Nomen.complète!I1441),"",Nomen.complète!I1441)</f>
        <v>12139</v>
      </c>
      <c r="C1441" s="18" t="str">
        <f>IF(ISBLANK(Nomen.complète!J1441),"-",Nomen.complète!J1441)</f>
        <v>Holderbank (AG)</v>
      </c>
    </row>
    <row r="1442" spans="1:3">
      <c r="A1442" s="17">
        <f>IF(ISBLANK(Nomen.complète!H1442),"",Nomen.complète!H1442)</f>
        <v>2425</v>
      </c>
      <c r="B1442" s="130">
        <f>IF(ISBLANK(Nomen.complète!I1442),"",Nomen.complète!I1442)</f>
        <v>13715</v>
      </c>
      <c r="C1442" s="18" t="str">
        <f>IF(ISBLANK(Nomen.complète!J1442),"-",Nomen.complète!J1442)</f>
        <v>Holderbank (SO)</v>
      </c>
    </row>
    <row r="1443" spans="1:3">
      <c r="A1443" s="17">
        <f>IF(ISBLANK(Nomen.complète!H1443),"",Nomen.complète!H1443)</f>
        <v>4136</v>
      </c>
      <c r="B1443" s="130">
        <f>IF(ISBLANK(Nomen.complète!I1443),"",Nomen.complète!I1443)</f>
        <v>12140</v>
      </c>
      <c r="C1443" s="18" t="str">
        <f>IF(ISBLANK(Nomen.complète!J1443),"-",Nomen.complète!J1443)</f>
        <v>Holziken</v>
      </c>
    </row>
    <row r="1444" spans="1:3">
      <c r="A1444" s="17" t="str">
        <f>IF(ISBLANK(Nomen.complète!H1444),"",Nomen.complète!H1444)</f>
        <v/>
      </c>
      <c r="B1444" s="130">
        <f>IF(ISBLANK(Nomen.complète!I1444),"",Nomen.complète!I1444)</f>
        <v>16200</v>
      </c>
      <c r="C1444" s="18" t="str">
        <f>IF(ISBLANK(Nomen.complète!J1444),"-",Nomen.complète!J1444)</f>
        <v>Holzmannshaus</v>
      </c>
    </row>
    <row r="1445" spans="1:3">
      <c r="A1445" s="17">
        <f>IF(ISBLANK(Nomen.complète!H1445),"",Nomen.complète!H1445)</f>
        <v>931</v>
      </c>
      <c r="B1445" s="130">
        <f>IF(ISBLANK(Nomen.complète!I1445),"",Nomen.complète!I1445)</f>
        <v>15329</v>
      </c>
      <c r="C1445" s="18" t="str">
        <f>IF(ISBLANK(Nomen.complète!J1445),"-",Nomen.complète!J1445)</f>
        <v>Homberg</v>
      </c>
    </row>
    <row r="1446" spans="1:3">
      <c r="A1446" s="17">
        <f>IF(ISBLANK(Nomen.complète!H1446),"",Nomen.complète!H1446)</f>
        <v>153</v>
      </c>
      <c r="B1446" s="130">
        <f>IF(ISBLANK(Nomen.complète!I1446),"",Nomen.complète!I1446)</f>
        <v>12143</v>
      </c>
      <c r="C1446" s="18" t="str">
        <f>IF(ISBLANK(Nomen.complète!J1446),"-",Nomen.complète!J1446)</f>
        <v>Hombrechtikon</v>
      </c>
    </row>
    <row r="1447" spans="1:3">
      <c r="A1447" s="17">
        <f>IF(ISBLANK(Nomen.complète!H1447),"",Nomen.complète!H1447)</f>
        <v>4816</v>
      </c>
      <c r="B1447" s="130">
        <f>IF(ISBLANK(Nomen.complète!I1447),"",Nomen.complète!I1447)</f>
        <v>15472</v>
      </c>
      <c r="C1447" s="18" t="str">
        <f>IF(ISBLANK(Nomen.complète!J1447),"-",Nomen.complète!J1447)</f>
        <v>Homburg</v>
      </c>
    </row>
    <row r="1448" spans="1:3">
      <c r="A1448" s="17" t="str">
        <f>IF(ISBLANK(Nomen.complète!H1448),"",Nomen.complète!H1448)</f>
        <v/>
      </c>
      <c r="B1448" s="130">
        <f>IF(ISBLANK(Nomen.complète!I1448),"",Nomen.complète!I1448)</f>
        <v>12201</v>
      </c>
      <c r="C1448" s="18" t="str">
        <f>IF(ISBLANK(Nomen.complète!J1448),"-",Nomen.complète!J1448)</f>
        <v>Honau</v>
      </c>
    </row>
    <row r="1449" spans="1:3">
      <c r="A1449" s="17" t="str">
        <f>IF(ISBLANK(Nomen.complète!H1449),"",Nomen.complète!H1449)</f>
        <v/>
      </c>
      <c r="B1449" s="130">
        <f>IF(ISBLANK(Nomen.complète!I1449),"",Nomen.complète!I1449)</f>
        <v>12202</v>
      </c>
      <c r="C1449" s="18" t="str">
        <f>IF(ISBLANK(Nomen.complète!J1449),"-",Nomen.complète!J1449)</f>
        <v>Horben</v>
      </c>
    </row>
    <row r="1450" spans="1:3">
      <c r="A1450" s="17">
        <f>IF(ISBLANK(Nomen.complète!H1450),"",Nomen.complète!H1450)</f>
        <v>295</v>
      </c>
      <c r="B1450" s="130">
        <f>IF(ISBLANK(Nomen.complète!I1450),"",Nomen.complète!I1450)</f>
        <v>16080</v>
      </c>
      <c r="C1450" s="18" t="str">
        <f>IF(ISBLANK(Nomen.complète!J1450),"-",Nomen.complète!J1450)</f>
        <v>Horgen</v>
      </c>
    </row>
    <row r="1451" spans="1:3">
      <c r="A1451" s="17" t="str">
        <f>IF(ISBLANK(Nomen.complète!H1451),"",Nomen.complète!H1451)</f>
        <v/>
      </c>
      <c r="B1451" s="130">
        <f>IF(ISBLANK(Nomen.complète!I1451),"",Nomen.complète!I1451)</f>
        <v>16397</v>
      </c>
      <c r="C1451" s="18" t="str">
        <f>IF(ISBLANK(Nomen.complète!J1451),"-",Nomen.complète!J1451)</f>
        <v>Horgenbach</v>
      </c>
    </row>
    <row r="1452" spans="1:3">
      <c r="A1452" s="17">
        <f>IF(ISBLANK(Nomen.complète!H1452),"",Nomen.complète!H1452)</f>
        <v>4421</v>
      </c>
      <c r="B1452" s="130">
        <f>IF(ISBLANK(Nomen.complète!I1452),"",Nomen.complète!I1452)</f>
        <v>15404</v>
      </c>
      <c r="C1452" s="18" t="str">
        <f>IF(ISBLANK(Nomen.complète!J1452),"-",Nomen.complète!J1452)</f>
        <v>Horn</v>
      </c>
    </row>
    <row r="1453" spans="1:3">
      <c r="A1453" s="17" t="str">
        <f>IF(ISBLANK(Nomen.complète!H1453),"",Nomen.complète!H1453)</f>
        <v/>
      </c>
      <c r="B1453" s="130">
        <f>IF(ISBLANK(Nomen.complète!I1453),"",Nomen.complète!I1453)</f>
        <v>12211</v>
      </c>
      <c r="C1453" s="18" t="str">
        <f>IF(ISBLANK(Nomen.complète!J1453),"-",Nomen.complète!J1453)</f>
        <v>Hornussen</v>
      </c>
    </row>
    <row r="1454" spans="1:3">
      <c r="A1454" s="17">
        <f>IF(ISBLANK(Nomen.complète!H1454),"",Nomen.complète!H1454)</f>
        <v>932</v>
      </c>
      <c r="B1454" s="130">
        <f>IF(ISBLANK(Nomen.complète!I1454),"",Nomen.complète!I1454)</f>
        <v>15330</v>
      </c>
      <c r="C1454" s="18" t="str">
        <f>IF(ISBLANK(Nomen.complète!J1454),"-",Nomen.complète!J1454)</f>
        <v>Horrenbach-Buchen</v>
      </c>
    </row>
    <row r="1455" spans="1:3">
      <c r="A1455" s="17">
        <f>IF(ISBLANK(Nomen.complète!H1455),"",Nomen.complète!H1455)</f>
        <v>2523</v>
      </c>
      <c r="B1455" s="130">
        <f>IF(ISBLANK(Nomen.complète!I1455),"",Nomen.complète!I1455)</f>
        <v>13732</v>
      </c>
      <c r="C1455" s="18" t="str">
        <f>IF(ISBLANK(Nomen.complète!J1455),"-",Nomen.complète!J1455)</f>
        <v>Horriwil</v>
      </c>
    </row>
    <row r="1456" spans="1:3">
      <c r="A1456" s="17">
        <f>IF(ISBLANK(Nomen.complète!H1456),"",Nomen.complète!H1456)</f>
        <v>1058</v>
      </c>
      <c r="B1456" s="130">
        <f>IF(ISBLANK(Nomen.complète!I1456),"",Nomen.complète!I1456)</f>
        <v>15559</v>
      </c>
      <c r="C1456" s="18" t="str">
        <f>IF(ISBLANK(Nomen.complète!J1456),"-",Nomen.complète!J1456)</f>
        <v>Horw</v>
      </c>
    </row>
    <row r="1457" spans="1:3">
      <c r="A1457" s="17" t="str">
        <f>IF(ISBLANK(Nomen.complète!H1457),"",Nomen.complète!H1457)</f>
        <v/>
      </c>
      <c r="B1457" s="130">
        <f>IF(ISBLANK(Nomen.complète!I1457),"",Nomen.complète!I1457)</f>
        <v>11191</v>
      </c>
      <c r="C1457" s="18" t="str">
        <f>IF(ISBLANK(Nomen.complète!J1457),"-",Nomen.complète!J1457)</f>
        <v>Hosenruck</v>
      </c>
    </row>
    <row r="1458" spans="1:3">
      <c r="A1458" s="17">
        <f>IF(ISBLANK(Nomen.complète!H1458),"",Nomen.complète!H1458)</f>
        <v>1210</v>
      </c>
      <c r="B1458" s="130">
        <f>IF(ISBLANK(Nomen.complète!I1458),"",Nomen.complète!I1458)</f>
        <v>12213</v>
      </c>
      <c r="C1458" s="18" t="str">
        <f>IF(ISBLANK(Nomen.complète!J1458),"-",Nomen.complète!J1458)</f>
        <v>Hospental</v>
      </c>
    </row>
    <row r="1459" spans="1:3">
      <c r="A1459" s="17" t="str">
        <f>IF(ISBLANK(Nomen.complète!H1459),"",Nomen.complète!H1459)</f>
        <v/>
      </c>
      <c r="B1459" s="130">
        <f>IF(ISBLANK(Nomen.complète!I1459),"",Nomen.complète!I1459)</f>
        <v>16294</v>
      </c>
      <c r="C1459" s="18" t="str">
        <f>IF(ISBLANK(Nomen.complète!J1459),"-",Nomen.complète!J1459)</f>
        <v>Hottingen</v>
      </c>
    </row>
    <row r="1460" spans="1:3">
      <c r="A1460" s="17" t="str">
        <f>IF(ISBLANK(Nomen.complète!H1460),"",Nomen.complète!H1460)</f>
        <v/>
      </c>
      <c r="B1460" s="130">
        <f>IF(ISBLANK(Nomen.complète!I1460),"",Nomen.complète!I1460)</f>
        <v>12214</v>
      </c>
      <c r="C1460" s="18" t="str">
        <f>IF(ISBLANK(Nomen.complète!J1460),"-",Nomen.complète!J1460)</f>
        <v>Hottwil</v>
      </c>
    </row>
    <row r="1461" spans="1:3">
      <c r="A1461" s="17" t="str">
        <f>IF(ISBLANK(Nomen.complète!H1461),"",Nomen.complète!H1461)</f>
        <v/>
      </c>
      <c r="B1461" s="130">
        <f>IF(ISBLANK(Nomen.complète!I1461),"",Nomen.complète!I1461)</f>
        <v>16398</v>
      </c>
      <c r="C1461" s="18" t="str">
        <f>IF(ISBLANK(Nomen.complète!J1461),"-",Nomen.complète!J1461)</f>
        <v>Huben</v>
      </c>
    </row>
    <row r="1462" spans="1:3">
      <c r="A1462" s="17">
        <f>IF(ISBLANK(Nomen.complète!H1462),"",Nomen.complète!H1462)</f>
        <v>2548</v>
      </c>
      <c r="B1462" s="130">
        <f>IF(ISBLANK(Nomen.complète!I1462),"",Nomen.complète!I1462)</f>
        <v>12215</v>
      </c>
      <c r="C1462" s="18" t="str">
        <f>IF(ISBLANK(Nomen.complète!J1462),"-",Nomen.complète!J1462)</f>
        <v>Hubersdorf</v>
      </c>
    </row>
    <row r="1463" spans="1:3">
      <c r="A1463" s="17" t="str">
        <f>IF(ISBLANK(Nomen.complète!H1463),"",Nomen.complète!H1463)</f>
        <v/>
      </c>
      <c r="B1463" s="130">
        <f>IF(ISBLANK(Nomen.complète!I1463),"",Nomen.complète!I1463)</f>
        <v>12216</v>
      </c>
      <c r="C1463" s="18" t="str">
        <f>IF(ISBLANK(Nomen.complète!J1463),"-",Nomen.complète!J1463)</f>
        <v>Hugelshofen</v>
      </c>
    </row>
    <row r="1464" spans="1:3">
      <c r="A1464" s="17" t="str">
        <f>IF(ISBLANK(Nomen.complète!H1464),"",Nomen.complète!H1464)</f>
        <v/>
      </c>
      <c r="B1464" s="130">
        <f>IF(ISBLANK(Nomen.complète!I1464),"",Nomen.complète!I1464)</f>
        <v>12173</v>
      </c>
      <c r="C1464" s="18" t="str">
        <f>IF(ISBLANK(Nomen.complète!J1464),"-",Nomen.complète!J1464)</f>
        <v>Humlikon</v>
      </c>
    </row>
    <row r="1465" spans="1:3">
      <c r="A1465" s="17">
        <f>IF(ISBLANK(Nomen.complète!H1465),"",Nomen.complète!H1465)</f>
        <v>3002</v>
      </c>
      <c r="B1465" s="130">
        <f>IF(ISBLANK(Nomen.complète!I1465),"",Nomen.complète!I1465)</f>
        <v>12175</v>
      </c>
      <c r="C1465" s="18" t="str">
        <f>IF(ISBLANK(Nomen.complète!J1465),"-",Nomen.complète!J1465)</f>
        <v>Hundwil</v>
      </c>
    </row>
    <row r="1466" spans="1:3">
      <c r="A1466" s="17">
        <f>IF(ISBLANK(Nomen.complète!H1466),"",Nomen.complète!H1466)</f>
        <v>4200</v>
      </c>
      <c r="B1466" s="130">
        <f>IF(ISBLANK(Nomen.complète!I1466),"",Nomen.complète!I1466)</f>
        <v>12179</v>
      </c>
      <c r="C1466" s="18" t="str">
        <f>IF(ISBLANK(Nomen.complète!J1466),"-",Nomen.complète!J1466)</f>
        <v>Hunzenschwil</v>
      </c>
    </row>
    <row r="1467" spans="1:3">
      <c r="A1467" s="17">
        <f>IF(ISBLANK(Nomen.complète!H1467),"",Nomen.complète!H1467)</f>
        <v>954</v>
      </c>
      <c r="B1467" s="130">
        <f>IF(ISBLANK(Nomen.complète!I1467),"",Nomen.complète!I1467)</f>
        <v>15349</v>
      </c>
      <c r="C1467" s="18" t="str">
        <f>IF(ISBLANK(Nomen.complète!J1467),"-",Nomen.complète!J1467)</f>
        <v>Huttwil</v>
      </c>
    </row>
    <row r="1468" spans="1:3">
      <c r="A1468" s="17">
        <f>IF(ISBLANK(Nomen.complète!H1468),"",Nomen.complète!H1468)</f>
        <v>2847</v>
      </c>
      <c r="B1468" s="130">
        <f>IF(ISBLANK(Nomen.complète!I1468),"",Nomen.complète!I1468)</f>
        <v>13786</v>
      </c>
      <c r="C1468" s="18" t="str">
        <f>IF(ISBLANK(Nomen.complète!J1468),"-",Nomen.complète!J1468)</f>
        <v>Häfelfingen</v>
      </c>
    </row>
    <row r="1469" spans="1:3">
      <c r="A1469" s="17">
        <f>IF(ISBLANK(Nomen.complète!H1469),"",Nomen.complète!H1469)</f>
        <v>2579</v>
      </c>
      <c r="B1469" s="130">
        <f>IF(ISBLANK(Nomen.complète!I1469),"",Nomen.complète!I1469)</f>
        <v>12003</v>
      </c>
      <c r="C1469" s="18" t="str">
        <f>IF(ISBLANK(Nomen.complète!J1469),"-",Nomen.complète!J1469)</f>
        <v>Hägendorf</v>
      </c>
    </row>
    <row r="1470" spans="1:3">
      <c r="A1470" s="17">
        <f>IF(ISBLANK(Nomen.complète!H1470),"",Nomen.complète!H1470)</f>
        <v>3201</v>
      </c>
      <c r="B1470" s="130">
        <f>IF(ISBLANK(Nomen.complète!I1470),"",Nomen.complète!I1470)</f>
        <v>14378</v>
      </c>
      <c r="C1470" s="18" t="str">
        <f>IF(ISBLANK(Nomen.complète!J1470),"-",Nomen.complète!J1470)</f>
        <v>Häggenschwil</v>
      </c>
    </row>
    <row r="1471" spans="1:3">
      <c r="A1471" s="17">
        <f>IF(ISBLANK(Nomen.complète!H1471),"",Nomen.complète!H1471)</f>
        <v>4068</v>
      </c>
      <c r="B1471" s="130">
        <f>IF(ISBLANK(Nomen.complète!I1471),"",Nomen.complète!I1471)</f>
        <v>12004</v>
      </c>
      <c r="C1471" s="18" t="str">
        <f>IF(ISBLANK(Nomen.complète!J1471),"-",Nomen.complète!J1471)</f>
        <v>Hägglingen</v>
      </c>
    </row>
    <row r="1472" spans="1:3">
      <c r="A1472" s="17" t="str">
        <f>IF(ISBLANK(Nomen.complète!H1472),"",Nomen.complète!H1472)</f>
        <v/>
      </c>
      <c r="B1472" s="130">
        <f>IF(ISBLANK(Nomen.complète!I1472),"",Nomen.complète!I1472)</f>
        <v>12012</v>
      </c>
      <c r="C1472" s="18" t="str">
        <f>IF(ISBLANK(Nomen.complète!J1472),"-",Nomen.complète!J1472)</f>
        <v>Hämikon</v>
      </c>
    </row>
    <row r="1473" spans="1:3">
      <c r="A1473" s="17">
        <f>IF(ISBLANK(Nomen.complète!H1473),"",Nomen.complète!H1473)</f>
        <v>2402</v>
      </c>
      <c r="B1473" s="130">
        <f>IF(ISBLANK(Nomen.complète!I1473),"",Nomen.complète!I1473)</f>
        <v>13704</v>
      </c>
      <c r="C1473" s="18" t="str">
        <f>IF(ISBLANK(Nomen.complète!J1473),"-",Nomen.complète!J1473)</f>
        <v>Härkingen</v>
      </c>
    </row>
    <row r="1474" spans="1:3">
      <c r="A1474" s="17" t="str">
        <f>IF(ISBLANK(Nomen.complète!H1474),"",Nomen.complète!H1474)</f>
        <v/>
      </c>
      <c r="B1474" s="130">
        <f>IF(ISBLANK(Nomen.complète!I1474),"",Nomen.complète!I1474)</f>
        <v>11971</v>
      </c>
      <c r="C1474" s="18" t="str">
        <f>IF(ISBLANK(Nomen.complète!J1474),"-",Nomen.complète!J1474)</f>
        <v>Hätzingen</v>
      </c>
    </row>
    <row r="1475" spans="1:3">
      <c r="A1475" s="17">
        <f>IF(ISBLANK(Nomen.complète!H1475),"",Nomen.complète!H1475)</f>
        <v>609</v>
      </c>
      <c r="B1475" s="130">
        <f>IF(ISBLANK(Nomen.complète!I1475),"",Nomen.complète!I1475)</f>
        <v>15174</v>
      </c>
      <c r="C1475" s="18" t="str">
        <f>IF(ISBLANK(Nomen.complète!J1475),"-",Nomen.complète!J1475)</f>
        <v>Häutligen</v>
      </c>
    </row>
    <row r="1476" spans="1:3">
      <c r="A1476" s="17">
        <f>IF(ISBLANK(Nomen.complète!H1476),"",Nomen.complète!H1476)</f>
        <v>6084</v>
      </c>
      <c r="B1476" s="130">
        <f>IF(ISBLANK(Nomen.complète!I1476),"",Nomen.complète!I1476)</f>
        <v>12298</v>
      </c>
      <c r="C1476" s="18" t="str">
        <f>IF(ISBLANK(Nomen.complète!J1476),"-",Nomen.complète!J1476)</f>
        <v>Hérémence</v>
      </c>
    </row>
    <row r="1477" spans="1:3">
      <c r="A1477" s="17">
        <f>IF(ISBLANK(Nomen.complète!H1477),"",Nomen.complète!H1477)</f>
        <v>410</v>
      </c>
      <c r="B1477" s="130">
        <f>IF(ISBLANK(Nomen.complète!I1477),"",Nomen.complète!I1477)</f>
        <v>15067</v>
      </c>
      <c r="C1477" s="18" t="str">
        <f>IF(ISBLANK(Nomen.complète!J1477),"-",Nomen.complète!J1477)</f>
        <v>Höchstetten</v>
      </c>
    </row>
    <row r="1478" spans="1:3">
      <c r="A1478" s="17" t="str">
        <f>IF(ISBLANK(Nomen.complète!H1478),"",Nomen.complète!H1478)</f>
        <v/>
      </c>
      <c r="B1478" s="130">
        <f>IF(ISBLANK(Nomen.complète!I1478),"",Nomen.complète!I1478)</f>
        <v>16338</v>
      </c>
      <c r="C1478" s="18" t="str">
        <f>IF(ISBLANK(Nomen.complète!J1478),"-",Nomen.complète!J1478)</f>
        <v>Höchstetten (Konolfingen)</v>
      </c>
    </row>
    <row r="1479" spans="1:3">
      <c r="A1479" s="17" t="str">
        <f>IF(ISBLANK(Nomen.complète!H1479),"",Nomen.complète!H1479)</f>
        <v/>
      </c>
      <c r="B1479" s="130">
        <f>IF(ISBLANK(Nomen.complète!I1479),"",Nomen.complète!I1479)</f>
        <v>11152</v>
      </c>
      <c r="C1479" s="18" t="str">
        <f>IF(ISBLANK(Nomen.complète!J1479),"-",Nomen.complète!J1479)</f>
        <v>Höfen</v>
      </c>
    </row>
    <row r="1480" spans="1:3">
      <c r="A1480" s="17">
        <f>IF(ISBLANK(Nomen.complète!H1480),"",Nomen.complète!H1480)</f>
        <v>2886</v>
      </c>
      <c r="B1480" s="130">
        <f>IF(ISBLANK(Nomen.complète!I1480),"",Nomen.complète!I1480)</f>
        <v>13814</v>
      </c>
      <c r="C1480" s="18" t="str">
        <f>IF(ISBLANK(Nomen.complète!J1480),"-",Nomen.complète!J1480)</f>
        <v>Hölstein</v>
      </c>
    </row>
    <row r="1481" spans="1:3">
      <c r="A1481" s="17" t="str">
        <f>IF(ISBLANK(Nomen.complète!H1481),"",Nomen.complète!H1481)</f>
        <v/>
      </c>
      <c r="B1481" s="130">
        <f>IF(ISBLANK(Nomen.complète!I1481),"",Nomen.complète!I1481)</f>
        <v>16457</v>
      </c>
      <c r="C1481" s="18" t="str">
        <f>IF(ISBLANK(Nomen.complète!J1481),"-",Nomen.complète!J1481)</f>
        <v>Höngg</v>
      </c>
    </row>
    <row r="1482" spans="1:3">
      <c r="A1482" s="17">
        <f>IF(ISBLANK(Nomen.complète!H1482),"",Nomen.complète!H1482)</f>
        <v>60</v>
      </c>
      <c r="B1482" s="130">
        <f>IF(ISBLANK(Nomen.complète!I1482),"",Nomen.complète!I1482)</f>
        <v>12220</v>
      </c>
      <c r="C1482" s="18" t="str">
        <f>IF(ISBLANK(Nomen.complète!J1482),"-",Nomen.complète!J1482)</f>
        <v>Höri</v>
      </c>
    </row>
    <row r="1483" spans="1:3">
      <c r="A1483" s="17">
        <f>IF(ISBLANK(Nomen.complète!H1483),"",Nomen.complète!H1483)</f>
        <v>1703</v>
      </c>
      <c r="B1483" s="130">
        <f>IF(ISBLANK(Nomen.complète!I1483),"",Nomen.complète!I1483)</f>
        <v>12176</v>
      </c>
      <c r="C1483" s="18" t="str">
        <f>IF(ISBLANK(Nomen.complète!J1483),"-",Nomen.complète!J1483)</f>
        <v>Hünenberg</v>
      </c>
    </row>
    <row r="1484" spans="1:3">
      <c r="A1484" s="17">
        <f>IF(ISBLANK(Nomen.complète!H1484),"",Nomen.complète!H1484)</f>
        <v>2524</v>
      </c>
      <c r="B1484" s="130">
        <f>IF(ISBLANK(Nomen.complète!I1484),"",Nomen.complète!I1484)</f>
        <v>13733</v>
      </c>
      <c r="C1484" s="18" t="str">
        <f>IF(ISBLANK(Nomen.complète!J1484),"-",Nomen.complète!J1484)</f>
        <v>Hüniken</v>
      </c>
    </row>
    <row r="1485" spans="1:3">
      <c r="A1485" s="17">
        <f>IF(ISBLANK(Nomen.complète!H1485),"",Nomen.complète!H1485)</f>
        <v>61</v>
      </c>
      <c r="B1485" s="130">
        <f>IF(ISBLANK(Nomen.complète!I1485),"",Nomen.complète!I1485)</f>
        <v>12178</v>
      </c>
      <c r="C1485" s="18" t="str">
        <f>IF(ISBLANK(Nomen.complète!J1485),"-",Nomen.complète!J1485)</f>
        <v>Hüntwangen</v>
      </c>
    </row>
    <row r="1486" spans="1:3">
      <c r="A1486" s="17" t="str">
        <f>IF(ISBLANK(Nomen.complète!H1486),"",Nomen.complète!H1486)</f>
        <v/>
      </c>
      <c r="B1486" s="130">
        <f>IF(ISBLANK(Nomen.complète!I1486),"",Nomen.complète!I1486)</f>
        <v>12180</v>
      </c>
      <c r="C1486" s="18" t="str">
        <f>IF(ISBLANK(Nomen.complète!J1486),"-",Nomen.complète!J1486)</f>
        <v>Hütten</v>
      </c>
    </row>
    <row r="1487" spans="1:3">
      <c r="A1487" s="17">
        <f>IF(ISBLANK(Nomen.complète!H1487),"",Nomen.complète!H1487)</f>
        <v>87</v>
      </c>
      <c r="B1487" s="130">
        <f>IF(ISBLANK(Nomen.complète!I1487),"",Nomen.complète!I1487)</f>
        <v>12181</v>
      </c>
      <c r="C1487" s="18" t="str">
        <f>IF(ISBLANK(Nomen.complète!J1487),"-",Nomen.complète!J1487)</f>
        <v>Hüttikon</v>
      </c>
    </row>
    <row r="1488" spans="1:3">
      <c r="A1488" s="17">
        <f>IF(ISBLANK(Nomen.complète!H1488),"",Nomen.complète!H1488)</f>
        <v>4590</v>
      </c>
      <c r="B1488" s="130">
        <f>IF(ISBLANK(Nomen.complète!I1488),"",Nomen.complète!I1488)</f>
        <v>15469</v>
      </c>
      <c r="C1488" s="18" t="str">
        <f>IF(ISBLANK(Nomen.complète!J1488),"-",Nomen.complète!J1488)</f>
        <v>Hüttlingen</v>
      </c>
    </row>
    <row r="1489" spans="1:3">
      <c r="A1489" s="17">
        <f>IF(ISBLANK(Nomen.complète!H1489),"",Nomen.complète!H1489)</f>
        <v>4821</v>
      </c>
      <c r="B1489" s="130">
        <f>IF(ISBLANK(Nomen.complète!I1489),"",Nomen.complète!I1489)</f>
        <v>15455</v>
      </c>
      <c r="C1489" s="18" t="str">
        <f>IF(ISBLANK(Nomen.complète!J1489),"-",Nomen.complète!J1489)</f>
        <v>Hüttwilen</v>
      </c>
    </row>
    <row r="1490" spans="1:3">
      <c r="A1490" s="17" t="str">
        <f>IF(ISBLANK(Nomen.complète!H1490),"",Nomen.complète!H1490)</f>
        <v/>
      </c>
      <c r="B1490" s="130">
        <f>IF(ISBLANK(Nomen.complète!I1490),"",Nomen.complète!I1490)</f>
        <v>16263</v>
      </c>
      <c r="C1490" s="18" t="str">
        <f>IF(ISBLANK(Nomen.complète!J1490),"-",Nomen.complète!J1490)</f>
        <v>Iberg</v>
      </c>
    </row>
    <row r="1491" spans="1:3">
      <c r="A1491" s="17" t="str">
        <f>IF(ISBLANK(Nomen.complète!H1491),"",Nomen.complète!H1491)</f>
        <v/>
      </c>
      <c r="B1491" s="130">
        <f>IF(ISBLANK(Nomen.complète!I1491),"",Nomen.complète!I1491)</f>
        <v>11245</v>
      </c>
      <c r="C1491" s="18" t="str">
        <f>IF(ISBLANK(Nomen.complète!J1491),"-",Nomen.complète!J1491)</f>
        <v>Ichertswil</v>
      </c>
    </row>
    <row r="1492" spans="1:3">
      <c r="A1492" s="17">
        <f>IF(ISBLANK(Nomen.complète!H1492),"",Nomen.complète!H1492)</f>
        <v>6239</v>
      </c>
      <c r="B1492" s="130">
        <f>IF(ISBLANK(Nomen.complète!I1492),"",Nomen.complète!I1492)</f>
        <v>12187</v>
      </c>
      <c r="C1492" s="18" t="str">
        <f>IF(ISBLANK(Nomen.complète!J1492),"-",Nomen.complète!J1492)</f>
        <v>Icogne</v>
      </c>
    </row>
    <row r="1493" spans="1:3">
      <c r="A1493" s="17">
        <f>IF(ISBLANK(Nomen.complète!H1493),"",Nomen.complète!H1493)</f>
        <v>541</v>
      </c>
      <c r="B1493" s="130">
        <f>IF(ISBLANK(Nomen.complète!I1493),"",Nomen.complète!I1493)</f>
        <v>15120</v>
      </c>
      <c r="C1493" s="18" t="str">
        <f>IF(ISBLANK(Nomen.complète!J1493),"-",Nomen.complète!J1493)</f>
        <v>Iffwil</v>
      </c>
    </row>
    <row r="1494" spans="1:3">
      <c r="A1494" s="17" t="str">
        <f>IF(ISBLANK(Nomen.complète!H1494),"",Nomen.complète!H1494)</f>
        <v/>
      </c>
      <c r="B1494" s="130">
        <f>IF(ISBLANK(Nomen.complète!I1494),"",Nomen.complète!I1494)</f>
        <v>11291</v>
      </c>
      <c r="C1494" s="18" t="str">
        <f>IF(ISBLANK(Nomen.complète!J1494),"-",Nomen.complète!J1494)</f>
        <v>Igels</v>
      </c>
    </row>
    <row r="1495" spans="1:3">
      <c r="A1495" s="17" t="str">
        <f>IF(ISBLANK(Nomen.complète!H1495),"",Nomen.complète!H1495)</f>
        <v/>
      </c>
      <c r="B1495" s="130">
        <f>IF(ISBLANK(Nomen.complète!I1495),"",Nomen.complète!I1495)</f>
        <v>10798</v>
      </c>
      <c r="C1495" s="18" t="str">
        <f>IF(ISBLANK(Nomen.complète!J1495),"-",Nomen.complète!J1495)</f>
        <v>Igis</v>
      </c>
    </row>
    <row r="1496" spans="1:3">
      <c r="A1496" s="17" t="str">
        <f>IF(ISBLANK(Nomen.complète!H1496),"",Nomen.complète!H1496)</f>
        <v/>
      </c>
      <c r="B1496" s="130">
        <f>IF(ISBLANK(Nomen.complète!I1496),"",Nomen.complète!I1496)</f>
        <v>11346</v>
      </c>
      <c r="C1496" s="18" t="str">
        <f>IF(ISBLANK(Nomen.complète!J1496),"-",Nomen.complète!J1496)</f>
        <v>Ilanz</v>
      </c>
    </row>
    <row r="1497" spans="1:3">
      <c r="A1497" s="17">
        <f>IF(ISBLANK(Nomen.complète!H1497),"",Nomen.complète!H1497)</f>
        <v>3619</v>
      </c>
      <c r="B1497" s="130">
        <f>IF(ISBLANK(Nomen.complète!I1497),"",Nomen.complète!I1497)</f>
        <v>16061</v>
      </c>
      <c r="C1497" s="18" t="str">
        <f>IF(ISBLANK(Nomen.complète!J1497),"-",Nomen.complète!J1497)</f>
        <v>Ilanz/Glion</v>
      </c>
    </row>
    <row r="1498" spans="1:3">
      <c r="A1498" s="17" t="str">
        <f>IF(ISBLANK(Nomen.complète!H1498),"",Nomen.complète!H1498)</f>
        <v/>
      </c>
      <c r="B1498" s="130">
        <f>IF(ISBLANK(Nomen.complète!I1498),"",Nomen.complète!I1498)</f>
        <v>11187</v>
      </c>
      <c r="C1498" s="18" t="str">
        <f>IF(ISBLANK(Nomen.complète!J1498),"-",Nomen.complète!J1498)</f>
        <v>Illens</v>
      </c>
    </row>
    <row r="1499" spans="1:3">
      <c r="A1499" s="17">
        <f>IF(ISBLANK(Nomen.complète!H1499),"",Nomen.complète!H1499)</f>
        <v>1363</v>
      </c>
      <c r="B1499" s="130">
        <f>IF(ISBLANK(Nomen.complète!I1499),"",Nomen.complète!I1499)</f>
        <v>12192</v>
      </c>
      <c r="C1499" s="18" t="str">
        <f>IF(ISBLANK(Nomen.complète!J1499),"-",Nomen.complète!J1499)</f>
        <v>Illgau</v>
      </c>
    </row>
    <row r="1500" spans="1:3">
      <c r="A1500" s="17" t="str">
        <f>IF(ISBLANK(Nomen.complète!H1500),"",Nomen.complète!H1500)</f>
        <v/>
      </c>
      <c r="B1500" s="130">
        <f>IF(ISBLANK(Nomen.complète!I1500),"",Nomen.complète!I1500)</f>
        <v>12193</v>
      </c>
      <c r="C1500" s="18" t="str">
        <f>IF(ISBLANK(Nomen.complète!J1500),"-",Nomen.complète!J1500)</f>
        <v>Illhart</v>
      </c>
    </row>
    <row r="1501" spans="1:3">
      <c r="A1501" s="17" t="str">
        <f>IF(ISBLANK(Nomen.complète!H1501),"",Nomen.complète!H1501)</f>
        <v/>
      </c>
      <c r="B1501" s="130">
        <f>IF(ISBLANK(Nomen.complète!I1501),"",Nomen.complète!I1501)</f>
        <v>11544</v>
      </c>
      <c r="C1501" s="18" t="str">
        <f>IF(ISBLANK(Nomen.complète!J1501),"-",Nomen.complète!J1501)</f>
        <v>Illighausen</v>
      </c>
    </row>
    <row r="1502" spans="1:3">
      <c r="A1502" s="17" t="str">
        <f>IF(ISBLANK(Nomen.complète!H1502),"",Nomen.complète!H1502)</f>
        <v/>
      </c>
      <c r="B1502" s="130">
        <f>IF(ISBLANK(Nomen.complète!I1502),"",Nomen.complète!I1502)</f>
        <v>11208</v>
      </c>
      <c r="C1502" s="18" t="str">
        <f>IF(ISBLANK(Nomen.complète!J1502),"-",Nomen.complète!J1502)</f>
        <v>Illnau</v>
      </c>
    </row>
    <row r="1503" spans="1:3">
      <c r="A1503" s="17">
        <f>IF(ISBLANK(Nomen.complète!H1503),"",Nomen.complète!H1503)</f>
        <v>296</v>
      </c>
      <c r="B1503" s="130">
        <f>IF(ISBLANK(Nomen.complète!I1503),"",Nomen.complète!I1503)</f>
        <v>15671</v>
      </c>
      <c r="C1503" s="18" t="str">
        <f>IF(ISBLANK(Nomen.complète!J1503),"-",Nomen.complète!J1503)</f>
        <v>Illnau-Effretikon</v>
      </c>
    </row>
    <row r="1504" spans="1:3">
      <c r="A1504" s="17" t="str">
        <f>IF(ISBLANK(Nomen.complète!H1504),"",Nomen.complète!H1504)</f>
        <v/>
      </c>
      <c r="B1504" s="130">
        <f>IF(ISBLANK(Nomen.complète!I1504),"",Nomen.complète!I1504)</f>
        <v>12655</v>
      </c>
      <c r="C1504" s="18" t="str">
        <f>IF(ISBLANK(Nomen.complète!J1504),"-",Nomen.complète!J1504)</f>
        <v>Indemini</v>
      </c>
    </row>
    <row r="1505" spans="1:3">
      <c r="A1505" s="17">
        <f>IF(ISBLANK(Nomen.complète!H1505),"",Nomen.complète!H1505)</f>
        <v>6109</v>
      </c>
      <c r="B1505" s="130">
        <f>IF(ISBLANK(Nomen.complète!I1505),"",Nomen.complète!I1505)</f>
        <v>12656</v>
      </c>
      <c r="C1505" s="18" t="str">
        <f>IF(ISBLANK(Nomen.complète!J1505),"-",Nomen.complète!J1505)</f>
        <v>Inden</v>
      </c>
    </row>
    <row r="1506" spans="1:3">
      <c r="A1506" s="17">
        <f>IF(ISBLANK(Nomen.complète!H1506),"",Nomen.complète!H1506)</f>
        <v>1364</v>
      </c>
      <c r="B1506" s="130">
        <f>IF(ISBLANK(Nomen.complète!I1506),"",Nomen.complète!I1506)</f>
        <v>12657</v>
      </c>
      <c r="C1506" s="18" t="str">
        <f>IF(ISBLANK(Nomen.complète!J1506),"-",Nomen.complète!J1506)</f>
        <v>Ingenbohl</v>
      </c>
    </row>
    <row r="1507" spans="1:3">
      <c r="A1507" s="17">
        <f>IF(ISBLANK(Nomen.complète!H1507),"",Nomen.complète!H1507)</f>
        <v>980</v>
      </c>
      <c r="B1507" s="130">
        <f>IF(ISBLANK(Nomen.complète!I1507),"",Nomen.complète!I1507)</f>
        <v>15365</v>
      </c>
      <c r="C1507" s="18" t="str">
        <f>IF(ISBLANK(Nomen.complète!J1507),"-",Nomen.complète!J1507)</f>
        <v>Inkwil</v>
      </c>
    </row>
    <row r="1508" spans="1:3">
      <c r="A1508" s="17" t="str">
        <f>IF(ISBLANK(Nomen.complète!H1508),"",Nomen.complète!H1508)</f>
        <v/>
      </c>
      <c r="B1508" s="130">
        <f>IF(ISBLANK(Nomen.complète!I1508),"",Nomen.complète!I1508)</f>
        <v>16529</v>
      </c>
      <c r="C1508" s="18" t="str">
        <f>IF(ISBLANK(Nomen.complète!J1508),"-",Nomen.complète!J1508)</f>
        <v>Innerbirrmoos</v>
      </c>
    </row>
    <row r="1509" spans="1:3">
      <c r="A1509" s="17" t="str">
        <f>IF(ISBLANK(Nomen.complète!H1509),"",Nomen.complète!H1509)</f>
        <v/>
      </c>
      <c r="B1509" s="130">
        <f>IF(ISBLANK(Nomen.complète!I1509),"",Nomen.complète!I1509)</f>
        <v>10223</v>
      </c>
      <c r="C1509" s="18" t="str">
        <f>IF(ISBLANK(Nomen.complète!J1509),"-",Nomen.complète!J1509)</f>
        <v>Innerferrera</v>
      </c>
    </row>
    <row r="1510" spans="1:3">
      <c r="A1510" s="17">
        <f>IF(ISBLANK(Nomen.complète!H1510),"",Nomen.complète!H1510)</f>
        <v>1343</v>
      </c>
      <c r="B1510" s="130">
        <f>IF(ISBLANK(Nomen.complète!I1510),"",Nomen.complète!I1510)</f>
        <v>12658</v>
      </c>
      <c r="C1510" s="18" t="str">
        <f>IF(ISBLANK(Nomen.complète!J1510),"-",Nomen.complète!J1510)</f>
        <v>Innerthal</v>
      </c>
    </row>
    <row r="1511" spans="1:3">
      <c r="A1511" s="17">
        <f>IF(ISBLANK(Nomen.complète!H1511),"",Nomen.complète!H1511)</f>
        <v>784</v>
      </c>
      <c r="B1511" s="130">
        <f>IF(ISBLANK(Nomen.complète!I1511),"",Nomen.complète!I1511)</f>
        <v>15638</v>
      </c>
      <c r="C1511" s="18" t="str">
        <f>IF(ISBLANK(Nomen.complète!J1511),"-",Nomen.complète!J1511)</f>
        <v>Innertkirchen</v>
      </c>
    </row>
    <row r="1512" spans="1:3">
      <c r="A1512" s="17">
        <f>IF(ISBLANK(Nomen.complète!H1512),"",Nomen.complète!H1512)</f>
        <v>496</v>
      </c>
      <c r="B1512" s="130">
        <f>IF(ISBLANK(Nomen.complète!I1512),"",Nomen.complète!I1512)</f>
        <v>15105</v>
      </c>
      <c r="C1512" s="18" t="str">
        <f>IF(ISBLANK(Nomen.complète!J1512),"-",Nomen.complète!J1512)</f>
        <v>Ins</v>
      </c>
    </row>
    <row r="1513" spans="1:3">
      <c r="A1513" s="17" t="str">
        <f>IF(ISBLANK(Nomen.complète!H1513),"",Nomen.complète!H1513)</f>
        <v/>
      </c>
      <c r="B1513" s="130">
        <f>IF(ISBLANK(Nomen.complète!I1513),"",Nomen.complète!I1513)</f>
        <v>16572</v>
      </c>
      <c r="C1513" s="18" t="str">
        <f>IF(ISBLANK(Nomen.complète!J1513),"-",Nomen.complète!J1513)</f>
        <v>Insone</v>
      </c>
    </row>
    <row r="1514" spans="1:3">
      <c r="A1514" s="17">
        <f>IF(ISBLANK(Nomen.complète!H1514),"",Nomen.complète!H1514)</f>
        <v>581</v>
      </c>
      <c r="B1514" s="130">
        <f>IF(ISBLANK(Nomen.complète!I1514),"",Nomen.complète!I1514)</f>
        <v>15154</v>
      </c>
      <c r="C1514" s="18" t="str">
        <f>IF(ISBLANK(Nomen.complète!J1514),"-",Nomen.complète!J1514)</f>
        <v>Interlaken</v>
      </c>
    </row>
    <row r="1515" spans="1:3">
      <c r="A1515" s="17" t="str">
        <f>IF(ISBLANK(Nomen.complète!H1515),"",Nomen.complète!H1515)</f>
        <v/>
      </c>
      <c r="B1515" s="130">
        <f>IF(ISBLANK(Nomen.complète!I1515),"",Nomen.complète!I1515)</f>
        <v>11214</v>
      </c>
      <c r="C1515" s="18" t="str">
        <f>IF(ISBLANK(Nomen.complète!J1515),"-",Nomen.complète!J1515)</f>
        <v>Intragna</v>
      </c>
    </row>
    <row r="1516" spans="1:3">
      <c r="A1516" s="17">
        <f>IF(ISBLANK(Nomen.complète!H1516),"",Nomen.complète!H1516)</f>
        <v>1033</v>
      </c>
      <c r="B1516" s="130">
        <f>IF(ISBLANK(Nomen.complète!I1516),"",Nomen.complète!I1516)</f>
        <v>15574</v>
      </c>
      <c r="C1516" s="18" t="str">
        <f>IF(ISBLANK(Nomen.complète!J1516),"-",Nomen.complète!J1516)</f>
        <v>Inwil</v>
      </c>
    </row>
    <row r="1517" spans="1:3">
      <c r="A1517" s="17">
        <f>IF(ISBLANK(Nomen.complète!H1517),"",Nomen.complète!H1517)</f>
        <v>739</v>
      </c>
      <c r="B1517" s="130">
        <f>IF(ISBLANK(Nomen.complète!I1517),"",Nomen.complète!I1517)</f>
        <v>15245</v>
      </c>
      <c r="C1517" s="18" t="str">
        <f>IF(ISBLANK(Nomen.complète!J1517),"-",Nomen.complète!J1517)</f>
        <v>Ipsach</v>
      </c>
    </row>
    <row r="1518" spans="1:3">
      <c r="A1518" s="17" t="str">
        <f>IF(ISBLANK(Nomen.complète!H1518),"",Nomen.complète!H1518)</f>
        <v/>
      </c>
      <c r="B1518" s="130">
        <f>IF(ISBLANK(Nomen.complète!I1518),"",Nomen.complète!I1518)</f>
        <v>12669</v>
      </c>
      <c r="C1518" s="18" t="str">
        <f>IF(ISBLANK(Nomen.complète!J1518),"-",Nomen.complète!J1518)</f>
        <v>Iragna</v>
      </c>
    </row>
    <row r="1519" spans="1:3">
      <c r="A1519" s="17">
        <f>IF(ISBLANK(Nomen.complète!H1519),"",Nomen.complète!H1519)</f>
        <v>582</v>
      </c>
      <c r="B1519" s="130">
        <f>IF(ISBLANK(Nomen.complète!I1519),"",Nomen.complète!I1519)</f>
        <v>15155</v>
      </c>
      <c r="C1519" s="18" t="str">
        <f>IF(ISBLANK(Nomen.complète!J1519),"-",Nomen.complète!J1519)</f>
        <v>Iseltwald</v>
      </c>
    </row>
    <row r="1520" spans="1:3">
      <c r="A1520" s="17" t="str">
        <f>IF(ISBLANK(Nomen.complète!H1520),"",Nomen.complète!H1520)</f>
        <v/>
      </c>
      <c r="B1520" s="130">
        <f>IF(ISBLANK(Nomen.complète!I1520),"",Nomen.complète!I1520)</f>
        <v>11226</v>
      </c>
      <c r="C1520" s="18" t="str">
        <f>IF(ISBLANK(Nomen.complète!J1520),"-",Nomen.complète!J1520)</f>
        <v>Isenfluh</v>
      </c>
    </row>
    <row r="1521" spans="1:3">
      <c r="A1521" s="17">
        <f>IF(ISBLANK(Nomen.complète!H1521),"",Nomen.complète!H1521)</f>
        <v>1211</v>
      </c>
      <c r="B1521" s="130">
        <f>IF(ISBLANK(Nomen.complète!I1521),"",Nomen.complète!I1521)</f>
        <v>12661</v>
      </c>
      <c r="C1521" s="18" t="str">
        <f>IF(ISBLANK(Nomen.complète!J1521),"-",Nomen.complète!J1521)</f>
        <v>Isenthal</v>
      </c>
    </row>
    <row r="1522" spans="1:3">
      <c r="A1522" s="17" t="str">
        <f>IF(ISBLANK(Nomen.complète!H1522),"",Nomen.complète!H1522)</f>
        <v/>
      </c>
      <c r="B1522" s="130">
        <f>IF(ISBLANK(Nomen.complète!I1522),"",Nomen.complète!I1522)</f>
        <v>12654</v>
      </c>
      <c r="C1522" s="18" t="str">
        <f>IF(ISBLANK(Nomen.complète!J1522),"-",Nomen.complète!J1522)</f>
        <v>Iseo</v>
      </c>
    </row>
    <row r="1523" spans="1:3">
      <c r="A1523" s="17" t="str">
        <f>IF(ISBLANK(Nomen.complète!H1523),"",Nomen.complète!H1523)</f>
        <v/>
      </c>
      <c r="B1523" s="130">
        <f>IF(ISBLANK(Nomen.complète!I1523),"",Nomen.complète!I1523)</f>
        <v>12664</v>
      </c>
      <c r="C1523" s="18" t="str">
        <f>IF(ISBLANK(Nomen.complète!J1523),"-",Nomen.complète!J1523)</f>
        <v>Islikon</v>
      </c>
    </row>
    <row r="1524" spans="1:3">
      <c r="A1524" s="17">
        <f>IF(ISBLANK(Nomen.complète!H1524),"",Nomen.complète!H1524)</f>
        <v>4084</v>
      </c>
      <c r="B1524" s="130">
        <f>IF(ISBLANK(Nomen.complète!I1524),"",Nomen.complète!I1524)</f>
        <v>13669</v>
      </c>
      <c r="C1524" s="18" t="str">
        <f>IF(ISBLANK(Nomen.complète!J1524),"-",Nomen.complète!J1524)</f>
        <v>Islisberg</v>
      </c>
    </row>
    <row r="1525" spans="1:3">
      <c r="A1525" s="17">
        <f>IF(ISBLANK(Nomen.complète!H1525),"",Nomen.complète!H1525)</f>
        <v>5009</v>
      </c>
      <c r="B1525" s="130">
        <f>IF(ISBLANK(Nomen.complète!I1525),"",Nomen.complète!I1525)</f>
        <v>12665</v>
      </c>
      <c r="C1525" s="18" t="str">
        <f>IF(ISBLANK(Nomen.complète!J1525),"-",Nomen.complète!J1525)</f>
        <v>Isone</v>
      </c>
    </row>
    <row r="1526" spans="1:3">
      <c r="A1526" s="17" t="str">
        <f>IF(ISBLANK(Nomen.complète!H1526),"",Nomen.complète!H1526)</f>
        <v/>
      </c>
      <c r="B1526" s="130">
        <f>IF(ISBLANK(Nomen.complète!I1526),"",Nomen.complète!I1526)</f>
        <v>14356</v>
      </c>
      <c r="C1526" s="18" t="str">
        <f>IF(ISBLANK(Nomen.complète!J1526),"-",Nomen.complète!J1526)</f>
        <v>Isorno</v>
      </c>
    </row>
    <row r="1527" spans="1:3">
      <c r="A1527" s="17" t="str">
        <f>IF(ISBLANK(Nomen.complète!H1527),"",Nomen.complète!H1527)</f>
        <v/>
      </c>
      <c r="B1527" s="130">
        <f>IF(ISBLANK(Nomen.complète!I1527),"",Nomen.complète!I1527)</f>
        <v>12666</v>
      </c>
      <c r="C1527" s="18" t="str">
        <f>IF(ISBLANK(Nomen.complète!J1527),"-",Nomen.complète!J1527)</f>
        <v>Istighofen</v>
      </c>
    </row>
    <row r="1528" spans="1:3">
      <c r="A1528" s="17">
        <f>IF(ISBLANK(Nomen.complète!H1528),"",Nomen.complète!H1528)</f>
        <v>6134</v>
      </c>
      <c r="B1528" s="130">
        <f>IF(ISBLANK(Nomen.complète!I1528),"",Nomen.complète!I1528)</f>
        <v>12663</v>
      </c>
      <c r="C1528" s="18" t="str">
        <f>IF(ISBLANK(Nomen.complète!J1528),"-",Nomen.complète!J1528)</f>
        <v>Isérables</v>
      </c>
    </row>
    <row r="1529" spans="1:3">
      <c r="A1529" s="17">
        <f>IF(ISBLANK(Nomen.complète!H1529),"",Nomen.complète!H1529)</f>
        <v>2849</v>
      </c>
      <c r="B1529" s="130">
        <f>IF(ISBLANK(Nomen.complète!I1529),"",Nomen.complète!I1529)</f>
        <v>13788</v>
      </c>
      <c r="C1529" s="18" t="str">
        <f>IF(ISBLANK(Nomen.complète!J1529),"-",Nomen.complète!J1529)</f>
        <v>Itingen</v>
      </c>
    </row>
    <row r="1530" spans="1:3">
      <c r="A1530" s="17" t="str">
        <f>IF(ISBLANK(Nomen.complète!H1530),"",Nomen.complète!H1530)</f>
        <v/>
      </c>
      <c r="B1530" s="130">
        <f>IF(ISBLANK(Nomen.complète!I1530),"",Nomen.complète!I1530)</f>
        <v>12667</v>
      </c>
      <c r="C1530" s="18" t="str">
        <f>IF(ISBLANK(Nomen.complète!J1530),"-",Nomen.complète!J1530)</f>
        <v>Ittenthal</v>
      </c>
    </row>
    <row r="1531" spans="1:3">
      <c r="A1531" s="17">
        <f>IF(ISBLANK(Nomen.complète!H1531),"",Nomen.complète!H1531)</f>
        <v>362</v>
      </c>
      <c r="B1531" s="130">
        <f>IF(ISBLANK(Nomen.complète!I1531),"",Nomen.complète!I1531)</f>
        <v>15040</v>
      </c>
      <c r="C1531" s="18" t="str">
        <f>IF(ISBLANK(Nomen.complète!J1531),"-",Nomen.complète!J1531)</f>
        <v>Ittigen</v>
      </c>
    </row>
    <row r="1532" spans="1:3">
      <c r="A1532" s="17">
        <f>IF(ISBLANK(Nomen.complète!H1532),"",Nomen.complète!H1532)</f>
        <v>868</v>
      </c>
      <c r="B1532" s="130">
        <f>IF(ISBLANK(Nomen.complète!I1532),"",Nomen.complète!I1532)</f>
        <v>15292</v>
      </c>
      <c r="C1532" s="18" t="str">
        <f>IF(ISBLANK(Nomen.complète!J1532),"-",Nomen.complète!J1532)</f>
        <v>Jaberg</v>
      </c>
    </row>
    <row r="1533" spans="1:3">
      <c r="A1533" s="17">
        <f>IF(ISBLANK(Nomen.complète!H1533),"",Nomen.complète!H1533)</f>
        <v>2138</v>
      </c>
      <c r="B1533" s="130">
        <f>IF(ISBLANK(Nomen.complète!I1533),"",Nomen.complète!I1533)</f>
        <v>12668</v>
      </c>
      <c r="C1533" s="18" t="str">
        <f>IF(ISBLANK(Nomen.complète!J1533),"-",Nomen.complète!J1533)</f>
        <v>Jaun</v>
      </c>
    </row>
    <row r="1534" spans="1:3">
      <c r="A1534" s="17">
        <f>IF(ISBLANK(Nomen.complète!H1534),"",Nomen.complète!H1534)</f>
        <v>540</v>
      </c>
      <c r="B1534" s="130">
        <f>IF(ISBLANK(Nomen.complète!I1534),"",Nomen.complète!I1534)</f>
        <v>15634</v>
      </c>
      <c r="C1534" s="18" t="str">
        <f>IF(ISBLANK(Nomen.complète!J1534),"-",Nomen.complète!J1534)</f>
        <v>Jegenstorf</v>
      </c>
    </row>
    <row r="1535" spans="1:3">
      <c r="A1535" s="17">
        <f>IF(ISBLANK(Nomen.complète!H1535),"",Nomen.complète!H1535)</f>
        <v>3863</v>
      </c>
      <c r="B1535" s="130">
        <f>IF(ISBLANK(Nomen.complète!I1535),"",Nomen.complète!I1535)</f>
        <v>16024</v>
      </c>
      <c r="C1535" s="18" t="str">
        <f>IF(ISBLANK(Nomen.complète!J1535),"-",Nomen.complète!J1535)</f>
        <v>Jenaz</v>
      </c>
    </row>
    <row r="1536" spans="1:3">
      <c r="A1536" s="17">
        <f>IF(ISBLANK(Nomen.complète!H1536),"",Nomen.complète!H1536)</f>
        <v>3952</v>
      </c>
      <c r="B1536" s="130">
        <f>IF(ISBLANK(Nomen.complète!I1536),"",Nomen.complète!I1536)</f>
        <v>16033</v>
      </c>
      <c r="C1536" s="18" t="str">
        <f>IF(ISBLANK(Nomen.complète!J1536),"-",Nomen.complète!J1536)</f>
        <v>Jenins</v>
      </c>
    </row>
    <row r="1537" spans="1:3">
      <c r="A1537" s="17">
        <f>IF(ISBLANK(Nomen.complète!H1537),"",Nomen.complète!H1537)</f>
        <v>738</v>
      </c>
      <c r="B1537" s="130">
        <f>IF(ISBLANK(Nomen.complète!I1537),"",Nomen.complète!I1537)</f>
        <v>15244</v>
      </c>
      <c r="C1537" s="18" t="str">
        <f>IF(ISBLANK(Nomen.complète!J1537),"-",Nomen.complète!J1537)</f>
        <v>Jens</v>
      </c>
    </row>
    <row r="1538" spans="1:3">
      <c r="A1538" s="17" t="str">
        <f>IF(ISBLANK(Nomen.complète!H1538),"",Nomen.complète!H1538)</f>
        <v/>
      </c>
      <c r="B1538" s="130">
        <f>IF(ISBLANK(Nomen.complète!I1538),"",Nomen.complète!I1538)</f>
        <v>12646</v>
      </c>
      <c r="C1538" s="18" t="str">
        <f>IF(ISBLANK(Nomen.complète!J1538),"-",Nomen.complète!J1538)</f>
        <v>Jeuss</v>
      </c>
    </row>
    <row r="1539" spans="1:3">
      <c r="A1539" s="17" t="str">
        <f>IF(ISBLANK(Nomen.complète!H1539),"",Nomen.complète!H1539)</f>
        <v/>
      </c>
      <c r="B1539" s="130">
        <f>IF(ISBLANK(Nomen.complète!I1539),"",Nomen.complète!I1539)</f>
        <v>10113</v>
      </c>
      <c r="C1539" s="18" t="str">
        <f>IF(ISBLANK(Nomen.complète!J1539),"-",Nomen.complète!J1539)</f>
        <v>Jona</v>
      </c>
    </row>
    <row r="1540" spans="1:3">
      <c r="A1540" s="17">
        <f>IF(ISBLANK(Nomen.complète!H1540),"",Nomen.complète!H1540)</f>
        <v>4071</v>
      </c>
      <c r="B1540" s="130">
        <f>IF(ISBLANK(Nomen.complète!I1540),"",Nomen.complète!I1540)</f>
        <v>12644</v>
      </c>
      <c r="C1540" s="18" t="str">
        <f>IF(ISBLANK(Nomen.complète!J1540),"-",Nomen.complète!J1540)</f>
        <v>Jonen</v>
      </c>
    </row>
    <row r="1541" spans="1:3">
      <c r="A1541" s="17">
        <f>IF(ISBLANK(Nomen.complète!H1541),"",Nomen.complète!H1541)</f>
        <v>5885</v>
      </c>
      <c r="B1541" s="130">
        <f>IF(ISBLANK(Nomen.complète!I1541),"",Nomen.complète!I1541)</f>
        <v>14642</v>
      </c>
      <c r="C1541" s="18" t="str">
        <f>IF(ISBLANK(Nomen.complète!J1541),"-",Nomen.complète!J1541)</f>
        <v>Jongny</v>
      </c>
    </row>
    <row r="1542" spans="1:3">
      <c r="A1542" s="17">
        <f>IF(ISBLANK(Nomen.complète!H1542),"",Nomen.complète!H1542)</f>
        <v>3405</v>
      </c>
      <c r="B1542" s="130">
        <f>IF(ISBLANK(Nomen.complète!I1542),"",Nomen.complète!I1542)</f>
        <v>14454</v>
      </c>
      <c r="C1542" s="18" t="str">
        <f>IF(ISBLANK(Nomen.complète!J1542),"-",Nomen.complète!J1542)</f>
        <v>Jonschwil</v>
      </c>
    </row>
    <row r="1543" spans="1:3">
      <c r="A1543" s="17">
        <f>IF(ISBLANK(Nomen.complète!H1543),"",Nomen.complète!H1543)</f>
        <v>5804</v>
      </c>
      <c r="B1543" s="130">
        <f>IF(ISBLANK(Nomen.complète!I1543),"",Nomen.complète!I1543)</f>
        <v>15491</v>
      </c>
      <c r="C1543" s="18" t="str">
        <f>IF(ISBLANK(Nomen.complète!J1543),"-",Nomen.complète!J1543)</f>
        <v>Jorat-Menthue</v>
      </c>
    </row>
    <row r="1544" spans="1:3">
      <c r="A1544" s="17">
        <f>IF(ISBLANK(Nomen.complète!H1544),"",Nomen.complète!H1544)</f>
        <v>5806</v>
      </c>
      <c r="B1544" s="130">
        <f>IF(ISBLANK(Nomen.complète!I1544),"",Nomen.complète!I1544)</f>
        <v>15687</v>
      </c>
      <c r="C1544" s="18" t="str">
        <f>IF(ISBLANK(Nomen.complète!J1544),"-",Nomen.complète!J1544)</f>
        <v>Jorat-Mézières</v>
      </c>
    </row>
    <row r="1545" spans="1:3">
      <c r="A1545" s="17">
        <f>IF(ISBLANK(Nomen.complète!H1545),"",Nomen.complète!H1545)</f>
        <v>5585</v>
      </c>
      <c r="B1545" s="130">
        <f>IF(ISBLANK(Nomen.complète!I1545),"",Nomen.complète!I1545)</f>
        <v>14644</v>
      </c>
      <c r="C1545" s="18" t="str">
        <f>IF(ISBLANK(Nomen.complète!J1545),"-",Nomen.complète!J1545)</f>
        <v>Jouxtens-Mézery</v>
      </c>
    </row>
    <row r="1546" spans="1:3">
      <c r="A1546" s="17">
        <f>IF(ISBLANK(Nomen.complète!H1546),"",Nomen.complète!H1546)</f>
        <v>5754</v>
      </c>
      <c r="B1546" s="130">
        <f>IF(ISBLANK(Nomen.complète!I1546),"",Nomen.complète!I1546)</f>
        <v>14643</v>
      </c>
      <c r="C1546" s="18" t="str">
        <f>IF(ISBLANK(Nomen.complète!J1546),"-",Nomen.complète!J1546)</f>
        <v>Juriens</v>
      </c>
    </row>
    <row r="1547" spans="1:3">
      <c r="A1547" s="17">
        <f>IF(ISBLANK(Nomen.complète!H1547),"",Nomen.complète!H1547)</f>
        <v>6626</v>
      </c>
      <c r="B1547" s="130">
        <f>IF(ISBLANK(Nomen.complète!I1547),"",Nomen.complète!I1547)</f>
        <v>12642</v>
      </c>
      <c r="C1547" s="18" t="str">
        <f>IF(ISBLANK(Nomen.complète!J1547),"-",Nomen.complète!J1547)</f>
        <v>Jussy</v>
      </c>
    </row>
    <row r="1548" spans="1:3">
      <c r="A1548" s="17">
        <f>IF(ISBLANK(Nomen.complète!H1548),"",Nomen.complète!H1548)</f>
        <v>4252</v>
      </c>
      <c r="B1548" s="130">
        <f>IF(ISBLANK(Nomen.complète!I1548),"",Nomen.complète!I1548)</f>
        <v>12643</v>
      </c>
      <c r="C1548" s="18" t="str">
        <f>IF(ISBLANK(Nomen.complète!J1548),"-",Nomen.complète!J1548)</f>
        <v>Kaiseraugst</v>
      </c>
    </row>
    <row r="1549" spans="1:3">
      <c r="A1549" s="17" t="str">
        <f>IF(ISBLANK(Nomen.complète!H1549),"",Nomen.complète!H1549)</f>
        <v/>
      </c>
      <c r="B1549" s="130">
        <f>IF(ISBLANK(Nomen.complète!I1549),"",Nomen.complète!I1549)</f>
        <v>12653</v>
      </c>
      <c r="C1549" s="18" t="str">
        <f>IF(ISBLANK(Nomen.complète!J1549),"-",Nomen.complète!J1549)</f>
        <v>Kaiserstuhl</v>
      </c>
    </row>
    <row r="1550" spans="1:3">
      <c r="A1550" s="17">
        <f>IF(ISBLANK(Nomen.complète!H1550),"",Nomen.complète!H1550)</f>
        <v>4169</v>
      </c>
      <c r="B1550" s="130">
        <f>IF(ISBLANK(Nomen.complète!I1550),"",Nomen.complète!I1550)</f>
        <v>15389</v>
      </c>
      <c r="C1550" s="18" t="str">
        <f>IF(ISBLANK(Nomen.complète!J1550),"-",Nomen.complète!J1550)</f>
        <v>Kaisten</v>
      </c>
    </row>
    <row r="1551" spans="1:3">
      <c r="A1551" s="17">
        <f>IF(ISBLANK(Nomen.complète!H1551),"",Nomen.complète!H1551)</f>
        <v>4233</v>
      </c>
      <c r="B1551" s="130">
        <f>IF(ISBLANK(Nomen.complète!I1551),"",Nomen.complète!I1551)</f>
        <v>12638</v>
      </c>
      <c r="C1551" s="18" t="str">
        <f>IF(ISBLANK(Nomen.complète!J1551),"-",Nomen.complète!J1551)</f>
        <v>Kallern</v>
      </c>
    </row>
    <row r="1552" spans="1:3">
      <c r="A1552" s="17">
        <f>IF(ISBLANK(Nomen.complète!H1552),"",Nomen.complète!H1552)</f>
        <v>304</v>
      </c>
      <c r="B1552" s="130">
        <f>IF(ISBLANK(Nomen.complète!I1552),"",Nomen.complète!I1552)</f>
        <v>16124</v>
      </c>
      <c r="C1552" s="18" t="str">
        <f>IF(ISBLANK(Nomen.complète!J1552),"-",Nomen.complète!J1552)</f>
        <v>Kallnach</v>
      </c>
    </row>
    <row r="1553" spans="1:3">
      <c r="A1553" s="17">
        <f>IF(ISBLANK(Nomen.complète!H1553),"",Nomen.complète!H1553)</f>
        <v>3313</v>
      </c>
      <c r="B1553" s="130">
        <f>IF(ISBLANK(Nomen.complète!I1553),"",Nomen.complète!I1553)</f>
        <v>14421</v>
      </c>
      <c r="C1553" s="18" t="str">
        <f>IF(ISBLANK(Nomen.complète!J1553),"-",Nomen.complète!J1553)</f>
        <v>Kaltbrunn</v>
      </c>
    </row>
    <row r="1554" spans="1:3">
      <c r="A1554" s="17" t="str">
        <f>IF(ISBLANK(Nomen.complète!H1554),"",Nomen.complète!H1554)</f>
        <v/>
      </c>
      <c r="B1554" s="130">
        <f>IF(ISBLANK(Nomen.complète!I1554),"",Nomen.complète!I1554)</f>
        <v>12648</v>
      </c>
      <c r="C1554" s="18" t="str">
        <f>IF(ISBLANK(Nomen.complète!J1554),"-",Nomen.complète!J1554)</f>
        <v>Kaltenbach</v>
      </c>
    </row>
    <row r="1555" spans="1:3">
      <c r="A1555" s="17" t="str">
        <f>IF(ISBLANK(Nomen.complète!H1555),"",Nomen.complète!H1555)</f>
        <v/>
      </c>
      <c r="B1555" s="130">
        <f>IF(ISBLANK(Nomen.complète!I1555),"",Nomen.complète!I1555)</f>
        <v>12649</v>
      </c>
      <c r="C1555" s="18" t="str">
        <f>IF(ISBLANK(Nomen.complète!J1555),"-",Nomen.complète!J1555)</f>
        <v>Kalthäusern</v>
      </c>
    </row>
    <row r="1556" spans="1:3">
      <c r="A1556" s="17">
        <f>IF(ISBLANK(Nomen.complète!H1556),"",Nomen.complète!H1556)</f>
        <v>2549</v>
      </c>
      <c r="B1556" s="130">
        <f>IF(ISBLANK(Nomen.complète!I1556),"",Nomen.complète!I1556)</f>
        <v>12650</v>
      </c>
      <c r="C1556" s="18" t="str">
        <f>IF(ISBLANK(Nomen.complète!J1556),"-",Nomen.complète!J1556)</f>
        <v>Kammersrohr</v>
      </c>
    </row>
    <row r="1557" spans="1:3">
      <c r="A1557" s="17">
        <f>IF(ISBLANK(Nomen.complète!H1557),"",Nomen.complète!H1557)</f>
        <v>564</v>
      </c>
      <c r="B1557" s="130">
        <f>IF(ISBLANK(Nomen.complète!I1557),"",Nomen.complète!I1557)</f>
        <v>15140</v>
      </c>
      <c r="C1557" s="18" t="str">
        <f>IF(ISBLANK(Nomen.complète!J1557),"-",Nomen.complète!J1557)</f>
        <v>Kandergrund</v>
      </c>
    </row>
    <row r="1558" spans="1:3">
      <c r="A1558" s="17">
        <f>IF(ISBLANK(Nomen.complète!H1558),"",Nomen.complète!H1558)</f>
        <v>565</v>
      </c>
      <c r="B1558" s="130">
        <f>IF(ISBLANK(Nomen.complète!I1558),"",Nomen.complète!I1558)</f>
        <v>15141</v>
      </c>
      <c r="C1558" s="18" t="str">
        <f>IF(ISBLANK(Nomen.complète!J1558),"-",Nomen.complète!J1558)</f>
        <v>Kandersteg</v>
      </c>
    </row>
    <row r="1559" spans="1:3">
      <c r="A1559" s="17" t="str">
        <f>IF(ISBLANK(Nomen.complète!H1559),"",Nomen.complète!H1559)</f>
        <v/>
      </c>
      <c r="B1559" s="130">
        <f>IF(ISBLANK(Nomen.complète!I1559),"",Nomen.complète!I1559)</f>
        <v>16370</v>
      </c>
      <c r="C1559" s="18" t="str">
        <f>IF(ISBLANK(Nomen.complète!J1559),"-",Nomen.complète!J1559)</f>
        <v>Kappel</v>
      </c>
    </row>
    <row r="1560" spans="1:3">
      <c r="A1560" s="17">
        <f>IF(ISBLANK(Nomen.complète!H1560),"",Nomen.complète!H1560)</f>
        <v>2580</v>
      </c>
      <c r="B1560" s="130">
        <f>IF(ISBLANK(Nomen.complète!I1560),"",Nomen.complète!I1560)</f>
        <v>12651</v>
      </c>
      <c r="C1560" s="18" t="str">
        <f>IF(ISBLANK(Nomen.complète!J1560),"-",Nomen.complète!J1560)</f>
        <v>Kappel (SO)</v>
      </c>
    </row>
    <row r="1561" spans="1:3">
      <c r="A1561" s="17" t="str">
        <f>IF(ISBLANK(Nomen.complète!H1561),"",Nomen.complète!H1561)</f>
        <v/>
      </c>
      <c r="B1561" s="130">
        <f>IF(ISBLANK(Nomen.complète!I1561),"",Nomen.complète!I1561)</f>
        <v>11276</v>
      </c>
      <c r="C1561" s="18" t="str">
        <f>IF(ISBLANK(Nomen.complète!J1561),"-",Nomen.complète!J1561)</f>
        <v>Kappel (Toggenburg)</v>
      </c>
    </row>
    <row r="1562" spans="1:3">
      <c r="A1562" s="17">
        <f>IF(ISBLANK(Nomen.complète!H1562),"",Nomen.complète!H1562)</f>
        <v>6</v>
      </c>
      <c r="B1562" s="130">
        <f>IF(ISBLANK(Nomen.complète!I1562),"",Nomen.complète!I1562)</f>
        <v>12671</v>
      </c>
      <c r="C1562" s="18" t="str">
        <f>IF(ISBLANK(Nomen.complète!J1562),"-",Nomen.complète!J1562)</f>
        <v>Kappel am Albis</v>
      </c>
    </row>
    <row r="1563" spans="1:3">
      <c r="A1563" s="17">
        <f>IF(ISBLANK(Nomen.complète!H1563),"",Nomen.complète!H1563)</f>
        <v>305</v>
      </c>
      <c r="B1563" s="130">
        <f>IF(ISBLANK(Nomen.complète!I1563),"",Nomen.complète!I1563)</f>
        <v>14999</v>
      </c>
      <c r="C1563" s="18" t="str">
        <f>IF(ISBLANK(Nomen.complète!J1563),"-",Nomen.complète!J1563)</f>
        <v>Kappelen</v>
      </c>
    </row>
    <row r="1564" spans="1:3">
      <c r="A1564" s="17">
        <f>IF(ISBLANK(Nomen.complète!H1564),"",Nomen.complète!H1564)</f>
        <v>869</v>
      </c>
      <c r="B1564" s="130">
        <f>IF(ISBLANK(Nomen.complète!I1564),"",Nomen.complète!I1564)</f>
        <v>15293</v>
      </c>
      <c r="C1564" s="18" t="str">
        <f>IF(ISBLANK(Nomen.complète!J1564),"-",Nomen.complète!J1564)</f>
        <v>Kaufdorf</v>
      </c>
    </row>
    <row r="1565" spans="1:3">
      <c r="A1565" s="17" t="str">
        <f>IF(ISBLANK(Nomen.complète!H1565),"",Nomen.complète!H1565)</f>
        <v/>
      </c>
      <c r="B1565" s="130">
        <f>IF(ISBLANK(Nomen.complète!I1565),"",Nomen.complète!I1565)</f>
        <v>12662</v>
      </c>
      <c r="C1565" s="18" t="str">
        <f>IF(ISBLANK(Nomen.complète!J1565),"-",Nomen.complète!J1565)</f>
        <v>Kefikon</v>
      </c>
    </row>
    <row r="1566" spans="1:3">
      <c r="A1566" s="17">
        <f>IF(ISBLANK(Nomen.complète!H1566),"",Nomen.complète!H1566)</f>
        <v>870</v>
      </c>
      <c r="B1566" s="130">
        <f>IF(ISBLANK(Nomen.complète!I1566),"",Nomen.complète!I1566)</f>
        <v>15294</v>
      </c>
      <c r="C1566" s="18" t="str">
        <f>IF(ISBLANK(Nomen.complète!J1566),"-",Nomen.complète!J1566)</f>
        <v>Kehrsatz</v>
      </c>
    </row>
    <row r="1567" spans="1:3">
      <c r="A1567" s="17">
        <f>IF(ISBLANK(Nomen.complète!H1567),"",Nomen.complète!H1567)</f>
        <v>4666</v>
      </c>
      <c r="B1567" s="130">
        <f>IF(ISBLANK(Nomen.complète!I1567),"",Nomen.complète!I1567)</f>
        <v>15445</v>
      </c>
      <c r="C1567" s="18" t="str">
        <f>IF(ISBLANK(Nomen.complète!J1567),"-",Nomen.complète!J1567)</f>
        <v>Kemmental</v>
      </c>
    </row>
    <row r="1568" spans="1:3">
      <c r="A1568" s="17" t="str">
        <f>IF(ISBLANK(Nomen.complète!H1568),"",Nomen.complète!H1568)</f>
        <v/>
      </c>
      <c r="B1568" s="130">
        <f>IF(ISBLANK(Nomen.complète!I1568),"",Nomen.complète!I1568)</f>
        <v>16316</v>
      </c>
      <c r="C1568" s="18" t="str">
        <f>IF(ISBLANK(Nomen.complète!J1568),"-",Nomen.complète!J1568)</f>
        <v>Kempfhof</v>
      </c>
    </row>
    <row r="1569" spans="1:3">
      <c r="A1569" s="17" t="str">
        <f>IF(ISBLANK(Nomen.complète!H1569),"",Nomen.complète!H1569)</f>
        <v/>
      </c>
      <c r="B1569" s="130">
        <f>IF(ISBLANK(Nomen.complète!I1569),"",Nomen.complète!I1569)</f>
        <v>16266</v>
      </c>
      <c r="C1569" s="18" t="str">
        <f>IF(ISBLANK(Nomen.complète!J1569),"-",Nomen.complète!J1569)</f>
        <v>Kerenzen-Mühlehorn</v>
      </c>
    </row>
    <row r="1570" spans="1:3">
      <c r="A1570" s="17">
        <f>IF(ISBLANK(Nomen.complète!H1570),"",Nomen.complète!H1570)</f>
        <v>411</v>
      </c>
      <c r="B1570" s="130">
        <f>IF(ISBLANK(Nomen.complète!I1570),"",Nomen.complète!I1570)</f>
        <v>15068</v>
      </c>
      <c r="C1570" s="18" t="str">
        <f>IF(ISBLANK(Nomen.complète!J1570),"-",Nomen.complète!J1570)</f>
        <v>Kernenried</v>
      </c>
    </row>
    <row r="1571" spans="1:3">
      <c r="A1571" s="17">
        <f>IF(ISBLANK(Nomen.complète!H1571),"",Nomen.complète!H1571)</f>
        <v>1404</v>
      </c>
      <c r="B1571" s="130">
        <f>IF(ISBLANK(Nomen.complète!I1571),"",Nomen.complète!I1571)</f>
        <v>12688</v>
      </c>
      <c r="C1571" s="18" t="str">
        <f>IF(ISBLANK(Nomen.complète!J1571),"-",Nomen.complète!J1571)</f>
        <v>Kerns</v>
      </c>
    </row>
    <row r="1572" spans="1:3">
      <c r="A1572" s="17">
        <f>IF(ISBLANK(Nomen.complète!H1572),"",Nomen.complète!H1572)</f>
        <v>2265</v>
      </c>
      <c r="B1572" s="130">
        <f>IF(ISBLANK(Nomen.complète!I1572),"",Nomen.complète!I1572)</f>
        <v>12689</v>
      </c>
      <c r="C1572" s="18" t="str">
        <f>IF(ISBLANK(Nomen.complète!J1572),"-",Nomen.complète!J1572)</f>
        <v>Kerzers</v>
      </c>
    </row>
    <row r="1573" spans="1:3">
      <c r="A1573" s="17">
        <f>IF(ISBLANK(Nomen.complète!H1573),"",Nomen.complète!H1573)</f>
        <v>4426</v>
      </c>
      <c r="B1573" s="130">
        <f>IF(ISBLANK(Nomen.complète!I1573),"",Nomen.complète!I1573)</f>
        <v>15409</v>
      </c>
      <c r="C1573" s="18" t="str">
        <f>IF(ISBLANK(Nomen.complète!J1573),"-",Nomen.complète!J1573)</f>
        <v>Kesswil</v>
      </c>
    </row>
    <row r="1574" spans="1:3">
      <c r="A1574" s="17">
        <f>IF(ISBLANK(Nomen.complète!H1574),"",Nomen.complète!H1574)</f>
        <v>2403</v>
      </c>
      <c r="B1574" s="130">
        <f>IF(ISBLANK(Nomen.complète!I1574),"",Nomen.complète!I1574)</f>
        <v>13705</v>
      </c>
      <c r="C1574" s="18" t="str">
        <f>IF(ISBLANK(Nomen.complète!J1574),"-",Nomen.complète!J1574)</f>
        <v>Kestenholz</v>
      </c>
    </row>
    <row r="1575" spans="1:3">
      <c r="A1575" s="17">
        <f>IF(ISBLANK(Nomen.complète!H1575),"",Nomen.complète!H1575)</f>
        <v>2492</v>
      </c>
      <c r="B1575" s="130">
        <f>IF(ISBLANK(Nomen.complète!I1575),"",Nomen.complète!I1575)</f>
        <v>12691</v>
      </c>
      <c r="C1575" s="18" t="str">
        <f>IF(ISBLANK(Nomen.complète!J1575),"-",Nomen.complète!J1575)</f>
        <v>Kienberg</v>
      </c>
    </row>
    <row r="1576" spans="1:3">
      <c r="A1576" s="17" t="str">
        <f>IF(ISBLANK(Nomen.complète!H1576),"",Nomen.complète!H1576)</f>
        <v/>
      </c>
      <c r="B1576" s="130">
        <f>IF(ISBLANK(Nomen.complète!I1576),"",Nomen.complète!I1576)</f>
        <v>11076</v>
      </c>
      <c r="C1576" s="18" t="str">
        <f>IF(ISBLANK(Nomen.complète!J1576),"-",Nomen.complète!J1576)</f>
        <v>Kienersrüti</v>
      </c>
    </row>
    <row r="1577" spans="1:3">
      <c r="A1577" s="17">
        <f>IF(ISBLANK(Nomen.complète!H1577),"",Nomen.complète!H1577)</f>
        <v>611</v>
      </c>
      <c r="B1577" s="130">
        <f>IF(ISBLANK(Nomen.complète!I1577),"",Nomen.complète!I1577)</f>
        <v>15176</v>
      </c>
      <c r="C1577" s="18" t="str">
        <f>IF(ISBLANK(Nomen.complète!J1577),"-",Nomen.complète!J1577)</f>
        <v>Kiesen</v>
      </c>
    </row>
    <row r="1578" spans="1:3">
      <c r="A1578" s="17">
        <f>IF(ISBLANK(Nomen.complète!H1578),"",Nomen.complète!H1578)</f>
        <v>2851</v>
      </c>
      <c r="B1578" s="130">
        <f>IF(ISBLANK(Nomen.complète!I1578),"",Nomen.complète!I1578)</f>
        <v>13790</v>
      </c>
      <c r="C1578" s="18" t="str">
        <f>IF(ISBLANK(Nomen.complète!J1578),"-",Nomen.complète!J1578)</f>
        <v>Kilchberg (BL)</v>
      </c>
    </row>
    <row r="1579" spans="1:3">
      <c r="A1579" s="17">
        <f>IF(ISBLANK(Nomen.complète!H1579),"",Nomen.complète!H1579)</f>
        <v>135</v>
      </c>
      <c r="B1579" s="130">
        <f>IF(ISBLANK(Nomen.complète!I1579),"",Nomen.complète!I1579)</f>
        <v>12701</v>
      </c>
      <c r="C1579" s="18" t="str">
        <f>IF(ISBLANK(Nomen.complète!J1579),"-",Nomen.complète!J1579)</f>
        <v>Kilchberg (ZH)</v>
      </c>
    </row>
    <row r="1580" spans="1:3">
      <c r="A1580" s="17">
        <f>IF(ISBLANK(Nomen.complète!H1580),"",Nomen.complète!H1580)</f>
        <v>4030</v>
      </c>
      <c r="B1580" s="130">
        <f>IF(ISBLANK(Nomen.complète!I1580),"",Nomen.complète!I1580)</f>
        <v>12693</v>
      </c>
      <c r="C1580" s="18" t="str">
        <f>IF(ISBLANK(Nomen.complète!J1580),"-",Nomen.complète!J1580)</f>
        <v>Killwangen</v>
      </c>
    </row>
    <row r="1581" spans="1:3">
      <c r="A1581" s="17">
        <f>IF(ISBLANK(Nomen.complète!H1581),"",Nomen.complète!H1581)</f>
        <v>6197</v>
      </c>
      <c r="B1581" s="130">
        <f>IF(ISBLANK(Nomen.complète!I1581),"",Nomen.complète!I1581)</f>
        <v>12686</v>
      </c>
      <c r="C1581" s="18" t="str">
        <f>IF(ISBLANK(Nomen.complète!J1581),"-",Nomen.complète!J1581)</f>
        <v>Kippel</v>
      </c>
    </row>
    <row r="1582" spans="1:3">
      <c r="A1582" s="17">
        <f>IF(ISBLANK(Nomen.complète!H1582),"",Nomen.complète!H1582)</f>
        <v>412</v>
      </c>
      <c r="B1582" s="130">
        <f>IF(ISBLANK(Nomen.complète!I1582),"",Nomen.complète!I1582)</f>
        <v>15069</v>
      </c>
      <c r="C1582" s="18" t="str">
        <f>IF(ISBLANK(Nomen.complète!J1582),"-",Nomen.complète!J1582)</f>
        <v>Kirchberg (BE)</v>
      </c>
    </row>
    <row r="1583" spans="1:3">
      <c r="A1583" s="17">
        <f>IF(ISBLANK(Nomen.complète!H1583),"",Nomen.complète!H1583)</f>
        <v>3392</v>
      </c>
      <c r="B1583" s="130">
        <f>IF(ISBLANK(Nomen.complète!I1583),"",Nomen.complète!I1583)</f>
        <v>14448</v>
      </c>
      <c r="C1583" s="18" t="str">
        <f>IF(ISBLANK(Nomen.complète!J1583),"-",Nomen.complète!J1583)</f>
        <v>Kirchberg (SG)</v>
      </c>
    </row>
    <row r="1584" spans="1:3">
      <c r="A1584" s="17">
        <f>IF(ISBLANK(Nomen.complète!H1584),"",Nomen.complète!H1584)</f>
        <v>872</v>
      </c>
      <c r="B1584" s="130">
        <f>IF(ISBLANK(Nomen.complète!I1584),"",Nomen.complète!I1584)</f>
        <v>16083</v>
      </c>
      <c r="C1584" s="18" t="str">
        <f>IF(ISBLANK(Nomen.complète!J1584),"-",Nomen.complète!J1584)</f>
        <v>Kirchdorf (BE)</v>
      </c>
    </row>
    <row r="1585" spans="1:3">
      <c r="A1585" s="17" t="str">
        <f>IF(ISBLANK(Nomen.complète!H1585),"",Nomen.complète!H1585)</f>
        <v/>
      </c>
      <c r="B1585" s="130">
        <f>IF(ISBLANK(Nomen.complète!I1585),"",Nomen.complète!I1585)</f>
        <v>11102</v>
      </c>
      <c r="C1585" s="18" t="str">
        <f>IF(ISBLANK(Nomen.complète!J1585),"-",Nomen.complète!J1585)</f>
        <v>Kirchenthurnen</v>
      </c>
    </row>
    <row r="1586" spans="1:3">
      <c r="A1586" s="17">
        <f>IF(ISBLANK(Nomen.complète!H1586),"",Nomen.complète!H1586)</f>
        <v>4275</v>
      </c>
      <c r="B1586" s="130">
        <f>IF(ISBLANK(Nomen.complète!I1586),"",Nomen.complète!I1586)</f>
        <v>12696</v>
      </c>
      <c r="C1586" s="18" t="str">
        <f>IF(ISBLANK(Nomen.complète!J1586),"-",Nomen.complète!J1586)</f>
        <v>Kirchleerau</v>
      </c>
    </row>
    <row r="1587" spans="1:3">
      <c r="A1587" s="17">
        <f>IF(ISBLANK(Nomen.complète!H1587),"",Nomen.complète!H1587)</f>
        <v>354</v>
      </c>
      <c r="B1587" s="130">
        <f>IF(ISBLANK(Nomen.complète!I1587),"",Nomen.complète!I1587)</f>
        <v>15032</v>
      </c>
      <c r="C1587" s="18" t="str">
        <f>IF(ISBLANK(Nomen.complète!J1587),"-",Nomen.complète!J1587)</f>
        <v>Kirchlindach</v>
      </c>
    </row>
    <row r="1588" spans="1:3">
      <c r="A1588" s="17" t="str">
        <f>IF(ISBLANK(Nomen.complète!H1588),"",Nomen.complète!H1588)</f>
        <v/>
      </c>
      <c r="B1588" s="130">
        <f>IF(ISBLANK(Nomen.complète!I1588),"",Nomen.complète!I1588)</f>
        <v>12698</v>
      </c>
      <c r="C1588" s="18" t="str">
        <f>IF(ISBLANK(Nomen.complète!J1588),"-",Nomen.complète!J1588)</f>
        <v>Klarsreuti</v>
      </c>
    </row>
    <row r="1589" spans="1:3">
      <c r="A1589" s="17">
        <f>IF(ISBLANK(Nomen.complète!H1589),"",Nomen.complète!H1589)</f>
        <v>33</v>
      </c>
      <c r="B1589" s="130">
        <f>IF(ISBLANK(Nomen.complète!I1589),"",Nomen.complète!I1589)</f>
        <v>12699</v>
      </c>
      <c r="C1589" s="18" t="str">
        <f>IF(ISBLANK(Nomen.complète!J1589),"-",Nomen.complète!J1589)</f>
        <v>Kleinandelfingen</v>
      </c>
    </row>
    <row r="1590" spans="1:3">
      <c r="A1590" s="17">
        <f>IF(ISBLANK(Nomen.complète!H1590),"",Nomen.complète!H1590)</f>
        <v>2266</v>
      </c>
      <c r="B1590" s="130">
        <f>IF(ISBLANK(Nomen.complète!I1590),"",Nomen.complète!I1590)</f>
        <v>12700</v>
      </c>
      <c r="C1590" s="18" t="str">
        <f>IF(ISBLANK(Nomen.complète!J1590),"-",Nomen.complète!J1590)</f>
        <v>Kleinbösingen</v>
      </c>
    </row>
    <row r="1591" spans="1:3">
      <c r="A1591" s="17" t="str">
        <f>IF(ISBLANK(Nomen.complète!H1591),"",Nomen.complète!H1591)</f>
        <v/>
      </c>
      <c r="B1591" s="130">
        <f>IF(ISBLANK(Nomen.complète!I1591),"",Nomen.complète!I1591)</f>
        <v>12678</v>
      </c>
      <c r="C1591" s="18" t="str">
        <f>IF(ISBLANK(Nomen.complète!J1591),"-",Nomen.complète!J1591)</f>
        <v>Kleindietwil</v>
      </c>
    </row>
    <row r="1592" spans="1:3">
      <c r="A1592" s="17" t="str">
        <f>IF(ISBLANK(Nomen.complète!H1592),"",Nomen.complète!H1592)</f>
        <v/>
      </c>
      <c r="B1592" s="130">
        <f>IF(ISBLANK(Nomen.complète!I1592),"",Nomen.complète!I1592)</f>
        <v>12676</v>
      </c>
      <c r="C1592" s="18" t="str">
        <f>IF(ISBLANK(Nomen.complète!J1592),"-",Nomen.complète!J1592)</f>
        <v>Kleingurmels</v>
      </c>
    </row>
    <row r="1593" spans="1:3">
      <c r="A1593" s="17" t="str">
        <f>IF(ISBLANK(Nomen.complète!H1593),"",Nomen.complète!H1593)</f>
        <v/>
      </c>
      <c r="B1593" s="130">
        <f>IF(ISBLANK(Nomen.complète!I1593),"",Nomen.complète!I1593)</f>
        <v>11336</v>
      </c>
      <c r="C1593" s="18" t="str">
        <f>IF(ISBLANK(Nomen.complète!J1593),"-",Nomen.complète!J1593)</f>
        <v>Kleinguschelmuth</v>
      </c>
    </row>
    <row r="1594" spans="1:3">
      <c r="A1594" s="17" t="str">
        <f>IF(ISBLANK(Nomen.complète!H1594),"",Nomen.complète!H1594)</f>
        <v/>
      </c>
      <c r="B1594" s="130">
        <f>IF(ISBLANK(Nomen.complète!I1594),"",Nomen.complète!I1594)</f>
        <v>16359</v>
      </c>
      <c r="C1594" s="18" t="str">
        <f>IF(ISBLANK(Nomen.complète!J1594),"-",Nomen.complète!J1594)</f>
        <v>Kleinhüningen</v>
      </c>
    </row>
    <row r="1595" spans="1:3">
      <c r="A1595" s="17">
        <f>IF(ISBLANK(Nomen.complète!H1595),"",Nomen.complète!H1595)</f>
        <v>2619</v>
      </c>
      <c r="B1595" s="130">
        <f>IF(ISBLANK(Nomen.complète!I1595),"",Nomen.complète!I1595)</f>
        <v>12692</v>
      </c>
      <c r="C1595" s="18" t="str">
        <f>IF(ISBLANK(Nomen.complète!J1595),"-",Nomen.complète!J1595)</f>
        <v>Kleinlützel</v>
      </c>
    </row>
    <row r="1596" spans="1:3">
      <c r="A1596" s="17">
        <f>IF(ISBLANK(Nomen.complète!H1596),"",Nomen.complète!H1596)</f>
        <v>4309</v>
      </c>
      <c r="B1596" s="130">
        <f>IF(ISBLANK(Nomen.complète!I1596),"",Nomen.complète!I1596)</f>
        <v>12672</v>
      </c>
      <c r="C1596" s="18" t="str">
        <f>IF(ISBLANK(Nomen.complète!J1596),"-",Nomen.complète!J1596)</f>
        <v>Klingnau</v>
      </c>
    </row>
    <row r="1597" spans="1:3">
      <c r="A1597" s="17">
        <f>IF(ISBLANK(Nomen.complète!H1597),"",Nomen.complète!H1597)</f>
        <v>3871</v>
      </c>
      <c r="B1597" s="130">
        <f>IF(ISBLANK(Nomen.complète!I1597),"",Nomen.complète!I1597)</f>
        <v>16610</v>
      </c>
      <c r="C1597" s="18" t="str">
        <f>IF(ISBLANK(Nomen.complète!J1597),"-",Nomen.complète!J1597)</f>
        <v>Klosters</v>
      </c>
    </row>
    <row r="1598" spans="1:3">
      <c r="A1598" s="17" t="str">
        <f>IF(ISBLANK(Nomen.complète!H1598),"",Nomen.complète!H1598)</f>
        <v/>
      </c>
      <c r="B1598" s="130">
        <f>IF(ISBLANK(Nomen.complète!I1598),"",Nomen.complète!I1598)</f>
        <v>13233</v>
      </c>
      <c r="C1598" s="18" t="str">
        <f>IF(ISBLANK(Nomen.complète!J1598),"-",Nomen.complète!J1598)</f>
        <v>Klosters-Serneus</v>
      </c>
    </row>
    <row r="1599" spans="1:3">
      <c r="A1599" s="17">
        <f>IF(ISBLANK(Nomen.complète!H1599),"",Nomen.complète!H1599)</f>
        <v>62</v>
      </c>
      <c r="B1599" s="130">
        <f>IF(ISBLANK(Nomen.complète!I1599),"",Nomen.complète!I1599)</f>
        <v>16656</v>
      </c>
      <c r="C1599" s="18" t="str">
        <f>IF(ISBLANK(Nomen.complète!J1599),"-",Nomen.complète!J1599)</f>
        <v>Kloten</v>
      </c>
    </row>
    <row r="1600" spans="1:3">
      <c r="A1600" s="17">
        <f>IF(ISBLANK(Nomen.complète!H1600),"",Nomen.complète!H1600)</f>
        <v>7</v>
      </c>
      <c r="B1600" s="130">
        <f>IF(ISBLANK(Nomen.complète!I1600),"",Nomen.complète!I1600)</f>
        <v>12674</v>
      </c>
      <c r="C1600" s="18" t="str">
        <f>IF(ISBLANK(Nomen.complète!J1600),"-",Nomen.complète!J1600)</f>
        <v>Knonau</v>
      </c>
    </row>
    <row r="1601" spans="1:3">
      <c r="A1601" s="17">
        <f>IF(ISBLANK(Nomen.complète!H1601),"",Nomen.complète!H1601)</f>
        <v>1089</v>
      </c>
      <c r="B1601" s="130">
        <f>IF(ISBLANK(Nomen.complète!I1601),"",Nomen.complète!I1601)</f>
        <v>15575</v>
      </c>
      <c r="C1601" s="18" t="str">
        <f>IF(ISBLANK(Nomen.complète!J1601),"-",Nomen.complète!J1601)</f>
        <v>Knutwil</v>
      </c>
    </row>
    <row r="1602" spans="1:3">
      <c r="A1602" s="17">
        <f>IF(ISBLANK(Nomen.complète!H1602),"",Nomen.complète!H1602)</f>
        <v>4310</v>
      </c>
      <c r="B1602" s="130">
        <f>IF(ISBLANK(Nomen.complète!I1602),"",Nomen.complète!I1602)</f>
        <v>12685</v>
      </c>
      <c r="C1602" s="18" t="str">
        <f>IF(ISBLANK(Nomen.complète!J1602),"-",Nomen.complète!J1602)</f>
        <v>Koblenz</v>
      </c>
    </row>
    <row r="1603" spans="1:3">
      <c r="A1603" s="17">
        <f>IF(ISBLANK(Nomen.complète!H1603),"",Nomen.complète!H1603)</f>
        <v>612</v>
      </c>
      <c r="B1603" s="130">
        <f>IF(ISBLANK(Nomen.complète!I1603),"",Nomen.complète!I1603)</f>
        <v>15177</v>
      </c>
      <c r="C1603" s="18" t="str">
        <f>IF(ISBLANK(Nomen.complète!J1603),"-",Nomen.complète!J1603)</f>
        <v>Konolfingen</v>
      </c>
    </row>
    <row r="1604" spans="1:3">
      <c r="A1604" s="17">
        <f>IF(ISBLANK(Nomen.complète!H1604),"",Nomen.complète!H1604)</f>
        <v>413</v>
      </c>
      <c r="B1604" s="130">
        <f>IF(ISBLANK(Nomen.complète!I1604),"",Nomen.complète!I1604)</f>
        <v>15070</v>
      </c>
      <c r="C1604" s="18" t="str">
        <f>IF(ISBLANK(Nomen.complète!J1604),"-",Nomen.complète!J1604)</f>
        <v>Koppigen</v>
      </c>
    </row>
    <row r="1605" spans="1:3">
      <c r="A1605" s="17" t="str">
        <f>IF(ISBLANK(Nomen.complète!H1605),"",Nomen.complète!H1605)</f>
        <v/>
      </c>
      <c r="B1605" s="130">
        <f>IF(ISBLANK(Nomen.complète!I1605),"",Nomen.complète!I1605)</f>
        <v>12680</v>
      </c>
      <c r="C1605" s="18" t="str">
        <f>IF(ISBLANK(Nomen.complète!J1605),"-",Nomen.complète!J1605)</f>
        <v>Kottwil</v>
      </c>
    </row>
    <row r="1606" spans="1:3">
      <c r="A1606" s="17" t="str">
        <f>IF(ISBLANK(Nomen.complète!H1606),"",Nomen.complète!H1606)</f>
        <v/>
      </c>
      <c r="B1606" s="130">
        <f>IF(ISBLANK(Nomen.complète!I1606),"",Nomen.complète!I1606)</f>
        <v>12681</v>
      </c>
      <c r="C1606" s="18" t="str">
        <f>IF(ISBLANK(Nomen.complète!J1606),"-",Nomen.complète!J1606)</f>
        <v>Kradolf</v>
      </c>
    </row>
    <row r="1607" spans="1:3">
      <c r="A1607" s="17">
        <f>IF(ISBLANK(Nomen.complète!H1607),"",Nomen.complète!H1607)</f>
        <v>4501</v>
      </c>
      <c r="B1607" s="130">
        <f>IF(ISBLANK(Nomen.complète!I1607),"",Nomen.complète!I1607)</f>
        <v>15448</v>
      </c>
      <c r="C1607" s="18" t="str">
        <f>IF(ISBLANK(Nomen.complète!J1607),"-",Nomen.complète!J1607)</f>
        <v>Kradolf-Schönenberg</v>
      </c>
    </row>
    <row r="1608" spans="1:3">
      <c r="A1608" s="17">
        <f>IF(ISBLANK(Nomen.complète!H1608),"",Nomen.complète!H1608)</f>
        <v>566</v>
      </c>
      <c r="B1608" s="130">
        <f>IF(ISBLANK(Nomen.complète!I1608),"",Nomen.complète!I1608)</f>
        <v>15142</v>
      </c>
      <c r="C1608" s="18" t="str">
        <f>IF(ISBLANK(Nomen.complète!J1608),"-",Nomen.complète!J1608)</f>
        <v>Krattigen</v>
      </c>
    </row>
    <row r="1609" spans="1:3">
      <c r="A1609" s="17">
        <f>IF(ISBLANK(Nomen.complète!H1609),"",Nomen.complète!H1609)</f>
        <v>414</v>
      </c>
      <c r="B1609" s="130">
        <f>IF(ISBLANK(Nomen.complète!I1609),"",Nomen.complète!I1609)</f>
        <v>15071</v>
      </c>
      <c r="C1609" s="18" t="str">
        <f>IF(ISBLANK(Nomen.complète!J1609),"-",Nomen.complète!J1609)</f>
        <v>Krauchthal</v>
      </c>
    </row>
    <row r="1610" spans="1:3">
      <c r="A1610" s="17">
        <f>IF(ISBLANK(Nomen.complète!H1610),"",Nomen.complète!H1610)</f>
        <v>4671</v>
      </c>
      <c r="B1610" s="130">
        <f>IF(ISBLANK(Nomen.complète!I1610),"",Nomen.complète!I1610)</f>
        <v>15408</v>
      </c>
      <c r="C1610" s="18" t="str">
        <f>IF(ISBLANK(Nomen.complète!J1610),"-",Nomen.complète!J1610)</f>
        <v>Kreuzlingen</v>
      </c>
    </row>
    <row r="1611" spans="1:3">
      <c r="A1611" s="17">
        <f>IF(ISBLANK(Nomen.complète!H1611),"",Nomen.complète!H1611)</f>
        <v>666</v>
      </c>
      <c r="B1611" s="130">
        <f>IF(ISBLANK(Nomen.complète!I1611),"",Nomen.complète!I1611)</f>
        <v>15200</v>
      </c>
      <c r="C1611" s="18" t="str">
        <f>IF(ISBLANK(Nomen.complète!J1611),"-",Nomen.complète!J1611)</f>
        <v>Kriechenwil</v>
      </c>
    </row>
    <row r="1612" spans="1:3">
      <c r="A1612" s="17">
        <f>IF(ISBLANK(Nomen.complète!H1612),"",Nomen.complète!H1612)</f>
        <v>2525</v>
      </c>
      <c r="B1612" s="130">
        <f>IF(ISBLANK(Nomen.complète!I1612),"",Nomen.complète!I1612)</f>
        <v>13734</v>
      </c>
      <c r="C1612" s="18" t="str">
        <f>IF(ISBLANK(Nomen.complète!J1612),"-",Nomen.complète!J1612)</f>
        <v>Kriegstetten</v>
      </c>
    </row>
    <row r="1613" spans="1:3">
      <c r="A1613" s="17">
        <f>IF(ISBLANK(Nomen.complète!H1613),"",Nomen.complète!H1613)</f>
        <v>1059</v>
      </c>
      <c r="B1613" s="130">
        <f>IF(ISBLANK(Nomen.complète!I1613),"",Nomen.complète!I1613)</f>
        <v>15576</v>
      </c>
      <c r="C1613" s="18" t="str">
        <f>IF(ISBLANK(Nomen.complète!J1613),"-",Nomen.complète!J1613)</f>
        <v>Kriens</v>
      </c>
    </row>
    <row r="1614" spans="1:3">
      <c r="A1614" s="17" t="str">
        <f>IF(ISBLANK(Nomen.complète!H1614),"",Nomen.complète!H1614)</f>
        <v/>
      </c>
      <c r="B1614" s="130">
        <f>IF(ISBLANK(Nomen.complète!I1614),"",Nomen.complète!I1614)</f>
        <v>11262</v>
      </c>
      <c r="C1614" s="18" t="str">
        <f>IF(ISBLANK(Nomen.complète!J1614),"-",Nomen.complète!J1614)</f>
        <v>Krillberg</v>
      </c>
    </row>
    <row r="1615" spans="1:3">
      <c r="A1615" s="17" t="str">
        <f>IF(ISBLANK(Nomen.complète!H1615),"",Nomen.complète!H1615)</f>
        <v/>
      </c>
      <c r="B1615" s="130">
        <f>IF(ISBLANK(Nomen.complète!I1615),"",Nomen.complète!I1615)</f>
        <v>10101</v>
      </c>
      <c r="C1615" s="18" t="str">
        <f>IF(ISBLANK(Nomen.complète!J1615),"-",Nomen.complète!J1615)</f>
        <v>Krinau</v>
      </c>
    </row>
    <row r="1616" spans="1:3">
      <c r="A1616" s="17" t="str">
        <f>IF(ISBLANK(Nomen.complète!H1616),"",Nomen.complète!H1616)</f>
        <v/>
      </c>
      <c r="B1616" s="130">
        <f>IF(ISBLANK(Nomen.complète!I1616),"",Nomen.complète!I1616)</f>
        <v>10107</v>
      </c>
      <c r="C1616" s="18" t="str">
        <f>IF(ISBLANK(Nomen.complète!J1616),"-",Nomen.complète!J1616)</f>
        <v>Krummenau</v>
      </c>
    </row>
    <row r="1617" spans="1:3">
      <c r="A1617" s="17" t="str">
        <f>IF(ISBLANK(Nomen.complète!H1617),"",Nomen.complète!H1617)</f>
        <v/>
      </c>
      <c r="B1617" s="130">
        <f>IF(ISBLANK(Nomen.complète!I1617),"",Nomen.complète!I1617)</f>
        <v>12630</v>
      </c>
      <c r="C1617" s="18" t="str">
        <f>IF(ISBLANK(Nomen.complète!J1617),"-",Nomen.complète!J1617)</f>
        <v>Kulmerau</v>
      </c>
    </row>
    <row r="1618" spans="1:3">
      <c r="A1618" s="17" t="str">
        <f>IF(ISBLANK(Nomen.complète!H1618),"",Nomen.complète!H1618)</f>
        <v/>
      </c>
      <c r="B1618" s="130">
        <f>IF(ISBLANK(Nomen.complète!I1618),"",Nomen.complète!I1618)</f>
        <v>16399</v>
      </c>
      <c r="C1618" s="18" t="str">
        <f>IF(ISBLANK(Nomen.complète!J1618),"-",Nomen.complète!J1618)</f>
        <v>Kurzdorf</v>
      </c>
    </row>
    <row r="1619" spans="1:3">
      <c r="A1619" s="17" t="str">
        <f>IF(ISBLANK(Nomen.complète!H1619),"",Nomen.complète!H1619)</f>
        <v/>
      </c>
      <c r="B1619" s="130">
        <f>IF(ISBLANK(Nomen.complète!I1619),"",Nomen.complète!I1619)</f>
        <v>16430</v>
      </c>
      <c r="C1619" s="18" t="str">
        <f>IF(ISBLANK(Nomen.complète!J1619),"-",Nomen.complète!J1619)</f>
        <v>Kurzrickenbach</v>
      </c>
    </row>
    <row r="1620" spans="1:3">
      <c r="A1620" s="17" t="str">
        <f>IF(ISBLANK(Nomen.complète!H1620),"",Nomen.complète!H1620)</f>
        <v/>
      </c>
      <c r="B1620" s="130">
        <f>IF(ISBLANK(Nomen.complète!I1620),"",Nomen.complète!I1620)</f>
        <v>12605</v>
      </c>
      <c r="C1620" s="18" t="str">
        <f>IF(ISBLANK(Nomen.complète!J1620),"-",Nomen.complète!J1620)</f>
        <v>Kyburg</v>
      </c>
    </row>
    <row r="1621" spans="1:3">
      <c r="A1621" s="17" t="str">
        <f>IF(ISBLANK(Nomen.complète!H1621),"",Nomen.complète!H1621)</f>
        <v/>
      </c>
      <c r="B1621" s="130">
        <f>IF(ISBLANK(Nomen.complète!I1621),"",Nomen.complète!I1621)</f>
        <v>12597</v>
      </c>
      <c r="C1621" s="18" t="str">
        <f>IF(ISBLANK(Nomen.complète!J1621),"-",Nomen.complète!J1621)</f>
        <v>Kyburg-Buchegg</v>
      </c>
    </row>
    <row r="1622" spans="1:3">
      <c r="A1622" s="17">
        <f>IF(ISBLANK(Nomen.complète!H1622),"",Nomen.complète!H1622)</f>
        <v>2850</v>
      </c>
      <c r="B1622" s="130">
        <f>IF(ISBLANK(Nomen.complète!I1622),"",Nomen.complète!I1622)</f>
        <v>13789</v>
      </c>
      <c r="C1622" s="18" t="str">
        <f>IF(ISBLANK(Nomen.complète!J1622),"-",Nomen.complète!J1622)</f>
        <v>Känerkinden</v>
      </c>
    </row>
    <row r="1623" spans="1:3">
      <c r="A1623" s="17" t="str">
        <f>IF(ISBLANK(Nomen.complète!H1623),"",Nomen.complète!H1623)</f>
        <v/>
      </c>
      <c r="B1623" s="130">
        <f>IF(ISBLANK(Nomen.complète!I1623),"",Nomen.complète!I1623)</f>
        <v>16510</v>
      </c>
      <c r="C1623" s="18" t="str">
        <f>IF(ISBLANK(Nomen.complète!J1623),"-",Nomen.complète!J1623)</f>
        <v>Kästris</v>
      </c>
    </row>
    <row r="1624" spans="1:3">
      <c r="A1624" s="17">
        <f>IF(ISBLANK(Nomen.complète!H1624),"",Nomen.complète!H1624)</f>
        <v>4276</v>
      </c>
      <c r="B1624" s="130">
        <f>IF(ISBLANK(Nomen.complète!I1624),"",Nomen.complète!I1624)</f>
        <v>12677</v>
      </c>
      <c r="C1624" s="18" t="str">
        <f>IF(ISBLANK(Nomen.complète!J1624),"-",Nomen.complète!J1624)</f>
        <v>Kölliken</v>
      </c>
    </row>
    <row r="1625" spans="1:3">
      <c r="A1625" s="17">
        <f>IF(ISBLANK(Nomen.complète!H1625),"",Nomen.complète!H1625)</f>
        <v>355</v>
      </c>
      <c r="B1625" s="130">
        <f>IF(ISBLANK(Nomen.complète!I1625),"",Nomen.complète!I1625)</f>
        <v>15033</v>
      </c>
      <c r="C1625" s="18" t="str">
        <f>IF(ISBLANK(Nomen.complète!J1625),"-",Nomen.complète!J1625)</f>
        <v>Köniz</v>
      </c>
    </row>
    <row r="1626" spans="1:3">
      <c r="A1626" s="17">
        <f>IF(ISBLANK(Nomen.complète!H1626),"",Nomen.complète!H1626)</f>
        <v>3882</v>
      </c>
      <c r="B1626" s="130">
        <f>IF(ISBLANK(Nomen.complète!I1626),"",Nomen.complète!I1626)</f>
        <v>16026</v>
      </c>
      <c r="C1626" s="18" t="str">
        <f>IF(ISBLANK(Nomen.complète!J1626),"-",Nomen.complète!J1626)</f>
        <v>Küblis</v>
      </c>
    </row>
    <row r="1627" spans="1:3">
      <c r="A1627" s="17" t="str">
        <f>IF(ISBLANK(Nomen.complète!H1627),"",Nomen.complète!H1627)</f>
        <v/>
      </c>
      <c r="B1627" s="130">
        <f>IF(ISBLANK(Nomen.complète!I1627),"",Nomen.complète!I1627)</f>
        <v>12588</v>
      </c>
      <c r="C1627" s="18" t="str">
        <f>IF(ISBLANK(Nomen.complète!J1627),"-",Nomen.complète!J1627)</f>
        <v>Kümmertshausen</v>
      </c>
    </row>
    <row r="1628" spans="1:3">
      <c r="A1628" s="17">
        <f>IF(ISBLANK(Nomen.complète!H1628),"",Nomen.complète!H1628)</f>
        <v>4031</v>
      </c>
      <c r="B1628" s="130">
        <f>IF(ISBLANK(Nomen.complète!I1628),"",Nomen.complète!I1628)</f>
        <v>12652</v>
      </c>
      <c r="C1628" s="18" t="str">
        <f>IF(ISBLANK(Nomen.complète!J1628),"-",Nomen.complète!J1628)</f>
        <v>Künten</v>
      </c>
    </row>
    <row r="1629" spans="1:3">
      <c r="A1629" s="17">
        <f>IF(ISBLANK(Nomen.complète!H1629),"",Nomen.complète!H1629)</f>
        <v>154</v>
      </c>
      <c r="B1629" s="130">
        <f>IF(ISBLANK(Nomen.complète!I1629),"",Nomen.complète!I1629)</f>
        <v>12592</v>
      </c>
      <c r="C1629" s="18" t="str">
        <f>IF(ISBLANK(Nomen.complète!J1629),"-",Nomen.complète!J1629)</f>
        <v>Küsnacht (ZH)</v>
      </c>
    </row>
    <row r="1630" spans="1:3">
      <c r="A1630" s="17">
        <f>IF(ISBLANK(Nomen.complète!H1630),"",Nomen.complète!H1630)</f>
        <v>1331</v>
      </c>
      <c r="B1630" s="130">
        <f>IF(ISBLANK(Nomen.complète!I1630),"",Nomen.complète!I1630)</f>
        <v>14470</v>
      </c>
      <c r="C1630" s="18" t="str">
        <f>IF(ISBLANK(Nomen.complète!J1630),"-",Nomen.complète!J1630)</f>
        <v>Küssnacht (SZ)</v>
      </c>
    </row>
    <row r="1631" spans="1:3">
      <c r="A1631" s="17" t="str">
        <f>IF(ISBLANK(Nomen.complète!H1631),"",Nomen.complète!H1631)</f>
        <v/>
      </c>
      <c r="B1631" s="130">
        <f>IF(ISBLANK(Nomen.complète!I1631),"",Nomen.complète!I1631)</f>
        <v>12593</v>
      </c>
      <c r="C1631" s="18" t="str">
        <f>IF(ISBLANK(Nomen.complète!J1631),"-",Nomen.complète!J1631)</f>
        <v>Küssnacht am Rigi</v>
      </c>
    </row>
    <row r="1632" spans="1:3">
      <c r="A1632" s="17">
        <f>IF(ISBLANK(Nomen.complète!H1632),"",Nomen.complète!H1632)</f>
        <v>4008</v>
      </c>
      <c r="B1632" s="130">
        <f>IF(ISBLANK(Nomen.complète!I1632),"",Nomen.complète!I1632)</f>
        <v>12594</v>
      </c>
      <c r="C1632" s="18" t="str">
        <f>IF(ISBLANK(Nomen.complète!J1632),"-",Nomen.complète!J1632)</f>
        <v>Küttigen</v>
      </c>
    </row>
    <row r="1633" spans="1:3">
      <c r="A1633" s="17" t="str">
        <f>IF(ISBLANK(Nomen.complète!H1633),"",Nomen.complète!H1633)</f>
        <v/>
      </c>
      <c r="B1633" s="130">
        <f>IF(ISBLANK(Nomen.complète!I1633),"",Nomen.complète!I1633)</f>
        <v>12595</v>
      </c>
      <c r="C1633" s="18" t="str">
        <f>IF(ISBLANK(Nomen.complète!J1633),"-",Nomen.complète!J1633)</f>
        <v>Küttigkofen</v>
      </c>
    </row>
    <row r="1634" spans="1:3">
      <c r="A1634" s="17">
        <f>IF(ISBLANK(Nomen.complète!H1634),"",Nomen.complète!H1634)</f>
        <v>5871</v>
      </c>
      <c r="B1634" s="130">
        <f>IF(ISBLANK(Nomen.complète!I1634),"",Nomen.complète!I1634)</f>
        <v>14654</v>
      </c>
      <c r="C1634" s="18" t="str">
        <f>IF(ISBLANK(Nomen.complète!J1634),"-",Nomen.complète!J1634)</f>
        <v>L'Abbaye</v>
      </c>
    </row>
    <row r="1635" spans="1:3">
      <c r="A1635" s="17">
        <f>IF(ISBLANK(Nomen.complète!H1635),"",Nomen.complète!H1635)</f>
        <v>5741</v>
      </c>
      <c r="B1635" s="130">
        <f>IF(ISBLANK(Nomen.complète!I1635),"",Nomen.complète!I1635)</f>
        <v>14653</v>
      </c>
      <c r="C1635" s="18" t="str">
        <f>IF(ISBLANK(Nomen.complète!J1635),"-",Nomen.complète!J1635)</f>
        <v>L'Abergement</v>
      </c>
    </row>
    <row r="1636" spans="1:3">
      <c r="A1636" s="17">
        <f>IF(ISBLANK(Nomen.complète!H1636),"",Nomen.complète!H1636)</f>
        <v>5486</v>
      </c>
      <c r="B1636" s="130">
        <f>IF(ISBLANK(Nomen.complète!I1636),"",Nomen.complète!I1636)</f>
        <v>14652</v>
      </c>
      <c r="C1636" s="18" t="str">
        <f>IF(ISBLANK(Nomen.complète!J1636),"-",Nomen.complète!J1636)</f>
        <v>L'Isle</v>
      </c>
    </row>
    <row r="1637" spans="1:3">
      <c r="A1637" s="17">
        <f>IF(ISBLANK(Nomen.complète!H1637),"",Nomen.complète!H1637)</f>
        <v>6810</v>
      </c>
      <c r="B1637" s="130">
        <f>IF(ISBLANK(Nomen.complète!I1637),"",Nomen.complète!I1637)</f>
        <v>14969</v>
      </c>
      <c r="C1637" s="18" t="str">
        <f>IF(ISBLANK(Nomen.complète!J1637),"-",Nomen.complète!J1637)</f>
        <v>La Baroche</v>
      </c>
    </row>
    <row r="1638" spans="1:3">
      <c r="A1638" s="17">
        <f>IF(ISBLANK(Nomen.complète!H1638),"",Nomen.complète!H1638)</f>
        <v>2234</v>
      </c>
      <c r="B1638" s="130">
        <f>IF(ISBLANK(Nomen.complète!I1638),"",Nomen.complète!I1638)</f>
        <v>14136</v>
      </c>
      <c r="C1638" s="18" t="str">
        <f>IF(ISBLANK(Nomen.complète!J1638),"-",Nomen.complète!J1638)</f>
        <v>La Brillaz</v>
      </c>
    </row>
    <row r="1639" spans="1:3">
      <c r="A1639" s="17">
        <f>IF(ISBLANK(Nomen.complète!H1639),"",Nomen.complète!H1639)</f>
        <v>6432</v>
      </c>
      <c r="B1639" s="130">
        <f>IF(ISBLANK(Nomen.complète!I1639),"",Nomen.complète!I1639)</f>
        <v>16099</v>
      </c>
      <c r="C1639" s="18" t="str">
        <f>IF(ISBLANK(Nomen.complète!J1639),"-",Nomen.complète!J1639)</f>
        <v>La Brévine</v>
      </c>
    </row>
    <row r="1640" spans="1:3">
      <c r="A1640" s="17" t="str">
        <f>IF(ISBLANK(Nomen.complète!H1640),"",Nomen.complète!H1640)</f>
        <v/>
      </c>
      <c r="B1640" s="130">
        <f>IF(ISBLANK(Nomen.complète!I1640),"",Nomen.complète!I1640)</f>
        <v>16576</v>
      </c>
      <c r="C1640" s="18" t="str">
        <f>IF(ISBLANK(Nomen.complète!J1640),"-",Nomen.complète!J1640)</f>
        <v>La Bâtiaz</v>
      </c>
    </row>
    <row r="1641" spans="1:3">
      <c r="A1641" s="17">
        <f>IF(ISBLANK(Nomen.complète!H1641),"",Nomen.complète!H1641)</f>
        <v>5474</v>
      </c>
      <c r="B1641" s="130">
        <f>IF(ISBLANK(Nomen.complète!I1641),"",Nomen.complète!I1641)</f>
        <v>14651</v>
      </c>
      <c r="C1641" s="18" t="str">
        <f>IF(ISBLANK(Nomen.complète!J1641),"-",Nomen.complète!J1641)</f>
        <v>La Chaux (Cossonay)</v>
      </c>
    </row>
    <row r="1642" spans="1:3">
      <c r="A1642" s="17" t="str">
        <f>IF(ISBLANK(Nomen.complète!H1642),"",Nomen.complète!H1642)</f>
        <v/>
      </c>
      <c r="B1642" s="130">
        <f>IF(ISBLANK(Nomen.complète!I1642),"",Nomen.complète!I1642)</f>
        <v>16553</v>
      </c>
      <c r="C1642" s="18" t="str">
        <f>IF(ISBLANK(Nomen.complète!J1642),"-",Nomen.complète!J1642)</f>
        <v>La Chaux (VD)</v>
      </c>
    </row>
    <row r="1643" spans="1:3">
      <c r="A1643" s="17">
        <f>IF(ISBLANK(Nomen.complète!H1643),"",Nomen.complète!H1643)</f>
        <v>6421</v>
      </c>
      <c r="B1643" s="130">
        <f>IF(ISBLANK(Nomen.complète!I1643),"",Nomen.complète!I1643)</f>
        <v>16095</v>
      </c>
      <c r="C1643" s="18" t="str">
        <f>IF(ISBLANK(Nomen.complète!J1643),"-",Nomen.complète!J1643)</f>
        <v>La Chaux-de-Fonds</v>
      </c>
    </row>
    <row r="1644" spans="1:3">
      <c r="A1644" s="17" t="str">
        <f>IF(ISBLANK(Nomen.complète!H1644),"",Nomen.complète!H1644)</f>
        <v/>
      </c>
      <c r="B1644" s="130">
        <f>IF(ISBLANK(Nomen.complète!I1644),"",Nomen.complète!I1644)</f>
        <v>10956</v>
      </c>
      <c r="C1644" s="18" t="str">
        <f>IF(ISBLANK(Nomen.complète!J1644),"-",Nomen.complète!J1644)</f>
        <v>La Chaux-des-Breuleux</v>
      </c>
    </row>
    <row r="1645" spans="1:3">
      <c r="A1645" s="17">
        <f>IF(ISBLANK(Nomen.complète!H1645),"",Nomen.complète!H1645)</f>
        <v>6435</v>
      </c>
      <c r="B1645" s="130">
        <f>IF(ISBLANK(Nomen.complète!I1645),"",Nomen.complète!I1645)</f>
        <v>16102</v>
      </c>
      <c r="C1645" s="18" t="str">
        <f>IF(ISBLANK(Nomen.complète!J1645),"-",Nomen.complète!J1645)</f>
        <v>La Chaux-du-Milieu</v>
      </c>
    </row>
    <row r="1646" spans="1:3">
      <c r="A1646" s="17" t="str">
        <f>IF(ISBLANK(Nomen.complète!H1646),"",Nomen.complète!H1646)</f>
        <v/>
      </c>
      <c r="B1646" s="130">
        <f>IF(ISBLANK(Nomen.complète!I1646),"",Nomen.complète!I1646)</f>
        <v>12582</v>
      </c>
      <c r="C1646" s="18" t="str">
        <f>IF(ISBLANK(Nomen.complète!J1646),"-",Nomen.complète!J1646)</f>
        <v>La Corbaz</v>
      </c>
    </row>
    <row r="1647" spans="1:3">
      <c r="A1647" s="17" t="str">
        <f>IF(ISBLANK(Nomen.complète!H1647),"",Nomen.complète!H1647)</f>
        <v/>
      </c>
      <c r="B1647" s="130">
        <f>IF(ISBLANK(Nomen.complète!I1647),"",Nomen.complète!I1647)</f>
        <v>16441</v>
      </c>
      <c r="C1647" s="18" t="str">
        <f>IF(ISBLANK(Nomen.complète!J1647),"-",Nomen.complète!J1647)</f>
        <v>La Coudre</v>
      </c>
    </row>
    <row r="1648" spans="1:3">
      <c r="A1648" s="17">
        <f>IF(ISBLANK(Nomen.complète!H1648),"",Nomen.complète!H1648)</f>
        <v>6504</v>
      </c>
      <c r="B1648" s="130">
        <f>IF(ISBLANK(Nomen.complète!I1648),"",Nomen.complète!I1648)</f>
        <v>16116</v>
      </c>
      <c r="C1648" s="18" t="str">
        <f>IF(ISBLANK(Nomen.complète!J1648),"-",Nomen.complète!J1648)</f>
        <v>La Côte-aux-Fées</v>
      </c>
    </row>
    <row r="1649" spans="1:3">
      <c r="A1649" s="17">
        <f>IF(ISBLANK(Nomen.complète!H1649),"",Nomen.complète!H1649)</f>
        <v>435</v>
      </c>
      <c r="B1649" s="130">
        <f>IF(ISBLANK(Nomen.complète!I1649),"",Nomen.complète!I1649)</f>
        <v>15086</v>
      </c>
      <c r="C1649" s="18" t="str">
        <f>IF(ISBLANK(Nomen.complète!J1649),"-",Nomen.complète!J1649)</f>
        <v>La Ferrière</v>
      </c>
    </row>
    <row r="1650" spans="1:3">
      <c r="A1650" s="17" t="str">
        <f>IF(ISBLANK(Nomen.complète!H1650),"",Nomen.complète!H1650)</f>
        <v/>
      </c>
      <c r="B1650" s="130">
        <f>IF(ISBLANK(Nomen.complète!I1650),"",Nomen.complète!I1650)</f>
        <v>14513</v>
      </c>
      <c r="C1650" s="18" t="str">
        <f>IF(ISBLANK(Nomen.complète!J1650),"-",Nomen.complète!J1650)</f>
        <v>La Folliaz</v>
      </c>
    </row>
    <row r="1651" spans="1:3">
      <c r="A1651" s="17">
        <f>IF(ISBLANK(Nomen.complète!H1651),"",Nomen.complète!H1651)</f>
        <v>6417</v>
      </c>
      <c r="B1651" s="130">
        <f>IF(ISBLANK(Nomen.complète!I1651),"",Nomen.complète!I1651)</f>
        <v>16121</v>
      </c>
      <c r="C1651" s="18" t="str">
        <f>IF(ISBLANK(Nomen.complète!J1651),"-",Nomen.complète!J1651)</f>
        <v>La Grande Béroche</v>
      </c>
    </row>
    <row r="1652" spans="1:3">
      <c r="A1652" s="17" t="str">
        <f>IF(ISBLANK(Nomen.complète!H1652),"",Nomen.complète!H1652)</f>
        <v/>
      </c>
      <c r="B1652" s="130">
        <f>IF(ISBLANK(Nomen.complète!I1652),"",Nomen.complète!I1652)</f>
        <v>16088</v>
      </c>
      <c r="C1652" s="18" t="str">
        <f>IF(ISBLANK(Nomen.complète!J1652),"-",Nomen.complète!J1652)</f>
        <v>La Grande-Béroche</v>
      </c>
    </row>
    <row r="1653" spans="1:3">
      <c r="A1653" s="17" t="str">
        <f>IF(ISBLANK(Nomen.complète!H1653),"",Nomen.complète!H1653)</f>
        <v/>
      </c>
      <c r="B1653" s="130">
        <f>IF(ISBLANK(Nomen.complète!I1653),"",Nomen.complète!I1653)</f>
        <v>12576</v>
      </c>
      <c r="C1653" s="18" t="str">
        <f>IF(ISBLANK(Nomen.complète!J1653),"-",Nomen.complète!J1653)</f>
        <v>La Heutte</v>
      </c>
    </row>
    <row r="1654" spans="1:3">
      <c r="A1654" s="17" t="str">
        <f>IF(ISBLANK(Nomen.complète!H1654),"",Nomen.complète!H1654)</f>
        <v/>
      </c>
      <c r="B1654" s="130">
        <f>IF(ISBLANK(Nomen.complète!I1654),"",Nomen.complète!I1654)</f>
        <v>12577</v>
      </c>
      <c r="C1654" s="18" t="str">
        <f>IF(ISBLANK(Nomen.complète!J1654),"-",Nomen.complète!J1654)</f>
        <v>La Joux (FR)</v>
      </c>
    </row>
    <row r="1655" spans="1:3">
      <c r="A1655" s="17" t="str">
        <f>IF(ISBLANK(Nomen.complète!H1655),"",Nomen.complète!H1655)</f>
        <v/>
      </c>
      <c r="B1655" s="130">
        <f>IF(ISBLANK(Nomen.complète!I1655),"",Nomen.complète!I1655)</f>
        <v>12578</v>
      </c>
      <c r="C1655" s="18" t="str">
        <f>IF(ISBLANK(Nomen.complète!J1655),"-",Nomen.complète!J1655)</f>
        <v>La Magne</v>
      </c>
    </row>
    <row r="1656" spans="1:3">
      <c r="A1656" s="17" t="str">
        <f>IF(ISBLANK(Nomen.complète!H1656),"",Nomen.complète!H1656)</f>
        <v/>
      </c>
      <c r="B1656" s="130">
        <f>IF(ISBLANK(Nomen.complète!I1656),"",Nomen.complète!I1656)</f>
        <v>12579</v>
      </c>
      <c r="C1656" s="18" t="str">
        <f>IF(ISBLANK(Nomen.complète!J1656),"-",Nomen.complète!J1656)</f>
        <v>La Neirigue</v>
      </c>
    </row>
    <row r="1657" spans="1:3">
      <c r="A1657" s="17">
        <f>IF(ISBLANK(Nomen.complète!H1657),"",Nomen.complète!H1657)</f>
        <v>723</v>
      </c>
      <c r="B1657" s="130">
        <f>IF(ISBLANK(Nomen.complète!I1657),"",Nomen.complète!I1657)</f>
        <v>15234</v>
      </c>
      <c r="C1657" s="18" t="str">
        <f>IF(ISBLANK(Nomen.complète!J1657),"-",Nomen.complète!J1657)</f>
        <v>La Neuveville</v>
      </c>
    </row>
    <row r="1658" spans="1:3">
      <c r="A1658" s="17">
        <f>IF(ISBLANK(Nomen.complète!H1658),"",Nomen.complète!H1658)</f>
        <v>5758</v>
      </c>
      <c r="B1658" s="130">
        <f>IF(ISBLANK(Nomen.complète!I1658),"",Nomen.complète!I1658)</f>
        <v>14655</v>
      </c>
      <c r="C1658" s="18" t="str">
        <f>IF(ISBLANK(Nomen.complète!J1658),"-",Nomen.complète!J1658)</f>
        <v>La Praz</v>
      </c>
    </row>
    <row r="1659" spans="1:3">
      <c r="A1659" s="17">
        <f>IF(ISBLANK(Nomen.complète!H1659),"",Nomen.complète!H1659)</f>
        <v>3785</v>
      </c>
      <c r="B1659" s="130">
        <f>IF(ISBLANK(Nomen.complète!I1659),"",Nomen.complète!I1659)</f>
        <v>16586</v>
      </c>
      <c r="C1659" s="18" t="str">
        <f>IF(ISBLANK(Nomen.complète!J1659),"-",Nomen.complète!J1659)</f>
        <v>La Punt Chamues-ch</v>
      </c>
    </row>
    <row r="1660" spans="1:3">
      <c r="A1660" s="17" t="str">
        <f>IF(ISBLANK(Nomen.complète!H1660),"",Nomen.complète!H1660)</f>
        <v/>
      </c>
      <c r="B1660" s="130">
        <f>IF(ISBLANK(Nomen.complète!I1660),"",Nomen.complète!I1660)</f>
        <v>10130</v>
      </c>
      <c r="C1660" s="18" t="str">
        <f>IF(ISBLANK(Nomen.complète!J1660),"-",Nomen.complète!J1660)</f>
        <v>La Punt-Chamues-ch</v>
      </c>
    </row>
    <row r="1661" spans="1:3">
      <c r="A1661" s="17">
        <f>IF(ISBLANK(Nomen.complète!H1661),"",Nomen.complète!H1661)</f>
        <v>5726</v>
      </c>
      <c r="B1661" s="130">
        <f>IF(ISBLANK(Nomen.complète!I1661),"",Nomen.complète!I1661)</f>
        <v>14658</v>
      </c>
      <c r="C1661" s="18" t="str">
        <f>IF(ISBLANK(Nomen.complète!J1661),"-",Nomen.complète!J1661)</f>
        <v>La Rippe</v>
      </c>
    </row>
    <row r="1662" spans="1:3">
      <c r="A1662" s="17">
        <f>IF(ISBLANK(Nomen.complète!H1662),"",Nomen.complète!H1662)</f>
        <v>2149</v>
      </c>
      <c r="B1662" s="130">
        <f>IF(ISBLANK(Nomen.complète!I1662),"",Nomen.complète!I1662)</f>
        <v>12574</v>
      </c>
      <c r="C1662" s="18" t="str">
        <f>IF(ISBLANK(Nomen.complète!J1662),"-",Nomen.complète!J1662)</f>
        <v>La Roche</v>
      </c>
    </row>
    <row r="1663" spans="1:3">
      <c r="A1663" s="17" t="str">
        <f>IF(ISBLANK(Nomen.complète!H1663),"",Nomen.complète!H1663)</f>
        <v/>
      </c>
      <c r="B1663" s="130">
        <f>IF(ISBLANK(Nomen.complète!I1663),"",Nomen.complète!I1663)</f>
        <v>12583</v>
      </c>
      <c r="C1663" s="18" t="str">
        <f>IF(ISBLANK(Nomen.complète!J1663),"-",Nomen.complète!J1663)</f>
        <v>La Rogivue</v>
      </c>
    </row>
    <row r="1664" spans="1:3">
      <c r="A1664" s="17" t="str">
        <f>IF(ISBLANK(Nomen.complète!H1664),"",Nomen.complète!H1664)</f>
        <v/>
      </c>
      <c r="B1664" s="130">
        <f>IF(ISBLANK(Nomen.complète!I1664),"",Nomen.complète!I1664)</f>
        <v>11267</v>
      </c>
      <c r="C1664" s="18" t="str">
        <f>IF(ISBLANK(Nomen.complète!J1664),"-",Nomen.complète!J1664)</f>
        <v>La Rougève</v>
      </c>
    </row>
    <row r="1665" spans="1:3">
      <c r="A1665" s="17">
        <f>IF(ISBLANK(Nomen.complète!H1665),"",Nomen.complète!H1665)</f>
        <v>6423</v>
      </c>
      <c r="B1665" s="130">
        <f>IF(ISBLANK(Nomen.complète!I1665),"",Nomen.complète!I1665)</f>
        <v>16097</v>
      </c>
      <c r="C1665" s="18" t="str">
        <f>IF(ISBLANK(Nomen.complète!J1665),"-",Nomen.complète!J1665)</f>
        <v>La Sagne</v>
      </c>
    </row>
    <row r="1666" spans="1:3">
      <c r="A1666" s="17">
        <f>IF(ISBLANK(Nomen.complète!H1666),"",Nomen.complète!H1666)</f>
        <v>5498</v>
      </c>
      <c r="B1666" s="130">
        <f>IF(ISBLANK(Nomen.complète!I1666),"",Nomen.complète!I1666)</f>
        <v>14657</v>
      </c>
      <c r="C1666" s="18" t="str">
        <f>IF(ISBLANK(Nomen.complète!J1666),"-",Nomen.complète!J1666)</f>
        <v>La Sarraz</v>
      </c>
    </row>
    <row r="1667" spans="1:3">
      <c r="A1667" s="17" t="str">
        <f>IF(ISBLANK(Nomen.complète!H1667),"",Nomen.complète!H1667)</f>
        <v/>
      </c>
      <c r="B1667" s="130">
        <f>IF(ISBLANK(Nomen.complète!I1667),"",Nomen.complète!I1667)</f>
        <v>16380</v>
      </c>
      <c r="C1667" s="18" t="str">
        <f>IF(ISBLANK(Nomen.complète!J1667),"-",Nomen.complète!J1667)</f>
        <v>La Scheulte</v>
      </c>
    </row>
    <row r="1668" spans="1:3">
      <c r="A1668" s="17">
        <f>IF(ISBLANK(Nomen.complète!H1668),"",Nomen.complète!H1668)</f>
        <v>2235</v>
      </c>
      <c r="B1668" s="130">
        <f>IF(ISBLANK(Nomen.complète!I1668),"",Nomen.complète!I1668)</f>
        <v>14481</v>
      </c>
      <c r="C1668" s="18" t="str">
        <f>IF(ISBLANK(Nomen.complète!J1668),"-",Nomen.complète!J1668)</f>
        <v>La Sonnaz</v>
      </c>
    </row>
    <row r="1669" spans="1:3">
      <c r="A1669" s="17">
        <f>IF(ISBLANK(Nomen.complète!H1669),"",Nomen.complète!H1669)</f>
        <v>5889</v>
      </c>
      <c r="B1669" s="130">
        <f>IF(ISBLANK(Nomen.complète!I1669),"",Nomen.complète!I1669)</f>
        <v>14656</v>
      </c>
      <c r="C1669" s="18" t="str">
        <f>IF(ISBLANK(Nomen.complète!J1669),"-",Nomen.complète!J1669)</f>
        <v>La Tour-de-Peilz</v>
      </c>
    </row>
    <row r="1670" spans="1:3">
      <c r="A1670" s="17" t="str">
        <f>IF(ISBLANK(Nomen.complète!H1670),"",Nomen.complète!H1670)</f>
        <v/>
      </c>
      <c r="B1670" s="130">
        <f>IF(ISBLANK(Nomen.complète!I1670),"",Nomen.complète!I1670)</f>
        <v>12587</v>
      </c>
      <c r="C1670" s="18" t="str">
        <f>IF(ISBLANK(Nomen.complète!J1670),"-",Nomen.complète!J1670)</f>
        <v>La Tour-de-Trême</v>
      </c>
    </row>
    <row r="1671" spans="1:3">
      <c r="A1671" s="17" t="str">
        <f>IF(ISBLANK(Nomen.complète!H1671),"",Nomen.complète!H1671)</f>
        <v/>
      </c>
      <c r="B1671" s="130">
        <f>IF(ISBLANK(Nomen.complète!I1671),"",Nomen.complète!I1671)</f>
        <v>14963</v>
      </c>
      <c r="C1671" s="18" t="str">
        <f>IF(ISBLANK(Nomen.complète!J1671),"-",Nomen.complète!J1671)</f>
        <v>La Tène</v>
      </c>
    </row>
    <row r="1672" spans="1:3">
      <c r="A1672" s="17">
        <f>IF(ISBLANK(Nomen.complète!H1672),"",Nomen.complète!H1672)</f>
        <v>2338</v>
      </c>
      <c r="B1672" s="130">
        <f>IF(ISBLANK(Nomen.complète!I1672),"",Nomen.complète!I1672)</f>
        <v>14483</v>
      </c>
      <c r="C1672" s="18" t="str">
        <f>IF(ISBLANK(Nomen.complète!J1672),"-",Nomen.complète!J1672)</f>
        <v>La Verrerie</v>
      </c>
    </row>
    <row r="1673" spans="1:3">
      <c r="A1673" s="17" t="str">
        <f>IF(ISBLANK(Nomen.complète!H1673),"",Nomen.complète!H1673)</f>
        <v/>
      </c>
      <c r="B1673" s="130">
        <f>IF(ISBLANK(Nomen.complète!I1673),"",Nomen.complète!I1673)</f>
        <v>11359</v>
      </c>
      <c r="C1673" s="18" t="str">
        <f>IF(ISBLANK(Nomen.complète!J1673),"-",Nomen.complète!J1673)</f>
        <v>La Vounaise</v>
      </c>
    </row>
    <row r="1674" spans="1:3">
      <c r="A1674" s="17">
        <f>IF(ISBLANK(Nomen.complète!H1674),"",Nomen.complète!H1674)</f>
        <v>3575</v>
      </c>
      <c r="B1674" s="130">
        <f>IF(ISBLANK(Nomen.complète!I1674),"",Nomen.complète!I1674)</f>
        <v>15970</v>
      </c>
      <c r="C1674" s="18" t="str">
        <f>IF(ISBLANK(Nomen.complète!J1674),"-",Nomen.complète!J1674)</f>
        <v>Laax</v>
      </c>
    </row>
    <row r="1675" spans="1:3">
      <c r="A1675" s="17">
        <f>IF(ISBLANK(Nomen.complète!H1675),"",Nomen.complète!H1675)</f>
        <v>1344</v>
      </c>
      <c r="B1675" s="130">
        <f>IF(ISBLANK(Nomen.complète!I1675),"",Nomen.complète!I1675)</f>
        <v>12607</v>
      </c>
      <c r="C1675" s="18" t="str">
        <f>IF(ISBLANK(Nomen.complète!J1675),"-",Nomen.complète!J1675)</f>
        <v>Lachen</v>
      </c>
    </row>
    <row r="1676" spans="1:3">
      <c r="A1676" s="17">
        <f>IF(ISBLANK(Nomen.complète!H1676),"",Nomen.complète!H1676)</f>
        <v>6627</v>
      </c>
      <c r="B1676" s="130">
        <f>IF(ISBLANK(Nomen.complète!I1676),"",Nomen.complète!I1676)</f>
        <v>12575</v>
      </c>
      <c r="C1676" s="18" t="str">
        <f>IF(ISBLANK(Nomen.complète!J1676),"-",Nomen.complète!J1676)</f>
        <v>Laconnex</v>
      </c>
    </row>
    <row r="1677" spans="1:3">
      <c r="A1677" s="17" t="str">
        <f>IF(ISBLANK(Nomen.complète!H1677),"",Nomen.complète!H1677)</f>
        <v/>
      </c>
      <c r="B1677" s="130">
        <f>IF(ISBLANK(Nomen.complète!I1677),"",Nomen.complète!I1677)</f>
        <v>10049</v>
      </c>
      <c r="C1677" s="18" t="str">
        <f>IF(ISBLANK(Nomen.complète!J1677),"-",Nomen.complète!J1677)</f>
        <v>Ladir</v>
      </c>
    </row>
    <row r="1678" spans="1:3">
      <c r="A1678" s="17" t="str">
        <f>IF(ISBLANK(Nomen.complète!H1678),"",Nomen.complète!H1678)</f>
        <v/>
      </c>
      <c r="B1678" s="130">
        <f>IF(ISBLANK(Nomen.complète!I1678),"",Nomen.complète!I1678)</f>
        <v>10977</v>
      </c>
      <c r="C1678" s="18" t="str">
        <f>IF(ISBLANK(Nomen.complète!J1678),"-",Nomen.complète!J1678)</f>
        <v>Lajoux (BE)</v>
      </c>
    </row>
    <row r="1679" spans="1:3">
      <c r="A1679" s="17">
        <f>IF(ISBLANK(Nomen.complète!H1679),"",Nomen.complète!H1679)</f>
        <v>6750</v>
      </c>
      <c r="B1679" s="130">
        <f>IF(ISBLANK(Nomen.complète!I1679),"",Nomen.complète!I1679)</f>
        <v>13308</v>
      </c>
      <c r="C1679" s="18" t="str">
        <f>IF(ISBLANK(Nomen.complète!J1679),"-",Nomen.complète!J1679)</f>
        <v>Lajoux (JU)</v>
      </c>
    </row>
    <row r="1680" spans="1:3">
      <c r="A1680" s="17">
        <f>IF(ISBLANK(Nomen.complète!H1680),"",Nomen.complète!H1680)</f>
        <v>6286</v>
      </c>
      <c r="B1680" s="130">
        <f>IF(ISBLANK(Nomen.complète!I1680),"",Nomen.complète!I1680)</f>
        <v>12598</v>
      </c>
      <c r="C1680" s="18" t="str">
        <f>IF(ISBLANK(Nomen.complète!J1680),"-",Nomen.complète!J1680)</f>
        <v>Lalden</v>
      </c>
    </row>
    <row r="1681" spans="1:3">
      <c r="A1681" s="17" t="str">
        <f>IF(ISBLANK(Nomen.complète!H1681),"",Nomen.complète!H1681)</f>
        <v/>
      </c>
      <c r="B1681" s="130">
        <f>IF(ISBLANK(Nomen.complète!I1681),"",Nomen.complète!I1681)</f>
        <v>10608</v>
      </c>
      <c r="C1681" s="18" t="str">
        <f>IF(ISBLANK(Nomen.complète!J1681),"-",Nomen.complète!J1681)</f>
        <v>Lamboing</v>
      </c>
    </row>
    <row r="1682" spans="1:3">
      <c r="A1682" s="17">
        <f>IF(ISBLANK(Nomen.complète!H1682),"",Nomen.complète!H1682)</f>
        <v>5189</v>
      </c>
      <c r="B1682" s="130">
        <f>IF(ISBLANK(Nomen.complète!I1682),"",Nomen.complète!I1682)</f>
        <v>12623</v>
      </c>
      <c r="C1682" s="18" t="str">
        <f>IF(ISBLANK(Nomen.complète!J1682),"-",Nomen.complète!J1682)</f>
        <v>Lamone</v>
      </c>
    </row>
    <row r="1683" spans="1:3">
      <c r="A1683" s="17">
        <f>IF(ISBLANK(Nomen.complète!H1683),"",Nomen.complète!H1683)</f>
        <v>2887</v>
      </c>
      <c r="B1683" s="130">
        <f>IF(ISBLANK(Nomen.complète!I1683),"",Nomen.complète!I1683)</f>
        <v>13815</v>
      </c>
      <c r="C1683" s="18" t="str">
        <f>IF(ISBLANK(Nomen.complète!J1683),"-",Nomen.complète!J1683)</f>
        <v>Lampenberg</v>
      </c>
    </row>
    <row r="1684" spans="1:3">
      <c r="A1684" s="17">
        <f>IF(ISBLANK(Nomen.complète!H1684),"",Nomen.complète!H1684)</f>
        <v>6628</v>
      </c>
      <c r="B1684" s="130">
        <f>IF(ISBLANK(Nomen.complète!I1684),"",Nomen.complète!I1684)</f>
        <v>12624</v>
      </c>
      <c r="C1684" s="18" t="str">
        <f>IF(ISBLANK(Nomen.complète!J1684),"-",Nomen.complète!J1684)</f>
        <v>Lancy</v>
      </c>
    </row>
    <row r="1685" spans="1:3">
      <c r="A1685" s="17" t="str">
        <f>IF(ISBLANK(Nomen.complète!H1685),"",Nomen.complète!H1685)</f>
        <v/>
      </c>
      <c r="B1685" s="130">
        <f>IF(ISBLANK(Nomen.complète!I1685),"",Nomen.complète!I1685)</f>
        <v>11369</v>
      </c>
      <c r="C1685" s="18" t="str">
        <f>IF(ISBLANK(Nomen.complète!J1685),"-",Nomen.complète!J1685)</f>
        <v>Landarenca</v>
      </c>
    </row>
    <row r="1686" spans="1:3">
      <c r="A1686" s="17" t="str">
        <f>IF(ISBLANK(Nomen.complète!H1686),"",Nomen.complète!H1686)</f>
        <v/>
      </c>
      <c r="B1686" s="130">
        <f>IF(ISBLANK(Nomen.complète!I1686),"",Nomen.complète!I1686)</f>
        <v>11272</v>
      </c>
      <c r="C1686" s="18" t="str">
        <f>IF(ISBLANK(Nomen.complète!J1686),"-",Nomen.complète!J1686)</f>
        <v>Landeron-Combes</v>
      </c>
    </row>
    <row r="1687" spans="1:3">
      <c r="A1687" s="17">
        <f>IF(ISBLANK(Nomen.complète!H1687),"",Nomen.complète!H1687)</f>
        <v>613</v>
      </c>
      <c r="B1687" s="130">
        <f>IF(ISBLANK(Nomen.complète!I1687),"",Nomen.complète!I1687)</f>
        <v>15178</v>
      </c>
      <c r="C1687" s="18" t="str">
        <f>IF(ISBLANK(Nomen.complète!J1687),"-",Nomen.complète!J1687)</f>
        <v>Landiswil</v>
      </c>
    </row>
    <row r="1688" spans="1:3">
      <c r="A1688" s="17">
        <f>IF(ISBLANK(Nomen.complète!H1688),"",Nomen.complète!H1688)</f>
        <v>3955</v>
      </c>
      <c r="B1688" s="130">
        <f>IF(ISBLANK(Nomen.complète!I1688),"",Nomen.complète!I1688)</f>
        <v>16055</v>
      </c>
      <c r="C1688" s="18" t="str">
        <f>IF(ISBLANK(Nomen.complète!J1688),"-",Nomen.complète!J1688)</f>
        <v>Landquart</v>
      </c>
    </row>
    <row r="1689" spans="1:3">
      <c r="A1689" s="17" t="str">
        <f>IF(ISBLANK(Nomen.complète!H1689),"",Nomen.complète!H1689)</f>
        <v/>
      </c>
      <c r="B1689" s="130">
        <f>IF(ISBLANK(Nomen.complète!I1689),"",Nomen.complète!I1689)</f>
        <v>12625</v>
      </c>
      <c r="C1689" s="18" t="str">
        <f>IF(ISBLANK(Nomen.complète!J1689),"-",Nomen.complète!J1689)</f>
        <v>Landschlacht</v>
      </c>
    </row>
    <row r="1690" spans="1:3">
      <c r="A1690" s="17" t="str">
        <f>IF(ISBLANK(Nomen.complète!H1690),"",Nomen.complète!H1690)</f>
        <v/>
      </c>
      <c r="B1690" s="130">
        <f>IF(ISBLANK(Nomen.complète!I1690),"",Nomen.complète!I1690)</f>
        <v>16400</v>
      </c>
      <c r="C1690" s="18" t="str">
        <f>IF(ISBLANK(Nomen.complète!J1690),"-",Nomen.complète!J1690)</f>
        <v>Langdorf</v>
      </c>
    </row>
    <row r="1691" spans="1:3">
      <c r="A1691" s="17">
        <f>IF(ISBLANK(Nomen.complète!H1691),"",Nomen.complète!H1691)</f>
        <v>2888</v>
      </c>
      <c r="B1691" s="130">
        <f>IF(ISBLANK(Nomen.complète!I1691),"",Nomen.complète!I1691)</f>
        <v>13816</v>
      </c>
      <c r="C1691" s="18" t="str">
        <f>IF(ISBLANK(Nomen.complète!J1691),"-",Nomen.complète!J1691)</f>
        <v>Langenbruck</v>
      </c>
    </row>
    <row r="1692" spans="1:3">
      <c r="A1692" s="17">
        <f>IF(ISBLANK(Nomen.complète!H1692),"",Nomen.complète!H1692)</f>
        <v>2550</v>
      </c>
      <c r="B1692" s="130">
        <f>IF(ISBLANK(Nomen.complète!I1692),"",Nomen.complète!I1692)</f>
        <v>12626</v>
      </c>
      <c r="C1692" s="18" t="str">
        <f>IF(ISBLANK(Nomen.complète!J1692),"-",Nomen.complète!J1692)</f>
        <v>Langendorf</v>
      </c>
    </row>
    <row r="1693" spans="1:3">
      <c r="A1693" s="17" t="str">
        <f>IF(ISBLANK(Nomen.complète!H1693),"",Nomen.complète!H1693)</f>
        <v/>
      </c>
      <c r="B1693" s="130">
        <f>IF(ISBLANK(Nomen.complète!I1693),"",Nomen.complète!I1693)</f>
        <v>11271</v>
      </c>
      <c r="C1693" s="18" t="str">
        <f>IF(ISBLANK(Nomen.complète!J1693),"-",Nomen.complète!J1693)</f>
        <v>Langenhart</v>
      </c>
    </row>
    <row r="1694" spans="1:3">
      <c r="A1694" s="17">
        <f>IF(ISBLANK(Nomen.complète!H1694),"",Nomen.complète!H1694)</f>
        <v>329</v>
      </c>
      <c r="B1694" s="130">
        <f>IF(ISBLANK(Nomen.complète!I1694),"",Nomen.complète!I1694)</f>
        <v>16606</v>
      </c>
      <c r="C1694" s="18" t="str">
        <f>IF(ISBLANK(Nomen.complète!J1694),"-",Nomen.complète!J1694)</f>
        <v>Langenthal</v>
      </c>
    </row>
    <row r="1695" spans="1:3">
      <c r="A1695" s="17">
        <f>IF(ISBLANK(Nomen.complète!H1695),"",Nomen.complète!H1695)</f>
        <v>136</v>
      </c>
      <c r="B1695" s="130">
        <f>IF(ISBLANK(Nomen.complète!I1695),"",Nomen.complète!I1695)</f>
        <v>12637</v>
      </c>
      <c r="C1695" s="18" t="str">
        <f>IF(ISBLANK(Nomen.complète!J1695),"-",Nomen.complète!J1695)</f>
        <v>Langnau am Albis</v>
      </c>
    </row>
    <row r="1696" spans="1:3">
      <c r="A1696" s="17" t="str">
        <f>IF(ISBLANK(Nomen.complète!H1696),"",Nomen.complète!H1696)</f>
        <v/>
      </c>
      <c r="B1696" s="130">
        <f>IF(ISBLANK(Nomen.complète!I1696),"",Nomen.complète!I1696)</f>
        <v>12629</v>
      </c>
      <c r="C1696" s="18" t="str">
        <f>IF(ISBLANK(Nomen.complète!J1696),"-",Nomen.complète!J1696)</f>
        <v>Langnau bei Reiden</v>
      </c>
    </row>
    <row r="1697" spans="1:3">
      <c r="A1697" s="17">
        <f>IF(ISBLANK(Nomen.complète!H1697),"",Nomen.complète!H1697)</f>
        <v>902</v>
      </c>
      <c r="B1697" s="130">
        <f>IF(ISBLANK(Nomen.complète!I1697),"",Nomen.complète!I1697)</f>
        <v>15312</v>
      </c>
      <c r="C1697" s="18" t="str">
        <f>IF(ISBLANK(Nomen.complète!J1697),"-",Nomen.complète!J1697)</f>
        <v>Langnau im Emmental</v>
      </c>
    </row>
    <row r="1698" spans="1:3">
      <c r="A1698" s="17">
        <f>IF(ISBLANK(Nomen.complète!H1698),"",Nomen.complète!H1698)</f>
        <v>4681</v>
      </c>
      <c r="B1698" s="130">
        <f>IF(ISBLANK(Nomen.complète!I1698),"",Nomen.complète!I1698)</f>
        <v>15459</v>
      </c>
      <c r="C1698" s="18" t="str">
        <f>IF(ISBLANK(Nomen.complète!J1698),"-",Nomen.complète!J1698)</f>
        <v>Langrickenbach</v>
      </c>
    </row>
    <row r="1699" spans="1:3">
      <c r="A1699" s="17" t="str">
        <f>IF(ISBLANK(Nomen.complète!H1699),"",Nomen.complète!H1699)</f>
        <v/>
      </c>
      <c r="B1699" s="130">
        <f>IF(ISBLANK(Nomen.complète!I1699),"",Nomen.complète!I1699)</f>
        <v>10806</v>
      </c>
      <c r="C1699" s="18" t="str">
        <f>IF(ISBLANK(Nomen.complète!J1699),"-",Nomen.complète!J1699)</f>
        <v>Langwies</v>
      </c>
    </row>
    <row r="1700" spans="1:3">
      <c r="A1700" s="17" t="str">
        <f>IF(ISBLANK(Nomen.complète!H1700),"",Nomen.complète!H1700)</f>
        <v/>
      </c>
      <c r="B1700" s="130">
        <f>IF(ISBLANK(Nomen.complète!I1700),"",Nomen.complète!I1700)</f>
        <v>12631</v>
      </c>
      <c r="C1700" s="18" t="str">
        <f>IF(ISBLANK(Nomen.complète!J1700),"-",Nomen.complète!J1700)</f>
        <v>Lanterswil</v>
      </c>
    </row>
    <row r="1701" spans="1:3">
      <c r="A1701" s="17">
        <f>IF(ISBLANK(Nomen.complète!H1701),"",Nomen.complète!H1701)</f>
        <v>3513</v>
      </c>
      <c r="B1701" s="130">
        <f>IF(ISBLANK(Nomen.complète!I1701),"",Nomen.complète!I1701)</f>
        <v>15963</v>
      </c>
      <c r="C1701" s="18" t="str">
        <f>IF(ISBLANK(Nomen.complète!J1701),"-",Nomen.complète!J1701)</f>
        <v>Lantsch/Lenz</v>
      </c>
    </row>
    <row r="1702" spans="1:3">
      <c r="A1702" s="17" t="str">
        <f>IF(ISBLANK(Nomen.complète!H1702),"",Nomen.complète!H1702)</f>
        <v/>
      </c>
      <c r="B1702" s="130">
        <f>IF(ISBLANK(Nomen.complète!I1702),"",Nomen.complète!I1702)</f>
        <v>12632</v>
      </c>
      <c r="C1702" s="18" t="str">
        <f>IF(ISBLANK(Nomen.complète!J1702),"-",Nomen.complète!J1702)</f>
        <v>Lanzenneunforn</v>
      </c>
    </row>
    <row r="1703" spans="1:3">
      <c r="A1703" s="17" t="str">
        <f>IF(ISBLANK(Nomen.complète!H1703),"",Nomen.complète!H1703)</f>
        <v/>
      </c>
      <c r="B1703" s="130">
        <f>IF(ISBLANK(Nomen.complète!I1703),"",Nomen.complète!I1703)</f>
        <v>12633</v>
      </c>
      <c r="C1703" s="18" t="str">
        <f>IF(ISBLANK(Nomen.complète!J1703),"-",Nomen.complète!J1703)</f>
        <v>Largario</v>
      </c>
    </row>
    <row r="1704" spans="1:3">
      <c r="A1704" s="17" t="str">
        <f>IF(ISBLANK(Nomen.complète!H1704),"",Nomen.complète!H1704)</f>
        <v/>
      </c>
      <c r="B1704" s="130">
        <f>IF(ISBLANK(Nomen.complète!I1704),"",Nomen.complète!I1704)</f>
        <v>16376</v>
      </c>
      <c r="C1704" s="18" t="str">
        <f>IF(ISBLANK(Nomen.complète!J1704),"-",Nomen.complète!J1704)</f>
        <v>Latsch</v>
      </c>
    </row>
    <row r="1705" spans="1:3">
      <c r="A1705" s="17">
        <f>IF(ISBLANK(Nomen.complète!H1705),"",Nomen.complète!H1705)</f>
        <v>6513</v>
      </c>
      <c r="B1705" s="130">
        <f>IF(ISBLANK(Nomen.complète!I1705),"",Nomen.complète!I1705)</f>
        <v>16663</v>
      </c>
      <c r="C1705" s="18" t="str">
        <f>IF(ISBLANK(Nomen.complète!J1705),"-",Nomen.complète!J1705)</f>
        <v>Laténa</v>
      </c>
    </row>
    <row r="1706" spans="1:3">
      <c r="A1706" s="17">
        <f>IF(ISBLANK(Nomen.complète!H1706),"",Nomen.complète!H1706)</f>
        <v>842</v>
      </c>
      <c r="B1706" s="130">
        <f>IF(ISBLANK(Nomen.complète!I1706),"",Nomen.complète!I1706)</f>
        <v>15280</v>
      </c>
      <c r="C1706" s="18" t="str">
        <f>IF(ISBLANK(Nomen.complète!J1706),"-",Nomen.complète!J1706)</f>
        <v>Lauenen</v>
      </c>
    </row>
    <row r="1707" spans="1:3">
      <c r="A1707" s="17">
        <f>IF(ISBLANK(Nomen.complète!H1707),"",Nomen.complète!H1707)</f>
        <v>1365</v>
      </c>
      <c r="B1707" s="130">
        <f>IF(ISBLANK(Nomen.complète!I1707),"",Nomen.complète!I1707)</f>
        <v>12634</v>
      </c>
      <c r="C1707" s="18" t="str">
        <f>IF(ISBLANK(Nomen.complète!J1707),"-",Nomen.complète!J1707)</f>
        <v>Lauerz</v>
      </c>
    </row>
    <row r="1708" spans="1:3">
      <c r="A1708" s="17">
        <f>IF(ISBLANK(Nomen.complète!H1708),"",Nomen.complète!H1708)</f>
        <v>2787</v>
      </c>
      <c r="B1708" s="130">
        <f>IF(ISBLANK(Nomen.complète!I1708),"",Nomen.complète!I1708)</f>
        <v>13845</v>
      </c>
      <c r="C1708" s="18" t="str">
        <f>IF(ISBLANK(Nomen.complète!J1708),"-",Nomen.complète!J1708)</f>
        <v>Laufen</v>
      </c>
    </row>
    <row r="1709" spans="1:3">
      <c r="A1709" s="17" t="str">
        <f>IF(ISBLANK(Nomen.complète!H1709),"",Nomen.complète!H1709)</f>
        <v/>
      </c>
      <c r="B1709" s="130">
        <f>IF(ISBLANK(Nomen.complète!I1709),"",Nomen.complète!I1709)</f>
        <v>16147</v>
      </c>
      <c r="C1709" s="18" t="str">
        <f>IF(ISBLANK(Nomen.complète!J1709),"-",Nomen.complète!J1709)</f>
        <v>Laufen Stadt</v>
      </c>
    </row>
    <row r="1710" spans="1:3">
      <c r="A1710" s="17" t="str">
        <f>IF(ISBLANK(Nomen.complète!H1710),"",Nomen.complète!H1710)</f>
        <v/>
      </c>
      <c r="B1710" s="130">
        <f>IF(ISBLANK(Nomen.complète!I1710),"",Nomen.complète!I1710)</f>
        <v>16146</v>
      </c>
      <c r="C1710" s="18" t="str">
        <f>IF(ISBLANK(Nomen.complète!J1710),"-",Nomen.complète!J1710)</f>
        <v>Laufen Vorstadt</v>
      </c>
    </row>
    <row r="1711" spans="1:3">
      <c r="A1711" s="17">
        <f>IF(ISBLANK(Nomen.complète!H1711),"",Nomen.complète!H1711)</f>
        <v>34</v>
      </c>
      <c r="B1711" s="130">
        <f>IF(ISBLANK(Nomen.complète!I1711),"",Nomen.complète!I1711)</f>
        <v>12635</v>
      </c>
      <c r="C1711" s="18" t="str">
        <f>IF(ISBLANK(Nomen.complète!J1711),"-",Nomen.complète!J1711)</f>
        <v>Laufen-Uhwiesen</v>
      </c>
    </row>
    <row r="1712" spans="1:3">
      <c r="A1712" s="17">
        <f>IF(ISBLANK(Nomen.complète!H1712),"",Nomen.complète!H1712)</f>
        <v>4170</v>
      </c>
      <c r="B1712" s="130">
        <f>IF(ISBLANK(Nomen.complète!I1712),"",Nomen.complète!I1712)</f>
        <v>15390</v>
      </c>
      <c r="C1712" s="18" t="str">
        <f>IF(ISBLANK(Nomen.complète!J1712),"-",Nomen.complète!J1712)</f>
        <v>Laufenburg</v>
      </c>
    </row>
    <row r="1713" spans="1:3">
      <c r="A1713" s="17" t="str">
        <f>IF(ISBLANK(Nomen.complète!H1713),"",Nomen.complète!H1713)</f>
        <v/>
      </c>
      <c r="B1713" s="130">
        <f>IF(ISBLANK(Nomen.complète!I1713),"",Nomen.complète!I1713)</f>
        <v>11228</v>
      </c>
      <c r="C1713" s="18" t="str">
        <f>IF(ISBLANK(Nomen.complète!J1713),"-",Nomen.complète!J1713)</f>
        <v>Lauffohr</v>
      </c>
    </row>
    <row r="1714" spans="1:3">
      <c r="A1714" s="17">
        <f>IF(ISBLANK(Nomen.complète!H1714),"",Nomen.complète!H1714)</f>
        <v>667</v>
      </c>
      <c r="B1714" s="130">
        <f>IF(ISBLANK(Nomen.complète!I1714),"",Nomen.complète!I1714)</f>
        <v>15201</v>
      </c>
      <c r="C1714" s="18" t="str">
        <f>IF(ISBLANK(Nomen.complète!J1714),"-",Nomen.complète!J1714)</f>
        <v>Laupen</v>
      </c>
    </row>
    <row r="1715" spans="1:3">
      <c r="A1715" s="17">
        <f>IF(ISBLANK(Nomen.complète!H1715),"",Nomen.complète!H1715)</f>
        <v>2426</v>
      </c>
      <c r="B1715" s="130">
        <f>IF(ISBLANK(Nomen.complète!I1715),"",Nomen.complète!I1715)</f>
        <v>13716</v>
      </c>
      <c r="C1715" s="18" t="str">
        <f>IF(ISBLANK(Nomen.complète!J1715),"-",Nomen.complète!J1715)</f>
        <v>Laupersdorf</v>
      </c>
    </row>
    <row r="1716" spans="1:3">
      <c r="A1716" s="17">
        <f>IF(ISBLANK(Nomen.complète!H1716),"",Nomen.complète!H1716)</f>
        <v>903</v>
      </c>
      <c r="B1716" s="130">
        <f>IF(ISBLANK(Nomen.complète!I1716),"",Nomen.complète!I1716)</f>
        <v>15313</v>
      </c>
      <c r="C1716" s="18" t="str">
        <f>IF(ISBLANK(Nomen.complète!J1716),"-",Nomen.complète!J1716)</f>
        <v>Lauperswil</v>
      </c>
    </row>
    <row r="1717" spans="1:3">
      <c r="A1717" s="17" t="str">
        <f>IF(ISBLANK(Nomen.complète!H1717),"",Nomen.complète!H1717)</f>
        <v/>
      </c>
      <c r="B1717" s="130">
        <f>IF(ISBLANK(Nomen.complète!I1717),"",Nomen.complète!I1717)</f>
        <v>16180</v>
      </c>
      <c r="C1717" s="18" t="str">
        <f>IF(ISBLANK(Nomen.complète!J1717),"-",Nomen.complète!J1717)</f>
        <v>Lauperswil Viertel</v>
      </c>
    </row>
    <row r="1718" spans="1:3">
      <c r="A1718" s="17">
        <f>IF(ISBLANK(Nomen.complète!H1718),"",Nomen.complète!H1718)</f>
        <v>5586</v>
      </c>
      <c r="B1718" s="130">
        <f>IF(ISBLANK(Nomen.complète!I1718),"",Nomen.complète!I1718)</f>
        <v>14649</v>
      </c>
      <c r="C1718" s="18" t="str">
        <f>IF(ISBLANK(Nomen.complète!J1718),"-",Nomen.complète!J1718)</f>
        <v>Lausanne</v>
      </c>
    </row>
    <row r="1719" spans="1:3">
      <c r="A1719" s="17">
        <f>IF(ISBLANK(Nomen.complète!H1719),"",Nomen.complète!H1719)</f>
        <v>2828</v>
      </c>
      <c r="B1719" s="130">
        <f>IF(ISBLANK(Nomen.complète!I1719),"",Nomen.complète!I1719)</f>
        <v>13773</v>
      </c>
      <c r="C1719" s="18" t="str">
        <f>IF(ISBLANK(Nomen.complète!J1719),"-",Nomen.complète!J1719)</f>
        <v>Lausen</v>
      </c>
    </row>
    <row r="1720" spans="1:3">
      <c r="A1720" s="17">
        <f>IF(ISBLANK(Nomen.complète!H1720),"",Nomen.complète!H1720)</f>
        <v>584</v>
      </c>
      <c r="B1720" s="130">
        <f>IF(ISBLANK(Nomen.complète!I1720),"",Nomen.complète!I1720)</f>
        <v>15156</v>
      </c>
      <c r="C1720" s="18" t="str">
        <f>IF(ISBLANK(Nomen.complète!J1720),"-",Nomen.complète!J1720)</f>
        <v>Lauterbrunnen</v>
      </c>
    </row>
    <row r="1721" spans="1:3">
      <c r="A1721" s="17">
        <f>IF(ISBLANK(Nomen.complète!H1721),"",Nomen.complète!H1721)</f>
        <v>2889</v>
      </c>
      <c r="B1721" s="130">
        <f>IF(ISBLANK(Nomen.complète!I1721),"",Nomen.complète!I1721)</f>
        <v>13817</v>
      </c>
      <c r="C1721" s="18" t="str">
        <f>IF(ISBLANK(Nomen.complète!J1721),"-",Nomen.complète!J1721)</f>
        <v>Lauwil</v>
      </c>
    </row>
    <row r="1722" spans="1:3">
      <c r="A1722" s="17">
        <f>IF(ISBLANK(Nomen.complète!H1722),"",Nomen.complète!H1722)</f>
        <v>5112</v>
      </c>
      <c r="B1722" s="130">
        <f>IF(ISBLANK(Nomen.complète!I1722),"",Nomen.complète!I1722)</f>
        <v>16588</v>
      </c>
      <c r="C1722" s="18" t="str">
        <f>IF(ISBLANK(Nomen.complète!J1722),"-",Nomen.complète!J1722)</f>
        <v>Lavertezzo</v>
      </c>
    </row>
    <row r="1723" spans="1:3">
      <c r="A1723" s="17" t="str">
        <f>IF(ISBLANK(Nomen.complète!H1723),"",Nomen.complète!H1723)</f>
        <v/>
      </c>
      <c r="B1723" s="130">
        <f>IF(ISBLANK(Nomen.complète!I1723),"",Nomen.complète!I1723)</f>
        <v>16151</v>
      </c>
      <c r="C1723" s="18" t="str">
        <f>IF(ISBLANK(Nomen.complète!J1723),"-",Nomen.complète!J1723)</f>
        <v>Lavey</v>
      </c>
    </row>
    <row r="1724" spans="1:3">
      <c r="A1724" s="17">
        <f>IF(ISBLANK(Nomen.complète!H1724),"",Nomen.complète!H1724)</f>
        <v>5406</v>
      </c>
      <c r="B1724" s="130">
        <f>IF(ISBLANK(Nomen.complète!I1724),"",Nomen.complète!I1724)</f>
        <v>14645</v>
      </c>
      <c r="C1724" s="18" t="str">
        <f>IF(ISBLANK(Nomen.complète!J1724),"-",Nomen.complète!J1724)</f>
        <v>Lavey-Morcles</v>
      </c>
    </row>
    <row r="1725" spans="1:3">
      <c r="A1725" s="17">
        <f>IF(ISBLANK(Nomen.complète!H1725),"",Nomen.complète!H1725)</f>
        <v>5637</v>
      </c>
      <c r="B1725" s="130">
        <f>IF(ISBLANK(Nomen.complète!I1725),"",Nomen.complète!I1725)</f>
        <v>14650</v>
      </c>
      <c r="C1725" s="18" t="str">
        <f>IF(ISBLANK(Nomen.complète!J1725),"-",Nomen.complète!J1725)</f>
        <v>Lavigny</v>
      </c>
    </row>
    <row r="1726" spans="1:3">
      <c r="A1726" s="17" t="str">
        <f>IF(ISBLANK(Nomen.complète!H1726),"",Nomen.complète!H1726)</f>
        <v/>
      </c>
      <c r="B1726" s="130">
        <f>IF(ISBLANK(Nomen.complète!I1726),"",Nomen.complète!I1726)</f>
        <v>10147</v>
      </c>
      <c r="C1726" s="18" t="str">
        <f>IF(ISBLANK(Nomen.complète!J1726),"-",Nomen.complète!J1726)</f>
        <v>Lavin</v>
      </c>
    </row>
    <row r="1727" spans="1:3">
      <c r="A1727" s="17">
        <f>IF(ISBLANK(Nomen.complète!H1727),"",Nomen.complète!H1727)</f>
        <v>5323</v>
      </c>
      <c r="B1727" s="130">
        <f>IF(ISBLANK(Nomen.complète!I1727),"",Nomen.complète!I1727)</f>
        <v>14497</v>
      </c>
      <c r="C1727" s="18" t="str">
        <f>IF(ISBLANK(Nomen.complète!J1727),"-",Nomen.complète!J1727)</f>
        <v>Lavizzara</v>
      </c>
    </row>
    <row r="1728" spans="1:3">
      <c r="A1728" s="17">
        <f>IF(ISBLANK(Nomen.complète!H1728),"",Nomen.complète!H1728)</f>
        <v>6061</v>
      </c>
      <c r="B1728" s="130">
        <f>IF(ISBLANK(Nomen.complète!I1728),"",Nomen.complète!I1728)</f>
        <v>12609</v>
      </c>
      <c r="C1728" s="18" t="str">
        <f>IF(ISBLANK(Nomen.complète!J1728),"-",Nomen.complète!J1728)</f>
        <v>Lax</v>
      </c>
    </row>
    <row r="1729" spans="1:3">
      <c r="A1729" s="17" t="str">
        <f>IF(ISBLANK(Nomen.complète!H1729),"",Nomen.complète!H1729)</f>
        <v/>
      </c>
      <c r="B1729" s="130">
        <f>IF(ISBLANK(Nomen.complète!I1729),"",Nomen.complète!I1729)</f>
        <v>13216</v>
      </c>
      <c r="C1729" s="18" t="str">
        <f>IF(ISBLANK(Nomen.complète!J1729),"-",Nomen.complète!J1729)</f>
        <v>Le Bry</v>
      </c>
    </row>
    <row r="1730" spans="1:3">
      <c r="A1730" s="17" t="str">
        <f>IF(ISBLANK(Nomen.complète!H1730),"",Nomen.complète!H1730)</f>
        <v/>
      </c>
      <c r="B1730" s="130">
        <f>IF(ISBLANK(Nomen.complète!I1730),"",Nomen.complète!I1730)</f>
        <v>10953</v>
      </c>
      <c r="C1730" s="18" t="str">
        <f>IF(ISBLANK(Nomen.complète!J1730),"-",Nomen.complète!J1730)</f>
        <v>Le Bémont (BE)</v>
      </c>
    </row>
    <row r="1731" spans="1:3">
      <c r="A1731" s="17">
        <f>IF(ISBLANK(Nomen.complète!H1731),"",Nomen.complète!H1731)</f>
        <v>6741</v>
      </c>
      <c r="B1731" s="130">
        <f>IF(ISBLANK(Nomen.complète!I1731),"",Nomen.complète!I1731)</f>
        <v>13299</v>
      </c>
      <c r="C1731" s="18" t="str">
        <f>IF(ISBLANK(Nomen.complète!J1731),"-",Nomen.complète!J1731)</f>
        <v>Le Bémont (JU)</v>
      </c>
    </row>
    <row r="1732" spans="1:3">
      <c r="A1732" s="17">
        <f>IF(ISBLANK(Nomen.complète!H1732),"",Nomen.complète!H1732)</f>
        <v>6434</v>
      </c>
      <c r="B1732" s="130">
        <f>IF(ISBLANK(Nomen.complète!I1732),"",Nomen.complète!I1732)</f>
        <v>16101</v>
      </c>
      <c r="C1732" s="18" t="str">
        <f>IF(ISBLANK(Nomen.complète!J1732),"-",Nomen.complète!J1732)</f>
        <v>Le Cerneux-Péquignot</v>
      </c>
    </row>
    <row r="1733" spans="1:3">
      <c r="A1733" s="17">
        <f>IF(ISBLANK(Nomen.complète!H1733),"",Nomen.complète!H1733)</f>
        <v>5872</v>
      </c>
      <c r="B1733" s="130">
        <f>IF(ISBLANK(Nomen.complète!I1733),"",Nomen.complète!I1733)</f>
        <v>14646</v>
      </c>
      <c r="C1733" s="18" t="str">
        <f>IF(ISBLANK(Nomen.complète!J1733),"-",Nomen.complète!J1733)</f>
        <v>Le Chenit</v>
      </c>
    </row>
    <row r="1734" spans="1:3">
      <c r="A1734" s="17">
        <f>IF(ISBLANK(Nomen.complète!H1734),"",Nomen.complète!H1734)</f>
        <v>2067</v>
      </c>
      <c r="B1734" s="130">
        <f>IF(ISBLANK(Nomen.complète!I1734),"",Nomen.complète!I1734)</f>
        <v>12611</v>
      </c>
      <c r="C1734" s="18" t="str">
        <f>IF(ISBLANK(Nomen.complète!J1734),"-",Nomen.complète!J1734)</f>
        <v>Le Châtelard</v>
      </c>
    </row>
    <row r="1735" spans="1:3">
      <c r="A1735" s="17" t="str">
        <f>IF(ISBLANK(Nomen.complète!H1735),"",Nomen.complète!H1735)</f>
        <v/>
      </c>
      <c r="B1735" s="130">
        <f>IF(ISBLANK(Nomen.complète!I1735),"",Nomen.complète!I1735)</f>
        <v>16552</v>
      </c>
      <c r="C1735" s="18" t="str">
        <f>IF(ISBLANK(Nomen.complète!J1735),"-",Nomen.complète!J1735)</f>
        <v>Le Châtelard-Montreux</v>
      </c>
    </row>
    <row r="1736" spans="1:3">
      <c r="A1736" s="17" t="str">
        <f>IF(ISBLANK(Nomen.complète!H1736),"",Nomen.complète!H1736)</f>
        <v/>
      </c>
      <c r="B1736" s="130">
        <f>IF(ISBLANK(Nomen.complète!I1736),"",Nomen.complète!I1736)</f>
        <v>12613</v>
      </c>
      <c r="C1736" s="18" t="str">
        <f>IF(ISBLANK(Nomen.complète!J1736),"-",Nomen.complète!J1736)</f>
        <v>Le Crêt</v>
      </c>
    </row>
    <row r="1737" spans="1:3">
      <c r="A1737" s="17">
        <f>IF(ISBLANK(Nomen.complète!H1737),"",Nomen.complète!H1737)</f>
        <v>2337</v>
      </c>
      <c r="B1737" s="130">
        <f>IF(ISBLANK(Nomen.complète!I1737),"",Nomen.complète!I1737)</f>
        <v>14482</v>
      </c>
      <c r="C1737" s="18" t="str">
        <f>IF(ISBLANK(Nomen.complète!J1737),"-",Nomen.complète!J1737)</f>
        <v>Le Flon</v>
      </c>
    </row>
    <row r="1738" spans="1:3">
      <c r="A1738" s="17" t="str">
        <f>IF(ISBLANK(Nomen.complète!H1738),"",Nomen.complète!H1738)</f>
        <v/>
      </c>
      <c r="B1738" s="130">
        <f>IF(ISBLANK(Nomen.complète!I1738),"",Nomen.complète!I1738)</f>
        <v>14372</v>
      </c>
      <c r="C1738" s="18" t="str">
        <f>IF(ISBLANK(Nomen.complète!J1738),"-",Nomen.complète!J1738)</f>
        <v>Le Glèbe</v>
      </c>
    </row>
    <row r="1739" spans="1:3">
      <c r="A1739" s="17">
        <f>IF(ISBLANK(Nomen.complète!H1739),"",Nomen.complète!H1739)</f>
        <v>6623</v>
      </c>
      <c r="B1739" s="130">
        <f>IF(ISBLANK(Nomen.complète!I1739),"",Nomen.complète!I1739)</f>
        <v>12606</v>
      </c>
      <c r="C1739" s="18" t="str">
        <f>IF(ISBLANK(Nomen.complète!J1739),"-",Nomen.complète!J1739)</f>
        <v>Le Grand-Saconnex</v>
      </c>
    </row>
    <row r="1740" spans="1:3">
      <c r="A1740" s="17">
        <f>IF(ISBLANK(Nomen.complète!H1740),"",Nomen.complète!H1740)</f>
        <v>6455</v>
      </c>
      <c r="B1740" s="130">
        <f>IF(ISBLANK(Nomen.complète!I1740),"",Nomen.complète!I1740)</f>
        <v>16109</v>
      </c>
      <c r="C1740" s="18" t="str">
        <f>IF(ISBLANK(Nomen.complète!J1740),"-",Nomen.complète!J1740)</f>
        <v>Le Landeron</v>
      </c>
    </row>
    <row r="1741" spans="1:3">
      <c r="A1741" s="17">
        <f>IF(ISBLANK(Nomen.complète!H1741),"",Nomen.complète!H1741)</f>
        <v>5873</v>
      </c>
      <c r="B1741" s="130">
        <f>IF(ISBLANK(Nomen.complète!I1741),"",Nomen.complète!I1741)</f>
        <v>14648</v>
      </c>
      <c r="C1741" s="18" t="str">
        <f>IF(ISBLANK(Nomen.complète!J1741),"-",Nomen.complète!J1741)</f>
        <v>Le Lieu</v>
      </c>
    </row>
    <row r="1742" spans="1:3">
      <c r="A1742" s="17">
        <f>IF(ISBLANK(Nomen.complète!H1742),"",Nomen.complète!H1742)</f>
        <v>6436</v>
      </c>
      <c r="B1742" s="130">
        <f>IF(ISBLANK(Nomen.complète!I1742),"",Nomen.complète!I1742)</f>
        <v>16605</v>
      </c>
      <c r="C1742" s="18" t="str">
        <f>IF(ISBLANK(Nomen.complète!J1742),"-",Nomen.complète!J1742)</f>
        <v>Le Locle</v>
      </c>
    </row>
    <row r="1743" spans="1:3">
      <c r="A1743" s="17">
        <f>IF(ISBLANK(Nomen.complète!H1743),"",Nomen.complète!H1743)</f>
        <v>5587</v>
      </c>
      <c r="B1743" s="130">
        <f>IF(ISBLANK(Nomen.complète!I1743),"",Nomen.complète!I1743)</f>
        <v>14647</v>
      </c>
      <c r="C1743" s="18" t="str">
        <f>IF(ISBLANK(Nomen.complète!J1743),"-",Nomen.complète!J1743)</f>
        <v>Le Mont-sur-Lausanne</v>
      </c>
    </row>
    <row r="1744" spans="1:3">
      <c r="A1744" s="17">
        <f>IF(ISBLANK(Nomen.complète!H1744),"",Nomen.complète!H1744)</f>
        <v>2220</v>
      </c>
      <c r="B1744" s="130">
        <f>IF(ISBLANK(Nomen.complète!I1744),"",Nomen.complète!I1744)</f>
        <v>14369</v>
      </c>
      <c r="C1744" s="18" t="str">
        <f>IF(ISBLANK(Nomen.complète!J1744),"-",Nomen.complète!J1744)</f>
        <v>Le Mouret</v>
      </c>
    </row>
    <row r="1745" spans="1:3">
      <c r="A1745" s="17">
        <f>IF(ISBLANK(Nomen.complète!H1745),"",Nomen.complète!H1745)</f>
        <v>6754</v>
      </c>
      <c r="B1745" s="130">
        <f>IF(ISBLANK(Nomen.complète!I1745),"",Nomen.complète!I1745)</f>
        <v>13312</v>
      </c>
      <c r="C1745" s="18" t="str">
        <f>IF(ISBLANK(Nomen.complète!J1745),"-",Nomen.complète!J1745)</f>
        <v>Le Noirmont</v>
      </c>
    </row>
    <row r="1746" spans="1:3">
      <c r="A1746" s="17" t="str">
        <f>IF(ISBLANK(Nomen.complète!H1746),"",Nomen.complète!H1746)</f>
        <v/>
      </c>
      <c r="B1746" s="130">
        <f>IF(ISBLANK(Nomen.complète!I1746),"",Nomen.complète!I1746)</f>
        <v>16447</v>
      </c>
      <c r="C1746" s="18" t="str">
        <f>IF(ISBLANK(Nomen.complète!J1746),"-",Nomen.complète!J1746)</f>
        <v>Le Petit-Saconnex</v>
      </c>
    </row>
    <row r="1747" spans="1:3">
      <c r="A1747" s="17" t="str">
        <f>IF(ISBLANK(Nomen.complète!H1747),"",Nomen.complète!H1747)</f>
        <v/>
      </c>
      <c r="B1747" s="130">
        <f>IF(ISBLANK(Nomen.complète!I1747),"",Nomen.complète!I1747)</f>
        <v>10967</v>
      </c>
      <c r="C1747" s="18" t="str">
        <f>IF(ISBLANK(Nomen.complète!J1747),"-",Nomen.complète!J1747)</f>
        <v>Le Peuchapatte</v>
      </c>
    </row>
    <row r="1748" spans="1:3">
      <c r="A1748" s="17">
        <f>IF(ISBLANK(Nomen.complète!H1748),"",Nomen.complète!H1748)</f>
        <v>2145</v>
      </c>
      <c r="B1748" s="130">
        <f>IF(ISBLANK(Nomen.complète!I1748),"",Nomen.complète!I1748)</f>
        <v>12618</v>
      </c>
      <c r="C1748" s="18" t="str">
        <f>IF(ISBLANK(Nomen.complète!J1748),"-",Nomen.complète!J1748)</f>
        <v>Le Pâquier (FR)</v>
      </c>
    </row>
    <row r="1749" spans="1:3">
      <c r="A1749" s="17" t="str">
        <f>IF(ISBLANK(Nomen.complète!H1749),"",Nomen.complète!H1749)</f>
        <v/>
      </c>
      <c r="B1749" s="130">
        <f>IF(ISBLANK(Nomen.complète!I1749),"",Nomen.complète!I1749)</f>
        <v>12619</v>
      </c>
      <c r="C1749" s="18" t="str">
        <f>IF(ISBLANK(Nomen.complète!J1749),"-",Nomen.complète!J1749)</f>
        <v>Le Pâquier (NE)</v>
      </c>
    </row>
    <row r="1750" spans="1:3">
      <c r="A1750" s="17" t="str">
        <f>IF(ISBLANK(Nomen.complète!H1750),"",Nomen.complète!H1750)</f>
        <v/>
      </c>
      <c r="B1750" s="130">
        <f>IF(ISBLANK(Nomen.complète!I1750),"",Nomen.complète!I1750)</f>
        <v>11344</v>
      </c>
      <c r="C1750" s="18" t="str">
        <f>IF(ISBLANK(Nomen.complète!J1750),"-",Nomen.complète!J1750)</f>
        <v>Le Saulgy</v>
      </c>
    </row>
    <row r="1751" spans="1:3">
      <c r="A1751" s="17">
        <f>IF(ISBLANK(Nomen.complète!H1751),"",Nomen.complète!H1751)</f>
        <v>5731</v>
      </c>
      <c r="B1751" s="130">
        <f>IF(ISBLANK(Nomen.complète!I1751),"",Nomen.complète!I1751)</f>
        <v>14639</v>
      </c>
      <c r="C1751" s="18" t="str">
        <f>IF(ISBLANK(Nomen.complète!J1751),"-",Nomen.complète!J1751)</f>
        <v>Le Vaud</v>
      </c>
    </row>
    <row r="1752" spans="1:3">
      <c r="A1752" s="17" t="str">
        <f>IF(ISBLANK(Nomen.complète!H1752),"",Nomen.complète!H1752)</f>
        <v/>
      </c>
      <c r="B1752" s="130">
        <f>IF(ISBLANK(Nomen.complète!I1752),"",Nomen.complète!I1752)</f>
        <v>10171</v>
      </c>
      <c r="C1752" s="18" t="str">
        <f>IF(ISBLANK(Nomen.complète!J1752),"-",Nomen.complète!J1752)</f>
        <v>Leggia</v>
      </c>
    </row>
    <row r="1753" spans="1:3">
      <c r="A1753" s="17">
        <f>IF(ISBLANK(Nomen.complète!H1753),"",Nomen.complète!H1753)</f>
        <v>4311</v>
      </c>
      <c r="B1753" s="130">
        <f>IF(ISBLANK(Nomen.complète!I1753),"",Nomen.complète!I1753)</f>
        <v>12694</v>
      </c>
      <c r="C1753" s="18" t="str">
        <f>IF(ISBLANK(Nomen.complète!J1753),"-",Nomen.complète!J1753)</f>
        <v>Leibstadt</v>
      </c>
    </row>
    <row r="1754" spans="1:3">
      <c r="A1754" s="17">
        <f>IF(ISBLANK(Nomen.complète!H1754),"",Nomen.complète!H1754)</f>
        <v>4137</v>
      </c>
      <c r="B1754" s="130">
        <f>IF(ISBLANK(Nomen.complète!I1754),"",Nomen.complète!I1754)</f>
        <v>12783</v>
      </c>
      <c r="C1754" s="18" t="str">
        <f>IF(ISBLANK(Nomen.complète!J1754),"-",Nomen.complète!J1754)</f>
        <v>Leimbach (AG)</v>
      </c>
    </row>
    <row r="1755" spans="1:3">
      <c r="A1755" s="17" t="str">
        <f>IF(ISBLANK(Nomen.complète!H1755),"",Nomen.complète!H1755)</f>
        <v/>
      </c>
      <c r="B1755" s="130">
        <f>IF(ISBLANK(Nomen.complète!I1755),"",Nomen.complète!I1755)</f>
        <v>12784</v>
      </c>
      <c r="C1755" s="18" t="str">
        <f>IF(ISBLANK(Nomen.complète!J1755),"-",Nomen.complète!J1755)</f>
        <v>Leimbach (TG)</v>
      </c>
    </row>
    <row r="1756" spans="1:3">
      <c r="A1756" s="17" t="str">
        <f>IF(ISBLANK(Nomen.complète!H1756),"",Nomen.complète!H1756)</f>
        <v/>
      </c>
      <c r="B1756" s="130">
        <f>IF(ISBLANK(Nomen.complète!I1756),"",Nomen.complète!I1756)</f>
        <v>12785</v>
      </c>
      <c r="C1756" s="18" t="str">
        <f>IF(ISBLANK(Nomen.complète!J1756),"-",Nomen.complète!J1756)</f>
        <v>Leimiswil</v>
      </c>
    </row>
    <row r="1757" spans="1:3">
      <c r="A1757" s="17">
        <f>IF(ISBLANK(Nomen.complète!H1757),"",Nomen.complète!H1757)</f>
        <v>585</v>
      </c>
      <c r="B1757" s="130">
        <f>IF(ISBLANK(Nomen.complète!I1757),"",Nomen.complète!I1757)</f>
        <v>15157</v>
      </c>
      <c r="C1757" s="18" t="str">
        <f>IF(ISBLANK(Nomen.complète!J1757),"-",Nomen.complète!J1757)</f>
        <v>Leissigen</v>
      </c>
    </row>
    <row r="1758" spans="1:3">
      <c r="A1758" s="17">
        <f>IF(ISBLANK(Nomen.complète!H1758),"",Nomen.complète!H1758)</f>
        <v>5395</v>
      </c>
      <c r="B1758" s="130">
        <f>IF(ISBLANK(Nomen.complète!I1758),"",Nomen.complète!I1758)</f>
        <v>16666</v>
      </c>
      <c r="C1758" s="18" t="str">
        <f>IF(ISBLANK(Nomen.complète!J1758),"-",Nomen.complète!J1758)</f>
        <v>Lema</v>
      </c>
    </row>
    <row r="1759" spans="1:3">
      <c r="A1759" s="17">
        <f>IF(ISBLANK(Nomen.complète!H1759),"",Nomen.complète!H1759)</f>
        <v>4312</v>
      </c>
      <c r="B1759" s="130">
        <f>IF(ISBLANK(Nomen.complète!I1759),"",Nomen.complète!I1759)</f>
        <v>12786</v>
      </c>
      <c r="C1759" s="18" t="str">
        <f>IF(ISBLANK(Nomen.complète!J1759),"-",Nomen.complète!J1759)</f>
        <v>Lengnau (AG)</v>
      </c>
    </row>
    <row r="1760" spans="1:3">
      <c r="A1760" s="17">
        <f>IF(ISBLANK(Nomen.complète!H1760),"",Nomen.complète!H1760)</f>
        <v>387</v>
      </c>
      <c r="B1760" s="130">
        <f>IF(ISBLANK(Nomen.complète!I1760),"",Nomen.complète!I1760)</f>
        <v>15050</v>
      </c>
      <c r="C1760" s="18" t="str">
        <f>IF(ISBLANK(Nomen.complète!J1760),"-",Nomen.complète!J1760)</f>
        <v>Lengnau (BE)</v>
      </c>
    </row>
    <row r="1761" spans="1:3">
      <c r="A1761" s="17">
        <f>IF(ISBLANK(Nomen.complète!H1761),"",Nomen.complète!H1761)</f>
        <v>4683</v>
      </c>
      <c r="B1761" s="130">
        <f>IF(ISBLANK(Nomen.complète!I1761),"",Nomen.complète!I1761)</f>
        <v>15460</v>
      </c>
      <c r="C1761" s="18" t="str">
        <f>IF(ISBLANK(Nomen.complète!J1761),"-",Nomen.complète!J1761)</f>
        <v>Lengwil</v>
      </c>
    </row>
    <row r="1762" spans="1:3">
      <c r="A1762" s="17">
        <f>IF(ISBLANK(Nomen.complète!H1762),"",Nomen.complète!H1762)</f>
        <v>792</v>
      </c>
      <c r="B1762" s="130">
        <f>IF(ISBLANK(Nomen.complète!I1762),"",Nomen.complète!I1762)</f>
        <v>15276</v>
      </c>
      <c r="C1762" s="18" t="str">
        <f>IF(ISBLANK(Nomen.complète!J1762),"-",Nomen.complète!J1762)</f>
        <v>Lenk</v>
      </c>
    </row>
    <row r="1763" spans="1:3">
      <c r="A1763" s="17">
        <f>IF(ISBLANK(Nomen.complète!H1763),"",Nomen.complète!H1763)</f>
        <v>6240</v>
      </c>
      <c r="B1763" s="130">
        <f>IF(ISBLANK(Nomen.complète!I1763),"",Nomen.complète!I1763)</f>
        <v>12797</v>
      </c>
      <c r="C1763" s="18" t="str">
        <f>IF(ISBLANK(Nomen.complète!J1763),"-",Nomen.complète!J1763)</f>
        <v>Lens</v>
      </c>
    </row>
    <row r="1764" spans="1:3">
      <c r="A1764" s="17" t="str">
        <f>IF(ISBLANK(Nomen.complète!H1764),"",Nomen.complète!H1764)</f>
        <v/>
      </c>
      <c r="B1764" s="130">
        <f>IF(ISBLANK(Nomen.complète!I1764),"",Nomen.complète!I1764)</f>
        <v>12789</v>
      </c>
      <c r="C1764" s="18" t="str">
        <f>IF(ISBLANK(Nomen.complète!J1764),"-",Nomen.complète!J1764)</f>
        <v>Lentigny</v>
      </c>
    </row>
    <row r="1765" spans="1:3">
      <c r="A1765" s="17" t="str">
        <f>IF(ISBLANK(Nomen.complète!H1765),"",Nomen.complète!H1765)</f>
        <v/>
      </c>
      <c r="B1765" s="130">
        <f>IF(ISBLANK(Nomen.complète!I1765),"",Nomen.complète!I1765)</f>
        <v>16509</v>
      </c>
      <c r="C1765" s="18" t="str">
        <f>IF(ISBLANK(Nomen.complète!J1765),"-",Nomen.complète!J1765)</f>
        <v>Lenz</v>
      </c>
    </row>
    <row r="1766" spans="1:3">
      <c r="A1766" s="17">
        <f>IF(ISBLANK(Nomen.complète!H1766),"",Nomen.complète!H1766)</f>
        <v>4201</v>
      </c>
      <c r="B1766" s="130">
        <f>IF(ISBLANK(Nomen.complète!I1766),"",Nomen.complète!I1766)</f>
        <v>12782</v>
      </c>
      <c r="C1766" s="18" t="str">
        <f>IF(ISBLANK(Nomen.complète!J1766),"-",Nomen.complète!J1766)</f>
        <v>Lenzburg</v>
      </c>
    </row>
    <row r="1767" spans="1:3">
      <c r="A1767" s="17" t="str">
        <f>IF(ISBLANK(Nomen.complète!H1767),"",Nomen.complète!H1767)</f>
        <v/>
      </c>
      <c r="B1767" s="130">
        <f>IF(ISBLANK(Nomen.complète!I1767),"",Nomen.complète!I1767)</f>
        <v>12791</v>
      </c>
      <c r="C1767" s="18" t="str">
        <f>IF(ISBLANK(Nomen.complète!J1767),"-",Nomen.complète!J1767)</f>
        <v>Leontica</v>
      </c>
    </row>
    <row r="1768" spans="1:3">
      <c r="A1768" s="17" t="str">
        <f>IF(ISBLANK(Nomen.complète!H1768),"",Nomen.complète!H1768)</f>
        <v/>
      </c>
      <c r="B1768" s="130">
        <f>IF(ISBLANK(Nomen.complète!I1768),"",Nomen.complète!I1768)</f>
        <v>13202</v>
      </c>
      <c r="C1768" s="18" t="str">
        <f>IF(ISBLANK(Nomen.complète!J1768),"-",Nomen.complète!J1768)</f>
        <v>Les Agettes</v>
      </c>
    </row>
    <row r="1769" spans="1:3">
      <c r="A1769" s="17" t="str">
        <f>IF(ISBLANK(Nomen.complète!H1769),"",Nomen.complète!H1769)</f>
        <v/>
      </c>
      <c r="B1769" s="130">
        <f>IF(ISBLANK(Nomen.complète!I1769),"",Nomen.complète!I1769)</f>
        <v>12792</v>
      </c>
      <c r="C1769" s="18" t="str">
        <f>IF(ISBLANK(Nomen.complète!J1769),"-",Nomen.complète!J1769)</f>
        <v>Les Bayards</v>
      </c>
    </row>
    <row r="1770" spans="1:3">
      <c r="A1770" s="17">
        <f>IF(ISBLANK(Nomen.complète!H1770),"",Nomen.complète!H1770)</f>
        <v>6742</v>
      </c>
      <c r="B1770" s="130">
        <f>IF(ISBLANK(Nomen.complète!I1770),"",Nomen.complète!I1770)</f>
        <v>13300</v>
      </c>
      <c r="C1770" s="18" t="str">
        <f>IF(ISBLANK(Nomen.complète!J1770),"-",Nomen.complète!J1770)</f>
        <v>Les Bois</v>
      </c>
    </row>
    <row r="1771" spans="1:3">
      <c r="A1771" s="17" t="str">
        <f>IF(ISBLANK(Nomen.complète!H1771),"",Nomen.complète!H1771)</f>
        <v/>
      </c>
      <c r="B1771" s="130">
        <f>IF(ISBLANK(Nomen.complète!I1771),"",Nomen.complète!I1771)</f>
        <v>12793</v>
      </c>
      <c r="C1771" s="18" t="str">
        <f>IF(ISBLANK(Nomen.complète!J1771),"-",Nomen.complète!J1771)</f>
        <v>Les Brenets</v>
      </c>
    </row>
    <row r="1772" spans="1:3">
      <c r="A1772" s="17">
        <f>IF(ISBLANK(Nomen.complète!H1772),"",Nomen.complète!H1772)</f>
        <v>6743</v>
      </c>
      <c r="B1772" s="130">
        <f>IF(ISBLANK(Nomen.complète!I1772),"",Nomen.complète!I1772)</f>
        <v>16624</v>
      </c>
      <c r="C1772" s="18" t="str">
        <f>IF(ISBLANK(Nomen.complète!J1772),"-",Nomen.complète!J1772)</f>
        <v>Les Breuleux</v>
      </c>
    </row>
    <row r="1773" spans="1:3">
      <c r="A1773" s="17">
        <f>IF(ISBLANK(Nomen.complète!H1773),"",Nomen.complète!H1773)</f>
        <v>5750</v>
      </c>
      <c r="B1773" s="130">
        <f>IF(ISBLANK(Nomen.complète!I1773),"",Nomen.complète!I1773)</f>
        <v>14627</v>
      </c>
      <c r="C1773" s="18" t="str">
        <f>IF(ISBLANK(Nomen.complète!J1773),"-",Nomen.complète!J1773)</f>
        <v>Les Clées</v>
      </c>
    </row>
    <row r="1774" spans="1:3">
      <c r="A1774" s="17" t="str">
        <f>IF(ISBLANK(Nomen.complète!H1774),"",Nomen.complète!H1774)</f>
        <v/>
      </c>
      <c r="B1774" s="130">
        <f>IF(ISBLANK(Nomen.complète!I1774),"",Nomen.complète!I1774)</f>
        <v>12795</v>
      </c>
      <c r="C1774" s="18" t="str">
        <f>IF(ISBLANK(Nomen.complète!J1774),"-",Nomen.complète!J1774)</f>
        <v>Les Cullayes</v>
      </c>
    </row>
    <row r="1775" spans="1:3">
      <c r="A1775" s="17" t="str">
        <f>IF(ISBLANK(Nomen.complète!H1775),"",Nomen.complète!H1775)</f>
        <v/>
      </c>
      <c r="B1775" s="130">
        <f>IF(ISBLANK(Nomen.complète!I1775),"",Nomen.complète!I1775)</f>
        <v>12796</v>
      </c>
      <c r="C1775" s="18" t="str">
        <f>IF(ISBLANK(Nomen.complète!J1775),"-",Nomen.complète!J1775)</f>
        <v>Les Ecasseys</v>
      </c>
    </row>
    <row r="1776" spans="1:3">
      <c r="A1776" s="17">
        <f>IF(ISBLANK(Nomen.complète!H1776),"",Nomen.complète!H1776)</f>
        <v>6745</v>
      </c>
      <c r="B1776" s="130">
        <f>IF(ISBLANK(Nomen.complète!I1776),"",Nomen.complète!I1776)</f>
        <v>13303</v>
      </c>
      <c r="C1776" s="18" t="str">
        <f>IF(ISBLANK(Nomen.complète!J1776),"-",Nomen.complète!J1776)</f>
        <v>Les Enfers</v>
      </c>
    </row>
    <row r="1777" spans="1:3">
      <c r="A1777" s="17" t="str">
        <f>IF(ISBLANK(Nomen.complète!H1777),"",Nomen.complète!H1777)</f>
        <v/>
      </c>
      <c r="B1777" s="130">
        <f>IF(ISBLANK(Nomen.complète!I1777),"",Nomen.complète!I1777)</f>
        <v>16323</v>
      </c>
      <c r="C1777" s="18" t="str">
        <f>IF(ISBLANK(Nomen.complète!J1777),"-",Nomen.complète!J1777)</f>
        <v>Les Eplatures</v>
      </c>
    </row>
    <row r="1778" spans="1:3">
      <c r="A1778" s="17" t="str">
        <f>IF(ISBLANK(Nomen.complète!H1778),"",Nomen.complète!H1778)</f>
        <v/>
      </c>
      <c r="B1778" s="130">
        <f>IF(ISBLANK(Nomen.complète!I1778),"",Nomen.complète!I1778)</f>
        <v>12774</v>
      </c>
      <c r="C1778" s="18" t="str">
        <f>IF(ISBLANK(Nomen.complète!J1778),"-",Nomen.complète!J1778)</f>
        <v>Les Friques</v>
      </c>
    </row>
    <row r="1779" spans="1:3">
      <c r="A1779" s="17" t="str">
        <f>IF(ISBLANK(Nomen.complète!H1779),"",Nomen.complète!H1779)</f>
        <v/>
      </c>
      <c r="B1779" s="130">
        <f>IF(ISBLANK(Nomen.complète!I1779),"",Nomen.complète!I1779)</f>
        <v>12772</v>
      </c>
      <c r="C1779" s="18" t="str">
        <f>IF(ISBLANK(Nomen.complète!J1779),"-",Nomen.complète!J1779)</f>
        <v>Les Geneveys-sur-Coffrane</v>
      </c>
    </row>
    <row r="1780" spans="1:3">
      <c r="A1780" s="17" t="str">
        <f>IF(ISBLANK(Nomen.complète!H1780),"",Nomen.complète!H1780)</f>
        <v/>
      </c>
      <c r="B1780" s="130">
        <f>IF(ISBLANK(Nomen.complète!I1780),"",Nomen.complète!I1780)</f>
        <v>10960</v>
      </c>
      <c r="C1780" s="18" t="str">
        <f>IF(ISBLANK(Nomen.complète!J1780),"-",Nomen.complète!J1780)</f>
        <v>Les Genevez (BE)</v>
      </c>
    </row>
    <row r="1781" spans="1:3">
      <c r="A1781" s="17">
        <f>IF(ISBLANK(Nomen.complète!H1781),"",Nomen.complète!H1781)</f>
        <v>6748</v>
      </c>
      <c r="B1781" s="130">
        <f>IF(ISBLANK(Nomen.complète!I1781),"",Nomen.complète!I1781)</f>
        <v>13306</v>
      </c>
      <c r="C1781" s="18" t="str">
        <f>IF(ISBLANK(Nomen.complète!J1781),"-",Nomen.complète!J1781)</f>
        <v>Les Genevez (JU)</v>
      </c>
    </row>
    <row r="1782" spans="1:3">
      <c r="A1782" s="17" t="str">
        <f>IF(ISBLANK(Nomen.complète!H1782),"",Nomen.complète!H1782)</f>
        <v/>
      </c>
      <c r="B1782" s="130">
        <f>IF(ISBLANK(Nomen.complète!I1782),"",Nomen.complète!I1782)</f>
        <v>11361</v>
      </c>
      <c r="C1782" s="18" t="str">
        <f>IF(ISBLANK(Nomen.complète!J1782),"-",Nomen.complète!J1782)</f>
        <v>Les Glânes</v>
      </c>
    </row>
    <row r="1783" spans="1:3">
      <c r="A1783" s="17" t="str">
        <f>IF(ISBLANK(Nomen.complète!H1783),"",Nomen.complète!H1783)</f>
        <v/>
      </c>
      <c r="B1783" s="130">
        <f>IF(ISBLANK(Nomen.complète!I1783),"",Nomen.complète!I1783)</f>
        <v>12788</v>
      </c>
      <c r="C1783" s="18" t="str">
        <f>IF(ISBLANK(Nomen.complète!J1783),"-",Nomen.complète!J1783)</f>
        <v>Les Hauts-Geneveys</v>
      </c>
    </row>
    <row r="1784" spans="1:3">
      <c r="A1784" s="17">
        <f>IF(ISBLANK(Nomen.complète!H1784),"",Nomen.complète!H1784)</f>
        <v>2050</v>
      </c>
      <c r="B1784" s="130">
        <f>IF(ISBLANK(Nomen.complète!I1784),"",Nomen.complète!I1784)</f>
        <v>14474</v>
      </c>
      <c r="C1784" s="18" t="str">
        <f>IF(ISBLANK(Nomen.complète!J1784),"-",Nomen.complète!J1784)</f>
        <v>Les Montets</v>
      </c>
    </row>
    <row r="1785" spans="1:3">
      <c r="A1785" s="17" t="str">
        <f>IF(ISBLANK(Nomen.complète!H1785),"",Nomen.complète!H1785)</f>
        <v/>
      </c>
      <c r="B1785" s="130">
        <f>IF(ISBLANK(Nomen.complète!I1785),"",Nomen.complète!I1785)</f>
        <v>16551</v>
      </c>
      <c r="C1785" s="18" t="str">
        <f>IF(ISBLANK(Nomen.complète!J1785),"-",Nomen.complète!J1785)</f>
        <v>Les Planches</v>
      </c>
    </row>
    <row r="1786" spans="1:3">
      <c r="A1786" s="17">
        <f>IF(ISBLANK(Nomen.complète!H1786),"",Nomen.complète!H1786)</f>
        <v>6422</v>
      </c>
      <c r="B1786" s="130">
        <f>IF(ISBLANK(Nomen.complète!I1786),"",Nomen.complète!I1786)</f>
        <v>16096</v>
      </c>
      <c r="C1786" s="18" t="str">
        <f>IF(ISBLANK(Nomen.complète!J1786),"-",Nomen.complète!J1786)</f>
        <v>Les Planchettes</v>
      </c>
    </row>
    <row r="1787" spans="1:3">
      <c r="A1787" s="17" t="str">
        <f>IF(ISBLANK(Nomen.complète!H1787),"",Nomen.complète!H1787)</f>
        <v/>
      </c>
      <c r="B1787" s="130">
        <f>IF(ISBLANK(Nomen.complète!I1787),"",Nomen.complète!I1787)</f>
        <v>10968</v>
      </c>
      <c r="C1787" s="18" t="str">
        <f>IF(ISBLANK(Nomen.complète!J1787),"-",Nomen.complète!J1787)</f>
        <v>Les Pommerats</v>
      </c>
    </row>
    <row r="1788" spans="1:3">
      <c r="A1788" s="17">
        <f>IF(ISBLANK(Nomen.complète!H1788),"",Nomen.complète!H1788)</f>
        <v>6437</v>
      </c>
      <c r="B1788" s="130">
        <f>IF(ISBLANK(Nomen.complète!I1788),"",Nomen.complète!I1788)</f>
        <v>16104</v>
      </c>
      <c r="C1788" s="18" t="str">
        <f>IF(ISBLANK(Nomen.complète!J1788),"-",Nomen.complète!J1788)</f>
        <v>Les Ponts-de-Martel</v>
      </c>
    </row>
    <row r="1789" spans="1:3">
      <c r="A1789" s="17" t="str">
        <f>IF(ISBLANK(Nomen.complète!H1789),"",Nomen.complète!H1789)</f>
        <v/>
      </c>
      <c r="B1789" s="130">
        <f>IF(ISBLANK(Nomen.complète!I1789),"",Nomen.complète!I1789)</f>
        <v>12770</v>
      </c>
      <c r="C1789" s="18" t="str">
        <f>IF(ISBLANK(Nomen.complète!J1789),"-",Nomen.complète!J1789)</f>
        <v>Les Tavernes</v>
      </c>
    </row>
    <row r="1790" spans="1:3">
      <c r="A1790" s="17" t="str">
        <f>IF(ISBLANK(Nomen.complète!H1790),"",Nomen.complète!H1790)</f>
        <v/>
      </c>
      <c r="B1790" s="130">
        <f>IF(ISBLANK(Nomen.complète!I1790),"",Nomen.complète!I1790)</f>
        <v>12771</v>
      </c>
      <c r="C1790" s="18" t="str">
        <f>IF(ISBLANK(Nomen.complète!J1790),"-",Nomen.complète!J1790)</f>
        <v>Les Thioleyres</v>
      </c>
    </row>
    <row r="1791" spans="1:3">
      <c r="A1791" s="17">
        <f>IF(ISBLANK(Nomen.complète!H1791),"",Nomen.complète!H1791)</f>
        <v>6511</v>
      </c>
      <c r="B1791" s="130">
        <f>IF(ISBLANK(Nomen.complète!I1791),"",Nomen.complète!I1791)</f>
        <v>16117</v>
      </c>
      <c r="C1791" s="18" t="str">
        <f>IF(ISBLANK(Nomen.complète!J1791),"-",Nomen.complète!J1791)</f>
        <v>Les Verrières</v>
      </c>
    </row>
    <row r="1792" spans="1:3">
      <c r="A1792" s="17" t="str">
        <f>IF(ISBLANK(Nomen.complète!H1792),"",Nomen.complète!H1792)</f>
        <v/>
      </c>
      <c r="B1792" s="130">
        <f>IF(ISBLANK(Nomen.complète!I1792),"",Nomen.complète!I1792)</f>
        <v>12773</v>
      </c>
      <c r="C1792" s="18" t="str">
        <f>IF(ISBLANK(Nomen.complète!J1792),"-",Nomen.complète!J1792)</f>
        <v>Lessoc</v>
      </c>
    </row>
    <row r="1793" spans="1:3">
      <c r="A1793" s="17" t="str">
        <f>IF(ISBLANK(Nomen.complète!H1793),"",Nomen.complète!H1793)</f>
        <v/>
      </c>
      <c r="B1793" s="130">
        <f>IF(ISBLANK(Nomen.complète!I1793),"",Nomen.complète!I1793)</f>
        <v>12766</v>
      </c>
      <c r="C1793" s="18" t="str">
        <f>IF(ISBLANK(Nomen.complète!J1793),"-",Nomen.complète!J1793)</f>
        <v>Leuggelbach</v>
      </c>
    </row>
    <row r="1794" spans="1:3">
      <c r="A1794" s="17">
        <f>IF(ISBLANK(Nomen.complète!H1794),"",Nomen.complète!H1794)</f>
        <v>4313</v>
      </c>
      <c r="B1794" s="130">
        <f>IF(ISBLANK(Nomen.complète!I1794),"",Nomen.complète!I1794)</f>
        <v>12775</v>
      </c>
      <c r="C1794" s="18" t="str">
        <f>IF(ISBLANK(Nomen.complète!J1794),"-",Nomen.complète!J1794)</f>
        <v>Leuggern</v>
      </c>
    </row>
    <row r="1795" spans="1:3">
      <c r="A1795" s="17">
        <f>IF(ISBLANK(Nomen.complète!H1795),"",Nomen.complète!H1795)</f>
        <v>6110</v>
      </c>
      <c r="B1795" s="130">
        <f>IF(ISBLANK(Nomen.complète!I1795),"",Nomen.complète!I1795)</f>
        <v>15618</v>
      </c>
      <c r="C1795" s="18" t="str">
        <f>IF(ISBLANK(Nomen.complète!J1795),"-",Nomen.complète!J1795)</f>
        <v>Leuk</v>
      </c>
    </row>
    <row r="1796" spans="1:3">
      <c r="A1796" s="17">
        <f>IF(ISBLANK(Nomen.complète!H1796),"",Nomen.complète!H1796)</f>
        <v>6111</v>
      </c>
      <c r="B1796" s="130">
        <f>IF(ISBLANK(Nomen.complète!I1796),"",Nomen.complète!I1796)</f>
        <v>12777</v>
      </c>
      <c r="C1796" s="18" t="str">
        <f>IF(ISBLANK(Nomen.complète!J1796),"-",Nomen.complète!J1796)</f>
        <v>Leukerbad</v>
      </c>
    </row>
    <row r="1797" spans="1:3">
      <c r="A1797" s="17">
        <f>IF(ISBLANK(Nomen.complète!H1797),"",Nomen.complète!H1797)</f>
        <v>4138</v>
      </c>
      <c r="B1797" s="130">
        <f>IF(ISBLANK(Nomen.complète!I1797),"",Nomen.complète!I1797)</f>
        <v>12778</v>
      </c>
      <c r="C1797" s="18" t="str">
        <f>IF(ISBLANK(Nomen.complète!J1797),"-",Nomen.complète!J1797)</f>
        <v>Leutwil</v>
      </c>
    </row>
    <row r="1798" spans="1:3">
      <c r="A1798" s="17">
        <f>IF(ISBLANK(Nomen.complète!H1798),"",Nomen.complète!H1798)</f>
        <v>388</v>
      </c>
      <c r="B1798" s="130">
        <f>IF(ISBLANK(Nomen.complète!I1798),"",Nomen.complète!I1798)</f>
        <v>15051</v>
      </c>
      <c r="C1798" s="18" t="str">
        <f>IF(ISBLANK(Nomen.complète!J1798),"-",Nomen.complète!J1798)</f>
        <v>Leuzigen</v>
      </c>
    </row>
    <row r="1799" spans="1:3">
      <c r="A1799" s="17">
        <f>IF(ISBLANK(Nomen.complète!H1799),"",Nomen.complète!H1799)</f>
        <v>5407</v>
      </c>
      <c r="B1799" s="130">
        <f>IF(ISBLANK(Nomen.complète!I1799),"",Nomen.complète!I1799)</f>
        <v>14625</v>
      </c>
      <c r="C1799" s="18" t="str">
        <f>IF(ISBLANK(Nomen.complète!J1799),"-",Nomen.complète!J1799)</f>
        <v>Leysin</v>
      </c>
    </row>
    <row r="1800" spans="1:3">
      <c r="A1800" s="17">
        <f>IF(ISBLANK(Nomen.complète!H1800),"",Nomen.complète!H1800)</f>
        <v>6135</v>
      </c>
      <c r="B1800" s="130">
        <f>IF(ISBLANK(Nomen.complète!I1800),"",Nomen.complète!I1800)</f>
        <v>12767</v>
      </c>
      <c r="C1800" s="18" t="str">
        <f>IF(ISBLANK(Nomen.complète!J1800),"-",Nomen.complète!J1800)</f>
        <v>Leytron</v>
      </c>
    </row>
    <row r="1801" spans="1:3">
      <c r="A1801" s="17">
        <f>IF(ISBLANK(Nomen.complète!H1801),"",Nomen.complète!H1801)</f>
        <v>3374</v>
      </c>
      <c r="B1801" s="130">
        <f>IF(ISBLANK(Nomen.complète!I1801),"",Nomen.complète!I1801)</f>
        <v>14443</v>
      </c>
      <c r="C1801" s="18" t="str">
        <f>IF(ISBLANK(Nomen.complète!J1801),"-",Nomen.complète!J1801)</f>
        <v>Lichtensteig</v>
      </c>
    </row>
    <row r="1802" spans="1:3">
      <c r="A1802" s="17">
        <f>IF(ISBLANK(Nomen.complète!H1802),"",Nomen.complète!H1802)</f>
        <v>6033</v>
      </c>
      <c r="B1802" s="130">
        <f>IF(ISBLANK(Nomen.complète!I1802),"",Nomen.complète!I1802)</f>
        <v>12790</v>
      </c>
      <c r="C1802" s="18" t="str">
        <f>IF(ISBLANK(Nomen.complète!J1802),"-",Nomen.complète!J1802)</f>
        <v>Liddes</v>
      </c>
    </row>
    <row r="1803" spans="1:3">
      <c r="A1803" s="17" t="str">
        <f>IF(ISBLANK(Nomen.complète!H1803),"",Nomen.complète!H1803)</f>
        <v/>
      </c>
      <c r="B1803" s="130">
        <f>IF(ISBLANK(Nomen.complète!I1803),"",Nomen.complète!I1803)</f>
        <v>12815</v>
      </c>
      <c r="C1803" s="18" t="str">
        <f>IF(ISBLANK(Nomen.complète!J1803),"-",Nomen.complète!J1803)</f>
        <v>Liebistorf</v>
      </c>
    </row>
    <row r="1804" spans="1:3">
      <c r="A1804" s="17">
        <f>IF(ISBLANK(Nomen.complète!H1804),"",Nomen.complète!H1804)</f>
        <v>2890</v>
      </c>
      <c r="B1804" s="130">
        <f>IF(ISBLANK(Nomen.complète!I1804),"",Nomen.complète!I1804)</f>
        <v>13818</v>
      </c>
      <c r="C1804" s="18" t="str">
        <f>IF(ISBLANK(Nomen.complète!J1804),"-",Nomen.complète!J1804)</f>
        <v>Liedertswil</v>
      </c>
    </row>
    <row r="1805" spans="1:3">
      <c r="A1805" s="17" t="str">
        <f>IF(ISBLANK(Nomen.complète!H1805),"",Nomen.complète!H1805)</f>
        <v/>
      </c>
      <c r="B1805" s="130">
        <f>IF(ISBLANK(Nomen.complète!I1805),"",Nomen.complète!I1805)</f>
        <v>12816</v>
      </c>
      <c r="C1805" s="18" t="str">
        <f>IF(ISBLANK(Nomen.complète!J1805),"-",Nomen.complète!J1805)</f>
        <v>Lieffrens</v>
      </c>
    </row>
    <row r="1806" spans="1:3">
      <c r="A1806" s="17" t="str">
        <f>IF(ISBLANK(Nomen.complète!H1806),"",Nomen.complète!H1806)</f>
        <v/>
      </c>
      <c r="B1806" s="130">
        <f>IF(ISBLANK(Nomen.complète!I1806),"",Nomen.complète!I1806)</f>
        <v>12817</v>
      </c>
      <c r="C1806" s="18" t="str">
        <f>IF(ISBLANK(Nomen.complète!J1806),"-",Nomen.complète!J1806)</f>
        <v>Lieli</v>
      </c>
    </row>
    <row r="1807" spans="1:3">
      <c r="A1807" s="17">
        <f>IF(ISBLANK(Nomen.complète!H1807),"",Nomen.complète!H1807)</f>
        <v>2788</v>
      </c>
      <c r="B1807" s="130">
        <f>IF(ISBLANK(Nomen.complète!I1807),"",Nomen.complète!I1807)</f>
        <v>13846</v>
      </c>
      <c r="C1807" s="18" t="str">
        <f>IF(ISBLANK(Nomen.complète!J1807),"-",Nomen.complète!J1807)</f>
        <v>Liesberg</v>
      </c>
    </row>
    <row r="1808" spans="1:3">
      <c r="A1808" s="17">
        <f>IF(ISBLANK(Nomen.complète!H1808),"",Nomen.complète!H1808)</f>
        <v>2829</v>
      </c>
      <c r="B1808" s="130">
        <f>IF(ISBLANK(Nomen.complète!I1808),"",Nomen.complète!I1808)</f>
        <v>13774</v>
      </c>
      <c r="C1808" s="18" t="str">
        <f>IF(ISBLANK(Nomen.complète!J1808),"-",Nomen.complète!J1808)</f>
        <v>Liestal</v>
      </c>
    </row>
    <row r="1809" spans="1:3">
      <c r="A1809" s="17">
        <f>IF(ISBLANK(Nomen.complète!H1809),"",Nomen.complète!H1809)</f>
        <v>740</v>
      </c>
      <c r="B1809" s="130">
        <f>IF(ISBLANK(Nomen.complète!I1809),"",Nomen.complète!I1809)</f>
        <v>15246</v>
      </c>
      <c r="C1809" s="18" t="str">
        <f>IF(ISBLANK(Nomen.complète!J1809),"-",Nomen.complète!J1809)</f>
        <v>Ligerz</v>
      </c>
    </row>
    <row r="1810" spans="1:3">
      <c r="A1810" s="17">
        <f>IF(ISBLANK(Nomen.complète!H1810),"",Nomen.complète!H1810)</f>
        <v>5755</v>
      </c>
      <c r="B1810" s="130">
        <f>IF(ISBLANK(Nomen.complète!I1810),"",Nomen.complète!I1810)</f>
        <v>14621</v>
      </c>
      <c r="C1810" s="18" t="str">
        <f>IF(ISBLANK(Nomen.complète!J1810),"-",Nomen.complète!J1810)</f>
        <v>Lignerolle</v>
      </c>
    </row>
    <row r="1811" spans="1:3">
      <c r="A1811" s="17">
        <f>IF(ISBLANK(Nomen.complète!H1811),"",Nomen.complète!H1811)</f>
        <v>6456</v>
      </c>
      <c r="B1811" s="130">
        <f>IF(ISBLANK(Nomen.complète!I1811),"",Nomen.complète!I1811)</f>
        <v>16110</v>
      </c>
      <c r="C1811" s="18" t="str">
        <f>IF(ISBLANK(Nomen.complète!J1811),"-",Nomen.complète!J1811)</f>
        <v>Lignières</v>
      </c>
    </row>
    <row r="1812" spans="1:3">
      <c r="A1812" s="17" t="str">
        <f>IF(ISBLANK(Nomen.complète!H1812),"",Nomen.complète!H1812)</f>
        <v/>
      </c>
      <c r="B1812" s="130">
        <f>IF(ISBLANK(Nomen.complète!I1812),"",Nomen.complète!I1812)</f>
        <v>12829</v>
      </c>
      <c r="C1812" s="18" t="str">
        <f>IF(ISBLANK(Nomen.complète!J1812),"-",Nomen.complète!J1812)</f>
        <v>Ligornetto</v>
      </c>
    </row>
    <row r="1813" spans="1:3">
      <c r="A1813" s="17" t="str">
        <f>IF(ISBLANK(Nomen.complète!H1813),"",Nomen.complète!H1813)</f>
        <v/>
      </c>
      <c r="B1813" s="130">
        <f>IF(ISBLANK(Nomen.complète!I1813),"",Nomen.complète!I1813)</f>
        <v>10489</v>
      </c>
      <c r="C1813" s="18" t="str">
        <f>IF(ISBLANK(Nomen.complète!J1813),"-",Nomen.complète!J1813)</f>
        <v>Limpach</v>
      </c>
    </row>
    <row r="1814" spans="1:3">
      <c r="A1814" s="17">
        <f>IF(ISBLANK(Nomen.complète!H1814),"",Nomen.complète!H1814)</f>
        <v>176</v>
      </c>
      <c r="B1814" s="130">
        <f>IF(ISBLANK(Nomen.complète!I1814),"",Nomen.complète!I1814)</f>
        <v>12821</v>
      </c>
      <c r="C1814" s="18" t="str">
        <f>IF(ISBLANK(Nomen.complète!J1814),"-",Nomen.complète!J1814)</f>
        <v>Lindau</v>
      </c>
    </row>
    <row r="1815" spans="1:3">
      <c r="A1815" s="17">
        <f>IF(ISBLANK(Nomen.complète!H1815),"",Nomen.complète!H1815)</f>
        <v>614</v>
      </c>
      <c r="B1815" s="130">
        <f>IF(ISBLANK(Nomen.complète!I1815),"",Nomen.complète!I1815)</f>
        <v>15179</v>
      </c>
      <c r="C1815" s="18" t="str">
        <f>IF(ISBLANK(Nomen.complète!J1815),"-",Nomen.complète!J1815)</f>
        <v>Linden</v>
      </c>
    </row>
    <row r="1816" spans="1:3">
      <c r="A1816" s="17">
        <f>IF(ISBLANK(Nomen.complète!H1816),"",Nomen.complète!H1816)</f>
        <v>5315</v>
      </c>
      <c r="B1816" s="130">
        <f>IF(ISBLANK(Nomen.complète!I1816),"",Nomen.complète!I1816)</f>
        <v>12814</v>
      </c>
      <c r="C1816" s="18" t="str">
        <f>IF(ISBLANK(Nomen.complète!J1816),"-",Nomen.complète!J1816)</f>
        <v>Linescio</v>
      </c>
    </row>
    <row r="1817" spans="1:3">
      <c r="A1817" s="17" t="str">
        <f>IF(ISBLANK(Nomen.complète!H1817),"",Nomen.complète!H1817)</f>
        <v/>
      </c>
      <c r="B1817" s="130">
        <f>IF(ISBLANK(Nomen.complète!I1817),"",Nomen.complète!I1817)</f>
        <v>12823</v>
      </c>
      <c r="C1817" s="18" t="str">
        <f>IF(ISBLANK(Nomen.complète!J1817),"-",Nomen.complète!J1817)</f>
        <v>Linn</v>
      </c>
    </row>
    <row r="1818" spans="1:3">
      <c r="A1818" s="17" t="str">
        <f>IF(ISBLANK(Nomen.complète!H1818),"",Nomen.complète!H1818)</f>
        <v/>
      </c>
      <c r="B1818" s="130">
        <f>IF(ISBLANK(Nomen.complète!I1818),"",Nomen.complète!I1818)</f>
        <v>12824</v>
      </c>
      <c r="C1818" s="18" t="str">
        <f>IF(ISBLANK(Nomen.complète!J1818),"-",Nomen.complète!J1818)</f>
        <v>Linthal</v>
      </c>
    </row>
    <row r="1819" spans="1:3">
      <c r="A1819" s="17" t="str">
        <f>IF(ISBLANK(Nomen.complète!H1819),"",Nomen.complète!H1819)</f>
        <v/>
      </c>
      <c r="B1819" s="130">
        <f>IF(ISBLANK(Nomen.complète!I1819),"",Nomen.complète!I1819)</f>
        <v>12825</v>
      </c>
      <c r="C1819" s="18" t="str">
        <f>IF(ISBLANK(Nomen.complète!J1819),"-",Nomen.complète!J1819)</f>
        <v>Lipperswil</v>
      </c>
    </row>
    <row r="1820" spans="1:3">
      <c r="A1820" s="17" t="str">
        <f>IF(ISBLANK(Nomen.complète!H1820),"",Nomen.complète!H1820)</f>
        <v/>
      </c>
      <c r="B1820" s="130">
        <f>IF(ISBLANK(Nomen.complète!I1820),"",Nomen.complète!I1820)</f>
        <v>12826</v>
      </c>
      <c r="C1820" s="18" t="str">
        <f>IF(ISBLANK(Nomen.complète!J1820),"-",Nomen.complète!J1820)</f>
        <v>Lippoldswilen</v>
      </c>
    </row>
    <row r="1821" spans="1:3">
      <c r="A1821" s="17" t="str">
        <f>IF(ISBLANK(Nomen.complète!H1821),"",Nomen.complète!H1821)</f>
        <v/>
      </c>
      <c r="B1821" s="130">
        <f>IF(ISBLANK(Nomen.complète!I1821),"",Nomen.complète!I1821)</f>
        <v>12827</v>
      </c>
      <c r="C1821" s="18" t="str">
        <f>IF(ISBLANK(Nomen.complète!J1821),"-",Nomen.complète!J1821)</f>
        <v>Littau</v>
      </c>
    </row>
    <row r="1822" spans="1:3">
      <c r="A1822" s="17">
        <f>IF(ISBLANK(Nomen.complète!H1822),"",Nomen.complète!H1822)</f>
        <v>5113</v>
      </c>
      <c r="B1822" s="130">
        <f>IF(ISBLANK(Nomen.complète!I1822),"",Nomen.complète!I1822)</f>
        <v>12828</v>
      </c>
      <c r="C1822" s="18" t="str">
        <f>IF(ISBLANK(Nomen.complète!J1822),"-",Nomen.complète!J1822)</f>
        <v>Locarno</v>
      </c>
    </row>
    <row r="1823" spans="1:3">
      <c r="A1823" s="17" t="str">
        <f>IF(ISBLANK(Nomen.complète!H1823),"",Nomen.complète!H1823)</f>
        <v/>
      </c>
      <c r="B1823" s="130">
        <f>IF(ISBLANK(Nomen.complète!I1823),"",Nomen.complète!I1823)</f>
        <v>12806</v>
      </c>
      <c r="C1823" s="18" t="str">
        <f>IF(ISBLANK(Nomen.complète!J1823),"-",Nomen.complète!J1823)</f>
        <v>Loco</v>
      </c>
    </row>
    <row r="1824" spans="1:3">
      <c r="A1824" s="17" t="str">
        <f>IF(ISBLANK(Nomen.complète!H1824),"",Nomen.complète!H1824)</f>
        <v/>
      </c>
      <c r="B1824" s="130">
        <f>IF(ISBLANK(Nomen.complète!I1824),"",Nomen.complète!I1824)</f>
        <v>12804</v>
      </c>
      <c r="C1824" s="18" t="str">
        <f>IF(ISBLANK(Nomen.complète!J1824),"-",Nomen.complète!J1824)</f>
        <v>Lodano</v>
      </c>
    </row>
    <row r="1825" spans="1:3">
      <c r="A1825" s="17" t="str">
        <f>IF(ISBLANK(Nomen.complète!H1825),"",Nomen.complète!H1825)</f>
        <v/>
      </c>
      <c r="B1825" s="130">
        <f>IF(ISBLANK(Nomen.complète!I1825),"",Nomen.complète!I1825)</f>
        <v>12820</v>
      </c>
      <c r="C1825" s="18" t="str">
        <f>IF(ISBLANK(Nomen.complète!J1825),"-",Nomen.complète!J1825)</f>
        <v>Lodrino</v>
      </c>
    </row>
    <row r="1826" spans="1:3">
      <c r="A1826" s="17" t="str">
        <f>IF(ISBLANK(Nomen.complète!H1826),"",Nomen.complète!H1826)</f>
        <v/>
      </c>
      <c r="B1826" s="130">
        <f>IF(ISBLANK(Nomen.complète!I1826),"",Nomen.complète!I1826)</f>
        <v>10222</v>
      </c>
      <c r="C1826" s="18" t="str">
        <f>IF(ISBLANK(Nomen.complète!J1826),"-",Nomen.complète!J1826)</f>
        <v>Lohn (GR)</v>
      </c>
    </row>
    <row r="1827" spans="1:3">
      <c r="A1827" s="17">
        <f>IF(ISBLANK(Nomen.complète!H1827),"",Nomen.complète!H1827)</f>
        <v>2917</v>
      </c>
      <c r="B1827" s="130">
        <f>IF(ISBLANK(Nomen.complète!I1827),"",Nomen.complète!I1827)</f>
        <v>12800</v>
      </c>
      <c r="C1827" s="18" t="str">
        <f>IF(ISBLANK(Nomen.complète!J1827),"-",Nomen.complète!J1827)</f>
        <v>Lohn (SH)</v>
      </c>
    </row>
    <row r="1828" spans="1:3">
      <c r="A1828" s="17" t="str">
        <f>IF(ISBLANK(Nomen.complète!H1828),"",Nomen.complète!H1828)</f>
        <v/>
      </c>
      <c r="B1828" s="130">
        <f>IF(ISBLANK(Nomen.complète!I1828),"",Nomen.complète!I1828)</f>
        <v>11312</v>
      </c>
      <c r="C1828" s="18" t="str">
        <f>IF(ISBLANK(Nomen.complète!J1828),"-",Nomen.complète!J1828)</f>
        <v>Lohn (SO)</v>
      </c>
    </row>
    <row r="1829" spans="1:3">
      <c r="A1829" s="17">
        <f>IF(ISBLANK(Nomen.complète!H1829),"",Nomen.complète!H1829)</f>
        <v>2526</v>
      </c>
      <c r="B1829" s="130">
        <f>IF(ISBLANK(Nomen.complète!I1829),"",Nomen.complète!I1829)</f>
        <v>13752</v>
      </c>
      <c r="C1829" s="18" t="str">
        <f>IF(ISBLANK(Nomen.complète!J1829),"-",Nomen.complète!J1829)</f>
        <v>Lohn-Ammannsegg</v>
      </c>
    </row>
    <row r="1830" spans="1:3">
      <c r="A1830" s="17" t="str">
        <f>IF(ISBLANK(Nomen.complète!H1830),"",Nomen.complète!H1830)</f>
        <v/>
      </c>
      <c r="B1830" s="130">
        <f>IF(ISBLANK(Nomen.complète!I1830),"",Nomen.complète!I1830)</f>
        <v>11064</v>
      </c>
      <c r="C1830" s="18" t="str">
        <f>IF(ISBLANK(Nomen.complète!J1830),"-",Nomen.complète!J1830)</f>
        <v>Lohnstorf</v>
      </c>
    </row>
    <row r="1831" spans="1:3">
      <c r="A1831" s="17">
        <f>IF(ISBLANK(Nomen.complète!H1831),"",Nomen.complète!H1831)</f>
        <v>4741</v>
      </c>
      <c r="B1831" s="130">
        <f>IF(ISBLANK(Nomen.complète!I1831),"",Nomen.complète!I1831)</f>
        <v>15435</v>
      </c>
      <c r="C1831" s="18" t="str">
        <f>IF(ISBLANK(Nomen.complète!J1831),"-",Nomen.complète!J1831)</f>
        <v>Lommis</v>
      </c>
    </row>
    <row r="1832" spans="1:3">
      <c r="A1832" s="17">
        <f>IF(ISBLANK(Nomen.complète!H1832),"",Nomen.complète!H1832)</f>
        <v>2551</v>
      </c>
      <c r="B1832" s="130">
        <f>IF(ISBLANK(Nomen.complète!I1832),"",Nomen.complète!I1832)</f>
        <v>12803</v>
      </c>
      <c r="C1832" s="18" t="str">
        <f>IF(ISBLANK(Nomen.complète!J1832),"-",Nomen.complète!J1832)</f>
        <v>Lommiswil</v>
      </c>
    </row>
    <row r="1833" spans="1:3">
      <c r="A1833" s="17">
        <f>IF(ISBLANK(Nomen.complète!H1833),"",Nomen.complète!H1833)</f>
        <v>5638</v>
      </c>
      <c r="B1833" s="130">
        <f>IF(ISBLANK(Nomen.complète!I1833),"",Nomen.complète!I1833)</f>
        <v>14622</v>
      </c>
      <c r="C1833" s="18" t="str">
        <f>IF(ISBLANK(Nomen.complète!J1833),"-",Nomen.complète!J1833)</f>
        <v>Lonay</v>
      </c>
    </row>
    <row r="1834" spans="1:3">
      <c r="A1834" s="17">
        <f>IF(ISBLANK(Nomen.complète!H1834),"",Nomen.complète!H1834)</f>
        <v>5429</v>
      </c>
      <c r="B1834" s="130">
        <f>IF(ISBLANK(Nomen.complète!I1834),"",Nomen.complète!I1834)</f>
        <v>14624</v>
      </c>
      <c r="C1834" s="18" t="str">
        <f>IF(ISBLANK(Nomen.complète!J1834),"-",Nomen.complète!J1834)</f>
        <v>Longirod</v>
      </c>
    </row>
    <row r="1835" spans="1:3">
      <c r="A1835" s="17" t="str">
        <f>IF(ISBLANK(Nomen.complète!H1835),"",Nomen.complète!H1835)</f>
        <v/>
      </c>
      <c r="B1835" s="130">
        <f>IF(ISBLANK(Nomen.complète!I1835),"",Nomen.complète!I1835)</f>
        <v>12798</v>
      </c>
      <c r="C1835" s="18" t="str">
        <f>IF(ISBLANK(Nomen.complète!J1835),"-",Nomen.complète!J1835)</f>
        <v>Lopagno</v>
      </c>
    </row>
    <row r="1836" spans="1:3">
      <c r="A1836" s="17">
        <f>IF(ISBLANK(Nomen.complète!H1836),"",Nomen.complète!H1836)</f>
        <v>5115</v>
      </c>
      <c r="B1836" s="130">
        <f>IF(ISBLANK(Nomen.complète!I1836),"",Nomen.complète!I1836)</f>
        <v>12807</v>
      </c>
      <c r="C1836" s="18" t="str">
        <f>IF(ISBLANK(Nomen.complète!J1836),"-",Nomen.complète!J1836)</f>
        <v>Losone</v>
      </c>
    </row>
    <row r="1837" spans="1:3">
      <c r="A1837" s="17" t="str">
        <f>IF(ISBLANK(Nomen.complète!H1837),"",Nomen.complète!H1837)</f>
        <v/>
      </c>
      <c r="B1837" s="130">
        <f>IF(ISBLANK(Nomen.complète!I1837),"",Nomen.complète!I1837)</f>
        <v>11302</v>
      </c>
      <c r="C1837" s="18" t="str">
        <f>IF(ISBLANK(Nomen.complète!J1837),"-",Nomen.complète!J1837)</f>
        <v>Lossy</v>
      </c>
    </row>
    <row r="1838" spans="1:3">
      <c r="A1838" s="17" t="str">
        <f>IF(ISBLANK(Nomen.complète!H1838),"",Nomen.complète!H1838)</f>
        <v/>
      </c>
      <c r="B1838" s="130">
        <f>IF(ISBLANK(Nomen.complète!I1838),"",Nomen.complète!I1838)</f>
        <v>13665</v>
      </c>
      <c r="C1838" s="18" t="str">
        <f>IF(ISBLANK(Nomen.complète!J1838),"-",Nomen.complète!J1838)</f>
        <v>Lossy-Formangueires</v>
      </c>
    </row>
    <row r="1839" spans="1:3">
      <c r="A1839" s="17">
        <f>IF(ISBLANK(Nomen.complète!H1839),"",Nomen.complète!H1839)</f>
        <v>3821</v>
      </c>
      <c r="B1839" s="130">
        <f>IF(ISBLANK(Nomen.complète!I1839),"",Nomen.complète!I1839)</f>
        <v>16016</v>
      </c>
      <c r="C1839" s="18" t="str">
        <f>IF(ISBLANK(Nomen.complète!J1839),"-",Nomen.complète!J1839)</f>
        <v>Lostallo</v>
      </c>
    </row>
    <row r="1840" spans="1:3">
      <c r="A1840" s="17">
        <f>IF(ISBLANK(Nomen.complète!H1840),"",Nomen.complète!H1840)</f>
        <v>2493</v>
      </c>
      <c r="B1840" s="130">
        <f>IF(ISBLANK(Nomen.complète!I1840),"",Nomen.complète!I1840)</f>
        <v>12808</v>
      </c>
      <c r="C1840" s="18" t="str">
        <f>IF(ISBLANK(Nomen.complète!J1840),"-",Nomen.complète!J1840)</f>
        <v>Lostorf</v>
      </c>
    </row>
    <row r="1841" spans="1:3">
      <c r="A1841" s="17" t="str">
        <f>IF(ISBLANK(Nomen.complète!H1841),"",Nomen.complète!H1841)</f>
        <v/>
      </c>
      <c r="B1841" s="130">
        <f>IF(ISBLANK(Nomen.complète!I1841),"",Nomen.complète!I1841)</f>
        <v>12809</v>
      </c>
      <c r="C1841" s="18" t="str">
        <f>IF(ISBLANK(Nomen.complète!J1841),"-",Nomen.complète!J1841)</f>
        <v>Lottigna</v>
      </c>
    </row>
    <row r="1842" spans="1:3">
      <c r="A1842" s="17">
        <f>IF(ISBLANK(Nomen.complète!H1842),"",Nomen.complète!H1842)</f>
        <v>331</v>
      </c>
      <c r="B1842" s="130">
        <f>IF(ISBLANK(Nomen.complète!I1842),"",Nomen.complète!I1842)</f>
        <v>15015</v>
      </c>
      <c r="C1842" s="18" t="str">
        <f>IF(ISBLANK(Nomen.complète!J1842),"-",Nomen.complète!J1842)</f>
        <v>Lotzwil</v>
      </c>
    </row>
    <row r="1843" spans="1:3">
      <c r="A1843" s="17">
        <f>IF(ISBLANK(Nomen.complète!H1843),"",Nomen.complète!H1843)</f>
        <v>5674</v>
      </c>
      <c r="B1843" s="130">
        <f>IF(ISBLANK(Nomen.complète!I1843),"",Nomen.complète!I1843)</f>
        <v>14623</v>
      </c>
      <c r="C1843" s="18" t="str">
        <f>IF(ISBLANK(Nomen.complète!J1843),"-",Nomen.complète!J1843)</f>
        <v>Lovatens</v>
      </c>
    </row>
    <row r="1844" spans="1:3">
      <c r="A1844" s="17" t="str">
        <f>IF(ISBLANK(Nomen.complète!H1844),"",Nomen.complète!H1844)</f>
        <v/>
      </c>
      <c r="B1844" s="130">
        <f>IF(ISBLANK(Nomen.complète!I1844),"",Nomen.complète!I1844)</f>
        <v>12812</v>
      </c>
      <c r="C1844" s="18" t="str">
        <f>IF(ISBLANK(Nomen.complète!J1844),"-",Nomen.complète!J1844)</f>
        <v>Lovens</v>
      </c>
    </row>
    <row r="1845" spans="1:3">
      <c r="A1845" s="17">
        <f>IF(ISBLANK(Nomen.complète!H1845),"",Nomen.complète!H1845)</f>
        <v>696</v>
      </c>
      <c r="B1845" s="130">
        <f>IF(ISBLANK(Nomen.complète!I1845),"",Nomen.complète!I1845)</f>
        <v>15215</v>
      </c>
      <c r="C1845" s="18" t="str">
        <f>IF(ISBLANK(Nomen.complète!J1845),"-",Nomen.complète!J1845)</f>
        <v>Loveresse</v>
      </c>
    </row>
    <row r="1846" spans="1:3">
      <c r="A1846" s="17">
        <f>IF(ISBLANK(Nomen.complète!H1846),"",Nomen.complète!H1846)</f>
        <v>5675</v>
      </c>
      <c r="B1846" s="130">
        <f>IF(ISBLANK(Nomen.complète!I1846),"",Nomen.complète!I1846)</f>
        <v>16073</v>
      </c>
      <c r="C1846" s="18" t="str">
        <f>IF(ISBLANK(Nomen.complète!J1846),"-",Nomen.complète!J1846)</f>
        <v>Lucens</v>
      </c>
    </row>
    <row r="1847" spans="1:3">
      <c r="A1847" s="17" t="str">
        <f>IF(ISBLANK(Nomen.complète!H1847),"",Nomen.complète!H1847)</f>
        <v/>
      </c>
      <c r="B1847" s="130">
        <f>IF(ISBLANK(Nomen.complète!I1847),"",Nomen.complète!I1847)</f>
        <v>12716</v>
      </c>
      <c r="C1847" s="18" t="str">
        <f>IF(ISBLANK(Nomen.complète!J1847),"-",Nomen.complète!J1847)</f>
        <v>Luchsingen</v>
      </c>
    </row>
    <row r="1848" spans="1:3">
      <c r="A1848" s="17" t="str">
        <f>IF(ISBLANK(Nomen.complète!H1848),"",Nomen.complète!H1848)</f>
        <v/>
      </c>
      <c r="B1848" s="130">
        <f>IF(ISBLANK(Nomen.complète!I1848),"",Nomen.complète!I1848)</f>
        <v>12780</v>
      </c>
      <c r="C1848" s="18" t="str">
        <f>IF(ISBLANK(Nomen.complète!J1848),"-",Nomen.complète!J1848)</f>
        <v>Ludiano</v>
      </c>
    </row>
    <row r="1849" spans="1:3">
      <c r="A1849" s="17">
        <f>IF(ISBLANK(Nomen.complète!H1849),"",Nomen.complète!H1849)</f>
        <v>63</v>
      </c>
      <c r="B1849" s="130">
        <f>IF(ISBLANK(Nomen.complète!I1849),"",Nomen.complète!I1849)</f>
        <v>12720</v>
      </c>
      <c r="C1849" s="18" t="str">
        <f>IF(ISBLANK(Nomen.complète!J1849),"-",Nomen.complète!J1849)</f>
        <v>Lufingen</v>
      </c>
    </row>
    <row r="1850" spans="1:3">
      <c r="A1850" s="17" t="str">
        <f>IF(ISBLANK(Nomen.complète!H1850),"",Nomen.complète!H1850)</f>
        <v/>
      </c>
      <c r="B1850" s="130">
        <f>IF(ISBLANK(Nomen.complète!I1850),"",Nomen.complète!I1850)</f>
        <v>12721</v>
      </c>
      <c r="C1850" s="18" t="str">
        <f>IF(ISBLANK(Nomen.complète!J1850),"-",Nomen.complète!J1850)</f>
        <v>Lugaggia</v>
      </c>
    </row>
    <row r="1851" spans="1:3">
      <c r="A1851" s="17">
        <f>IF(ISBLANK(Nomen.complète!H1851),"",Nomen.complète!H1851)</f>
        <v>5192</v>
      </c>
      <c r="B1851" s="130">
        <f>IF(ISBLANK(Nomen.complète!I1851),"",Nomen.complète!I1851)</f>
        <v>15628</v>
      </c>
      <c r="C1851" s="18" t="str">
        <f>IF(ISBLANK(Nomen.complète!J1851),"-",Nomen.complète!J1851)</f>
        <v>Lugano</v>
      </c>
    </row>
    <row r="1852" spans="1:3">
      <c r="A1852" s="17" t="str">
        <f>IF(ISBLANK(Nomen.complète!H1852),"",Nomen.complète!H1852)</f>
        <v/>
      </c>
      <c r="B1852" s="130">
        <f>IF(ISBLANK(Nomen.complète!I1852),"",Nomen.complète!I1852)</f>
        <v>11050</v>
      </c>
      <c r="C1852" s="18" t="str">
        <f>IF(ISBLANK(Nomen.complète!J1852),"-",Nomen.complète!J1852)</f>
        <v>Lugnez</v>
      </c>
    </row>
    <row r="1853" spans="1:3">
      <c r="A1853" s="17">
        <f>IF(ISBLANK(Nomen.complète!H1853),"",Nomen.complète!H1853)</f>
        <v>5858</v>
      </c>
      <c r="B1853" s="130">
        <f>IF(ISBLANK(Nomen.complète!I1853),"",Nomen.complète!I1853)</f>
        <v>14638</v>
      </c>
      <c r="C1853" s="18" t="str">
        <f>IF(ISBLANK(Nomen.complète!J1853),"-",Nomen.complète!J1853)</f>
        <v>Luins</v>
      </c>
    </row>
    <row r="1854" spans="1:3">
      <c r="A1854" s="17">
        <f>IF(ISBLANK(Nomen.complète!H1854),"",Nomen.complète!H1854)</f>
        <v>2025</v>
      </c>
      <c r="B1854" s="130">
        <f>IF(ISBLANK(Nomen.complète!I1854),"",Nomen.complète!I1854)</f>
        <v>14526</v>
      </c>
      <c r="C1854" s="18" t="str">
        <f>IF(ISBLANK(Nomen.complète!J1854),"-",Nomen.complète!J1854)</f>
        <v>Lully (FR)</v>
      </c>
    </row>
    <row r="1855" spans="1:3">
      <c r="A1855" s="17">
        <f>IF(ISBLANK(Nomen.complète!H1855),"",Nomen.complète!H1855)</f>
        <v>5639</v>
      </c>
      <c r="B1855" s="130">
        <f>IF(ISBLANK(Nomen.complète!I1855),"",Nomen.complète!I1855)</f>
        <v>14636</v>
      </c>
      <c r="C1855" s="18" t="str">
        <f>IF(ISBLANK(Nomen.complète!J1855),"-",Nomen.complète!J1855)</f>
        <v>Lully (VD)</v>
      </c>
    </row>
    <row r="1856" spans="1:3">
      <c r="A1856" s="17" t="str">
        <f>IF(ISBLANK(Nomen.complète!H1856),"",Nomen.complète!H1856)</f>
        <v/>
      </c>
      <c r="B1856" s="130">
        <f>IF(ISBLANK(Nomen.complète!I1856),"",Nomen.complète!I1856)</f>
        <v>10034</v>
      </c>
      <c r="C1856" s="18" t="str">
        <f>IF(ISBLANK(Nomen.complète!J1856),"-",Nomen.complète!J1856)</f>
        <v>Lumbrein</v>
      </c>
    </row>
    <row r="1857" spans="1:3">
      <c r="A1857" s="17">
        <f>IF(ISBLANK(Nomen.complète!H1857),"",Nomen.complète!H1857)</f>
        <v>5010</v>
      </c>
      <c r="B1857" s="130">
        <f>IF(ISBLANK(Nomen.complète!I1857),"",Nomen.complète!I1857)</f>
        <v>12725</v>
      </c>
      <c r="C1857" s="18" t="str">
        <f>IF(ISBLANK(Nomen.complète!J1857),"-",Nomen.complète!J1857)</f>
        <v>Lumino</v>
      </c>
    </row>
    <row r="1858" spans="1:3">
      <c r="A1858" s="17">
        <f>IF(ISBLANK(Nomen.complète!H1858),"",Nomen.complète!H1858)</f>
        <v>3618</v>
      </c>
      <c r="B1858" s="130">
        <f>IF(ISBLANK(Nomen.complète!I1858),"",Nomen.complète!I1858)</f>
        <v>16058</v>
      </c>
      <c r="C1858" s="18" t="str">
        <f>IF(ISBLANK(Nomen.complète!J1858),"-",Nomen.complète!J1858)</f>
        <v>Lumnezia</v>
      </c>
    </row>
    <row r="1859" spans="1:3">
      <c r="A1859" s="17">
        <f>IF(ISBLANK(Nomen.complète!H1859),"",Nomen.complète!H1859)</f>
        <v>1405</v>
      </c>
      <c r="B1859" s="130">
        <f>IF(ISBLANK(Nomen.complète!I1859),"",Nomen.complète!I1859)</f>
        <v>12718</v>
      </c>
      <c r="C1859" s="18" t="str">
        <f>IF(ISBLANK(Nomen.complète!J1859),"-",Nomen.complète!J1859)</f>
        <v>Lungern</v>
      </c>
    </row>
    <row r="1860" spans="1:3">
      <c r="A1860" s="17">
        <f>IF(ISBLANK(Nomen.complète!H1860),"",Nomen.complète!H1860)</f>
        <v>4104</v>
      </c>
      <c r="B1860" s="130">
        <f>IF(ISBLANK(Nomen.complète!I1860),"",Nomen.complète!I1860)</f>
        <v>16087</v>
      </c>
      <c r="C1860" s="18" t="str">
        <f>IF(ISBLANK(Nomen.complète!J1860),"-",Nomen.complète!J1860)</f>
        <v>Lupfig</v>
      </c>
    </row>
    <row r="1861" spans="1:3">
      <c r="A1861" s="17">
        <f>IF(ISBLANK(Nomen.complète!H1861),"",Nomen.complète!H1861)</f>
        <v>2830</v>
      </c>
      <c r="B1861" s="130">
        <f>IF(ISBLANK(Nomen.complète!I1861),"",Nomen.complète!I1861)</f>
        <v>13775</v>
      </c>
      <c r="C1861" s="18" t="str">
        <f>IF(ISBLANK(Nomen.complète!J1861),"-",Nomen.complète!J1861)</f>
        <v>Lupsingen</v>
      </c>
    </row>
    <row r="1862" spans="1:3">
      <c r="A1862" s="17" t="str">
        <f>IF(ISBLANK(Nomen.complète!H1862),"",Nomen.complète!H1862)</f>
        <v/>
      </c>
      <c r="B1862" s="130">
        <f>IF(ISBLANK(Nomen.complète!I1862),"",Nomen.complète!I1862)</f>
        <v>12728</v>
      </c>
      <c r="C1862" s="18" t="str">
        <f>IF(ISBLANK(Nomen.complète!J1862),"-",Nomen.complète!J1862)</f>
        <v>Lurtigen</v>
      </c>
    </row>
    <row r="1863" spans="1:3">
      <c r="A1863" s="17" t="str">
        <f>IF(ISBLANK(Nomen.complète!H1863),"",Nomen.complète!H1863)</f>
        <v/>
      </c>
      <c r="B1863" s="130">
        <f>IF(ISBLANK(Nomen.complète!I1863),"",Nomen.complète!I1863)</f>
        <v>12729</v>
      </c>
      <c r="C1863" s="18" t="str">
        <f>IF(ISBLANK(Nomen.complète!J1863),"-",Nomen.complète!J1863)</f>
        <v>Lussery</v>
      </c>
    </row>
    <row r="1864" spans="1:3">
      <c r="A1864" s="17">
        <f>IF(ISBLANK(Nomen.complète!H1864),"",Nomen.complète!H1864)</f>
        <v>5487</v>
      </c>
      <c r="B1864" s="130">
        <f>IF(ISBLANK(Nomen.complète!I1864),"",Nomen.complète!I1864)</f>
        <v>14547</v>
      </c>
      <c r="C1864" s="18" t="str">
        <f>IF(ISBLANK(Nomen.complète!J1864),"-",Nomen.complète!J1864)</f>
        <v>Lussery-Villars</v>
      </c>
    </row>
    <row r="1865" spans="1:3">
      <c r="A1865" s="17" t="str">
        <f>IF(ISBLANK(Nomen.complète!H1865),"",Nomen.complète!H1865)</f>
        <v/>
      </c>
      <c r="B1865" s="130">
        <f>IF(ISBLANK(Nomen.complète!I1865),"",Nomen.complète!I1865)</f>
        <v>12731</v>
      </c>
      <c r="C1865" s="18" t="str">
        <f>IF(ISBLANK(Nomen.complète!J1865),"-",Nomen.complète!J1865)</f>
        <v>Lussy (FR)</v>
      </c>
    </row>
    <row r="1866" spans="1:3">
      <c r="A1866" s="17" t="str">
        <f>IF(ISBLANK(Nomen.complète!H1866),"",Nomen.complète!H1866)</f>
        <v/>
      </c>
      <c r="B1866" s="130">
        <f>IF(ISBLANK(Nomen.complète!I1866),"",Nomen.complète!I1866)</f>
        <v>16550</v>
      </c>
      <c r="C1866" s="18" t="str">
        <f>IF(ISBLANK(Nomen.complète!J1866),"-",Nomen.complète!J1866)</f>
        <v>Lussy (VD)</v>
      </c>
    </row>
    <row r="1867" spans="1:3">
      <c r="A1867" s="17">
        <f>IF(ISBLANK(Nomen.complète!H1867),"",Nomen.complète!H1867)</f>
        <v>5640</v>
      </c>
      <c r="B1867" s="130">
        <f>IF(ISBLANK(Nomen.complète!I1867),"",Nomen.complète!I1867)</f>
        <v>14637</v>
      </c>
      <c r="C1867" s="18" t="str">
        <f>IF(ISBLANK(Nomen.complète!J1867),"-",Nomen.complète!J1867)</f>
        <v>Lussy-sur-Morges</v>
      </c>
    </row>
    <row r="1868" spans="1:3">
      <c r="A1868" s="17" t="str">
        <f>IF(ISBLANK(Nomen.complète!H1868),"",Nomen.complète!H1868)</f>
        <v/>
      </c>
      <c r="B1868" s="130">
        <f>IF(ISBLANK(Nomen.complète!I1868),"",Nomen.complète!I1868)</f>
        <v>12710</v>
      </c>
      <c r="C1868" s="18" t="str">
        <f>IF(ISBLANK(Nomen.complète!J1868),"-",Nomen.complète!J1868)</f>
        <v>Lustdorf</v>
      </c>
    </row>
    <row r="1869" spans="1:3">
      <c r="A1869" s="17">
        <f>IF(ISBLANK(Nomen.complète!H1869),"",Nomen.complète!H1869)</f>
        <v>2527</v>
      </c>
      <c r="B1869" s="130">
        <f>IF(ISBLANK(Nomen.complète!I1869),"",Nomen.complète!I1869)</f>
        <v>13736</v>
      </c>
      <c r="C1869" s="18" t="str">
        <f>IF(ISBLANK(Nomen.complète!J1869),"-",Nomen.complète!J1869)</f>
        <v>Luterbach</v>
      </c>
    </row>
    <row r="1870" spans="1:3">
      <c r="A1870" s="17">
        <f>IF(ISBLANK(Nomen.complète!H1870),"",Nomen.complète!H1870)</f>
        <v>1135</v>
      </c>
      <c r="B1870" s="130">
        <f>IF(ISBLANK(Nomen.complète!I1870),"",Nomen.complète!I1870)</f>
        <v>15577</v>
      </c>
      <c r="C1870" s="18" t="str">
        <f>IF(ISBLANK(Nomen.complète!J1870),"-",Nomen.complète!J1870)</f>
        <v>Luthern</v>
      </c>
    </row>
    <row r="1871" spans="1:3">
      <c r="A1871" s="17">
        <f>IF(ISBLANK(Nomen.complète!H1871),"",Nomen.complète!H1871)</f>
        <v>5606</v>
      </c>
      <c r="B1871" s="130">
        <f>IF(ISBLANK(Nomen.complète!I1871),"",Nomen.complète!I1871)</f>
        <v>14640</v>
      </c>
      <c r="C1871" s="18" t="str">
        <f>IF(ISBLANK(Nomen.complète!J1871),"-",Nomen.complète!J1871)</f>
        <v>Lutry</v>
      </c>
    </row>
    <row r="1872" spans="1:3">
      <c r="A1872" s="17">
        <f>IF(ISBLANK(Nomen.complète!H1872),"",Nomen.complète!H1872)</f>
        <v>3033</v>
      </c>
      <c r="B1872" s="130">
        <f>IF(ISBLANK(Nomen.complète!I1872),"",Nomen.complète!I1872)</f>
        <v>12705</v>
      </c>
      <c r="C1872" s="18" t="str">
        <f>IF(ISBLANK(Nomen.complète!J1872),"-",Nomen.complète!J1872)</f>
        <v>Lutzenberg</v>
      </c>
    </row>
    <row r="1873" spans="1:3">
      <c r="A1873" s="17" t="str">
        <f>IF(ISBLANK(Nomen.complète!H1873),"",Nomen.complète!H1873)</f>
        <v/>
      </c>
      <c r="B1873" s="130">
        <f>IF(ISBLANK(Nomen.complète!I1873),"",Nomen.complète!I1873)</f>
        <v>10048</v>
      </c>
      <c r="C1873" s="18" t="str">
        <f>IF(ISBLANK(Nomen.complète!J1873),"-",Nomen.complète!J1873)</f>
        <v>Luven</v>
      </c>
    </row>
    <row r="1874" spans="1:3">
      <c r="A1874" s="17" t="str">
        <f>IF(ISBLANK(Nomen.complète!H1874),"",Nomen.complète!H1874)</f>
        <v/>
      </c>
      <c r="B1874" s="130">
        <f>IF(ISBLANK(Nomen.complète!I1874),"",Nomen.complète!I1874)</f>
        <v>16508</v>
      </c>
      <c r="C1874" s="18" t="str">
        <f>IF(ISBLANK(Nomen.complète!J1874),"-",Nomen.complète!J1874)</f>
        <v>Luvis</v>
      </c>
    </row>
    <row r="1875" spans="1:3">
      <c r="A1875" s="17">
        <f>IF(ISBLANK(Nomen.complète!H1875),"",Nomen.complète!H1875)</f>
        <v>3891</v>
      </c>
      <c r="B1875" s="130">
        <f>IF(ISBLANK(Nomen.complète!I1875),"",Nomen.complète!I1875)</f>
        <v>16071</v>
      </c>
      <c r="C1875" s="18" t="str">
        <f>IF(ISBLANK(Nomen.complète!J1875),"-",Nomen.complète!J1875)</f>
        <v>Luzein</v>
      </c>
    </row>
    <row r="1876" spans="1:3">
      <c r="A1876" s="17">
        <f>IF(ISBLANK(Nomen.complète!H1876),"",Nomen.complète!H1876)</f>
        <v>1061</v>
      </c>
      <c r="B1876" s="130">
        <f>IF(ISBLANK(Nomen.complète!I1876),"",Nomen.complète!I1876)</f>
        <v>15600</v>
      </c>
      <c r="C1876" s="18" t="str">
        <f>IF(ISBLANK(Nomen.complète!J1876),"-",Nomen.complète!J1876)</f>
        <v>Luzern</v>
      </c>
    </row>
    <row r="1877" spans="1:3">
      <c r="A1877" s="17">
        <f>IF(ISBLANK(Nomen.complète!H1877),"",Nomen.complète!H1877)</f>
        <v>306</v>
      </c>
      <c r="B1877" s="130">
        <f>IF(ISBLANK(Nomen.complète!I1877),"",Nomen.complète!I1877)</f>
        <v>15474</v>
      </c>
      <c r="C1877" s="18" t="str">
        <f>IF(ISBLANK(Nomen.complète!J1877),"-",Nomen.complète!J1877)</f>
        <v>Lyss</v>
      </c>
    </row>
    <row r="1878" spans="1:3">
      <c r="A1878" s="17">
        <f>IF(ISBLANK(Nomen.complète!H1878),"",Nomen.complète!H1878)</f>
        <v>415</v>
      </c>
      <c r="B1878" s="130">
        <f>IF(ISBLANK(Nomen.complète!I1878),"",Nomen.complète!I1878)</f>
        <v>15072</v>
      </c>
      <c r="C1878" s="18" t="str">
        <f>IF(ISBLANK(Nomen.complète!J1878),"-",Nomen.complète!J1878)</f>
        <v>Lyssach</v>
      </c>
    </row>
    <row r="1879" spans="1:3">
      <c r="A1879" s="17" t="str">
        <f>IF(ISBLANK(Nomen.complète!H1879),"",Nomen.complète!H1879)</f>
        <v/>
      </c>
      <c r="B1879" s="130">
        <f>IF(ISBLANK(Nomen.complète!I1879),"",Nomen.complète!I1879)</f>
        <v>11155</v>
      </c>
      <c r="C1879" s="18" t="str">
        <f>IF(ISBLANK(Nomen.complète!J1879),"-",Nomen.complète!J1879)</f>
        <v>Längenbühl</v>
      </c>
    </row>
    <row r="1880" spans="1:3">
      <c r="A1880" s="17">
        <f>IF(ISBLANK(Nomen.complète!H1880),"",Nomen.complète!H1880)</f>
        <v>2852</v>
      </c>
      <c r="B1880" s="130">
        <f>IF(ISBLANK(Nomen.complète!I1880),"",Nomen.complète!I1880)</f>
        <v>13791</v>
      </c>
      <c r="C1880" s="18" t="str">
        <f>IF(ISBLANK(Nomen.complète!J1880),"-",Nomen.complète!J1880)</f>
        <v>Läufelfingen</v>
      </c>
    </row>
    <row r="1881" spans="1:3">
      <c r="A1881" s="17" t="str">
        <f>IF(ISBLANK(Nomen.complète!H1881),"",Nomen.complète!H1881)</f>
        <v/>
      </c>
      <c r="B1881" s="130">
        <f>IF(ISBLANK(Nomen.complète!I1881),"",Nomen.complète!I1881)</f>
        <v>12591</v>
      </c>
      <c r="C1881" s="18" t="str">
        <f>IF(ISBLANK(Nomen.complète!J1881),"-",Nomen.complète!J1881)</f>
        <v>Léchelles</v>
      </c>
    </row>
    <row r="1882" spans="1:3">
      <c r="A1882" s="17">
        <f>IF(ISBLANK(Nomen.complète!H1882),"",Nomen.complète!H1882)</f>
        <v>2903</v>
      </c>
      <c r="B1882" s="130">
        <f>IF(ISBLANK(Nomen.complète!I1882),"",Nomen.complète!I1882)</f>
        <v>12801</v>
      </c>
      <c r="C1882" s="18" t="str">
        <f>IF(ISBLANK(Nomen.complète!J1882),"-",Nomen.complète!J1882)</f>
        <v>Löhningen</v>
      </c>
    </row>
    <row r="1883" spans="1:3">
      <c r="A1883" s="17" t="str">
        <f>IF(ISBLANK(Nomen.complète!H1883),"",Nomen.complète!H1883)</f>
        <v/>
      </c>
      <c r="B1883" s="130">
        <f>IF(ISBLANK(Nomen.complète!I1883),"",Nomen.complète!I1883)</f>
        <v>11323</v>
      </c>
      <c r="C1883" s="18" t="str">
        <f>IF(ISBLANK(Nomen.complète!J1883),"-",Nomen.complète!J1883)</f>
        <v>Lü</v>
      </c>
    </row>
    <row r="1884" spans="1:3">
      <c r="A1884" s="17" t="str">
        <f>IF(ISBLANK(Nomen.complète!H1884),"",Nomen.complète!H1884)</f>
        <v/>
      </c>
      <c r="B1884" s="130">
        <f>IF(ISBLANK(Nomen.complète!I1884),"",Nomen.complète!I1884)</f>
        <v>10805</v>
      </c>
      <c r="C1884" s="18" t="str">
        <f>IF(ISBLANK(Nomen.complète!J1884),"-",Nomen.complète!J1884)</f>
        <v>Lüen</v>
      </c>
    </row>
    <row r="1885" spans="1:3">
      <c r="A1885" s="17" t="str">
        <f>IF(ISBLANK(Nomen.complète!H1885),"",Nomen.complète!H1885)</f>
        <v/>
      </c>
      <c r="B1885" s="130">
        <f>IF(ISBLANK(Nomen.complète!I1885),"",Nomen.complète!I1885)</f>
        <v>16243</v>
      </c>
      <c r="C1885" s="18" t="str">
        <f>IF(ISBLANK(Nomen.complète!J1885),"-",Nomen.complète!J1885)</f>
        <v>Lüsai</v>
      </c>
    </row>
    <row r="1886" spans="1:3">
      <c r="A1886" s="17">
        <f>IF(ISBLANK(Nomen.complète!H1886),"",Nomen.complète!H1886)</f>
        <v>497</v>
      </c>
      <c r="B1886" s="130">
        <f>IF(ISBLANK(Nomen.complète!I1886),"",Nomen.complète!I1886)</f>
        <v>15106</v>
      </c>
      <c r="C1886" s="18" t="str">
        <f>IF(ISBLANK(Nomen.complète!J1886),"-",Nomen.complète!J1886)</f>
        <v>Lüscherz</v>
      </c>
    </row>
    <row r="1887" spans="1:3">
      <c r="A1887" s="17" t="str">
        <f>IF(ISBLANK(Nomen.complète!H1887),"",Nomen.complète!H1887)</f>
        <v/>
      </c>
      <c r="B1887" s="130">
        <f>IF(ISBLANK(Nomen.complète!I1887),"",Nomen.complète!I1887)</f>
        <v>12730</v>
      </c>
      <c r="C1887" s="18" t="str">
        <f>IF(ISBLANK(Nomen.complète!J1887),"-",Nomen.complète!J1887)</f>
        <v>Lüsslingen</v>
      </c>
    </row>
    <row r="1888" spans="1:3">
      <c r="A1888" s="17">
        <f>IF(ISBLANK(Nomen.complète!H1888),"",Nomen.complète!H1888)</f>
        <v>2464</v>
      </c>
      <c r="B1888" s="130">
        <f>IF(ISBLANK(Nomen.complète!I1888),"",Nomen.complète!I1888)</f>
        <v>15602</v>
      </c>
      <c r="C1888" s="18" t="str">
        <f>IF(ISBLANK(Nomen.complète!J1888),"-",Nomen.complète!J1888)</f>
        <v>Lüsslingen-Nennigkofen</v>
      </c>
    </row>
    <row r="1889" spans="1:3">
      <c r="A1889" s="17" t="str">
        <f>IF(ISBLANK(Nomen.complète!H1889),"",Nomen.complète!H1889)</f>
        <v/>
      </c>
      <c r="B1889" s="130">
        <f>IF(ISBLANK(Nomen.complète!I1889),"",Nomen.complète!I1889)</f>
        <v>11244</v>
      </c>
      <c r="C1889" s="18" t="str">
        <f>IF(ISBLANK(Nomen.complète!J1889),"-",Nomen.complète!J1889)</f>
        <v>Lüterkofen</v>
      </c>
    </row>
    <row r="1890" spans="1:3">
      <c r="A1890" s="17">
        <f>IF(ISBLANK(Nomen.complète!H1890),"",Nomen.complète!H1890)</f>
        <v>2455</v>
      </c>
      <c r="B1890" s="130">
        <f>IF(ISBLANK(Nomen.complète!I1890),"",Nomen.complète!I1890)</f>
        <v>13187</v>
      </c>
      <c r="C1890" s="18" t="str">
        <f>IF(ISBLANK(Nomen.complète!J1890),"-",Nomen.complète!J1890)</f>
        <v>Lüterkofen-Ichertswil</v>
      </c>
    </row>
    <row r="1891" spans="1:3">
      <c r="A1891" s="17" t="str">
        <f>IF(ISBLANK(Nomen.complète!H1891),"",Nomen.complète!H1891)</f>
        <v/>
      </c>
      <c r="B1891" s="130">
        <f>IF(ISBLANK(Nomen.complète!I1891),"",Nomen.complète!I1891)</f>
        <v>12708</v>
      </c>
      <c r="C1891" s="18" t="str">
        <f>IF(ISBLANK(Nomen.complète!J1891),"-",Nomen.complète!J1891)</f>
        <v>Lüterswil</v>
      </c>
    </row>
    <row r="1892" spans="1:3">
      <c r="A1892" s="17" t="str">
        <f>IF(ISBLANK(Nomen.complète!H1892),"",Nomen.complète!H1892)</f>
        <v/>
      </c>
      <c r="B1892" s="130">
        <f>IF(ISBLANK(Nomen.complète!I1892),"",Nomen.complète!I1892)</f>
        <v>14067</v>
      </c>
      <c r="C1892" s="18" t="str">
        <f>IF(ISBLANK(Nomen.complète!J1892),"-",Nomen.complète!J1892)</f>
        <v>Lüterswil-Gächliwil</v>
      </c>
    </row>
    <row r="1893" spans="1:3">
      <c r="A1893" s="17">
        <f>IF(ISBLANK(Nomen.complète!H1893),"",Nomen.complète!H1893)</f>
        <v>3393</v>
      </c>
      <c r="B1893" s="130">
        <f>IF(ISBLANK(Nomen.complète!I1893),"",Nomen.complète!I1893)</f>
        <v>14449</v>
      </c>
      <c r="C1893" s="18" t="str">
        <f>IF(ISBLANK(Nomen.complète!J1893),"-",Nomen.complète!J1893)</f>
        <v>Lütisburg</v>
      </c>
    </row>
    <row r="1894" spans="1:3">
      <c r="A1894" s="17">
        <f>IF(ISBLANK(Nomen.complète!H1894),"",Nomen.complète!H1894)</f>
        <v>586</v>
      </c>
      <c r="B1894" s="130">
        <f>IF(ISBLANK(Nomen.complète!I1894),"",Nomen.complète!I1894)</f>
        <v>15158</v>
      </c>
      <c r="C1894" s="18" t="str">
        <f>IF(ISBLANK(Nomen.complète!J1894),"-",Nomen.complète!J1894)</f>
        <v>Lütschental</v>
      </c>
    </row>
    <row r="1895" spans="1:3">
      <c r="A1895" s="17">
        <f>IF(ISBLANK(Nomen.complète!H1895),"",Nomen.complète!H1895)</f>
        <v>955</v>
      </c>
      <c r="B1895" s="130">
        <f>IF(ISBLANK(Nomen.complète!I1895),"",Nomen.complète!I1895)</f>
        <v>15350</v>
      </c>
      <c r="C1895" s="18" t="str">
        <f>IF(ISBLANK(Nomen.complète!J1895),"-",Nomen.complète!J1895)</f>
        <v>Lützelflüh</v>
      </c>
    </row>
    <row r="1896" spans="1:3">
      <c r="A1896" s="17" t="str">
        <f>IF(ISBLANK(Nomen.complète!H1896),"",Nomen.complète!H1896)</f>
        <v/>
      </c>
      <c r="B1896" s="130">
        <f>IF(ISBLANK(Nomen.complète!I1896),"",Nomen.complète!I1896)</f>
        <v>11216</v>
      </c>
      <c r="C1896" s="18" t="str">
        <f>IF(ISBLANK(Nomen.complète!J1896),"-",Nomen.complète!J1896)</f>
        <v>Macconnens</v>
      </c>
    </row>
    <row r="1897" spans="1:3">
      <c r="A1897" s="17">
        <f>IF(ISBLANK(Nomen.complète!H1897),"",Nomen.complète!H1897)</f>
        <v>332</v>
      </c>
      <c r="B1897" s="130">
        <f>IF(ISBLANK(Nomen.complète!I1897),"",Nomen.complète!I1897)</f>
        <v>15475</v>
      </c>
      <c r="C1897" s="18" t="str">
        <f>IF(ISBLANK(Nomen.complète!J1897),"-",Nomen.complète!J1897)</f>
        <v>Madiswil</v>
      </c>
    </row>
    <row r="1898" spans="1:3">
      <c r="A1898" s="17" t="str">
        <f>IF(ISBLANK(Nomen.complète!H1898),"",Nomen.complète!H1898)</f>
        <v/>
      </c>
      <c r="B1898" s="130">
        <f>IF(ISBLANK(Nomen.complète!I1898),"",Nomen.complète!I1898)</f>
        <v>16407</v>
      </c>
      <c r="C1898" s="18" t="str">
        <f>IF(ISBLANK(Nomen.complète!J1898),"-",Nomen.complète!J1898)</f>
        <v>Madretsch</v>
      </c>
    </row>
    <row r="1899" spans="1:3">
      <c r="A1899" s="17">
        <f>IF(ISBLANK(Nomen.complète!H1899),"",Nomen.complète!H1899)</f>
        <v>3783</v>
      </c>
      <c r="B1899" s="130">
        <f>IF(ISBLANK(Nomen.complète!I1899),"",Nomen.complète!I1899)</f>
        <v>16003</v>
      </c>
      <c r="C1899" s="18" t="str">
        <f>IF(ISBLANK(Nomen.complète!J1899),"-",Nomen.complète!J1899)</f>
        <v>Madulain</v>
      </c>
    </row>
    <row r="1900" spans="1:3">
      <c r="A1900" s="17" t="str">
        <f>IF(ISBLANK(Nomen.complète!H1900),"",Nomen.complète!H1900)</f>
        <v/>
      </c>
      <c r="B1900" s="130">
        <f>IF(ISBLANK(Nomen.complète!I1900),"",Nomen.complète!I1900)</f>
        <v>16507</v>
      </c>
      <c r="C1900" s="18" t="str">
        <f>IF(ISBLANK(Nomen.complète!J1900),"-",Nomen.complète!J1900)</f>
        <v>Madulein</v>
      </c>
    </row>
    <row r="1901" spans="1:3">
      <c r="A1901" s="17" t="str">
        <f>IF(ISBLANK(Nomen.complète!H1901),"",Nomen.complète!H1901)</f>
        <v/>
      </c>
      <c r="B1901" s="130">
        <f>IF(ISBLANK(Nomen.complète!I1901),"",Nomen.complète!I1901)</f>
        <v>12702</v>
      </c>
      <c r="C1901" s="18" t="str">
        <f>IF(ISBLANK(Nomen.complète!J1901),"-",Nomen.complète!J1901)</f>
        <v>Magadino</v>
      </c>
    </row>
    <row r="1902" spans="1:3">
      <c r="A1902" s="17">
        <f>IF(ISBLANK(Nomen.complète!H1902),"",Nomen.complète!H1902)</f>
        <v>4253</v>
      </c>
      <c r="B1902" s="130">
        <f>IF(ISBLANK(Nomen.complète!I1902),"",Nomen.complète!I1902)</f>
        <v>12711</v>
      </c>
      <c r="C1902" s="18" t="str">
        <f>IF(ISBLANK(Nomen.complète!J1902),"-",Nomen.complète!J1902)</f>
        <v>Magden</v>
      </c>
    </row>
    <row r="1903" spans="1:3">
      <c r="A1903" s="17" t="str">
        <f>IF(ISBLANK(Nomen.complète!H1903),"",Nomen.complète!H1903)</f>
        <v/>
      </c>
      <c r="B1903" s="130">
        <f>IF(ISBLANK(Nomen.complète!I1903),"",Nomen.complète!I1903)</f>
        <v>16337</v>
      </c>
      <c r="C1903" s="18" t="str">
        <f>IF(ISBLANK(Nomen.complète!J1903),"-",Nomen.complète!J1903)</f>
        <v>Mage</v>
      </c>
    </row>
    <row r="1904" spans="1:3">
      <c r="A1904" s="17">
        <f>IF(ISBLANK(Nomen.complète!H1904),"",Nomen.complète!H1904)</f>
        <v>5317</v>
      </c>
      <c r="B1904" s="130">
        <f>IF(ISBLANK(Nomen.complète!I1904),"",Nomen.complète!I1904)</f>
        <v>14495</v>
      </c>
      <c r="C1904" s="18" t="str">
        <f>IF(ISBLANK(Nomen.complète!J1904),"-",Nomen.complète!J1904)</f>
        <v>Maggia</v>
      </c>
    </row>
    <row r="1905" spans="1:3">
      <c r="A1905" s="17">
        <f>IF(ISBLANK(Nomen.complète!H1905),"",Nomen.complète!H1905)</f>
        <v>5193</v>
      </c>
      <c r="B1905" s="130">
        <f>IF(ISBLANK(Nomen.complète!I1905),"",Nomen.complète!I1905)</f>
        <v>12714</v>
      </c>
      <c r="C1905" s="18" t="str">
        <f>IF(ISBLANK(Nomen.complète!J1905),"-",Nomen.complète!J1905)</f>
        <v>Magliaso</v>
      </c>
    </row>
    <row r="1906" spans="1:3">
      <c r="A1906" s="17" t="str">
        <f>IF(ISBLANK(Nomen.complète!H1906),"",Nomen.complète!H1906)</f>
        <v/>
      </c>
      <c r="B1906" s="130">
        <f>IF(ISBLANK(Nomen.complète!I1906),"",Nomen.complète!I1906)</f>
        <v>12715</v>
      </c>
      <c r="C1906" s="18" t="str">
        <f>IF(ISBLANK(Nomen.complète!J1906),"-",Nomen.complète!J1906)</f>
        <v>Magnedens</v>
      </c>
    </row>
    <row r="1907" spans="1:3">
      <c r="A1907" s="17">
        <f>IF(ISBLANK(Nomen.complète!H1907),"",Nomen.complète!H1907)</f>
        <v>3953</v>
      </c>
      <c r="B1907" s="130">
        <f>IF(ISBLANK(Nomen.complète!I1907),"",Nomen.complète!I1907)</f>
        <v>16034</v>
      </c>
      <c r="C1907" s="18" t="str">
        <f>IF(ISBLANK(Nomen.complète!J1907),"-",Nomen.complète!J1907)</f>
        <v>Maienfeld</v>
      </c>
    </row>
    <row r="1908" spans="1:3">
      <c r="A1908" s="17" t="str">
        <f>IF(ISBLANK(Nomen.complète!H1908),"",Nomen.complète!H1908)</f>
        <v/>
      </c>
      <c r="B1908" s="130">
        <f>IF(ISBLANK(Nomen.complète!I1908),"",Nomen.complète!I1908)</f>
        <v>12735</v>
      </c>
      <c r="C1908" s="18" t="str">
        <f>IF(ISBLANK(Nomen.complète!J1908),"-",Nomen.complète!J1908)</f>
        <v>Mairengo</v>
      </c>
    </row>
    <row r="1909" spans="1:3">
      <c r="A1909" s="17">
        <f>IF(ISBLANK(Nomen.complète!H1909),"",Nomen.complète!H1909)</f>
        <v>2853</v>
      </c>
      <c r="B1909" s="130">
        <f>IF(ISBLANK(Nomen.complète!I1909),"",Nomen.complète!I1909)</f>
        <v>13792</v>
      </c>
      <c r="C1909" s="18" t="str">
        <f>IF(ISBLANK(Nomen.complète!J1909),"-",Nomen.complète!J1909)</f>
        <v>Maisprach</v>
      </c>
    </row>
    <row r="1910" spans="1:3">
      <c r="A1910" s="17" t="str">
        <f>IF(ISBLANK(Nomen.complète!H1910),"",Nomen.complète!H1910)</f>
        <v/>
      </c>
      <c r="B1910" s="130">
        <f>IF(ISBLANK(Nomen.complète!I1910),"",Nomen.complète!I1910)</f>
        <v>10804</v>
      </c>
      <c r="C1910" s="18" t="str">
        <f>IF(ISBLANK(Nomen.complète!J1910),"-",Nomen.complète!J1910)</f>
        <v>Maladers</v>
      </c>
    </row>
    <row r="1911" spans="1:3">
      <c r="A1911" s="17">
        <f>IF(ISBLANK(Nomen.complète!H1911),"",Nomen.complète!H1911)</f>
        <v>3954</v>
      </c>
      <c r="B1911" s="130">
        <f>IF(ISBLANK(Nomen.complète!I1911),"",Nomen.complète!I1911)</f>
        <v>16035</v>
      </c>
      <c r="C1911" s="18" t="str">
        <f>IF(ISBLANK(Nomen.complète!J1911),"-",Nomen.complète!J1911)</f>
        <v>Malans</v>
      </c>
    </row>
    <row r="1912" spans="1:3">
      <c r="A1912" s="17" t="str">
        <f>IF(ISBLANK(Nomen.complète!H1912),"",Nomen.complète!H1912)</f>
        <v/>
      </c>
      <c r="B1912" s="130">
        <f>IF(ISBLANK(Nomen.complète!I1912),"",Nomen.complète!I1912)</f>
        <v>12703</v>
      </c>
      <c r="C1912" s="18" t="str">
        <f>IF(ISBLANK(Nomen.complète!J1912),"-",Nomen.complète!J1912)</f>
        <v>Malapalud</v>
      </c>
    </row>
    <row r="1913" spans="1:3">
      <c r="A1913" s="17" t="str">
        <f>IF(ISBLANK(Nomen.complète!H1913),"",Nomen.complète!H1913)</f>
        <v/>
      </c>
      <c r="B1913" s="130">
        <f>IF(ISBLANK(Nomen.complète!I1913),"",Nomen.complète!I1913)</f>
        <v>10564</v>
      </c>
      <c r="C1913" s="18" t="str">
        <f>IF(ISBLANK(Nomen.complète!J1913),"-",Nomen.complète!J1913)</f>
        <v>Malix</v>
      </c>
    </row>
    <row r="1914" spans="1:3">
      <c r="A1914" s="17" t="str">
        <f>IF(ISBLANK(Nomen.complète!H1914),"",Nomen.complète!H1914)</f>
        <v/>
      </c>
      <c r="B1914" s="130">
        <f>IF(ISBLANK(Nomen.complète!I1914),"",Nomen.complète!I1914)</f>
        <v>10625</v>
      </c>
      <c r="C1914" s="18" t="str">
        <f>IF(ISBLANK(Nomen.complète!J1914),"-",Nomen.complète!J1914)</f>
        <v>Malleray</v>
      </c>
    </row>
    <row r="1915" spans="1:3">
      <c r="A1915" s="17">
        <f>IF(ISBLANK(Nomen.complète!H1915),"",Nomen.complète!H1915)</f>
        <v>1062</v>
      </c>
      <c r="B1915" s="130">
        <f>IF(ISBLANK(Nomen.complète!I1915),"",Nomen.complète!I1915)</f>
        <v>15578</v>
      </c>
      <c r="C1915" s="18" t="str">
        <f>IF(ISBLANK(Nomen.complète!J1915),"-",Nomen.complète!J1915)</f>
        <v>Malters</v>
      </c>
    </row>
    <row r="1916" spans="1:3">
      <c r="A1916" s="17" t="str">
        <f>IF(ISBLANK(Nomen.complète!H1916),"",Nomen.complète!H1916)</f>
        <v/>
      </c>
      <c r="B1916" s="130">
        <f>IF(ISBLANK(Nomen.complète!I1916),"",Nomen.complète!I1916)</f>
        <v>12751</v>
      </c>
      <c r="C1916" s="18" t="str">
        <f>IF(ISBLANK(Nomen.complète!J1916),"-",Nomen.complète!J1916)</f>
        <v>Malvaglia</v>
      </c>
    </row>
    <row r="1917" spans="1:3">
      <c r="A1917" s="17">
        <f>IF(ISBLANK(Nomen.complète!H1917),"",Nomen.complète!H1917)</f>
        <v>4826</v>
      </c>
      <c r="B1917" s="130">
        <f>IF(ISBLANK(Nomen.complète!I1917),"",Nomen.complète!I1917)</f>
        <v>15424</v>
      </c>
      <c r="C1917" s="18" t="str">
        <f>IF(ISBLANK(Nomen.complète!J1917),"-",Nomen.complète!J1917)</f>
        <v>Mammern</v>
      </c>
    </row>
    <row r="1918" spans="1:3">
      <c r="A1918" s="17">
        <f>IF(ISBLANK(Nomen.complète!H1918),"",Nomen.complète!H1918)</f>
        <v>4105</v>
      </c>
      <c r="B1918" s="130">
        <f>IF(ISBLANK(Nomen.complète!I1918),"",Nomen.complète!I1918)</f>
        <v>12753</v>
      </c>
      <c r="C1918" s="18" t="str">
        <f>IF(ISBLANK(Nomen.complète!J1918),"-",Nomen.complète!J1918)</f>
        <v>Mandach</v>
      </c>
    </row>
    <row r="1919" spans="1:3">
      <c r="A1919" s="17" t="str">
        <f>IF(ISBLANK(Nomen.complète!H1919),"",Nomen.complète!H1919)</f>
        <v/>
      </c>
      <c r="B1919" s="130">
        <f>IF(ISBLANK(Nomen.complète!I1919),"",Nomen.complète!I1919)</f>
        <v>11383</v>
      </c>
      <c r="C1919" s="18" t="str">
        <f>IF(ISBLANK(Nomen.complète!J1919),"-",Nomen.complète!J1919)</f>
        <v>Mannenbach</v>
      </c>
    </row>
    <row r="1920" spans="1:3">
      <c r="A1920" s="17" t="str">
        <f>IF(ISBLANK(Nomen.complète!H1920),"",Nomen.complète!H1920)</f>
        <v/>
      </c>
      <c r="B1920" s="130">
        <f>IF(ISBLANK(Nomen.complète!I1920),"",Nomen.complète!I1920)</f>
        <v>16549</v>
      </c>
      <c r="C1920" s="18" t="str">
        <f>IF(ISBLANK(Nomen.complète!J1920),"-",Nomen.complète!J1920)</f>
        <v>Mannens</v>
      </c>
    </row>
    <row r="1921" spans="1:3">
      <c r="A1921" s="17" t="str">
        <f>IF(ISBLANK(Nomen.complète!H1921),"",Nomen.complète!H1921)</f>
        <v/>
      </c>
      <c r="B1921" s="130">
        <f>IF(ISBLANK(Nomen.complète!I1921),"",Nomen.complète!I1921)</f>
        <v>12755</v>
      </c>
      <c r="C1921" s="18" t="str">
        <f>IF(ISBLANK(Nomen.complète!J1921),"-",Nomen.complète!J1921)</f>
        <v>Mannens-Grandsivaz</v>
      </c>
    </row>
    <row r="1922" spans="1:3">
      <c r="A1922" s="17">
        <f>IF(ISBLANK(Nomen.complète!H1922),"",Nomen.complète!H1922)</f>
        <v>5194</v>
      </c>
      <c r="B1922" s="130">
        <f>IF(ISBLANK(Nomen.complète!I1922),"",Nomen.complète!I1922)</f>
        <v>12765</v>
      </c>
      <c r="C1922" s="18" t="str">
        <f>IF(ISBLANK(Nomen.complète!J1922),"-",Nomen.complète!J1922)</f>
        <v>Manno</v>
      </c>
    </row>
    <row r="1923" spans="1:3">
      <c r="A1923" s="17">
        <f>IF(ISBLANK(Nomen.complète!H1923),"",Nomen.complète!H1923)</f>
        <v>5790</v>
      </c>
      <c r="B1923" s="130">
        <f>IF(ISBLANK(Nomen.complète!I1923),"",Nomen.complète!I1923)</f>
        <v>14545</v>
      </c>
      <c r="C1923" s="18" t="str">
        <f>IF(ISBLANK(Nomen.complète!J1923),"-",Nomen.complète!J1923)</f>
        <v>Maracon</v>
      </c>
    </row>
    <row r="1924" spans="1:3">
      <c r="A1924" s="17" t="str">
        <f>IF(ISBLANK(Nomen.complète!H1924),"",Nomen.complète!H1924)</f>
        <v/>
      </c>
      <c r="B1924" s="130">
        <f>IF(ISBLANK(Nomen.complète!I1924),"",Nomen.complète!I1924)</f>
        <v>12750</v>
      </c>
      <c r="C1924" s="18" t="str">
        <f>IF(ISBLANK(Nomen.complète!J1924),"-",Nomen.complète!J1924)</f>
        <v>Marbach (LU)</v>
      </c>
    </row>
    <row r="1925" spans="1:3">
      <c r="A1925" s="17">
        <f>IF(ISBLANK(Nomen.complète!H1925),"",Nomen.complète!H1925)</f>
        <v>3253</v>
      </c>
      <c r="B1925" s="130">
        <f>IF(ISBLANK(Nomen.complète!I1925),"",Nomen.complète!I1925)</f>
        <v>14401</v>
      </c>
      <c r="C1925" s="18" t="str">
        <f>IF(ISBLANK(Nomen.complète!J1925),"-",Nomen.complète!J1925)</f>
        <v>Marbach (SG)</v>
      </c>
    </row>
    <row r="1926" spans="1:3">
      <c r="A1926" s="17">
        <f>IF(ISBLANK(Nomen.complète!H1926),"",Nomen.complète!H1926)</f>
        <v>5430</v>
      </c>
      <c r="B1926" s="130">
        <f>IF(ISBLANK(Nomen.complète!I1926),"",Nomen.complète!I1926)</f>
        <v>14631</v>
      </c>
      <c r="C1926" s="18" t="str">
        <f>IF(ISBLANK(Nomen.complète!J1926),"-",Nomen.complète!J1926)</f>
        <v>Marchissy</v>
      </c>
    </row>
    <row r="1927" spans="1:3">
      <c r="A1927" s="17" t="str">
        <f>IF(ISBLANK(Nomen.complète!H1927),"",Nomen.complète!H1927)</f>
        <v/>
      </c>
      <c r="B1927" s="130">
        <f>IF(ISBLANK(Nomen.complète!I1927),"",Nomen.complète!I1927)</f>
        <v>16279</v>
      </c>
      <c r="C1927" s="18" t="str">
        <f>IF(ISBLANK(Nomen.complète!J1927),"-",Nomen.complète!J1927)</f>
        <v>Marin</v>
      </c>
    </row>
    <row r="1928" spans="1:3">
      <c r="A1928" s="17" t="str">
        <f>IF(ISBLANK(Nomen.complète!H1928),"",Nomen.complète!H1928)</f>
        <v/>
      </c>
      <c r="B1928" s="130">
        <f>IF(ISBLANK(Nomen.complète!I1928),"",Nomen.complète!I1928)</f>
        <v>12760</v>
      </c>
      <c r="C1928" s="18" t="str">
        <f>IF(ISBLANK(Nomen.complète!J1928),"-",Nomen.complète!J1928)</f>
        <v>Marin-Epagnier</v>
      </c>
    </row>
    <row r="1929" spans="1:3">
      <c r="A1929" s="17">
        <f>IF(ISBLANK(Nomen.complète!H1929),"",Nomen.complète!H1929)</f>
        <v>2206</v>
      </c>
      <c r="B1929" s="130">
        <f>IF(ISBLANK(Nomen.complète!I1929),"",Nomen.complète!I1929)</f>
        <v>13249</v>
      </c>
      <c r="C1929" s="18" t="str">
        <f>IF(ISBLANK(Nomen.complète!J1929),"-",Nomen.complète!J1929)</f>
        <v>Marly</v>
      </c>
    </row>
    <row r="1930" spans="1:3">
      <c r="A1930" s="17" t="str">
        <f>IF(ISBLANK(Nomen.complète!H1930),"",Nomen.complète!H1930)</f>
        <v/>
      </c>
      <c r="B1930" s="130">
        <f>IF(ISBLANK(Nomen.complète!I1930),"",Nomen.complète!I1930)</f>
        <v>11192</v>
      </c>
      <c r="C1930" s="18" t="str">
        <f>IF(ISBLANK(Nomen.complète!J1930),"-",Nomen.complète!J1930)</f>
        <v>Marly-le-Grand</v>
      </c>
    </row>
    <row r="1931" spans="1:3">
      <c r="A1931" s="17" t="str">
        <f>IF(ISBLANK(Nomen.complète!H1931),"",Nomen.complète!H1931)</f>
        <v/>
      </c>
      <c r="B1931" s="130">
        <f>IF(ISBLANK(Nomen.complète!I1931),"",Nomen.complète!I1931)</f>
        <v>11193</v>
      </c>
      <c r="C1931" s="18" t="str">
        <f>IF(ISBLANK(Nomen.complète!J1931),"-",Nomen.complète!J1931)</f>
        <v>Marly-le-Petit</v>
      </c>
    </row>
    <row r="1932" spans="1:3">
      <c r="A1932" s="17" t="str">
        <f>IF(ISBLANK(Nomen.complète!H1932),"",Nomen.complète!H1932)</f>
        <v/>
      </c>
      <c r="B1932" s="130">
        <f>IF(ISBLANK(Nomen.complète!I1932),"",Nomen.complète!I1932)</f>
        <v>16336</v>
      </c>
      <c r="C1932" s="18" t="str">
        <f>IF(ISBLANK(Nomen.complète!J1932),"-",Nomen.complète!J1932)</f>
        <v>Marmels</v>
      </c>
    </row>
    <row r="1933" spans="1:3">
      <c r="A1933" s="17" t="str">
        <f>IF(ISBLANK(Nomen.complète!H1933),"",Nomen.complète!H1933)</f>
        <v/>
      </c>
      <c r="B1933" s="130">
        <f>IF(ISBLANK(Nomen.complète!I1933),"",Nomen.complète!I1933)</f>
        <v>10016</v>
      </c>
      <c r="C1933" s="18" t="str">
        <f>IF(ISBLANK(Nomen.complète!J1933),"-",Nomen.complète!J1933)</f>
        <v>Marmorera</v>
      </c>
    </row>
    <row r="1934" spans="1:3">
      <c r="A1934" s="17" t="str">
        <f>IF(ISBLANK(Nomen.complète!H1934),"",Nomen.complète!H1934)</f>
        <v/>
      </c>
      <c r="B1934" s="130">
        <f>IF(ISBLANK(Nomen.complète!I1934),"",Nomen.complète!I1934)</f>
        <v>12761</v>
      </c>
      <c r="C1934" s="18" t="str">
        <f>IF(ISBLANK(Nomen.complète!J1934),"-",Nomen.complète!J1934)</f>
        <v>Marnand</v>
      </c>
    </row>
    <row r="1935" spans="1:3">
      <c r="A1935" s="17" t="str">
        <f>IF(ISBLANK(Nomen.complète!H1935),"",Nomen.complète!H1935)</f>
        <v/>
      </c>
      <c r="B1935" s="130">
        <f>IF(ISBLANK(Nomen.complète!I1935),"",Nomen.complète!I1935)</f>
        <v>12762</v>
      </c>
      <c r="C1935" s="18" t="str">
        <f>IF(ISBLANK(Nomen.complète!J1935),"-",Nomen.complète!J1935)</f>
        <v>Maroggia</v>
      </c>
    </row>
    <row r="1936" spans="1:3">
      <c r="A1936" s="17" t="str">
        <f>IF(ISBLANK(Nomen.complète!H1936),"",Nomen.complète!H1936)</f>
        <v/>
      </c>
      <c r="B1936" s="130">
        <f>IF(ISBLANK(Nomen.complète!I1936),"",Nomen.complète!I1936)</f>
        <v>12763</v>
      </c>
      <c r="C1936" s="18" t="str">
        <f>IF(ISBLANK(Nomen.complète!J1936),"-",Nomen.complète!J1936)</f>
        <v>Marolta</v>
      </c>
    </row>
    <row r="1937" spans="1:3">
      <c r="A1937" s="17">
        <f>IF(ISBLANK(Nomen.complète!H1937),"",Nomen.complète!H1937)</f>
        <v>2140</v>
      </c>
      <c r="B1937" s="130">
        <f>IF(ISBLANK(Nomen.complète!I1937),"",Nomen.complète!I1937)</f>
        <v>14135</v>
      </c>
      <c r="C1937" s="18" t="str">
        <f>IF(ISBLANK(Nomen.complète!J1937),"-",Nomen.complète!J1937)</f>
        <v>Marsens</v>
      </c>
    </row>
    <row r="1938" spans="1:3">
      <c r="A1938" s="17">
        <f>IF(ISBLANK(Nomen.complète!H1938),"",Nomen.complète!H1938)</f>
        <v>35</v>
      </c>
      <c r="B1938" s="130">
        <f>IF(ISBLANK(Nomen.complète!I1938),"",Nomen.complète!I1938)</f>
        <v>12742</v>
      </c>
      <c r="C1938" s="18" t="str">
        <f>IF(ISBLANK(Nomen.complète!J1938),"-",Nomen.complète!J1938)</f>
        <v>Marthalen</v>
      </c>
    </row>
    <row r="1939" spans="1:3">
      <c r="A1939" s="17" t="str">
        <f>IF(ISBLANK(Nomen.complète!H1939),"",Nomen.complète!H1939)</f>
        <v/>
      </c>
      <c r="B1939" s="130">
        <f>IF(ISBLANK(Nomen.complète!I1939),"",Nomen.complète!I1939)</f>
        <v>12740</v>
      </c>
      <c r="C1939" s="18" t="str">
        <f>IF(ISBLANK(Nomen.complète!J1939),"-",Nomen.complète!J1939)</f>
        <v>Martherenges</v>
      </c>
    </row>
    <row r="1940" spans="1:3">
      <c r="A1940" s="17">
        <f>IF(ISBLANK(Nomen.complète!H1940),"",Nomen.complète!H1940)</f>
        <v>6136</v>
      </c>
      <c r="B1940" s="130">
        <f>IF(ISBLANK(Nomen.complète!I1940),"",Nomen.complète!I1940)</f>
        <v>16602</v>
      </c>
      <c r="C1940" s="18" t="str">
        <f>IF(ISBLANK(Nomen.complète!J1940),"-",Nomen.complète!J1940)</f>
        <v>Martigny</v>
      </c>
    </row>
    <row r="1941" spans="1:3">
      <c r="A1941" s="17" t="str">
        <f>IF(ISBLANK(Nomen.complète!H1941),"",Nomen.complète!H1941)</f>
        <v/>
      </c>
      <c r="B1941" s="130">
        <f>IF(ISBLANK(Nomen.complète!I1941),"",Nomen.complète!I1941)</f>
        <v>11277</v>
      </c>
      <c r="C1941" s="18" t="str">
        <f>IF(ISBLANK(Nomen.complète!J1941),"-",Nomen.complète!J1941)</f>
        <v>Martigny-Bourg</v>
      </c>
    </row>
    <row r="1942" spans="1:3">
      <c r="A1942" s="17">
        <f>IF(ISBLANK(Nomen.complète!H1942),"",Nomen.complète!H1942)</f>
        <v>6137</v>
      </c>
      <c r="B1942" s="130">
        <f>IF(ISBLANK(Nomen.complète!I1942),"",Nomen.complète!I1942)</f>
        <v>12756</v>
      </c>
      <c r="C1942" s="18" t="str">
        <f>IF(ISBLANK(Nomen.complète!J1942),"-",Nomen.complète!J1942)</f>
        <v>Martigny-Combe</v>
      </c>
    </row>
    <row r="1943" spans="1:3">
      <c r="A1943" s="17" t="str">
        <f>IF(ISBLANK(Nomen.complète!H1943),"",Nomen.complète!H1943)</f>
        <v/>
      </c>
      <c r="B1943" s="130">
        <f>IF(ISBLANK(Nomen.complète!I1943),"",Nomen.complète!I1943)</f>
        <v>11278</v>
      </c>
      <c r="C1943" s="18" t="str">
        <f>IF(ISBLANK(Nomen.complète!J1943),"-",Nomen.complète!J1943)</f>
        <v>Martigny-Ville</v>
      </c>
    </row>
    <row r="1944" spans="1:3">
      <c r="A1944" s="17" t="str">
        <f>IF(ISBLANK(Nomen.complète!H1944),"",Nomen.complète!H1944)</f>
        <v/>
      </c>
      <c r="B1944" s="130">
        <f>IF(ISBLANK(Nomen.complète!I1944),"",Nomen.complète!I1944)</f>
        <v>12736</v>
      </c>
      <c r="C1944" s="18" t="str">
        <f>IF(ISBLANK(Nomen.complète!J1944),"-",Nomen.complète!J1944)</f>
        <v>Martisberg</v>
      </c>
    </row>
    <row r="1945" spans="1:3">
      <c r="A1945" s="17">
        <f>IF(ISBLANK(Nomen.complète!H1945),"",Nomen.complète!H1945)</f>
        <v>8</v>
      </c>
      <c r="B1945" s="130">
        <f>IF(ISBLANK(Nomen.complète!I1945),"",Nomen.complète!I1945)</f>
        <v>12738</v>
      </c>
      <c r="C1945" s="18" t="str">
        <f>IF(ISBLANK(Nomen.complète!J1945),"-",Nomen.complète!J1945)</f>
        <v>Maschwanden</v>
      </c>
    </row>
    <row r="1946" spans="1:3">
      <c r="A1946" s="17" t="str">
        <f>IF(ISBLANK(Nomen.complète!H1946),"",Nomen.complète!H1946)</f>
        <v/>
      </c>
      <c r="B1946" s="130">
        <f>IF(ISBLANK(Nomen.complète!I1946),"",Nomen.complète!I1946)</f>
        <v>12739</v>
      </c>
      <c r="C1946" s="18" t="str">
        <f>IF(ISBLANK(Nomen.complète!J1946),"-",Nomen.complète!J1946)</f>
        <v>Mase</v>
      </c>
    </row>
    <row r="1947" spans="1:3">
      <c r="A1947" s="17">
        <f>IF(ISBLANK(Nomen.complète!H1947),"",Nomen.complète!H1947)</f>
        <v>3663</v>
      </c>
      <c r="B1947" s="130">
        <f>IF(ISBLANK(Nomen.complète!I1947),"",Nomen.complète!I1947)</f>
        <v>15980</v>
      </c>
      <c r="C1947" s="18" t="str">
        <f>IF(ISBLANK(Nomen.complète!J1947),"-",Nomen.complète!J1947)</f>
        <v>Masein</v>
      </c>
    </row>
    <row r="1948" spans="1:3">
      <c r="A1948" s="17">
        <f>IF(ISBLANK(Nomen.complète!H1948),"",Nomen.complète!H1948)</f>
        <v>5196</v>
      </c>
      <c r="B1948" s="130">
        <f>IF(ISBLANK(Nomen.complète!I1948),"",Nomen.complète!I1948)</f>
        <v>12749</v>
      </c>
      <c r="C1948" s="18" t="str">
        <f>IF(ISBLANK(Nomen.complète!J1948),"-",Nomen.complète!J1948)</f>
        <v>Massagno</v>
      </c>
    </row>
    <row r="1949" spans="1:3">
      <c r="A1949" s="17">
        <f>IF(ISBLANK(Nomen.complète!H1949),"",Nomen.complète!H1949)</f>
        <v>6215</v>
      </c>
      <c r="B1949" s="130">
        <f>IF(ISBLANK(Nomen.complète!I1949),"",Nomen.complète!I1949)</f>
        <v>12741</v>
      </c>
      <c r="C1949" s="18" t="str">
        <f>IF(ISBLANK(Nomen.complète!J1949),"-",Nomen.complète!J1949)</f>
        <v>Massongex</v>
      </c>
    </row>
    <row r="1950" spans="1:3">
      <c r="A1950" s="17">
        <f>IF(ISBLANK(Nomen.complète!H1950),"",Nomen.complète!H1950)</f>
        <v>2086</v>
      </c>
      <c r="B1950" s="130">
        <f>IF(ISBLANK(Nomen.complète!I1950),"",Nomen.complète!I1950)</f>
        <v>12734</v>
      </c>
      <c r="C1950" s="18" t="str">
        <f>IF(ISBLANK(Nomen.complète!J1950),"-",Nomen.complète!J1950)</f>
        <v>Massonnens</v>
      </c>
    </row>
    <row r="1951" spans="1:3">
      <c r="A1951" s="17" t="str">
        <f>IF(ISBLANK(Nomen.complète!H1951),"",Nomen.complète!H1951)</f>
        <v/>
      </c>
      <c r="B1951" s="130">
        <f>IF(ISBLANK(Nomen.complète!I1951),"",Nomen.complète!I1951)</f>
        <v>10813</v>
      </c>
      <c r="C1951" s="18" t="str">
        <f>IF(ISBLANK(Nomen.complète!J1951),"-",Nomen.complète!J1951)</f>
        <v>Mastrils</v>
      </c>
    </row>
    <row r="1952" spans="1:3">
      <c r="A1952" s="17">
        <f>IF(ISBLANK(Nomen.complète!H1952),"",Nomen.complète!H1952)</f>
        <v>5919</v>
      </c>
      <c r="B1952" s="130">
        <f>IF(ISBLANK(Nomen.complète!I1952),"",Nomen.complète!I1952)</f>
        <v>14634</v>
      </c>
      <c r="C1952" s="18" t="str">
        <f>IF(ISBLANK(Nomen.complète!J1952),"-",Nomen.complète!J1952)</f>
        <v>Mathod</v>
      </c>
    </row>
    <row r="1953" spans="1:3">
      <c r="A1953" s="17" t="str">
        <f>IF(ISBLANK(Nomen.complète!H1953),"",Nomen.complète!H1953)</f>
        <v/>
      </c>
      <c r="B1953" s="130">
        <f>IF(ISBLANK(Nomen.complète!I1953),"",Nomen.complète!I1953)</f>
        <v>10221</v>
      </c>
      <c r="C1953" s="18" t="str">
        <f>IF(ISBLANK(Nomen.complète!J1953),"-",Nomen.complète!J1953)</f>
        <v>Mathon</v>
      </c>
    </row>
    <row r="1954" spans="1:3">
      <c r="A1954" s="17">
        <f>IF(ISBLANK(Nomen.complète!H1954),"",Nomen.complète!H1954)</f>
        <v>2208</v>
      </c>
      <c r="B1954" s="130">
        <f>IF(ISBLANK(Nomen.complète!I1954),"",Nomen.complète!I1954)</f>
        <v>12744</v>
      </c>
      <c r="C1954" s="18" t="str">
        <f>IF(ISBLANK(Nomen.complète!J1954),"-",Nomen.complète!J1954)</f>
        <v>Matran</v>
      </c>
    </row>
    <row r="1955" spans="1:3">
      <c r="A1955" s="17" t="str">
        <f>IF(ISBLANK(Nomen.complète!H1955),"",Nomen.complète!H1955)</f>
        <v/>
      </c>
      <c r="B1955" s="130">
        <f>IF(ISBLANK(Nomen.complète!I1955),"",Nomen.complète!I1955)</f>
        <v>12745</v>
      </c>
      <c r="C1955" s="18" t="str">
        <f>IF(ISBLANK(Nomen.complète!J1955),"-",Nomen.complète!J1955)</f>
        <v>Matt</v>
      </c>
    </row>
    <row r="1956" spans="1:3">
      <c r="A1956" s="17">
        <f>IF(ISBLANK(Nomen.complète!H1956),"",Nomen.complète!H1956)</f>
        <v>587</v>
      </c>
      <c r="B1956" s="130">
        <f>IF(ISBLANK(Nomen.complète!I1956),"",Nomen.complète!I1956)</f>
        <v>15159</v>
      </c>
      <c r="C1956" s="18" t="str">
        <f>IF(ISBLANK(Nomen.complète!J1956),"-",Nomen.complète!J1956)</f>
        <v>Matten bei Interlaken</v>
      </c>
    </row>
    <row r="1957" spans="1:3">
      <c r="A1957" s="17">
        <f>IF(ISBLANK(Nomen.complète!H1957),"",Nomen.complète!H1957)</f>
        <v>543</v>
      </c>
      <c r="B1957" s="130">
        <f>IF(ISBLANK(Nomen.complète!I1957),"",Nomen.complète!I1957)</f>
        <v>15122</v>
      </c>
      <c r="C1957" s="18" t="str">
        <f>IF(ISBLANK(Nomen.complète!J1957),"-",Nomen.complète!J1957)</f>
        <v>Mattstetten</v>
      </c>
    </row>
    <row r="1958" spans="1:3">
      <c r="A1958" s="17" t="str">
        <f>IF(ISBLANK(Nomen.complète!H1958),"",Nomen.complète!H1958)</f>
        <v/>
      </c>
      <c r="B1958" s="130">
        <f>IF(ISBLANK(Nomen.complète!I1958),"",Nomen.complète!I1958)</f>
        <v>12746</v>
      </c>
      <c r="C1958" s="18" t="str">
        <f>IF(ISBLANK(Nomen.complète!J1958),"-",Nomen.complète!J1958)</f>
        <v>Mattwil</v>
      </c>
    </row>
    <row r="1959" spans="1:3">
      <c r="A1959" s="17">
        <f>IF(ISBLANK(Nomen.complète!H1959),"",Nomen.complète!H1959)</f>
        <v>2427</v>
      </c>
      <c r="B1959" s="130">
        <f>IF(ISBLANK(Nomen.complète!I1959),"",Nomen.complète!I1959)</f>
        <v>13717</v>
      </c>
      <c r="C1959" s="18" t="str">
        <f>IF(ISBLANK(Nomen.complète!J1959),"-",Nomen.complète!J1959)</f>
        <v>Matzendorf</v>
      </c>
    </row>
    <row r="1960" spans="1:3">
      <c r="A1960" s="17">
        <f>IF(ISBLANK(Nomen.complète!H1960),"",Nomen.complète!H1960)</f>
        <v>4591</v>
      </c>
      <c r="B1960" s="130">
        <f>IF(ISBLANK(Nomen.complète!I1960),"",Nomen.complète!I1960)</f>
        <v>15410</v>
      </c>
      <c r="C1960" s="18" t="str">
        <f>IF(ISBLANK(Nomen.complète!J1960),"-",Nomen.complète!J1960)</f>
        <v>Matzingen</v>
      </c>
    </row>
    <row r="1961" spans="1:3">
      <c r="A1961" s="17">
        <f>IF(ISBLANK(Nomen.complète!H1961),"",Nomen.complète!H1961)</f>
        <v>5562</v>
      </c>
      <c r="B1961" s="130">
        <f>IF(ISBLANK(Nomen.complète!I1961),"",Nomen.complète!I1961)</f>
        <v>14633</v>
      </c>
      <c r="C1961" s="18" t="str">
        <f>IF(ISBLANK(Nomen.complète!J1961),"-",Nomen.complète!J1961)</f>
        <v>Mauborget</v>
      </c>
    </row>
    <row r="1962" spans="1:3">
      <c r="A1962" s="17">
        <f>IF(ISBLANK(Nomen.complète!H1962),"",Nomen.complète!H1962)</f>
        <v>1091</v>
      </c>
      <c r="B1962" s="130">
        <f>IF(ISBLANK(Nomen.complète!I1962),"",Nomen.complète!I1962)</f>
        <v>15573</v>
      </c>
      <c r="C1962" s="18" t="str">
        <f>IF(ISBLANK(Nomen.complète!J1962),"-",Nomen.complète!J1962)</f>
        <v>Mauensee</v>
      </c>
    </row>
    <row r="1963" spans="1:3">
      <c r="A1963" s="17" t="str">
        <f>IF(ISBLANK(Nomen.complète!H1963),"",Nomen.complète!H1963)</f>
        <v/>
      </c>
      <c r="B1963" s="130">
        <f>IF(ISBLANK(Nomen.complète!I1963),"",Nomen.complète!I1963)</f>
        <v>12364</v>
      </c>
      <c r="C1963" s="18" t="str">
        <f>IF(ISBLANK(Nomen.complète!J1963),"-",Nomen.complète!J1963)</f>
        <v>Maules</v>
      </c>
    </row>
    <row r="1964" spans="1:3">
      <c r="A1964" s="17">
        <f>IF(ISBLANK(Nomen.complète!H1964),"",Nomen.complète!H1964)</f>
        <v>195</v>
      </c>
      <c r="B1964" s="130">
        <f>IF(ISBLANK(Nomen.complète!I1964),"",Nomen.complète!I1964)</f>
        <v>12620</v>
      </c>
      <c r="C1964" s="18" t="str">
        <f>IF(ISBLANK(Nomen.complète!J1964),"-",Nomen.complète!J1964)</f>
        <v>Maur</v>
      </c>
    </row>
    <row r="1965" spans="1:3">
      <c r="A1965" s="17">
        <f>IF(ISBLANK(Nomen.complète!H1965),"",Nomen.complète!H1965)</f>
        <v>5488</v>
      </c>
      <c r="B1965" s="130">
        <f>IF(ISBLANK(Nomen.complète!I1965),"",Nomen.complète!I1965)</f>
        <v>14683</v>
      </c>
      <c r="C1965" s="18" t="str">
        <f>IF(ISBLANK(Nomen.complète!J1965),"-",Nomen.complète!J1965)</f>
        <v>Mauraz</v>
      </c>
    </row>
    <row r="1966" spans="1:3">
      <c r="A1966" s="17" t="str">
        <f>IF(ISBLANK(Nomen.complète!H1966),"",Nomen.complète!H1966)</f>
        <v/>
      </c>
      <c r="B1966" s="130">
        <f>IF(ISBLANK(Nomen.complète!I1966),"",Nomen.complète!I1966)</f>
        <v>12401</v>
      </c>
      <c r="C1966" s="18" t="str">
        <f>IF(ISBLANK(Nomen.complète!J1966),"-",Nomen.complète!J1966)</f>
        <v>Mauren</v>
      </c>
    </row>
    <row r="1967" spans="1:3">
      <c r="A1967" s="17" t="str">
        <f>IF(ISBLANK(Nomen.complète!H1967),"",Nomen.complète!H1967)</f>
        <v/>
      </c>
      <c r="B1967" s="130">
        <f>IF(ISBLANK(Nomen.complète!I1967),"",Nomen.complète!I1967)</f>
        <v>12403</v>
      </c>
      <c r="C1967" s="18" t="str">
        <f>IF(ISBLANK(Nomen.complète!J1967),"-",Nomen.complète!J1967)</f>
        <v>Medeglia</v>
      </c>
    </row>
    <row r="1968" spans="1:3">
      <c r="A1968" s="17">
        <f>IF(ISBLANK(Nomen.complète!H1968),"",Nomen.complète!H1968)</f>
        <v>3983</v>
      </c>
      <c r="B1968" s="130">
        <f>IF(ISBLANK(Nomen.complète!I1968),"",Nomen.complète!I1968)</f>
        <v>16040</v>
      </c>
      <c r="C1968" s="18" t="str">
        <f>IF(ISBLANK(Nomen.complète!J1968),"-",Nomen.complète!J1968)</f>
        <v>Medel (Lucmagn)</v>
      </c>
    </row>
    <row r="1969" spans="1:3">
      <c r="A1969" s="17" t="str">
        <f>IF(ISBLANK(Nomen.complète!H1969),"",Nomen.complète!H1969)</f>
        <v/>
      </c>
      <c r="B1969" s="130">
        <f>IF(ISBLANK(Nomen.complète!I1969),"",Nomen.complète!I1969)</f>
        <v>16506</v>
      </c>
      <c r="C1969" s="18" t="str">
        <f>IF(ISBLANK(Nomen.complète!J1969),"-",Nomen.complète!J1969)</f>
        <v>Medels im Oberland</v>
      </c>
    </row>
    <row r="1970" spans="1:3">
      <c r="A1970" s="17" t="str">
        <f>IF(ISBLANK(Nomen.complète!H1970),"",Nomen.complète!H1970)</f>
        <v/>
      </c>
      <c r="B1970" s="130">
        <f>IF(ISBLANK(Nomen.complète!I1970),"",Nomen.complète!I1970)</f>
        <v>10232</v>
      </c>
      <c r="C1970" s="18" t="str">
        <f>IF(ISBLANK(Nomen.complète!J1970),"-",Nomen.complète!J1970)</f>
        <v>Medels im Rheinwald</v>
      </c>
    </row>
    <row r="1971" spans="1:3">
      <c r="A1971" s="17">
        <f>IF(ISBLANK(Nomen.complète!H1971),"",Nomen.complète!H1971)</f>
        <v>1063</v>
      </c>
      <c r="B1971" s="130">
        <f>IF(ISBLANK(Nomen.complète!I1971),"",Nomen.complète!I1971)</f>
        <v>15568</v>
      </c>
      <c r="C1971" s="18" t="str">
        <f>IF(ISBLANK(Nomen.complète!J1971),"-",Nomen.complète!J1971)</f>
        <v>Meggen</v>
      </c>
    </row>
    <row r="1972" spans="1:3">
      <c r="A1972" s="17" t="str">
        <f>IF(ISBLANK(Nomen.complète!H1972),"",Nomen.complète!H1972)</f>
        <v/>
      </c>
      <c r="B1972" s="130">
        <f>IF(ISBLANK(Nomen.complète!I1972),"",Nomen.complète!I1972)</f>
        <v>16475</v>
      </c>
      <c r="C1972" s="18" t="str">
        <f>IF(ISBLANK(Nomen.complète!J1972),"-",Nomen.complète!J1972)</f>
        <v>Meienberg</v>
      </c>
    </row>
    <row r="1973" spans="1:3">
      <c r="A1973" s="17">
        <f>IF(ISBLANK(Nomen.complète!H1973),"",Nomen.complète!H1973)</f>
        <v>389</v>
      </c>
      <c r="B1973" s="130">
        <f>IF(ISBLANK(Nomen.complète!I1973),"",Nomen.complète!I1973)</f>
        <v>15052</v>
      </c>
      <c r="C1973" s="18" t="str">
        <f>IF(ISBLANK(Nomen.complète!J1973),"-",Nomen.complète!J1973)</f>
        <v>Meienried</v>
      </c>
    </row>
    <row r="1974" spans="1:3">
      <c r="A1974" s="17">
        <f>IF(ISBLANK(Nomen.complète!H1974),"",Nomen.complète!H1974)</f>
        <v>1064</v>
      </c>
      <c r="B1974" s="130">
        <f>IF(ISBLANK(Nomen.complète!I1974),"",Nomen.complète!I1974)</f>
        <v>15567</v>
      </c>
      <c r="C1974" s="18" t="str">
        <f>IF(ISBLANK(Nomen.complète!J1974),"-",Nomen.complète!J1974)</f>
        <v>Meierskappel</v>
      </c>
    </row>
    <row r="1975" spans="1:3">
      <c r="A1975" s="17">
        <f>IF(ISBLANK(Nomen.complète!H1975),"",Nomen.complète!H1975)</f>
        <v>307</v>
      </c>
      <c r="B1975" s="130">
        <f>IF(ISBLANK(Nomen.complète!I1975),"",Nomen.complète!I1975)</f>
        <v>15001</v>
      </c>
      <c r="C1975" s="18" t="str">
        <f>IF(ISBLANK(Nomen.complète!J1975),"-",Nomen.complète!J1975)</f>
        <v>Meikirch</v>
      </c>
    </row>
    <row r="1976" spans="1:3">
      <c r="A1976" s="17">
        <f>IF(ISBLANK(Nomen.complète!H1976),"",Nomen.complète!H1976)</f>
        <v>156</v>
      </c>
      <c r="B1976" s="130">
        <f>IF(ISBLANK(Nomen.complète!I1976),"",Nomen.complète!I1976)</f>
        <v>12408</v>
      </c>
      <c r="C1976" s="18" t="str">
        <f>IF(ISBLANK(Nomen.complète!J1976),"-",Nomen.complète!J1976)</f>
        <v>Meilen</v>
      </c>
    </row>
    <row r="1977" spans="1:3">
      <c r="A1977" s="17">
        <f>IF(ISBLANK(Nomen.complète!H1977),"",Nomen.complète!H1977)</f>
        <v>6629</v>
      </c>
      <c r="B1977" s="130">
        <f>IF(ISBLANK(Nomen.complète!I1977),"",Nomen.complète!I1977)</f>
        <v>12409</v>
      </c>
      <c r="C1977" s="18" t="str">
        <f>IF(ISBLANK(Nomen.complète!J1977),"-",Nomen.complète!J1977)</f>
        <v>Meinier</v>
      </c>
    </row>
    <row r="1978" spans="1:3">
      <c r="A1978" s="17">
        <f>IF(ISBLANK(Nomen.complète!H1978),"",Nomen.complète!H1978)</f>
        <v>390</v>
      </c>
      <c r="B1978" s="130">
        <f>IF(ISBLANK(Nomen.complète!I1978),"",Nomen.complète!I1978)</f>
        <v>15053</v>
      </c>
      <c r="C1978" s="18" t="str">
        <f>IF(ISBLANK(Nomen.complète!J1978),"-",Nomen.complète!J1978)</f>
        <v>Meinisberg</v>
      </c>
    </row>
    <row r="1979" spans="1:3">
      <c r="A1979" s="17">
        <f>IF(ISBLANK(Nomen.complète!H1979),"",Nomen.complète!H1979)</f>
        <v>785</v>
      </c>
      <c r="B1979" s="130">
        <f>IF(ISBLANK(Nomen.complète!I1979),"",Nomen.complète!I1979)</f>
        <v>15273</v>
      </c>
      <c r="C1979" s="18" t="str">
        <f>IF(ISBLANK(Nomen.complète!J1979),"-",Nomen.complète!J1979)</f>
        <v>Meiringen</v>
      </c>
    </row>
    <row r="1980" spans="1:3">
      <c r="A1980" s="17">
        <f>IF(ISBLANK(Nomen.complète!H1980),"",Nomen.complète!H1980)</f>
        <v>4202</v>
      </c>
      <c r="B1980" s="130">
        <f>IF(ISBLANK(Nomen.complète!I1980),"",Nomen.complète!I1980)</f>
        <v>12411</v>
      </c>
      <c r="C1980" s="18" t="str">
        <f>IF(ISBLANK(Nomen.complète!J1980),"-",Nomen.complète!J1980)</f>
        <v>Meisterschwanden</v>
      </c>
    </row>
    <row r="1981" spans="1:3">
      <c r="A1981" s="17" t="str">
        <f>IF(ISBLANK(Nomen.complète!H1981),"",Nomen.complète!H1981)</f>
        <v/>
      </c>
      <c r="B1981" s="130">
        <f>IF(ISBLANK(Nomen.complète!I1981),"",Nomen.complète!I1981)</f>
        <v>12412</v>
      </c>
      <c r="C1981" s="18" t="str">
        <f>IF(ISBLANK(Nomen.complète!J1981),"-",Nomen.complète!J1981)</f>
        <v>Melano</v>
      </c>
    </row>
    <row r="1982" spans="1:3">
      <c r="A1982" s="17">
        <f>IF(ISBLANK(Nomen.complète!H1982),"",Nomen.complète!H1982)</f>
        <v>333</v>
      </c>
      <c r="B1982" s="130">
        <f>IF(ISBLANK(Nomen.complète!I1982),"",Nomen.complète!I1982)</f>
        <v>15017</v>
      </c>
      <c r="C1982" s="18" t="str">
        <f>IF(ISBLANK(Nomen.complète!J1982),"-",Nomen.complète!J1982)</f>
        <v>Melchnau</v>
      </c>
    </row>
    <row r="1983" spans="1:3">
      <c r="A1983" s="17">
        <f>IF(ISBLANK(Nomen.complète!H1983),"",Nomen.complète!H1983)</f>
        <v>5198</v>
      </c>
      <c r="B1983" s="130">
        <f>IF(ISBLANK(Nomen.complète!I1983),"",Nomen.complète!I1983)</f>
        <v>12388</v>
      </c>
      <c r="C1983" s="18" t="str">
        <f>IF(ISBLANK(Nomen.complète!J1983),"-",Nomen.complète!J1983)</f>
        <v>Melide</v>
      </c>
    </row>
    <row r="1984" spans="1:3">
      <c r="A1984" s="17">
        <f>IF(ISBLANK(Nomen.complète!H1984),"",Nomen.complète!H1984)</f>
        <v>4314</v>
      </c>
      <c r="B1984" s="130">
        <f>IF(ISBLANK(Nomen.complète!I1984),"",Nomen.complète!I1984)</f>
        <v>12404</v>
      </c>
      <c r="C1984" s="18" t="str">
        <f>IF(ISBLANK(Nomen.complète!J1984),"-",Nomen.complète!J1984)</f>
        <v>Mellikon</v>
      </c>
    </row>
    <row r="1985" spans="1:3">
      <c r="A1985" s="17">
        <f>IF(ISBLANK(Nomen.complète!H1985),"",Nomen.complète!H1985)</f>
        <v>4033</v>
      </c>
      <c r="B1985" s="130">
        <f>IF(ISBLANK(Nomen.complète!I1985),"",Nomen.complète!I1985)</f>
        <v>12384</v>
      </c>
      <c r="C1985" s="18" t="str">
        <f>IF(ISBLANK(Nomen.complète!J1985),"-",Nomen.complète!J1985)</f>
        <v>Mellingen</v>
      </c>
    </row>
    <row r="1986" spans="1:3">
      <c r="A1986" s="17" t="str">
        <f>IF(ISBLANK(Nomen.complète!H1986),"",Nomen.complète!H1986)</f>
        <v/>
      </c>
      <c r="B1986" s="130">
        <f>IF(ISBLANK(Nomen.complète!I1986),"",Nomen.complète!I1986)</f>
        <v>16306</v>
      </c>
      <c r="C1986" s="18" t="str">
        <f>IF(ISBLANK(Nomen.complète!J1986),"-",Nomen.complète!J1986)</f>
        <v>Mellstorf</v>
      </c>
    </row>
    <row r="1987" spans="1:3">
      <c r="A1987" s="17">
        <f>IF(ISBLANK(Nomen.complète!H1987),"",Nomen.complète!H1987)</f>
        <v>3293</v>
      </c>
      <c r="B1987" s="130">
        <f>IF(ISBLANK(Nomen.complète!I1987),"",Nomen.complète!I1987)</f>
        <v>14413</v>
      </c>
      <c r="C1987" s="18" t="str">
        <f>IF(ISBLANK(Nomen.complète!J1987),"-",Nomen.complète!J1987)</f>
        <v>Mels</v>
      </c>
    </row>
    <row r="1988" spans="1:3">
      <c r="A1988" s="17">
        <f>IF(ISBLANK(Nomen.complète!H1988),"",Nomen.complète!H1988)</f>
        <v>2620</v>
      </c>
      <c r="B1988" s="130">
        <f>IF(ISBLANK(Nomen.complète!I1988),"",Nomen.complète!I1988)</f>
        <v>12385</v>
      </c>
      <c r="C1988" s="18" t="str">
        <f>IF(ISBLANK(Nomen.complète!J1988),"-",Nomen.complète!J1988)</f>
        <v>Meltingen</v>
      </c>
    </row>
    <row r="1989" spans="1:3">
      <c r="A1989" s="17">
        <f>IF(ISBLANK(Nomen.complète!H1989),"",Nomen.complète!H1989)</f>
        <v>5254</v>
      </c>
      <c r="B1989" s="130">
        <f>IF(ISBLANK(Nomen.complète!I1989),"",Nomen.complète!I1989)</f>
        <v>15630</v>
      </c>
      <c r="C1989" s="18" t="str">
        <f>IF(ISBLANK(Nomen.complète!J1989),"-",Nomen.complète!J1989)</f>
        <v>Mendrisio</v>
      </c>
    </row>
    <row r="1990" spans="1:3">
      <c r="A1990" s="17">
        <f>IF(ISBLANK(Nomen.complète!H1990),"",Nomen.complète!H1990)</f>
        <v>4139</v>
      </c>
      <c r="B1990" s="130">
        <f>IF(ISBLANK(Nomen.complète!I1990),"",Nomen.complète!I1990)</f>
        <v>16625</v>
      </c>
      <c r="C1990" s="18" t="str">
        <f>IF(ISBLANK(Nomen.complète!J1990),"-",Nomen.complète!J1990)</f>
        <v>Menziken</v>
      </c>
    </row>
    <row r="1991" spans="1:3">
      <c r="A1991" s="17">
        <f>IF(ISBLANK(Nomen.complète!H1991),"",Nomen.complète!H1991)</f>
        <v>1704</v>
      </c>
      <c r="B1991" s="130">
        <f>IF(ISBLANK(Nomen.complète!I1991),"",Nomen.complète!I1991)</f>
        <v>12389</v>
      </c>
      <c r="C1991" s="18" t="str">
        <f>IF(ISBLANK(Nomen.complète!J1991),"-",Nomen.complète!J1991)</f>
        <v>Menzingen</v>
      </c>
    </row>
    <row r="1992" spans="1:3">
      <c r="A1992" s="17">
        <f>IF(ISBLANK(Nomen.complète!H1992),"",Nomen.complète!H1992)</f>
        <v>1136</v>
      </c>
      <c r="B1992" s="130">
        <f>IF(ISBLANK(Nomen.complète!I1992),"",Nomen.complète!I1992)</f>
        <v>15566</v>
      </c>
      <c r="C1992" s="18" t="str">
        <f>IF(ISBLANK(Nomen.complète!J1992),"-",Nomen.complète!J1992)</f>
        <v>Menznau</v>
      </c>
    </row>
    <row r="1993" spans="1:3">
      <c r="A1993" s="17" t="str">
        <f>IF(ISBLANK(Nomen.complète!H1993),"",Nomen.complète!H1993)</f>
        <v/>
      </c>
      <c r="B1993" s="130">
        <f>IF(ISBLANK(Nomen.complète!I1993),"",Nomen.complète!I1993)</f>
        <v>12391</v>
      </c>
      <c r="C1993" s="18" t="str">
        <f>IF(ISBLANK(Nomen.complète!J1993),"-",Nomen.complète!J1993)</f>
        <v>Menzonio</v>
      </c>
    </row>
    <row r="1994" spans="1:3">
      <c r="A1994" s="17">
        <f>IF(ISBLANK(Nomen.complète!H1994),"",Nomen.complète!H1994)</f>
        <v>4234</v>
      </c>
      <c r="B1994" s="130">
        <f>IF(ISBLANK(Nomen.complète!I1994),"",Nomen.complète!I1994)</f>
        <v>15503</v>
      </c>
      <c r="C1994" s="18" t="str">
        <f>IF(ISBLANK(Nomen.complète!J1994),"-",Nomen.complète!J1994)</f>
        <v>Merenschwand</v>
      </c>
    </row>
    <row r="1995" spans="1:3">
      <c r="A1995" s="17">
        <f>IF(ISBLANK(Nomen.complète!H1995),"",Nomen.complète!H1995)</f>
        <v>5117</v>
      </c>
      <c r="B1995" s="130">
        <f>IF(ISBLANK(Nomen.complète!I1995),"",Nomen.complète!I1995)</f>
        <v>12393</v>
      </c>
      <c r="C1995" s="18" t="str">
        <f>IF(ISBLANK(Nomen.complète!J1995),"-",Nomen.complète!J1995)</f>
        <v>Mergoscia</v>
      </c>
    </row>
    <row r="1996" spans="1:3">
      <c r="A1996" s="17" t="str">
        <f>IF(ISBLANK(Nomen.complète!H1996),"",Nomen.complète!H1996)</f>
        <v/>
      </c>
      <c r="B1996" s="130">
        <f>IF(ISBLANK(Nomen.complète!I1996),"",Nomen.complète!I1996)</f>
        <v>12394</v>
      </c>
      <c r="C1996" s="18" t="str">
        <f>IF(ISBLANK(Nomen.complète!J1996),"-",Nomen.complète!J1996)</f>
        <v>Meride</v>
      </c>
    </row>
    <row r="1997" spans="1:3">
      <c r="A1997" s="17">
        <f>IF(ISBLANK(Nomen.complète!H1997),"",Nomen.complète!H1997)</f>
        <v>2936</v>
      </c>
      <c r="B1997" s="130">
        <f>IF(ISBLANK(Nomen.complète!I1997),"",Nomen.complète!I1997)</f>
        <v>12395</v>
      </c>
      <c r="C1997" s="18" t="str">
        <f>IF(ISBLANK(Nomen.complète!J1997),"-",Nomen.complète!J1997)</f>
        <v>Merishausen</v>
      </c>
    </row>
    <row r="1998" spans="1:3">
      <c r="A1998" s="17">
        <f>IF(ISBLANK(Nomen.complète!H1998),"",Nomen.complète!H1998)</f>
        <v>6715</v>
      </c>
      <c r="B1998" s="130">
        <f>IF(ISBLANK(Nomen.complète!I1998),"",Nomen.complète!I1998)</f>
        <v>13286</v>
      </c>
      <c r="C1998" s="18" t="str">
        <f>IF(ISBLANK(Nomen.complète!J1998),"-",Nomen.complète!J1998)</f>
        <v>Mervelier</v>
      </c>
    </row>
    <row r="1999" spans="1:3">
      <c r="A1999" s="17">
        <f>IF(ISBLANK(Nomen.complète!H1999),"",Nomen.complète!H1999)</f>
        <v>741</v>
      </c>
      <c r="B1999" s="130">
        <f>IF(ISBLANK(Nomen.complète!I1999),"",Nomen.complète!I1999)</f>
        <v>15247</v>
      </c>
      <c r="C1999" s="18" t="str">
        <f>IF(ISBLANK(Nomen.complète!J1999),"-",Nomen.complète!J1999)</f>
        <v>Merzligen</v>
      </c>
    </row>
    <row r="2000" spans="1:3">
      <c r="A2000" s="17">
        <f>IF(ISBLANK(Nomen.complète!H2000),"",Nomen.complète!H2000)</f>
        <v>3822</v>
      </c>
      <c r="B2000" s="130">
        <f>IF(ISBLANK(Nomen.complète!I2000),"",Nomen.complète!I2000)</f>
        <v>16017</v>
      </c>
      <c r="C2000" s="18" t="str">
        <f>IF(ISBLANK(Nomen.complète!J2000),"-",Nomen.complète!J2000)</f>
        <v>Mesocco</v>
      </c>
    </row>
    <row r="2001" spans="1:3">
      <c r="A2001" s="17">
        <f>IF(ISBLANK(Nomen.complète!H2001),"",Nomen.complète!H2001)</f>
        <v>2457</v>
      </c>
      <c r="B2001" s="130">
        <f>IF(ISBLANK(Nomen.complète!I2001),"",Nomen.complète!I2001)</f>
        <v>15380</v>
      </c>
      <c r="C2001" s="18" t="str">
        <f>IF(ISBLANK(Nomen.complète!J2001),"-",Nomen.complète!J2001)</f>
        <v>Messen</v>
      </c>
    </row>
    <row r="2002" spans="1:3">
      <c r="A2002" s="17" t="str">
        <f>IF(ISBLANK(Nomen.complète!H2002),"",Nomen.complète!H2002)</f>
        <v/>
      </c>
      <c r="B2002" s="130">
        <f>IF(ISBLANK(Nomen.complète!I2002),"",Nomen.complète!I2002)</f>
        <v>16373</v>
      </c>
      <c r="C2002" s="18" t="str">
        <f>IF(ISBLANK(Nomen.complète!J2002),"-",Nomen.complète!J2002)</f>
        <v>Messen-Scheunen</v>
      </c>
    </row>
    <row r="2003" spans="1:3">
      <c r="A2003" s="17" t="str">
        <f>IF(ISBLANK(Nomen.complète!H2003),"",Nomen.complète!H2003)</f>
        <v/>
      </c>
      <c r="B2003" s="130">
        <f>IF(ISBLANK(Nomen.complète!I2003),"",Nomen.complète!I2003)</f>
        <v>16406</v>
      </c>
      <c r="C2003" s="18" t="str">
        <f>IF(ISBLANK(Nomen.complète!J2003),"-",Nomen.complète!J2003)</f>
        <v>Mett</v>
      </c>
    </row>
    <row r="2004" spans="1:3">
      <c r="A2004" s="17" t="str">
        <f>IF(ISBLANK(Nomen.complète!H2004),"",Nomen.complète!H2004)</f>
        <v/>
      </c>
      <c r="B2004" s="130">
        <f>IF(ISBLANK(Nomen.complète!I2004),"",Nomen.complète!I2004)</f>
        <v>12383</v>
      </c>
      <c r="C2004" s="18" t="str">
        <f>IF(ISBLANK(Nomen.complète!J2004),"-",Nomen.complète!J2004)</f>
        <v>Mett-Oberschlatt</v>
      </c>
    </row>
    <row r="2005" spans="1:3">
      <c r="A2005" s="17" t="str">
        <f>IF(ISBLANK(Nomen.complète!H2005),"",Nomen.complète!H2005)</f>
        <v/>
      </c>
      <c r="B2005" s="130">
        <f>IF(ISBLANK(Nomen.complète!I2005),"",Nomen.complète!I2005)</f>
        <v>12406</v>
      </c>
      <c r="C2005" s="18" t="str">
        <f>IF(ISBLANK(Nomen.complète!J2005),"-",Nomen.complète!J2005)</f>
        <v>Mettau</v>
      </c>
    </row>
    <row r="2006" spans="1:3">
      <c r="A2006" s="17">
        <f>IF(ISBLANK(Nomen.complète!H2006),"",Nomen.complète!H2006)</f>
        <v>4184</v>
      </c>
      <c r="B2006" s="130">
        <f>IF(ISBLANK(Nomen.complète!I2006),"",Nomen.complète!I2006)</f>
        <v>15388</v>
      </c>
      <c r="C2006" s="18" t="str">
        <f>IF(ISBLANK(Nomen.complète!J2006),"-",Nomen.complète!J2006)</f>
        <v>Mettauertal</v>
      </c>
    </row>
    <row r="2007" spans="1:3">
      <c r="A2007" s="17" t="str">
        <f>IF(ISBLANK(Nomen.complète!H2007),"",Nomen.complète!H2007)</f>
        <v/>
      </c>
      <c r="B2007" s="130">
        <f>IF(ISBLANK(Nomen.complète!I2007),"",Nomen.complète!I2007)</f>
        <v>10997</v>
      </c>
      <c r="C2007" s="18" t="str">
        <f>IF(ISBLANK(Nomen.complète!J2007),"-",Nomen.complète!J2007)</f>
        <v>Mettemberg</v>
      </c>
    </row>
    <row r="2008" spans="1:3">
      <c r="A2008" s="17">
        <f>IF(ISBLANK(Nomen.complète!H2008),"",Nomen.complète!H2008)</f>
        <v>6716</v>
      </c>
      <c r="B2008" s="130">
        <f>IF(ISBLANK(Nomen.complète!I2008),"",Nomen.complète!I2008)</f>
        <v>13680</v>
      </c>
      <c r="C2008" s="18" t="str">
        <f>IF(ISBLANK(Nomen.complète!J2008),"-",Nomen.complète!J2008)</f>
        <v>Mettembert</v>
      </c>
    </row>
    <row r="2009" spans="1:3">
      <c r="A2009" s="17" t="str">
        <f>IF(ISBLANK(Nomen.complète!H2009),"",Nomen.complète!H2009)</f>
        <v/>
      </c>
      <c r="B2009" s="130">
        <f>IF(ISBLANK(Nomen.complète!I2009),"",Nomen.complète!I2009)</f>
        <v>12431</v>
      </c>
      <c r="C2009" s="18" t="str">
        <f>IF(ISBLANK(Nomen.complète!J2009),"-",Nomen.complète!J2009)</f>
        <v>Mettendorf</v>
      </c>
    </row>
    <row r="2010" spans="1:3">
      <c r="A2010" s="17" t="str">
        <f>IF(ISBLANK(Nomen.complète!H2010),"",Nomen.complète!H2010)</f>
        <v/>
      </c>
      <c r="B2010" s="130">
        <f>IF(ISBLANK(Nomen.complète!I2010),"",Nomen.complète!I2010)</f>
        <v>12432</v>
      </c>
      <c r="C2010" s="18" t="str">
        <f>IF(ISBLANK(Nomen.complète!J2010),"-",Nomen.complète!J2010)</f>
        <v>Mettlen</v>
      </c>
    </row>
    <row r="2011" spans="1:3">
      <c r="A2011" s="17">
        <f>IF(ISBLANK(Nomen.complète!H2011),"",Nomen.complète!H2011)</f>
        <v>9</v>
      </c>
      <c r="B2011" s="130">
        <f>IF(ISBLANK(Nomen.complète!I2011),"",Nomen.complète!I2011)</f>
        <v>12433</v>
      </c>
      <c r="C2011" s="18" t="str">
        <f>IF(ISBLANK(Nomen.complète!J2011),"-",Nomen.complète!J2011)</f>
        <v>Mettmenstetten</v>
      </c>
    </row>
    <row r="2012" spans="1:3">
      <c r="A2012" s="17" t="str">
        <f>IF(ISBLANK(Nomen.complète!H2012),"",Nomen.complète!H2012)</f>
        <v/>
      </c>
      <c r="B2012" s="130">
        <f>IF(ISBLANK(Nomen.complète!I2012),"",Nomen.complète!I2012)</f>
        <v>12434</v>
      </c>
      <c r="C2012" s="18" t="str">
        <f>IF(ISBLANK(Nomen.complète!J2012),"-",Nomen.complète!J2012)</f>
        <v>Metzerlen</v>
      </c>
    </row>
    <row r="2013" spans="1:3">
      <c r="A2013" s="17">
        <f>IF(ISBLANK(Nomen.complète!H2013),"",Nomen.complète!H2013)</f>
        <v>2477</v>
      </c>
      <c r="B2013" s="130">
        <f>IF(ISBLANK(Nomen.complète!I2013),"",Nomen.complète!I2013)</f>
        <v>14469</v>
      </c>
      <c r="C2013" s="18" t="str">
        <f>IF(ISBLANK(Nomen.complète!J2013),"-",Nomen.complète!J2013)</f>
        <v>Metzerlen-Mariastein</v>
      </c>
    </row>
    <row r="2014" spans="1:3">
      <c r="A2014" s="17">
        <f>IF(ISBLANK(Nomen.complète!H2014),"",Nomen.complète!H2014)</f>
        <v>5489</v>
      </c>
      <c r="B2014" s="130">
        <f>IF(ISBLANK(Nomen.complète!I2014),"",Nomen.complète!I2014)</f>
        <v>14676</v>
      </c>
      <c r="C2014" s="18" t="str">
        <f>IF(ISBLANK(Nomen.complète!J2014),"-",Nomen.complète!J2014)</f>
        <v>Mex (VD)</v>
      </c>
    </row>
    <row r="2015" spans="1:3">
      <c r="A2015" s="17" t="str">
        <f>IF(ISBLANK(Nomen.complète!H2015),"",Nomen.complète!H2015)</f>
        <v/>
      </c>
      <c r="B2015" s="130">
        <f>IF(ISBLANK(Nomen.complète!I2015),"",Nomen.complète!I2015)</f>
        <v>12445</v>
      </c>
      <c r="C2015" s="18" t="str">
        <f>IF(ISBLANK(Nomen.complète!J2015),"-",Nomen.complète!J2015)</f>
        <v>Mex (VS)</v>
      </c>
    </row>
    <row r="2016" spans="1:3">
      <c r="A2016" s="17">
        <f>IF(ISBLANK(Nomen.complète!H2016),"",Nomen.complète!H2016)</f>
        <v>2271</v>
      </c>
      <c r="B2016" s="130">
        <f>IF(ISBLANK(Nomen.complète!I2016),"",Nomen.complète!I2016)</f>
        <v>12437</v>
      </c>
      <c r="C2016" s="18" t="str">
        <f>IF(ISBLANK(Nomen.complète!J2016),"-",Nomen.complète!J2016)</f>
        <v>Meyriez</v>
      </c>
    </row>
    <row r="2017" spans="1:3">
      <c r="A2017" s="17">
        <f>IF(ISBLANK(Nomen.complète!H2017),"",Nomen.complète!H2017)</f>
        <v>6630</v>
      </c>
      <c r="B2017" s="130">
        <f>IF(ISBLANK(Nomen.complète!I2017),"",Nomen.complète!I2017)</f>
        <v>12430</v>
      </c>
      <c r="C2017" s="18" t="str">
        <f>IF(ISBLANK(Nomen.complète!J2017),"-",Nomen.complète!J2017)</f>
        <v>Meyrin</v>
      </c>
    </row>
    <row r="2018" spans="1:3">
      <c r="A2018" s="17">
        <f>IF(ISBLANK(Nomen.complète!H2018),"",Nomen.complète!H2018)</f>
        <v>5199</v>
      </c>
      <c r="B2018" s="130">
        <f>IF(ISBLANK(Nomen.complète!I2018),"",Nomen.complète!I2018)</f>
        <v>12442</v>
      </c>
      <c r="C2018" s="18" t="str">
        <f>IF(ISBLANK(Nomen.complète!J2018),"-",Nomen.complète!J2018)</f>
        <v>Mezzovico-Vira</v>
      </c>
    </row>
    <row r="2019" spans="1:3">
      <c r="A2019" s="17" t="str">
        <f>IF(ISBLANK(Nomen.complète!H2019),"",Nomen.complète!H2019)</f>
        <v/>
      </c>
      <c r="B2019" s="130">
        <f>IF(ISBLANK(Nomen.complète!I2019),"",Nomen.complète!I2019)</f>
        <v>12443</v>
      </c>
      <c r="C2019" s="18" t="str">
        <f>IF(ISBLANK(Nomen.complète!J2019),"-",Nomen.complète!J2019)</f>
        <v>Middes</v>
      </c>
    </row>
    <row r="2020" spans="1:3">
      <c r="A2020" s="17">
        <f>IF(ISBLANK(Nomen.complète!H2020),"",Nomen.complète!H2020)</f>
        <v>5723</v>
      </c>
      <c r="B2020" s="130">
        <f>IF(ISBLANK(Nomen.complète!I2020),"",Nomen.complète!I2020)</f>
        <v>14680</v>
      </c>
      <c r="C2020" s="18" t="str">
        <f>IF(ISBLANK(Nomen.complète!J2020),"-",Nomen.complète!J2020)</f>
        <v>Mies</v>
      </c>
    </row>
    <row r="2021" spans="1:3">
      <c r="A2021" s="17" t="str">
        <f>IF(ISBLANK(Nomen.complète!H2021),"",Nomen.complète!H2021)</f>
        <v/>
      </c>
      <c r="B2021" s="130">
        <f>IF(ISBLANK(Nomen.complète!I2021),"",Nomen.complète!I2021)</f>
        <v>12420</v>
      </c>
      <c r="C2021" s="18" t="str">
        <f>IF(ISBLANK(Nomen.complète!J2021),"-",Nomen.complète!J2021)</f>
        <v>Miglieglia</v>
      </c>
    </row>
    <row r="2022" spans="1:3">
      <c r="A2022" s="17">
        <f>IF(ISBLANK(Nomen.complète!H2022),"",Nomen.complète!H2022)</f>
        <v>6416</v>
      </c>
      <c r="B2022" s="130">
        <f>IF(ISBLANK(Nomen.complète!I2022),"",Nomen.complète!I2022)</f>
        <v>16094</v>
      </c>
      <c r="C2022" s="18" t="str">
        <f>IF(ISBLANK(Nomen.complète!J2022),"-",Nomen.complète!J2022)</f>
        <v>Milvignes</v>
      </c>
    </row>
    <row r="2023" spans="1:3">
      <c r="A2023" s="17">
        <f>IF(ISBLANK(Nomen.complète!H2023),"",Nomen.complète!H2023)</f>
        <v>5118</v>
      </c>
      <c r="B2023" s="130">
        <f>IF(ISBLANK(Nomen.complète!I2023),"",Nomen.complète!I2023)</f>
        <v>12436</v>
      </c>
      <c r="C2023" s="18" t="str">
        <f>IF(ISBLANK(Nomen.complète!J2023),"-",Nomen.complète!J2023)</f>
        <v>Minusio</v>
      </c>
    </row>
    <row r="2024" spans="1:3">
      <c r="A2024" s="17">
        <f>IF(ISBLANK(Nomen.complète!H2024),"",Nomen.complète!H2024)</f>
        <v>615</v>
      </c>
      <c r="B2024" s="130">
        <f>IF(ISBLANK(Nomen.complète!I2024),"",Nomen.complète!I2024)</f>
        <v>15180</v>
      </c>
      <c r="C2024" s="18" t="str">
        <f>IF(ISBLANK(Nomen.complète!J2024),"-",Nomen.complète!J2024)</f>
        <v>Mirchel</v>
      </c>
    </row>
    <row r="2025" spans="1:3">
      <c r="A2025" s="17" t="str">
        <f>IF(ISBLANK(Nomen.complète!H2025),"",Nomen.complète!H2025)</f>
        <v/>
      </c>
      <c r="B2025" s="130">
        <f>IF(ISBLANK(Nomen.complète!I2025),"",Nomen.complète!I2025)</f>
        <v>12416</v>
      </c>
      <c r="C2025" s="18" t="str">
        <f>IF(ISBLANK(Nomen.complète!J2025),"-",Nomen.complète!J2025)</f>
        <v>Misery</v>
      </c>
    </row>
    <row r="2026" spans="1:3">
      <c r="A2026" s="17">
        <f>IF(ISBLANK(Nomen.complète!H2026),"",Nomen.complète!H2026)</f>
        <v>2272</v>
      </c>
      <c r="B2026" s="130">
        <f>IF(ISBLANK(Nomen.complète!I2026),"",Nomen.complète!I2026)</f>
        <v>14096</v>
      </c>
      <c r="C2026" s="18" t="str">
        <f>IF(ISBLANK(Nomen.complète!J2026),"-",Nomen.complète!J2026)</f>
        <v>Misery-Courtion</v>
      </c>
    </row>
    <row r="2027" spans="1:3">
      <c r="A2027" s="17">
        <f>IF(ISBLANK(Nomen.complète!H2027),"",Nomen.complète!H2027)</f>
        <v>5821</v>
      </c>
      <c r="B2027" s="130">
        <f>IF(ISBLANK(Nomen.complète!I2027),"",Nomen.complète!I2027)</f>
        <v>14682</v>
      </c>
      <c r="C2027" s="18" t="str">
        <f>IF(ISBLANK(Nomen.complète!J2027),"-",Nomen.complète!J2027)</f>
        <v>Missy</v>
      </c>
    </row>
    <row r="2028" spans="1:3">
      <c r="A2028" s="17" t="str">
        <f>IF(ISBLANK(Nomen.complète!H2028),"",Nomen.complète!H2028)</f>
        <v/>
      </c>
      <c r="B2028" s="130">
        <f>IF(ISBLANK(Nomen.complète!I2028),"",Nomen.complète!I2028)</f>
        <v>12418</v>
      </c>
      <c r="C2028" s="18" t="str">
        <f>IF(ISBLANK(Nomen.complète!J2028),"-",Nomen.complète!J2028)</f>
        <v>Mitlödi</v>
      </c>
    </row>
    <row r="2029" spans="1:3">
      <c r="A2029" s="17" t="str">
        <f>IF(ISBLANK(Nomen.complète!H2029),"",Nomen.complète!H2029)</f>
        <v/>
      </c>
      <c r="B2029" s="130">
        <f>IF(ISBLANK(Nomen.complète!I2029),"",Nomen.complète!I2029)</f>
        <v>12444</v>
      </c>
      <c r="C2029" s="18" t="str">
        <f>IF(ISBLANK(Nomen.complète!J2029),"-",Nomen.complète!J2029)</f>
        <v>Miège</v>
      </c>
    </row>
    <row r="2030" spans="1:3">
      <c r="A2030" s="17" t="str">
        <f>IF(ISBLANK(Nomen.complète!H2030),"",Nomen.complète!H2030)</f>
        <v/>
      </c>
      <c r="B2030" s="130">
        <f>IF(ISBLANK(Nomen.complète!I2030),"",Nomen.complète!I2030)</f>
        <v>11051</v>
      </c>
      <c r="C2030" s="18" t="str">
        <f>IF(ISBLANK(Nomen.complète!J2030),"-",Nomen.complète!J2030)</f>
        <v>Miécourt</v>
      </c>
    </row>
    <row r="2031" spans="1:3">
      <c r="A2031" s="17" t="str">
        <f>IF(ISBLANK(Nomen.complète!H2031),"",Nomen.complète!H2031)</f>
        <v/>
      </c>
      <c r="B2031" s="130">
        <f>IF(ISBLANK(Nomen.complète!I2031),"",Nomen.complète!I2031)</f>
        <v>10028</v>
      </c>
      <c r="C2031" s="18" t="str">
        <f>IF(ISBLANK(Nomen.complète!J2031),"-",Nomen.complète!J2031)</f>
        <v>Mogelsberg</v>
      </c>
    </row>
    <row r="2032" spans="1:3">
      <c r="A2032" s="17" t="str">
        <f>IF(ISBLANK(Nomen.complète!H2032),"",Nomen.complète!H2032)</f>
        <v/>
      </c>
      <c r="B2032" s="130">
        <f>IF(ISBLANK(Nomen.complète!I2032),"",Nomen.complète!I2032)</f>
        <v>12419</v>
      </c>
      <c r="C2032" s="18" t="str">
        <f>IF(ISBLANK(Nomen.complète!J2032),"-",Nomen.complète!J2032)</f>
        <v>Moghegno</v>
      </c>
    </row>
    <row r="2033" spans="1:3">
      <c r="A2033" s="17">
        <f>IF(ISBLANK(Nomen.complète!H2033),"",Nomen.complète!H2033)</f>
        <v>5490</v>
      </c>
      <c r="B2033" s="130">
        <f>IF(ISBLANK(Nomen.complète!I2033),"",Nomen.complète!I2033)</f>
        <v>14681</v>
      </c>
      <c r="C2033" s="18" t="str">
        <f>IF(ISBLANK(Nomen.complète!J2033),"-",Nomen.complète!J2033)</f>
        <v>Moiry</v>
      </c>
    </row>
    <row r="2034" spans="1:3">
      <c r="A2034" s="17" t="str">
        <f>IF(ISBLANK(Nomen.complète!H2034),"",Nomen.complète!H2034)</f>
        <v/>
      </c>
      <c r="B2034" s="130">
        <f>IF(ISBLANK(Nomen.complète!I2034),"",Nomen.complète!I2034)</f>
        <v>12414</v>
      </c>
      <c r="C2034" s="18" t="str">
        <f>IF(ISBLANK(Nomen.complète!J2034),"-",Nomen.complète!J2034)</f>
        <v>Moleno</v>
      </c>
    </row>
    <row r="2035" spans="1:3">
      <c r="A2035" s="17" t="str">
        <f>IF(ISBLANK(Nomen.complète!H2035),"",Nomen.complète!H2035)</f>
        <v/>
      </c>
      <c r="B2035" s="130">
        <f>IF(ISBLANK(Nomen.complète!I2035),"",Nomen.complète!I2035)</f>
        <v>10803</v>
      </c>
      <c r="C2035" s="18" t="str">
        <f>IF(ISBLANK(Nomen.complète!J2035),"-",Nomen.complète!J2035)</f>
        <v>Molinis</v>
      </c>
    </row>
    <row r="2036" spans="1:3">
      <c r="A2036" s="17">
        <f>IF(ISBLANK(Nomen.complète!H2036),"",Nomen.complète!H2036)</f>
        <v>5431</v>
      </c>
      <c r="B2036" s="130">
        <f>IF(ISBLANK(Nomen.complète!I2036),"",Nomen.complète!I2036)</f>
        <v>14679</v>
      </c>
      <c r="C2036" s="18" t="str">
        <f>IF(ISBLANK(Nomen.complète!J2036),"-",Nomen.complète!J2036)</f>
        <v>Mollens (VD)</v>
      </c>
    </row>
    <row r="2037" spans="1:3">
      <c r="A2037" s="17" t="str">
        <f>IF(ISBLANK(Nomen.complète!H2037),"",Nomen.complète!H2037)</f>
        <v/>
      </c>
      <c r="B2037" s="130">
        <f>IF(ISBLANK(Nomen.complète!I2037),"",Nomen.complète!I2037)</f>
        <v>12424</v>
      </c>
      <c r="C2037" s="18" t="str">
        <f>IF(ISBLANK(Nomen.complète!J2037),"-",Nomen.complète!J2037)</f>
        <v>Mollens (VS)</v>
      </c>
    </row>
    <row r="2038" spans="1:3">
      <c r="A2038" s="17" t="str">
        <f>IF(ISBLANK(Nomen.complète!H2038),"",Nomen.complète!H2038)</f>
        <v/>
      </c>
      <c r="B2038" s="130">
        <f>IF(ISBLANK(Nomen.complète!I2038),"",Nomen.complète!I2038)</f>
        <v>12425</v>
      </c>
      <c r="C2038" s="18" t="str">
        <f>IF(ISBLANK(Nomen.complète!J2038),"-",Nomen.complète!J2038)</f>
        <v>Mollis</v>
      </c>
    </row>
    <row r="2039" spans="1:3">
      <c r="A2039" s="17">
        <f>IF(ISBLANK(Nomen.complète!H2039),"",Nomen.complète!H2039)</f>
        <v>5921</v>
      </c>
      <c r="B2039" s="130">
        <f>IF(ISBLANK(Nomen.complète!I2039),"",Nomen.complète!I2039)</f>
        <v>14678</v>
      </c>
      <c r="C2039" s="18" t="str">
        <f>IF(ISBLANK(Nomen.complète!J2039),"-",Nomen.complète!J2039)</f>
        <v>Molondin</v>
      </c>
    </row>
    <row r="2040" spans="1:3">
      <c r="A2040" s="17" t="str">
        <f>IF(ISBLANK(Nomen.complète!H2040),"",Nomen.complète!H2040)</f>
        <v/>
      </c>
      <c r="B2040" s="130">
        <f>IF(ISBLANK(Nomen.complète!I2040),"",Nomen.complète!I2040)</f>
        <v>10015</v>
      </c>
      <c r="C2040" s="18" t="str">
        <f>IF(ISBLANK(Nomen.complète!J2040),"-",Nomen.complète!J2040)</f>
        <v>Mon</v>
      </c>
    </row>
    <row r="2041" spans="1:3">
      <c r="A2041" s="17" t="str">
        <f>IF(ISBLANK(Nomen.complète!H2041),"",Nomen.complète!H2041)</f>
        <v/>
      </c>
      <c r="B2041" s="130">
        <f>IF(ISBLANK(Nomen.complète!I2041),"",Nomen.complète!I2041)</f>
        <v>10624</v>
      </c>
      <c r="C2041" s="18" t="str">
        <f>IF(ISBLANK(Nomen.complète!J2041),"-",Nomen.complète!J2041)</f>
        <v>Monible</v>
      </c>
    </row>
    <row r="2042" spans="1:3">
      <c r="A2042" s="17" t="str">
        <f>IF(ISBLANK(Nomen.complète!H2042),"",Nomen.complète!H2042)</f>
        <v/>
      </c>
      <c r="B2042" s="130">
        <f>IF(ISBLANK(Nomen.complète!I2042),"",Nomen.complète!I2042)</f>
        <v>12428</v>
      </c>
      <c r="C2042" s="18" t="str">
        <f>IF(ISBLANK(Nomen.complète!J2042),"-",Nomen.complète!J2042)</f>
        <v>Monnaz</v>
      </c>
    </row>
    <row r="2043" spans="1:3">
      <c r="A2043" s="17" t="str">
        <f>IF(ISBLANK(Nomen.complète!H2043),"",Nomen.complète!H2043)</f>
        <v/>
      </c>
      <c r="B2043" s="130">
        <f>IF(ISBLANK(Nomen.complète!I2043),"",Nomen.complète!I2043)</f>
        <v>16505</v>
      </c>
      <c r="C2043" s="18" t="str">
        <f>IF(ISBLANK(Nomen.complète!J2043),"-",Nomen.complète!J2043)</f>
        <v>Mons</v>
      </c>
    </row>
    <row r="2044" spans="1:3">
      <c r="A2044" s="17">
        <f>IF(ISBLANK(Nomen.complète!H2044),"",Nomen.complète!H2044)</f>
        <v>6090</v>
      </c>
      <c r="B2044" s="130">
        <f>IF(ISBLANK(Nomen.complète!I2044),"",Nomen.complète!I2044)</f>
        <v>15485</v>
      </c>
      <c r="C2044" s="18" t="str">
        <f>IF(ISBLANK(Nomen.complète!J2044),"-",Nomen.complète!J2044)</f>
        <v>Mont-Noble</v>
      </c>
    </row>
    <row r="2045" spans="1:3">
      <c r="A2045" s="17">
        <f>IF(ISBLANK(Nomen.complète!H2045),"",Nomen.complète!H2045)</f>
        <v>437</v>
      </c>
      <c r="B2045" s="130">
        <f>IF(ISBLANK(Nomen.complète!I2045),"",Nomen.complète!I2045)</f>
        <v>15088</v>
      </c>
      <c r="C2045" s="18" t="str">
        <f>IF(ISBLANK(Nomen.complète!J2045),"-",Nomen.complète!J2045)</f>
        <v>Mont-Tramelan</v>
      </c>
    </row>
    <row r="2046" spans="1:3">
      <c r="A2046" s="17">
        <f>IF(ISBLANK(Nomen.complète!H2046),"",Nomen.complète!H2046)</f>
        <v>2284</v>
      </c>
      <c r="B2046" s="130">
        <f>IF(ISBLANK(Nomen.complète!I2046),"",Nomen.complète!I2046)</f>
        <v>15679</v>
      </c>
      <c r="C2046" s="18" t="str">
        <f>IF(ISBLANK(Nomen.complète!J2046),"-",Nomen.complète!J2046)</f>
        <v>Mont-Vully</v>
      </c>
    </row>
    <row r="2047" spans="1:3">
      <c r="A2047" s="17">
        <f>IF(ISBLANK(Nomen.complète!H2047),"",Nomen.complète!H2047)</f>
        <v>5491</v>
      </c>
      <c r="B2047" s="130">
        <f>IF(ISBLANK(Nomen.complète!I2047),"",Nomen.complète!I2047)</f>
        <v>14686</v>
      </c>
      <c r="C2047" s="18" t="str">
        <f>IF(ISBLANK(Nomen.complète!J2047),"-",Nomen.complète!J2047)</f>
        <v>Mont-la-Ville</v>
      </c>
    </row>
    <row r="2048" spans="1:3">
      <c r="A2048" s="17">
        <f>IF(ISBLANK(Nomen.complète!H2048),"",Nomen.complète!H2048)</f>
        <v>5859</v>
      </c>
      <c r="B2048" s="130">
        <f>IF(ISBLANK(Nomen.complète!I2048),"",Nomen.complète!I2048)</f>
        <v>14694</v>
      </c>
      <c r="C2048" s="18" t="str">
        <f>IF(ISBLANK(Nomen.complète!J2048),"-",Nomen.complète!J2048)</f>
        <v>Mont-sur-Rolle</v>
      </c>
    </row>
    <row r="2049" spans="1:3">
      <c r="A2049" s="17" t="str">
        <f>IF(ISBLANK(Nomen.complète!H2049),"",Nomen.complète!H2049)</f>
        <v/>
      </c>
      <c r="B2049" s="130">
        <f>IF(ISBLANK(Nomen.complète!I2049),"",Nomen.complète!I2049)</f>
        <v>12336</v>
      </c>
      <c r="C2049" s="18" t="str">
        <f>IF(ISBLANK(Nomen.complète!J2049),"-",Nomen.complète!J2049)</f>
        <v>Montagnola</v>
      </c>
    </row>
    <row r="2050" spans="1:3">
      <c r="A2050" s="17">
        <f>IF(ISBLANK(Nomen.complète!H2050),"",Nomen.complète!H2050)</f>
        <v>2029</v>
      </c>
      <c r="B2050" s="130">
        <f>IF(ISBLANK(Nomen.complète!I2050),"",Nomen.complète!I2050)</f>
        <v>14475</v>
      </c>
      <c r="C2050" s="18" t="str">
        <f>IF(ISBLANK(Nomen.complète!J2050),"-",Nomen.complète!J2050)</f>
        <v>Montagny (FR)</v>
      </c>
    </row>
    <row r="2051" spans="1:3">
      <c r="A2051" s="17" t="str">
        <f>IF(ISBLANK(Nomen.complète!H2051),"",Nomen.complète!H2051)</f>
        <v/>
      </c>
      <c r="B2051" s="130">
        <f>IF(ISBLANK(Nomen.complète!I2051),"",Nomen.complète!I2051)</f>
        <v>12337</v>
      </c>
      <c r="C2051" s="18" t="str">
        <f>IF(ISBLANK(Nomen.complète!J2051),"-",Nomen.complète!J2051)</f>
        <v>Montagny-la-Ville</v>
      </c>
    </row>
    <row r="2052" spans="1:3">
      <c r="A2052" s="17" t="str">
        <f>IF(ISBLANK(Nomen.complète!H2052),"",Nomen.complète!H2052)</f>
        <v/>
      </c>
      <c r="B2052" s="130">
        <f>IF(ISBLANK(Nomen.complète!I2052),"",Nomen.complète!I2052)</f>
        <v>12338</v>
      </c>
      <c r="C2052" s="18" t="str">
        <f>IF(ISBLANK(Nomen.complète!J2052),"-",Nomen.complète!J2052)</f>
        <v>Montagny-les-Monts</v>
      </c>
    </row>
    <row r="2053" spans="1:3">
      <c r="A2053" s="17">
        <f>IF(ISBLANK(Nomen.complète!H2053),"",Nomen.complète!H2053)</f>
        <v>5922</v>
      </c>
      <c r="B2053" s="130">
        <f>IF(ISBLANK(Nomen.complète!I2053),"",Nomen.complète!I2053)</f>
        <v>14691</v>
      </c>
      <c r="C2053" s="18" t="str">
        <f>IF(ISBLANK(Nomen.complète!J2053),"-",Nomen.complète!J2053)</f>
        <v>Montagny-près-Yverdon</v>
      </c>
    </row>
    <row r="2054" spans="1:3">
      <c r="A2054" s="17" t="str">
        <f>IF(ISBLANK(Nomen.complète!H2054),"",Nomen.complète!H2054)</f>
        <v/>
      </c>
      <c r="B2054" s="130">
        <f>IF(ISBLANK(Nomen.complète!I2054),"",Nomen.complète!I2054)</f>
        <v>12349</v>
      </c>
      <c r="C2054" s="18" t="str">
        <f>IF(ISBLANK(Nomen.complète!J2054),"-",Nomen.complète!J2054)</f>
        <v>Montalchez</v>
      </c>
    </row>
    <row r="2055" spans="1:3">
      <c r="A2055" s="17" t="str">
        <f>IF(ISBLANK(Nomen.complète!H2055),"",Nomen.complète!H2055)</f>
        <v/>
      </c>
      <c r="B2055" s="130">
        <f>IF(ISBLANK(Nomen.complète!I2055),"",Nomen.complète!I2055)</f>
        <v>12341</v>
      </c>
      <c r="C2055" s="18" t="str">
        <f>IF(ISBLANK(Nomen.complète!J2055),"-",Nomen.complète!J2055)</f>
        <v>Montana</v>
      </c>
    </row>
    <row r="2056" spans="1:3">
      <c r="A2056" s="17">
        <f>IF(ISBLANK(Nomen.complète!H2056),"",Nomen.complète!H2056)</f>
        <v>5693</v>
      </c>
      <c r="B2056" s="130">
        <f>IF(ISBLANK(Nomen.complète!I2056),"",Nomen.complète!I2056)</f>
        <v>15616</v>
      </c>
      <c r="C2056" s="18" t="str">
        <f>IF(ISBLANK(Nomen.complète!J2056),"-",Nomen.complète!J2056)</f>
        <v>Montanaire</v>
      </c>
    </row>
    <row r="2057" spans="1:3">
      <c r="A2057" s="17" t="str">
        <f>IF(ISBLANK(Nomen.complète!H2057),"",Nomen.complète!H2057)</f>
        <v/>
      </c>
      <c r="B2057" s="130">
        <f>IF(ISBLANK(Nomen.complète!I2057),"",Nomen.complète!I2057)</f>
        <v>12334</v>
      </c>
      <c r="C2057" s="18" t="str">
        <f>IF(ISBLANK(Nomen.complète!J2057),"-",Nomen.complète!J2057)</f>
        <v>Montaubion-Chardonney</v>
      </c>
    </row>
    <row r="2058" spans="1:3">
      <c r="A2058" s="17" t="str">
        <f>IF(ISBLANK(Nomen.complète!H2058),"",Nomen.complète!H2058)</f>
        <v/>
      </c>
      <c r="B2058" s="130">
        <f>IF(ISBLANK(Nomen.complète!I2058),"",Nomen.complète!I2058)</f>
        <v>11366</v>
      </c>
      <c r="C2058" s="18" t="str">
        <f>IF(ISBLANK(Nomen.complète!J2058),"-",Nomen.complète!J2058)</f>
        <v>Montborget</v>
      </c>
    </row>
    <row r="2059" spans="1:3">
      <c r="A2059" s="17" t="str">
        <f>IF(ISBLANK(Nomen.complète!H2059),"",Nomen.complète!H2059)</f>
        <v/>
      </c>
      <c r="B2059" s="130">
        <f>IF(ISBLANK(Nomen.complète!I2059),"",Nomen.complète!I2059)</f>
        <v>12343</v>
      </c>
      <c r="C2059" s="18" t="str">
        <f>IF(ISBLANK(Nomen.complète!J2059),"-",Nomen.complète!J2059)</f>
        <v>Montbovon</v>
      </c>
    </row>
    <row r="2060" spans="1:3">
      <c r="A2060" s="17" t="str">
        <f>IF(ISBLANK(Nomen.complète!H2060),"",Nomen.complète!H2060)</f>
        <v/>
      </c>
      <c r="B2060" s="130">
        <f>IF(ISBLANK(Nomen.complète!I2060),"",Nomen.complète!I2060)</f>
        <v>12344</v>
      </c>
      <c r="C2060" s="18" t="str">
        <f>IF(ISBLANK(Nomen.complète!J2060),"-",Nomen.complète!J2060)</f>
        <v>Montbrelloz</v>
      </c>
    </row>
    <row r="2061" spans="1:3">
      <c r="A2061" s="17">
        <f>IF(ISBLANK(Nomen.complète!H2061),"",Nomen.complète!H2061)</f>
        <v>5756</v>
      </c>
      <c r="B2061" s="130">
        <f>IF(ISBLANK(Nomen.complète!I2061),"",Nomen.complète!I2061)</f>
        <v>14689</v>
      </c>
      <c r="C2061" s="18" t="str">
        <f>IF(ISBLANK(Nomen.complète!J2061),"-",Nomen.complète!J2061)</f>
        <v>Montcherand</v>
      </c>
    </row>
    <row r="2062" spans="1:3">
      <c r="A2062" s="17" t="str">
        <f>IF(ISBLANK(Nomen.complète!H2062),"",Nomen.complète!H2062)</f>
        <v/>
      </c>
      <c r="B2062" s="130">
        <f>IF(ISBLANK(Nomen.complète!I2062),"",Nomen.complète!I2062)</f>
        <v>12346</v>
      </c>
      <c r="C2062" s="18" t="str">
        <f>IF(ISBLANK(Nomen.complète!J2062),"-",Nomen.complète!J2062)</f>
        <v>Monte</v>
      </c>
    </row>
    <row r="2063" spans="1:3">
      <c r="A2063" s="17" t="str">
        <f>IF(ISBLANK(Nomen.complète!H2063),"",Nomen.complète!H2063)</f>
        <v/>
      </c>
      <c r="B2063" s="130">
        <f>IF(ISBLANK(Nomen.complète!I2063),"",Nomen.complète!I2063)</f>
        <v>12347</v>
      </c>
      <c r="C2063" s="18" t="str">
        <f>IF(ISBLANK(Nomen.complète!J2063),"-",Nomen.complète!J2063)</f>
        <v>Monte Carasso</v>
      </c>
    </row>
    <row r="2064" spans="1:3">
      <c r="A2064" s="17">
        <f>IF(ISBLANK(Nomen.complète!H2064),"",Nomen.complète!H2064)</f>
        <v>5238</v>
      </c>
      <c r="B2064" s="130">
        <f>IF(ISBLANK(Nomen.complète!I2064),"",Nomen.complète!I2064)</f>
        <v>15392</v>
      </c>
      <c r="C2064" s="18" t="str">
        <f>IF(ISBLANK(Nomen.complète!J2064),"-",Nomen.complète!J2064)</f>
        <v>Monteceneri</v>
      </c>
    </row>
    <row r="2065" spans="1:3">
      <c r="A2065" s="17" t="str">
        <f>IF(ISBLANK(Nomen.complète!H2065),"",Nomen.complète!H2065)</f>
        <v/>
      </c>
      <c r="B2065" s="130">
        <f>IF(ISBLANK(Nomen.complète!I2065),"",Nomen.complète!I2065)</f>
        <v>12326</v>
      </c>
      <c r="C2065" s="18" t="str">
        <f>IF(ISBLANK(Nomen.complète!J2065),"-",Nomen.complète!J2065)</f>
        <v>Monteggio</v>
      </c>
    </row>
    <row r="2066" spans="1:3">
      <c r="A2066" s="17" t="str">
        <f>IF(ISBLANK(Nomen.complète!H2066),"",Nomen.complète!H2066)</f>
        <v/>
      </c>
      <c r="B2066" s="130">
        <f>IF(ISBLANK(Nomen.complète!I2066),"",Nomen.complète!I2066)</f>
        <v>11052</v>
      </c>
      <c r="C2066" s="18" t="str">
        <f>IF(ISBLANK(Nomen.complète!J2066),"-",Nomen.complète!J2066)</f>
        <v>Montenol</v>
      </c>
    </row>
    <row r="2067" spans="1:3">
      <c r="A2067" s="17" t="str">
        <f>IF(ISBLANK(Nomen.complète!H2067),"",Nomen.complète!H2067)</f>
        <v/>
      </c>
      <c r="B2067" s="130">
        <f>IF(ISBLANK(Nomen.complète!I2067),"",Nomen.complète!I2067)</f>
        <v>11338</v>
      </c>
      <c r="C2067" s="18" t="str">
        <f>IF(ISBLANK(Nomen.complète!J2067),"-",Nomen.complète!J2067)</f>
        <v>Monterschu</v>
      </c>
    </row>
    <row r="2068" spans="1:3">
      <c r="A2068" s="17" t="str">
        <f>IF(ISBLANK(Nomen.complète!H2068),"",Nomen.complète!H2068)</f>
        <v/>
      </c>
      <c r="B2068" s="130">
        <f>IF(ISBLANK(Nomen.complète!I2068),"",Nomen.complète!I2068)</f>
        <v>12324</v>
      </c>
      <c r="C2068" s="18" t="str">
        <f>IF(ISBLANK(Nomen.complète!J2068),"-",Nomen.complète!J2068)</f>
        <v>Montet (Broye)</v>
      </c>
    </row>
    <row r="2069" spans="1:3">
      <c r="A2069" s="17" t="str">
        <f>IF(ISBLANK(Nomen.complète!H2069),"",Nomen.complète!H2069)</f>
        <v/>
      </c>
      <c r="B2069" s="130">
        <f>IF(ISBLANK(Nomen.complète!I2069),"",Nomen.complète!I2069)</f>
        <v>12340</v>
      </c>
      <c r="C2069" s="18" t="str">
        <f>IF(ISBLANK(Nomen.complète!J2069),"-",Nomen.complète!J2069)</f>
        <v>Montet (Glâne)</v>
      </c>
    </row>
    <row r="2070" spans="1:3">
      <c r="A2070" s="17">
        <f>IF(ISBLANK(Nomen.complète!H2070),"",Nomen.complète!H2070)</f>
        <v>6751</v>
      </c>
      <c r="B2070" s="130">
        <f>IF(ISBLANK(Nomen.complète!I2070),"",Nomen.complète!I2070)</f>
        <v>14967</v>
      </c>
      <c r="C2070" s="18" t="str">
        <f>IF(ISBLANK(Nomen.complète!J2070),"-",Nomen.complète!J2070)</f>
        <v>Montfaucon</v>
      </c>
    </row>
    <row r="2071" spans="1:3">
      <c r="A2071" s="17" t="str">
        <f>IF(ISBLANK(Nomen.complète!H2071),"",Nomen.complète!H2071)</f>
        <v/>
      </c>
      <c r="B2071" s="130">
        <f>IF(ISBLANK(Nomen.complète!I2071),"",Nomen.complète!I2071)</f>
        <v>10950</v>
      </c>
      <c r="C2071" s="18" t="str">
        <f>IF(ISBLANK(Nomen.complète!J2071),"-",Nomen.complète!J2071)</f>
        <v>Montfavergier</v>
      </c>
    </row>
    <row r="2072" spans="1:3">
      <c r="A2072" s="17" t="str">
        <f>IF(ISBLANK(Nomen.complète!H2072),"",Nomen.complète!H2072)</f>
        <v/>
      </c>
      <c r="B2072" s="130">
        <f>IF(ISBLANK(Nomen.complète!I2072),"",Nomen.complète!I2072)</f>
        <v>12322</v>
      </c>
      <c r="C2072" s="18" t="str">
        <f>IF(ISBLANK(Nomen.complète!J2072),"-",Nomen.complète!J2072)</f>
        <v>Montherod</v>
      </c>
    </row>
    <row r="2073" spans="1:3">
      <c r="A2073" s="17">
        <f>IF(ISBLANK(Nomen.complète!H2073),"",Nomen.complète!H2073)</f>
        <v>6153</v>
      </c>
      <c r="B2073" s="130">
        <f>IF(ISBLANK(Nomen.complète!I2073),"",Nomen.complète!I2073)</f>
        <v>12323</v>
      </c>
      <c r="C2073" s="18" t="str">
        <f>IF(ISBLANK(Nomen.complète!J2073),"-",Nomen.complète!J2073)</f>
        <v>Monthey</v>
      </c>
    </row>
    <row r="2074" spans="1:3">
      <c r="A2074" s="17" t="str">
        <f>IF(ISBLANK(Nomen.complète!H2074),"",Nomen.complète!H2074)</f>
        <v/>
      </c>
      <c r="B2074" s="130">
        <f>IF(ISBLANK(Nomen.complète!I2074),"",Nomen.complète!I2074)</f>
        <v>11053</v>
      </c>
      <c r="C2074" s="18" t="str">
        <f>IF(ISBLANK(Nomen.complète!J2074),"-",Nomen.complète!J2074)</f>
        <v>Montignez</v>
      </c>
    </row>
    <row r="2075" spans="1:3">
      <c r="A2075" s="17">
        <f>IF(ISBLANK(Nomen.complète!H2075),"",Nomen.complète!H2075)</f>
        <v>5540</v>
      </c>
      <c r="B2075" s="130">
        <f>IF(ISBLANK(Nomen.complète!I2075),"",Nomen.complète!I2075)</f>
        <v>15489</v>
      </c>
      <c r="C2075" s="18" t="str">
        <f>IF(ISBLANK(Nomen.complète!J2075),"-",Nomen.complète!J2075)</f>
        <v>Montilliez</v>
      </c>
    </row>
    <row r="2076" spans="1:3">
      <c r="A2076" s="17" t="str">
        <f>IF(ISBLANK(Nomen.complète!H2076),"",Nomen.complète!H2076)</f>
        <v/>
      </c>
      <c r="B2076" s="130">
        <f>IF(ISBLANK(Nomen.complète!I2076),"",Nomen.complète!I2076)</f>
        <v>12333</v>
      </c>
      <c r="C2076" s="18" t="str">
        <f>IF(ISBLANK(Nomen.complète!J2076),"-",Nomen.complète!J2076)</f>
        <v>Montmagny</v>
      </c>
    </row>
    <row r="2077" spans="1:3">
      <c r="A2077" s="17" t="str">
        <f>IF(ISBLANK(Nomen.complète!H2077),"",Nomen.complète!H2077)</f>
        <v/>
      </c>
      <c r="B2077" s="130">
        <f>IF(ISBLANK(Nomen.complète!I2077),"",Nomen.complète!I2077)</f>
        <v>11054</v>
      </c>
      <c r="C2077" s="18" t="str">
        <f>IF(ISBLANK(Nomen.complète!J2077),"-",Nomen.complète!J2077)</f>
        <v>Montmelon</v>
      </c>
    </row>
    <row r="2078" spans="1:3">
      <c r="A2078" s="17" t="str">
        <f>IF(ISBLANK(Nomen.complète!H2078),"",Nomen.complète!H2078)</f>
        <v/>
      </c>
      <c r="B2078" s="130">
        <f>IF(ISBLANK(Nomen.complète!I2078),"",Nomen.complète!I2078)</f>
        <v>12325</v>
      </c>
      <c r="C2078" s="18" t="str">
        <f>IF(ISBLANK(Nomen.complète!J2078),"-",Nomen.complète!J2078)</f>
        <v>Montmollin</v>
      </c>
    </row>
    <row r="2079" spans="1:3">
      <c r="A2079" s="17">
        <f>IF(ISBLANK(Nomen.complète!H2079),"",Nomen.complète!H2079)</f>
        <v>5792</v>
      </c>
      <c r="B2079" s="130">
        <f>IF(ISBLANK(Nomen.complète!I2079),"",Nomen.complète!I2079)</f>
        <v>14697</v>
      </c>
      <c r="C2079" s="18" t="str">
        <f>IF(ISBLANK(Nomen.complète!J2079),"-",Nomen.complète!J2079)</f>
        <v>Montpreveyres</v>
      </c>
    </row>
    <row r="2080" spans="1:3">
      <c r="A2080" s="17">
        <f>IF(ISBLANK(Nomen.complète!H2080),"",Nomen.complète!H2080)</f>
        <v>5886</v>
      </c>
      <c r="B2080" s="130">
        <f>IF(ISBLANK(Nomen.complète!I2080),"",Nomen.complète!I2080)</f>
        <v>14550</v>
      </c>
      <c r="C2080" s="18" t="str">
        <f>IF(ISBLANK(Nomen.complète!J2080),"-",Nomen.complète!J2080)</f>
        <v>Montreux</v>
      </c>
    </row>
    <row r="2081" spans="1:3">
      <c r="A2081" s="17" t="str">
        <f>IF(ISBLANK(Nomen.complète!H2081),"",Nomen.complète!H2081)</f>
        <v/>
      </c>
      <c r="B2081" s="130">
        <f>IF(ISBLANK(Nomen.complète!I2081),"",Nomen.complète!I2081)</f>
        <v>11238</v>
      </c>
      <c r="C2081" s="18" t="str">
        <f>IF(ISBLANK(Nomen.complète!J2081),"-",Nomen.complète!J2081)</f>
        <v>Montreux-Châtelard</v>
      </c>
    </row>
    <row r="2082" spans="1:3">
      <c r="A2082" s="17" t="str">
        <f>IF(ISBLANK(Nomen.complète!H2082),"",Nomen.complète!H2082)</f>
        <v/>
      </c>
      <c r="B2082" s="130">
        <f>IF(ISBLANK(Nomen.complète!I2082),"",Nomen.complète!I2082)</f>
        <v>11253</v>
      </c>
      <c r="C2082" s="18" t="str">
        <f>IF(ISBLANK(Nomen.complète!J2082),"-",Nomen.complète!J2082)</f>
        <v>Montreux-Planches</v>
      </c>
    </row>
    <row r="2083" spans="1:3">
      <c r="A2083" s="17">
        <f>IF(ISBLANK(Nomen.complète!H2083),"",Nomen.complète!H2083)</f>
        <v>5492</v>
      </c>
      <c r="B2083" s="130">
        <f>IF(ISBLANK(Nomen.complète!I2083),"",Nomen.complète!I2083)</f>
        <v>14695</v>
      </c>
      <c r="C2083" s="18" t="str">
        <f>IF(ISBLANK(Nomen.complète!J2083),"-",Nomen.complète!J2083)</f>
        <v>Montricher</v>
      </c>
    </row>
    <row r="2084" spans="1:3">
      <c r="A2084" s="17" t="str">
        <f>IF(ISBLANK(Nomen.complète!H2084),"",Nomen.complète!H2084)</f>
        <v/>
      </c>
      <c r="B2084" s="130">
        <f>IF(ISBLANK(Nomen.complète!I2084),"",Nomen.complète!I2084)</f>
        <v>10998</v>
      </c>
      <c r="C2084" s="18" t="str">
        <f>IF(ISBLANK(Nomen.complète!J2084),"-",Nomen.complète!J2084)</f>
        <v>Montsevelier</v>
      </c>
    </row>
    <row r="2085" spans="1:3">
      <c r="A2085" s="17" t="str">
        <f>IF(ISBLANK(Nomen.complète!H2085),"",Nomen.complète!H2085)</f>
        <v/>
      </c>
      <c r="B2085" s="130">
        <f>IF(ISBLANK(Nomen.complète!I2085),"",Nomen.complète!I2085)</f>
        <v>16258</v>
      </c>
      <c r="C2085" s="18" t="str">
        <f>IF(ISBLANK(Nomen.complète!J2085),"-",Nomen.complète!J2085)</f>
        <v>Montvoie</v>
      </c>
    </row>
    <row r="2086" spans="1:3">
      <c r="A2086" s="17" t="str">
        <f>IF(ISBLANK(Nomen.complète!H2086),"",Nomen.complète!H2086)</f>
        <v/>
      </c>
      <c r="B2086" s="130">
        <f>IF(ISBLANK(Nomen.complète!I2086),"",Nomen.complète!I2086)</f>
        <v>12348</v>
      </c>
      <c r="C2086" s="18" t="str">
        <f>IF(ISBLANK(Nomen.complète!J2086),"-",Nomen.complète!J2086)</f>
        <v>Montécu</v>
      </c>
    </row>
    <row r="2087" spans="1:3">
      <c r="A2087" s="17" t="str">
        <f>IF(ISBLANK(Nomen.complète!H2087),"",Nomen.complète!H2087)</f>
        <v/>
      </c>
      <c r="B2087" s="130">
        <f>IF(ISBLANK(Nomen.complète!I2087),"",Nomen.complète!I2087)</f>
        <v>12320</v>
      </c>
      <c r="C2087" s="18" t="str">
        <f>IF(ISBLANK(Nomen.complète!J2087),"-",Nomen.complète!J2087)</f>
        <v>Montévraz</v>
      </c>
    </row>
    <row r="2088" spans="1:3">
      <c r="A2088" s="17">
        <f>IF(ISBLANK(Nomen.complète!H2088),"",Nomen.complète!H2088)</f>
        <v>4277</v>
      </c>
      <c r="B2088" s="130">
        <f>IF(ISBLANK(Nomen.complète!I2088),"",Nomen.complète!I2088)</f>
        <v>12328</v>
      </c>
      <c r="C2088" s="18" t="str">
        <f>IF(ISBLANK(Nomen.complète!J2088),"-",Nomen.complète!J2088)</f>
        <v>Moosleerau</v>
      </c>
    </row>
    <row r="2089" spans="1:3">
      <c r="A2089" s="17">
        <f>IF(ISBLANK(Nomen.complète!H2089),"",Nomen.complète!H2089)</f>
        <v>544</v>
      </c>
      <c r="B2089" s="130">
        <f>IF(ISBLANK(Nomen.complète!I2089),"",Nomen.complète!I2089)</f>
        <v>15123</v>
      </c>
      <c r="C2089" s="18" t="str">
        <f>IF(ISBLANK(Nomen.complète!J2089),"-",Nomen.complète!J2089)</f>
        <v>Moosseedorf</v>
      </c>
    </row>
    <row r="2090" spans="1:3">
      <c r="A2090" s="17">
        <f>IF(ISBLANK(Nomen.complète!H2090),"",Nomen.complète!H2090)</f>
        <v>5257</v>
      </c>
      <c r="B2090" s="130">
        <f>IF(ISBLANK(Nomen.complète!I2090),"",Nomen.complète!I2090)</f>
        <v>12329</v>
      </c>
      <c r="C2090" s="18" t="str">
        <f>IF(ISBLANK(Nomen.complète!J2090),"-",Nomen.complète!J2090)</f>
        <v>Morbio Inferiore</v>
      </c>
    </row>
    <row r="2091" spans="1:3">
      <c r="A2091" s="17" t="str">
        <f>IF(ISBLANK(Nomen.complète!H2091),"",Nomen.complète!H2091)</f>
        <v/>
      </c>
      <c r="B2091" s="130">
        <f>IF(ISBLANK(Nomen.complète!I2091),"",Nomen.complète!I2091)</f>
        <v>12330</v>
      </c>
      <c r="C2091" s="18" t="str">
        <f>IF(ISBLANK(Nomen.complète!J2091),"-",Nomen.complète!J2091)</f>
        <v>Morbio Superiore</v>
      </c>
    </row>
    <row r="2092" spans="1:3">
      <c r="A2092" s="17" t="str">
        <f>IF(ISBLANK(Nomen.complète!H2092),"",Nomen.complète!H2092)</f>
        <v/>
      </c>
      <c r="B2092" s="130">
        <f>IF(ISBLANK(Nomen.complète!I2092),"",Nomen.complète!I2092)</f>
        <v>16150</v>
      </c>
      <c r="C2092" s="18" t="str">
        <f>IF(ISBLANK(Nomen.complète!J2092),"-",Nomen.complète!J2092)</f>
        <v>Morcles</v>
      </c>
    </row>
    <row r="2093" spans="1:3">
      <c r="A2093" s="17">
        <f>IF(ISBLANK(Nomen.complète!H2093),"",Nomen.complète!H2093)</f>
        <v>5203</v>
      </c>
      <c r="B2093" s="130">
        <f>IF(ISBLANK(Nomen.complète!I2093),"",Nomen.complète!I2093)</f>
        <v>12331</v>
      </c>
      <c r="C2093" s="18" t="str">
        <f>IF(ISBLANK(Nomen.complète!J2093),"-",Nomen.complète!J2093)</f>
        <v>Morcote</v>
      </c>
    </row>
    <row r="2094" spans="1:3">
      <c r="A2094" s="17" t="str">
        <f>IF(ISBLANK(Nomen.complète!H2094),"",Nomen.complète!H2094)</f>
        <v/>
      </c>
      <c r="B2094" s="130">
        <f>IF(ISBLANK(Nomen.complète!I2094),"",Nomen.complète!I2094)</f>
        <v>12319</v>
      </c>
      <c r="C2094" s="18" t="str">
        <f>IF(ISBLANK(Nomen.complète!J2094),"-",Nomen.complète!J2094)</f>
        <v>Morens (FR)</v>
      </c>
    </row>
    <row r="2095" spans="1:3">
      <c r="A2095" s="17">
        <f>IF(ISBLANK(Nomen.complète!H2095),"",Nomen.complète!H2095)</f>
        <v>5642</v>
      </c>
      <c r="B2095" s="130">
        <f>IF(ISBLANK(Nomen.complète!I2095),"",Nomen.complète!I2095)</f>
        <v>14690</v>
      </c>
      <c r="C2095" s="18" t="str">
        <f>IF(ISBLANK(Nomen.complète!J2095),"-",Nomen.complète!J2095)</f>
        <v>Morges</v>
      </c>
    </row>
    <row r="2096" spans="1:3">
      <c r="A2096" s="17" t="str">
        <f>IF(ISBLANK(Nomen.complète!H2096),"",Nomen.complète!H2096)</f>
        <v/>
      </c>
      <c r="B2096" s="130">
        <f>IF(ISBLANK(Nomen.complète!I2096),"",Nomen.complète!I2096)</f>
        <v>10033</v>
      </c>
      <c r="C2096" s="18" t="str">
        <f>IF(ISBLANK(Nomen.complète!J2096),"-",Nomen.complète!J2096)</f>
        <v>Morissen</v>
      </c>
    </row>
    <row r="2097" spans="1:3">
      <c r="A2097" s="17" t="str">
        <f>IF(ISBLANK(Nomen.complète!H2097),"",Nomen.complète!H2097)</f>
        <v/>
      </c>
      <c r="B2097" s="130">
        <f>IF(ISBLANK(Nomen.complète!I2097),"",Nomen.complète!I2097)</f>
        <v>12368</v>
      </c>
      <c r="C2097" s="18" t="str">
        <f>IF(ISBLANK(Nomen.complète!J2097),"-",Nomen.complète!J2097)</f>
        <v>Morlens</v>
      </c>
    </row>
    <row r="2098" spans="1:3">
      <c r="A2098" s="17">
        <f>IF(ISBLANK(Nomen.complète!H2098),"",Nomen.complète!H2098)</f>
        <v>2143</v>
      </c>
      <c r="B2098" s="130">
        <f>IF(ISBLANK(Nomen.complète!I2098),"",Nomen.complète!I2098)</f>
        <v>12369</v>
      </c>
      <c r="C2098" s="18" t="str">
        <f>IF(ISBLANK(Nomen.complète!J2098),"-",Nomen.complète!J2098)</f>
        <v>Morlon</v>
      </c>
    </row>
    <row r="2099" spans="1:3">
      <c r="A2099" s="17">
        <f>IF(ISBLANK(Nomen.complète!H2099),"",Nomen.complète!H2099)</f>
        <v>5527</v>
      </c>
      <c r="B2099" s="130">
        <f>IF(ISBLANK(Nomen.complète!I2099),"",Nomen.complète!I2099)</f>
        <v>14687</v>
      </c>
      <c r="C2099" s="18" t="str">
        <f>IF(ISBLANK(Nomen.complète!J2099),"-",Nomen.complète!J2099)</f>
        <v>Morrens (VD)</v>
      </c>
    </row>
    <row r="2100" spans="1:3">
      <c r="A2100" s="17">
        <f>IF(ISBLANK(Nomen.complète!H2100),"",Nomen.complète!H2100)</f>
        <v>1366</v>
      </c>
      <c r="B2100" s="130">
        <f>IF(ISBLANK(Nomen.complète!I2100),"",Nomen.complète!I2100)</f>
        <v>12371</v>
      </c>
      <c r="C2100" s="18" t="str">
        <f>IF(ISBLANK(Nomen.complète!J2100),"-",Nomen.complète!J2100)</f>
        <v>Morschach</v>
      </c>
    </row>
    <row r="2101" spans="1:3">
      <c r="A2101" s="17" t="str">
        <f>IF(ISBLANK(Nomen.complète!H2101),"",Nomen.complète!H2101)</f>
        <v/>
      </c>
      <c r="B2101" s="130">
        <f>IF(ISBLANK(Nomen.complète!I2101),"",Nomen.complète!I2101)</f>
        <v>12381</v>
      </c>
      <c r="C2101" s="18" t="str">
        <f>IF(ISBLANK(Nomen.complète!J2101),"-",Nomen.complète!J2101)</f>
        <v>Mosen</v>
      </c>
    </row>
    <row r="2102" spans="1:3">
      <c r="A2102" s="17">
        <f>IF(ISBLANK(Nomen.complète!H2102),"",Nomen.complète!H2102)</f>
        <v>3394</v>
      </c>
      <c r="B2102" s="130">
        <f>IF(ISBLANK(Nomen.complète!I2102),"",Nomen.complète!I2102)</f>
        <v>14450</v>
      </c>
      <c r="C2102" s="18" t="str">
        <f>IF(ISBLANK(Nomen.complète!J2102),"-",Nomen.complète!J2102)</f>
        <v>Mosnang</v>
      </c>
    </row>
    <row r="2103" spans="1:3">
      <c r="A2103" s="17" t="str">
        <f>IF(ISBLANK(Nomen.complète!H2103),"",Nomen.complète!H2103)</f>
        <v/>
      </c>
      <c r="B2103" s="130">
        <f>IF(ISBLANK(Nomen.complète!I2103),"",Nomen.complète!I2103)</f>
        <v>12373</v>
      </c>
      <c r="C2103" s="18" t="str">
        <f>IF(ISBLANK(Nomen.complète!J2103),"-",Nomen.complète!J2103)</f>
        <v>Mosogno</v>
      </c>
    </row>
    <row r="2104" spans="1:3">
      <c r="A2104" s="17" t="str">
        <f>IF(ISBLANK(Nomen.complète!H2104),"",Nomen.complète!H2104)</f>
        <v/>
      </c>
      <c r="B2104" s="130">
        <f>IF(ISBLANK(Nomen.complète!I2104),"",Nomen.complète!I2104)</f>
        <v>12366</v>
      </c>
      <c r="C2104" s="18" t="str">
        <f>IF(ISBLANK(Nomen.complète!J2104),"-",Nomen.complète!J2104)</f>
        <v>Mossel</v>
      </c>
    </row>
    <row r="2105" spans="1:3">
      <c r="A2105" s="17">
        <f>IF(ISBLANK(Nomen.complète!H2105),"",Nomen.complète!H2105)</f>
        <v>5678</v>
      </c>
      <c r="B2105" s="130">
        <f>IF(ISBLANK(Nomen.complète!I2105),"",Nomen.complète!I2105)</f>
        <v>14685</v>
      </c>
      <c r="C2105" s="18" t="str">
        <f>IF(ISBLANK(Nomen.complète!J2105),"-",Nomen.complète!J2105)</f>
        <v>Moudon</v>
      </c>
    </row>
    <row r="2106" spans="1:3">
      <c r="A2106" s="17">
        <f>IF(ISBLANK(Nomen.complète!H2106),"",Nomen.complète!H2106)</f>
        <v>700</v>
      </c>
      <c r="B2106" s="130">
        <f>IF(ISBLANK(Nomen.complète!I2106),"",Nomen.complète!I2106)</f>
        <v>15218</v>
      </c>
      <c r="C2106" s="18" t="str">
        <f>IF(ISBLANK(Nomen.complète!J2106),"-",Nomen.complète!J2106)</f>
        <v>Moutier</v>
      </c>
    </row>
    <row r="2107" spans="1:3">
      <c r="A2107" s="17">
        <f>IF(ISBLANK(Nomen.complète!H2107),"",Nomen.complète!H2107)</f>
        <v>6718</v>
      </c>
      <c r="B2107" s="130">
        <f>IF(ISBLANK(Nomen.complète!I2107),"",Nomen.complète!I2107)</f>
        <v>13289</v>
      </c>
      <c r="C2107" s="18" t="str">
        <f>IF(ISBLANK(Nomen.complète!J2107),"-",Nomen.complète!J2107)</f>
        <v>Movelier</v>
      </c>
    </row>
    <row r="2108" spans="1:3">
      <c r="A2108" s="17" t="str">
        <f>IF(ISBLANK(Nomen.complète!H2108),"",Nomen.complète!H2108)</f>
        <v/>
      </c>
      <c r="B2108" s="130">
        <f>IF(ISBLANK(Nomen.complète!I2108),"",Nomen.complète!I2108)</f>
        <v>12378</v>
      </c>
      <c r="C2108" s="18" t="str">
        <f>IF(ISBLANK(Nomen.complète!J2108),"-",Nomen.complète!J2108)</f>
        <v>Mugena</v>
      </c>
    </row>
    <row r="2109" spans="1:3">
      <c r="A2109" s="17" t="str">
        <f>IF(ISBLANK(Nomen.complète!H2109),"",Nomen.complète!H2109)</f>
        <v/>
      </c>
      <c r="B2109" s="130">
        <f>IF(ISBLANK(Nomen.complète!I2109),"",Nomen.complète!I2109)</f>
        <v>12379</v>
      </c>
      <c r="C2109" s="18" t="str">
        <f>IF(ISBLANK(Nomen.complète!J2109),"-",Nomen.complète!J2109)</f>
        <v>Muggio</v>
      </c>
    </row>
    <row r="2110" spans="1:3">
      <c r="A2110" s="17">
        <f>IF(ISBLANK(Nomen.complète!H2110),"",Nomen.complète!H2110)</f>
        <v>4009</v>
      </c>
      <c r="B2110" s="130">
        <f>IF(ISBLANK(Nomen.complète!I2110),"",Nomen.complète!I2110)</f>
        <v>12380</v>
      </c>
      <c r="C2110" s="18" t="str">
        <f>IF(ISBLANK(Nomen.complète!J2110),"-",Nomen.complète!J2110)</f>
        <v>Muhen</v>
      </c>
    </row>
    <row r="2111" spans="1:3">
      <c r="A2111" s="17" t="str">
        <f>IF(ISBLANK(Nomen.complète!H2111),"",Nomen.complète!H2111)</f>
        <v/>
      </c>
      <c r="B2111" s="130">
        <f>IF(ISBLANK(Nomen.complète!I2111),"",Nomen.complète!I2111)</f>
        <v>10059</v>
      </c>
      <c r="C2111" s="18" t="str">
        <f>IF(ISBLANK(Nomen.complète!J2111),"-",Nomen.complète!J2111)</f>
        <v>Mulegns</v>
      </c>
    </row>
    <row r="2112" spans="1:3">
      <c r="A2112" s="17" t="str">
        <f>IF(ISBLANK(Nomen.complète!H2112),"",Nomen.complète!H2112)</f>
        <v/>
      </c>
      <c r="B2112" s="130">
        <f>IF(ISBLANK(Nomen.complète!I2112),"",Nomen.complète!I2112)</f>
        <v>16526</v>
      </c>
      <c r="C2112" s="18" t="str">
        <f>IF(ISBLANK(Nomen.complète!J2112),"-",Nomen.complète!J2112)</f>
        <v>Mullen</v>
      </c>
    </row>
    <row r="2113" spans="1:3">
      <c r="A2113" s="17">
        <f>IF(ISBLANK(Nomen.complète!H2113),"",Nomen.complète!H2113)</f>
        <v>4255</v>
      </c>
      <c r="B2113" s="130">
        <f>IF(ISBLANK(Nomen.complète!I2113),"",Nomen.complète!I2113)</f>
        <v>12355</v>
      </c>
      <c r="C2113" s="18" t="str">
        <f>IF(ISBLANK(Nomen.complète!J2113),"-",Nomen.complète!J2113)</f>
        <v>Mumpf</v>
      </c>
    </row>
    <row r="2114" spans="1:3">
      <c r="A2114" s="17" t="str">
        <f>IF(ISBLANK(Nomen.complète!H2114),"",Nomen.complète!H2114)</f>
        <v/>
      </c>
      <c r="B2114" s="130">
        <f>IF(ISBLANK(Nomen.complète!I2114),"",Nomen.complète!I2114)</f>
        <v>12359</v>
      </c>
      <c r="C2114" s="18" t="str">
        <f>IF(ISBLANK(Nomen.complète!J2114),"-",Nomen.complète!J2114)</f>
        <v>Mund</v>
      </c>
    </row>
    <row r="2115" spans="1:3">
      <c r="A2115" s="17" t="str">
        <f>IF(ISBLANK(Nomen.complète!H2115),"",Nomen.complète!H2115)</f>
        <v/>
      </c>
      <c r="B2115" s="130">
        <f>IF(ISBLANK(Nomen.complète!I2115),"",Nomen.complète!I2115)</f>
        <v>14952</v>
      </c>
      <c r="C2115" s="18" t="str">
        <f>IF(ISBLANK(Nomen.complète!J2115),"-",Nomen.complète!J2115)</f>
        <v>Mundaun</v>
      </c>
    </row>
    <row r="2116" spans="1:3">
      <c r="A2116" s="17">
        <f>IF(ISBLANK(Nomen.complète!H2116),"",Nomen.complète!H2116)</f>
        <v>2274</v>
      </c>
      <c r="B2116" s="130">
        <f>IF(ISBLANK(Nomen.complète!I2116),"",Nomen.complète!I2116)</f>
        <v>12361</v>
      </c>
      <c r="C2116" s="18" t="str">
        <f>IF(ISBLANK(Nomen.complète!J2116),"-",Nomen.complète!J2116)</f>
        <v>Muntelier</v>
      </c>
    </row>
    <row r="2117" spans="1:3">
      <c r="A2117" s="17">
        <f>IF(ISBLANK(Nomen.complète!H2117),"",Nomen.complète!H2117)</f>
        <v>3715</v>
      </c>
      <c r="B2117" s="130">
        <f>IF(ISBLANK(Nomen.complète!I2117),"",Nomen.complète!I2117)</f>
        <v>16598</v>
      </c>
      <c r="C2117" s="18" t="str">
        <f>IF(ISBLANK(Nomen.complète!J2117),"-",Nomen.complète!J2117)</f>
        <v>Muntogna da Schons</v>
      </c>
    </row>
    <row r="2118" spans="1:3">
      <c r="A2118" s="17">
        <f>IF(ISBLANK(Nomen.complète!H2118),"",Nomen.complète!H2118)</f>
        <v>3202</v>
      </c>
      <c r="B2118" s="130">
        <f>IF(ISBLANK(Nomen.complète!I2118),"",Nomen.complète!I2118)</f>
        <v>14379</v>
      </c>
      <c r="C2118" s="18" t="str">
        <f>IF(ISBLANK(Nomen.complète!J2118),"-",Nomen.complète!J2118)</f>
        <v>Muolen</v>
      </c>
    </row>
    <row r="2119" spans="1:3">
      <c r="A2119" s="17">
        <f>IF(ISBLANK(Nomen.complète!H2119),"",Nomen.complète!H2119)</f>
        <v>1367</v>
      </c>
      <c r="B2119" s="130">
        <f>IF(ISBLANK(Nomen.complète!I2119),"",Nomen.complète!I2119)</f>
        <v>12362</v>
      </c>
      <c r="C2119" s="18" t="str">
        <f>IF(ISBLANK(Nomen.complète!J2119),"-",Nomen.complète!J2119)</f>
        <v>Muotathal</v>
      </c>
    </row>
    <row r="2120" spans="1:3">
      <c r="A2120" s="17" t="str">
        <f>IF(ISBLANK(Nomen.complète!H2120),"",Nomen.complète!H2120)</f>
        <v/>
      </c>
      <c r="B2120" s="130">
        <f>IF(ISBLANK(Nomen.complète!I2120),"",Nomen.complète!I2120)</f>
        <v>12363</v>
      </c>
      <c r="C2120" s="18" t="str">
        <f>IF(ISBLANK(Nomen.complète!J2120),"-",Nomen.complète!J2120)</f>
        <v>Mur (VD)</v>
      </c>
    </row>
    <row r="2121" spans="1:3">
      <c r="A2121" s="17">
        <f>IF(ISBLANK(Nomen.complète!H2121),"",Nomen.complète!H2121)</f>
        <v>5120</v>
      </c>
      <c r="B2121" s="130">
        <f>IF(ISBLANK(Nomen.complète!I2121),"",Nomen.complète!I2121)</f>
        <v>12463</v>
      </c>
      <c r="C2121" s="18" t="str">
        <f>IF(ISBLANK(Nomen.complète!J2121),"-",Nomen.complète!J2121)</f>
        <v>Muralto</v>
      </c>
    </row>
    <row r="2122" spans="1:3">
      <c r="A2122" s="17">
        <f>IF(ISBLANK(Nomen.complète!H2122),"",Nomen.complète!H2122)</f>
        <v>4279</v>
      </c>
      <c r="B2122" s="130">
        <f>IF(ISBLANK(Nomen.complète!I2122),"",Nomen.complète!I2122)</f>
        <v>12335</v>
      </c>
      <c r="C2122" s="18" t="str">
        <f>IF(ISBLANK(Nomen.complète!J2122),"-",Nomen.complète!J2122)</f>
        <v>Murgenthal</v>
      </c>
    </row>
    <row r="2123" spans="1:3">
      <c r="A2123" s="17">
        <f>IF(ISBLANK(Nomen.complète!H2123),"",Nomen.complète!H2123)</f>
        <v>4236</v>
      </c>
      <c r="B2123" s="130">
        <f>IF(ISBLANK(Nomen.complète!I2123),"",Nomen.complète!I2123)</f>
        <v>12438</v>
      </c>
      <c r="C2123" s="18" t="str">
        <f>IF(ISBLANK(Nomen.complète!J2123),"-",Nomen.complète!J2123)</f>
        <v>Muri (AG)</v>
      </c>
    </row>
    <row r="2124" spans="1:3">
      <c r="A2124" s="17">
        <f>IF(ISBLANK(Nomen.complète!H2124),"",Nomen.complète!H2124)</f>
        <v>356</v>
      </c>
      <c r="B2124" s="130">
        <f>IF(ISBLANK(Nomen.complète!I2124),"",Nomen.complète!I2124)</f>
        <v>15034</v>
      </c>
      <c r="C2124" s="18" t="str">
        <f>IF(ISBLANK(Nomen.complète!J2124),"-",Nomen.complète!J2124)</f>
        <v>Muri bei Bern</v>
      </c>
    </row>
    <row r="2125" spans="1:3">
      <c r="A2125" s="17">
        <f>IF(ISBLANK(Nomen.complète!H2125),"",Nomen.complète!H2125)</f>
        <v>6753</v>
      </c>
      <c r="B2125" s="130">
        <f>IF(ISBLANK(Nomen.complète!I2125),"",Nomen.complète!I2125)</f>
        <v>14968</v>
      </c>
      <c r="C2125" s="18" t="str">
        <f>IF(ISBLANK(Nomen.complète!J2125),"-",Nomen.complète!J2125)</f>
        <v>Muriaux</v>
      </c>
    </row>
    <row r="2126" spans="1:3">
      <c r="A2126" s="17" t="str">
        <f>IF(ISBLANK(Nomen.complète!H2126),"",Nomen.complète!H2126)</f>
        <v/>
      </c>
      <c r="B2126" s="130">
        <f>IF(ISBLANK(Nomen.complète!I2126),"",Nomen.complète!I2126)</f>
        <v>11364</v>
      </c>
      <c r="C2126" s="18" t="str">
        <f>IF(ISBLANK(Nomen.complète!J2126),"-",Nomen.complète!J2126)</f>
        <v>Murist</v>
      </c>
    </row>
    <row r="2127" spans="1:3">
      <c r="A2127" s="17">
        <f>IF(ISBLANK(Nomen.complète!H2127),"",Nomen.complète!H2127)</f>
        <v>2275</v>
      </c>
      <c r="B2127" s="130">
        <f>IF(ISBLANK(Nomen.complète!I2127),"",Nomen.complète!I2127)</f>
        <v>16614</v>
      </c>
      <c r="C2127" s="18" t="str">
        <f>IF(ISBLANK(Nomen.complète!J2127),"-",Nomen.complète!J2127)</f>
        <v>Murten</v>
      </c>
    </row>
    <row r="2128" spans="1:3">
      <c r="A2128" s="17">
        <f>IF(ISBLANK(Nomen.complète!H2128),"",Nomen.complète!H2128)</f>
        <v>5563</v>
      </c>
      <c r="B2128" s="130">
        <f>IF(ISBLANK(Nomen.complète!I2128),"",Nomen.complète!I2128)</f>
        <v>14661</v>
      </c>
      <c r="C2128" s="18" t="str">
        <f>IF(ISBLANK(Nomen.complète!J2128),"-",Nomen.complète!J2128)</f>
        <v>Mutrux</v>
      </c>
    </row>
    <row r="2129" spans="1:3">
      <c r="A2129" s="17" t="str">
        <f>IF(ISBLANK(Nomen.complète!H2129),"",Nomen.complète!H2129)</f>
        <v/>
      </c>
      <c r="B2129" s="130">
        <f>IF(ISBLANK(Nomen.complète!I2129),"",Nomen.complète!I2129)</f>
        <v>10030</v>
      </c>
      <c r="C2129" s="18" t="str">
        <f>IF(ISBLANK(Nomen.complète!J2129),"-",Nomen.complète!J2129)</f>
        <v>Mutten</v>
      </c>
    </row>
    <row r="2130" spans="1:3">
      <c r="A2130" s="17">
        <f>IF(ISBLANK(Nomen.complète!H2130),"",Nomen.complète!H2130)</f>
        <v>2770</v>
      </c>
      <c r="B2130" s="130">
        <f>IF(ISBLANK(Nomen.complète!I2130),"",Nomen.complète!I2130)</f>
        <v>13833</v>
      </c>
      <c r="C2130" s="18" t="str">
        <f>IF(ISBLANK(Nomen.complète!J2130),"-",Nomen.complète!J2130)</f>
        <v>Muttenz</v>
      </c>
    </row>
    <row r="2131" spans="1:3">
      <c r="A2131" s="17">
        <f>IF(ISBLANK(Nomen.complète!H2131),"",Nomen.complète!H2131)</f>
        <v>5205</v>
      </c>
      <c r="B2131" s="130">
        <f>IF(ISBLANK(Nomen.complète!I2131),"",Nomen.complète!I2131)</f>
        <v>12531</v>
      </c>
      <c r="C2131" s="18" t="str">
        <f>IF(ISBLANK(Nomen.complète!J2131),"-",Nomen.complète!J2131)</f>
        <v>Muzzano</v>
      </c>
    </row>
    <row r="2132" spans="1:3">
      <c r="A2132" s="17">
        <f>IF(ISBLANK(Nomen.complète!H2132),"",Nomen.complète!H2132)</f>
        <v>4032</v>
      </c>
      <c r="B2132" s="130">
        <f>IF(ISBLANK(Nomen.complète!I2132),"",Nomen.complète!I2132)</f>
        <v>12712</v>
      </c>
      <c r="C2132" s="18" t="str">
        <f>IF(ISBLANK(Nomen.complète!J2132),"-",Nomen.complète!J2132)</f>
        <v>Mägenwil</v>
      </c>
    </row>
    <row r="2133" spans="1:3">
      <c r="A2133" s="17">
        <f>IF(ISBLANK(Nomen.complète!H2133),"",Nomen.complète!H2133)</f>
        <v>155</v>
      </c>
      <c r="B2133" s="130">
        <f>IF(ISBLANK(Nomen.complète!I2133),"",Nomen.complète!I2133)</f>
        <v>12754</v>
      </c>
      <c r="C2133" s="18" t="str">
        <f>IF(ISBLANK(Nomen.complète!J2133),"-",Nomen.complète!J2133)</f>
        <v>Männedorf</v>
      </c>
    </row>
    <row r="2134" spans="1:3">
      <c r="A2134" s="17">
        <f>IF(ISBLANK(Nomen.complète!H2134),"",Nomen.complète!H2134)</f>
        <v>4941</v>
      </c>
      <c r="B2134" s="130">
        <f>IF(ISBLANK(Nomen.complète!I2134),"",Nomen.complète!I2134)</f>
        <v>15420</v>
      </c>
      <c r="C2134" s="18" t="str">
        <f>IF(ISBLANK(Nomen.complète!J2134),"-",Nomen.complète!J2134)</f>
        <v>Märstetten</v>
      </c>
    </row>
    <row r="2135" spans="1:3">
      <c r="A2135" s="17" t="str">
        <f>IF(ISBLANK(Nomen.complète!H2135),"",Nomen.complète!H2135)</f>
        <v/>
      </c>
      <c r="B2135" s="130">
        <f>IF(ISBLANK(Nomen.complète!I2135),"",Nomen.complète!I2135)</f>
        <v>12737</v>
      </c>
      <c r="C2135" s="18" t="str">
        <f>IF(ISBLANK(Nomen.complète!J2135),"-",Nomen.complète!J2135)</f>
        <v>Märwil</v>
      </c>
    </row>
    <row r="2136" spans="1:3">
      <c r="A2136" s="17">
        <f>IF(ISBLANK(Nomen.complète!H2136),"",Nomen.complète!H2136)</f>
        <v>2027</v>
      </c>
      <c r="B2136" s="130">
        <f>IF(ISBLANK(Nomen.complète!I2136),"",Nomen.complète!I2136)</f>
        <v>12387</v>
      </c>
      <c r="C2136" s="18" t="str">
        <f>IF(ISBLANK(Nomen.complète!J2136),"-",Nomen.complète!J2136)</f>
        <v>Ménières</v>
      </c>
    </row>
    <row r="2137" spans="1:3">
      <c r="A2137" s="17" t="str">
        <f>IF(ISBLANK(Nomen.complète!H2137),"",Nomen.complète!H2137)</f>
        <v/>
      </c>
      <c r="B2137" s="130">
        <f>IF(ISBLANK(Nomen.complète!I2137),"",Nomen.complète!I2137)</f>
        <v>12439</v>
      </c>
      <c r="C2137" s="18" t="str">
        <f>IF(ISBLANK(Nomen.complète!J2137),"-",Nomen.complète!J2137)</f>
        <v>Mézery-près-Donneloye</v>
      </c>
    </row>
    <row r="2138" spans="1:3">
      <c r="A2138" s="17">
        <f>IF(ISBLANK(Nomen.complète!H2138),"",Nomen.complète!H2138)</f>
        <v>2087</v>
      </c>
      <c r="B2138" s="130">
        <f>IF(ISBLANK(Nomen.complète!I2138),"",Nomen.complète!I2138)</f>
        <v>14476</v>
      </c>
      <c r="C2138" s="18" t="str">
        <f>IF(ISBLANK(Nomen.complète!J2138),"-",Nomen.complète!J2138)</f>
        <v>Mézières (FR)</v>
      </c>
    </row>
    <row r="2139" spans="1:3">
      <c r="A2139" s="17" t="str">
        <f>IF(ISBLANK(Nomen.complète!H2139),"",Nomen.complète!H2139)</f>
        <v/>
      </c>
      <c r="B2139" s="130">
        <f>IF(ISBLANK(Nomen.complète!I2139),"",Nomen.complète!I2139)</f>
        <v>12441</v>
      </c>
      <c r="C2139" s="18" t="str">
        <f>IF(ISBLANK(Nomen.complète!J2139),"-",Nomen.complète!J2139)</f>
        <v>Mézières (VD)</v>
      </c>
    </row>
    <row r="2140" spans="1:3">
      <c r="A2140" s="17" t="str">
        <f>IF(ISBLANK(Nomen.complète!H2140),"",Nomen.complète!H2140)</f>
        <v/>
      </c>
      <c r="B2140" s="130">
        <f>IF(ISBLANK(Nomen.complète!I2140),"",Nomen.complète!I2140)</f>
        <v>12375</v>
      </c>
      <c r="C2140" s="18" t="str">
        <f>IF(ISBLANK(Nomen.complète!J2140),"-",Nomen.complète!J2140)</f>
        <v>Môtiers (NE)</v>
      </c>
    </row>
    <row r="2141" spans="1:3">
      <c r="A2141" s="17">
        <f>IF(ISBLANK(Nomen.complète!H2141),"",Nomen.complète!H2141)</f>
        <v>4254</v>
      </c>
      <c r="B2141" s="130">
        <f>IF(ISBLANK(Nomen.complète!I2141),"",Nomen.complète!I2141)</f>
        <v>12429</v>
      </c>
      <c r="C2141" s="18" t="str">
        <f>IF(ISBLANK(Nomen.complète!J2141),"-",Nomen.complète!J2141)</f>
        <v>Möhlin</v>
      </c>
    </row>
    <row r="2142" spans="1:3">
      <c r="A2142" s="17">
        <f>IF(ISBLANK(Nomen.complète!H2142),"",Nomen.complète!H2142)</f>
        <v>196</v>
      </c>
      <c r="B2142" s="130">
        <f>IF(ISBLANK(Nomen.complète!I2142),"",Nomen.complète!I2142)</f>
        <v>12427</v>
      </c>
      <c r="C2142" s="18" t="str">
        <f>IF(ISBLANK(Nomen.complète!J2142),"-",Nomen.complète!J2142)</f>
        <v>Mönchaltorf</v>
      </c>
    </row>
    <row r="2143" spans="1:3">
      <c r="A2143" s="17">
        <f>IF(ISBLANK(Nomen.complète!H2143),"",Nomen.complète!H2143)</f>
        <v>4106</v>
      </c>
      <c r="B2143" s="130">
        <f>IF(ISBLANK(Nomen.complète!I2143),"",Nomen.complète!I2143)</f>
        <v>12321</v>
      </c>
      <c r="C2143" s="18" t="str">
        <f>IF(ISBLANK(Nomen.complète!J2143),"-",Nomen.complète!J2143)</f>
        <v>Mönthal</v>
      </c>
    </row>
    <row r="2144" spans="1:3">
      <c r="A2144" s="17" t="str">
        <f>IF(ISBLANK(Nomen.complète!H2144),"",Nomen.complète!H2144)</f>
        <v/>
      </c>
      <c r="B2144" s="130">
        <f>IF(ISBLANK(Nomen.complète!I2144),"",Nomen.complète!I2144)</f>
        <v>12351</v>
      </c>
      <c r="C2144" s="18" t="str">
        <f>IF(ISBLANK(Nomen.complète!J2144),"-",Nomen.complète!J2144)</f>
        <v>Mörel</v>
      </c>
    </row>
    <row r="2145" spans="1:3">
      <c r="A2145" s="17">
        <f>IF(ISBLANK(Nomen.complète!H2145),"",Nomen.complète!H2145)</f>
        <v>6203</v>
      </c>
      <c r="B2145" s="130">
        <f>IF(ISBLANK(Nomen.complète!I2145),"",Nomen.complète!I2145)</f>
        <v>14960</v>
      </c>
      <c r="C2145" s="18" t="str">
        <f>IF(ISBLANK(Nomen.complète!J2145),"-",Nomen.complète!J2145)</f>
        <v>Mörel-Filet</v>
      </c>
    </row>
    <row r="2146" spans="1:3">
      <c r="A2146" s="17">
        <f>IF(ISBLANK(Nomen.complète!H2146),"",Nomen.complète!H2146)</f>
        <v>742</v>
      </c>
      <c r="B2146" s="130">
        <f>IF(ISBLANK(Nomen.complète!I2146),"",Nomen.complète!I2146)</f>
        <v>15248</v>
      </c>
      <c r="C2146" s="18" t="str">
        <f>IF(ISBLANK(Nomen.complète!J2146),"-",Nomen.complète!J2146)</f>
        <v>Mörigen</v>
      </c>
    </row>
    <row r="2147" spans="1:3">
      <c r="A2147" s="17" t="str">
        <f>IF(ISBLANK(Nomen.complète!H2147),"",Nomen.complète!H2147)</f>
        <v/>
      </c>
      <c r="B2147" s="130">
        <f>IF(ISBLANK(Nomen.complète!I2147),"",Nomen.complète!I2147)</f>
        <v>16540</v>
      </c>
      <c r="C2147" s="18" t="str">
        <f>IF(ISBLANK(Nomen.complète!J2147),"-",Nomen.complète!J2147)</f>
        <v>Möriken</v>
      </c>
    </row>
    <row r="2148" spans="1:3">
      <c r="A2148" s="17">
        <f>IF(ISBLANK(Nomen.complète!H2148),"",Nomen.complète!H2148)</f>
        <v>4203</v>
      </c>
      <c r="B2148" s="130">
        <f>IF(ISBLANK(Nomen.complète!I2148),"",Nomen.complète!I2148)</f>
        <v>12367</v>
      </c>
      <c r="C2148" s="18" t="str">
        <f>IF(ISBLANK(Nomen.complète!J2148),"-",Nomen.complète!J2148)</f>
        <v>Möriken-Wildegg</v>
      </c>
    </row>
    <row r="2149" spans="1:3">
      <c r="A2149" s="17">
        <f>IF(ISBLANK(Nomen.complète!H2149),"",Nomen.complète!H2149)</f>
        <v>3214</v>
      </c>
      <c r="B2149" s="130">
        <f>IF(ISBLANK(Nomen.complète!I2149),"",Nomen.complète!I2149)</f>
        <v>14385</v>
      </c>
      <c r="C2149" s="18" t="str">
        <f>IF(ISBLANK(Nomen.complète!J2149),"-",Nomen.complète!J2149)</f>
        <v>Mörschwil</v>
      </c>
    </row>
    <row r="2150" spans="1:3">
      <c r="A2150" s="17" t="str">
        <f>IF(ISBLANK(Nomen.complète!H2150),"",Nomen.complète!H2150)</f>
        <v/>
      </c>
      <c r="B2150" s="130">
        <f>IF(ISBLANK(Nomen.complète!I2150),"",Nomen.complète!I2150)</f>
        <v>12376</v>
      </c>
      <c r="C2150" s="18" t="str">
        <f>IF(ISBLANK(Nomen.complète!J2150),"-",Nomen.complète!J2150)</f>
        <v>Mötschwil</v>
      </c>
    </row>
    <row r="2151" spans="1:3">
      <c r="A2151" s="17" t="str">
        <f>IF(ISBLANK(Nomen.complète!H2151),"",Nomen.complète!H2151)</f>
        <v/>
      </c>
      <c r="B2151" s="130">
        <f>IF(ISBLANK(Nomen.complète!I2151),"",Nomen.complète!I2151)</f>
        <v>16369</v>
      </c>
      <c r="C2151" s="18" t="str">
        <f>IF(ISBLANK(Nomen.complète!J2151),"-",Nomen.complète!J2151)</f>
        <v>Mötschwil-Schleumen</v>
      </c>
    </row>
    <row r="2152" spans="1:3">
      <c r="A2152" s="17">
        <f>IF(ISBLANK(Nomen.complète!H2152),"",Nomen.complète!H2152)</f>
        <v>4235</v>
      </c>
      <c r="B2152" s="130">
        <f>IF(ISBLANK(Nomen.complète!I2152),"",Nomen.complète!I2152)</f>
        <v>12358</v>
      </c>
      <c r="C2152" s="18" t="str">
        <f>IF(ISBLANK(Nomen.complète!J2152),"-",Nomen.complète!J2152)</f>
        <v>Mühlau</v>
      </c>
    </row>
    <row r="2153" spans="1:3">
      <c r="A2153" s="17" t="str">
        <f>IF(ISBLANK(Nomen.complète!H2153),"",Nomen.complète!H2153)</f>
        <v/>
      </c>
      <c r="B2153" s="130">
        <f>IF(ISBLANK(Nomen.complète!I2153),"",Nomen.complète!I2153)</f>
        <v>12356</v>
      </c>
      <c r="C2153" s="18" t="str">
        <f>IF(ISBLANK(Nomen.complète!J2153),"-",Nomen.complète!J2153)</f>
        <v>Mühlebach</v>
      </c>
    </row>
    <row r="2154" spans="1:3">
      <c r="A2154" s="17" t="str">
        <f>IF(ISBLANK(Nomen.complète!H2154),"",Nomen.complète!H2154)</f>
        <v/>
      </c>
      <c r="B2154" s="130">
        <f>IF(ISBLANK(Nomen.complète!I2154),"",Nomen.complète!I2154)</f>
        <v>16449</v>
      </c>
      <c r="C2154" s="18" t="str">
        <f>IF(ISBLANK(Nomen.complète!J2154),"-",Nomen.complète!J2154)</f>
        <v>Mühlebach bei Amriswil</v>
      </c>
    </row>
    <row r="2155" spans="1:3">
      <c r="A2155" s="17">
        <f>IF(ISBLANK(Nomen.complète!H2155),"",Nomen.complète!H2155)</f>
        <v>668</v>
      </c>
      <c r="B2155" s="130">
        <f>IF(ISBLANK(Nomen.complète!I2155),"",Nomen.complète!I2155)</f>
        <v>15202</v>
      </c>
      <c r="C2155" s="18" t="str">
        <f>IF(ISBLANK(Nomen.complète!J2155),"-",Nomen.complète!J2155)</f>
        <v>Mühleberg</v>
      </c>
    </row>
    <row r="2156" spans="1:3">
      <c r="A2156" s="17" t="str">
        <f>IF(ISBLANK(Nomen.complète!H2156),"",Nomen.complète!H2156)</f>
        <v/>
      </c>
      <c r="B2156" s="130">
        <f>IF(ISBLANK(Nomen.complète!I2156),"",Nomen.complète!I2156)</f>
        <v>11065</v>
      </c>
      <c r="C2156" s="18" t="str">
        <f>IF(ISBLANK(Nomen.complète!J2156),"-",Nomen.complète!J2156)</f>
        <v>Mühledorf (BE)</v>
      </c>
    </row>
    <row r="2157" spans="1:3">
      <c r="A2157" s="17" t="str">
        <f>IF(ISBLANK(Nomen.complète!H2157),"",Nomen.complète!H2157)</f>
        <v/>
      </c>
      <c r="B2157" s="130">
        <f>IF(ISBLANK(Nomen.complète!I2157),"",Nomen.complète!I2157)</f>
        <v>12372</v>
      </c>
      <c r="C2157" s="18" t="str">
        <f>IF(ISBLANK(Nomen.complète!J2157),"-",Nomen.complète!J2157)</f>
        <v>Mühledorf (SO)</v>
      </c>
    </row>
    <row r="2158" spans="1:3">
      <c r="A2158" s="17" t="str">
        <f>IF(ISBLANK(Nomen.complète!H2158),"",Nomen.complète!H2158)</f>
        <v/>
      </c>
      <c r="B2158" s="130">
        <f>IF(ISBLANK(Nomen.complète!I2158),"",Nomen.complète!I2158)</f>
        <v>12352</v>
      </c>
      <c r="C2158" s="18" t="str">
        <f>IF(ISBLANK(Nomen.complète!J2158),"-",Nomen.complète!J2158)</f>
        <v>Mühlehorn</v>
      </c>
    </row>
    <row r="2159" spans="1:3">
      <c r="A2159" s="17" t="str">
        <f>IF(ISBLANK(Nomen.complète!H2159),"",Nomen.complète!H2159)</f>
        <v/>
      </c>
      <c r="B2159" s="130">
        <f>IF(ISBLANK(Nomen.complète!I2159),"",Nomen.complète!I2159)</f>
        <v>16504</v>
      </c>
      <c r="C2159" s="18" t="str">
        <f>IF(ISBLANK(Nomen.complète!J2159),"-",Nomen.complète!J2159)</f>
        <v>Mühlen</v>
      </c>
    </row>
    <row r="2160" spans="1:3">
      <c r="A2160" s="17" t="str">
        <f>IF(ISBLANK(Nomen.complète!H2160),"",Nomen.complète!H2160)</f>
        <v/>
      </c>
      <c r="B2160" s="130">
        <f>IF(ISBLANK(Nomen.complète!I2160),"",Nomen.complète!I2160)</f>
        <v>12353</v>
      </c>
      <c r="C2160" s="18" t="str">
        <f>IF(ISBLANK(Nomen.complète!J2160),"-",Nomen.complète!J2160)</f>
        <v>Mühlethal</v>
      </c>
    </row>
    <row r="2161" spans="1:3">
      <c r="A2161" s="17" t="str">
        <f>IF(ISBLANK(Nomen.complète!H2161),"",Nomen.complète!H2161)</f>
        <v/>
      </c>
      <c r="B2161" s="130">
        <f>IF(ISBLANK(Nomen.complète!I2161),"",Nomen.complète!I2161)</f>
        <v>11066</v>
      </c>
      <c r="C2161" s="18" t="str">
        <f>IF(ISBLANK(Nomen.complète!J2161),"-",Nomen.complète!J2161)</f>
        <v>Mühlethurnen</v>
      </c>
    </row>
    <row r="2162" spans="1:3">
      <c r="A2162" s="17" t="str">
        <f>IF(ISBLANK(Nomen.complète!H2162),"",Nomen.complète!H2162)</f>
        <v/>
      </c>
      <c r="B2162" s="130">
        <f>IF(ISBLANK(Nomen.complète!I2162),"",Nomen.complète!I2162)</f>
        <v>10486</v>
      </c>
      <c r="C2162" s="18" t="str">
        <f>IF(ISBLANK(Nomen.complète!J2162),"-",Nomen.complète!J2162)</f>
        <v>Mülchi</v>
      </c>
    </row>
    <row r="2163" spans="1:3">
      <c r="A2163" s="17">
        <f>IF(ISBLANK(Nomen.complète!H2163),"",Nomen.complète!H2163)</f>
        <v>4831</v>
      </c>
      <c r="B2163" s="130">
        <f>IF(ISBLANK(Nomen.complète!I2163),"",Nomen.complète!I2163)</f>
        <v>15416</v>
      </c>
      <c r="C2163" s="18" t="str">
        <f>IF(ISBLANK(Nomen.complète!J2163),"-",Nomen.complète!J2163)</f>
        <v>Müllheim</v>
      </c>
    </row>
    <row r="2164" spans="1:3">
      <c r="A2164" s="17">
        <f>IF(ISBLANK(Nomen.complète!H2164),"",Nomen.complète!H2164)</f>
        <v>4107</v>
      </c>
      <c r="B2164" s="130">
        <f>IF(ISBLANK(Nomen.complète!I2164),"",Nomen.complète!I2164)</f>
        <v>12354</v>
      </c>
      <c r="C2164" s="18" t="str">
        <f>IF(ISBLANK(Nomen.complète!J2164),"-",Nomen.complète!J2164)</f>
        <v>Mülligen</v>
      </c>
    </row>
    <row r="2165" spans="1:3">
      <c r="A2165" s="17">
        <f>IF(ISBLANK(Nomen.complète!H2165),"",Nomen.complète!H2165)</f>
        <v>2428</v>
      </c>
      <c r="B2165" s="130">
        <f>IF(ISBLANK(Nomen.complète!I2165),"",Nomen.complète!I2165)</f>
        <v>13718</v>
      </c>
      <c r="C2165" s="18" t="str">
        <f>IF(ISBLANK(Nomen.complète!J2165),"-",Nomen.complète!J2165)</f>
        <v>Mümliswil-Ramiswil</v>
      </c>
    </row>
    <row r="2166" spans="1:3">
      <c r="A2166" s="17">
        <f>IF(ISBLANK(Nomen.complète!H2166),"",Nomen.complète!H2166)</f>
        <v>546</v>
      </c>
      <c r="B2166" s="130">
        <f>IF(ISBLANK(Nomen.complète!I2166),"",Nomen.complète!I2166)</f>
        <v>16622</v>
      </c>
      <c r="C2166" s="18" t="str">
        <f>IF(ISBLANK(Nomen.complète!J2166),"-",Nomen.complète!J2166)</f>
        <v>Münchenbuchsee</v>
      </c>
    </row>
    <row r="2167" spans="1:3">
      <c r="A2167" s="17">
        <f>IF(ISBLANK(Nomen.complète!H2167),"",Nomen.complète!H2167)</f>
        <v>2769</v>
      </c>
      <c r="B2167" s="130">
        <f>IF(ISBLANK(Nomen.complète!I2167),"",Nomen.complète!I2167)</f>
        <v>13832</v>
      </c>
      <c r="C2167" s="18" t="str">
        <f>IF(ISBLANK(Nomen.complète!J2167),"-",Nomen.complète!J2167)</f>
        <v>Münchenstein</v>
      </c>
    </row>
    <row r="2168" spans="1:3">
      <c r="A2168" s="17">
        <f>IF(ISBLANK(Nomen.complète!H2168),"",Nomen.complète!H2168)</f>
        <v>669</v>
      </c>
      <c r="B2168" s="130">
        <f>IF(ISBLANK(Nomen.complète!I2168),"",Nomen.complète!I2168)</f>
        <v>15203</v>
      </c>
      <c r="C2168" s="18" t="str">
        <f>IF(ISBLANK(Nomen.complète!J2168),"-",Nomen.complète!J2168)</f>
        <v>Münchenwiler</v>
      </c>
    </row>
    <row r="2169" spans="1:3">
      <c r="A2169" s="17" t="str">
        <f>IF(ISBLANK(Nomen.complète!H2169),"",Nomen.complète!H2169)</f>
        <v/>
      </c>
      <c r="B2169" s="130">
        <f>IF(ISBLANK(Nomen.complète!I2169),"",Nomen.complète!I2169)</f>
        <v>10484</v>
      </c>
      <c r="C2169" s="18" t="str">
        <f>IF(ISBLANK(Nomen.complète!J2169),"-",Nomen.complète!J2169)</f>
        <v>Münchringen</v>
      </c>
    </row>
    <row r="2170" spans="1:3">
      <c r="A2170" s="17">
        <f>IF(ISBLANK(Nomen.complète!H2170),"",Nomen.complète!H2170)</f>
        <v>4172</v>
      </c>
      <c r="B2170" s="130">
        <f>IF(ISBLANK(Nomen.complète!I2170),"",Nomen.complète!I2170)</f>
        <v>12357</v>
      </c>
      <c r="C2170" s="18" t="str">
        <f>IF(ISBLANK(Nomen.complète!J2170),"-",Nomen.complète!J2170)</f>
        <v>Münchwilen (AG)</v>
      </c>
    </row>
    <row r="2171" spans="1:3">
      <c r="A2171" s="17">
        <f>IF(ISBLANK(Nomen.complète!H2171),"",Nomen.complète!H2171)</f>
        <v>4746</v>
      </c>
      <c r="B2171" s="130">
        <f>IF(ISBLANK(Nomen.complète!I2171),"",Nomen.complète!I2171)</f>
        <v>15407</v>
      </c>
      <c r="C2171" s="18" t="str">
        <f>IF(ISBLANK(Nomen.complète!J2171),"-",Nomen.complète!J2171)</f>
        <v>Münchwilen (TG)</v>
      </c>
    </row>
    <row r="2172" spans="1:3">
      <c r="A2172" s="17">
        <f>IF(ISBLANK(Nomen.complète!H2172),"",Nomen.complète!H2172)</f>
        <v>616</v>
      </c>
      <c r="B2172" s="130">
        <f>IF(ISBLANK(Nomen.complète!I2172),"",Nomen.complète!I2172)</f>
        <v>15688</v>
      </c>
      <c r="C2172" s="18" t="str">
        <f>IF(ISBLANK(Nomen.complète!J2172),"-",Nomen.complète!J2172)</f>
        <v>Münsingen</v>
      </c>
    </row>
    <row r="2173" spans="1:3">
      <c r="A2173" s="17" t="str">
        <f>IF(ISBLANK(Nomen.complète!H2173),"",Nomen.complète!H2173)</f>
        <v/>
      </c>
      <c r="B2173" s="130">
        <f>IF(ISBLANK(Nomen.complète!I2173),"",Nomen.complète!I2173)</f>
        <v>16503</v>
      </c>
      <c r="C2173" s="18" t="str">
        <f>IF(ISBLANK(Nomen.complète!J2173),"-",Nomen.complète!J2173)</f>
        <v>Münster (GR)</v>
      </c>
    </row>
    <row r="2174" spans="1:3">
      <c r="A2174" s="17" t="str">
        <f>IF(ISBLANK(Nomen.complète!H2174),"",Nomen.complète!H2174)</f>
        <v/>
      </c>
      <c r="B2174" s="130">
        <f>IF(ISBLANK(Nomen.complète!I2174),"",Nomen.complète!I2174)</f>
        <v>16463</v>
      </c>
      <c r="C2174" s="18" t="str">
        <f>IF(ISBLANK(Nomen.complète!J2174),"-",Nomen.complète!J2174)</f>
        <v>Münster (LU)</v>
      </c>
    </row>
    <row r="2175" spans="1:3">
      <c r="A2175" s="17" t="str">
        <f>IF(ISBLANK(Nomen.complète!H2175),"",Nomen.complète!H2175)</f>
        <v/>
      </c>
      <c r="B2175" s="130">
        <f>IF(ISBLANK(Nomen.complète!I2175),"",Nomen.complète!I2175)</f>
        <v>12360</v>
      </c>
      <c r="C2175" s="18" t="str">
        <f>IF(ISBLANK(Nomen.complète!J2175),"-",Nomen.complète!J2175)</f>
        <v>Münster (VS)</v>
      </c>
    </row>
    <row r="2176" spans="1:3">
      <c r="A2176" s="17" t="str">
        <f>IF(ISBLANK(Nomen.complète!H2176),"",Nomen.complète!H2176)</f>
        <v/>
      </c>
      <c r="B2176" s="130">
        <f>IF(ISBLANK(Nomen.complète!I2176),"",Nomen.complète!I2176)</f>
        <v>14502</v>
      </c>
      <c r="C2176" s="18" t="str">
        <f>IF(ISBLANK(Nomen.complète!J2176),"-",Nomen.complète!J2176)</f>
        <v>Münster-Geschinen</v>
      </c>
    </row>
    <row r="2177" spans="1:3">
      <c r="A2177" s="17">
        <f>IF(ISBLANK(Nomen.complète!H2177),"",Nomen.complète!H2177)</f>
        <v>4691</v>
      </c>
      <c r="B2177" s="130">
        <f>IF(ISBLANK(Nomen.complète!I2177),"",Nomen.complète!I2177)</f>
        <v>15426</v>
      </c>
      <c r="C2177" s="18" t="str">
        <f>IF(ISBLANK(Nomen.complète!J2177),"-",Nomen.complète!J2177)</f>
        <v>Münsterlingen</v>
      </c>
    </row>
    <row r="2178" spans="1:3">
      <c r="A2178" s="17">
        <f>IF(ISBLANK(Nomen.complète!H2178),"",Nomen.complète!H2178)</f>
        <v>498</v>
      </c>
      <c r="B2178" s="130">
        <f>IF(ISBLANK(Nomen.complète!I2178),"",Nomen.complète!I2178)</f>
        <v>15107</v>
      </c>
      <c r="C2178" s="18" t="str">
        <f>IF(ISBLANK(Nomen.complète!J2178),"-",Nomen.complète!J2178)</f>
        <v>Müntschemier</v>
      </c>
    </row>
    <row r="2179" spans="1:3">
      <c r="A2179" s="17" t="str">
        <f>IF(ISBLANK(Nomen.complète!H2179),"",Nomen.complète!H2179)</f>
        <v/>
      </c>
      <c r="B2179" s="130">
        <f>IF(ISBLANK(Nomen.complète!I2179),"",Nomen.complète!I2179)</f>
        <v>11324</v>
      </c>
      <c r="C2179" s="18" t="str">
        <f>IF(ISBLANK(Nomen.complète!J2179),"-",Nomen.complète!J2179)</f>
        <v>Müstair</v>
      </c>
    </row>
    <row r="2180" spans="1:3">
      <c r="A2180" s="17" t="str">
        <f>IF(ISBLANK(Nomen.complète!H2180),"",Nomen.complète!H2180)</f>
        <v/>
      </c>
      <c r="B2180" s="130">
        <f>IF(ISBLANK(Nomen.complète!I2180),"",Nomen.complète!I2180)</f>
        <v>12528</v>
      </c>
      <c r="C2180" s="18" t="str">
        <f>IF(ISBLANK(Nomen.complète!J2180),"-",Nomen.complète!J2180)</f>
        <v>Müswangen</v>
      </c>
    </row>
    <row r="2181" spans="1:3">
      <c r="A2181" s="17">
        <f>IF(ISBLANK(Nomen.complète!H2181),"",Nomen.complète!H2181)</f>
        <v>6007</v>
      </c>
      <c r="B2181" s="130">
        <f>IF(ISBLANK(Nomen.complète!I2181),"",Nomen.complète!I2181)</f>
        <v>15617</v>
      </c>
      <c r="C2181" s="18" t="str">
        <f>IF(ISBLANK(Nomen.complète!J2181),"-",Nomen.complète!J2181)</f>
        <v>Naters</v>
      </c>
    </row>
    <row r="2182" spans="1:3">
      <c r="A2182" s="17" t="str">
        <f>IF(ISBLANK(Nomen.complète!H2182),"",Nomen.complète!H2182)</f>
        <v/>
      </c>
      <c r="B2182" s="130">
        <f>IF(ISBLANK(Nomen.complète!I2182),"",Nomen.complète!I2182)</f>
        <v>12526</v>
      </c>
      <c r="C2182" s="18" t="str">
        <f>IF(ISBLANK(Nomen.complète!J2182),"-",Nomen.complète!J2182)</f>
        <v>Nax</v>
      </c>
    </row>
    <row r="2183" spans="1:3">
      <c r="A2183" s="17" t="str">
        <f>IF(ISBLANK(Nomen.complète!H2183),"",Nomen.complète!H2183)</f>
        <v/>
      </c>
      <c r="B2183" s="130">
        <f>IF(ISBLANK(Nomen.complète!I2183),"",Nomen.complète!I2183)</f>
        <v>12535</v>
      </c>
      <c r="C2183" s="18" t="str">
        <f>IF(ISBLANK(Nomen.complète!J2183),"-",Nomen.complète!J2183)</f>
        <v>Naz</v>
      </c>
    </row>
    <row r="2184" spans="1:3">
      <c r="A2184" s="17">
        <f>IF(ISBLANK(Nomen.complète!H2184),"",Nomen.complète!H2184)</f>
        <v>1137</v>
      </c>
      <c r="B2184" s="130">
        <f>IF(ISBLANK(Nomen.complète!I2184),"",Nomen.complète!I2184)</f>
        <v>15571</v>
      </c>
      <c r="C2184" s="18" t="str">
        <f>IF(ISBLANK(Nomen.complète!J2184),"-",Nomen.complète!J2184)</f>
        <v>Nebikon</v>
      </c>
    </row>
    <row r="2185" spans="1:3">
      <c r="A2185" s="17">
        <f>IF(ISBLANK(Nomen.complète!H2185),"",Nomen.complète!H2185)</f>
        <v>3396</v>
      </c>
      <c r="B2185" s="130">
        <f>IF(ISBLANK(Nomen.complète!I2185),"",Nomen.complète!I2185)</f>
        <v>16623</v>
      </c>
      <c r="C2185" s="18" t="str">
        <f>IF(ISBLANK(Nomen.complète!J2185),"-",Nomen.complète!J2185)</f>
        <v>Neckertal</v>
      </c>
    </row>
    <row r="2186" spans="1:3">
      <c r="A2186" s="17">
        <f>IF(ISBLANK(Nomen.complète!H2186),"",Nomen.complète!H2186)</f>
        <v>88</v>
      </c>
      <c r="B2186" s="130">
        <f>IF(ISBLANK(Nomen.complète!I2186),"",Nomen.complète!I2186)</f>
        <v>12537</v>
      </c>
      <c r="C2186" s="18" t="str">
        <f>IF(ISBLANK(Nomen.complète!J2186),"-",Nomen.complète!J2186)</f>
        <v>Neerach</v>
      </c>
    </row>
    <row r="2187" spans="1:3">
      <c r="A2187" s="17">
        <f>IF(ISBLANK(Nomen.complète!H2187),"",Nomen.complète!H2187)</f>
        <v>223</v>
      </c>
      <c r="B2187" s="130">
        <f>IF(ISBLANK(Nomen.complète!I2187),"",Nomen.complète!I2187)</f>
        <v>15514</v>
      </c>
      <c r="C2187" s="18" t="str">
        <f>IF(ISBLANK(Nomen.complète!J2187),"-",Nomen.complète!J2187)</f>
        <v>Neftenbach</v>
      </c>
    </row>
    <row r="2188" spans="1:3">
      <c r="A2188" s="17">
        <f>IF(ISBLANK(Nomen.complète!H2188),"",Nomen.complète!H2188)</f>
        <v>5206</v>
      </c>
      <c r="B2188" s="130">
        <f>IF(ISBLANK(Nomen.complète!I2188),"",Nomen.complète!I2188)</f>
        <v>12539</v>
      </c>
      <c r="C2188" s="18" t="str">
        <f>IF(ISBLANK(Nomen.complète!J2188),"-",Nomen.complète!J2188)</f>
        <v>Neggio</v>
      </c>
    </row>
    <row r="2189" spans="1:3">
      <c r="A2189" s="17" t="str">
        <f>IF(ISBLANK(Nomen.complète!H2189),"",Nomen.complète!H2189)</f>
        <v/>
      </c>
      <c r="B2189" s="130">
        <f>IF(ISBLANK(Nomen.complète!I2189),"",Nomen.complète!I2189)</f>
        <v>12540</v>
      </c>
      <c r="C2189" s="18" t="str">
        <f>IF(ISBLANK(Nomen.complète!J2189),"-",Nomen.complète!J2189)</f>
        <v>Neirivue</v>
      </c>
    </row>
    <row r="2190" spans="1:3">
      <c r="A2190" s="17">
        <f>IF(ISBLANK(Nomen.complète!H2190),"",Nomen.complète!H2190)</f>
        <v>6024</v>
      </c>
      <c r="B2190" s="130">
        <f>IF(ISBLANK(Nomen.complète!I2190),"",Nomen.complète!I2190)</f>
        <v>12518</v>
      </c>
      <c r="C2190" s="18" t="str">
        <f>IF(ISBLANK(Nomen.complète!J2190),"-",Nomen.complète!J2190)</f>
        <v>Nendaz</v>
      </c>
    </row>
    <row r="2191" spans="1:3">
      <c r="A2191" s="17" t="str">
        <f>IF(ISBLANK(Nomen.complète!H2191),"",Nomen.complète!H2191)</f>
        <v/>
      </c>
      <c r="B2191" s="130">
        <f>IF(ISBLANK(Nomen.complète!I2191),"",Nomen.complète!I2191)</f>
        <v>12516</v>
      </c>
      <c r="C2191" s="18" t="str">
        <f>IF(ISBLANK(Nomen.complète!J2191),"-",Nomen.complète!J2191)</f>
        <v>Nennigkofen</v>
      </c>
    </row>
    <row r="2192" spans="1:3">
      <c r="A2192" s="17">
        <f>IF(ISBLANK(Nomen.complète!H2192),"",Nomen.complète!H2192)</f>
        <v>2789</v>
      </c>
      <c r="B2192" s="130">
        <f>IF(ISBLANK(Nomen.complète!I2192),"",Nomen.complète!I2192)</f>
        <v>13847</v>
      </c>
      <c r="C2192" s="18" t="str">
        <f>IF(ISBLANK(Nomen.complète!J2192),"-",Nomen.complète!J2192)</f>
        <v>Nenzlingen</v>
      </c>
    </row>
    <row r="2193" spans="1:3">
      <c r="A2193" s="17" t="str">
        <f>IF(ISBLANK(Nomen.complète!H2193),"",Nomen.complète!H2193)</f>
        <v/>
      </c>
      <c r="B2193" s="130">
        <f>IF(ISBLANK(Nomen.complète!I2193),"",Nomen.complète!I2193)</f>
        <v>16327</v>
      </c>
      <c r="C2193" s="18" t="str">
        <f>IF(ISBLANK(Nomen.complète!J2193),"-",Nomen.complète!J2193)</f>
        <v>Nesselnbach</v>
      </c>
    </row>
    <row r="2194" spans="1:3">
      <c r="A2194" s="17">
        <f>IF(ISBLANK(Nomen.complète!H2194),"",Nomen.complète!H2194)</f>
        <v>3360</v>
      </c>
      <c r="B2194" s="130">
        <f>IF(ISBLANK(Nomen.complète!I2194),"",Nomen.complète!I2194)</f>
        <v>15607</v>
      </c>
      <c r="C2194" s="18" t="str">
        <f>IF(ISBLANK(Nomen.complète!J2194),"-",Nomen.complète!J2194)</f>
        <v>Nesslau</v>
      </c>
    </row>
    <row r="2195" spans="1:3">
      <c r="A2195" s="17" t="str">
        <f>IF(ISBLANK(Nomen.complète!H2195),"",Nomen.complète!H2195)</f>
        <v/>
      </c>
      <c r="B2195" s="130">
        <f>IF(ISBLANK(Nomen.complète!I2195),"",Nomen.complète!I2195)</f>
        <v>14516</v>
      </c>
      <c r="C2195" s="18" t="str">
        <f>IF(ISBLANK(Nomen.complète!J2195),"-",Nomen.complète!J2195)</f>
        <v>Nesslau-Krummenau</v>
      </c>
    </row>
    <row r="2196" spans="1:3">
      <c r="A2196" s="17" t="str">
        <f>IF(ISBLANK(Nomen.complète!H2196),"",Nomen.complète!H2196)</f>
        <v/>
      </c>
      <c r="B2196" s="130">
        <f>IF(ISBLANK(Nomen.complète!I2196),"",Nomen.complète!I2196)</f>
        <v>12532</v>
      </c>
      <c r="C2196" s="18" t="str">
        <f>IF(ISBLANK(Nomen.complète!J2196),"-",Nomen.complète!J2196)</f>
        <v>Netstal</v>
      </c>
    </row>
    <row r="2197" spans="1:3">
      <c r="A2197" s="17">
        <f>IF(ISBLANK(Nomen.complète!H2197),"",Nomen.complète!H2197)</f>
        <v>6458</v>
      </c>
      <c r="B2197" s="130">
        <f>IF(ISBLANK(Nomen.complète!I2197),"",Nomen.complète!I2197)</f>
        <v>16604</v>
      </c>
      <c r="C2197" s="18" t="str">
        <f>IF(ISBLANK(Nomen.complète!J2197),"-",Nomen.complète!J2197)</f>
        <v>Neuchâtel</v>
      </c>
    </row>
    <row r="2198" spans="1:3">
      <c r="A2198" s="17" t="str">
        <f>IF(ISBLANK(Nomen.complète!H2198),"",Nomen.complète!H2198)</f>
        <v/>
      </c>
      <c r="B2198" s="130">
        <f>IF(ISBLANK(Nomen.complète!I2198),"",Nomen.complète!I2198)</f>
        <v>12513</v>
      </c>
      <c r="C2198" s="18" t="str">
        <f>IF(ISBLANK(Nomen.complète!J2198),"-",Nomen.complète!J2198)</f>
        <v>Neudorf</v>
      </c>
    </row>
    <row r="2199" spans="1:3">
      <c r="A2199" s="17">
        <f>IF(ISBLANK(Nomen.complète!H2199),"",Nomen.complète!H2199)</f>
        <v>2404</v>
      </c>
      <c r="B2199" s="130">
        <f>IF(ISBLANK(Nomen.complète!I2199),"",Nomen.complète!I2199)</f>
        <v>16668</v>
      </c>
      <c r="C2199" s="18" t="str">
        <f>IF(ISBLANK(Nomen.complète!J2199),"-",Nomen.complète!J2199)</f>
        <v>Neuendorf</v>
      </c>
    </row>
    <row r="2200" spans="1:3">
      <c r="A2200" s="17">
        <f>IF(ISBLANK(Nomen.complète!H2200),"",Nomen.complète!H2200)</f>
        <v>670</v>
      </c>
      <c r="B2200" s="130">
        <f>IF(ISBLANK(Nomen.complète!I2200),"",Nomen.complète!I2200)</f>
        <v>15204</v>
      </c>
      <c r="C2200" s="18" t="str">
        <f>IF(ISBLANK(Nomen.complète!J2200),"-",Nomen.complète!J2200)</f>
        <v>Neuenegg</v>
      </c>
    </row>
    <row r="2201" spans="1:3">
      <c r="A2201" s="17">
        <f>IF(ISBLANK(Nomen.complète!H2201),"",Nomen.complète!H2201)</f>
        <v>4034</v>
      </c>
      <c r="B2201" s="130">
        <f>IF(ISBLANK(Nomen.complète!I2201),"",Nomen.complète!I2201)</f>
        <v>12514</v>
      </c>
      <c r="C2201" s="18" t="str">
        <f>IF(ISBLANK(Nomen.complète!J2201),"-",Nomen.complète!J2201)</f>
        <v>Neuenhof</v>
      </c>
    </row>
    <row r="2202" spans="1:3">
      <c r="A2202" s="17">
        <f>IF(ISBLANK(Nomen.complète!H2202),"",Nomen.complète!H2202)</f>
        <v>1093</v>
      </c>
      <c r="B2202" s="130">
        <f>IF(ISBLANK(Nomen.complète!I2202),"",Nomen.complète!I2202)</f>
        <v>15570</v>
      </c>
      <c r="C2202" s="18" t="str">
        <f>IF(ISBLANK(Nomen.complète!J2202),"-",Nomen.complète!J2202)</f>
        <v>Neuenkirch</v>
      </c>
    </row>
    <row r="2203" spans="1:3">
      <c r="A2203" s="17" t="str">
        <f>IF(ISBLANK(Nomen.complète!H2203),"",Nomen.complète!H2203)</f>
        <v/>
      </c>
      <c r="B2203" s="130">
        <f>IF(ISBLANK(Nomen.complète!I2203),"",Nomen.complète!I2203)</f>
        <v>11186</v>
      </c>
      <c r="C2203" s="18" t="str">
        <f>IF(ISBLANK(Nomen.complète!J2203),"-",Nomen.complète!J2203)</f>
        <v>Neuhaus</v>
      </c>
    </row>
    <row r="2204" spans="1:3">
      <c r="A2204" s="17" t="str">
        <f>IF(ISBLANK(Nomen.complète!H2204),"",Nomen.complète!H2204)</f>
        <v/>
      </c>
      <c r="B2204" s="130">
        <f>IF(ISBLANK(Nomen.complète!I2204),"",Nomen.complète!I2204)</f>
        <v>16467</v>
      </c>
      <c r="C2204" s="18" t="str">
        <f>IF(ISBLANK(Nomen.complète!J2204),"-",Nomen.complète!J2204)</f>
        <v>Neuhausen</v>
      </c>
    </row>
    <row r="2205" spans="1:3">
      <c r="A2205" s="17">
        <f>IF(ISBLANK(Nomen.complète!H2205),"",Nomen.complète!H2205)</f>
        <v>2937</v>
      </c>
      <c r="B2205" s="130">
        <f>IF(ISBLANK(Nomen.complète!I2205),"",Nomen.complète!I2205)</f>
        <v>12525</v>
      </c>
      <c r="C2205" s="18" t="str">
        <f>IF(ISBLANK(Nomen.complète!J2205),"-",Nomen.complète!J2205)</f>
        <v>Neuhausen am Rheinfall</v>
      </c>
    </row>
    <row r="2206" spans="1:3">
      <c r="A2206" s="17">
        <f>IF(ISBLANK(Nomen.complète!H2206),"",Nomen.complète!H2206)</f>
        <v>1705</v>
      </c>
      <c r="B2206" s="130">
        <f>IF(ISBLANK(Nomen.complète!I2206),"",Nomen.complète!I2206)</f>
        <v>12517</v>
      </c>
      <c r="C2206" s="18" t="str">
        <f>IF(ISBLANK(Nomen.complète!J2206),"-",Nomen.complète!J2206)</f>
        <v>Neuheim</v>
      </c>
    </row>
    <row r="2207" spans="1:3">
      <c r="A2207" s="17" t="str">
        <f>IF(ISBLANK(Nomen.complète!H2207),"",Nomen.complète!H2207)</f>
        <v/>
      </c>
      <c r="B2207" s="130">
        <f>IF(ISBLANK(Nomen.complète!I2207),"",Nomen.complète!I2207)</f>
        <v>12510</v>
      </c>
      <c r="C2207" s="18" t="str">
        <f>IF(ISBLANK(Nomen.complète!J2207),"-",Nomen.complète!J2207)</f>
        <v>Neukirch an der Thur</v>
      </c>
    </row>
    <row r="2208" spans="1:3">
      <c r="A2208" s="17" t="str">
        <f>IF(ISBLANK(Nomen.complète!H2208),"",Nomen.complète!H2208)</f>
        <v/>
      </c>
      <c r="B2208" s="130">
        <f>IF(ISBLANK(Nomen.complète!I2208),"",Nomen.complète!I2208)</f>
        <v>16502</v>
      </c>
      <c r="C2208" s="18" t="str">
        <f>IF(ISBLANK(Nomen.complète!J2208),"-",Nomen.complète!J2208)</f>
        <v>Neukirch bei Ilanz</v>
      </c>
    </row>
    <row r="2209" spans="1:3">
      <c r="A2209" s="17">
        <f>IF(ISBLANK(Nomen.complète!H2209),"",Nomen.complète!H2209)</f>
        <v>4601</v>
      </c>
      <c r="B2209" s="130">
        <f>IF(ISBLANK(Nomen.complète!I2209),"",Nomen.complète!I2209)</f>
        <v>15447</v>
      </c>
      <c r="C2209" s="18" t="str">
        <f>IF(ISBLANK(Nomen.complète!J2209),"-",Nomen.complète!J2209)</f>
        <v>Neunforn</v>
      </c>
    </row>
    <row r="2210" spans="1:3">
      <c r="A2210" s="17">
        <f>IF(ISBLANK(Nomen.complète!H2210),"",Nomen.complète!H2210)</f>
        <v>2904</v>
      </c>
      <c r="B2210" s="130">
        <f>IF(ISBLANK(Nomen.complète!I2210),"",Nomen.complète!I2210)</f>
        <v>12519</v>
      </c>
      <c r="C2210" s="18" t="str">
        <f>IF(ISBLANK(Nomen.complète!J2210),"-",Nomen.complète!J2210)</f>
        <v>Neunkirch</v>
      </c>
    </row>
    <row r="2211" spans="1:3">
      <c r="A2211" s="17" t="str">
        <f>IF(ISBLANK(Nomen.complète!H2211),"",Nomen.complète!H2211)</f>
        <v/>
      </c>
      <c r="B2211" s="130">
        <f>IF(ISBLANK(Nomen.complète!I2211),"",Nomen.complète!I2211)</f>
        <v>16533</v>
      </c>
      <c r="C2211" s="18" t="str">
        <f>IF(ISBLANK(Nomen.complète!J2211),"-",Nomen.complète!J2211)</f>
        <v>Neuveville</v>
      </c>
    </row>
    <row r="2212" spans="1:3">
      <c r="A2212" s="17" t="str">
        <f>IF(ISBLANK(Nomen.complète!H2212),"",Nomen.complète!H2212)</f>
        <v/>
      </c>
      <c r="B2212" s="130">
        <f>IF(ISBLANK(Nomen.complète!I2212),"",Nomen.complète!I2212)</f>
        <v>12520</v>
      </c>
      <c r="C2212" s="18" t="str">
        <f>IF(ISBLANK(Nomen.complète!J2212),"-",Nomen.complète!J2212)</f>
        <v>Neuwilen</v>
      </c>
    </row>
    <row r="2213" spans="1:3">
      <c r="A2213" s="17">
        <f>IF(ISBLANK(Nomen.complète!H2213),"",Nomen.complète!H2213)</f>
        <v>2211</v>
      </c>
      <c r="B2213" s="130">
        <f>IF(ISBLANK(Nomen.complète!I2213),"",Nomen.complète!I2213)</f>
        <v>12521</v>
      </c>
      <c r="C2213" s="18" t="str">
        <f>IF(ISBLANK(Nomen.complète!J2213),"-",Nomen.complète!J2213)</f>
        <v>Neyruz (FR)</v>
      </c>
    </row>
    <row r="2214" spans="1:3">
      <c r="A2214" s="17" t="str">
        <f>IF(ISBLANK(Nomen.complète!H2214),"",Nomen.complète!H2214)</f>
        <v/>
      </c>
      <c r="B2214" s="130">
        <f>IF(ISBLANK(Nomen.complète!I2214),"",Nomen.complète!I2214)</f>
        <v>16548</v>
      </c>
      <c r="C2214" s="18" t="str">
        <f>IF(ISBLANK(Nomen.complète!J2214),"-",Nomen.complète!J2214)</f>
        <v>Neyruz (VD)</v>
      </c>
    </row>
    <row r="2215" spans="1:3">
      <c r="A2215" s="17" t="str">
        <f>IF(ISBLANK(Nomen.complète!H2215),"",Nomen.complète!H2215)</f>
        <v/>
      </c>
      <c r="B2215" s="130">
        <f>IF(ISBLANK(Nomen.complète!I2215),"",Nomen.complète!I2215)</f>
        <v>12522</v>
      </c>
      <c r="C2215" s="18" t="str">
        <f>IF(ISBLANK(Nomen.complète!J2215),"-",Nomen.complète!J2215)</f>
        <v>Neyruz-sur-Moudon</v>
      </c>
    </row>
    <row r="2216" spans="1:3">
      <c r="A2216" s="17">
        <f>IF(ISBLANK(Nomen.complète!H2216),"",Nomen.complète!H2216)</f>
        <v>743</v>
      </c>
      <c r="B2216" s="130">
        <f>IF(ISBLANK(Nomen.complète!I2216),"",Nomen.complète!I2216)</f>
        <v>15249</v>
      </c>
      <c r="C2216" s="18" t="str">
        <f>IF(ISBLANK(Nomen.complète!J2216),"-",Nomen.complète!J2216)</f>
        <v>Nidau</v>
      </c>
    </row>
    <row r="2217" spans="1:3">
      <c r="A2217" s="17" t="str">
        <f>IF(ISBLANK(Nomen.complète!H2217),"",Nomen.complète!H2217)</f>
        <v/>
      </c>
      <c r="B2217" s="130">
        <f>IF(ISBLANK(Nomen.complète!I2217),"",Nomen.complète!I2217)</f>
        <v>12523</v>
      </c>
      <c r="C2217" s="18" t="str">
        <f>IF(ISBLANK(Nomen.complète!J2217),"-",Nomen.complète!J2217)</f>
        <v>Nidfurn</v>
      </c>
    </row>
    <row r="2218" spans="1:3">
      <c r="A2218" s="17">
        <f>IF(ISBLANK(Nomen.complète!H2218),"",Nomen.complète!H2218)</f>
        <v>981</v>
      </c>
      <c r="B2218" s="130">
        <f>IF(ISBLANK(Nomen.complète!I2218),"",Nomen.complète!I2218)</f>
        <v>16130</v>
      </c>
      <c r="C2218" s="18" t="str">
        <f>IF(ISBLANK(Nomen.complète!J2218),"-",Nomen.complète!J2218)</f>
        <v>Niederbipp</v>
      </c>
    </row>
    <row r="2219" spans="1:3">
      <c r="A2219" s="17">
        <f>IF(ISBLANK(Nomen.complète!H2219),"",Nomen.complète!H2219)</f>
        <v>2405</v>
      </c>
      <c r="B2219" s="130">
        <f>IF(ISBLANK(Nomen.complète!I2219),"",Nomen.complète!I2219)</f>
        <v>13707</v>
      </c>
      <c r="C2219" s="18" t="str">
        <f>IF(ISBLANK(Nomen.complète!J2219),"-",Nomen.complète!J2219)</f>
        <v>Niederbuchsiten</v>
      </c>
    </row>
    <row r="2220" spans="1:3">
      <c r="A2220" s="17">
        <f>IF(ISBLANK(Nomen.complète!H2220),"",Nomen.complète!H2220)</f>
        <v>3422</v>
      </c>
      <c r="B2220" s="130">
        <f>IF(ISBLANK(Nomen.complète!I2220),"",Nomen.complète!I2220)</f>
        <v>14459</v>
      </c>
      <c r="C2220" s="18" t="str">
        <f>IF(ISBLANK(Nomen.complète!J2220),"-",Nomen.complète!J2220)</f>
        <v>Niederbüren</v>
      </c>
    </row>
    <row r="2221" spans="1:3">
      <c r="A2221" s="17">
        <f>IF(ISBLANK(Nomen.complète!H2221),"",Nomen.complète!H2221)</f>
        <v>2891</v>
      </c>
      <c r="B2221" s="130">
        <f>IF(ISBLANK(Nomen.complète!I2221),"",Nomen.complète!I2221)</f>
        <v>13819</v>
      </c>
      <c r="C2221" s="18" t="str">
        <f>IF(ISBLANK(Nomen.complète!J2221),"-",Nomen.complète!J2221)</f>
        <v>Niederdorf</v>
      </c>
    </row>
    <row r="2222" spans="1:3">
      <c r="A2222" s="17" t="str">
        <f>IF(ISBLANK(Nomen.complète!H2222),"",Nomen.complète!H2222)</f>
        <v/>
      </c>
      <c r="B2222" s="130">
        <f>IF(ISBLANK(Nomen.complète!I2222),"",Nomen.complète!I2222)</f>
        <v>12543</v>
      </c>
      <c r="C2222" s="18" t="str">
        <f>IF(ISBLANK(Nomen.complète!J2222),"-",Nomen.complète!J2222)</f>
        <v>Niedererlinsbach</v>
      </c>
    </row>
    <row r="2223" spans="1:3">
      <c r="A2223" s="17" t="str">
        <f>IF(ISBLANK(Nomen.complète!H2223),"",Nomen.complète!H2223)</f>
        <v/>
      </c>
      <c r="B2223" s="130">
        <f>IF(ISBLANK(Nomen.complète!I2223),"",Nomen.complète!I2223)</f>
        <v>16214</v>
      </c>
      <c r="C2223" s="18" t="str">
        <f>IF(ISBLANK(Nomen.complète!J2223),"-",Nomen.complète!J2223)</f>
        <v>Niederernen</v>
      </c>
    </row>
    <row r="2224" spans="1:3">
      <c r="A2224" s="17" t="str">
        <f>IF(ISBLANK(Nomen.complète!H2224),"",Nomen.complète!H2224)</f>
        <v/>
      </c>
      <c r="B2224" s="130">
        <f>IF(ISBLANK(Nomen.complète!I2224),"",Nomen.complète!I2224)</f>
        <v>16470</v>
      </c>
      <c r="C2224" s="18" t="str">
        <f>IF(ISBLANK(Nomen.complète!J2224),"-",Nomen.complète!J2224)</f>
        <v>Niedergerlafingen</v>
      </c>
    </row>
    <row r="2225" spans="1:3">
      <c r="A2225" s="17">
        <f>IF(ISBLANK(Nomen.complète!H2225),"",Nomen.complète!H2225)</f>
        <v>6198</v>
      </c>
      <c r="B2225" s="130">
        <f>IF(ISBLANK(Nomen.complète!I2225),"",Nomen.complète!I2225)</f>
        <v>12511</v>
      </c>
      <c r="C2225" s="18" t="str">
        <f>IF(ISBLANK(Nomen.complète!J2225),"-",Nomen.complète!J2225)</f>
        <v>Niedergesteln</v>
      </c>
    </row>
    <row r="2226" spans="1:3">
      <c r="A2226" s="17">
        <f>IF(ISBLANK(Nomen.complète!H2226),"",Nomen.complète!H2226)</f>
        <v>89</v>
      </c>
      <c r="B2226" s="130">
        <f>IF(ISBLANK(Nomen.complète!I2226),"",Nomen.complète!I2226)</f>
        <v>12534</v>
      </c>
      <c r="C2226" s="18" t="str">
        <f>IF(ISBLANK(Nomen.complète!J2226),"-",Nomen.complète!J2226)</f>
        <v>Niederglatt</v>
      </c>
    </row>
    <row r="2227" spans="1:3">
      <c r="A2227" s="17">
        <f>IF(ISBLANK(Nomen.complète!H2227),"",Nomen.complète!H2227)</f>
        <v>2495</v>
      </c>
      <c r="B2227" s="130">
        <f>IF(ISBLANK(Nomen.complète!I2227),"",Nomen.complète!I2227)</f>
        <v>12559</v>
      </c>
      <c r="C2227" s="18" t="str">
        <f>IF(ISBLANK(Nomen.complète!J2227),"-",Nomen.complète!J2227)</f>
        <v>Niedergösgen</v>
      </c>
    </row>
    <row r="2228" spans="1:3">
      <c r="A2228" s="17" t="str">
        <f>IF(ISBLANK(Nomen.complète!H2228),"",Nomen.complète!H2228)</f>
        <v/>
      </c>
      <c r="B2228" s="130">
        <f>IF(ISBLANK(Nomen.complète!I2228),"",Nomen.complète!I2228)</f>
        <v>16539</v>
      </c>
      <c r="C2228" s="18" t="str">
        <f>IF(ISBLANK(Nomen.complète!J2228),"-",Nomen.complète!J2228)</f>
        <v>Niederhallwil</v>
      </c>
    </row>
    <row r="2229" spans="1:3">
      <c r="A2229" s="17">
        <f>IF(ISBLANK(Nomen.complète!H2229),"",Nomen.complète!H2229)</f>
        <v>90</v>
      </c>
      <c r="B2229" s="130">
        <f>IF(ISBLANK(Nomen.complète!I2229),"",Nomen.complète!I2229)</f>
        <v>12560</v>
      </c>
      <c r="C2229" s="18" t="str">
        <f>IF(ISBLANK(Nomen.complète!J2229),"-",Nomen.complète!J2229)</f>
        <v>Niederhasli</v>
      </c>
    </row>
    <row r="2230" spans="1:3">
      <c r="A2230" s="17">
        <f>IF(ISBLANK(Nomen.complète!H2230),"",Nomen.complète!H2230)</f>
        <v>3423</v>
      </c>
      <c r="B2230" s="130">
        <f>IF(ISBLANK(Nomen.complète!I2230),"",Nomen.complète!I2230)</f>
        <v>14460</v>
      </c>
      <c r="C2230" s="18" t="str">
        <f>IF(ISBLANK(Nomen.complète!J2230),"-",Nomen.complète!J2230)</f>
        <v>Niederhelfenschwil</v>
      </c>
    </row>
    <row r="2231" spans="1:3">
      <c r="A2231" s="17">
        <f>IF(ISBLANK(Nomen.complète!H2231),"",Nomen.complète!H2231)</f>
        <v>617</v>
      </c>
      <c r="B2231" s="130">
        <f>IF(ISBLANK(Nomen.complète!I2231),"",Nomen.complète!I2231)</f>
        <v>15182</v>
      </c>
      <c r="C2231" s="18" t="str">
        <f>IF(ISBLANK(Nomen.complète!J2231),"-",Nomen.complète!J2231)</f>
        <v>Niederhünigen</v>
      </c>
    </row>
    <row r="2232" spans="1:3">
      <c r="A2232" s="17">
        <f>IF(ISBLANK(Nomen.complète!H2232),"",Nomen.complète!H2232)</f>
        <v>4204</v>
      </c>
      <c r="B2232" s="130">
        <f>IF(ISBLANK(Nomen.complète!I2232),"",Nomen.complète!I2232)</f>
        <v>12561</v>
      </c>
      <c r="C2232" s="18" t="str">
        <f>IF(ISBLANK(Nomen.complète!J2232),"-",Nomen.complète!J2232)</f>
        <v>Niederlenz</v>
      </c>
    </row>
    <row r="2233" spans="1:3">
      <c r="A2233" s="17">
        <f>IF(ISBLANK(Nomen.complète!H2233),"",Nomen.complète!H2233)</f>
        <v>877</v>
      </c>
      <c r="B2233" s="130">
        <f>IF(ISBLANK(Nomen.complète!I2233),"",Nomen.complète!I2233)</f>
        <v>15301</v>
      </c>
      <c r="C2233" s="18" t="str">
        <f>IF(ISBLANK(Nomen.complète!J2233),"-",Nomen.complète!J2233)</f>
        <v>Niedermuhlern</v>
      </c>
    </row>
    <row r="2234" spans="1:3">
      <c r="A2234" s="17" t="str">
        <f>IF(ISBLANK(Nomen.complète!H2234),"",Nomen.complète!H2234)</f>
        <v/>
      </c>
      <c r="B2234" s="130">
        <f>IF(ISBLANK(Nomen.complète!I2234),"",Nomen.complète!I2234)</f>
        <v>12562</v>
      </c>
      <c r="C2234" s="18" t="str">
        <f>IF(ISBLANK(Nomen.complète!J2234),"-",Nomen.complète!J2234)</f>
        <v>Niederneunforn</v>
      </c>
    </row>
    <row r="2235" spans="1:3">
      <c r="A2235" s="17">
        <f>IF(ISBLANK(Nomen.complète!H2235),"",Nomen.complète!H2235)</f>
        <v>588</v>
      </c>
      <c r="B2235" s="130">
        <f>IF(ISBLANK(Nomen.complète!I2235),"",Nomen.complète!I2235)</f>
        <v>15160</v>
      </c>
      <c r="C2235" s="18" t="str">
        <f>IF(ISBLANK(Nomen.complète!J2235),"-",Nomen.complète!J2235)</f>
        <v>Niederried bei Interlaken</v>
      </c>
    </row>
    <row r="2236" spans="1:3">
      <c r="A2236" s="17" t="str">
        <f>IF(ISBLANK(Nomen.complète!H2236),"",Nomen.complète!H2236)</f>
        <v/>
      </c>
      <c r="B2236" s="130">
        <f>IF(ISBLANK(Nomen.complète!I2236),"",Nomen.complète!I2236)</f>
        <v>12573</v>
      </c>
      <c r="C2236" s="18" t="str">
        <f>IF(ISBLANK(Nomen.complète!J2236),"-",Nomen.complète!J2236)</f>
        <v>Niederried bei Kallnach</v>
      </c>
    </row>
    <row r="2237" spans="1:3">
      <c r="A2237" s="17">
        <f>IF(ISBLANK(Nomen.complète!H2237),"",Nomen.complète!H2237)</f>
        <v>4035</v>
      </c>
      <c r="B2237" s="130">
        <f>IF(ISBLANK(Nomen.complète!I2237),"",Nomen.complète!I2237)</f>
        <v>12565</v>
      </c>
      <c r="C2237" s="18" t="str">
        <f>IF(ISBLANK(Nomen.complète!J2237),"-",Nomen.complète!J2237)</f>
        <v>Niederrohrdorf</v>
      </c>
    </row>
    <row r="2238" spans="1:3">
      <c r="A2238" s="17" t="str">
        <f>IF(ISBLANK(Nomen.complète!H2238),"",Nomen.complète!H2238)</f>
        <v/>
      </c>
      <c r="B2238" s="130">
        <f>IF(ISBLANK(Nomen.complète!I2238),"",Nomen.complète!I2238)</f>
        <v>11254</v>
      </c>
      <c r="C2238" s="18" t="str">
        <f>IF(ISBLANK(Nomen.complète!J2238),"-",Nomen.complète!J2238)</f>
        <v>Niedersommeri</v>
      </c>
    </row>
    <row r="2239" spans="1:3">
      <c r="A2239" s="17" t="str">
        <f>IF(ISBLANK(Nomen.complète!H2239),"",Nomen.complète!H2239)</f>
        <v/>
      </c>
      <c r="B2239" s="130">
        <f>IF(ISBLANK(Nomen.complète!I2239),"",Nomen.complète!I2239)</f>
        <v>10637</v>
      </c>
      <c r="C2239" s="18" t="str">
        <f>IF(ISBLANK(Nomen.complète!J2239),"-",Nomen.complète!J2239)</f>
        <v>Niederstocken</v>
      </c>
    </row>
    <row r="2240" spans="1:3">
      <c r="A2240" s="17" t="str">
        <f>IF(ISBLANK(Nomen.complète!H2240),"",Nomen.complète!H2240)</f>
        <v/>
      </c>
      <c r="B2240" s="130">
        <f>IF(ISBLANK(Nomen.complète!I2240),"",Nomen.complète!I2240)</f>
        <v>16443</v>
      </c>
      <c r="C2240" s="18" t="str">
        <f>IF(ISBLANK(Nomen.complète!J2240),"-",Nomen.complète!J2240)</f>
        <v>Niederurdorf</v>
      </c>
    </row>
    <row r="2241" spans="1:3">
      <c r="A2241" s="17" t="str">
        <f>IF(ISBLANK(Nomen.complète!H2241),"",Nomen.complète!H2241)</f>
        <v/>
      </c>
      <c r="B2241" s="130">
        <f>IF(ISBLANK(Nomen.complète!I2241),"",Nomen.complète!I2241)</f>
        <v>12558</v>
      </c>
      <c r="C2241" s="18" t="str">
        <f>IF(ISBLANK(Nomen.complète!J2241),"-",Nomen.complète!J2241)</f>
        <v>Niederurnen</v>
      </c>
    </row>
    <row r="2242" spans="1:3">
      <c r="A2242" s="17" t="str">
        <f>IF(ISBLANK(Nomen.complète!H2242),"",Nomen.complète!H2242)</f>
        <v/>
      </c>
      <c r="B2242" s="130">
        <f>IF(ISBLANK(Nomen.complète!I2242),"",Nomen.complète!I2242)</f>
        <v>12567</v>
      </c>
      <c r="C2242" s="18" t="str">
        <f>IF(ISBLANK(Nomen.complète!J2242),"-",Nomen.complète!J2242)</f>
        <v>Niederwald</v>
      </c>
    </row>
    <row r="2243" spans="1:3">
      <c r="A2243" s="17">
        <f>IF(ISBLANK(Nomen.complète!H2243),"",Nomen.complète!H2243)</f>
        <v>91</v>
      </c>
      <c r="B2243" s="130">
        <f>IF(ISBLANK(Nomen.complète!I2243),"",Nomen.complète!I2243)</f>
        <v>12568</v>
      </c>
      <c r="C2243" s="18" t="str">
        <f>IF(ISBLANK(Nomen.complète!J2243),"-",Nomen.complète!J2243)</f>
        <v>Niederweningen</v>
      </c>
    </row>
    <row r="2244" spans="1:3">
      <c r="A2244" s="17" t="str">
        <f>IF(ISBLANK(Nomen.complète!H2244),"",Nomen.complète!H2244)</f>
        <v/>
      </c>
      <c r="B2244" s="130">
        <f>IF(ISBLANK(Nomen.complète!I2244),"",Nomen.complète!I2244)</f>
        <v>10669</v>
      </c>
      <c r="C2244" s="18" t="str">
        <f>IF(ISBLANK(Nomen.complète!J2244),"-",Nomen.complète!J2244)</f>
        <v>Niederwichtrach</v>
      </c>
    </row>
    <row r="2245" spans="1:3">
      <c r="A2245" s="17">
        <f>IF(ISBLANK(Nomen.complète!H2245),"",Nomen.complète!H2245)</f>
        <v>4072</v>
      </c>
      <c r="B2245" s="130">
        <f>IF(ISBLANK(Nomen.complète!I2245),"",Nomen.complète!I2245)</f>
        <v>12569</v>
      </c>
      <c r="C2245" s="18" t="str">
        <f>IF(ISBLANK(Nomen.complète!J2245),"-",Nomen.complète!J2245)</f>
        <v>Niederwil (AG)</v>
      </c>
    </row>
    <row r="2246" spans="1:3">
      <c r="A2246" s="17" t="str">
        <f>IF(ISBLANK(Nomen.complète!H2246),"",Nomen.complète!H2246)</f>
        <v/>
      </c>
      <c r="B2246" s="130">
        <f>IF(ISBLANK(Nomen.complète!I2246),"",Nomen.complète!I2246)</f>
        <v>12570</v>
      </c>
      <c r="C2246" s="18" t="str">
        <f>IF(ISBLANK(Nomen.complète!J2246),"-",Nomen.complète!J2246)</f>
        <v>Niederwil (SO)</v>
      </c>
    </row>
    <row r="2247" spans="1:3">
      <c r="A2247" s="17" t="str">
        <f>IF(ISBLANK(Nomen.complète!H2247),"",Nomen.complète!H2247)</f>
        <v/>
      </c>
      <c r="B2247" s="130">
        <f>IF(ISBLANK(Nomen.complète!I2247),"",Nomen.complète!I2247)</f>
        <v>12571</v>
      </c>
      <c r="C2247" s="18" t="str">
        <f>IF(ISBLANK(Nomen.complète!J2247),"-",Nomen.complète!J2247)</f>
        <v>Niederwil (TG)</v>
      </c>
    </row>
    <row r="2248" spans="1:3">
      <c r="A2248" s="17" t="str">
        <f>IF(ISBLANK(Nomen.complète!H2248),"",Nomen.complète!H2248)</f>
        <v/>
      </c>
      <c r="B2248" s="130">
        <f>IF(ISBLANK(Nomen.complète!I2248),"",Nomen.complète!I2248)</f>
        <v>16283</v>
      </c>
      <c r="C2248" s="18" t="str">
        <f>IF(ISBLANK(Nomen.complète!J2248),"-",Nomen.complète!J2248)</f>
        <v>Niederwil (Zofingen)</v>
      </c>
    </row>
    <row r="2249" spans="1:3">
      <c r="A2249" s="17" t="str">
        <f>IF(ISBLANK(Nomen.complète!H2249),"",Nomen.complète!H2249)</f>
        <v/>
      </c>
      <c r="B2249" s="130">
        <f>IF(ISBLANK(Nomen.complète!I2249),"",Nomen.complète!I2249)</f>
        <v>16152</v>
      </c>
      <c r="C2249" s="18" t="str">
        <f>IF(ISBLANK(Nomen.complète!J2249),"-",Nomen.complète!J2249)</f>
        <v>Niederzeihen</v>
      </c>
    </row>
    <row r="2250" spans="1:3">
      <c r="A2250" s="17">
        <f>IF(ISBLANK(Nomen.complète!H2250),"",Nomen.complète!H2250)</f>
        <v>982</v>
      </c>
      <c r="B2250" s="130">
        <f>IF(ISBLANK(Nomen.complète!I2250),"",Nomen.complète!I2250)</f>
        <v>15367</v>
      </c>
      <c r="C2250" s="18" t="str">
        <f>IF(ISBLANK(Nomen.complète!J2250),"-",Nomen.complète!J2250)</f>
        <v>Niederönz</v>
      </c>
    </row>
    <row r="2251" spans="1:3">
      <c r="A2251" s="17" t="str">
        <f>IF(ISBLANK(Nomen.complète!H2251),"",Nomen.complète!H2251)</f>
        <v/>
      </c>
      <c r="B2251" s="130">
        <f>IF(ISBLANK(Nomen.complète!I2251),"",Nomen.complète!I2251)</f>
        <v>12563</v>
      </c>
      <c r="C2251" s="18" t="str">
        <f>IF(ISBLANK(Nomen.complète!J2251),"-",Nomen.complète!J2251)</f>
        <v>Niederösch</v>
      </c>
    </row>
    <row r="2252" spans="1:3">
      <c r="A2252" s="17" t="str">
        <f>IF(ISBLANK(Nomen.complète!H2252),"",Nomen.complète!H2252)</f>
        <v/>
      </c>
      <c r="B2252" s="130">
        <f>IF(ISBLANK(Nomen.complète!I2252),"",Nomen.complète!I2252)</f>
        <v>11362</v>
      </c>
      <c r="C2252" s="18" t="str">
        <f>IF(ISBLANK(Nomen.complète!J2252),"-",Nomen.complète!J2252)</f>
        <v>Nierlet-les-Bois</v>
      </c>
    </row>
    <row r="2253" spans="1:3">
      <c r="A2253" s="17">
        <f>IF(ISBLANK(Nomen.complète!H2253),"",Nomen.complète!H2253)</f>
        <v>6254</v>
      </c>
      <c r="B2253" s="130">
        <f>IF(ISBLANK(Nomen.complète!I2253),"",Nomen.complète!I2253)</f>
        <v>16603</v>
      </c>
      <c r="C2253" s="18" t="str">
        <f>IF(ISBLANK(Nomen.complète!J2253),"-",Nomen.complète!J2253)</f>
        <v>Noble-Contrée</v>
      </c>
    </row>
    <row r="2254" spans="1:3">
      <c r="A2254" s="17">
        <f>IF(ISBLANK(Nomen.complète!H2254),"",Nomen.complète!H2254)</f>
        <v>724</v>
      </c>
      <c r="B2254" s="130">
        <f>IF(ISBLANK(Nomen.complète!I2254),"",Nomen.complète!I2254)</f>
        <v>15235</v>
      </c>
      <c r="C2254" s="18" t="str">
        <f>IF(ISBLANK(Nomen.complète!J2254),"-",Nomen.complète!J2254)</f>
        <v>Nods</v>
      </c>
    </row>
    <row r="2255" spans="1:3">
      <c r="A2255" s="17" t="str">
        <f>IF(ISBLANK(Nomen.complète!H2255),"",Nomen.complète!H2255)</f>
        <v/>
      </c>
      <c r="B2255" s="130">
        <f>IF(ISBLANK(Nomen.complète!I2255),"",Nomen.complète!I2255)</f>
        <v>11068</v>
      </c>
      <c r="C2255" s="18" t="str">
        <f>IF(ISBLANK(Nomen.complète!J2255),"-",Nomen.complète!J2255)</f>
        <v>Noflen</v>
      </c>
    </row>
    <row r="2256" spans="1:3">
      <c r="A2256" s="17" t="str">
        <f>IF(ISBLANK(Nomen.complète!H2256),"",Nomen.complète!H2256)</f>
        <v/>
      </c>
      <c r="B2256" s="130">
        <f>IF(ISBLANK(Nomen.complète!I2256),"",Nomen.complète!I2256)</f>
        <v>12572</v>
      </c>
      <c r="C2256" s="18" t="str">
        <f>IF(ISBLANK(Nomen.complète!J2256),"-",Nomen.complète!J2256)</f>
        <v>Noiraigue</v>
      </c>
    </row>
    <row r="2257" spans="1:3">
      <c r="A2257" s="17" t="str">
        <f>IF(ISBLANK(Nomen.complète!H2257),"",Nomen.complète!H2257)</f>
        <v/>
      </c>
      <c r="B2257" s="130">
        <f>IF(ISBLANK(Nomen.complète!I2257),"",Nomen.complète!I2257)</f>
        <v>16342</v>
      </c>
      <c r="C2257" s="18" t="str">
        <f>IF(ISBLANK(Nomen.complète!J2257),"-",Nomen.complète!J2257)</f>
        <v>Noranco</v>
      </c>
    </row>
    <row r="2258" spans="1:3">
      <c r="A2258" s="17" t="str">
        <f>IF(ISBLANK(Nomen.complète!H2258),"",Nomen.complète!H2258)</f>
        <v/>
      </c>
      <c r="B2258" s="130">
        <f>IF(ISBLANK(Nomen.complète!I2258),"",Nomen.complète!I2258)</f>
        <v>12550</v>
      </c>
      <c r="C2258" s="18" t="str">
        <f>IF(ISBLANK(Nomen.complète!J2258),"-",Nomen.complète!J2258)</f>
        <v>Noréaz</v>
      </c>
    </row>
    <row r="2259" spans="1:3">
      <c r="A2259" s="17">
        <f>IF(ISBLANK(Nomen.complète!H2259),"",Nomen.complète!H2259)</f>
        <v>1094</v>
      </c>
      <c r="B2259" s="130">
        <f>IF(ISBLANK(Nomen.complète!I2259),"",Nomen.complète!I2259)</f>
        <v>15572</v>
      </c>
      <c r="C2259" s="18" t="str">
        <f>IF(ISBLANK(Nomen.complète!J2259),"-",Nomen.complète!J2259)</f>
        <v>Nottwil</v>
      </c>
    </row>
    <row r="2260" spans="1:3">
      <c r="A2260" s="17" t="str">
        <f>IF(ISBLANK(Nomen.complète!H2260),"",Nomen.complète!H2260)</f>
        <v/>
      </c>
      <c r="B2260" s="130">
        <f>IF(ISBLANK(Nomen.complète!I2260),"",Nomen.complète!I2260)</f>
        <v>12564</v>
      </c>
      <c r="C2260" s="18" t="str">
        <f>IF(ISBLANK(Nomen.complète!J2260),"-",Nomen.complète!J2260)</f>
        <v>Novaggio</v>
      </c>
    </row>
    <row r="2261" spans="1:3">
      <c r="A2261" s="17">
        <f>IF(ISBLANK(Nomen.complète!H2261),"",Nomen.complète!H2261)</f>
        <v>5564</v>
      </c>
      <c r="B2261" s="130">
        <f>IF(ISBLANK(Nomen.complète!I2261),"",Nomen.complète!I2261)</f>
        <v>14617</v>
      </c>
      <c r="C2261" s="18" t="str">
        <f>IF(ISBLANK(Nomen.complète!J2261),"-",Nomen.complète!J2261)</f>
        <v>Novalles</v>
      </c>
    </row>
    <row r="2262" spans="1:3">
      <c r="A2262" s="17">
        <f>IF(ISBLANK(Nomen.complète!H2262),"",Nomen.complète!H2262)</f>
        <v>5260</v>
      </c>
      <c r="B2262" s="130">
        <f>IF(ISBLANK(Nomen.complète!I2262),"",Nomen.complète!I2262)</f>
        <v>12544</v>
      </c>
      <c r="C2262" s="18" t="str">
        <f>IF(ISBLANK(Nomen.complète!J2262),"-",Nomen.complète!J2262)</f>
        <v>Novazzano</v>
      </c>
    </row>
    <row r="2263" spans="1:3">
      <c r="A2263" s="17">
        <f>IF(ISBLANK(Nomen.complète!H2263),"",Nomen.complète!H2263)</f>
        <v>5408</v>
      </c>
      <c r="B2263" s="130">
        <f>IF(ISBLANK(Nomen.complète!I2263),"",Nomen.complète!I2263)</f>
        <v>14620</v>
      </c>
      <c r="C2263" s="18" t="str">
        <f>IF(ISBLANK(Nomen.complète!J2263),"-",Nomen.complète!J2263)</f>
        <v>Noville</v>
      </c>
    </row>
    <row r="2264" spans="1:3">
      <c r="A2264" s="17" t="str">
        <f>IF(ISBLANK(Nomen.complète!H2264),"",Nomen.complète!H2264)</f>
        <v/>
      </c>
      <c r="B2264" s="130">
        <f>IF(ISBLANK(Nomen.complète!I2264),"",Nomen.complète!I2264)</f>
        <v>10231</v>
      </c>
      <c r="C2264" s="18" t="str">
        <f>IF(ISBLANK(Nomen.complète!J2264),"-",Nomen.complète!J2264)</f>
        <v>Nufenen</v>
      </c>
    </row>
    <row r="2265" spans="1:3">
      <c r="A2265" s="17">
        <f>IF(ISBLANK(Nomen.complète!H2265),"",Nomen.complète!H2265)</f>
        <v>2478</v>
      </c>
      <c r="B2265" s="130">
        <f>IF(ISBLANK(Nomen.complète!I2265),"",Nomen.complète!I2265)</f>
        <v>12545</v>
      </c>
      <c r="C2265" s="18" t="str">
        <f>IF(ISBLANK(Nomen.complète!J2265),"-",Nomen.complète!J2265)</f>
        <v>Nuglar-St. Pantaleon</v>
      </c>
    </row>
    <row r="2266" spans="1:3">
      <c r="A2266" s="17">
        <f>IF(ISBLANK(Nomen.complète!H2266),"",Nomen.complète!H2266)</f>
        <v>2621</v>
      </c>
      <c r="B2266" s="130">
        <f>IF(ISBLANK(Nomen.complète!I2266),"",Nomen.complète!I2266)</f>
        <v>12546</v>
      </c>
      <c r="C2266" s="18" t="str">
        <f>IF(ISBLANK(Nomen.complète!J2266),"-",Nomen.complète!J2266)</f>
        <v>Nunningen</v>
      </c>
    </row>
    <row r="2267" spans="1:3">
      <c r="A2267" s="17" t="str">
        <f>IF(ISBLANK(Nomen.complète!H2267),"",Nomen.complète!H2267)</f>
        <v/>
      </c>
      <c r="B2267" s="130">
        <f>IF(ISBLANK(Nomen.complète!I2267),"",Nomen.complète!I2267)</f>
        <v>12557</v>
      </c>
      <c r="C2267" s="18" t="str">
        <f>IF(ISBLANK(Nomen.complète!J2267),"-",Nomen.complète!J2267)</f>
        <v>Nussbaumen</v>
      </c>
    </row>
    <row r="2268" spans="1:3">
      <c r="A2268" s="17">
        <f>IF(ISBLANK(Nomen.complète!H2268),"",Nomen.complète!H2268)</f>
        <v>2854</v>
      </c>
      <c r="B2268" s="130">
        <f>IF(ISBLANK(Nomen.complète!I2268),"",Nomen.complète!I2268)</f>
        <v>13793</v>
      </c>
      <c r="C2268" s="18" t="str">
        <f>IF(ISBLANK(Nomen.complète!J2268),"-",Nomen.complète!J2268)</f>
        <v>Nusshof</v>
      </c>
    </row>
    <row r="2269" spans="1:3">
      <c r="A2269" s="17">
        <f>IF(ISBLANK(Nomen.complète!H2269),"",Nomen.complète!H2269)</f>
        <v>2035</v>
      </c>
      <c r="B2269" s="130">
        <f>IF(ISBLANK(Nomen.complète!I2269),"",Nomen.complète!I2269)</f>
        <v>12549</v>
      </c>
      <c r="C2269" s="18" t="str">
        <f>IF(ISBLANK(Nomen.complète!J2269),"-",Nomen.complète!J2269)</f>
        <v>Nuvilly</v>
      </c>
    </row>
    <row r="2270" spans="1:3">
      <c r="A2270" s="17">
        <f>IF(ISBLANK(Nomen.complète!H2270),"",Nomen.complète!H2270)</f>
        <v>5724</v>
      </c>
      <c r="B2270" s="130">
        <f>IF(ISBLANK(Nomen.complète!I2270),"",Nomen.complète!I2270)</f>
        <v>14659</v>
      </c>
      <c r="C2270" s="18" t="str">
        <f>IF(ISBLANK(Nomen.complète!J2270),"-",Nomen.complète!J2270)</f>
        <v>Nyon</v>
      </c>
    </row>
    <row r="2271" spans="1:3">
      <c r="A2271" s="17" t="str">
        <f>IF(ISBLANK(Nomen.complète!H2271),"",Nomen.complète!H2271)</f>
        <v/>
      </c>
      <c r="B2271" s="130">
        <f>IF(ISBLANK(Nomen.complète!I2271),"",Nomen.complète!I2271)</f>
        <v>12541</v>
      </c>
      <c r="C2271" s="18" t="str">
        <f>IF(ISBLANK(Nomen.complète!J2271),"-",Nomen.complète!J2271)</f>
        <v>Näfels</v>
      </c>
    </row>
    <row r="2272" spans="1:3">
      <c r="A2272" s="17">
        <f>IF(ISBLANK(Nomen.complète!H2272),"",Nomen.complète!H2272)</f>
        <v>64</v>
      </c>
      <c r="B2272" s="130">
        <f>IF(ISBLANK(Nomen.complète!I2272),"",Nomen.complète!I2272)</f>
        <v>16657</v>
      </c>
      <c r="C2272" s="18" t="str">
        <f>IF(ISBLANK(Nomen.complète!J2272),"-",Nomen.complète!J2272)</f>
        <v>Nürensdorf</v>
      </c>
    </row>
    <row r="2273" spans="1:3">
      <c r="A2273" s="17" t="str">
        <f>IF(ISBLANK(Nomen.complète!H2273),"",Nomen.complète!H2273)</f>
        <v/>
      </c>
      <c r="B2273" s="130">
        <f>IF(ISBLANK(Nomen.complète!I2273),"",Nomen.complète!I2273)</f>
        <v>11381</v>
      </c>
      <c r="C2273" s="18" t="str">
        <f>IF(ISBLANK(Nomen.complète!J2273),"-",Nomen.complète!J2273)</f>
        <v>Oberaach</v>
      </c>
    </row>
    <row r="2274" spans="1:3">
      <c r="A2274" s="17">
        <f>IF(ISBLANK(Nomen.complète!H2274),"",Nomen.complète!H2274)</f>
        <v>357</v>
      </c>
      <c r="B2274" s="130">
        <f>IF(ISBLANK(Nomen.complète!I2274),"",Nomen.complète!I2274)</f>
        <v>15035</v>
      </c>
      <c r="C2274" s="18" t="str">
        <f>IF(ISBLANK(Nomen.complète!J2274),"-",Nomen.complète!J2274)</f>
        <v>Oberbalm</v>
      </c>
    </row>
    <row r="2275" spans="1:3">
      <c r="A2275" s="17">
        <f>IF(ISBLANK(Nomen.complète!H2275),"",Nomen.complète!H2275)</f>
        <v>983</v>
      </c>
      <c r="B2275" s="130">
        <f>IF(ISBLANK(Nomen.complète!I2275),"",Nomen.complète!I2275)</f>
        <v>15368</v>
      </c>
      <c r="C2275" s="18" t="str">
        <f>IF(ISBLANK(Nomen.complète!J2275),"-",Nomen.complète!J2275)</f>
        <v>Oberbipp</v>
      </c>
    </row>
    <row r="2276" spans="1:3">
      <c r="A2276" s="17">
        <f>IF(ISBLANK(Nomen.complète!H2276),"",Nomen.complète!H2276)</f>
        <v>2406</v>
      </c>
      <c r="B2276" s="130">
        <f>IF(ISBLANK(Nomen.complète!I2276),"",Nomen.complète!I2276)</f>
        <v>16667</v>
      </c>
      <c r="C2276" s="18" t="str">
        <f>IF(ISBLANK(Nomen.complète!J2276),"-",Nomen.complète!J2276)</f>
        <v>Oberbuchsiten</v>
      </c>
    </row>
    <row r="2277" spans="1:3">
      <c r="A2277" s="17">
        <f>IF(ISBLANK(Nomen.complète!H2277),"",Nomen.complète!H2277)</f>
        <v>418</v>
      </c>
      <c r="B2277" s="130">
        <f>IF(ISBLANK(Nomen.complète!I2277),"",Nomen.complète!I2277)</f>
        <v>15075</v>
      </c>
      <c r="C2277" s="18" t="str">
        <f>IF(ISBLANK(Nomen.complète!J2277),"-",Nomen.complète!J2277)</f>
        <v>Oberburg</v>
      </c>
    </row>
    <row r="2278" spans="1:3">
      <c r="A2278" s="17" t="str">
        <f>IF(ISBLANK(Nomen.complète!H2278),"",Nomen.complète!H2278)</f>
        <v/>
      </c>
      <c r="B2278" s="130">
        <f>IF(ISBLANK(Nomen.complète!I2278),"",Nomen.complète!I2278)</f>
        <v>12555</v>
      </c>
      <c r="C2278" s="18" t="str">
        <f>IF(ISBLANK(Nomen.complète!J2278),"-",Nomen.complète!J2278)</f>
        <v>Oberbussnang</v>
      </c>
    </row>
    <row r="2279" spans="1:3">
      <c r="A2279" s="17" t="str">
        <f>IF(ISBLANK(Nomen.complète!H2279),"",Nomen.complète!H2279)</f>
        <v/>
      </c>
      <c r="B2279" s="130">
        <f>IF(ISBLANK(Nomen.complète!I2279),"",Nomen.complète!I2279)</f>
        <v>12553</v>
      </c>
      <c r="C2279" s="18" t="str">
        <f>IF(ISBLANK(Nomen.complète!J2279),"-",Nomen.complète!J2279)</f>
        <v>Oberbözberg</v>
      </c>
    </row>
    <row r="2280" spans="1:3">
      <c r="A2280" s="17">
        <f>IF(ISBLANK(Nomen.complète!H2280),"",Nomen.complète!H2280)</f>
        <v>3424</v>
      </c>
      <c r="B2280" s="130">
        <f>IF(ISBLANK(Nomen.complète!I2280),"",Nomen.complète!I2280)</f>
        <v>14461</v>
      </c>
      <c r="C2280" s="18" t="str">
        <f>IF(ISBLANK(Nomen.complète!J2280),"-",Nomen.complète!J2280)</f>
        <v>Oberbüren</v>
      </c>
    </row>
    <row r="2281" spans="1:3">
      <c r="A2281" s="17" t="str">
        <f>IF(ISBLANK(Nomen.complète!H2281),"",Nomen.complète!H2281)</f>
        <v/>
      </c>
      <c r="B2281" s="130">
        <f>IF(ISBLANK(Nomen.complète!I2281),"",Nomen.complète!I2281)</f>
        <v>16501</v>
      </c>
      <c r="C2281" s="18" t="str">
        <f>IF(ISBLANK(Nomen.complète!J2281),"-",Nomen.complète!J2281)</f>
        <v>Obercastels</v>
      </c>
    </row>
    <row r="2282" spans="1:3">
      <c r="A2282" s="17">
        <f>IF(ISBLANK(Nomen.complète!H2282),"",Nomen.complète!H2282)</f>
        <v>619</v>
      </c>
      <c r="B2282" s="130">
        <f>IF(ISBLANK(Nomen.complète!I2282),"",Nomen.complète!I2282)</f>
        <v>15635</v>
      </c>
      <c r="C2282" s="18" t="str">
        <f>IF(ISBLANK(Nomen.complète!J2282),"-",Nomen.complète!J2282)</f>
        <v>Oberdiessbach</v>
      </c>
    </row>
    <row r="2283" spans="1:3">
      <c r="A2283" s="17">
        <f>IF(ISBLANK(Nomen.complète!H2283),"",Nomen.complète!H2283)</f>
        <v>2892</v>
      </c>
      <c r="B2283" s="130">
        <f>IF(ISBLANK(Nomen.complète!I2283),"",Nomen.complète!I2283)</f>
        <v>13820</v>
      </c>
      <c r="C2283" s="18" t="str">
        <f>IF(ISBLANK(Nomen.complète!J2283),"-",Nomen.complète!J2283)</f>
        <v>Oberdorf (BL)</v>
      </c>
    </row>
    <row r="2284" spans="1:3">
      <c r="A2284" s="17">
        <f>IF(ISBLANK(Nomen.complète!H2284),"",Nomen.complète!H2284)</f>
        <v>1508</v>
      </c>
      <c r="B2284" s="130">
        <f>IF(ISBLANK(Nomen.complète!I2284),"",Nomen.complète!I2284)</f>
        <v>12556</v>
      </c>
      <c r="C2284" s="18" t="str">
        <f>IF(ISBLANK(Nomen.complète!J2284),"-",Nomen.complète!J2284)</f>
        <v>Oberdorf (NW)</v>
      </c>
    </row>
    <row r="2285" spans="1:3">
      <c r="A2285" s="17">
        <f>IF(ISBLANK(Nomen.complète!H2285),"",Nomen.complète!H2285)</f>
        <v>2553</v>
      </c>
      <c r="B2285" s="130">
        <f>IF(ISBLANK(Nomen.complète!I2285),"",Nomen.complète!I2285)</f>
        <v>12502</v>
      </c>
      <c r="C2285" s="18" t="str">
        <f>IF(ISBLANK(Nomen.complète!J2285),"-",Nomen.complète!J2285)</f>
        <v>Oberdorf (SO)</v>
      </c>
    </row>
    <row r="2286" spans="1:3">
      <c r="A2286" s="17">
        <f>IF(ISBLANK(Nomen.complète!H2286),"",Nomen.complète!H2286)</f>
        <v>3111</v>
      </c>
      <c r="B2286" s="130">
        <f>IF(ISBLANK(Nomen.complète!I2286),"",Nomen.complète!I2286)</f>
        <v>14102</v>
      </c>
      <c r="C2286" s="18" t="str">
        <f>IF(ISBLANK(Nomen.complète!J2286),"-",Nomen.complète!J2286)</f>
        <v>Oberegg</v>
      </c>
    </row>
    <row r="2287" spans="1:3">
      <c r="A2287" s="17" t="str">
        <f>IF(ISBLANK(Nomen.complète!H2287),"",Nomen.complète!H2287)</f>
        <v/>
      </c>
      <c r="B2287" s="130">
        <f>IF(ISBLANK(Nomen.complète!I2287),"",Nomen.complète!I2287)</f>
        <v>12460</v>
      </c>
      <c r="C2287" s="18" t="str">
        <f>IF(ISBLANK(Nomen.complète!J2287),"-",Nomen.complète!J2287)</f>
        <v>Oberehrendingen</v>
      </c>
    </row>
    <row r="2288" spans="1:3">
      <c r="A2288" s="17">
        <f>IF(ISBLANK(Nomen.complète!H2288),"",Nomen.complète!H2288)</f>
        <v>65</v>
      </c>
      <c r="B2288" s="130">
        <f>IF(ISBLANK(Nomen.complète!I2288),"",Nomen.complète!I2288)</f>
        <v>12524</v>
      </c>
      <c r="C2288" s="18" t="str">
        <f>IF(ISBLANK(Nomen.complète!J2288),"-",Nomen.complète!J2288)</f>
        <v>Oberembrach</v>
      </c>
    </row>
    <row r="2289" spans="1:3">
      <c r="A2289" s="17">
        <f>IF(ISBLANK(Nomen.complète!H2289),"",Nomen.complète!H2289)</f>
        <v>6112</v>
      </c>
      <c r="B2289" s="130">
        <f>IF(ISBLANK(Nomen.complète!I2289),"",Nomen.complète!I2289)</f>
        <v>12464</v>
      </c>
      <c r="C2289" s="18" t="str">
        <f>IF(ISBLANK(Nomen.complète!J2289),"-",Nomen.complète!J2289)</f>
        <v>Oberems</v>
      </c>
    </row>
    <row r="2290" spans="1:3">
      <c r="A2290" s="17" t="str">
        <f>IF(ISBLANK(Nomen.complète!H2290),"",Nomen.complète!H2290)</f>
        <v/>
      </c>
      <c r="B2290" s="130">
        <f>IF(ISBLANK(Nomen.complète!I2290),"",Nomen.complète!I2290)</f>
        <v>16525</v>
      </c>
      <c r="C2290" s="18" t="str">
        <f>IF(ISBLANK(Nomen.complète!J2290),"-",Nomen.complète!J2290)</f>
        <v>Oberendingen</v>
      </c>
    </row>
    <row r="2291" spans="1:3">
      <c r="A2291" s="17">
        <f>IF(ISBLANK(Nomen.complète!H2291),"",Nomen.complète!H2291)</f>
        <v>245</v>
      </c>
      <c r="B2291" s="130">
        <f>IF(ISBLANK(Nomen.complète!I2291),"",Nomen.complète!I2291)</f>
        <v>13693</v>
      </c>
      <c r="C2291" s="18" t="str">
        <f>IF(ISBLANK(Nomen.complète!J2291),"-",Nomen.complète!J2291)</f>
        <v>Oberengstringen</v>
      </c>
    </row>
    <row r="2292" spans="1:3">
      <c r="A2292" s="17">
        <f>IF(ISBLANK(Nomen.complète!H2292),"",Nomen.complète!H2292)</f>
        <v>4010</v>
      </c>
      <c r="B2292" s="130">
        <f>IF(ISBLANK(Nomen.complète!I2292),"",Nomen.complète!I2292)</f>
        <v>12465</v>
      </c>
      <c r="C2292" s="18" t="str">
        <f>IF(ISBLANK(Nomen.complète!J2292),"-",Nomen.complète!J2292)</f>
        <v>Oberentfelden</v>
      </c>
    </row>
    <row r="2293" spans="1:3">
      <c r="A2293" s="17" t="str">
        <f>IF(ISBLANK(Nomen.complète!H2293),"",Nomen.complète!H2293)</f>
        <v/>
      </c>
      <c r="B2293" s="130">
        <f>IF(ISBLANK(Nomen.complète!I2293),"",Nomen.complète!I2293)</f>
        <v>12466</v>
      </c>
      <c r="C2293" s="18" t="str">
        <f>IF(ISBLANK(Nomen.complète!J2293),"-",Nomen.complète!J2293)</f>
        <v>Obererlinsbach</v>
      </c>
    </row>
    <row r="2294" spans="1:3">
      <c r="A2294" s="17" t="str">
        <f>IF(ISBLANK(Nomen.complète!H2294),"",Nomen.complète!H2294)</f>
        <v/>
      </c>
      <c r="B2294" s="130">
        <f>IF(ISBLANK(Nomen.complète!I2294),"",Nomen.complète!I2294)</f>
        <v>12467</v>
      </c>
      <c r="C2294" s="18" t="str">
        <f>IF(ISBLANK(Nomen.complète!J2294),"-",Nomen.complète!J2294)</f>
        <v>Oberflachs</v>
      </c>
    </row>
    <row r="2295" spans="1:3">
      <c r="A2295" s="17">
        <f>IF(ISBLANK(Nomen.complète!H2295),"",Nomen.complète!H2295)</f>
        <v>2528</v>
      </c>
      <c r="B2295" s="130">
        <f>IF(ISBLANK(Nomen.complète!I2295),"",Nomen.complète!I2295)</f>
        <v>13737</v>
      </c>
      <c r="C2295" s="18" t="str">
        <f>IF(ISBLANK(Nomen.complète!J2295),"-",Nomen.complète!J2295)</f>
        <v>Obergerlafingen</v>
      </c>
    </row>
    <row r="2296" spans="1:3">
      <c r="A2296" s="17" t="str">
        <f>IF(ISBLANK(Nomen.complète!H2296),"",Nomen.complète!H2296)</f>
        <v/>
      </c>
      <c r="B2296" s="130">
        <f>IF(ISBLANK(Nomen.complète!I2296),"",Nomen.complète!I2296)</f>
        <v>12477</v>
      </c>
      <c r="C2296" s="18" t="str">
        <f>IF(ISBLANK(Nomen.complète!J2296),"-",Nomen.complète!J2296)</f>
        <v>Obergesteln</v>
      </c>
    </row>
    <row r="2297" spans="1:3">
      <c r="A2297" s="17">
        <f>IF(ISBLANK(Nomen.complète!H2297),"",Nomen.complète!H2297)</f>
        <v>92</v>
      </c>
      <c r="B2297" s="130">
        <f>IF(ISBLANK(Nomen.complète!I2297),"",Nomen.complète!I2297)</f>
        <v>12469</v>
      </c>
      <c r="C2297" s="18" t="str">
        <f>IF(ISBLANK(Nomen.complète!J2297),"-",Nomen.complète!J2297)</f>
        <v>Oberglatt</v>
      </c>
    </row>
    <row r="2298" spans="1:3">
      <c r="A2298" s="17">
        <f>IF(ISBLANK(Nomen.complète!H2298),"",Nomen.complète!H2298)</f>
        <v>6076</v>
      </c>
      <c r="B2298" s="130">
        <f>IF(ISBLANK(Nomen.complète!I2298),"",Nomen.complète!I2298)</f>
        <v>14958</v>
      </c>
      <c r="C2298" s="18" t="str">
        <f>IF(ISBLANK(Nomen.complète!J2298),"-",Nomen.complète!J2298)</f>
        <v>Obergoms</v>
      </c>
    </row>
    <row r="2299" spans="1:3">
      <c r="A2299" s="17">
        <f>IF(ISBLANK(Nomen.complète!H2299),"",Nomen.complète!H2299)</f>
        <v>2497</v>
      </c>
      <c r="B2299" s="130">
        <f>IF(ISBLANK(Nomen.complète!I2299),"",Nomen.complète!I2299)</f>
        <v>12462</v>
      </c>
      <c r="C2299" s="18" t="str">
        <f>IF(ISBLANK(Nomen.complète!J2299),"-",Nomen.complète!J2299)</f>
        <v>Obergösgen</v>
      </c>
    </row>
    <row r="2300" spans="1:3">
      <c r="A2300" s="17">
        <f>IF(ISBLANK(Nomen.complète!H2300),"",Nomen.complète!H2300)</f>
        <v>2972</v>
      </c>
      <c r="B2300" s="130">
        <f>IF(ISBLANK(Nomen.complète!I2300),"",Nomen.complète!I2300)</f>
        <v>12471</v>
      </c>
      <c r="C2300" s="18" t="str">
        <f>IF(ISBLANK(Nomen.complète!J2300),"-",Nomen.complète!J2300)</f>
        <v>Oberhallau</v>
      </c>
    </row>
    <row r="2301" spans="1:3">
      <c r="A2301" s="17" t="str">
        <f>IF(ISBLANK(Nomen.complète!H2301),"",Nomen.complète!H2301)</f>
        <v/>
      </c>
      <c r="B2301" s="130">
        <f>IF(ISBLANK(Nomen.complète!I2301),"",Nomen.complète!I2301)</f>
        <v>10099</v>
      </c>
      <c r="C2301" s="18" t="str">
        <f>IF(ISBLANK(Nomen.complète!J2301),"-",Nomen.complète!J2301)</f>
        <v>Oberhelfenschwil</v>
      </c>
    </row>
    <row r="2302" spans="1:3">
      <c r="A2302" s="17">
        <f>IF(ISBLANK(Nomen.complète!H2302),"",Nomen.complète!H2302)</f>
        <v>4173</v>
      </c>
      <c r="B2302" s="130">
        <f>IF(ISBLANK(Nomen.complète!I2302),"",Nomen.complète!I2302)</f>
        <v>12472</v>
      </c>
      <c r="C2302" s="18" t="str">
        <f>IF(ISBLANK(Nomen.complète!J2302),"-",Nomen.complète!J2302)</f>
        <v>Oberhof</v>
      </c>
    </row>
    <row r="2303" spans="1:3">
      <c r="A2303" s="17" t="str">
        <f>IF(ISBLANK(Nomen.complète!H2303),"",Nomen.complète!H2303)</f>
        <v/>
      </c>
      <c r="B2303" s="130">
        <f>IF(ISBLANK(Nomen.complète!I2303),"",Nomen.complète!I2303)</f>
        <v>12473</v>
      </c>
      <c r="C2303" s="18" t="str">
        <f>IF(ISBLANK(Nomen.complète!J2303),"-",Nomen.complète!J2303)</f>
        <v>Oberhofen (AG)</v>
      </c>
    </row>
    <row r="2304" spans="1:3">
      <c r="A2304" s="17">
        <f>IF(ISBLANK(Nomen.complète!H2304),"",Nomen.complète!H2304)</f>
        <v>934</v>
      </c>
      <c r="B2304" s="130">
        <f>IF(ISBLANK(Nomen.complète!I2304),"",Nomen.complète!I2304)</f>
        <v>15331</v>
      </c>
      <c r="C2304" s="18" t="str">
        <f>IF(ISBLANK(Nomen.complète!J2304),"-",Nomen.complète!J2304)</f>
        <v>Oberhofen am Thunersee</v>
      </c>
    </row>
    <row r="2305" spans="1:3">
      <c r="A2305" s="17" t="str">
        <f>IF(ISBLANK(Nomen.complète!H2305),"",Nomen.complète!H2305)</f>
        <v/>
      </c>
      <c r="B2305" s="130">
        <f>IF(ISBLANK(Nomen.complète!I2305),"",Nomen.complète!I2305)</f>
        <v>12474</v>
      </c>
      <c r="C2305" s="18" t="str">
        <f>IF(ISBLANK(Nomen.complète!J2305),"-",Nomen.complète!J2305)</f>
        <v>Oberhofen bei Kreuzlingen</v>
      </c>
    </row>
    <row r="2306" spans="1:3">
      <c r="A2306" s="17" t="str">
        <f>IF(ISBLANK(Nomen.complète!H2306),"",Nomen.complète!H2306)</f>
        <v/>
      </c>
      <c r="B2306" s="130">
        <f>IF(ISBLANK(Nomen.complète!I2306),"",Nomen.complète!I2306)</f>
        <v>16199</v>
      </c>
      <c r="C2306" s="18" t="str">
        <f>IF(ISBLANK(Nomen.complète!J2306),"-",Nomen.complète!J2306)</f>
        <v>Oberhofen bei Münchwilen</v>
      </c>
    </row>
    <row r="2307" spans="1:3">
      <c r="A2307" s="17">
        <f>IF(ISBLANK(Nomen.complète!H2307),"",Nomen.complète!H2307)</f>
        <v>629</v>
      </c>
      <c r="B2307" s="130">
        <f>IF(ISBLANK(Nomen.complète!I2307),"",Nomen.complète!I2307)</f>
        <v>15191</v>
      </c>
      <c r="C2307" s="18" t="str">
        <f>IF(ISBLANK(Nomen.complète!J2307),"-",Nomen.complète!J2307)</f>
        <v>Oberhünigen</v>
      </c>
    </row>
    <row r="2308" spans="1:3">
      <c r="A2308" s="17">
        <f>IF(ISBLANK(Nomen.complète!H2308),"",Nomen.complète!H2308)</f>
        <v>1368</v>
      </c>
      <c r="B2308" s="130">
        <f>IF(ISBLANK(Nomen.complète!I2308),"",Nomen.complète!I2308)</f>
        <v>12475</v>
      </c>
      <c r="C2308" s="18" t="str">
        <f>IF(ISBLANK(Nomen.complète!J2308),"-",Nomen.complète!J2308)</f>
        <v>Oberiberg</v>
      </c>
    </row>
    <row r="2309" spans="1:3">
      <c r="A2309" s="17">
        <f>IF(ISBLANK(Nomen.complète!H2309),"",Nomen.complète!H2309)</f>
        <v>1095</v>
      </c>
      <c r="B2309" s="130">
        <f>IF(ISBLANK(Nomen.complète!I2309),"",Nomen.complète!I2309)</f>
        <v>15569</v>
      </c>
      <c r="C2309" s="18" t="str">
        <f>IF(ISBLANK(Nomen.complète!J2309),"-",Nomen.complète!J2309)</f>
        <v>Oberkirch</v>
      </c>
    </row>
    <row r="2310" spans="1:3">
      <c r="A2310" s="17">
        <f>IF(ISBLANK(Nomen.complète!H2310),"",Nomen.complète!H2310)</f>
        <v>4140</v>
      </c>
      <c r="B2310" s="130">
        <f>IF(ISBLANK(Nomen.complète!I2310),"",Nomen.complète!I2310)</f>
        <v>12454</v>
      </c>
      <c r="C2310" s="18" t="str">
        <f>IF(ISBLANK(Nomen.complète!J2310),"-",Nomen.complète!J2310)</f>
        <v>Oberkulm</v>
      </c>
    </row>
    <row r="2311" spans="1:3">
      <c r="A2311" s="17">
        <f>IF(ISBLANK(Nomen.complète!H2311),"",Nomen.complète!H2311)</f>
        <v>935</v>
      </c>
      <c r="B2311" s="130">
        <f>IF(ISBLANK(Nomen.complète!I2311),"",Nomen.complète!I2311)</f>
        <v>15332</v>
      </c>
      <c r="C2311" s="18" t="str">
        <f>IF(ISBLANK(Nomen.complète!J2311),"-",Nomen.complète!J2311)</f>
        <v>Oberlangenegg</v>
      </c>
    </row>
    <row r="2312" spans="1:3">
      <c r="A2312" s="17" t="str">
        <f>IF(ISBLANK(Nomen.complète!H2312),"",Nomen.complète!H2312)</f>
        <v/>
      </c>
      <c r="B2312" s="130">
        <f>IF(ISBLANK(Nomen.complète!I2312),"",Nomen.complète!I2312)</f>
        <v>16179</v>
      </c>
      <c r="C2312" s="18" t="str">
        <f>IF(ISBLANK(Nomen.complète!J2312),"-",Nomen.complète!J2312)</f>
        <v>Oberleibstadt</v>
      </c>
    </row>
    <row r="2313" spans="1:3">
      <c r="A2313" s="17">
        <f>IF(ISBLANK(Nomen.complète!H2313),"",Nomen.complète!H2313)</f>
        <v>4073</v>
      </c>
      <c r="B2313" s="130">
        <f>IF(ISBLANK(Nomen.complète!I2313),"",Nomen.complète!I2313)</f>
        <v>12452</v>
      </c>
      <c r="C2313" s="18" t="str">
        <f>IF(ISBLANK(Nomen.complète!J2313),"-",Nomen.complète!J2313)</f>
        <v>Oberlunkhofen</v>
      </c>
    </row>
    <row r="2314" spans="1:3">
      <c r="A2314" s="17" t="str">
        <f>IF(ISBLANK(Nomen.complète!H2314),"",Nomen.complète!H2314)</f>
        <v/>
      </c>
      <c r="B2314" s="130">
        <f>IF(ISBLANK(Nomen.complète!I2314),"",Nomen.complète!I2314)</f>
        <v>16335</v>
      </c>
      <c r="C2314" s="18" t="str">
        <f>IF(ISBLANK(Nomen.complète!J2314),"-",Nomen.complète!J2314)</f>
        <v>Obermuhleren-Zimmerwald</v>
      </c>
    </row>
    <row r="2315" spans="1:3">
      <c r="A2315" s="17">
        <f>IF(ISBLANK(Nomen.complète!H2315),"",Nomen.complète!H2315)</f>
        <v>4256</v>
      </c>
      <c r="B2315" s="130">
        <f>IF(ISBLANK(Nomen.complète!I2315),"",Nomen.complète!I2315)</f>
        <v>12468</v>
      </c>
      <c r="C2315" s="18" t="str">
        <f>IF(ISBLANK(Nomen.complète!J2315),"-",Nomen.complète!J2315)</f>
        <v>Obermumpf</v>
      </c>
    </row>
    <row r="2316" spans="1:3">
      <c r="A2316" s="17" t="str">
        <f>IF(ISBLANK(Nomen.complète!H2316),"",Nomen.complète!H2316)</f>
        <v/>
      </c>
      <c r="B2316" s="130">
        <f>IF(ISBLANK(Nomen.complète!I2316),"",Nomen.complète!I2316)</f>
        <v>12448</v>
      </c>
      <c r="C2316" s="18" t="str">
        <f>IF(ISBLANK(Nomen.complète!J2316),"-",Nomen.complète!J2316)</f>
        <v>Oberneunforn</v>
      </c>
    </row>
    <row r="2317" spans="1:3">
      <c r="A2317" s="17" t="str">
        <f>IF(ISBLANK(Nomen.complète!H2317),"",Nomen.complète!H2317)</f>
        <v/>
      </c>
      <c r="B2317" s="130">
        <f>IF(ISBLANK(Nomen.complète!I2317),"",Nomen.complète!I2317)</f>
        <v>12450</v>
      </c>
      <c r="C2317" s="18" t="str">
        <f>IF(ISBLANK(Nomen.complète!J2317),"-",Nomen.complète!J2317)</f>
        <v>Oberramsern</v>
      </c>
    </row>
    <row r="2318" spans="1:3">
      <c r="A2318" s="17" t="str">
        <f>IF(ISBLANK(Nomen.complète!H2318),"",Nomen.complète!H2318)</f>
        <v/>
      </c>
      <c r="B2318" s="130">
        <f>IF(ISBLANK(Nomen.complète!I2318),"",Nomen.complète!I2318)</f>
        <v>12451</v>
      </c>
      <c r="C2318" s="18" t="str">
        <f>IF(ISBLANK(Nomen.complète!J2318),"-",Nomen.complète!J2318)</f>
        <v>Oberried (FR)</v>
      </c>
    </row>
    <row r="2319" spans="1:3">
      <c r="A2319" s="17" t="str">
        <f>IF(ISBLANK(Nomen.complète!H2319),"",Nomen.complète!H2319)</f>
        <v/>
      </c>
      <c r="B2319" s="130">
        <f>IF(ISBLANK(Nomen.complète!I2319),"",Nomen.complète!I2319)</f>
        <v>16334</v>
      </c>
      <c r="C2319" s="18" t="str">
        <f>IF(ISBLANK(Nomen.complète!J2319),"-",Nomen.complète!J2319)</f>
        <v>Oberried (See)</v>
      </c>
    </row>
    <row r="2320" spans="1:3">
      <c r="A2320" s="17">
        <f>IF(ISBLANK(Nomen.complète!H2320),"",Nomen.complète!H2320)</f>
        <v>589</v>
      </c>
      <c r="B2320" s="130">
        <f>IF(ISBLANK(Nomen.complète!I2320),"",Nomen.complète!I2320)</f>
        <v>15161</v>
      </c>
      <c r="C2320" s="18" t="str">
        <f>IF(ISBLANK(Nomen.complète!J2320),"-",Nomen.complète!J2320)</f>
        <v>Oberried am Brienzersee</v>
      </c>
    </row>
    <row r="2321" spans="1:3">
      <c r="A2321" s="17">
        <f>IF(ISBLANK(Nomen.complète!H2321),"",Nomen.complète!H2321)</f>
        <v>137</v>
      </c>
      <c r="B2321" s="130">
        <f>IF(ISBLANK(Nomen.complète!I2321),"",Nomen.complète!I2321)</f>
        <v>12461</v>
      </c>
      <c r="C2321" s="18" t="str">
        <f>IF(ISBLANK(Nomen.complète!J2321),"-",Nomen.complète!J2321)</f>
        <v>Oberrieden</v>
      </c>
    </row>
    <row r="2322" spans="1:3">
      <c r="A2322" s="17">
        <f>IF(ISBLANK(Nomen.complète!H2322),"",Nomen.complète!H2322)</f>
        <v>3254</v>
      </c>
      <c r="B2322" s="130">
        <f>IF(ISBLANK(Nomen.complète!I2322),"",Nomen.complète!I2322)</f>
        <v>14402</v>
      </c>
      <c r="C2322" s="18" t="str">
        <f>IF(ISBLANK(Nomen.complète!J2322),"-",Nomen.complète!J2322)</f>
        <v>Oberriet (SG)</v>
      </c>
    </row>
    <row r="2323" spans="1:3">
      <c r="A2323" s="17">
        <f>IF(ISBLANK(Nomen.complète!H2323),"",Nomen.complète!H2323)</f>
        <v>4037</v>
      </c>
      <c r="B2323" s="130">
        <f>IF(ISBLANK(Nomen.complète!I2323),"",Nomen.complète!I2323)</f>
        <v>12453</v>
      </c>
      <c r="C2323" s="18" t="str">
        <f>IF(ISBLANK(Nomen.complète!J2323),"-",Nomen.complète!J2323)</f>
        <v>Oberrohrdorf</v>
      </c>
    </row>
    <row r="2324" spans="1:3">
      <c r="A2324" s="17">
        <f>IF(ISBLANK(Nomen.complète!H2324),"",Nomen.complète!H2324)</f>
        <v>4237</v>
      </c>
      <c r="B2324" s="130">
        <f>IF(ISBLANK(Nomen.complète!I2324),"",Nomen.complète!I2324)</f>
        <v>12446</v>
      </c>
      <c r="C2324" s="18" t="str">
        <f>IF(ISBLANK(Nomen.complète!J2324),"-",Nomen.complète!J2324)</f>
        <v>Oberrüti</v>
      </c>
    </row>
    <row r="2325" spans="1:3">
      <c r="A2325" s="17" t="str">
        <f>IF(ISBLANK(Nomen.complète!H2325),"",Nomen.complète!H2325)</f>
        <v/>
      </c>
      <c r="B2325" s="130">
        <f>IF(ISBLANK(Nomen.complète!I2325),"",Nomen.complète!I2325)</f>
        <v>10203</v>
      </c>
      <c r="C2325" s="18" t="str">
        <f>IF(ISBLANK(Nomen.complète!J2325),"-",Nomen.complète!J2325)</f>
        <v>Obersaxen</v>
      </c>
    </row>
    <row r="2326" spans="1:3">
      <c r="A2326" s="17">
        <f>IF(ISBLANK(Nomen.complète!H2326),"",Nomen.complète!H2326)</f>
        <v>3988</v>
      </c>
      <c r="B2326" s="130">
        <f>IF(ISBLANK(Nomen.complète!I2326),"",Nomen.complète!I2326)</f>
        <v>16069</v>
      </c>
      <c r="C2326" s="18" t="str">
        <f>IF(ISBLANK(Nomen.complète!J2326),"-",Nomen.complète!J2326)</f>
        <v>Obersaxen Mundaun</v>
      </c>
    </row>
    <row r="2327" spans="1:3">
      <c r="A2327" s="17" t="str">
        <f>IF(ISBLANK(Nomen.complète!H2327),"",Nomen.complète!H2327)</f>
        <v/>
      </c>
      <c r="B2327" s="130">
        <f>IF(ISBLANK(Nomen.complète!I2327),"",Nomen.complète!I2327)</f>
        <v>16374</v>
      </c>
      <c r="C2327" s="18" t="str">
        <f>IF(ISBLANK(Nomen.complète!J2327),"-",Nomen.complète!J2327)</f>
        <v>Oberscheunen</v>
      </c>
    </row>
    <row r="2328" spans="1:3">
      <c r="A2328" s="17" t="str">
        <f>IF(ISBLANK(Nomen.complète!H2328),"",Nomen.complète!H2328)</f>
        <v/>
      </c>
      <c r="B2328" s="130">
        <f>IF(ISBLANK(Nomen.complète!I2328),"",Nomen.complète!I2328)</f>
        <v>12455</v>
      </c>
      <c r="C2328" s="18" t="str">
        <f>IF(ISBLANK(Nomen.complète!J2328),"-",Nomen.complète!J2328)</f>
        <v>Oberschrot</v>
      </c>
    </row>
    <row r="2329" spans="1:3">
      <c r="A2329" s="17">
        <f>IF(ISBLANK(Nomen.complète!H2329),"",Nomen.complète!H2329)</f>
        <v>4038</v>
      </c>
      <c r="B2329" s="130">
        <f>IF(ISBLANK(Nomen.complète!I2329),"",Nomen.complète!I2329)</f>
        <v>12456</v>
      </c>
      <c r="C2329" s="18" t="str">
        <f>IF(ISBLANK(Nomen.complète!J2329),"-",Nomen.complète!J2329)</f>
        <v>Obersiggenthal</v>
      </c>
    </row>
    <row r="2330" spans="1:3">
      <c r="A2330" s="17" t="str">
        <f>IF(ISBLANK(Nomen.complète!H2330),"",Nomen.complète!H2330)</f>
        <v/>
      </c>
      <c r="B2330" s="130">
        <f>IF(ISBLANK(Nomen.complète!I2330),"",Nomen.complète!I2330)</f>
        <v>11269</v>
      </c>
      <c r="C2330" s="18" t="str">
        <f>IF(ISBLANK(Nomen.complète!J2330),"-",Nomen.complète!J2330)</f>
        <v>Obersommeri</v>
      </c>
    </row>
    <row r="2331" spans="1:3">
      <c r="A2331" s="17" t="str">
        <f>IF(ISBLANK(Nomen.complète!H2331),"",Nomen.complète!H2331)</f>
        <v/>
      </c>
      <c r="B2331" s="130">
        <f>IF(ISBLANK(Nomen.complète!I2331),"",Nomen.complète!I2331)</f>
        <v>12457</v>
      </c>
      <c r="C2331" s="18" t="str">
        <f>IF(ISBLANK(Nomen.complète!J2331),"-",Nomen.complète!J2331)</f>
        <v>Oberstammheim</v>
      </c>
    </row>
    <row r="2332" spans="1:3">
      <c r="A2332" s="17" t="str">
        <f>IF(ISBLANK(Nomen.complète!H2332),"",Nomen.complète!H2332)</f>
        <v/>
      </c>
      <c r="B2332" s="130">
        <f>IF(ISBLANK(Nomen.complète!I2332),"",Nomen.complète!I2332)</f>
        <v>12458</v>
      </c>
      <c r="C2332" s="18" t="str">
        <f>IF(ISBLANK(Nomen.complète!J2332),"-",Nomen.complète!J2332)</f>
        <v>Obersteckholz</v>
      </c>
    </row>
    <row r="2333" spans="1:3">
      <c r="A2333" s="17" t="str">
        <f>IF(ISBLANK(Nomen.complète!H2333),"",Nomen.complète!H2333)</f>
        <v/>
      </c>
      <c r="B2333" s="130">
        <f>IF(ISBLANK(Nomen.complète!I2333),"",Nomen.complète!I2333)</f>
        <v>10636</v>
      </c>
      <c r="C2333" s="18" t="str">
        <f>IF(ISBLANK(Nomen.complète!J2333),"-",Nomen.complète!J2333)</f>
        <v>Oberstocken</v>
      </c>
    </row>
    <row r="2334" spans="1:3">
      <c r="A2334" s="17" t="str">
        <f>IF(ISBLANK(Nomen.complète!H2334),"",Nomen.complète!H2334)</f>
        <v/>
      </c>
      <c r="B2334" s="130">
        <f>IF(ISBLANK(Nomen.complète!I2334),"",Nomen.complète!I2334)</f>
        <v>16293</v>
      </c>
      <c r="C2334" s="18" t="str">
        <f>IF(ISBLANK(Nomen.complète!J2334),"-",Nomen.complète!J2334)</f>
        <v>Oberstrass</v>
      </c>
    </row>
    <row r="2335" spans="1:3">
      <c r="A2335" s="17">
        <f>IF(ISBLANK(Nomen.complète!H2335),"",Nomen.complète!H2335)</f>
        <v>620</v>
      </c>
      <c r="B2335" s="130">
        <f>IF(ISBLANK(Nomen.complète!I2335),"",Nomen.complète!I2335)</f>
        <v>15183</v>
      </c>
      <c r="C2335" s="18" t="str">
        <f>IF(ISBLANK(Nomen.complète!J2335),"-",Nomen.complète!J2335)</f>
        <v>Oberthal</v>
      </c>
    </row>
    <row r="2336" spans="1:3">
      <c r="A2336" s="17" t="str">
        <f>IF(ISBLANK(Nomen.complète!H2336),"",Nomen.complète!H2336)</f>
        <v/>
      </c>
      <c r="B2336" s="130">
        <f>IF(ISBLANK(Nomen.complète!I2336),"",Nomen.complète!I2336)</f>
        <v>16444</v>
      </c>
      <c r="C2336" s="18" t="str">
        <f>IF(ISBLANK(Nomen.complète!J2336),"-",Nomen.complète!J2336)</f>
        <v>Oberurdorf</v>
      </c>
    </row>
    <row r="2337" spans="1:3">
      <c r="A2337" s="17" t="str">
        <f>IF(ISBLANK(Nomen.complète!H2337),"",Nomen.complète!H2337)</f>
        <v/>
      </c>
      <c r="B2337" s="130">
        <f>IF(ISBLANK(Nomen.complète!I2337),"",Nomen.complète!I2337)</f>
        <v>12459</v>
      </c>
      <c r="C2337" s="18" t="str">
        <f>IF(ISBLANK(Nomen.complète!J2337),"-",Nomen.complète!J2337)</f>
        <v>Oberurnen</v>
      </c>
    </row>
    <row r="2338" spans="1:3">
      <c r="A2338" s="17">
        <f>IF(ISBLANK(Nomen.complète!H2338),"",Nomen.complète!H2338)</f>
        <v>3407</v>
      </c>
      <c r="B2338" s="130">
        <f>IF(ISBLANK(Nomen.complète!I2338),"",Nomen.complète!I2338)</f>
        <v>14456</v>
      </c>
      <c r="C2338" s="18" t="str">
        <f>IF(ISBLANK(Nomen.complète!J2338),"-",Nomen.complète!J2338)</f>
        <v>Oberuzwil</v>
      </c>
    </row>
    <row r="2339" spans="1:3">
      <c r="A2339" s="17" t="str">
        <f>IF(ISBLANK(Nomen.complète!H2339),"",Nomen.complète!H2339)</f>
        <v/>
      </c>
      <c r="B2339" s="130">
        <f>IF(ISBLANK(Nomen.complète!I2339),"",Nomen.complète!I2339)</f>
        <v>16500</v>
      </c>
      <c r="C2339" s="18" t="str">
        <f>IF(ISBLANK(Nomen.complète!J2339),"-",Nomen.complète!J2339)</f>
        <v>Obervaz</v>
      </c>
    </row>
    <row r="2340" spans="1:3">
      <c r="A2340" s="17" t="str">
        <f>IF(ISBLANK(Nomen.complète!H2340),"",Nomen.complète!H2340)</f>
        <v/>
      </c>
      <c r="B2340" s="130">
        <f>IF(ISBLANK(Nomen.complète!I2340),"",Nomen.complète!I2340)</f>
        <v>12479</v>
      </c>
      <c r="C2340" s="18" t="str">
        <f>IF(ISBLANK(Nomen.complète!J2340),"-",Nomen.complète!J2340)</f>
        <v>Oberwald</v>
      </c>
    </row>
    <row r="2341" spans="1:3">
      <c r="A2341" s="17" t="str">
        <f>IF(ISBLANK(Nomen.complète!H2341),"",Nomen.complète!H2341)</f>
        <v/>
      </c>
      <c r="B2341" s="130">
        <f>IF(ISBLANK(Nomen.complète!I2341),"",Nomen.complète!I2341)</f>
        <v>11181</v>
      </c>
      <c r="C2341" s="18" t="str">
        <f>IF(ISBLANK(Nomen.complète!J2341),"-",Nomen.complète!J2341)</f>
        <v>Oberwangen</v>
      </c>
    </row>
    <row r="2342" spans="1:3">
      <c r="A2342" s="17">
        <f>IF(ISBLANK(Nomen.complète!H2342),"",Nomen.complète!H2342)</f>
        <v>93</v>
      </c>
      <c r="B2342" s="130">
        <f>IF(ISBLANK(Nomen.complète!I2342),"",Nomen.complète!I2342)</f>
        <v>12447</v>
      </c>
      <c r="C2342" s="18" t="str">
        <f>IF(ISBLANK(Nomen.complète!J2342),"-",Nomen.complète!J2342)</f>
        <v>Oberweningen</v>
      </c>
    </row>
    <row r="2343" spans="1:3">
      <c r="A2343" s="17" t="str">
        <f>IF(ISBLANK(Nomen.complète!H2343),"",Nomen.complète!H2343)</f>
        <v/>
      </c>
      <c r="B2343" s="130">
        <f>IF(ISBLANK(Nomen.complète!I2343),"",Nomen.complète!I2343)</f>
        <v>10666</v>
      </c>
      <c r="C2343" s="18" t="str">
        <f>IF(ISBLANK(Nomen.complète!J2343),"-",Nomen.complète!J2343)</f>
        <v>Oberwichtrach</v>
      </c>
    </row>
    <row r="2344" spans="1:3">
      <c r="A2344" s="17" t="str">
        <f>IF(ISBLANK(Nomen.complète!H2344),"",Nomen.complète!H2344)</f>
        <v/>
      </c>
      <c r="B2344" s="130">
        <f>IF(ISBLANK(Nomen.complète!I2344),"",Nomen.complète!I2344)</f>
        <v>11288</v>
      </c>
      <c r="C2344" s="18" t="str">
        <f>IF(ISBLANK(Nomen.complète!J2344),"-",Nomen.complète!J2344)</f>
        <v>Oberwil (AG)</v>
      </c>
    </row>
    <row r="2345" spans="1:3">
      <c r="A2345" s="17">
        <f>IF(ISBLANK(Nomen.complète!H2345),"",Nomen.complète!H2345)</f>
        <v>2771</v>
      </c>
      <c r="B2345" s="130">
        <f>IF(ISBLANK(Nomen.complète!I2345),"",Nomen.complète!I2345)</f>
        <v>13834</v>
      </c>
      <c r="C2345" s="18" t="str">
        <f>IF(ISBLANK(Nomen.complète!J2345),"-",Nomen.complète!J2345)</f>
        <v>Oberwil (BL)</v>
      </c>
    </row>
    <row r="2346" spans="1:3">
      <c r="A2346" s="17" t="str">
        <f>IF(ISBLANK(Nomen.complète!H2346),"",Nomen.complète!H2346)</f>
        <v/>
      </c>
      <c r="B2346" s="130">
        <f>IF(ISBLANK(Nomen.complète!I2346),"",Nomen.complète!I2346)</f>
        <v>12495</v>
      </c>
      <c r="C2346" s="18" t="str">
        <f>IF(ISBLANK(Nomen.complète!J2346),"-",Nomen.complète!J2346)</f>
        <v>Oberwil (TG)</v>
      </c>
    </row>
    <row r="2347" spans="1:3">
      <c r="A2347" s="17">
        <f>IF(ISBLANK(Nomen.complète!H2347),"",Nomen.complète!H2347)</f>
        <v>391</v>
      </c>
      <c r="B2347" s="130">
        <f>IF(ISBLANK(Nomen.complète!I2347),"",Nomen.complète!I2347)</f>
        <v>15054</v>
      </c>
      <c r="C2347" s="18" t="str">
        <f>IF(ISBLANK(Nomen.complète!J2347),"-",Nomen.complète!J2347)</f>
        <v>Oberwil bei Büren</v>
      </c>
    </row>
    <row r="2348" spans="1:3">
      <c r="A2348" s="17">
        <f>IF(ISBLANK(Nomen.complète!H2348),"",Nomen.complète!H2348)</f>
        <v>766</v>
      </c>
      <c r="B2348" s="130">
        <f>IF(ISBLANK(Nomen.complète!I2348),"",Nomen.complète!I2348)</f>
        <v>15265</v>
      </c>
      <c r="C2348" s="18" t="str">
        <f>IF(ISBLANK(Nomen.complète!J2348),"-",Nomen.complète!J2348)</f>
        <v>Oberwil im Simmental</v>
      </c>
    </row>
    <row r="2349" spans="1:3">
      <c r="A2349" s="17">
        <f>IF(ISBLANK(Nomen.complète!H2349),"",Nomen.complète!H2349)</f>
        <v>4074</v>
      </c>
      <c r="B2349" s="130">
        <f>IF(ISBLANK(Nomen.complète!I2349),"",Nomen.complète!I2349)</f>
        <v>13681</v>
      </c>
      <c r="C2349" s="18" t="str">
        <f>IF(ISBLANK(Nomen.complète!J2349),"-",Nomen.complète!J2349)</f>
        <v>Oberwil-Lieli</v>
      </c>
    </row>
    <row r="2350" spans="1:3">
      <c r="A2350" s="17" t="str">
        <f>IF(ISBLANK(Nomen.complète!H2350),"",Nomen.complète!H2350)</f>
        <v/>
      </c>
      <c r="B2350" s="130">
        <f>IF(ISBLANK(Nomen.complète!I2350),"",Nomen.complète!I2350)</f>
        <v>16412</v>
      </c>
      <c r="C2350" s="18" t="str">
        <f>IF(ISBLANK(Nomen.complète!J2350),"-",Nomen.complète!J2350)</f>
        <v>Oberwinterthur</v>
      </c>
    </row>
    <row r="2351" spans="1:3">
      <c r="A2351" s="17">
        <f>IF(ISBLANK(Nomen.complète!H2351),"",Nomen.complète!H2351)</f>
        <v>1706</v>
      </c>
      <c r="B2351" s="130">
        <f>IF(ISBLANK(Nomen.complète!I2351),"",Nomen.complète!I2351)</f>
        <v>12551</v>
      </c>
      <c r="C2351" s="18" t="str">
        <f>IF(ISBLANK(Nomen.complète!J2351),"-",Nomen.complète!J2351)</f>
        <v>Oberägeri</v>
      </c>
    </row>
    <row r="2352" spans="1:3">
      <c r="A2352" s="17" t="str">
        <f>IF(ISBLANK(Nomen.complète!H2352),"",Nomen.complète!H2352)</f>
        <v/>
      </c>
      <c r="B2352" s="130">
        <f>IF(ISBLANK(Nomen.complète!I2352),"",Nomen.complète!I2352)</f>
        <v>11137</v>
      </c>
      <c r="C2352" s="18" t="str">
        <f>IF(ISBLANK(Nomen.complète!J2352),"-",Nomen.complète!J2352)</f>
        <v>Oberönz</v>
      </c>
    </row>
    <row r="2353" spans="1:3">
      <c r="A2353" s="17" t="str">
        <f>IF(ISBLANK(Nomen.complète!H2353),"",Nomen.complète!H2353)</f>
        <v/>
      </c>
      <c r="B2353" s="130">
        <f>IF(ISBLANK(Nomen.complète!I2353),"",Nomen.complète!I2353)</f>
        <v>12449</v>
      </c>
      <c r="C2353" s="18" t="str">
        <f>IF(ISBLANK(Nomen.complète!J2353),"-",Nomen.complète!J2353)</f>
        <v>Oberösch</v>
      </c>
    </row>
    <row r="2354" spans="1:3">
      <c r="A2354" s="17">
        <f>IF(ISBLANK(Nomen.complète!H2354),"",Nomen.complète!H2354)</f>
        <v>10</v>
      </c>
      <c r="B2354" s="130">
        <f>IF(ISBLANK(Nomen.complète!I2354),"",Nomen.complète!I2354)</f>
        <v>12497</v>
      </c>
      <c r="C2354" s="18" t="str">
        <f>IF(ISBLANK(Nomen.complète!J2354),"-",Nomen.complète!J2354)</f>
        <v>Obfelden</v>
      </c>
    </row>
    <row r="2355" spans="1:3">
      <c r="A2355" s="17" t="str">
        <f>IF(ISBLANK(Nomen.complète!H2355),"",Nomen.complète!H2355)</f>
        <v/>
      </c>
      <c r="B2355" s="130">
        <f>IF(ISBLANK(Nomen.complète!I2355),"",Nomen.complète!I2355)</f>
        <v>12498</v>
      </c>
      <c r="C2355" s="18" t="str">
        <f>IF(ISBLANK(Nomen.complète!J2355),"-",Nomen.complète!J2355)</f>
        <v>Obstalden</v>
      </c>
    </row>
    <row r="2356" spans="1:3">
      <c r="A2356" s="17">
        <f>IF(ISBLANK(Nomen.complète!H2356),"",Nomen.complète!H2356)</f>
        <v>985</v>
      </c>
      <c r="B2356" s="130">
        <f>IF(ISBLANK(Nomen.complète!I2356),"",Nomen.complète!I2356)</f>
        <v>15369</v>
      </c>
      <c r="C2356" s="18" t="str">
        <f>IF(ISBLANK(Nomen.complète!J2356),"-",Nomen.complète!J2356)</f>
        <v>Ochlenberg</v>
      </c>
    </row>
    <row r="2357" spans="1:3">
      <c r="A2357" s="17" t="str">
        <f>IF(ISBLANK(Nomen.complète!H2357),"",Nomen.complète!H2357)</f>
        <v/>
      </c>
      <c r="B2357" s="130">
        <f>IF(ISBLANK(Nomen.complète!I2357),"",Nomen.complète!I2357)</f>
        <v>11055</v>
      </c>
      <c r="C2357" s="18" t="str">
        <f>IF(ISBLANK(Nomen.complète!J2357),"-",Nomen.complète!J2357)</f>
        <v>Ocourt</v>
      </c>
    </row>
    <row r="2358" spans="1:3">
      <c r="A2358" s="17">
        <f>IF(ISBLANK(Nomen.complète!H2358),"",Nomen.complète!H2358)</f>
        <v>2529</v>
      </c>
      <c r="B2358" s="130">
        <f>IF(ISBLANK(Nomen.complète!I2358),"",Nomen.complète!I2358)</f>
        <v>13738</v>
      </c>
      <c r="C2358" s="18" t="str">
        <f>IF(ISBLANK(Nomen.complète!J2358),"-",Nomen.complète!J2358)</f>
        <v>Oekingen</v>
      </c>
    </row>
    <row r="2359" spans="1:3">
      <c r="A2359" s="17">
        <f>IF(ISBLANK(Nomen.complète!H2359),"",Nomen.complète!H2359)</f>
        <v>2407</v>
      </c>
      <c r="B2359" s="130">
        <f>IF(ISBLANK(Nomen.complète!I2359),"",Nomen.complète!I2359)</f>
        <v>13709</v>
      </c>
      <c r="C2359" s="18" t="str">
        <f>IF(ISBLANK(Nomen.complète!J2359),"-",Nomen.complète!J2359)</f>
        <v>Oensingen</v>
      </c>
    </row>
    <row r="2360" spans="1:3">
      <c r="A2360" s="17" t="str">
        <f>IF(ISBLANK(Nomen.complète!H2360),"",Nomen.complète!H2360)</f>
        <v/>
      </c>
      <c r="B2360" s="130">
        <f>IF(ISBLANK(Nomen.complète!I2360),"",Nomen.complète!I2360)</f>
        <v>16458</v>
      </c>
      <c r="C2360" s="18" t="str">
        <f>IF(ISBLANK(Nomen.complète!J2360),"-",Nomen.complète!J2360)</f>
        <v>Oerlikon</v>
      </c>
    </row>
    <row r="2361" spans="1:3">
      <c r="A2361" s="17">
        <f>IF(ISBLANK(Nomen.complète!H2361),"",Nomen.complète!H2361)</f>
        <v>335</v>
      </c>
      <c r="B2361" s="130">
        <f>IF(ISBLANK(Nomen.complète!I2361),"",Nomen.complète!I2361)</f>
        <v>15019</v>
      </c>
      <c r="C2361" s="18" t="str">
        <f>IF(ISBLANK(Nomen.complète!J2361),"-",Nomen.complète!J2361)</f>
        <v>Oeschenbach</v>
      </c>
    </row>
    <row r="2362" spans="1:3">
      <c r="A2362" s="17">
        <f>IF(ISBLANK(Nomen.complète!H2362),"",Nomen.complète!H2362)</f>
        <v>4175</v>
      </c>
      <c r="B2362" s="130">
        <f>IF(ISBLANK(Nomen.complète!I2362),"",Nomen.complète!I2362)</f>
        <v>12509</v>
      </c>
      <c r="C2362" s="18" t="str">
        <f>IF(ISBLANK(Nomen.complète!J2362),"-",Nomen.complète!J2362)</f>
        <v>Oeschgen</v>
      </c>
    </row>
    <row r="2363" spans="1:3">
      <c r="A2363" s="17" t="str">
        <f>IF(ISBLANK(Nomen.complète!H2363),"",Nomen.complète!H2363)</f>
        <v/>
      </c>
      <c r="B2363" s="130">
        <f>IF(ISBLANK(Nomen.complète!I2363),"",Nomen.complète!I2363)</f>
        <v>16317</v>
      </c>
      <c r="C2363" s="18" t="str">
        <f>IF(ISBLANK(Nomen.complète!J2363),"-",Nomen.complète!J2363)</f>
        <v>Oetlikon</v>
      </c>
    </row>
    <row r="2364" spans="1:3">
      <c r="A2364" s="17">
        <f>IF(ISBLANK(Nomen.complète!H2364),"",Nomen.complète!H2364)</f>
        <v>157</v>
      </c>
      <c r="B2364" s="130">
        <f>IF(ISBLANK(Nomen.complète!I2364),"",Nomen.complète!I2364)</f>
        <v>12501</v>
      </c>
      <c r="C2364" s="18" t="str">
        <f>IF(ISBLANK(Nomen.complète!J2364),"-",Nomen.complète!J2364)</f>
        <v>Oetwil am See</v>
      </c>
    </row>
    <row r="2365" spans="1:3">
      <c r="A2365" s="17">
        <f>IF(ISBLANK(Nomen.complète!H2365),"",Nomen.complète!H2365)</f>
        <v>246</v>
      </c>
      <c r="B2365" s="130">
        <f>IF(ISBLANK(Nomen.complète!I2365),"",Nomen.complète!I2365)</f>
        <v>13694</v>
      </c>
      <c r="C2365" s="18" t="str">
        <f>IF(ISBLANK(Nomen.complète!J2365),"-",Nomen.complète!J2365)</f>
        <v>Oetwil an der Limmat</v>
      </c>
    </row>
    <row r="2366" spans="1:3">
      <c r="A2366" s="17" t="str">
        <f>IF(ISBLANK(Nomen.complète!H2366),"",Nomen.complète!H2366)</f>
        <v/>
      </c>
      <c r="B2366" s="130">
        <f>IF(ISBLANK(Nomen.complète!I2366),"",Nomen.complète!I2366)</f>
        <v>16313</v>
      </c>
      <c r="C2366" s="18" t="str">
        <f>IF(ISBLANK(Nomen.complète!J2366),"-",Nomen.complète!J2366)</f>
        <v>Oftershausen</v>
      </c>
    </row>
    <row r="2367" spans="1:3">
      <c r="A2367" s="17">
        <f>IF(ISBLANK(Nomen.complète!H2367),"",Nomen.complète!H2367)</f>
        <v>4280</v>
      </c>
      <c r="B2367" s="130">
        <f>IF(ISBLANK(Nomen.complète!I2367),"",Nomen.complète!I2367)</f>
        <v>12494</v>
      </c>
      <c r="C2367" s="18" t="str">
        <f>IF(ISBLANK(Nomen.complète!J2367),"-",Nomen.complète!J2367)</f>
        <v>Oftringen</v>
      </c>
    </row>
    <row r="2368" spans="1:3">
      <c r="A2368" s="17">
        <f>IF(ISBLANK(Nomen.complète!H2368),"",Nomen.complète!H2368)</f>
        <v>5680</v>
      </c>
      <c r="B2368" s="130">
        <f>IF(ISBLANK(Nomen.complète!I2368),"",Nomen.complète!I2368)</f>
        <v>14665</v>
      </c>
      <c r="C2368" s="18" t="str">
        <f>IF(ISBLANK(Nomen.complète!J2368),"-",Nomen.complète!J2368)</f>
        <v>Ogens</v>
      </c>
    </row>
    <row r="2369" spans="1:3">
      <c r="A2369" s="17" t="str">
        <f>IF(ISBLANK(Nomen.complète!H2369),"",Nomen.complète!H2369)</f>
        <v/>
      </c>
      <c r="B2369" s="130">
        <f>IF(ISBLANK(Nomen.complète!I2369),"",Nomen.complète!I2369)</f>
        <v>12504</v>
      </c>
      <c r="C2369" s="18" t="str">
        <f>IF(ISBLANK(Nomen.complète!J2369),"-",Nomen.complète!J2369)</f>
        <v>Ohmstal</v>
      </c>
    </row>
    <row r="2370" spans="1:3">
      <c r="A2370" s="17" t="str">
        <f>IF(ISBLANK(Nomen.complète!H2370),"",Nomen.complète!H2370)</f>
        <v/>
      </c>
      <c r="B2370" s="130">
        <f>IF(ISBLANK(Nomen.complète!I2370),"",Nomen.complète!I2370)</f>
        <v>12505</v>
      </c>
      <c r="C2370" s="18" t="str">
        <f>IF(ISBLANK(Nomen.complète!J2370),"-",Nomen.complète!J2370)</f>
        <v>Oleyres</v>
      </c>
    </row>
    <row r="2371" spans="1:3">
      <c r="A2371" s="17" t="str">
        <f>IF(ISBLANK(Nomen.complète!H2371),"",Nomen.complète!H2371)</f>
        <v/>
      </c>
      <c r="B2371" s="130">
        <f>IF(ISBLANK(Nomen.complète!I2371),"",Nomen.complète!I2371)</f>
        <v>12506</v>
      </c>
      <c r="C2371" s="18" t="str">
        <f>IF(ISBLANK(Nomen.complète!J2371),"-",Nomen.complète!J2371)</f>
        <v>Olivone</v>
      </c>
    </row>
    <row r="2372" spans="1:3">
      <c r="A2372" s="17">
        <f>IF(ISBLANK(Nomen.complète!H2372),"",Nomen.complète!H2372)</f>
        <v>5409</v>
      </c>
      <c r="B2372" s="130">
        <f>IF(ISBLANK(Nomen.complète!I2372),"",Nomen.complète!I2372)</f>
        <v>14663</v>
      </c>
      <c r="C2372" s="18" t="str">
        <f>IF(ISBLANK(Nomen.complète!J2372),"-",Nomen.complète!J2372)</f>
        <v>Ollon</v>
      </c>
    </row>
    <row r="2373" spans="1:3">
      <c r="A2373" s="17">
        <f>IF(ISBLANK(Nomen.complète!H2373),"",Nomen.complète!H2373)</f>
        <v>4257</v>
      </c>
      <c r="B2373" s="130">
        <f>IF(ISBLANK(Nomen.complète!I2373),"",Nomen.complète!I2373)</f>
        <v>12508</v>
      </c>
      <c r="C2373" s="18" t="str">
        <f>IF(ISBLANK(Nomen.complète!J2373),"-",Nomen.complète!J2373)</f>
        <v>Olsberg</v>
      </c>
    </row>
    <row r="2374" spans="1:3">
      <c r="A2374" s="17" t="str">
        <f>IF(ISBLANK(Nomen.complète!H2374),"",Nomen.complète!H2374)</f>
        <v/>
      </c>
      <c r="B2374" s="130">
        <f>IF(ISBLANK(Nomen.complète!I2374),"",Nomen.complète!I2374)</f>
        <v>16256</v>
      </c>
      <c r="C2374" s="18" t="str">
        <f>IF(ISBLANK(Nomen.complète!J2374),"-",Nomen.complète!J2374)</f>
        <v>Olsberg (BL)</v>
      </c>
    </row>
    <row r="2375" spans="1:3">
      <c r="A2375" s="17">
        <f>IF(ISBLANK(Nomen.complète!H2375),"",Nomen.complète!H2375)</f>
        <v>2581</v>
      </c>
      <c r="B2375" s="130">
        <f>IF(ISBLANK(Nomen.complète!I2375),"",Nomen.complète!I2375)</f>
        <v>12486</v>
      </c>
      <c r="C2375" s="18" t="str">
        <f>IF(ISBLANK(Nomen.complète!J2375),"-",Nomen.complète!J2375)</f>
        <v>Olten</v>
      </c>
    </row>
    <row r="2376" spans="1:3">
      <c r="A2376" s="17">
        <f>IF(ISBLANK(Nomen.complète!H2376),"",Nomen.complète!H2376)</f>
        <v>2855</v>
      </c>
      <c r="B2376" s="130">
        <f>IF(ISBLANK(Nomen.complète!I2376),"",Nomen.complète!I2376)</f>
        <v>13794</v>
      </c>
      <c r="C2376" s="18" t="str">
        <f>IF(ISBLANK(Nomen.complète!J2376),"-",Nomen.complète!J2376)</f>
        <v>Oltingen</v>
      </c>
    </row>
    <row r="2377" spans="1:3">
      <c r="A2377" s="17">
        <f>IF(ISBLANK(Nomen.complète!H2377),"",Nomen.complète!H2377)</f>
        <v>6631</v>
      </c>
      <c r="B2377" s="130">
        <f>IF(ISBLANK(Nomen.complète!I2377),"",Nomen.complète!I2377)</f>
        <v>12484</v>
      </c>
      <c r="C2377" s="18" t="str">
        <f>IF(ISBLANK(Nomen.complète!J2377),"-",Nomen.complète!J2377)</f>
        <v>Onex</v>
      </c>
    </row>
    <row r="2378" spans="1:3">
      <c r="A2378" s="17" t="str">
        <f>IF(ISBLANK(Nomen.complète!H2378),"",Nomen.complète!H2378)</f>
        <v/>
      </c>
      <c r="B2378" s="130">
        <f>IF(ISBLANK(Nomen.complète!I2378),"",Nomen.complète!I2378)</f>
        <v>16143</v>
      </c>
      <c r="C2378" s="18" t="str">
        <f>IF(ISBLANK(Nomen.complète!J2378),"-",Nomen.complète!J2378)</f>
        <v>Onex-Confignon</v>
      </c>
    </row>
    <row r="2379" spans="1:3">
      <c r="A2379" s="17" t="str">
        <f>IF(ISBLANK(Nomen.complète!H2379),"",Nomen.complète!H2379)</f>
        <v/>
      </c>
      <c r="B2379" s="130">
        <f>IF(ISBLANK(Nomen.complète!I2379),"",Nomen.complète!I2379)</f>
        <v>12500</v>
      </c>
      <c r="C2379" s="18" t="str">
        <f>IF(ISBLANK(Nomen.complète!J2379),"-",Nomen.complète!J2379)</f>
        <v>Onnens (FR)</v>
      </c>
    </row>
    <row r="2380" spans="1:3">
      <c r="A2380" s="17">
        <f>IF(ISBLANK(Nomen.complète!H2380),"",Nomen.complète!H2380)</f>
        <v>5565</v>
      </c>
      <c r="B2380" s="130">
        <f>IF(ISBLANK(Nomen.complète!I2380),"",Nomen.complète!I2380)</f>
        <v>14672</v>
      </c>
      <c r="C2380" s="18" t="str">
        <f>IF(ISBLANK(Nomen.complète!J2380),"-",Nomen.complète!J2380)</f>
        <v>Onnens (VD)</v>
      </c>
    </row>
    <row r="2381" spans="1:3">
      <c r="A2381" s="17">
        <f>IF(ISBLANK(Nomen.complète!H2381),"",Nomen.complète!H2381)</f>
        <v>5136</v>
      </c>
      <c r="B2381" s="130">
        <f>IF(ISBLANK(Nomen.complète!I2381),"",Nomen.complète!I2381)</f>
        <v>15686</v>
      </c>
      <c r="C2381" s="18" t="str">
        <f>IF(ISBLANK(Nomen.complète!J2381),"-",Nomen.complète!J2381)</f>
        <v>Onsernone</v>
      </c>
    </row>
    <row r="2382" spans="1:3">
      <c r="A2382" s="17" t="str">
        <f>IF(ISBLANK(Nomen.complète!H2382),"",Nomen.complète!H2382)</f>
        <v/>
      </c>
      <c r="B2382" s="130">
        <f>IF(ISBLANK(Nomen.complète!I2382),"",Nomen.complète!I2382)</f>
        <v>12481</v>
      </c>
      <c r="C2382" s="18" t="str">
        <f>IF(ISBLANK(Nomen.complète!J2382),"-",Nomen.complète!J2382)</f>
        <v>Opfershofen (TG)</v>
      </c>
    </row>
    <row r="2383" spans="1:3">
      <c r="A2383" s="17" t="str">
        <f>IF(ISBLANK(Nomen.complète!H2383),"",Nomen.complète!H2383)</f>
        <v/>
      </c>
      <c r="B2383" s="130">
        <f>IF(ISBLANK(Nomen.complète!I2383),"",Nomen.complète!I2383)</f>
        <v>12482</v>
      </c>
      <c r="C2383" s="18" t="str">
        <f>IF(ISBLANK(Nomen.complète!J2383),"-",Nomen.complète!J2383)</f>
        <v>Opfertshofen (SH)</v>
      </c>
    </row>
    <row r="2384" spans="1:3">
      <c r="A2384" s="17">
        <f>IF(ISBLANK(Nomen.complète!H2384),"",Nomen.complète!H2384)</f>
        <v>66</v>
      </c>
      <c r="B2384" s="130">
        <f>IF(ISBLANK(Nomen.complète!I2384),"",Nomen.complète!I2384)</f>
        <v>12483</v>
      </c>
      <c r="C2384" s="18" t="str">
        <f>IF(ISBLANK(Nomen.complète!J2384),"-",Nomen.complète!J2384)</f>
        <v>Opfikon</v>
      </c>
    </row>
    <row r="2385" spans="1:3">
      <c r="A2385" s="17">
        <f>IF(ISBLANK(Nomen.complète!H2385),"",Nomen.complète!H2385)</f>
        <v>5923</v>
      </c>
      <c r="B2385" s="130">
        <f>IF(ISBLANK(Nomen.complète!I2385),"",Nomen.complète!I2385)</f>
        <v>14666</v>
      </c>
      <c r="C2385" s="18" t="str">
        <f>IF(ISBLANK(Nomen.complète!J2385),"-",Nomen.complète!J2385)</f>
        <v>Oppens</v>
      </c>
    </row>
    <row r="2386" spans="1:3">
      <c r="A2386" s="17" t="str">
        <f>IF(ISBLANK(Nomen.complète!H2386),"",Nomen.complète!H2386)</f>
        <v/>
      </c>
      <c r="B2386" s="130">
        <f>IF(ISBLANK(Nomen.complète!I2386),"",Nomen.complète!I2386)</f>
        <v>12485</v>
      </c>
      <c r="C2386" s="18" t="str">
        <f>IF(ISBLANK(Nomen.complète!J2386),"-",Nomen.complète!J2386)</f>
        <v>Oppikon</v>
      </c>
    </row>
    <row r="2387" spans="1:3">
      <c r="A2387" s="17">
        <f>IF(ISBLANK(Nomen.complète!H2387),"",Nomen.complète!H2387)</f>
        <v>622</v>
      </c>
      <c r="B2387" s="130">
        <f>IF(ISBLANK(Nomen.complète!I2387),"",Nomen.complète!I2387)</f>
        <v>15184</v>
      </c>
      <c r="C2387" s="18" t="str">
        <f>IF(ISBLANK(Nomen.complète!J2387),"-",Nomen.complète!J2387)</f>
        <v>Oppligen</v>
      </c>
    </row>
    <row r="2388" spans="1:3">
      <c r="A2388" s="17">
        <f>IF(ISBLANK(Nomen.complète!H2388),"",Nomen.complète!H2388)</f>
        <v>5757</v>
      </c>
      <c r="B2388" s="130">
        <f>IF(ISBLANK(Nomen.complète!I2388),"",Nomen.complète!I2388)</f>
        <v>14673</v>
      </c>
      <c r="C2388" s="18" t="str">
        <f>IF(ISBLANK(Nomen.complète!J2388),"-",Nomen.complète!J2388)</f>
        <v>Orbe</v>
      </c>
    </row>
    <row r="2389" spans="1:3">
      <c r="A2389" s="17">
        <f>IF(ISBLANK(Nomen.complète!H2389),"",Nomen.complète!H2389)</f>
        <v>5924</v>
      </c>
      <c r="B2389" s="130">
        <f>IF(ISBLANK(Nomen.complète!I2389),"",Nomen.complète!I2389)</f>
        <v>14671</v>
      </c>
      <c r="C2389" s="18" t="str">
        <f>IF(ISBLANK(Nomen.complète!J2389),"-",Nomen.complète!J2389)</f>
        <v>Orges</v>
      </c>
    </row>
    <row r="2390" spans="1:3">
      <c r="A2390" s="17">
        <f>IF(ISBLANK(Nomen.complète!H2390),"",Nomen.complète!H2390)</f>
        <v>5208</v>
      </c>
      <c r="B2390" s="130">
        <f>IF(ISBLANK(Nomen.complète!I2390),"",Nomen.complète!I2390)</f>
        <v>12488</v>
      </c>
      <c r="C2390" s="18" t="str">
        <f>IF(ISBLANK(Nomen.complète!J2390),"-",Nomen.complète!J2390)</f>
        <v>Origlio</v>
      </c>
    </row>
    <row r="2391" spans="1:3">
      <c r="A2391" s="17">
        <f>IF(ISBLANK(Nomen.complète!H2391),"",Nomen.complète!H2391)</f>
        <v>2856</v>
      </c>
      <c r="B2391" s="130">
        <f>IF(ISBLANK(Nomen.complète!I2391),"",Nomen.complète!I2391)</f>
        <v>13795</v>
      </c>
      <c r="C2391" s="18" t="str">
        <f>IF(ISBLANK(Nomen.complète!J2391),"-",Nomen.complète!J2391)</f>
        <v>Ormalingen</v>
      </c>
    </row>
    <row r="2392" spans="1:3">
      <c r="A2392" s="17">
        <f>IF(ISBLANK(Nomen.complète!H2392),"",Nomen.complète!H2392)</f>
        <v>5410</v>
      </c>
      <c r="B2392" s="130">
        <f>IF(ISBLANK(Nomen.complète!I2392),"",Nomen.complète!I2392)</f>
        <v>14670</v>
      </c>
      <c r="C2392" s="18" t="str">
        <f>IF(ISBLANK(Nomen.complète!J2392),"-",Nomen.complète!J2392)</f>
        <v>Ormont-Dessous</v>
      </c>
    </row>
    <row r="2393" spans="1:3">
      <c r="A2393" s="17">
        <f>IF(ISBLANK(Nomen.complète!H2393),"",Nomen.complète!H2393)</f>
        <v>5411</v>
      </c>
      <c r="B2393" s="130">
        <f>IF(ISBLANK(Nomen.complète!I2393),"",Nomen.complète!I2393)</f>
        <v>14669</v>
      </c>
      <c r="C2393" s="18" t="str">
        <f>IF(ISBLANK(Nomen.complète!J2393),"-",Nomen.complète!J2393)</f>
        <v>Ormont-Dessus</v>
      </c>
    </row>
    <row r="2394" spans="1:3">
      <c r="A2394" s="17">
        <f>IF(ISBLANK(Nomen.complète!H2394),"",Nomen.complète!H2394)</f>
        <v>5493</v>
      </c>
      <c r="B2394" s="130">
        <f>IF(ISBLANK(Nomen.complète!I2394),"",Nomen.complète!I2394)</f>
        <v>14668</v>
      </c>
      <c r="C2394" s="18" t="str">
        <f>IF(ISBLANK(Nomen.complète!J2394),"-",Nomen.complète!J2394)</f>
        <v>Orny</v>
      </c>
    </row>
    <row r="2395" spans="1:3">
      <c r="A2395" s="17">
        <f>IF(ISBLANK(Nomen.complète!H2395),"",Nomen.complète!H2395)</f>
        <v>5805</v>
      </c>
      <c r="B2395" s="130">
        <f>IF(ISBLANK(Nomen.complète!I2395),"",Nomen.complète!I2395)</f>
        <v>16617</v>
      </c>
      <c r="C2395" s="18" t="str">
        <f>IF(ISBLANK(Nomen.complète!J2395),"-",Nomen.complète!J2395)</f>
        <v>Oron</v>
      </c>
    </row>
    <row r="2396" spans="1:3">
      <c r="A2396" s="17" t="str">
        <f>IF(ISBLANK(Nomen.complète!H2396),"",Nomen.complète!H2396)</f>
        <v/>
      </c>
      <c r="B2396" s="130">
        <f>IF(ISBLANK(Nomen.complète!I2396),"",Nomen.complète!I2396)</f>
        <v>12492</v>
      </c>
      <c r="C2396" s="18" t="str">
        <f>IF(ISBLANK(Nomen.complète!J2396),"-",Nomen.complète!J2396)</f>
        <v>Oron-la-Ville</v>
      </c>
    </row>
    <row r="2397" spans="1:3">
      <c r="A2397" s="17" t="str">
        <f>IF(ISBLANK(Nomen.complète!H2397),"",Nomen.complète!H2397)</f>
        <v/>
      </c>
      <c r="B2397" s="130">
        <f>IF(ISBLANK(Nomen.complète!I2397),"",Nomen.complète!I2397)</f>
        <v>12399</v>
      </c>
      <c r="C2397" s="18" t="str">
        <f>IF(ISBLANK(Nomen.complète!J2397),"-",Nomen.complète!J2397)</f>
        <v>Oron-le-Châtel</v>
      </c>
    </row>
    <row r="2398" spans="1:3">
      <c r="A2398" s="17">
        <f>IF(ISBLANK(Nomen.complète!H2398),"",Nomen.complète!H2398)</f>
        <v>744</v>
      </c>
      <c r="B2398" s="130">
        <f>IF(ISBLANK(Nomen.complète!I2398),"",Nomen.complète!I2398)</f>
        <v>15250</v>
      </c>
      <c r="C2398" s="18" t="str">
        <f>IF(ISBLANK(Nomen.complète!J2398),"-",Nomen.complète!J2398)</f>
        <v>Orpund</v>
      </c>
    </row>
    <row r="2399" spans="1:3">
      <c r="A2399" s="17">
        <f>IF(ISBLANK(Nomen.complète!H2399),"",Nomen.complète!H2399)</f>
        <v>5121</v>
      </c>
      <c r="B2399" s="130">
        <f>IF(ISBLANK(Nomen.complète!I2399),"",Nomen.complète!I2399)</f>
        <v>13135</v>
      </c>
      <c r="C2399" s="18" t="str">
        <f>IF(ISBLANK(Nomen.complète!J2399),"-",Nomen.complète!J2399)</f>
        <v>Orselina</v>
      </c>
    </row>
    <row r="2400" spans="1:3">
      <c r="A2400" s="17">
        <f>IF(ISBLANK(Nomen.complète!H2400),"",Nomen.complète!H2400)</f>
        <v>6034</v>
      </c>
      <c r="B2400" s="130">
        <f>IF(ISBLANK(Nomen.complète!I2400),"",Nomen.complète!I2400)</f>
        <v>13134</v>
      </c>
      <c r="C2400" s="18" t="str">
        <f>IF(ISBLANK(Nomen.complète!J2400),"-",Nomen.complète!J2400)</f>
        <v>Orsières</v>
      </c>
    </row>
    <row r="2401" spans="1:3">
      <c r="A2401" s="17" t="str">
        <f>IF(ISBLANK(Nomen.complète!H2401),"",Nomen.complète!H2401)</f>
        <v/>
      </c>
      <c r="B2401" s="130">
        <f>IF(ISBLANK(Nomen.complète!I2401),"",Nomen.complète!I2401)</f>
        <v>13133</v>
      </c>
      <c r="C2401" s="18" t="str">
        <f>IF(ISBLANK(Nomen.complète!J2401),"-",Nomen.complète!J2401)</f>
        <v>Orsonnens</v>
      </c>
    </row>
    <row r="2402" spans="1:3">
      <c r="A2402" s="17">
        <f>IF(ISBLANK(Nomen.complète!H2402),"",Nomen.complète!H2402)</f>
        <v>438</v>
      </c>
      <c r="B2402" s="130">
        <f>IF(ISBLANK(Nomen.complète!I2402),"",Nomen.complète!I2402)</f>
        <v>15089</v>
      </c>
      <c r="C2402" s="18" t="str">
        <f>IF(ISBLANK(Nomen.complète!J2402),"-",Nomen.complète!J2402)</f>
        <v>Orvin</v>
      </c>
    </row>
    <row r="2403" spans="1:3">
      <c r="A2403" s="17">
        <f>IF(ISBLANK(Nomen.complète!H2403),"",Nomen.complète!H2403)</f>
        <v>5925</v>
      </c>
      <c r="B2403" s="130">
        <f>IF(ISBLANK(Nomen.complète!I2403),"",Nomen.complète!I2403)</f>
        <v>14563</v>
      </c>
      <c r="C2403" s="18" t="str">
        <f>IF(ISBLANK(Nomen.complète!J2403),"-",Nomen.complète!J2403)</f>
        <v>Orzens</v>
      </c>
    </row>
    <row r="2404" spans="1:3">
      <c r="A2404" s="17" t="str">
        <f>IF(ISBLANK(Nomen.complète!H2404),"",Nomen.complète!H2404)</f>
        <v/>
      </c>
      <c r="B2404" s="130">
        <f>IF(ISBLANK(Nomen.complète!I2404),"",Nomen.complète!I2404)</f>
        <v>13130</v>
      </c>
      <c r="C2404" s="18" t="str">
        <f>IF(ISBLANK(Nomen.complète!J2404),"-",Nomen.complète!J2404)</f>
        <v>Osco</v>
      </c>
    </row>
    <row r="2405" spans="1:3">
      <c r="A2405" s="17" t="str">
        <f>IF(ISBLANK(Nomen.complète!H2405),"",Nomen.complète!H2405)</f>
        <v/>
      </c>
      <c r="B2405" s="130">
        <f>IF(ISBLANK(Nomen.complète!I2405),"",Nomen.complète!I2405)</f>
        <v>13129</v>
      </c>
      <c r="C2405" s="18" t="str">
        <f>IF(ISBLANK(Nomen.complète!J2405),"-",Nomen.complète!J2405)</f>
        <v>Osogna</v>
      </c>
    </row>
    <row r="2406" spans="1:3">
      <c r="A2406" s="17">
        <f>IF(ISBLANK(Nomen.complète!H2406),"",Nomen.complète!H2406)</f>
        <v>37</v>
      </c>
      <c r="B2406" s="130">
        <f>IF(ISBLANK(Nomen.complète!I2406),"",Nomen.complète!I2406)</f>
        <v>13128</v>
      </c>
      <c r="C2406" s="18" t="str">
        <f>IF(ISBLANK(Nomen.complète!J2406),"-",Nomen.complète!J2406)</f>
        <v>Ossingen</v>
      </c>
    </row>
    <row r="2407" spans="1:3">
      <c r="A2407" s="17" t="str">
        <f>IF(ISBLANK(Nomen.complète!H2407),"",Nomen.complète!H2407)</f>
        <v/>
      </c>
      <c r="B2407" s="130">
        <f>IF(ISBLANK(Nomen.complète!I2407),"",Nomen.complète!I2407)</f>
        <v>13127</v>
      </c>
      <c r="C2407" s="18" t="str">
        <f>IF(ISBLANK(Nomen.complète!J2407),"-",Nomen.complète!J2407)</f>
        <v>Osterfingen</v>
      </c>
    </row>
    <row r="2408" spans="1:3">
      <c r="A2408" s="17">
        <f>IF(ISBLANK(Nomen.complète!H2408),"",Nomen.complète!H2408)</f>
        <v>363</v>
      </c>
      <c r="B2408" s="130">
        <f>IF(ISBLANK(Nomen.complète!I2408),"",Nomen.complète!I2408)</f>
        <v>15041</v>
      </c>
      <c r="C2408" s="18" t="str">
        <f>IF(ISBLANK(Nomen.complète!J2408),"-",Nomen.complète!J2408)</f>
        <v>Ostermundigen</v>
      </c>
    </row>
    <row r="2409" spans="1:3">
      <c r="A2409" s="17">
        <f>IF(ISBLANK(Nomen.complète!H2409),"",Nomen.complète!H2409)</f>
        <v>94</v>
      </c>
      <c r="B2409" s="130">
        <f>IF(ISBLANK(Nomen.complète!I2409),"",Nomen.complète!I2409)</f>
        <v>13126</v>
      </c>
      <c r="C2409" s="18" t="str">
        <f>IF(ISBLANK(Nomen.complète!J2409),"-",Nomen.complète!J2409)</f>
        <v>Otelfingen</v>
      </c>
    </row>
    <row r="2410" spans="1:3">
      <c r="A2410" s="17">
        <f>IF(ISBLANK(Nomen.complète!H2410),"",Nomen.complète!H2410)</f>
        <v>4205</v>
      </c>
      <c r="B2410" s="130">
        <f>IF(ISBLANK(Nomen.complète!I2410),"",Nomen.complète!I2410)</f>
        <v>13113</v>
      </c>
      <c r="C2410" s="18" t="str">
        <f>IF(ISBLANK(Nomen.complète!J2410),"-",Nomen.complète!J2410)</f>
        <v>Othmarsingen</v>
      </c>
    </row>
    <row r="2411" spans="1:3">
      <c r="A2411" s="17">
        <f>IF(ISBLANK(Nomen.complète!H2411),"",Nomen.complète!H2411)</f>
        <v>11</v>
      </c>
      <c r="B2411" s="130">
        <f>IF(ISBLANK(Nomen.complète!I2411),"",Nomen.complète!I2411)</f>
        <v>13124</v>
      </c>
      <c r="C2411" s="18" t="str">
        <f>IF(ISBLANK(Nomen.complète!J2411),"-",Nomen.complète!J2411)</f>
        <v>Ottenbach</v>
      </c>
    </row>
    <row r="2412" spans="1:3">
      <c r="A2412" s="17" t="str">
        <f>IF(ISBLANK(Nomen.complète!H2412),"",Nomen.complète!H2412)</f>
        <v/>
      </c>
      <c r="B2412" s="130">
        <f>IF(ISBLANK(Nomen.complète!I2412),"",Nomen.complète!I2412)</f>
        <v>16530</v>
      </c>
      <c r="C2412" s="18" t="str">
        <f>IF(ISBLANK(Nomen.complète!J2412),"-",Nomen.complète!J2412)</f>
        <v>Otterbach</v>
      </c>
    </row>
    <row r="2413" spans="1:3">
      <c r="A2413" s="17" t="str">
        <f>IF(ISBLANK(Nomen.complète!H2413),"",Nomen.complète!H2413)</f>
        <v/>
      </c>
      <c r="B2413" s="130">
        <f>IF(ISBLANK(Nomen.complète!I2413),"",Nomen.complète!I2413)</f>
        <v>11203</v>
      </c>
      <c r="C2413" s="18" t="str">
        <f>IF(ISBLANK(Nomen.complète!J2413),"-",Nomen.complète!J2413)</f>
        <v>Ottoberg</v>
      </c>
    </row>
    <row r="2414" spans="1:3">
      <c r="A2414" s="17">
        <f>IF(ISBLANK(Nomen.complète!H2414),"",Nomen.complète!H2414)</f>
        <v>5529</v>
      </c>
      <c r="B2414" s="130">
        <f>IF(ISBLANK(Nomen.complète!I2414),"",Nomen.complète!I2414)</f>
        <v>14562</v>
      </c>
      <c r="C2414" s="18" t="str">
        <f>IF(ISBLANK(Nomen.complète!J2414),"-",Nomen.complète!J2414)</f>
        <v>Oulens-sous-Echallens</v>
      </c>
    </row>
    <row r="2415" spans="1:3">
      <c r="A2415" s="17" t="str">
        <f>IF(ISBLANK(Nomen.complète!H2415),"",Nomen.complète!H2415)</f>
        <v/>
      </c>
      <c r="B2415" s="130">
        <f>IF(ISBLANK(Nomen.complète!I2415),"",Nomen.complète!I2415)</f>
        <v>13122</v>
      </c>
      <c r="C2415" s="18" t="str">
        <f>IF(ISBLANK(Nomen.complète!J2415),"-",Nomen.complète!J2415)</f>
        <v>Oulens-sur-Lucens</v>
      </c>
    </row>
    <row r="2416" spans="1:3">
      <c r="A2416" s="17" t="str">
        <f>IF(ISBLANK(Nomen.complète!H2416),"",Nomen.complète!H2416)</f>
        <v/>
      </c>
      <c r="B2416" s="130">
        <f>IF(ISBLANK(Nomen.complète!I2416),"",Nomen.complète!I2416)</f>
        <v>10802</v>
      </c>
      <c r="C2416" s="18" t="str">
        <f>IF(ISBLANK(Nomen.complète!J2416),"-",Nomen.complète!J2416)</f>
        <v>Pagig</v>
      </c>
    </row>
    <row r="2417" spans="1:3">
      <c r="A2417" s="17">
        <f>IF(ISBLANK(Nomen.complète!H2417),"",Nomen.complète!H2417)</f>
        <v>5530</v>
      </c>
      <c r="B2417" s="130">
        <f>IF(ISBLANK(Nomen.complète!I2417),"",Nomen.complète!I2417)</f>
        <v>14565</v>
      </c>
      <c r="C2417" s="18" t="str">
        <f>IF(ISBLANK(Nomen.complète!J2417),"-",Nomen.complète!J2417)</f>
        <v>Pailly</v>
      </c>
    </row>
    <row r="2418" spans="1:3">
      <c r="A2418" s="17" t="str">
        <f>IF(ISBLANK(Nomen.complète!H2418),"",Nomen.complète!H2418)</f>
        <v/>
      </c>
      <c r="B2418" s="130">
        <f>IF(ISBLANK(Nomen.complète!I2418),"",Nomen.complète!I2418)</f>
        <v>13120</v>
      </c>
      <c r="C2418" s="18" t="str">
        <f>IF(ISBLANK(Nomen.complète!J2418),"-",Nomen.complète!J2418)</f>
        <v>Palagnedra</v>
      </c>
    </row>
    <row r="2419" spans="1:3">
      <c r="A2419" s="17" t="str">
        <f>IF(ISBLANK(Nomen.complète!H2419),"",Nomen.complète!H2419)</f>
        <v/>
      </c>
      <c r="B2419" s="130">
        <f>IF(ISBLANK(Nomen.complète!I2419),"",Nomen.complète!I2419)</f>
        <v>13119</v>
      </c>
      <c r="C2419" s="18" t="str">
        <f>IF(ISBLANK(Nomen.complète!J2419),"-",Nomen.complète!J2419)</f>
        <v>Palézieux</v>
      </c>
    </row>
    <row r="2420" spans="1:3">
      <c r="A2420" s="17" t="str">
        <f>IF(ISBLANK(Nomen.complète!H2420),"",Nomen.complète!H2420)</f>
        <v/>
      </c>
      <c r="B2420" s="130">
        <f>IF(ISBLANK(Nomen.complète!I2420),"",Nomen.complète!I2420)</f>
        <v>16341</v>
      </c>
      <c r="C2420" s="18" t="str">
        <f>IF(ISBLANK(Nomen.complète!J2420),"-",Nomen.complète!J2420)</f>
        <v>Pambio</v>
      </c>
    </row>
    <row r="2421" spans="1:3">
      <c r="A2421" s="17" t="str">
        <f>IF(ISBLANK(Nomen.complète!H2421),"",Nomen.complète!H2421)</f>
        <v/>
      </c>
      <c r="B2421" s="130">
        <f>IF(ISBLANK(Nomen.complète!I2421),"",Nomen.complète!I2421)</f>
        <v>13118</v>
      </c>
      <c r="C2421" s="18" t="str">
        <f>IF(ISBLANK(Nomen.complète!J2421),"-",Nomen.complète!J2421)</f>
        <v>Pambio-Noranco</v>
      </c>
    </row>
    <row r="2422" spans="1:3">
      <c r="A2422" s="17" t="str">
        <f>IF(ISBLANK(Nomen.complète!H2422),"",Nomen.complète!H2422)</f>
        <v/>
      </c>
      <c r="B2422" s="130">
        <f>IF(ISBLANK(Nomen.complète!I2422),"",Nomen.complète!I2422)</f>
        <v>13117</v>
      </c>
      <c r="C2422" s="18" t="str">
        <f>IF(ISBLANK(Nomen.complète!J2422),"-",Nomen.complète!J2422)</f>
        <v>Pampigny</v>
      </c>
    </row>
    <row r="2423" spans="1:3">
      <c r="A2423" s="17" t="str">
        <f>IF(ISBLANK(Nomen.complète!H2423),"",Nomen.complète!H2423)</f>
        <v/>
      </c>
      <c r="B2423" s="130">
        <f>IF(ISBLANK(Nomen.complète!I2423),"",Nomen.complète!I2423)</f>
        <v>16499</v>
      </c>
      <c r="C2423" s="18" t="str">
        <f>IF(ISBLANK(Nomen.complète!J2423),"-",Nomen.complète!J2423)</f>
        <v>Panix</v>
      </c>
    </row>
    <row r="2424" spans="1:3">
      <c r="A2424" s="17" t="str">
        <f>IF(ISBLANK(Nomen.complète!H2424),"",Nomen.complète!H2424)</f>
        <v/>
      </c>
      <c r="B2424" s="130">
        <f>IF(ISBLANK(Nomen.complète!I2424),"",Nomen.complète!I2424)</f>
        <v>16208</v>
      </c>
      <c r="C2424" s="18" t="str">
        <f>IF(ISBLANK(Nomen.complète!J2424),"-",Nomen.complète!J2424)</f>
        <v>Pany</v>
      </c>
    </row>
    <row r="2425" spans="1:3">
      <c r="A2425" s="17">
        <f>IF(ISBLANK(Nomen.complète!H2425),"",Nomen.complète!H2425)</f>
        <v>5210</v>
      </c>
      <c r="B2425" s="130">
        <f>IF(ISBLANK(Nomen.complète!I2425),"",Nomen.complète!I2425)</f>
        <v>13116</v>
      </c>
      <c r="C2425" s="18" t="str">
        <f>IF(ISBLANK(Nomen.complète!J2425),"-",Nomen.complète!J2425)</f>
        <v>Paradiso</v>
      </c>
    </row>
    <row r="2426" spans="1:3">
      <c r="A2426" s="17" t="str">
        <f>IF(ISBLANK(Nomen.complète!H2426),"",Nomen.complète!H2426)</f>
        <v/>
      </c>
      <c r="B2426" s="130">
        <f>IF(ISBLANK(Nomen.complète!I2426),"",Nomen.complète!I2426)</f>
        <v>10812</v>
      </c>
      <c r="C2426" s="18" t="str">
        <f>IF(ISBLANK(Nomen.complète!J2426),"-",Nomen.complète!J2426)</f>
        <v>Parpan</v>
      </c>
    </row>
    <row r="2427" spans="1:3">
      <c r="A2427" s="17" t="str">
        <f>IF(ISBLANK(Nomen.complète!H2427),"",Nomen.complète!H2427)</f>
        <v/>
      </c>
      <c r="B2427" s="130">
        <f>IF(ISBLANK(Nomen.complète!I2427),"",Nomen.complète!I2427)</f>
        <v>11374</v>
      </c>
      <c r="C2427" s="18" t="str">
        <f>IF(ISBLANK(Nomen.complète!J2427),"-",Nomen.complète!J2427)</f>
        <v>Parsonz</v>
      </c>
    </row>
    <row r="2428" spans="1:3">
      <c r="A2428" s="17" t="str">
        <f>IF(ISBLANK(Nomen.complète!H2428),"",Nomen.complète!H2428)</f>
        <v/>
      </c>
      <c r="B2428" s="130">
        <f>IF(ISBLANK(Nomen.complète!I2428),"",Nomen.complète!I2428)</f>
        <v>10195</v>
      </c>
      <c r="C2428" s="18" t="str">
        <f>IF(ISBLANK(Nomen.complète!J2428),"-",Nomen.complète!J2428)</f>
        <v>Paspels</v>
      </c>
    </row>
    <row r="2429" spans="1:3">
      <c r="A2429" s="17" t="str">
        <f>IF(ISBLANK(Nomen.complète!H2429),"",Nomen.complète!H2429)</f>
        <v/>
      </c>
      <c r="B2429" s="130">
        <f>IF(ISBLANK(Nomen.complète!I2429),"",Nomen.complète!I2429)</f>
        <v>10220</v>
      </c>
      <c r="C2429" s="18" t="str">
        <f>IF(ISBLANK(Nomen.complète!J2429),"-",Nomen.complète!J2429)</f>
        <v>Patzen-Fardün</v>
      </c>
    </row>
    <row r="2430" spans="1:3">
      <c r="A2430" s="17">
        <f>IF(ISBLANK(Nomen.complète!H2430),"",Nomen.complète!H2430)</f>
        <v>5588</v>
      </c>
      <c r="B2430" s="130">
        <f>IF(ISBLANK(Nomen.complète!I2430),"",Nomen.complète!I2430)</f>
        <v>14568</v>
      </c>
      <c r="C2430" s="18" t="str">
        <f>IF(ISBLANK(Nomen.complète!J2430),"-",Nomen.complète!J2430)</f>
        <v>Paudex</v>
      </c>
    </row>
    <row r="2431" spans="1:3">
      <c r="A2431" s="17">
        <f>IF(ISBLANK(Nomen.complète!H2431),"",Nomen.complète!H2431)</f>
        <v>5822</v>
      </c>
      <c r="B2431" s="130">
        <f>IF(ISBLANK(Nomen.complète!I2431),"",Nomen.complète!I2431)</f>
        <v>14560</v>
      </c>
      <c r="C2431" s="18" t="str">
        <f>IF(ISBLANK(Nomen.complète!J2431),"-",Nomen.complète!J2431)</f>
        <v>Payerne</v>
      </c>
    </row>
    <row r="2432" spans="1:3">
      <c r="A2432" s="17" t="str">
        <f>IF(ISBLANK(Nomen.complète!H2432),"",Nomen.complète!H2432)</f>
        <v/>
      </c>
      <c r="B2432" s="130">
        <f>IF(ISBLANK(Nomen.complète!I2432),"",Nomen.complète!I2432)</f>
        <v>13123</v>
      </c>
      <c r="C2432" s="18" t="str">
        <f>IF(ISBLANK(Nomen.complète!J2432),"-",Nomen.complète!J2432)</f>
        <v>Pazzallo</v>
      </c>
    </row>
    <row r="2433" spans="1:3">
      <c r="A2433" s="17" t="str">
        <f>IF(ISBLANK(Nomen.complète!H2433),"",Nomen.complète!H2433)</f>
        <v/>
      </c>
      <c r="B2433" s="130">
        <f>IF(ISBLANK(Nomen.complète!I2433),"",Nomen.complète!I2433)</f>
        <v>13125</v>
      </c>
      <c r="C2433" s="18" t="str">
        <f>IF(ISBLANK(Nomen.complète!J2433),"-",Nomen.complète!J2433)</f>
        <v>Peccia</v>
      </c>
    </row>
    <row r="2434" spans="1:3">
      <c r="A2434" s="17" t="str">
        <f>IF(ISBLANK(Nomen.complète!H2434),"",Nomen.complète!H2434)</f>
        <v/>
      </c>
      <c r="B2434" s="130">
        <f>IF(ISBLANK(Nomen.complète!I2434),"",Nomen.complète!I2434)</f>
        <v>11301</v>
      </c>
      <c r="C2434" s="18" t="str">
        <f>IF(ISBLANK(Nomen.complète!J2434),"-",Nomen.complète!J2434)</f>
        <v>Pedrinate</v>
      </c>
    </row>
    <row r="2435" spans="1:3">
      <c r="A2435" s="17" t="str">
        <f>IF(ISBLANK(Nomen.complète!H2435),"",Nomen.complète!H2435)</f>
        <v/>
      </c>
      <c r="B2435" s="130">
        <f>IF(ISBLANK(Nomen.complète!I2435),"",Nomen.complète!I2435)</f>
        <v>11231</v>
      </c>
      <c r="C2435" s="18" t="str">
        <f>IF(ISBLANK(Nomen.complète!J2435),"-",Nomen.complète!J2435)</f>
        <v>Peiden</v>
      </c>
    </row>
    <row r="2436" spans="1:3">
      <c r="A2436" s="17" t="str">
        <f>IF(ISBLANK(Nomen.complète!H2436),"",Nomen.complète!H2436)</f>
        <v/>
      </c>
      <c r="B2436" s="130">
        <f>IF(ISBLANK(Nomen.complète!I2436),"",Nomen.complète!I2436)</f>
        <v>10801</v>
      </c>
      <c r="C2436" s="18" t="str">
        <f>IF(ISBLANK(Nomen.complète!J2436),"-",Nomen.complète!J2436)</f>
        <v>Peist</v>
      </c>
    </row>
    <row r="2437" spans="1:3">
      <c r="A2437" s="17" t="str">
        <f>IF(ISBLANK(Nomen.complète!H2437),"",Nomen.complète!H2437)</f>
        <v/>
      </c>
      <c r="B2437" s="130">
        <f>IF(ISBLANK(Nomen.complète!I2437),"",Nomen.complète!I2437)</f>
        <v>13159</v>
      </c>
      <c r="C2437" s="18" t="str">
        <f>IF(ISBLANK(Nomen.complète!J2437),"-",Nomen.complète!J2437)</f>
        <v>Peney-le-Jorat</v>
      </c>
    </row>
    <row r="2438" spans="1:3">
      <c r="A2438" s="17">
        <f>IF(ISBLANK(Nomen.complète!H2438),"",Nomen.complète!H2438)</f>
        <v>5495</v>
      </c>
      <c r="B2438" s="130">
        <f>IF(ISBLANK(Nomen.complète!I2438),"",Nomen.complète!I2438)</f>
        <v>14555</v>
      </c>
      <c r="C2438" s="18" t="str">
        <f>IF(ISBLANK(Nomen.complète!J2438),"-",Nomen.complète!J2438)</f>
        <v>Penthalaz</v>
      </c>
    </row>
    <row r="2439" spans="1:3">
      <c r="A2439" s="17">
        <f>IF(ISBLANK(Nomen.complète!H2439),"",Nomen.complète!H2439)</f>
        <v>5496</v>
      </c>
      <c r="B2439" s="130">
        <f>IF(ISBLANK(Nomen.complète!I2439),"",Nomen.complète!I2439)</f>
        <v>14556</v>
      </c>
      <c r="C2439" s="18" t="str">
        <f>IF(ISBLANK(Nomen.complète!J2439),"-",Nomen.complète!J2439)</f>
        <v>Penthaz</v>
      </c>
    </row>
    <row r="2440" spans="1:3">
      <c r="A2440" s="17">
        <f>IF(ISBLANK(Nomen.complète!H2440),"",Nomen.complète!H2440)</f>
        <v>5531</v>
      </c>
      <c r="B2440" s="130">
        <f>IF(ISBLANK(Nomen.complète!I2440),"",Nomen.complète!I2440)</f>
        <v>14557</v>
      </c>
      <c r="C2440" s="18" t="str">
        <f>IF(ISBLANK(Nomen.complète!J2440),"-",Nomen.complète!J2440)</f>
        <v>Penthéréaz</v>
      </c>
    </row>
    <row r="2441" spans="1:3">
      <c r="A2441" s="17">
        <f>IF(ISBLANK(Nomen.complète!H2441),"",Nomen.complète!H2441)</f>
        <v>6632</v>
      </c>
      <c r="B2441" s="130">
        <f>IF(ISBLANK(Nomen.complète!I2441),"",Nomen.complète!I2441)</f>
        <v>13155</v>
      </c>
      <c r="C2441" s="18" t="str">
        <f>IF(ISBLANK(Nomen.complète!J2441),"-",Nomen.complète!J2441)</f>
        <v>Perly-Certoux</v>
      </c>
    </row>
    <row r="2442" spans="1:3">
      <c r="A2442" s="17">
        <f>IF(ISBLANK(Nomen.complète!H2442),"",Nomen.complète!H2442)</f>
        <v>701</v>
      </c>
      <c r="B2442" s="130">
        <f>IF(ISBLANK(Nomen.complète!I2442),"",Nomen.complète!I2442)</f>
        <v>15219</v>
      </c>
      <c r="C2442" s="18" t="str">
        <f>IF(ISBLANK(Nomen.complète!J2442),"-",Nomen.complète!J2442)</f>
        <v>Perrefitte</v>
      </c>
    </row>
    <row r="2443" spans="1:3">
      <c r="A2443" s="17">
        <f>IF(ISBLANK(Nomen.complète!H2443),"",Nomen.complète!H2443)</f>
        <v>5860</v>
      </c>
      <c r="B2443" s="130">
        <f>IF(ISBLANK(Nomen.complète!I2443),"",Nomen.complète!I2443)</f>
        <v>14558</v>
      </c>
      <c r="C2443" s="18" t="str">
        <f>IF(ISBLANK(Nomen.complète!J2443),"-",Nomen.complète!J2443)</f>
        <v>Perroy</v>
      </c>
    </row>
    <row r="2444" spans="1:3">
      <c r="A2444" s="17">
        <f>IF(ISBLANK(Nomen.complète!H2444),"",Nomen.complète!H2444)</f>
        <v>5076</v>
      </c>
      <c r="B2444" s="130">
        <f>IF(ISBLANK(Nomen.complète!I2444),"",Nomen.complète!I2444)</f>
        <v>13153</v>
      </c>
      <c r="C2444" s="18" t="str">
        <f>IF(ISBLANK(Nomen.complète!J2444),"-",Nomen.complète!J2444)</f>
        <v>Personico</v>
      </c>
    </row>
    <row r="2445" spans="1:3">
      <c r="A2445" s="17" t="str">
        <f>IF(ISBLANK(Nomen.complète!H2445),"",Nomen.complète!H2445)</f>
        <v/>
      </c>
      <c r="B2445" s="130">
        <f>IF(ISBLANK(Nomen.complète!I2445),"",Nomen.complète!I2445)</f>
        <v>13151</v>
      </c>
      <c r="C2445" s="18" t="str">
        <f>IF(ISBLANK(Nomen.complète!J2445),"-",Nomen.complète!J2445)</f>
        <v>Peseux</v>
      </c>
    </row>
    <row r="2446" spans="1:3">
      <c r="A2446" s="17">
        <f>IF(ISBLANK(Nomen.complète!H2446),"",Nomen.complète!H2446)</f>
        <v>716</v>
      </c>
      <c r="B2446" s="130">
        <f>IF(ISBLANK(Nomen.complète!I2446),"",Nomen.complète!I2446)</f>
        <v>15662</v>
      </c>
      <c r="C2446" s="18" t="str">
        <f>IF(ISBLANK(Nomen.complète!J2446),"-",Nomen.complète!J2446)</f>
        <v>Petit-Val</v>
      </c>
    </row>
    <row r="2447" spans="1:3">
      <c r="A2447" s="17" t="str">
        <f>IF(ISBLANK(Nomen.complète!H2447),"",Nomen.complète!H2447)</f>
        <v/>
      </c>
      <c r="B2447" s="130">
        <f>IF(ISBLANK(Nomen.complète!I2447),"",Nomen.complète!I2447)</f>
        <v>13150</v>
      </c>
      <c r="C2447" s="18" t="str">
        <f>IF(ISBLANK(Nomen.complète!J2447),"-",Nomen.complète!J2447)</f>
        <v>Peyres-Possens</v>
      </c>
    </row>
    <row r="2448" spans="1:3">
      <c r="A2448" s="17">
        <f>IF(ISBLANK(Nomen.complète!H2448),"",Nomen.complète!H2448)</f>
        <v>1139</v>
      </c>
      <c r="B2448" s="130">
        <f>IF(ISBLANK(Nomen.complète!I2448),"",Nomen.complète!I2448)</f>
        <v>15591</v>
      </c>
      <c r="C2448" s="18" t="str">
        <f>IF(ISBLANK(Nomen.complète!J2448),"-",Nomen.complète!J2448)</f>
        <v>Pfaffnau</v>
      </c>
    </row>
    <row r="2449" spans="1:3">
      <c r="A2449" s="17" t="str">
        <f>IF(ISBLANK(Nomen.complète!H2449),"",Nomen.complète!H2449)</f>
        <v/>
      </c>
      <c r="B2449" s="130">
        <f>IF(ISBLANK(Nomen.complète!I2449),"",Nomen.complète!I2449)</f>
        <v>13160</v>
      </c>
      <c r="C2449" s="18" t="str">
        <f>IF(ISBLANK(Nomen.complète!J2449),"-",Nomen.complète!J2449)</f>
        <v>Pfeffikon</v>
      </c>
    </row>
    <row r="2450" spans="1:3">
      <c r="A2450" s="17">
        <f>IF(ISBLANK(Nomen.complète!H2450),"",Nomen.complète!H2450)</f>
        <v>2772</v>
      </c>
      <c r="B2450" s="130">
        <f>IF(ISBLANK(Nomen.complète!I2450),"",Nomen.complète!I2450)</f>
        <v>13835</v>
      </c>
      <c r="C2450" s="18" t="str">
        <f>IF(ISBLANK(Nomen.complète!J2450),"-",Nomen.complète!J2450)</f>
        <v>Pfeffingen</v>
      </c>
    </row>
    <row r="2451" spans="1:3">
      <c r="A2451" s="17">
        <f>IF(ISBLANK(Nomen.complète!H2451),"",Nomen.complète!H2451)</f>
        <v>224</v>
      </c>
      <c r="B2451" s="130">
        <f>IF(ISBLANK(Nomen.complète!I2451),"",Nomen.complète!I2451)</f>
        <v>13145</v>
      </c>
      <c r="C2451" s="18" t="str">
        <f>IF(ISBLANK(Nomen.complète!J2451),"-",Nomen.complète!J2451)</f>
        <v>Pfungen</v>
      </c>
    </row>
    <row r="2452" spans="1:3">
      <c r="A2452" s="17">
        <f>IF(ISBLANK(Nomen.complète!H2452),"",Nomen.complète!H2452)</f>
        <v>4841</v>
      </c>
      <c r="B2452" s="130">
        <f>IF(ISBLANK(Nomen.complète!I2452),"",Nomen.complète!I2452)</f>
        <v>15465</v>
      </c>
      <c r="C2452" s="18" t="str">
        <f>IF(ISBLANK(Nomen.complète!J2452),"-",Nomen.complète!J2452)</f>
        <v>Pfyn</v>
      </c>
    </row>
    <row r="2453" spans="1:3">
      <c r="A2453" s="17">
        <f>IF(ISBLANK(Nomen.complète!H2453),"",Nomen.complète!H2453)</f>
        <v>3294</v>
      </c>
      <c r="B2453" s="130">
        <f>IF(ISBLANK(Nomen.complète!I2453),"",Nomen.complète!I2453)</f>
        <v>14414</v>
      </c>
      <c r="C2453" s="18" t="str">
        <f>IF(ISBLANK(Nomen.complète!J2453),"-",Nomen.complète!J2453)</f>
        <v>Pfäfers</v>
      </c>
    </row>
    <row r="2454" spans="1:3">
      <c r="A2454" s="17">
        <f>IF(ISBLANK(Nomen.complète!H2454),"",Nomen.complète!H2454)</f>
        <v>177</v>
      </c>
      <c r="B2454" s="130">
        <f>IF(ISBLANK(Nomen.complète!I2454),"",Nomen.complète!I2454)</f>
        <v>13137</v>
      </c>
      <c r="C2454" s="18" t="str">
        <f>IF(ISBLANK(Nomen.complète!J2454),"-",Nomen.complète!J2454)</f>
        <v>Pfäffikon</v>
      </c>
    </row>
    <row r="2455" spans="1:3">
      <c r="A2455" s="17" t="str">
        <f>IF(ISBLANK(Nomen.complète!H2455),"",Nomen.complète!H2455)</f>
        <v/>
      </c>
      <c r="B2455" s="130">
        <f>IF(ISBLANK(Nomen.complète!I2455),"",Nomen.complète!I2455)</f>
        <v>16573</v>
      </c>
      <c r="C2455" s="18" t="str">
        <f>IF(ISBLANK(Nomen.complète!J2455),"-",Nomen.complète!J2455)</f>
        <v>Piandera</v>
      </c>
    </row>
    <row r="2456" spans="1:3">
      <c r="A2456" s="17" t="str">
        <f>IF(ISBLANK(Nomen.complète!H2456),"",Nomen.complète!H2456)</f>
        <v/>
      </c>
      <c r="B2456" s="130">
        <f>IF(ISBLANK(Nomen.complète!I2456),"",Nomen.complète!I2456)</f>
        <v>13143</v>
      </c>
      <c r="C2456" s="18" t="str">
        <f>IF(ISBLANK(Nomen.complète!J2456),"-",Nomen.complète!J2456)</f>
        <v>Pianezzo</v>
      </c>
    </row>
    <row r="2457" spans="1:3">
      <c r="A2457" s="17" t="str">
        <f>IF(ISBLANK(Nomen.complète!H2457),"",Nomen.complète!H2457)</f>
        <v/>
      </c>
      <c r="B2457" s="130">
        <f>IF(ISBLANK(Nomen.complète!I2457),"",Nomen.complète!I2457)</f>
        <v>13142</v>
      </c>
      <c r="C2457" s="18" t="str">
        <f>IF(ISBLANK(Nomen.complète!J2457),"-",Nomen.complète!J2457)</f>
        <v>Piazzogna</v>
      </c>
    </row>
    <row r="2458" spans="1:3">
      <c r="A2458" s="17">
        <f>IF(ISBLANK(Nomen.complète!H2458),"",Nomen.complète!H2458)</f>
        <v>2216</v>
      </c>
      <c r="B2458" s="130">
        <f>IF(ISBLANK(Nomen.complète!I2458),"",Nomen.complète!I2458)</f>
        <v>13141</v>
      </c>
      <c r="C2458" s="18" t="str">
        <f>IF(ISBLANK(Nomen.complète!J2458),"-",Nomen.complète!J2458)</f>
        <v>Pierrafortscha</v>
      </c>
    </row>
    <row r="2459" spans="1:3">
      <c r="A2459" s="17">
        <f>IF(ISBLANK(Nomen.complète!H2459),"",Nomen.complète!H2459)</f>
        <v>392</v>
      </c>
      <c r="B2459" s="130">
        <f>IF(ISBLANK(Nomen.complète!I2459),"",Nomen.complète!I2459)</f>
        <v>15055</v>
      </c>
      <c r="C2459" s="18" t="str">
        <f>IF(ISBLANK(Nomen.complète!J2459),"-",Nomen.complète!J2459)</f>
        <v>Pieterlen</v>
      </c>
    </row>
    <row r="2460" spans="1:3">
      <c r="A2460" s="17" t="str">
        <f>IF(ISBLANK(Nomen.complète!H2460),"",Nomen.complète!H2460)</f>
        <v/>
      </c>
      <c r="B2460" s="130">
        <f>IF(ISBLANK(Nomen.complète!I2460),"",Nomen.complète!I2460)</f>
        <v>10219</v>
      </c>
      <c r="C2460" s="18" t="str">
        <f>IF(ISBLANK(Nomen.complète!J2460),"-",Nomen.complète!J2460)</f>
        <v>Pignia</v>
      </c>
    </row>
    <row r="2461" spans="1:3">
      <c r="A2461" s="17" t="str">
        <f>IF(ISBLANK(Nomen.complète!H2461),"",Nomen.complète!H2461)</f>
        <v/>
      </c>
      <c r="B2461" s="130">
        <f>IF(ISBLANK(Nomen.complète!I2461),"",Nomen.complète!I2461)</f>
        <v>16547</v>
      </c>
      <c r="C2461" s="18" t="str">
        <f>IF(ISBLANK(Nomen.complète!J2461),"-",Nomen.complète!J2461)</f>
        <v>Pignieu</v>
      </c>
    </row>
    <row r="2462" spans="1:3">
      <c r="A2462" s="17" t="str">
        <f>IF(ISBLANK(Nomen.complète!H2462),"",Nomen.complète!H2462)</f>
        <v/>
      </c>
      <c r="B2462" s="130">
        <f>IF(ISBLANK(Nomen.complète!I2462),"",Nomen.complète!I2462)</f>
        <v>13682</v>
      </c>
      <c r="C2462" s="18" t="str">
        <f>IF(ISBLANK(Nomen.complète!J2462),"-",Nomen.complète!J2462)</f>
        <v>Pigniu</v>
      </c>
    </row>
    <row r="2463" spans="1:3">
      <c r="A2463" s="17" t="str">
        <f>IF(ISBLANK(Nomen.complète!H2463),"",Nomen.complète!H2463)</f>
        <v/>
      </c>
      <c r="B2463" s="130">
        <f>IF(ISBLANK(Nomen.complète!I2463),"",Nomen.complète!I2463)</f>
        <v>11287</v>
      </c>
      <c r="C2463" s="18" t="str">
        <f>IF(ISBLANK(Nomen.complète!J2463),"-",Nomen.complète!J2463)</f>
        <v>Pigniu/Panix</v>
      </c>
    </row>
    <row r="2464" spans="1:3">
      <c r="A2464" s="17" t="str">
        <f>IF(ISBLANK(Nomen.complète!H2464),"",Nomen.complète!H2464)</f>
        <v/>
      </c>
      <c r="B2464" s="130">
        <f>IF(ISBLANK(Nomen.complète!I2464),"",Nomen.complète!I2464)</f>
        <v>10047</v>
      </c>
      <c r="C2464" s="18" t="str">
        <f>IF(ISBLANK(Nomen.complète!J2464),"-",Nomen.complète!J2464)</f>
        <v>Pitasch</v>
      </c>
    </row>
    <row r="2465" spans="1:3">
      <c r="A2465" s="17" t="str">
        <f>IF(ISBLANK(Nomen.complète!H2465),"",Nomen.complète!H2465)</f>
        <v/>
      </c>
      <c r="B2465" s="130">
        <f>IF(ISBLANK(Nomen.complète!I2465),"",Nomen.complète!I2465)</f>
        <v>13139</v>
      </c>
      <c r="C2465" s="18" t="str">
        <f>IF(ISBLANK(Nomen.complète!J2465),"-",Nomen.complète!J2465)</f>
        <v>Pizy</v>
      </c>
    </row>
    <row r="2466" spans="1:3">
      <c r="A2466" s="17">
        <f>IF(ISBLANK(Nomen.complète!H2466),"",Nomen.complète!H2466)</f>
        <v>2299</v>
      </c>
      <c r="B2466" s="130">
        <f>IF(ISBLANK(Nomen.complète!I2466),"",Nomen.complète!I2466)</f>
        <v>15694</v>
      </c>
      <c r="C2466" s="18" t="str">
        <f>IF(ISBLANK(Nomen.complète!J2466),"-",Nomen.complète!J2466)</f>
        <v>Plaffeien</v>
      </c>
    </row>
    <row r="2467" spans="1:3">
      <c r="A2467" s="17" t="str">
        <f>IF(ISBLANK(Nomen.complète!H2467),"",Nomen.complète!H2467)</f>
        <v/>
      </c>
      <c r="B2467" s="130">
        <f>IF(ISBLANK(Nomen.complète!I2467),"",Nomen.complète!I2467)</f>
        <v>13149</v>
      </c>
      <c r="C2467" s="18" t="str">
        <f>IF(ISBLANK(Nomen.complète!J2467),"-",Nomen.complète!J2467)</f>
        <v>Plagne</v>
      </c>
    </row>
    <row r="2468" spans="1:3">
      <c r="A2468" s="17" t="str">
        <f>IF(ISBLANK(Nomen.complète!H2468),"",Nomen.complète!H2468)</f>
        <v/>
      </c>
      <c r="B2468" s="130">
        <f>IF(ISBLANK(Nomen.complète!I2468),"",Nomen.complète!I2468)</f>
        <v>16448</v>
      </c>
      <c r="C2468" s="18" t="str">
        <f>IF(ISBLANK(Nomen.complète!J2468),"-",Nomen.complète!J2468)</f>
        <v>Plainpalais</v>
      </c>
    </row>
    <row r="2469" spans="1:3">
      <c r="A2469" s="17" t="str">
        <f>IF(ISBLANK(Nomen.complète!H2469),"",Nomen.complète!H2469)</f>
        <v/>
      </c>
      <c r="B2469" s="130">
        <f>IF(ISBLANK(Nomen.complète!I2469),"",Nomen.complète!I2469)</f>
        <v>16240</v>
      </c>
      <c r="C2469" s="18" t="str">
        <f>IF(ISBLANK(Nomen.complète!J2469),"-",Nomen.complète!J2469)</f>
        <v>Plamboz</v>
      </c>
    </row>
    <row r="2470" spans="1:3">
      <c r="A2470" s="17">
        <f>IF(ISBLANK(Nomen.complète!H2470),"",Nomen.complète!H2470)</f>
        <v>6633</v>
      </c>
      <c r="B2470" s="130">
        <f>IF(ISBLANK(Nomen.complète!I2470),"",Nomen.complète!I2470)</f>
        <v>13114</v>
      </c>
      <c r="C2470" s="18" t="str">
        <f>IF(ISBLANK(Nomen.complète!J2470),"-",Nomen.complète!J2470)</f>
        <v>Plan-les-Ouates</v>
      </c>
    </row>
    <row r="2471" spans="1:3">
      <c r="A2471" s="17">
        <f>IF(ISBLANK(Nomen.complète!H2471),"",Nomen.complète!H2471)</f>
        <v>2300</v>
      </c>
      <c r="B2471" s="130">
        <f>IF(ISBLANK(Nomen.complète!I2471),"",Nomen.complète!I2471)</f>
        <v>13218</v>
      </c>
      <c r="C2471" s="18" t="str">
        <f>IF(ISBLANK(Nomen.complète!J2471),"-",Nomen.complète!J2471)</f>
        <v>Plasselb</v>
      </c>
    </row>
    <row r="2472" spans="1:3">
      <c r="A2472" s="17">
        <f>IF(ISBLANK(Nomen.complète!H2472),"",Nomen.complète!H2472)</f>
        <v>726</v>
      </c>
      <c r="B2472" s="130">
        <f>IF(ISBLANK(Nomen.complète!I2472),"",Nomen.complète!I2472)</f>
        <v>15636</v>
      </c>
      <c r="C2472" s="18" t="str">
        <f>IF(ISBLANK(Nomen.complète!J2472),"-",Nomen.complète!J2472)</f>
        <v>Plateau de Diesse</v>
      </c>
    </row>
    <row r="2473" spans="1:3">
      <c r="A2473" s="17">
        <f>IF(ISBLANK(Nomen.complète!H2473),"",Nomen.complète!H2473)</f>
        <v>6719</v>
      </c>
      <c r="B2473" s="130">
        <f>IF(ISBLANK(Nomen.complète!I2473),"",Nomen.complète!I2473)</f>
        <v>13290</v>
      </c>
      <c r="C2473" s="18" t="str">
        <f>IF(ISBLANK(Nomen.complète!J2473),"-",Nomen.complète!J2473)</f>
        <v>Pleigne</v>
      </c>
    </row>
    <row r="2474" spans="1:3">
      <c r="A2474" s="17" t="str">
        <f>IF(ISBLANK(Nomen.complète!H2474),"",Nomen.complète!H2474)</f>
        <v/>
      </c>
      <c r="B2474" s="130">
        <f>IF(ISBLANK(Nomen.complète!I2474),"",Nomen.complète!I2474)</f>
        <v>11056</v>
      </c>
      <c r="C2474" s="18" t="str">
        <f>IF(ISBLANK(Nomen.complète!J2474),"-",Nomen.complète!J2474)</f>
        <v>Pleujouse</v>
      </c>
    </row>
    <row r="2475" spans="1:3">
      <c r="A2475" s="17">
        <f>IF(ISBLANK(Nomen.complète!H2475),"",Nomen.complète!H2475)</f>
        <v>936</v>
      </c>
      <c r="B2475" s="130">
        <f>IF(ISBLANK(Nomen.complète!I2475),"",Nomen.complète!I2475)</f>
        <v>15333</v>
      </c>
      <c r="C2475" s="18" t="str">
        <f>IF(ISBLANK(Nomen.complète!J2475),"-",Nomen.complète!J2475)</f>
        <v>Pohlern</v>
      </c>
    </row>
    <row r="2476" spans="1:3">
      <c r="A2476" s="17">
        <f>IF(ISBLANK(Nomen.complète!H2476),"",Nomen.complète!H2476)</f>
        <v>5533</v>
      </c>
      <c r="B2476" s="130">
        <f>IF(ISBLANK(Nomen.complète!I2476),"",Nomen.complète!I2476)</f>
        <v>14577</v>
      </c>
      <c r="C2476" s="18" t="str">
        <f>IF(ISBLANK(Nomen.complète!J2476),"-",Nomen.complète!J2476)</f>
        <v>Poliez-Pittet</v>
      </c>
    </row>
    <row r="2477" spans="1:3">
      <c r="A2477" s="17" t="str">
        <f>IF(ISBLANK(Nomen.complète!H2477),"",Nomen.complète!H2477)</f>
        <v/>
      </c>
      <c r="B2477" s="130">
        <f>IF(ISBLANK(Nomen.complète!I2477),"",Nomen.complète!I2477)</f>
        <v>13086</v>
      </c>
      <c r="C2477" s="18" t="str">
        <f>IF(ISBLANK(Nomen.complète!J2477),"-",Nomen.complète!J2477)</f>
        <v>Poliez-le-Grand</v>
      </c>
    </row>
    <row r="2478" spans="1:3">
      <c r="A2478" s="17">
        <f>IF(ISBLANK(Nomen.complète!H2478),"",Nomen.complète!H2478)</f>
        <v>5077</v>
      </c>
      <c r="B2478" s="130">
        <f>IF(ISBLANK(Nomen.complète!I2478),"",Nomen.complète!I2478)</f>
        <v>13084</v>
      </c>
      <c r="C2478" s="18" t="str">
        <f>IF(ISBLANK(Nomen.complète!J2478),"-",Nomen.complète!J2478)</f>
        <v>Pollegio</v>
      </c>
    </row>
    <row r="2479" spans="1:3">
      <c r="A2479" s="17">
        <f>IF(ISBLANK(Nomen.complète!H2479),"",Nomen.complète!H2479)</f>
        <v>5497</v>
      </c>
      <c r="B2479" s="130">
        <f>IF(ISBLANK(Nomen.complète!I2479),"",Nomen.complète!I2479)</f>
        <v>14578</v>
      </c>
      <c r="C2479" s="18" t="str">
        <f>IF(ISBLANK(Nomen.complète!J2479),"-",Nomen.complète!J2479)</f>
        <v>Pompaples</v>
      </c>
    </row>
    <row r="2480" spans="1:3">
      <c r="A2480" s="17">
        <f>IF(ISBLANK(Nomen.complète!H2480),"",Nomen.complète!H2480)</f>
        <v>5926</v>
      </c>
      <c r="B2480" s="130">
        <f>IF(ISBLANK(Nomen.complète!I2480),"",Nomen.complète!I2480)</f>
        <v>14579</v>
      </c>
      <c r="C2480" s="18" t="str">
        <f>IF(ISBLANK(Nomen.complète!J2480),"-",Nomen.complète!J2480)</f>
        <v>Pomy</v>
      </c>
    </row>
    <row r="2481" spans="1:3">
      <c r="A2481" s="17" t="str">
        <f>IF(ISBLANK(Nomen.complète!H2481),"",Nomen.complète!H2481)</f>
        <v/>
      </c>
      <c r="B2481" s="130">
        <f>IF(ISBLANK(Nomen.complète!I2481),"",Nomen.complète!I2481)</f>
        <v>13081</v>
      </c>
      <c r="C2481" s="18" t="str">
        <f>IF(ISBLANK(Nomen.complète!J2481),"-",Nomen.complète!J2481)</f>
        <v>Pont (Veveyse)</v>
      </c>
    </row>
    <row r="2482" spans="1:3">
      <c r="A2482" s="17">
        <f>IF(ISBLANK(Nomen.complète!H2482),"",Nomen.complète!H2482)</f>
        <v>2122</v>
      </c>
      <c r="B2482" s="130">
        <f>IF(ISBLANK(Nomen.complète!I2482),"",Nomen.complète!I2482)</f>
        <v>14368</v>
      </c>
      <c r="C2482" s="18" t="str">
        <f>IF(ISBLANK(Nomen.complète!J2482),"-",Nomen.complète!J2482)</f>
        <v>Pont-en-Ogoz</v>
      </c>
    </row>
    <row r="2483" spans="1:3">
      <c r="A2483" s="17">
        <f>IF(ISBLANK(Nomen.complète!H2483),"",Nomen.complète!H2483)</f>
        <v>2147</v>
      </c>
      <c r="B2483" s="130">
        <f>IF(ISBLANK(Nomen.complète!I2483),"",Nomen.complète!I2483)</f>
        <v>13080</v>
      </c>
      <c r="C2483" s="18" t="str">
        <f>IF(ISBLANK(Nomen.complète!J2483),"-",Nomen.complète!J2483)</f>
        <v>Pont-la-Ville</v>
      </c>
    </row>
    <row r="2484" spans="1:3">
      <c r="A2484" s="17">
        <f>IF(ISBLANK(Nomen.complète!H2484),"",Nomen.complète!H2484)</f>
        <v>5212</v>
      </c>
      <c r="B2484" s="130">
        <f>IF(ISBLANK(Nomen.complète!I2484),"",Nomen.complète!I2484)</f>
        <v>13138</v>
      </c>
      <c r="C2484" s="18" t="str">
        <f>IF(ISBLANK(Nomen.complète!J2484),"-",Nomen.complète!J2484)</f>
        <v>Ponte Capriasca</v>
      </c>
    </row>
    <row r="2485" spans="1:3">
      <c r="A2485" s="17" t="str">
        <f>IF(ISBLANK(Nomen.complète!H2485),"",Nomen.complète!H2485)</f>
        <v/>
      </c>
      <c r="B2485" s="130">
        <f>IF(ISBLANK(Nomen.complète!I2485),"",Nomen.complète!I2485)</f>
        <v>13066</v>
      </c>
      <c r="C2485" s="18" t="str">
        <f>IF(ISBLANK(Nomen.complète!J2485),"-",Nomen.complète!J2485)</f>
        <v>Ponte Tresa</v>
      </c>
    </row>
    <row r="2486" spans="1:3">
      <c r="A2486" s="17" t="str">
        <f>IF(ISBLANK(Nomen.complète!H2486),"",Nomen.complète!H2486)</f>
        <v/>
      </c>
      <c r="B2486" s="130">
        <f>IF(ISBLANK(Nomen.complète!I2486),"",Nomen.complète!I2486)</f>
        <v>16498</v>
      </c>
      <c r="C2486" s="18" t="str">
        <f>IF(ISBLANK(Nomen.complète!J2486),"-",Nomen.complète!J2486)</f>
        <v>Ponte-Campovasto</v>
      </c>
    </row>
    <row r="2487" spans="1:3">
      <c r="A2487" s="17" t="str">
        <f>IF(ISBLANK(Nomen.complète!H2487),"",Nomen.complète!H2487)</f>
        <v/>
      </c>
      <c r="B2487" s="130">
        <f>IF(ISBLANK(Nomen.complète!I2487),"",Nomen.complète!I2487)</f>
        <v>10621</v>
      </c>
      <c r="C2487" s="18" t="str">
        <f>IF(ISBLANK(Nomen.complète!J2487),"-",Nomen.complète!J2487)</f>
        <v>Pontenet</v>
      </c>
    </row>
    <row r="2488" spans="1:3">
      <c r="A2488" s="17" t="str">
        <f>IF(ISBLANK(Nomen.complète!H2488),"",Nomen.complète!H2488)</f>
        <v/>
      </c>
      <c r="B2488" s="130">
        <f>IF(ISBLANK(Nomen.complète!I2488),"",Nomen.complète!I2488)</f>
        <v>11363</v>
      </c>
      <c r="C2488" s="18" t="str">
        <f>IF(ISBLANK(Nomen.complète!J2488),"-",Nomen.complète!J2488)</f>
        <v>Ponthaux</v>
      </c>
    </row>
    <row r="2489" spans="1:3">
      <c r="A2489" s="17" t="str">
        <f>IF(ISBLANK(Nomen.complète!H2489),"",Nomen.complète!H2489)</f>
        <v/>
      </c>
      <c r="B2489" s="130">
        <f>IF(ISBLANK(Nomen.complète!I2489),"",Nomen.complète!I2489)</f>
        <v>13077</v>
      </c>
      <c r="C2489" s="18" t="str">
        <f>IF(ISBLANK(Nomen.complète!J2489),"-",Nomen.complète!J2489)</f>
        <v>Ponto Valentino</v>
      </c>
    </row>
    <row r="2490" spans="1:3">
      <c r="A2490" s="17">
        <f>IF(ISBLANK(Nomen.complète!H2490),"",Nomen.complète!H2490)</f>
        <v>3784</v>
      </c>
      <c r="B2490" s="130">
        <f>IF(ISBLANK(Nomen.complète!I2490),"",Nomen.complète!I2490)</f>
        <v>16004</v>
      </c>
      <c r="C2490" s="18" t="str">
        <f>IF(ISBLANK(Nomen.complète!J2490),"-",Nomen.complète!J2490)</f>
        <v>Pontresina</v>
      </c>
    </row>
    <row r="2491" spans="1:3">
      <c r="A2491" s="17">
        <f>IF(ISBLANK(Nomen.complète!H2491),"",Nomen.complète!H2491)</f>
        <v>6800</v>
      </c>
      <c r="B2491" s="130">
        <f>IF(ISBLANK(Nomen.complète!I2491),"",Nomen.complète!I2491)</f>
        <v>13347</v>
      </c>
      <c r="C2491" s="18" t="str">
        <f>IF(ISBLANK(Nomen.complète!J2491),"-",Nomen.complète!J2491)</f>
        <v>Porrentruy</v>
      </c>
    </row>
    <row r="2492" spans="1:3">
      <c r="A2492" s="17" t="str">
        <f>IF(ISBLANK(Nomen.complète!H2492),"",Nomen.complète!H2492)</f>
        <v/>
      </c>
      <c r="B2492" s="130">
        <f>IF(ISBLANK(Nomen.complète!I2492),"",Nomen.complète!I2492)</f>
        <v>13088</v>
      </c>
      <c r="C2492" s="18" t="str">
        <f>IF(ISBLANK(Nomen.complète!J2492),"-",Nomen.complète!J2492)</f>
        <v>Porsel</v>
      </c>
    </row>
    <row r="2493" spans="1:3">
      <c r="A2493" s="17">
        <f>IF(ISBLANK(Nomen.complète!H2493),"",Nomen.complète!H2493)</f>
        <v>745</v>
      </c>
      <c r="B2493" s="130">
        <f>IF(ISBLANK(Nomen.complète!I2493),"",Nomen.complète!I2493)</f>
        <v>15251</v>
      </c>
      <c r="C2493" s="18" t="str">
        <f>IF(ISBLANK(Nomen.complète!J2493),"-",Nomen.complète!J2493)</f>
        <v>Port</v>
      </c>
    </row>
    <row r="2494" spans="1:3">
      <c r="A2494" s="17">
        <f>IF(ISBLANK(Nomen.complète!H2494),"",Nomen.complète!H2494)</f>
        <v>6154</v>
      </c>
      <c r="B2494" s="130">
        <f>IF(ISBLANK(Nomen.complète!I2494),"",Nomen.complète!I2494)</f>
        <v>13075</v>
      </c>
      <c r="C2494" s="18" t="str">
        <f>IF(ISBLANK(Nomen.complète!J2494),"-",Nomen.complète!J2494)</f>
        <v>Port-Valais</v>
      </c>
    </row>
    <row r="2495" spans="1:3">
      <c r="A2495" s="17" t="str">
        <f>IF(ISBLANK(Nomen.complète!H2495),"",Nomen.complète!H2495)</f>
        <v/>
      </c>
      <c r="B2495" s="130">
        <f>IF(ISBLANK(Nomen.complète!I2495),"",Nomen.complète!I2495)</f>
        <v>13074</v>
      </c>
      <c r="C2495" s="18" t="str">
        <f>IF(ISBLANK(Nomen.complète!J2495),"-",Nomen.complète!J2495)</f>
        <v>Portalban</v>
      </c>
    </row>
    <row r="2496" spans="1:3">
      <c r="A2496" s="17" t="str">
        <f>IF(ISBLANK(Nomen.complète!H2496),"",Nomen.complète!H2496)</f>
        <v/>
      </c>
      <c r="B2496" s="130">
        <f>IF(ISBLANK(Nomen.complète!I2496),"",Nomen.complète!I2496)</f>
        <v>10194</v>
      </c>
      <c r="C2496" s="18" t="str">
        <f>IF(ISBLANK(Nomen.complète!J2496),"-",Nomen.complète!J2496)</f>
        <v>Portein</v>
      </c>
    </row>
    <row r="2497" spans="1:3">
      <c r="A2497" s="17">
        <f>IF(ISBLANK(Nomen.complète!H2497),"",Nomen.complète!H2497)</f>
        <v>5214</v>
      </c>
      <c r="B2497" s="130">
        <f>IF(ISBLANK(Nomen.complète!I2497),"",Nomen.complète!I2497)</f>
        <v>13073</v>
      </c>
      <c r="C2497" s="18" t="str">
        <f>IF(ISBLANK(Nomen.complète!J2497),"-",Nomen.complète!J2497)</f>
        <v>Porza</v>
      </c>
    </row>
    <row r="2498" spans="1:3">
      <c r="A2498" s="17" t="str">
        <f>IF(ISBLANK(Nomen.complète!H2498),"",Nomen.complète!H2498)</f>
        <v/>
      </c>
      <c r="B2498" s="130">
        <f>IF(ISBLANK(Nomen.complète!I2498),"",Nomen.complète!I2498)</f>
        <v>13072</v>
      </c>
      <c r="C2498" s="18" t="str">
        <f>IF(ISBLANK(Nomen.complète!J2498),"-",Nomen.complète!J2498)</f>
        <v>Posat</v>
      </c>
    </row>
    <row r="2499" spans="1:3">
      <c r="A2499" s="17">
        <f>IF(ISBLANK(Nomen.complète!H2499),"",Nomen.complète!H2499)</f>
        <v>3561</v>
      </c>
      <c r="B2499" s="130">
        <f>IF(ISBLANK(Nomen.complète!I2499),"",Nomen.complète!I2499)</f>
        <v>15968</v>
      </c>
      <c r="C2499" s="18" t="str">
        <f>IF(ISBLANK(Nomen.complète!J2499),"-",Nomen.complète!J2499)</f>
        <v>Poschiavo</v>
      </c>
    </row>
    <row r="2500" spans="1:3">
      <c r="A2500" s="17" t="str">
        <f>IF(ISBLANK(Nomen.complète!H2500),"",Nomen.complète!H2500)</f>
        <v/>
      </c>
      <c r="B2500" s="130">
        <f>IF(ISBLANK(Nomen.complète!I2500),"",Nomen.complète!I2500)</f>
        <v>13071</v>
      </c>
      <c r="C2500" s="18" t="str">
        <f>IF(ISBLANK(Nomen.complète!J2500),"-",Nomen.complète!J2500)</f>
        <v>Posieux</v>
      </c>
    </row>
    <row r="2501" spans="1:3">
      <c r="A2501" s="17" t="str">
        <f>IF(ISBLANK(Nomen.complète!H2501),"",Nomen.complète!H2501)</f>
        <v/>
      </c>
      <c r="B2501" s="130">
        <f>IF(ISBLANK(Nomen.complète!I2501),"",Nomen.complète!I2501)</f>
        <v>10811</v>
      </c>
      <c r="C2501" s="18" t="str">
        <f>IF(ISBLANK(Nomen.complète!J2501),"-",Nomen.complète!J2501)</f>
        <v>Praden</v>
      </c>
    </row>
    <row r="2502" spans="1:3">
      <c r="A2502" s="17" t="str">
        <f>IF(ISBLANK(Nomen.complète!H2502),"",Nomen.complète!H2502)</f>
        <v/>
      </c>
      <c r="B2502" s="130">
        <f>IF(ISBLANK(Nomen.complète!I2502),"",Nomen.complète!I2502)</f>
        <v>13070</v>
      </c>
      <c r="C2502" s="18" t="str">
        <f>IF(ISBLANK(Nomen.complète!J2502),"-",Nomen.complète!J2502)</f>
        <v>Prahins</v>
      </c>
    </row>
    <row r="2503" spans="1:3">
      <c r="A2503" s="17">
        <f>IF(ISBLANK(Nomen.complète!H2503),"",Nomen.complète!H2503)</f>
        <v>5725</v>
      </c>
      <c r="B2503" s="130">
        <f>IF(ISBLANK(Nomen.complète!I2503),"",Nomen.complète!I2503)</f>
        <v>14582</v>
      </c>
      <c r="C2503" s="18" t="str">
        <f>IF(ISBLANK(Nomen.complète!J2503),"-",Nomen.complète!J2503)</f>
        <v>Prangins</v>
      </c>
    </row>
    <row r="2504" spans="1:3">
      <c r="A2504" s="17" t="str">
        <f>IF(ISBLANK(Nomen.complète!H2504),"",Nomen.complète!H2504)</f>
        <v/>
      </c>
      <c r="B2504" s="130">
        <f>IF(ISBLANK(Nomen.complète!I2504),"",Nomen.complète!I2504)</f>
        <v>13068</v>
      </c>
      <c r="C2504" s="18" t="str">
        <f>IF(ISBLANK(Nomen.complète!J2504),"-",Nomen.complète!J2504)</f>
        <v>Praratoud</v>
      </c>
    </row>
    <row r="2505" spans="1:3">
      <c r="A2505" s="17" t="str">
        <f>IF(ISBLANK(Nomen.complète!H2505),"",Nomen.complète!H2505)</f>
        <v/>
      </c>
      <c r="B2505" s="130">
        <f>IF(ISBLANK(Nomen.complète!I2505),"",Nomen.complète!I2505)</f>
        <v>13067</v>
      </c>
      <c r="C2505" s="18" t="str">
        <f>IF(ISBLANK(Nomen.complète!J2505),"-",Nomen.complète!J2505)</f>
        <v>Praroman</v>
      </c>
    </row>
    <row r="2506" spans="1:3">
      <c r="A2506" s="17" t="str">
        <f>IF(ISBLANK(Nomen.complète!H2506),"",Nomen.complète!H2506)</f>
        <v/>
      </c>
      <c r="B2506" s="130">
        <f>IF(ISBLANK(Nomen.complète!I2506),"",Nomen.complète!I2506)</f>
        <v>13099</v>
      </c>
      <c r="C2506" s="18" t="str">
        <f>IF(ISBLANK(Nomen.complète!J2506),"-",Nomen.complète!J2506)</f>
        <v>Prato (Leventina)</v>
      </c>
    </row>
    <row r="2507" spans="1:3">
      <c r="A2507" s="17" t="str">
        <f>IF(ISBLANK(Nomen.complète!H2507),"",Nomen.complète!H2507)</f>
        <v/>
      </c>
      <c r="B2507" s="130">
        <f>IF(ISBLANK(Nomen.complète!I2507),"",Nomen.complète!I2507)</f>
        <v>16173</v>
      </c>
      <c r="C2507" s="18" t="str">
        <f>IF(ISBLANK(Nomen.complète!J2507),"-",Nomen.complète!J2507)</f>
        <v>Prato (Vallemaggia)</v>
      </c>
    </row>
    <row r="2508" spans="1:3">
      <c r="A2508" s="17" t="str">
        <f>IF(ISBLANK(Nomen.complète!H2508),"",Nomen.complète!H2508)</f>
        <v/>
      </c>
      <c r="B2508" s="130">
        <f>IF(ISBLANK(Nomen.complète!I2508),"",Nomen.complète!I2508)</f>
        <v>16469</v>
      </c>
      <c r="C2508" s="18" t="str">
        <f>IF(ISBLANK(Nomen.complète!J2508),"-",Nomen.complète!J2508)</f>
        <v>Prato-Fiesso</v>
      </c>
    </row>
    <row r="2509" spans="1:3">
      <c r="A2509" s="17" t="str">
        <f>IF(ISBLANK(Nomen.complète!H2509),"",Nomen.complète!H2509)</f>
        <v/>
      </c>
      <c r="B2509" s="130">
        <f>IF(ISBLANK(Nomen.complète!I2509),"",Nomen.complète!I2509)</f>
        <v>13101</v>
      </c>
      <c r="C2509" s="18" t="str">
        <f>IF(ISBLANK(Nomen.complète!J2509),"-",Nomen.complète!J2509)</f>
        <v>Prato-Sornico</v>
      </c>
    </row>
    <row r="2510" spans="1:3">
      <c r="A2510" s="17">
        <f>IF(ISBLANK(Nomen.complète!H2510),"",Nomen.complète!H2510)</f>
        <v>2831</v>
      </c>
      <c r="B2510" s="130">
        <f>IF(ISBLANK(Nomen.complète!I2510),"",Nomen.complète!I2510)</f>
        <v>13776</v>
      </c>
      <c r="C2510" s="18" t="str">
        <f>IF(ISBLANK(Nomen.complète!J2510),"-",Nomen.complète!J2510)</f>
        <v>Pratteln</v>
      </c>
    </row>
    <row r="2511" spans="1:3">
      <c r="A2511" s="17" t="str">
        <f>IF(ISBLANK(Nomen.complète!H2511),"",Nomen.complète!H2511)</f>
        <v/>
      </c>
      <c r="B2511" s="130">
        <f>IF(ISBLANK(Nomen.complète!I2511),"",Nomen.complète!I2511)</f>
        <v>10210</v>
      </c>
      <c r="C2511" s="18" t="str">
        <f>IF(ISBLANK(Nomen.complète!J2511),"-",Nomen.complète!J2511)</f>
        <v>Pratval</v>
      </c>
    </row>
    <row r="2512" spans="1:3">
      <c r="A2512" s="17" t="str">
        <f>IF(ISBLANK(Nomen.complète!H2512),"",Nomen.complète!H2512)</f>
        <v/>
      </c>
      <c r="B2512" s="130">
        <f>IF(ISBLANK(Nomen.complète!I2512),"",Nomen.complète!I2512)</f>
        <v>13078</v>
      </c>
      <c r="C2512" s="18" t="str">
        <f>IF(ISBLANK(Nomen.complète!J2512),"-",Nomen.complète!J2512)</f>
        <v>Pregassona</v>
      </c>
    </row>
    <row r="2513" spans="1:3">
      <c r="A2513" s="17" t="str">
        <f>IF(ISBLANK(Nomen.complète!H2513),"",Nomen.complète!H2513)</f>
        <v/>
      </c>
      <c r="B2513" s="130">
        <f>IF(ISBLANK(Nomen.complète!I2513),"",Nomen.complète!I2513)</f>
        <v>16583</v>
      </c>
      <c r="C2513" s="18" t="str">
        <f>IF(ISBLANK(Nomen.complète!J2513),"-",Nomen.complète!J2513)</f>
        <v>Pregny</v>
      </c>
    </row>
    <row r="2514" spans="1:3">
      <c r="A2514" s="17">
        <f>IF(ISBLANK(Nomen.complète!H2514),"",Nomen.complète!H2514)</f>
        <v>6634</v>
      </c>
      <c r="B2514" s="130">
        <f>IF(ISBLANK(Nomen.complète!I2514),"",Nomen.complète!I2514)</f>
        <v>13110</v>
      </c>
      <c r="C2514" s="18" t="str">
        <f>IF(ISBLANK(Nomen.complète!J2514),"-",Nomen.complète!J2514)</f>
        <v>Pregny-Chambésy</v>
      </c>
    </row>
    <row r="2515" spans="1:3">
      <c r="A2515" s="17">
        <f>IF(ISBLANK(Nomen.complète!H2515),"",Nomen.complète!H2515)</f>
        <v>5759</v>
      </c>
      <c r="B2515" s="130">
        <f>IF(ISBLANK(Nomen.complète!I2515),"",Nomen.complète!I2515)</f>
        <v>14569</v>
      </c>
      <c r="C2515" s="18" t="str">
        <f>IF(ISBLANK(Nomen.complète!J2515),"-",Nomen.complète!J2515)</f>
        <v>Premier</v>
      </c>
    </row>
    <row r="2516" spans="1:3">
      <c r="A2516" s="17" t="str">
        <f>IF(ISBLANK(Nomen.complète!H2516),"",Nomen.complète!H2516)</f>
        <v/>
      </c>
      <c r="B2516" s="130">
        <f>IF(ISBLANK(Nomen.complète!I2516),"",Nomen.complète!I2516)</f>
        <v>13108</v>
      </c>
      <c r="C2516" s="18" t="str">
        <f>IF(ISBLANK(Nomen.complète!J2516),"-",Nomen.complète!J2516)</f>
        <v>Preonzo</v>
      </c>
    </row>
    <row r="2517" spans="1:3">
      <c r="A2517" s="17">
        <f>IF(ISBLANK(Nomen.complète!H2517),"",Nomen.complète!H2517)</f>
        <v>6635</v>
      </c>
      <c r="B2517" s="130">
        <f>IF(ISBLANK(Nomen.complète!I2517),"",Nomen.complète!I2517)</f>
        <v>13107</v>
      </c>
      <c r="C2517" s="18" t="str">
        <f>IF(ISBLANK(Nomen.complète!J2517),"-",Nomen.complète!J2517)</f>
        <v>Presinge</v>
      </c>
    </row>
    <row r="2518" spans="1:3">
      <c r="A2518" s="17">
        <f>IF(ISBLANK(Nomen.complète!H2518),"",Nomen.complète!H2518)</f>
        <v>2237</v>
      </c>
      <c r="B2518" s="130">
        <f>IF(ISBLANK(Nomen.complète!I2518),"",Nomen.complète!I2518)</f>
        <v>16133</v>
      </c>
      <c r="C2518" s="18" t="str">
        <f>IF(ISBLANK(Nomen.complète!J2518),"-",Nomen.complète!J2518)</f>
        <v>Prez</v>
      </c>
    </row>
    <row r="2519" spans="1:3">
      <c r="A2519" s="17" t="str">
        <f>IF(ISBLANK(Nomen.complète!H2519),"",Nomen.complète!H2519)</f>
        <v/>
      </c>
      <c r="B2519" s="130">
        <f>IF(ISBLANK(Nomen.complète!I2519),"",Nomen.complète!I2519)</f>
        <v>13103</v>
      </c>
      <c r="C2519" s="18" t="str">
        <f>IF(ISBLANK(Nomen.complète!J2519),"-",Nomen.complète!J2519)</f>
        <v>Prez-vers-Noréaz</v>
      </c>
    </row>
    <row r="2520" spans="1:3">
      <c r="A2520" s="17" t="str">
        <f>IF(ISBLANK(Nomen.complète!H2520),"",Nomen.complète!H2520)</f>
        <v/>
      </c>
      <c r="B2520" s="130">
        <f>IF(ISBLANK(Nomen.complète!I2520),"",Nomen.complète!I2520)</f>
        <v>13102</v>
      </c>
      <c r="C2520" s="18" t="str">
        <f>IF(ISBLANK(Nomen.complète!J2520),"-",Nomen.complète!J2520)</f>
        <v>Prez-vers-Siviriez</v>
      </c>
    </row>
    <row r="2521" spans="1:3">
      <c r="A2521" s="17">
        <f>IF(ISBLANK(Nomen.complète!H2521),"",Nomen.complète!H2521)</f>
        <v>5589</v>
      </c>
      <c r="B2521" s="130">
        <f>IF(ISBLANK(Nomen.complète!I2521),"",Nomen.complète!I2521)</f>
        <v>14575</v>
      </c>
      <c r="C2521" s="18" t="str">
        <f>IF(ISBLANK(Nomen.complète!J2521),"-",Nomen.complète!J2521)</f>
        <v>Prilly</v>
      </c>
    </row>
    <row r="2522" spans="1:3">
      <c r="A2522" s="17" t="str">
        <f>IF(ISBLANK(Nomen.complète!H2522),"",Nomen.complète!H2522)</f>
        <v/>
      </c>
      <c r="B2522" s="130">
        <f>IF(ISBLANK(Nomen.complète!I2522),"",Nomen.complète!I2522)</f>
        <v>13100</v>
      </c>
      <c r="C2522" s="18" t="str">
        <f>IF(ISBLANK(Nomen.complète!J2522),"-",Nomen.complète!J2522)</f>
        <v>Progens</v>
      </c>
    </row>
    <row r="2523" spans="1:3">
      <c r="A2523" s="17" t="str">
        <f>IF(ISBLANK(Nomen.complète!H2523),"",Nomen.complète!H2523)</f>
        <v/>
      </c>
      <c r="B2523" s="130">
        <f>IF(ISBLANK(Nomen.complète!I2523),"",Nomen.complète!I2523)</f>
        <v>13112</v>
      </c>
      <c r="C2523" s="18" t="str">
        <f>IF(ISBLANK(Nomen.complète!J2523),"-",Nomen.complète!J2523)</f>
        <v>Promasens</v>
      </c>
    </row>
    <row r="2524" spans="1:3">
      <c r="A2524" s="17">
        <f>IF(ISBLANK(Nomen.complète!H2524),"",Nomen.complète!H2524)</f>
        <v>5566</v>
      </c>
      <c r="B2524" s="130">
        <f>IF(ISBLANK(Nomen.complète!I2524),"",Nomen.complète!I2524)</f>
        <v>14572</v>
      </c>
      <c r="C2524" s="18" t="str">
        <f>IF(ISBLANK(Nomen.complète!J2524),"-",Nomen.complète!J2524)</f>
        <v>Provence</v>
      </c>
    </row>
    <row r="2525" spans="1:3">
      <c r="A2525" s="17" t="str">
        <f>IF(ISBLANK(Nomen.complète!H2525),"",Nomen.complète!H2525)</f>
        <v/>
      </c>
      <c r="B2525" s="130">
        <f>IF(ISBLANK(Nomen.complète!I2525),"",Nomen.complète!I2525)</f>
        <v>13097</v>
      </c>
      <c r="C2525" s="18" t="str">
        <f>IF(ISBLANK(Nomen.complète!J2525),"-",Nomen.complète!J2525)</f>
        <v>Prugiasco</v>
      </c>
    </row>
    <row r="2526" spans="1:3">
      <c r="A2526" s="17" t="str">
        <f>IF(ISBLANK(Nomen.complète!H2526),"",Nomen.complète!H2526)</f>
        <v/>
      </c>
      <c r="B2526" s="130">
        <f>IF(ISBLANK(Nomen.complète!I2526),"",Nomen.complète!I2526)</f>
        <v>16497</v>
      </c>
      <c r="C2526" s="18" t="str">
        <f>IF(ISBLANK(Nomen.complète!J2526),"-",Nomen.complète!J2526)</f>
        <v>Präsanz</v>
      </c>
    </row>
    <row r="2527" spans="1:3">
      <c r="A2527" s="17" t="str">
        <f>IF(ISBLANK(Nomen.complète!H2527),"",Nomen.complète!H2527)</f>
        <v/>
      </c>
      <c r="B2527" s="130">
        <f>IF(ISBLANK(Nomen.complète!I2527),"",Nomen.complète!I2527)</f>
        <v>10196</v>
      </c>
      <c r="C2527" s="18" t="str">
        <f>IF(ISBLANK(Nomen.complète!J2527),"-",Nomen.complète!J2527)</f>
        <v>Präz</v>
      </c>
    </row>
    <row r="2528" spans="1:3">
      <c r="A2528" s="17">
        <f>IF(ISBLANK(Nomen.complète!H2528),"",Nomen.complète!H2528)</f>
        <v>5643</v>
      </c>
      <c r="B2528" s="130">
        <f>IF(ISBLANK(Nomen.complète!I2528),"",Nomen.complète!I2528)</f>
        <v>14570</v>
      </c>
      <c r="C2528" s="18" t="str">
        <f>IF(ISBLANK(Nomen.complète!J2528),"-",Nomen.complète!J2528)</f>
        <v>Préverenges</v>
      </c>
    </row>
    <row r="2529" spans="1:3">
      <c r="A2529" s="17">
        <f>IF(ISBLANK(Nomen.complète!H2529),"",Nomen.complète!H2529)</f>
        <v>2038</v>
      </c>
      <c r="B2529" s="130">
        <f>IF(ISBLANK(Nomen.complète!I2529),"",Nomen.complète!I2529)</f>
        <v>13105</v>
      </c>
      <c r="C2529" s="18" t="str">
        <f>IF(ISBLANK(Nomen.complète!J2529),"-",Nomen.complète!J2529)</f>
        <v>Prévondavaux</v>
      </c>
    </row>
    <row r="2530" spans="1:3">
      <c r="A2530" s="17">
        <f>IF(ISBLANK(Nomen.complète!H2530),"",Nomen.complète!H2530)</f>
        <v>5683</v>
      </c>
      <c r="B2530" s="130">
        <f>IF(ISBLANK(Nomen.complète!I2530),"",Nomen.complète!I2530)</f>
        <v>14571</v>
      </c>
      <c r="C2530" s="18" t="str">
        <f>IF(ISBLANK(Nomen.complète!J2530),"-",Nomen.complète!J2530)</f>
        <v>Prévonloup</v>
      </c>
    </row>
    <row r="2531" spans="1:3">
      <c r="A2531" s="17" t="str">
        <f>IF(ISBLANK(Nomen.complète!H2531),"",Nomen.complète!H2531)</f>
        <v/>
      </c>
      <c r="B2531" s="130">
        <f>IF(ISBLANK(Nomen.complète!I2531),"",Nomen.complète!I2531)</f>
        <v>10605</v>
      </c>
      <c r="C2531" s="18" t="str">
        <f>IF(ISBLANK(Nomen.complète!J2531),"-",Nomen.complète!J2531)</f>
        <v>Prêles</v>
      </c>
    </row>
    <row r="2532" spans="1:3">
      <c r="A2532" s="17">
        <f>IF(ISBLANK(Nomen.complète!H2532),"",Nomen.complète!H2532)</f>
        <v>5607</v>
      </c>
      <c r="B2532" s="130">
        <f>IF(ISBLANK(Nomen.complète!I2532),"",Nomen.complète!I2532)</f>
        <v>14573</v>
      </c>
      <c r="C2532" s="18" t="str">
        <f>IF(ISBLANK(Nomen.complète!J2532),"-",Nomen.complète!J2532)</f>
        <v>Puidoux</v>
      </c>
    </row>
    <row r="2533" spans="1:3">
      <c r="A2533" s="17">
        <f>IF(ISBLANK(Nomen.complète!H2533),"",Nomen.complète!H2533)</f>
        <v>5590</v>
      </c>
      <c r="B2533" s="130">
        <f>IF(ISBLANK(Nomen.complète!I2533),"",Nomen.complète!I2533)</f>
        <v>14574</v>
      </c>
      <c r="C2533" s="18" t="str">
        <f>IF(ISBLANK(Nomen.complète!J2533),"-",Nomen.complète!J2533)</f>
        <v>Pully</v>
      </c>
    </row>
    <row r="2534" spans="1:3">
      <c r="A2534" s="17">
        <f>IF(ISBLANK(Nomen.complète!H2534),"",Nomen.complète!H2534)</f>
        <v>6636</v>
      </c>
      <c r="B2534" s="130">
        <f>IF(ISBLANK(Nomen.complète!I2534),"",Nomen.complète!I2534)</f>
        <v>13094</v>
      </c>
      <c r="C2534" s="18" t="str">
        <f>IF(ISBLANK(Nomen.complète!J2534),"-",Nomen.complète!J2534)</f>
        <v>Puplinge</v>
      </c>
    </row>
    <row r="2535" spans="1:3">
      <c r="A2535" s="17">
        <f>IF(ISBLANK(Nomen.complète!H2535),"",Nomen.complète!H2535)</f>
        <v>5216</v>
      </c>
      <c r="B2535" s="130">
        <f>IF(ISBLANK(Nomen.complète!I2535),"",Nomen.complète!I2535)</f>
        <v>13093</v>
      </c>
      <c r="C2535" s="18" t="str">
        <f>IF(ISBLANK(Nomen.complète!J2535),"-",Nomen.complète!J2535)</f>
        <v>Pura</v>
      </c>
    </row>
    <row r="2536" spans="1:3">
      <c r="A2536" s="17" t="str">
        <f>IF(ISBLANK(Nomen.complète!H2536),"",Nomen.complète!H2536)</f>
        <v/>
      </c>
      <c r="B2536" s="130">
        <f>IF(ISBLANK(Nomen.complète!I2536),"",Nomen.complète!I2536)</f>
        <v>16209</v>
      </c>
      <c r="C2536" s="18" t="str">
        <f>IF(ISBLANK(Nomen.complète!J2536),"-",Nomen.complète!J2536)</f>
        <v>Putz</v>
      </c>
    </row>
    <row r="2537" spans="1:3">
      <c r="A2537" s="17" t="str">
        <f>IF(ISBLANK(Nomen.complète!H2537),"",Nomen.complète!H2537)</f>
        <v/>
      </c>
      <c r="B2537" s="130">
        <f>IF(ISBLANK(Nomen.complète!I2537),"",Nomen.complète!I2537)</f>
        <v>13152</v>
      </c>
      <c r="C2537" s="18" t="str">
        <f>IF(ISBLANK(Nomen.complète!J2537),"-",Nomen.complète!J2537)</f>
        <v>Péry</v>
      </c>
    </row>
    <row r="2538" spans="1:3">
      <c r="A2538" s="17">
        <f>IF(ISBLANK(Nomen.complète!H2538),"",Nomen.complète!H2538)</f>
        <v>450</v>
      </c>
      <c r="B2538" s="130">
        <f>IF(ISBLANK(Nomen.complète!I2538),"",Nomen.complète!I2538)</f>
        <v>15658</v>
      </c>
      <c r="C2538" s="18" t="str">
        <f>IF(ISBLANK(Nomen.complète!J2538),"-",Nomen.complète!J2538)</f>
        <v>Péry-La Heutte</v>
      </c>
    </row>
    <row r="2539" spans="1:3">
      <c r="A2539" s="17">
        <f>IF(ISBLANK(Nomen.complète!H2539),"",Nomen.complète!H2539)</f>
        <v>3295</v>
      </c>
      <c r="B2539" s="130">
        <f>IF(ISBLANK(Nomen.complète!I2539),"",Nomen.complète!I2539)</f>
        <v>14415</v>
      </c>
      <c r="C2539" s="18" t="str">
        <f>IF(ISBLANK(Nomen.complète!J2539),"-",Nomen.complète!J2539)</f>
        <v>Quarten</v>
      </c>
    </row>
    <row r="2540" spans="1:3">
      <c r="A2540" s="17">
        <f>IF(ISBLANK(Nomen.complète!H2540),"",Nomen.complète!H2540)</f>
        <v>5079</v>
      </c>
      <c r="B2540" s="130">
        <f>IF(ISBLANK(Nomen.complète!I2540),"",Nomen.complète!I2540)</f>
        <v>16665</v>
      </c>
      <c r="C2540" s="18" t="str">
        <f>IF(ISBLANK(Nomen.complète!J2540),"-",Nomen.complète!J2540)</f>
        <v>Quinto</v>
      </c>
    </row>
    <row r="2541" spans="1:3">
      <c r="A2541" s="17" t="str">
        <f>IF(ISBLANK(Nomen.complète!H2541),"",Nomen.complète!H2541)</f>
        <v/>
      </c>
      <c r="B2541" s="130">
        <f>IF(ISBLANK(Nomen.complète!I2541),"",Nomen.complète!I2541)</f>
        <v>16351</v>
      </c>
      <c r="C2541" s="18" t="str">
        <f>IF(ISBLANK(Nomen.complète!J2541),"-",Nomen.complète!J2541)</f>
        <v>Raat-Schüpfheim</v>
      </c>
    </row>
    <row r="2542" spans="1:3">
      <c r="A2542" s="17">
        <f>IF(ISBLANK(Nomen.complète!H2542),"",Nomen.complète!H2542)</f>
        <v>309</v>
      </c>
      <c r="B2542" s="130">
        <f>IF(ISBLANK(Nomen.complète!I2542),"",Nomen.complète!I2542)</f>
        <v>15003</v>
      </c>
      <c r="C2542" s="18" t="str">
        <f>IF(ISBLANK(Nomen.complète!J2542),"-",Nomen.complète!J2542)</f>
        <v>Radelfingen</v>
      </c>
    </row>
    <row r="2543" spans="1:3">
      <c r="A2543" s="17">
        <f>IF(ISBLANK(Nomen.complète!H2543),"",Nomen.complète!H2543)</f>
        <v>67</v>
      </c>
      <c r="B2543" s="130">
        <f>IF(ISBLANK(Nomen.complète!I2543),"",Nomen.complète!I2543)</f>
        <v>13090</v>
      </c>
      <c r="C2543" s="18" t="str">
        <f>IF(ISBLANK(Nomen.complète!J2543),"-",Nomen.complète!J2543)</f>
        <v>Rafz</v>
      </c>
    </row>
    <row r="2544" spans="1:3">
      <c r="A2544" s="17" t="str">
        <f>IF(ISBLANK(Nomen.complète!H2544),"",Nomen.complète!H2544)</f>
        <v/>
      </c>
      <c r="B2544" s="130">
        <f>IF(ISBLANK(Nomen.complète!I2544),"",Nomen.complète!I2544)</f>
        <v>16465</v>
      </c>
      <c r="C2544" s="18" t="str">
        <f>IF(ISBLANK(Nomen.complète!J2544),"-",Nomen.complète!J2544)</f>
        <v>Ragaz</v>
      </c>
    </row>
    <row r="2545" spans="1:3">
      <c r="A2545" s="17">
        <f>IF(ISBLANK(Nomen.complète!H2545),"",Nomen.complète!H2545)</f>
        <v>1037</v>
      </c>
      <c r="B2545" s="130">
        <f>IF(ISBLANK(Nomen.complète!I2545),"",Nomen.complète!I2545)</f>
        <v>15590</v>
      </c>
      <c r="C2545" s="18" t="str">
        <f>IF(ISBLANK(Nomen.complète!J2545),"-",Nomen.complète!J2545)</f>
        <v>Rain</v>
      </c>
    </row>
    <row r="2546" spans="1:3">
      <c r="A2546" s="17">
        <f>IF(ISBLANK(Nomen.complète!H2546),"",Nomen.complète!H2546)</f>
        <v>2832</v>
      </c>
      <c r="B2546" s="130">
        <f>IF(ISBLANK(Nomen.complète!I2546),"",Nomen.complète!I2546)</f>
        <v>13777</v>
      </c>
      <c r="C2546" s="18" t="str">
        <f>IF(ISBLANK(Nomen.complète!J2546),"-",Nomen.complète!J2546)</f>
        <v>Ramlinsburg</v>
      </c>
    </row>
    <row r="2547" spans="1:3">
      <c r="A2547" s="17" t="str">
        <f>IF(ISBLANK(Nomen.complète!H2547),"",Nomen.complète!H2547)</f>
        <v/>
      </c>
      <c r="B2547" s="130">
        <f>IF(ISBLANK(Nomen.complète!I2547),"",Nomen.complète!I2547)</f>
        <v>10143</v>
      </c>
      <c r="C2547" s="18" t="str">
        <f>IF(ISBLANK(Nomen.complète!J2547),"-",Nomen.complète!J2547)</f>
        <v>Ramosch</v>
      </c>
    </row>
    <row r="2548" spans="1:3">
      <c r="A2548" s="17">
        <f>IF(ISBLANK(Nomen.complète!H2548),"",Nomen.complète!H2548)</f>
        <v>2963</v>
      </c>
      <c r="B2548" s="130">
        <f>IF(ISBLANK(Nomen.complète!I2548),"",Nomen.complète!I2548)</f>
        <v>13170</v>
      </c>
      <c r="C2548" s="18" t="str">
        <f>IF(ISBLANK(Nomen.complète!J2548),"-",Nomen.complète!J2548)</f>
        <v>Ramsen</v>
      </c>
    </row>
    <row r="2549" spans="1:3">
      <c r="A2549" s="17" t="str">
        <f>IF(ISBLANK(Nomen.complète!H2549),"",Nomen.complète!H2549)</f>
        <v/>
      </c>
      <c r="B2549" s="130">
        <f>IF(ISBLANK(Nomen.complète!I2549),"",Nomen.complète!I2549)</f>
        <v>13173</v>
      </c>
      <c r="C2549" s="18" t="str">
        <f>IF(ISBLANK(Nomen.complète!J2549),"-",Nomen.complète!J2549)</f>
        <v>Rancate</v>
      </c>
    </row>
    <row r="2550" spans="1:3">
      <c r="A2550" s="17">
        <f>IF(ISBLANK(Nomen.complète!H2550),"",Nomen.complète!H2550)</f>
        <v>5760</v>
      </c>
      <c r="B2550" s="130">
        <f>IF(ISBLANK(Nomen.complète!I2550),"",Nomen.complète!I2550)</f>
        <v>14553</v>
      </c>
      <c r="C2550" s="18" t="str">
        <f>IF(ISBLANK(Nomen.complète!J2550),"-",Nomen.complète!J2550)</f>
        <v>Rances</v>
      </c>
    </row>
    <row r="2551" spans="1:3">
      <c r="A2551" s="17">
        <f>IF(ISBLANK(Nomen.complète!H2551),"",Nomen.complète!H2551)</f>
        <v>6287</v>
      </c>
      <c r="B2551" s="130">
        <f>IF(ISBLANK(Nomen.complète!I2551),"",Nomen.complète!I2551)</f>
        <v>13180</v>
      </c>
      <c r="C2551" s="18" t="str">
        <f>IF(ISBLANK(Nomen.complète!J2551),"-",Nomen.complète!J2551)</f>
        <v>Randa</v>
      </c>
    </row>
    <row r="2552" spans="1:3">
      <c r="A2552" s="17" t="str">
        <f>IF(ISBLANK(Nomen.complète!H2552),"",Nomen.complète!H2552)</f>
        <v/>
      </c>
      <c r="B2552" s="130">
        <f>IF(ISBLANK(Nomen.complète!I2552),"",Nomen.complète!I2552)</f>
        <v>13179</v>
      </c>
      <c r="C2552" s="18" t="str">
        <f>IF(ISBLANK(Nomen.complète!J2552),"-",Nomen.complète!J2552)</f>
        <v>Randogne</v>
      </c>
    </row>
    <row r="2553" spans="1:3">
      <c r="A2553" s="17">
        <f>IF(ISBLANK(Nomen.complète!H2553),"",Nomen.complète!H2553)</f>
        <v>4846</v>
      </c>
      <c r="B2553" s="130">
        <f>IF(ISBLANK(Nomen.complète!I2553),"",Nomen.complète!I2553)</f>
        <v>15414</v>
      </c>
      <c r="C2553" s="18" t="str">
        <f>IF(ISBLANK(Nomen.complète!J2553),"-",Nomen.complète!J2553)</f>
        <v>Raperswilen</v>
      </c>
    </row>
    <row r="2554" spans="1:3">
      <c r="A2554" s="17">
        <f>IF(ISBLANK(Nomen.complète!H2554),"",Nomen.complète!H2554)</f>
        <v>310</v>
      </c>
      <c r="B2554" s="130">
        <f>IF(ISBLANK(Nomen.complète!I2554),"",Nomen.complète!I2554)</f>
        <v>15672</v>
      </c>
      <c r="C2554" s="18" t="str">
        <f>IF(ISBLANK(Nomen.complète!J2554),"-",Nomen.complète!J2554)</f>
        <v>Rapperswil (BE)</v>
      </c>
    </row>
    <row r="2555" spans="1:3">
      <c r="A2555" s="17" t="str">
        <f>IF(ISBLANK(Nomen.complète!H2555),"",Nomen.complète!H2555)</f>
        <v/>
      </c>
      <c r="B2555" s="130">
        <f>IF(ISBLANK(Nomen.complète!I2555),"",Nomen.complète!I2555)</f>
        <v>10112</v>
      </c>
      <c r="C2555" s="18" t="str">
        <f>IF(ISBLANK(Nomen.complète!J2555),"-",Nomen.complète!J2555)</f>
        <v>Rapperswil (SG)</v>
      </c>
    </row>
    <row r="2556" spans="1:3">
      <c r="A2556" s="17">
        <f>IF(ISBLANK(Nomen.complète!H2556),"",Nomen.complète!H2556)</f>
        <v>3340</v>
      </c>
      <c r="B2556" s="130">
        <f>IF(ISBLANK(Nomen.complète!I2556),"",Nomen.complète!I2556)</f>
        <v>14925</v>
      </c>
      <c r="C2556" s="18" t="str">
        <f>IF(ISBLANK(Nomen.complète!J2556),"-",Nomen.complète!J2556)</f>
        <v>Rapperswil-Jona</v>
      </c>
    </row>
    <row r="2557" spans="1:3">
      <c r="A2557" s="17">
        <f>IF(ISBLANK(Nomen.complète!H2557),"",Nomen.complète!H2557)</f>
        <v>6199</v>
      </c>
      <c r="B2557" s="130">
        <f>IF(ISBLANK(Nomen.complète!I2557),"",Nomen.complète!I2557)</f>
        <v>13162</v>
      </c>
      <c r="C2557" s="18" t="str">
        <f>IF(ISBLANK(Nomen.complète!J2557),"-",Nomen.complète!J2557)</f>
        <v>Raron</v>
      </c>
    </row>
    <row r="2558" spans="1:3">
      <c r="A2558" s="17" t="str">
        <f>IF(ISBLANK(Nomen.complète!H2558),"",Nomen.complète!H2558)</f>
        <v/>
      </c>
      <c r="B2558" s="130">
        <f>IF(ISBLANK(Nomen.complète!I2558),"",Nomen.complète!I2558)</f>
        <v>11212</v>
      </c>
      <c r="C2558" s="18" t="str">
        <f>IF(ISBLANK(Nomen.complète!J2558),"-",Nomen.complète!J2558)</f>
        <v>Rasa</v>
      </c>
    </row>
    <row r="2559" spans="1:3">
      <c r="A2559" s="17" t="str">
        <f>IF(ISBLANK(Nomen.complète!H2559),"",Nomen.complète!H2559)</f>
        <v/>
      </c>
      <c r="B2559" s="130">
        <f>IF(ISBLANK(Nomen.complète!I2559),"",Nomen.complète!I2559)</f>
        <v>16354</v>
      </c>
      <c r="C2559" s="18" t="str">
        <f>IF(ISBLANK(Nomen.complète!J2559),"-",Nomen.complète!J2559)</f>
        <v>Ravecchia</v>
      </c>
    </row>
    <row r="2560" spans="1:3">
      <c r="A2560" s="17">
        <f>IF(ISBLANK(Nomen.complète!H2560),"",Nomen.complète!H2560)</f>
        <v>1212</v>
      </c>
      <c r="B2560" s="130">
        <f>IF(ISBLANK(Nomen.complète!I2560),"",Nomen.complète!I2560)</f>
        <v>13165</v>
      </c>
      <c r="C2560" s="18" t="str">
        <f>IF(ISBLANK(Nomen.complète!J2560),"-",Nomen.complète!J2560)</f>
        <v>Realp</v>
      </c>
    </row>
    <row r="2561" spans="1:3">
      <c r="A2561" s="17" t="str">
        <f>IF(ISBLANK(Nomen.complète!H2561),"",Nomen.complète!H2561)</f>
        <v/>
      </c>
      <c r="B2561" s="130">
        <f>IF(ISBLANK(Nomen.complète!I2561),"",Nomen.complète!I2561)</f>
        <v>16496</v>
      </c>
      <c r="C2561" s="18" t="str">
        <f>IF(ISBLANK(Nomen.complète!J2561),"-",Nomen.complète!J2561)</f>
        <v>Reams</v>
      </c>
    </row>
    <row r="2562" spans="1:3">
      <c r="A2562" s="17" t="str">
        <f>IF(ISBLANK(Nomen.complète!H2562),"",Nomen.complète!H2562)</f>
        <v/>
      </c>
      <c r="B2562" s="130">
        <f>IF(ISBLANK(Nomen.complète!I2562),"",Nomen.complète!I2562)</f>
        <v>11001</v>
      </c>
      <c r="C2562" s="18" t="str">
        <f>IF(ISBLANK(Nomen.complète!J2562),"-",Nomen.complète!J2562)</f>
        <v>Rebeuvelier</v>
      </c>
    </row>
    <row r="2563" spans="1:3">
      <c r="A2563" s="17">
        <f>IF(ISBLANK(Nomen.complète!H2563),"",Nomen.complète!H2563)</f>
        <v>3255</v>
      </c>
      <c r="B2563" s="130">
        <f>IF(ISBLANK(Nomen.complète!I2563),"",Nomen.complète!I2563)</f>
        <v>14403</v>
      </c>
      <c r="C2563" s="18" t="str">
        <f>IF(ISBLANK(Nomen.complète!J2563),"-",Nomen.complète!J2563)</f>
        <v>Rebstein</v>
      </c>
    </row>
    <row r="2564" spans="1:3">
      <c r="A2564" s="17">
        <f>IF(ISBLANK(Nomen.complète!H2564),"",Nomen.complète!H2564)</f>
        <v>715</v>
      </c>
      <c r="B2564" s="130">
        <f>IF(ISBLANK(Nomen.complète!I2564),"",Nomen.complète!I2564)</f>
        <v>15231</v>
      </c>
      <c r="C2564" s="18" t="str">
        <f>IF(ISBLANK(Nomen.complète!J2564),"-",Nomen.complète!J2564)</f>
        <v>Rebévelier</v>
      </c>
    </row>
    <row r="2565" spans="1:3">
      <c r="A2565" s="17">
        <f>IF(ISBLANK(Nomen.complète!H2565),"",Nomen.complète!H2565)</f>
        <v>2530</v>
      </c>
      <c r="B2565" s="130">
        <f>IF(ISBLANK(Nomen.complète!I2565),"",Nomen.complète!I2565)</f>
        <v>13739</v>
      </c>
      <c r="C2565" s="18" t="str">
        <f>IF(ISBLANK(Nomen.complète!J2565),"-",Nomen.complète!J2565)</f>
        <v>Recherswil</v>
      </c>
    </row>
    <row r="2566" spans="1:3">
      <c r="A2566" s="17">
        <f>IF(ISBLANK(Nomen.complète!H2566),"",Nomen.complète!H2566)</f>
        <v>2301</v>
      </c>
      <c r="B2566" s="130">
        <f>IF(ISBLANK(Nomen.complète!I2566),"",Nomen.complète!I2566)</f>
        <v>13175</v>
      </c>
      <c r="C2566" s="18" t="str">
        <f>IF(ISBLANK(Nomen.complète!J2566),"-",Nomen.complète!J2566)</f>
        <v>Rechthalten</v>
      </c>
    </row>
    <row r="2567" spans="1:3">
      <c r="A2567" s="17" t="str">
        <f>IF(ISBLANK(Nomen.complète!H2567),"",Nomen.complète!H2567)</f>
        <v/>
      </c>
      <c r="B2567" s="130">
        <f>IF(ISBLANK(Nomen.complète!I2567),"",Nomen.complète!I2567)</f>
        <v>13167</v>
      </c>
      <c r="C2567" s="18" t="str">
        <f>IF(ISBLANK(Nomen.complète!J2567),"-",Nomen.complète!J2567)</f>
        <v>Reckingen (VS)</v>
      </c>
    </row>
    <row r="2568" spans="1:3">
      <c r="A2568" s="17" t="str">
        <f>IF(ISBLANK(Nomen.complète!H2568),"",Nomen.complète!H2568)</f>
        <v/>
      </c>
      <c r="B2568" s="130">
        <f>IF(ISBLANK(Nomen.complète!I2568),"",Nomen.complète!I2568)</f>
        <v>14503</v>
      </c>
      <c r="C2568" s="18" t="str">
        <f>IF(ISBLANK(Nomen.complète!J2568),"-",Nomen.complète!J2568)</f>
        <v>Reckingen-Gluringen</v>
      </c>
    </row>
    <row r="2569" spans="1:3">
      <c r="A2569" s="17">
        <f>IF(ISBLANK(Nomen.complète!H2569),"",Nomen.complète!H2569)</f>
        <v>703</v>
      </c>
      <c r="B2569" s="130">
        <f>IF(ISBLANK(Nomen.complète!I2569),"",Nomen.complète!I2569)</f>
        <v>15221</v>
      </c>
      <c r="C2569" s="18" t="str">
        <f>IF(ISBLANK(Nomen.complète!J2569),"-",Nomen.complète!J2569)</f>
        <v>Reconvilier</v>
      </c>
    </row>
    <row r="2570" spans="1:3">
      <c r="A2570" s="17">
        <f>IF(ISBLANK(Nomen.complète!H2570),"",Nomen.complète!H2570)</f>
        <v>95</v>
      </c>
      <c r="B2570" s="130">
        <f>IF(ISBLANK(Nomen.complète!I2570),"",Nomen.complète!I2570)</f>
        <v>13166</v>
      </c>
      <c r="C2570" s="18" t="str">
        <f>IF(ISBLANK(Nomen.complète!J2570),"-",Nomen.complète!J2570)</f>
        <v>Regensberg</v>
      </c>
    </row>
    <row r="2571" spans="1:3">
      <c r="A2571" s="17">
        <f>IF(ISBLANK(Nomen.complète!H2571),"",Nomen.complète!H2571)</f>
        <v>96</v>
      </c>
      <c r="B2571" s="130">
        <f>IF(ISBLANK(Nomen.complète!I2571),"",Nomen.complète!I2571)</f>
        <v>13168</v>
      </c>
      <c r="C2571" s="18" t="str">
        <f>IF(ISBLANK(Nomen.complète!J2571),"-",Nomen.complète!J2571)</f>
        <v>Regensdorf</v>
      </c>
    </row>
    <row r="2572" spans="1:3">
      <c r="A2572" s="17">
        <f>IF(ISBLANK(Nomen.complète!H2572),"",Nomen.complète!H2572)</f>
        <v>3034</v>
      </c>
      <c r="B2572" s="130">
        <f>IF(ISBLANK(Nomen.complète!I2572),"",Nomen.complète!I2572)</f>
        <v>13169</v>
      </c>
      <c r="C2572" s="18" t="str">
        <f>IF(ISBLANK(Nomen.complète!J2572),"-",Nomen.complète!J2572)</f>
        <v>Rehetobel</v>
      </c>
    </row>
    <row r="2573" spans="1:3">
      <c r="A2573" s="17" t="str">
        <f>IF(ISBLANK(Nomen.complète!H2573),"",Nomen.complète!H2573)</f>
        <v/>
      </c>
      <c r="B2573" s="130">
        <f>IF(ISBLANK(Nomen.complète!I2573),"",Nomen.complète!I2573)</f>
        <v>16366</v>
      </c>
      <c r="C2573" s="18" t="str">
        <f>IF(ISBLANK(Nomen.complète!J2573),"-",Nomen.complète!J2573)</f>
        <v>Reiben</v>
      </c>
    </row>
    <row r="2574" spans="1:3">
      <c r="A2574" s="17" t="str">
        <f>IF(ISBLANK(Nomen.complète!H2574),"",Nomen.complète!H2574)</f>
        <v/>
      </c>
      <c r="B2574" s="130">
        <f>IF(ISBLANK(Nomen.complète!I2574),"",Nomen.complète!I2574)</f>
        <v>16578</v>
      </c>
      <c r="C2574" s="18" t="str">
        <f>IF(ISBLANK(Nomen.complète!J2574),"-",Nomen.complète!J2574)</f>
        <v>Reichenbach bei Frutigen</v>
      </c>
    </row>
    <row r="2575" spans="1:3">
      <c r="A2575" s="17">
        <f>IF(ISBLANK(Nomen.complète!H2575),"",Nomen.complète!H2575)</f>
        <v>567</v>
      </c>
      <c r="B2575" s="130">
        <f>IF(ISBLANK(Nomen.complète!I2575),"",Nomen.complète!I2575)</f>
        <v>15143</v>
      </c>
      <c r="C2575" s="18" t="str">
        <f>IF(ISBLANK(Nomen.complète!J2575),"-",Nomen.complète!J2575)</f>
        <v>Reichenbach im Kandertal</v>
      </c>
    </row>
    <row r="2576" spans="1:3">
      <c r="A2576" s="17">
        <f>IF(ISBLANK(Nomen.complète!H2576),"",Nomen.complète!H2576)</f>
        <v>1345</v>
      </c>
      <c r="B2576" s="130">
        <f>IF(ISBLANK(Nomen.complète!I2576),"",Nomen.complète!I2576)</f>
        <v>13181</v>
      </c>
      <c r="C2576" s="18" t="str">
        <f>IF(ISBLANK(Nomen.complète!J2576),"-",Nomen.complète!J2576)</f>
        <v>Reichenburg</v>
      </c>
    </row>
    <row r="2577" spans="1:3">
      <c r="A2577" s="17">
        <f>IF(ISBLANK(Nomen.complète!H2577),"",Nomen.complète!H2577)</f>
        <v>1140</v>
      </c>
      <c r="B2577" s="130">
        <f>IF(ISBLANK(Nomen.complète!I2577),"",Nomen.complète!I2577)</f>
        <v>15596</v>
      </c>
      <c r="C2577" s="18" t="str">
        <f>IF(ISBLANK(Nomen.complète!J2577),"-",Nomen.complète!J2577)</f>
        <v>Reiden</v>
      </c>
    </row>
    <row r="2578" spans="1:3">
      <c r="A2578" s="17">
        <f>IF(ISBLANK(Nomen.complète!H2578),"",Nomen.complète!H2578)</f>
        <v>2893</v>
      </c>
      <c r="B2578" s="130">
        <f>IF(ISBLANK(Nomen.complète!I2578),"",Nomen.complète!I2578)</f>
        <v>13821</v>
      </c>
      <c r="C2578" s="18" t="str">
        <f>IF(ISBLANK(Nomen.complète!J2578),"-",Nomen.complète!J2578)</f>
        <v>Reigoldswil</v>
      </c>
    </row>
    <row r="2579" spans="1:3">
      <c r="A2579" s="17" t="str">
        <f>IF(ISBLANK(Nomen.complète!H2579),"",Nomen.complète!H2579)</f>
        <v/>
      </c>
      <c r="B2579" s="130">
        <f>IF(ISBLANK(Nomen.complète!I2579),"",Nomen.complète!I2579)</f>
        <v>16302</v>
      </c>
      <c r="C2579" s="18" t="str">
        <f>IF(ISBLANK(Nomen.complète!J2579),"-",Nomen.complète!J2579)</f>
        <v>Rein</v>
      </c>
    </row>
    <row r="2580" spans="1:3">
      <c r="A2580" s="17">
        <f>IF(ISBLANK(Nomen.complète!H2580),"",Nomen.complète!H2580)</f>
        <v>4141</v>
      </c>
      <c r="B2580" s="130">
        <f>IF(ISBLANK(Nomen.complète!I2580),"",Nomen.complète!I2580)</f>
        <v>13174</v>
      </c>
      <c r="C2580" s="18" t="str">
        <f>IF(ISBLANK(Nomen.complète!J2580),"-",Nomen.complète!J2580)</f>
        <v>Reinach (AG)</v>
      </c>
    </row>
    <row r="2581" spans="1:3">
      <c r="A2581" s="17">
        <f>IF(ISBLANK(Nomen.complète!H2581),"",Nomen.complète!H2581)</f>
        <v>2773</v>
      </c>
      <c r="B2581" s="130">
        <f>IF(ISBLANK(Nomen.complète!I2581),"",Nomen.complète!I2581)</f>
        <v>13836</v>
      </c>
      <c r="C2581" s="18" t="str">
        <f>IF(ISBLANK(Nomen.complète!J2581),"-",Nomen.complète!J2581)</f>
        <v>Reinach (BL)</v>
      </c>
    </row>
    <row r="2582" spans="1:3">
      <c r="A2582" s="17" t="str">
        <f>IF(ISBLANK(Nomen.complète!H2582),"",Nomen.complète!H2582)</f>
        <v/>
      </c>
      <c r="B2582" s="130">
        <f>IF(ISBLANK(Nomen.complète!I2582),"",Nomen.complète!I2582)</f>
        <v>16226</v>
      </c>
      <c r="C2582" s="18" t="str">
        <f>IF(ISBLANK(Nomen.complète!J2582),"-",Nomen.complète!J2582)</f>
        <v>Reischen</v>
      </c>
    </row>
    <row r="2583" spans="1:3">
      <c r="A2583" s="17">
        <f>IF(ISBLANK(Nomen.complète!H2583),"",Nomen.complète!H2583)</f>
        <v>336</v>
      </c>
      <c r="B2583" s="130">
        <f>IF(ISBLANK(Nomen.complète!I2583),"",Nomen.complète!I2583)</f>
        <v>15020</v>
      </c>
      <c r="C2583" s="18" t="str">
        <f>IF(ISBLANK(Nomen.complète!J2583),"-",Nomen.complète!J2583)</f>
        <v>Reisiswil</v>
      </c>
    </row>
    <row r="2584" spans="1:3">
      <c r="A2584" s="17">
        <f>IF(ISBLANK(Nomen.complète!H2584),"",Nomen.complète!H2584)</f>
        <v>4281</v>
      </c>
      <c r="B2584" s="130">
        <f>IF(ISBLANK(Nomen.complète!I2584),"",Nomen.complète!I2584)</f>
        <v>16126</v>
      </c>
      <c r="C2584" s="18" t="str">
        <f>IF(ISBLANK(Nomen.complète!J2584),"-",Nomen.complète!J2584)</f>
        <v>Reitnau</v>
      </c>
    </row>
    <row r="2585" spans="1:3">
      <c r="A2585" s="17" t="str">
        <f>IF(ISBLANK(Nomen.complète!H2585),"",Nomen.complète!H2585)</f>
        <v/>
      </c>
      <c r="B2585" s="130">
        <f>IF(ISBLANK(Nomen.complète!I2585),"",Nomen.complète!I2585)</f>
        <v>13183</v>
      </c>
      <c r="C2585" s="18" t="str">
        <f>IF(ISBLANK(Nomen.complète!J2585),"-",Nomen.complète!J2585)</f>
        <v>Rekingen (AG)</v>
      </c>
    </row>
    <row r="2586" spans="1:3">
      <c r="A2586" s="17">
        <f>IF(ISBLANK(Nomen.complète!H2586),"",Nomen.complète!H2586)</f>
        <v>2333</v>
      </c>
      <c r="B2586" s="130">
        <f>IF(ISBLANK(Nomen.complète!I2586),"",Nomen.complète!I2586)</f>
        <v>13172</v>
      </c>
      <c r="C2586" s="18" t="str">
        <f>IF(ISBLANK(Nomen.complète!J2586),"-",Nomen.complète!J2586)</f>
        <v>Remaufens</v>
      </c>
    </row>
    <row r="2587" spans="1:3">
      <c r="A2587" s="17">
        <f>IF(ISBLANK(Nomen.complète!H2587),"",Nomen.complète!H2587)</f>
        <v>4039</v>
      </c>
      <c r="B2587" s="130">
        <f>IF(ISBLANK(Nomen.complète!I2587),"",Nomen.complète!I2587)</f>
        <v>13164</v>
      </c>
      <c r="C2587" s="18" t="str">
        <f>IF(ISBLANK(Nomen.complète!J2587),"-",Nomen.complète!J2587)</f>
        <v>Remetschwil</v>
      </c>
    </row>
    <row r="2588" spans="1:3">
      <c r="A2588" s="17">
        <f>IF(ISBLANK(Nomen.complète!H2588),"",Nomen.complète!H2588)</f>
        <v>4110</v>
      </c>
      <c r="B2588" s="130">
        <f>IF(ISBLANK(Nomen.complète!I2588),"",Nomen.complète!I2588)</f>
        <v>13161</v>
      </c>
      <c r="C2588" s="18" t="str">
        <f>IF(ISBLANK(Nomen.complète!J2588),"-",Nomen.complète!J2588)</f>
        <v>Remigen</v>
      </c>
    </row>
    <row r="2589" spans="1:3">
      <c r="A2589" s="17" t="str">
        <f>IF(ISBLANK(Nomen.complète!H2589),"",Nomen.complète!H2589)</f>
        <v/>
      </c>
      <c r="B2589" s="130">
        <f>IF(ISBLANK(Nomen.complète!I2589),"",Nomen.complète!I2589)</f>
        <v>16495</v>
      </c>
      <c r="C2589" s="18" t="str">
        <f>IF(ISBLANK(Nomen.complète!J2589),"-",Nomen.complète!J2589)</f>
        <v>Remüs</v>
      </c>
    </row>
    <row r="2590" spans="1:3">
      <c r="A2590" s="17">
        <f>IF(ISBLANK(Nomen.complète!H2590),"",Nomen.complète!H2590)</f>
        <v>441</v>
      </c>
      <c r="B2590" s="130">
        <f>IF(ISBLANK(Nomen.complète!I2590),"",Nomen.complète!I2590)</f>
        <v>15092</v>
      </c>
      <c r="C2590" s="18" t="str">
        <f>IF(ISBLANK(Nomen.complète!J2590),"-",Nomen.complète!J2590)</f>
        <v>Renan (BE)</v>
      </c>
    </row>
    <row r="2591" spans="1:3">
      <c r="A2591" s="17">
        <f>IF(ISBLANK(Nomen.complète!H2591),"",Nomen.complète!H2591)</f>
        <v>5591</v>
      </c>
      <c r="B2591" s="130">
        <f>IF(ISBLANK(Nomen.complète!I2591),"",Nomen.complète!I2591)</f>
        <v>14580</v>
      </c>
      <c r="C2591" s="18" t="str">
        <f>IF(ISBLANK(Nomen.complète!J2591),"-",Nomen.complète!J2591)</f>
        <v>Renens (VD)</v>
      </c>
    </row>
    <row r="2592" spans="1:3">
      <c r="A2592" s="17">
        <f>IF(ISBLANK(Nomen.complète!H2592),"",Nomen.complète!H2592)</f>
        <v>5412</v>
      </c>
      <c r="B2592" s="130">
        <f>IF(ISBLANK(Nomen.complète!I2592),"",Nomen.complète!I2592)</f>
        <v>14616</v>
      </c>
      <c r="C2592" s="18" t="str">
        <f>IF(ISBLANK(Nomen.complète!J2592),"-",Nomen.complète!J2592)</f>
        <v>Rennaz</v>
      </c>
    </row>
    <row r="2593" spans="1:3">
      <c r="A2593" s="17" t="str">
        <f>IF(ISBLANK(Nomen.complète!H2593),"",Nomen.complète!H2593)</f>
        <v/>
      </c>
      <c r="B2593" s="130">
        <f>IF(ISBLANK(Nomen.complète!I2593),"",Nomen.complète!I2593)</f>
        <v>12916</v>
      </c>
      <c r="C2593" s="18" t="str">
        <f>IF(ISBLANK(Nomen.complète!J2593),"-",Nomen.complète!J2593)</f>
        <v>Retschwil</v>
      </c>
    </row>
    <row r="2594" spans="1:3">
      <c r="A2594" s="17" t="str">
        <f>IF(ISBLANK(Nomen.complète!H2594),"",Nomen.complète!H2594)</f>
        <v/>
      </c>
      <c r="B2594" s="130">
        <f>IF(ISBLANK(Nomen.complète!I2594),"",Nomen.complète!I2594)</f>
        <v>16308</v>
      </c>
      <c r="C2594" s="18" t="str">
        <f>IF(ISBLANK(Nomen.complète!J2594),"-",Nomen.complète!J2594)</f>
        <v>Retterswil</v>
      </c>
    </row>
    <row r="2595" spans="1:3">
      <c r="A2595" s="17">
        <f>IF(ISBLANK(Nomen.complète!H2595),"",Nomen.complète!H2595)</f>
        <v>3035</v>
      </c>
      <c r="B2595" s="130">
        <f>IF(ISBLANK(Nomen.complète!I2595),"",Nomen.complète!I2595)</f>
        <v>12915</v>
      </c>
      <c r="C2595" s="18" t="str">
        <f>IF(ISBLANK(Nomen.complète!J2595),"-",Nomen.complète!J2595)</f>
        <v>Reute (AR)</v>
      </c>
    </row>
    <row r="2596" spans="1:3">
      <c r="A2596" s="17" t="str">
        <f>IF(ISBLANK(Nomen.complète!H2596),"",Nomen.complète!H2596)</f>
        <v/>
      </c>
      <c r="B2596" s="130">
        <f>IF(ISBLANK(Nomen.complète!I2596),"",Nomen.complète!I2596)</f>
        <v>12914</v>
      </c>
      <c r="C2596" s="18" t="str">
        <f>IF(ISBLANK(Nomen.complète!J2596),"-",Nomen.complète!J2596)</f>
        <v>Reuti</v>
      </c>
    </row>
    <row r="2597" spans="1:3">
      <c r="A2597" s="17">
        <f>IF(ISBLANK(Nomen.complète!H2597),"",Nomen.complète!H2597)</f>
        <v>767</v>
      </c>
      <c r="B2597" s="130">
        <f>IF(ISBLANK(Nomen.complète!I2597),"",Nomen.complète!I2597)</f>
        <v>16651</v>
      </c>
      <c r="C2597" s="18" t="str">
        <f>IF(ISBLANK(Nomen.complète!J2597),"-",Nomen.complète!J2597)</f>
        <v>Reutigen</v>
      </c>
    </row>
    <row r="2598" spans="1:3">
      <c r="A2598" s="17" t="str">
        <f>IF(ISBLANK(Nomen.complète!H2598),"",Nomen.complète!H2598)</f>
        <v/>
      </c>
      <c r="B2598" s="130">
        <f>IF(ISBLANK(Nomen.complète!I2598),"",Nomen.complète!I2598)</f>
        <v>12913</v>
      </c>
      <c r="C2598" s="18" t="str">
        <f>IF(ISBLANK(Nomen.complète!J2598),"-",Nomen.complète!J2598)</f>
        <v>Reverolle</v>
      </c>
    </row>
    <row r="2599" spans="1:3">
      <c r="A2599" s="17">
        <f>IF(ISBLANK(Nomen.complète!H2599),"",Nomen.complète!H2599)</f>
        <v>38</v>
      </c>
      <c r="B2599" s="130">
        <f>IF(ISBLANK(Nomen.complète!I2599),"",Nomen.complète!I2599)</f>
        <v>12912</v>
      </c>
      <c r="C2599" s="18" t="str">
        <f>IF(ISBLANK(Nomen.complète!J2599),"-",Nomen.complète!J2599)</f>
        <v>Rheinau</v>
      </c>
    </row>
    <row r="2600" spans="1:3">
      <c r="A2600" s="17">
        <f>IF(ISBLANK(Nomen.complète!H2600),"",Nomen.complète!H2600)</f>
        <v>3235</v>
      </c>
      <c r="B2600" s="130">
        <f>IF(ISBLANK(Nomen.complète!I2600),"",Nomen.complète!I2600)</f>
        <v>14395</v>
      </c>
      <c r="C2600" s="18" t="str">
        <f>IF(ISBLANK(Nomen.complète!J2600),"-",Nomen.complète!J2600)</f>
        <v>Rheineck</v>
      </c>
    </row>
    <row r="2601" spans="1:3">
      <c r="A2601" s="17">
        <f>IF(ISBLANK(Nomen.complète!H2601),"",Nomen.complète!H2601)</f>
        <v>4258</v>
      </c>
      <c r="B2601" s="130">
        <f>IF(ISBLANK(Nomen.complète!I2601),"",Nomen.complète!I2601)</f>
        <v>12911</v>
      </c>
      <c r="C2601" s="18" t="str">
        <f>IF(ISBLANK(Nomen.complète!J2601),"-",Nomen.complète!J2601)</f>
        <v>Rheinfelden</v>
      </c>
    </row>
    <row r="2602" spans="1:3">
      <c r="A2602" s="17" t="str">
        <f>IF(ISBLANK(Nomen.complète!H2602),"",Nomen.complète!H2602)</f>
        <v/>
      </c>
      <c r="B2602" s="130">
        <f>IF(ISBLANK(Nomen.complète!I2602),"",Nomen.complète!I2602)</f>
        <v>12910</v>
      </c>
      <c r="C2602" s="18" t="str">
        <f>IF(ISBLANK(Nomen.complète!J2602),"-",Nomen.complète!J2602)</f>
        <v>Rheinklingen</v>
      </c>
    </row>
    <row r="2603" spans="1:3">
      <c r="A2603" s="17">
        <f>IF(ISBLANK(Nomen.complète!H2603),"",Nomen.complète!H2603)</f>
        <v>3714</v>
      </c>
      <c r="B2603" s="130">
        <f>IF(ISBLANK(Nomen.complète!I2603),"",Nomen.complète!I2603)</f>
        <v>16125</v>
      </c>
      <c r="C2603" s="18" t="str">
        <f>IF(ISBLANK(Nomen.complète!J2603),"-",Nomen.complète!J2603)</f>
        <v>Rheinwald</v>
      </c>
    </row>
    <row r="2604" spans="1:3">
      <c r="A2604" s="17">
        <f>IF(ISBLANK(Nomen.complète!H2604),"",Nomen.complète!H2604)</f>
        <v>3723</v>
      </c>
      <c r="B2604" s="130">
        <f>IF(ISBLANK(Nomen.complète!I2604),"",Nomen.complète!I2604)</f>
        <v>15995</v>
      </c>
      <c r="C2604" s="18" t="str">
        <f>IF(ISBLANK(Nomen.complète!J2604),"-",Nomen.complète!J2604)</f>
        <v>Rhäzüns</v>
      </c>
    </row>
    <row r="2605" spans="1:3">
      <c r="A2605" s="17">
        <f>IF(ISBLANK(Nomen.complète!H2605),"",Nomen.complète!H2605)</f>
        <v>2148</v>
      </c>
      <c r="B2605" s="130">
        <f>IF(ISBLANK(Nomen.complète!I2605),"",Nomen.complète!I2605)</f>
        <v>12909</v>
      </c>
      <c r="C2605" s="18" t="str">
        <f>IF(ISBLANK(Nomen.complète!J2605),"-",Nomen.complète!J2605)</f>
        <v>Riaz</v>
      </c>
    </row>
    <row r="2606" spans="1:3">
      <c r="A2606" s="17" t="str">
        <f>IF(ISBLANK(Nomen.complète!H2606),"",Nomen.complète!H2606)</f>
        <v/>
      </c>
      <c r="B2606" s="130">
        <f>IF(ISBLANK(Nomen.complète!I2606),"",Nomen.complète!I2606)</f>
        <v>16300</v>
      </c>
      <c r="C2606" s="18" t="str">
        <f>IF(ISBLANK(Nomen.complète!J2606),"-",Nomen.complète!J2606)</f>
        <v>Richensee</v>
      </c>
    </row>
    <row r="2607" spans="1:3">
      <c r="A2607" s="17" t="str">
        <f>IF(ISBLANK(Nomen.complète!H2607),"",Nomen.complète!H2607)</f>
        <v/>
      </c>
      <c r="B2607" s="130">
        <f>IF(ISBLANK(Nomen.complète!I2607),"",Nomen.complète!I2607)</f>
        <v>12908</v>
      </c>
      <c r="C2607" s="18" t="str">
        <f>IF(ISBLANK(Nomen.complète!J2607),"-",Nomen.complète!J2607)</f>
        <v>Richenthal</v>
      </c>
    </row>
    <row r="2608" spans="1:3">
      <c r="A2608" s="17">
        <f>IF(ISBLANK(Nomen.complète!H2608),"",Nomen.complète!H2608)</f>
        <v>138</v>
      </c>
      <c r="B2608" s="130">
        <f>IF(ISBLANK(Nomen.complète!I2608),"",Nomen.complète!I2608)</f>
        <v>12907</v>
      </c>
      <c r="C2608" s="18" t="str">
        <f>IF(ISBLANK(Nomen.complète!J2608),"-",Nomen.complète!J2608)</f>
        <v>Richterswil</v>
      </c>
    </row>
    <row r="2609" spans="1:3">
      <c r="A2609" s="17">
        <f>IF(ISBLANK(Nomen.complète!H2609),"",Nomen.complète!H2609)</f>
        <v>2857</v>
      </c>
      <c r="B2609" s="130">
        <f>IF(ISBLANK(Nomen.complète!I2609),"",Nomen.complète!I2609)</f>
        <v>13796</v>
      </c>
      <c r="C2609" s="18" t="str">
        <f>IF(ISBLANK(Nomen.complète!J2609),"-",Nomen.complète!J2609)</f>
        <v>Rickenbach (BL)</v>
      </c>
    </row>
    <row r="2610" spans="1:3">
      <c r="A2610" s="17">
        <f>IF(ISBLANK(Nomen.complète!H2610),"",Nomen.complète!H2610)</f>
        <v>1097</v>
      </c>
      <c r="B2610" s="130">
        <f>IF(ISBLANK(Nomen.complète!I2610),"",Nomen.complète!I2610)</f>
        <v>15520</v>
      </c>
      <c r="C2610" s="18" t="str">
        <f>IF(ISBLANK(Nomen.complète!J2610),"-",Nomen.complète!J2610)</f>
        <v>Rickenbach (LU)</v>
      </c>
    </row>
    <row r="2611" spans="1:3">
      <c r="A2611" s="17">
        <f>IF(ISBLANK(Nomen.complète!H2611),"",Nomen.complète!H2611)</f>
        <v>2582</v>
      </c>
      <c r="B2611" s="130">
        <f>IF(ISBLANK(Nomen.complète!I2611),"",Nomen.complète!I2611)</f>
        <v>12905</v>
      </c>
      <c r="C2611" s="18" t="str">
        <f>IF(ISBLANK(Nomen.complète!J2611),"-",Nomen.complète!J2611)</f>
        <v>Rickenbach (SO)</v>
      </c>
    </row>
    <row r="2612" spans="1:3">
      <c r="A2612" s="17">
        <f>IF(ISBLANK(Nomen.complète!H2612),"",Nomen.complète!H2612)</f>
        <v>4751</v>
      </c>
      <c r="B2612" s="130">
        <f>IF(ISBLANK(Nomen.complète!I2612),"",Nomen.complète!I2612)</f>
        <v>15463</v>
      </c>
      <c r="C2612" s="18" t="str">
        <f>IF(ISBLANK(Nomen.complète!J2612),"-",Nomen.complète!J2612)</f>
        <v>Rickenbach (TG)</v>
      </c>
    </row>
    <row r="2613" spans="1:3">
      <c r="A2613" s="17">
        <f>IF(ISBLANK(Nomen.complète!H2613),"",Nomen.complète!H2613)</f>
        <v>225</v>
      </c>
      <c r="B2613" s="130">
        <f>IF(ISBLANK(Nomen.complète!I2613),"",Nomen.complète!I2613)</f>
        <v>12889</v>
      </c>
      <c r="C2613" s="18" t="str">
        <f>IF(ISBLANK(Nomen.complète!J2613),"-",Nomen.complète!J2613)</f>
        <v>Rickenbach (ZH)</v>
      </c>
    </row>
    <row r="2614" spans="1:3">
      <c r="A2614" s="17" t="str">
        <f>IF(ISBLANK(Nomen.complète!H2614),"",Nomen.complète!H2614)</f>
        <v/>
      </c>
      <c r="B2614" s="130">
        <f>IF(ISBLANK(Nomen.complète!I2614),"",Nomen.complète!I2614)</f>
        <v>12903</v>
      </c>
      <c r="C2614" s="18" t="str">
        <f>IF(ISBLANK(Nomen.complète!J2614),"-",Nomen.complète!J2614)</f>
        <v>Rickenbach bei Wil</v>
      </c>
    </row>
    <row r="2615" spans="1:3">
      <c r="A2615" s="17">
        <f>IF(ISBLANK(Nomen.complète!H2615),"",Nomen.complète!H2615)</f>
        <v>6139</v>
      </c>
      <c r="B2615" s="130">
        <f>IF(ISBLANK(Nomen.complète!I2615),"",Nomen.complète!I2615)</f>
        <v>12917</v>
      </c>
      <c r="C2615" s="18" t="str">
        <f>IF(ISBLANK(Nomen.complète!J2615),"-",Nomen.complète!J2615)</f>
        <v>Riddes</v>
      </c>
    </row>
    <row r="2616" spans="1:3">
      <c r="A2616" s="17" t="str">
        <f>IF(ISBLANK(Nomen.complète!H2616),"",Nomen.complète!H2616)</f>
        <v/>
      </c>
      <c r="B2616" s="130">
        <f>IF(ISBLANK(Nomen.complète!I2616),"",Nomen.complète!I2616)</f>
        <v>16368</v>
      </c>
      <c r="C2616" s="18" t="str">
        <f>IF(ISBLANK(Nomen.complète!J2616),"-",Nomen.complète!J2616)</f>
        <v>Ried</v>
      </c>
    </row>
    <row r="2617" spans="1:3">
      <c r="A2617" s="17" t="str">
        <f>IF(ISBLANK(Nomen.complète!H2617),"",Nomen.complète!H2617)</f>
        <v/>
      </c>
      <c r="B2617" s="130">
        <f>IF(ISBLANK(Nomen.complète!I2617),"",Nomen.complète!I2617)</f>
        <v>12901</v>
      </c>
      <c r="C2617" s="18" t="str">
        <f>IF(ISBLANK(Nomen.complète!J2617),"-",Nomen.complète!J2617)</f>
        <v>Ried bei Brig</v>
      </c>
    </row>
    <row r="2618" spans="1:3">
      <c r="A2618" s="17">
        <f>IF(ISBLANK(Nomen.complète!H2618),"",Nomen.complète!H2618)</f>
        <v>2276</v>
      </c>
      <c r="B2618" s="130">
        <f>IF(ISBLANK(Nomen.complète!I2618),"",Nomen.complète!I2618)</f>
        <v>14529</v>
      </c>
      <c r="C2618" s="18" t="str">
        <f>IF(ISBLANK(Nomen.complète!J2618),"-",Nomen.complète!J2618)</f>
        <v>Ried bei Kerzers</v>
      </c>
    </row>
    <row r="2619" spans="1:3">
      <c r="A2619" s="17" t="str">
        <f>IF(ISBLANK(Nomen.complète!H2619),"",Nomen.complète!H2619)</f>
        <v/>
      </c>
      <c r="B2619" s="130">
        <f>IF(ISBLANK(Nomen.complète!I2619),"",Nomen.complète!I2619)</f>
        <v>12899</v>
      </c>
      <c r="C2619" s="18" t="str">
        <f>IF(ISBLANK(Nomen.complète!J2619),"-",Nomen.complète!J2619)</f>
        <v>Ried bei Mörel</v>
      </c>
    </row>
    <row r="2620" spans="1:3">
      <c r="A2620" s="17">
        <f>IF(ISBLANK(Nomen.complète!H2620),"",Nomen.complète!H2620)</f>
        <v>6008</v>
      </c>
      <c r="B2620" s="130">
        <f>IF(ISBLANK(Nomen.complète!I2620),"",Nomen.complète!I2620)</f>
        <v>13759</v>
      </c>
      <c r="C2620" s="18" t="str">
        <f>IF(ISBLANK(Nomen.complète!J2620),"-",Nomen.complète!J2620)</f>
        <v>Ried-Brig</v>
      </c>
    </row>
    <row r="2621" spans="1:3">
      <c r="A2621" s="17" t="str">
        <f>IF(ISBLANK(Nomen.complète!H2621),"",Nomen.complète!H2621)</f>
        <v/>
      </c>
      <c r="B2621" s="130">
        <f>IF(ISBLANK(Nomen.complète!I2621),"",Nomen.complète!I2621)</f>
        <v>13760</v>
      </c>
      <c r="C2621" s="18" t="str">
        <f>IF(ISBLANK(Nomen.complète!J2621),"-",Nomen.complète!J2621)</f>
        <v>Ried-Mörel</v>
      </c>
    </row>
    <row r="2622" spans="1:3">
      <c r="A2622" s="17" t="str">
        <f>IF(ISBLANK(Nomen.complète!H2622),"",Nomen.complète!H2622)</f>
        <v/>
      </c>
      <c r="B2622" s="130">
        <f>IF(ISBLANK(Nomen.complète!I2622),"",Nomen.complète!I2622)</f>
        <v>10076</v>
      </c>
      <c r="C2622" s="18" t="str">
        <f>IF(ISBLANK(Nomen.complète!J2622),"-",Nomen.complète!J2622)</f>
        <v>Rieden</v>
      </c>
    </row>
    <row r="2623" spans="1:3">
      <c r="A2623" s="17" t="str">
        <f>IF(ISBLANK(Nomen.complète!H2623),"",Nomen.complète!H2623)</f>
        <v/>
      </c>
      <c r="B2623" s="130">
        <f>IF(ISBLANK(Nomen.complète!I2623),"",Nomen.complète!I2623)</f>
        <v>16387</v>
      </c>
      <c r="C2623" s="18" t="str">
        <f>IF(ISBLANK(Nomen.complète!J2623),"-",Nomen.complète!J2623)</f>
        <v>Rieden (ZH)</v>
      </c>
    </row>
    <row r="2624" spans="1:3">
      <c r="A2624" s="17">
        <f>IF(ISBLANK(Nomen.complète!H2624),"",Nomen.complète!H2624)</f>
        <v>6181</v>
      </c>
      <c r="B2624" s="130">
        <f>IF(ISBLANK(Nomen.complète!I2624),"",Nomen.complète!I2624)</f>
        <v>14468</v>
      </c>
      <c r="C2624" s="18" t="str">
        <f>IF(ISBLANK(Nomen.complète!J2624),"-",Nomen.complète!J2624)</f>
        <v>Riederalp</v>
      </c>
    </row>
    <row r="2625" spans="1:3">
      <c r="A2625" s="17" t="str">
        <f>IF(ISBLANK(Nomen.complète!H2625),"",Nomen.complète!H2625)</f>
        <v/>
      </c>
      <c r="B2625" s="130">
        <f>IF(ISBLANK(Nomen.complète!I2625),"",Nomen.complète!I2625)</f>
        <v>12898</v>
      </c>
      <c r="C2625" s="18" t="str">
        <f>IF(ISBLANK(Nomen.complète!J2625),"-",Nomen.complète!J2625)</f>
        <v>Riedern</v>
      </c>
    </row>
    <row r="2626" spans="1:3">
      <c r="A2626" s="17">
        <f>IF(ISBLANK(Nomen.complète!H2626),"",Nomen.complète!H2626)</f>
        <v>2554</v>
      </c>
      <c r="B2626" s="130">
        <f>IF(ISBLANK(Nomen.complète!I2626),"",Nomen.complète!I2626)</f>
        <v>15482</v>
      </c>
      <c r="C2626" s="18" t="str">
        <f>IF(ISBLANK(Nomen.complète!J2626),"-",Nomen.complète!J2626)</f>
        <v>Riedholz</v>
      </c>
    </row>
    <row r="2627" spans="1:3">
      <c r="A2627" s="17" t="str">
        <f>IF(ISBLANK(Nomen.complète!H2627),"",Nomen.complète!H2627)</f>
        <v/>
      </c>
      <c r="B2627" s="130">
        <f>IF(ISBLANK(Nomen.complète!I2627),"",Nomen.complète!I2627)</f>
        <v>12896</v>
      </c>
      <c r="C2627" s="18" t="str">
        <f>IF(ISBLANK(Nomen.complète!J2627),"-",Nomen.complète!J2627)</f>
        <v>Riedt</v>
      </c>
    </row>
    <row r="2628" spans="1:3">
      <c r="A2628" s="17">
        <f>IF(ISBLANK(Nomen.complète!H2628),"",Nomen.complète!H2628)</f>
        <v>2703</v>
      </c>
      <c r="B2628" s="130">
        <f>IF(ISBLANK(Nomen.complète!I2628),"",Nomen.complète!I2628)</f>
        <v>12895</v>
      </c>
      <c r="C2628" s="18" t="str">
        <f>IF(ISBLANK(Nomen.complète!J2628),"-",Nomen.complète!J2628)</f>
        <v>Riehen</v>
      </c>
    </row>
    <row r="2629" spans="1:3">
      <c r="A2629" s="17" t="str">
        <f>IF(ISBLANK(Nomen.complète!H2629),"",Nomen.complète!H2629)</f>
        <v/>
      </c>
      <c r="B2629" s="130">
        <f>IF(ISBLANK(Nomen.complète!I2629),"",Nomen.complète!I2629)</f>
        <v>10031</v>
      </c>
      <c r="C2629" s="18" t="str">
        <f>IF(ISBLANK(Nomen.complète!J2629),"-",Nomen.complète!J2629)</f>
        <v>Riein</v>
      </c>
    </row>
    <row r="2630" spans="1:3">
      <c r="A2630" s="17">
        <f>IF(ISBLANK(Nomen.complète!H2630),"",Nomen.complète!H2630)</f>
        <v>1369</v>
      </c>
      <c r="B2630" s="130">
        <f>IF(ISBLANK(Nomen.complète!I2630),"",Nomen.complète!I2630)</f>
        <v>12894</v>
      </c>
      <c r="C2630" s="18" t="str">
        <f>IF(ISBLANK(Nomen.complète!J2630),"-",Nomen.complète!J2630)</f>
        <v>Riemenstalden</v>
      </c>
    </row>
    <row r="2631" spans="1:3">
      <c r="A2631" s="17" t="str">
        <f>IF(ISBLANK(Nomen.complète!H2631),"",Nomen.complète!H2631)</f>
        <v/>
      </c>
      <c r="B2631" s="130">
        <f>IF(ISBLANK(Nomen.complète!I2631),"",Nomen.complète!I2631)</f>
        <v>16292</v>
      </c>
      <c r="C2631" s="18" t="str">
        <f>IF(ISBLANK(Nomen.complète!J2631),"-",Nomen.complète!J2631)</f>
        <v>Riesbach</v>
      </c>
    </row>
    <row r="2632" spans="1:3">
      <c r="A2632" s="17" t="str">
        <f>IF(ISBLANK(Nomen.complète!H2632),"",Nomen.complète!H2632)</f>
        <v/>
      </c>
      <c r="B2632" s="130">
        <f>IF(ISBLANK(Nomen.complète!I2632),"",Nomen.complète!I2632)</f>
        <v>12893</v>
      </c>
      <c r="C2632" s="18" t="str">
        <f>IF(ISBLANK(Nomen.complète!J2632),"-",Nomen.complète!J2632)</f>
        <v>Rietheim</v>
      </c>
    </row>
    <row r="2633" spans="1:3">
      <c r="A2633" s="17" t="str">
        <f>IF(ISBLANK(Nomen.complète!H2633),"",Nomen.complète!H2633)</f>
        <v/>
      </c>
      <c r="B2633" s="130">
        <f>IF(ISBLANK(Nomen.complète!I2633),"",Nomen.complète!I2633)</f>
        <v>12892</v>
      </c>
      <c r="C2633" s="18" t="str">
        <f>IF(ISBLANK(Nomen.complète!J2633),"-",Nomen.complète!J2633)</f>
        <v>Riex</v>
      </c>
    </row>
    <row r="2634" spans="1:3">
      <c r="A2634" s="17">
        <f>IF(ISBLANK(Nomen.complète!H2634),"",Nomen.complète!H2634)</f>
        <v>12</v>
      </c>
      <c r="B2634" s="130">
        <f>IF(ISBLANK(Nomen.complète!I2634),"",Nomen.complète!I2634)</f>
        <v>12891</v>
      </c>
      <c r="C2634" s="18" t="str">
        <f>IF(ISBLANK(Nomen.complète!J2634),"-",Nomen.complète!J2634)</f>
        <v>Rifferswil</v>
      </c>
    </row>
    <row r="2635" spans="1:3">
      <c r="A2635" s="17">
        <f>IF(ISBLANK(Nomen.complète!H2635),"",Nomen.complète!H2635)</f>
        <v>879</v>
      </c>
      <c r="B2635" s="130">
        <f>IF(ISBLANK(Nomen.complète!I2635),"",Nomen.complète!I2635)</f>
        <v>16608</v>
      </c>
      <c r="C2635" s="18" t="str">
        <f>IF(ISBLANK(Nomen.complète!J2635),"-",Nomen.complète!J2635)</f>
        <v>Riggisberg</v>
      </c>
    </row>
    <row r="2636" spans="1:3">
      <c r="A2636" s="17" t="str">
        <f>IF(ISBLANK(Nomen.complète!H2636),"",Nomen.complète!H2636)</f>
        <v/>
      </c>
      <c r="B2636" s="130">
        <f>IF(ISBLANK(Nomen.complète!I2636),"",Nomen.complète!I2636)</f>
        <v>16331</v>
      </c>
      <c r="C2636" s="18" t="str">
        <f>IF(ISBLANK(Nomen.complète!J2636),"-",Nomen.complète!J2636)</f>
        <v>Riken (AG)</v>
      </c>
    </row>
    <row r="2637" spans="1:3">
      <c r="A2637" s="17">
        <f>IF(ISBLANK(Nomen.complète!H2637),"",Nomen.complète!H2637)</f>
        <v>590</v>
      </c>
      <c r="B2637" s="130">
        <f>IF(ISBLANK(Nomen.complète!I2637),"",Nomen.complète!I2637)</f>
        <v>15162</v>
      </c>
      <c r="C2637" s="18" t="str">
        <f>IF(ISBLANK(Nomen.complète!J2637),"-",Nomen.complète!J2637)</f>
        <v>Ringgenberg (BE)</v>
      </c>
    </row>
    <row r="2638" spans="1:3">
      <c r="A2638" s="17">
        <f>IF(ISBLANK(Nomen.complète!H2638),"",Nomen.complète!H2638)</f>
        <v>4111</v>
      </c>
      <c r="B2638" s="130">
        <f>IF(ISBLANK(Nomen.complète!I2638),"",Nomen.complète!I2638)</f>
        <v>12890</v>
      </c>
      <c r="C2638" s="18" t="str">
        <f>IF(ISBLANK(Nomen.complète!J2638),"-",Nomen.complète!J2638)</f>
        <v>Riniken</v>
      </c>
    </row>
    <row r="2639" spans="1:3">
      <c r="A2639" s="17" t="str">
        <f>IF(ISBLANK(Nomen.complète!H2639),"",Nomen.complète!H2639)</f>
        <v/>
      </c>
      <c r="B2639" s="130">
        <f>IF(ISBLANK(Nomen.complète!I2639),"",Nomen.complète!I2639)</f>
        <v>16216</v>
      </c>
      <c r="C2639" s="18" t="str">
        <f>IF(ISBLANK(Nomen.complète!J2639),"-",Nomen.complète!J2639)</f>
        <v>Rinkenbach</v>
      </c>
    </row>
    <row r="2640" spans="1:3">
      <c r="A2640" s="17" t="str">
        <f>IF(ISBLANK(Nomen.complète!H2640),"",Nomen.complète!H2640)</f>
        <v/>
      </c>
      <c r="B2640" s="130">
        <f>IF(ISBLANK(Nomen.complète!I2640),"",Nomen.complète!I2640)</f>
        <v>11373</v>
      </c>
      <c r="C2640" s="18" t="str">
        <f>IF(ISBLANK(Nomen.complète!J2640),"-",Nomen.complète!J2640)</f>
        <v>Riom</v>
      </c>
    </row>
    <row r="2641" spans="1:3">
      <c r="A2641" s="17" t="str">
        <f>IF(ISBLANK(Nomen.complète!H2641),"",Nomen.complète!H2641)</f>
        <v/>
      </c>
      <c r="B2641" s="130">
        <f>IF(ISBLANK(Nomen.complète!I2641),"",Nomen.complète!I2641)</f>
        <v>13271</v>
      </c>
      <c r="C2641" s="18" t="str">
        <f>IF(ISBLANK(Nomen.complète!J2641),"-",Nomen.complète!J2641)</f>
        <v>Riom-Parsonz</v>
      </c>
    </row>
    <row r="2642" spans="1:3">
      <c r="A2642" s="17">
        <f>IF(ISBLANK(Nomen.complète!H2642),"",Nomen.complète!H2642)</f>
        <v>1707</v>
      </c>
      <c r="B2642" s="130">
        <f>IF(ISBLANK(Nomen.complète!I2642),"",Nomen.complète!I2642)</f>
        <v>12931</v>
      </c>
      <c r="C2642" s="18" t="str">
        <f>IF(ISBLANK(Nomen.complète!J2642),"-",Nomen.complète!J2642)</f>
        <v>Risch</v>
      </c>
    </row>
    <row r="2643" spans="1:3">
      <c r="A2643" s="17" t="str">
        <f>IF(ISBLANK(Nomen.complète!H2643),"",Nomen.complète!H2643)</f>
        <v/>
      </c>
      <c r="B2643" s="130">
        <f>IF(ISBLANK(Nomen.complète!I2643),"",Nomen.complète!I2643)</f>
        <v>12933</v>
      </c>
      <c r="C2643" s="18" t="str">
        <f>IF(ISBLANK(Nomen.complète!J2643),"-",Nomen.complète!J2643)</f>
        <v>Ritzingen</v>
      </c>
    </row>
    <row r="2644" spans="1:3">
      <c r="A2644" s="17">
        <f>IF(ISBLANK(Nomen.complète!H2644),"",Nomen.complète!H2644)</f>
        <v>5263</v>
      </c>
      <c r="B2644" s="130">
        <f>IF(ISBLANK(Nomen.complète!I2644),"",Nomen.complète!I2644)</f>
        <v>12904</v>
      </c>
      <c r="C2644" s="18" t="str">
        <f>IF(ISBLANK(Nomen.complète!J2644),"-",Nomen.complète!J2644)</f>
        <v>Riva San Vitale</v>
      </c>
    </row>
    <row r="2645" spans="1:3">
      <c r="A2645" s="17">
        <f>IF(ISBLANK(Nomen.complète!H2645),"",Nomen.complète!H2645)</f>
        <v>5609</v>
      </c>
      <c r="B2645" s="130">
        <f>IF(ISBLANK(Nomen.complète!I2645),"",Nomen.complète!I2645)</f>
        <v>14602</v>
      </c>
      <c r="C2645" s="18" t="str">
        <f>IF(ISBLANK(Nomen.complète!J2645),"-",Nomen.complète!J2645)</f>
        <v>Rivaz</v>
      </c>
    </row>
    <row r="2646" spans="1:3">
      <c r="A2646" s="17" t="str">
        <f>IF(ISBLANK(Nomen.complète!H2646),"",Nomen.complète!H2646)</f>
        <v/>
      </c>
      <c r="B2646" s="130">
        <f>IF(ISBLANK(Nomen.complète!I2646),"",Nomen.complète!I2646)</f>
        <v>12944</v>
      </c>
      <c r="C2646" s="18" t="str">
        <f>IF(ISBLANK(Nomen.complète!J2646),"-",Nomen.complète!J2646)</f>
        <v>Rivera</v>
      </c>
    </row>
    <row r="2647" spans="1:3">
      <c r="A2647" s="17">
        <f>IF(ISBLANK(Nomen.complète!H2647),"",Nomen.complète!H2647)</f>
        <v>5287</v>
      </c>
      <c r="B2647" s="130">
        <f>IF(ISBLANK(Nomen.complète!I2647),"",Nomen.complète!I2647)</f>
        <v>16079</v>
      </c>
      <c r="C2647" s="18" t="str">
        <f>IF(ISBLANK(Nomen.complète!J2647),"-",Nomen.complète!J2647)</f>
        <v>Riviera</v>
      </c>
    </row>
    <row r="2648" spans="1:3">
      <c r="A2648" s="17" t="str">
        <f>IF(ISBLANK(Nomen.complète!H2648),"",Nomen.complète!H2648)</f>
        <v/>
      </c>
      <c r="B2648" s="130">
        <f>IF(ISBLANK(Nomen.complète!I2648),"",Nomen.complète!I2648)</f>
        <v>12943</v>
      </c>
      <c r="C2648" s="18" t="str">
        <f>IF(ISBLANK(Nomen.complète!J2648),"-",Nomen.complète!J2648)</f>
        <v>Robasacco</v>
      </c>
    </row>
    <row r="2649" spans="1:3">
      <c r="A2649" s="17">
        <f>IF(ISBLANK(Nomen.complète!H2649),"",Nomen.complète!H2649)</f>
        <v>5413</v>
      </c>
      <c r="B2649" s="130">
        <f>IF(ISBLANK(Nomen.complète!I2649),"",Nomen.complète!I2649)</f>
        <v>14603</v>
      </c>
      <c r="C2649" s="18" t="str">
        <f>IF(ISBLANK(Nomen.complète!J2649),"-",Nomen.complète!J2649)</f>
        <v>Roche (VD)</v>
      </c>
    </row>
    <row r="2650" spans="1:3">
      <c r="A2650" s="17" t="str">
        <f>IF(ISBLANK(Nomen.complète!H2650),"",Nomen.complète!H2650)</f>
        <v/>
      </c>
      <c r="B2650" s="130">
        <f>IF(ISBLANK(Nomen.complète!I2650),"",Nomen.complète!I2650)</f>
        <v>11059</v>
      </c>
      <c r="C2650" s="18" t="str">
        <f>IF(ISBLANK(Nomen.complète!J2650),"-",Nomen.complète!J2650)</f>
        <v>Roche-d'Or</v>
      </c>
    </row>
    <row r="2651" spans="1:3">
      <c r="A2651" s="17">
        <f>IF(ISBLANK(Nomen.complète!H2651),"",Nomen.complète!H2651)</f>
        <v>6413</v>
      </c>
      <c r="B2651" s="130">
        <f>IF(ISBLANK(Nomen.complète!I2651),"",Nomen.complète!I2651)</f>
        <v>16093</v>
      </c>
      <c r="C2651" s="18" t="str">
        <f>IF(ISBLANK(Nomen.complète!J2651),"-",Nomen.complète!J2651)</f>
        <v>Rochefort</v>
      </c>
    </row>
    <row r="2652" spans="1:3">
      <c r="A2652" s="17">
        <f>IF(ISBLANK(Nomen.complète!H2652),"",Nomen.complète!H2652)</f>
        <v>704</v>
      </c>
      <c r="B2652" s="130">
        <f>IF(ISBLANK(Nomen.complète!I2652),"",Nomen.complète!I2652)</f>
        <v>15222</v>
      </c>
      <c r="C2652" s="18" t="str">
        <f>IF(ISBLANK(Nomen.complète!J2652),"-",Nomen.complète!J2652)</f>
        <v>Roches (BE)</v>
      </c>
    </row>
    <row r="2653" spans="1:3">
      <c r="A2653" s="17" t="str">
        <f>IF(ISBLANK(Nomen.complète!H2653),"",Nomen.complète!H2653)</f>
        <v/>
      </c>
      <c r="B2653" s="130">
        <f>IF(ISBLANK(Nomen.complète!I2653),"",Nomen.complète!I2653)</f>
        <v>11060</v>
      </c>
      <c r="C2653" s="18" t="str">
        <f>IF(ISBLANK(Nomen.complète!J2653),"-",Nomen.complète!J2653)</f>
        <v>Rocourt</v>
      </c>
    </row>
    <row r="2654" spans="1:3">
      <c r="A2654" s="17" t="str">
        <f>IF(ISBLANK(Nomen.complète!H2654),"",Nomen.complète!H2654)</f>
        <v/>
      </c>
      <c r="B2654" s="130">
        <f>IF(ISBLANK(Nomen.complète!I2654),"",Nomen.complète!I2654)</f>
        <v>10193</v>
      </c>
      <c r="C2654" s="18" t="str">
        <f>IF(ISBLANK(Nomen.complète!J2654),"-",Nomen.complète!J2654)</f>
        <v>Rodels</v>
      </c>
    </row>
    <row r="2655" spans="1:3">
      <c r="A2655" s="17">
        <f>IF(ISBLANK(Nomen.complète!H2655),"",Nomen.complète!H2655)</f>
        <v>2479</v>
      </c>
      <c r="B2655" s="130">
        <f>IF(ISBLANK(Nomen.complète!I2655),"",Nomen.complète!I2655)</f>
        <v>12940</v>
      </c>
      <c r="C2655" s="18" t="str">
        <f>IF(ISBLANK(Nomen.complète!J2655),"-",Nomen.complète!J2655)</f>
        <v>Rodersdorf</v>
      </c>
    </row>
    <row r="2656" spans="1:3">
      <c r="A2656" s="17" t="str">
        <f>IF(ISBLANK(Nomen.complète!H2656),"",Nomen.complète!H2656)</f>
        <v/>
      </c>
      <c r="B2656" s="130">
        <f>IF(ISBLANK(Nomen.complète!I2656),"",Nomen.complète!I2656)</f>
        <v>16494</v>
      </c>
      <c r="C2656" s="18" t="str">
        <f>IF(ISBLANK(Nomen.complète!J2656),"-",Nomen.complète!J2656)</f>
        <v>Roffna</v>
      </c>
    </row>
    <row r="2657" spans="1:3">
      <c r="A2657" s="17">
        <f>IF(ISBLANK(Nomen.complète!H2657),"",Nomen.complète!H2657)</f>
        <v>2790</v>
      </c>
      <c r="B2657" s="130">
        <f>IF(ISBLANK(Nomen.complète!I2657),"",Nomen.complète!I2657)</f>
        <v>13848</v>
      </c>
      <c r="C2657" s="18" t="str">
        <f>IF(ISBLANK(Nomen.complète!J2657),"-",Nomen.complète!J2657)</f>
        <v>Roggenburg</v>
      </c>
    </row>
    <row r="2658" spans="1:3">
      <c r="A2658" s="17">
        <f>IF(ISBLANK(Nomen.complète!H2658),"",Nomen.complète!H2658)</f>
        <v>1142</v>
      </c>
      <c r="B2658" s="130">
        <f>IF(ISBLANK(Nomen.complète!I2658),"",Nomen.complète!I2658)</f>
        <v>15583</v>
      </c>
      <c r="C2658" s="18" t="str">
        <f>IF(ISBLANK(Nomen.complète!J2658),"-",Nomen.complète!J2658)</f>
        <v>Roggliswil</v>
      </c>
    </row>
    <row r="2659" spans="1:3">
      <c r="A2659" s="17">
        <f>IF(ISBLANK(Nomen.complète!H2659),"",Nomen.complète!H2659)</f>
        <v>337</v>
      </c>
      <c r="B2659" s="130">
        <f>IF(ISBLANK(Nomen.complète!I2659),"",Nomen.complète!I2659)</f>
        <v>15021</v>
      </c>
      <c r="C2659" s="18" t="str">
        <f>IF(ISBLANK(Nomen.complète!J2659),"-",Nomen.complète!J2659)</f>
        <v>Roggwil (BE)</v>
      </c>
    </row>
    <row r="2660" spans="1:3">
      <c r="A2660" s="17">
        <f>IF(ISBLANK(Nomen.complète!H2660),"",Nomen.complète!H2660)</f>
        <v>4431</v>
      </c>
      <c r="B2660" s="130">
        <f>IF(ISBLANK(Nomen.complète!I2660),"",Nomen.complète!I2660)</f>
        <v>15412</v>
      </c>
      <c r="C2660" s="18" t="str">
        <f>IF(ISBLANK(Nomen.complète!J2660),"-",Nomen.complète!J2660)</f>
        <v>Roggwil (TG)</v>
      </c>
    </row>
    <row r="2661" spans="1:3">
      <c r="A2661" s="17" t="str">
        <f>IF(ISBLANK(Nomen.complète!H2661),"",Nomen.complète!H2661)</f>
        <v/>
      </c>
      <c r="B2661" s="130">
        <f>IF(ISBLANK(Nomen.complète!I2661),"",Nomen.complète!I2661)</f>
        <v>12936</v>
      </c>
      <c r="C2661" s="18" t="str">
        <f>IF(ISBLANK(Nomen.complète!J2661),"-",Nomen.complète!J2661)</f>
        <v>Rohr (AG)</v>
      </c>
    </row>
    <row r="2662" spans="1:3">
      <c r="A2662" s="17" t="str">
        <f>IF(ISBLANK(Nomen.complète!H2662),"",Nomen.complète!H2662)</f>
        <v/>
      </c>
      <c r="B2662" s="130">
        <f>IF(ISBLANK(Nomen.complète!I2662),"",Nomen.complète!I2662)</f>
        <v>12935</v>
      </c>
      <c r="C2662" s="18" t="str">
        <f>IF(ISBLANK(Nomen.complète!J2662),"-",Nomen.complète!J2662)</f>
        <v>Rohr (SO)</v>
      </c>
    </row>
    <row r="2663" spans="1:3">
      <c r="A2663" s="17">
        <f>IF(ISBLANK(Nomen.complète!H2663),"",Nomen.complète!H2663)</f>
        <v>338</v>
      </c>
      <c r="B2663" s="130">
        <f>IF(ISBLANK(Nomen.complète!I2663),"",Nomen.complète!I2663)</f>
        <v>15022</v>
      </c>
      <c r="C2663" s="18" t="str">
        <f>IF(ISBLANK(Nomen.complète!J2663),"-",Nomen.complète!J2663)</f>
        <v>Rohrbach</v>
      </c>
    </row>
    <row r="2664" spans="1:3">
      <c r="A2664" s="17">
        <f>IF(ISBLANK(Nomen.complète!H2664),"",Nomen.complète!H2664)</f>
        <v>339</v>
      </c>
      <c r="B2664" s="130">
        <f>IF(ISBLANK(Nomen.complète!I2664),"",Nomen.complète!I2664)</f>
        <v>15023</v>
      </c>
      <c r="C2664" s="18" t="str">
        <f>IF(ISBLANK(Nomen.complète!J2664),"-",Nomen.complète!J2664)</f>
        <v>Rohrbachgraben</v>
      </c>
    </row>
    <row r="2665" spans="1:3">
      <c r="A2665" s="17" t="str">
        <f>IF(ISBLANK(Nomen.complète!H2665),"",Nomen.complète!H2665)</f>
        <v/>
      </c>
      <c r="B2665" s="130">
        <f>IF(ISBLANK(Nomen.complète!I2665),"",Nomen.complète!I2665)</f>
        <v>16159</v>
      </c>
      <c r="C2665" s="18" t="str">
        <f>IF(ISBLANK(Nomen.complète!J2665),"-",Nomen.complète!J2665)</f>
        <v>Rohrdorf</v>
      </c>
    </row>
    <row r="2666" spans="1:3">
      <c r="A2666" s="17">
        <f>IF(ISBLANK(Nomen.complète!H2666),"",Nomen.complète!H2666)</f>
        <v>5861</v>
      </c>
      <c r="B2666" s="130">
        <f>IF(ISBLANK(Nomen.complète!I2666),"",Nomen.complète!I2666)</f>
        <v>14604</v>
      </c>
      <c r="C2666" s="18" t="str">
        <f>IF(ISBLANK(Nomen.complète!J2666),"-",Nomen.complète!J2666)</f>
        <v>Rolle</v>
      </c>
    </row>
    <row r="2667" spans="1:3">
      <c r="A2667" s="17" t="str">
        <f>IF(ISBLANK(Nomen.complète!H2667),"",Nomen.complète!H2667)</f>
        <v/>
      </c>
      <c r="B2667" s="130">
        <f>IF(ISBLANK(Nomen.complète!I2667),"",Nomen.complète!I2667)</f>
        <v>11268</v>
      </c>
      <c r="C2667" s="18" t="str">
        <f>IF(ISBLANK(Nomen.complète!J2667),"-",Nomen.complète!J2667)</f>
        <v>Romainmôtier</v>
      </c>
    </row>
    <row r="2668" spans="1:3">
      <c r="A2668" s="17">
        <f>IF(ISBLANK(Nomen.complète!H2668),"",Nomen.complète!H2668)</f>
        <v>5761</v>
      </c>
      <c r="B2668" s="130">
        <f>IF(ISBLANK(Nomen.complète!I2668),"",Nomen.complète!I2668)</f>
        <v>14549</v>
      </c>
      <c r="C2668" s="18" t="str">
        <f>IF(ISBLANK(Nomen.complète!J2668),"-",Nomen.complète!J2668)</f>
        <v>Romainmôtier-Envy</v>
      </c>
    </row>
    <row r="2669" spans="1:3">
      <c r="A2669" s="17" t="str">
        <f>IF(ISBLANK(Nomen.complète!H2669),"",Nomen.complète!H2669)</f>
        <v/>
      </c>
      <c r="B2669" s="130">
        <f>IF(ISBLANK(Nomen.complète!I2669),"",Nomen.complète!I2669)</f>
        <v>12947</v>
      </c>
      <c r="C2669" s="18" t="str">
        <f>IF(ISBLANK(Nomen.complète!J2669),"-",Nomen.complète!J2669)</f>
        <v>Romairon</v>
      </c>
    </row>
    <row r="2670" spans="1:3">
      <c r="A2670" s="17">
        <f>IF(ISBLANK(Nomen.complète!H2670),"",Nomen.complète!H2670)</f>
        <v>5592</v>
      </c>
      <c r="B2670" s="130">
        <f>IF(ISBLANK(Nomen.complète!I2670),"",Nomen.complète!I2670)</f>
        <v>14605</v>
      </c>
      <c r="C2670" s="18" t="str">
        <f>IF(ISBLANK(Nomen.complète!J2670),"-",Nomen.complète!J2670)</f>
        <v>Romanel-sur-Lausanne</v>
      </c>
    </row>
    <row r="2671" spans="1:3">
      <c r="A2671" s="17">
        <f>IF(ISBLANK(Nomen.complète!H2671),"",Nomen.complète!H2671)</f>
        <v>5645</v>
      </c>
      <c r="B2671" s="130">
        <f>IF(ISBLANK(Nomen.complète!I2671),"",Nomen.complète!I2671)</f>
        <v>14606</v>
      </c>
      <c r="C2671" s="18" t="str">
        <f>IF(ISBLANK(Nomen.complète!J2671),"-",Nomen.complète!J2671)</f>
        <v>Romanel-sur-Morges</v>
      </c>
    </row>
    <row r="2672" spans="1:3">
      <c r="A2672" s="17" t="str">
        <f>IF(ISBLANK(Nomen.complète!H2672),"",Nomen.complète!H2672)</f>
        <v/>
      </c>
      <c r="B2672" s="130">
        <f>IF(ISBLANK(Nomen.complète!I2672),"",Nomen.complète!I2672)</f>
        <v>12928</v>
      </c>
      <c r="C2672" s="18" t="str">
        <f>IF(ISBLANK(Nomen.complète!J2672),"-",Nomen.complète!J2672)</f>
        <v>Romanens</v>
      </c>
    </row>
    <row r="2673" spans="1:3">
      <c r="A2673" s="17">
        <f>IF(ISBLANK(Nomen.complète!H2673),"",Nomen.complète!H2673)</f>
        <v>4436</v>
      </c>
      <c r="B2673" s="130">
        <f>IF(ISBLANK(Nomen.complète!I2673),"",Nomen.complète!I2673)</f>
        <v>15411</v>
      </c>
      <c r="C2673" s="18" t="str">
        <f>IF(ISBLANK(Nomen.complète!J2673),"-",Nomen.complète!J2673)</f>
        <v>Romanshorn</v>
      </c>
    </row>
    <row r="2674" spans="1:3">
      <c r="A2674" s="17">
        <f>IF(ISBLANK(Nomen.complète!H2674),"",Nomen.complète!H2674)</f>
        <v>442</v>
      </c>
      <c r="B2674" s="130">
        <f>IF(ISBLANK(Nomen.complète!I2674),"",Nomen.complète!I2674)</f>
        <v>15093</v>
      </c>
      <c r="C2674" s="18" t="str">
        <f>IF(ISBLANK(Nomen.complète!J2674),"-",Nomen.complète!J2674)</f>
        <v>Romont (BE)</v>
      </c>
    </row>
    <row r="2675" spans="1:3">
      <c r="A2675" s="17">
        <f>IF(ISBLANK(Nomen.complète!H2675),"",Nomen.complète!H2675)</f>
        <v>2096</v>
      </c>
      <c r="B2675" s="130">
        <f>IF(ISBLANK(Nomen.complète!I2675),"",Nomen.complète!I2675)</f>
        <v>13663</v>
      </c>
      <c r="C2675" s="18" t="str">
        <f>IF(ISBLANK(Nomen.complète!J2675),"-",Nomen.complète!J2675)</f>
        <v>Romont (FR)</v>
      </c>
    </row>
    <row r="2676" spans="1:3">
      <c r="A2676" s="17">
        <f>IF(ISBLANK(Nomen.complète!H2676),"",Nomen.complète!H2676)</f>
        <v>1007</v>
      </c>
      <c r="B2676" s="130">
        <f>IF(ISBLANK(Nomen.complète!I2676),"",Nomen.complète!I2676)</f>
        <v>15582</v>
      </c>
      <c r="C2676" s="18" t="str">
        <f>IF(ISBLANK(Nomen.complète!J2676),"-",Nomen.complète!J2676)</f>
        <v>Romoos</v>
      </c>
    </row>
    <row r="2677" spans="1:3">
      <c r="A2677" s="17" t="str">
        <f>IF(ISBLANK(Nomen.complète!H2677),"",Nomen.complète!H2677)</f>
        <v/>
      </c>
      <c r="B2677" s="130">
        <f>IF(ISBLANK(Nomen.complète!I2677),"",Nomen.complète!I2677)</f>
        <v>12923</v>
      </c>
      <c r="C2677" s="18" t="str">
        <f>IF(ISBLANK(Nomen.complète!J2677),"-",Nomen.complète!J2677)</f>
        <v>Rona</v>
      </c>
    </row>
    <row r="2678" spans="1:3">
      <c r="A2678" s="17">
        <f>IF(ISBLANK(Nomen.complète!H2678),"",Nomen.complète!H2678)</f>
        <v>5125</v>
      </c>
      <c r="B2678" s="130">
        <f>IF(ISBLANK(Nomen.complète!I2678),"",Nomen.complète!I2678)</f>
        <v>12922</v>
      </c>
      <c r="C2678" s="18" t="str">
        <f>IF(ISBLANK(Nomen.complète!J2678),"-",Nomen.complète!J2678)</f>
        <v>Ronco sopra Ascona</v>
      </c>
    </row>
    <row r="2679" spans="1:3">
      <c r="A2679" s="17">
        <f>IF(ISBLANK(Nomen.complète!H2679),"",Nomen.complète!H2679)</f>
        <v>3711</v>
      </c>
      <c r="B2679" s="130">
        <f>IF(ISBLANK(Nomen.complète!I2679),"",Nomen.complète!I2679)</f>
        <v>15991</v>
      </c>
      <c r="C2679" s="18" t="str">
        <f>IF(ISBLANK(Nomen.complète!J2679),"-",Nomen.complète!J2679)</f>
        <v>Rongellen</v>
      </c>
    </row>
    <row r="2680" spans="1:3">
      <c r="A2680" s="17">
        <f>IF(ISBLANK(Nomen.complète!H2680),"",Nomen.complète!H2680)</f>
        <v>1065</v>
      </c>
      <c r="B2680" s="130">
        <f>IF(ISBLANK(Nomen.complète!I2680),"",Nomen.complète!I2680)</f>
        <v>16659</v>
      </c>
      <c r="C2680" s="18" t="str">
        <f>IF(ISBLANK(Nomen.complète!J2680),"-",Nomen.complète!J2680)</f>
        <v>Root</v>
      </c>
    </row>
    <row r="2681" spans="1:3">
      <c r="A2681" s="17">
        <f>IF(ISBLANK(Nomen.complète!H2681),"",Nomen.complète!H2681)</f>
        <v>5798</v>
      </c>
      <c r="B2681" s="130">
        <f>IF(ISBLANK(Nomen.complète!I2681),"",Nomen.complète!I2681)</f>
        <v>14607</v>
      </c>
      <c r="C2681" s="18" t="str">
        <f>IF(ISBLANK(Nomen.complète!J2681),"-",Nomen.complète!J2681)</f>
        <v>Ropraz</v>
      </c>
    </row>
    <row r="2682" spans="1:3">
      <c r="A2682" s="17">
        <f>IF(ISBLANK(Nomen.complète!H2682),"",Nomen.complète!H2682)</f>
        <v>68</v>
      </c>
      <c r="B2682" s="130">
        <f>IF(ISBLANK(Nomen.complète!I2682),"",Nomen.complète!I2682)</f>
        <v>12919</v>
      </c>
      <c r="C2682" s="18" t="str">
        <f>IF(ISBLANK(Nomen.complète!J2682),"-",Nomen.complète!J2682)</f>
        <v>Rorbas</v>
      </c>
    </row>
    <row r="2683" spans="1:3">
      <c r="A2683" s="17">
        <f>IF(ISBLANK(Nomen.complète!H2683),"",Nomen.complète!H2683)</f>
        <v>3215</v>
      </c>
      <c r="B2683" s="130">
        <f>IF(ISBLANK(Nomen.complète!I2683),"",Nomen.complète!I2683)</f>
        <v>14386</v>
      </c>
      <c r="C2683" s="18" t="str">
        <f>IF(ISBLANK(Nomen.complète!J2683),"-",Nomen.complète!J2683)</f>
        <v>Rorschach</v>
      </c>
    </row>
    <row r="2684" spans="1:3">
      <c r="A2684" s="17">
        <f>IF(ISBLANK(Nomen.complète!H2684),"",Nomen.complète!H2684)</f>
        <v>3216</v>
      </c>
      <c r="B2684" s="130">
        <f>IF(ISBLANK(Nomen.complète!I2684),"",Nomen.complète!I2684)</f>
        <v>14387</v>
      </c>
      <c r="C2684" s="18" t="str">
        <f>IF(ISBLANK(Nomen.complète!J2684),"-",Nomen.complète!J2684)</f>
        <v>Rorschacherberg</v>
      </c>
    </row>
    <row r="2685" spans="1:3">
      <c r="A2685" s="17">
        <f>IF(ISBLANK(Nomen.complète!H2685),"",Nomen.complète!H2685)</f>
        <v>3808</v>
      </c>
      <c r="B2685" s="130">
        <f>IF(ISBLANK(Nomen.complète!I2685),"",Nomen.complète!I2685)</f>
        <v>16014</v>
      </c>
      <c r="C2685" s="18" t="str">
        <f>IF(ISBLANK(Nomen.complète!J2685),"-",Nomen.complète!J2685)</f>
        <v>Rossa</v>
      </c>
    </row>
    <row r="2686" spans="1:3">
      <c r="A2686" s="17">
        <f>IF(ISBLANK(Nomen.complète!H2686),"",Nomen.complète!H2686)</f>
        <v>6721</v>
      </c>
      <c r="B2686" s="130">
        <f>IF(ISBLANK(Nomen.complète!I2686),"",Nomen.complète!I2686)</f>
        <v>13292</v>
      </c>
      <c r="C2686" s="18" t="str">
        <f>IF(ISBLANK(Nomen.complète!J2686),"-",Nomen.complète!J2686)</f>
        <v>Rossemaison</v>
      </c>
    </row>
    <row r="2687" spans="1:3">
      <c r="A2687" s="17">
        <f>IF(ISBLANK(Nomen.complète!H2687),"",Nomen.complète!H2687)</f>
        <v>5684</v>
      </c>
      <c r="B2687" s="130">
        <f>IF(ISBLANK(Nomen.complète!I2687),"",Nomen.complète!I2687)</f>
        <v>14611</v>
      </c>
      <c r="C2687" s="18" t="str">
        <f>IF(ISBLANK(Nomen.complète!J2687),"-",Nomen.complète!J2687)</f>
        <v>Rossenges</v>
      </c>
    </row>
    <row r="2688" spans="1:3">
      <c r="A2688" s="17" t="str">
        <f>IF(ISBLANK(Nomen.complète!H2688),"",Nomen.complète!H2688)</f>
        <v/>
      </c>
      <c r="B2688" s="130">
        <f>IF(ISBLANK(Nomen.complète!I2688),"",Nomen.complète!I2688)</f>
        <v>11224</v>
      </c>
      <c r="C2688" s="18" t="str">
        <f>IF(ISBLANK(Nomen.complète!J2688),"-",Nomen.complète!J2688)</f>
        <v>Rossens (FR)</v>
      </c>
    </row>
    <row r="2689" spans="1:3">
      <c r="A2689" s="17" t="str">
        <f>IF(ISBLANK(Nomen.complète!H2689),"",Nomen.complète!H2689)</f>
        <v/>
      </c>
      <c r="B2689" s="130">
        <f>IF(ISBLANK(Nomen.complète!I2689),"",Nomen.complète!I2689)</f>
        <v>12843</v>
      </c>
      <c r="C2689" s="18" t="str">
        <f>IF(ISBLANK(Nomen.complète!J2689),"-",Nomen.complète!J2689)</f>
        <v>Rossens (VD)</v>
      </c>
    </row>
    <row r="2690" spans="1:3">
      <c r="A2690" s="17">
        <f>IF(ISBLANK(Nomen.complète!H2690),"",Nomen.complète!H2690)</f>
        <v>5842</v>
      </c>
      <c r="B2690" s="130">
        <f>IF(ISBLANK(Nomen.complète!I2690),"",Nomen.complète!I2690)</f>
        <v>14609</v>
      </c>
      <c r="C2690" s="18" t="str">
        <f>IF(ISBLANK(Nomen.complète!J2690),"-",Nomen.complète!J2690)</f>
        <v>Rossinière</v>
      </c>
    </row>
    <row r="2691" spans="1:3">
      <c r="A2691" s="17" t="str">
        <f>IF(ISBLANK(Nomen.complète!H2691),"",Nomen.complète!H2691)</f>
        <v/>
      </c>
      <c r="B2691" s="130">
        <f>IF(ISBLANK(Nomen.complète!I2691),"",Nomen.complète!I2691)</f>
        <v>12856</v>
      </c>
      <c r="C2691" s="18" t="str">
        <f>IF(ISBLANK(Nomen.complète!J2691),"-",Nomen.complète!J2691)</f>
        <v>Rossura</v>
      </c>
    </row>
    <row r="2692" spans="1:3">
      <c r="A2692" s="17">
        <f>IF(ISBLANK(Nomen.complète!H2692),"",Nomen.complète!H2692)</f>
        <v>3637</v>
      </c>
      <c r="B2692" s="130">
        <f>IF(ISBLANK(Nomen.complète!I2692),"",Nomen.complète!I2692)</f>
        <v>15976</v>
      </c>
      <c r="C2692" s="18" t="str">
        <f>IF(ISBLANK(Nomen.complète!J2692),"-",Nomen.complète!J2692)</f>
        <v>Rothenbrunnen</v>
      </c>
    </row>
    <row r="2693" spans="1:3">
      <c r="A2693" s="17">
        <f>IF(ISBLANK(Nomen.complète!H2693),"",Nomen.complète!H2693)</f>
        <v>1040</v>
      </c>
      <c r="B2693" s="130">
        <f>IF(ISBLANK(Nomen.complète!I2693),"",Nomen.complète!I2693)</f>
        <v>15579</v>
      </c>
      <c r="C2693" s="18" t="str">
        <f>IF(ISBLANK(Nomen.complète!J2693),"-",Nomen.complète!J2693)</f>
        <v>Rothenburg</v>
      </c>
    </row>
    <row r="2694" spans="1:3">
      <c r="A2694" s="17">
        <f>IF(ISBLANK(Nomen.complète!H2694),"",Nomen.complète!H2694)</f>
        <v>2858</v>
      </c>
      <c r="B2694" s="130">
        <f>IF(ISBLANK(Nomen.complète!I2694),"",Nomen.complète!I2694)</f>
        <v>13797</v>
      </c>
      <c r="C2694" s="18" t="str">
        <f>IF(ISBLANK(Nomen.complète!J2694),"-",Nomen.complète!J2694)</f>
        <v>Rothenfluh</v>
      </c>
    </row>
    <row r="2695" spans="1:3">
      <c r="A2695" s="17" t="str">
        <f>IF(ISBLANK(Nomen.complète!H2695),"",Nomen.complète!H2695)</f>
        <v/>
      </c>
      <c r="B2695" s="130">
        <f>IF(ISBLANK(Nomen.complète!I2695),"",Nomen.complète!I2695)</f>
        <v>12854</v>
      </c>
      <c r="C2695" s="18" t="str">
        <f>IF(ISBLANK(Nomen.complète!J2695),"-",Nomen.complète!J2695)</f>
        <v>Rothenhausen</v>
      </c>
    </row>
    <row r="2696" spans="1:3">
      <c r="A2696" s="17">
        <f>IF(ISBLANK(Nomen.complète!H2696),"",Nomen.complète!H2696)</f>
        <v>1370</v>
      </c>
      <c r="B2696" s="130">
        <f>IF(ISBLANK(Nomen.complète!I2696),"",Nomen.complète!I2696)</f>
        <v>12853</v>
      </c>
      <c r="C2696" s="18" t="str">
        <f>IF(ISBLANK(Nomen.complète!J2696),"-",Nomen.complète!J2696)</f>
        <v>Rothenthurm</v>
      </c>
    </row>
    <row r="2697" spans="1:3">
      <c r="A2697" s="17">
        <f>IF(ISBLANK(Nomen.complète!H2697),"",Nomen.complète!H2697)</f>
        <v>4282</v>
      </c>
      <c r="B2697" s="130">
        <f>IF(ISBLANK(Nomen.complète!I2697),"",Nomen.complète!I2697)</f>
        <v>12852</v>
      </c>
      <c r="C2697" s="18" t="str">
        <f>IF(ISBLANK(Nomen.complète!J2697),"-",Nomen.complète!J2697)</f>
        <v>Rothrist</v>
      </c>
    </row>
    <row r="2698" spans="1:3">
      <c r="A2698" s="17">
        <f>IF(ISBLANK(Nomen.complète!H2698),"",Nomen.complète!H2698)</f>
        <v>4238</v>
      </c>
      <c r="B2698" s="130">
        <f>IF(ISBLANK(Nomen.complète!I2698),"",Nomen.complète!I2698)</f>
        <v>12851</v>
      </c>
      <c r="C2698" s="18" t="str">
        <f>IF(ISBLANK(Nomen.complète!J2698),"-",Nomen.complète!J2698)</f>
        <v>Rottenschwil</v>
      </c>
    </row>
    <row r="2699" spans="1:3">
      <c r="A2699" s="17">
        <f>IF(ISBLANK(Nomen.complète!H2699),"",Nomen.complète!H2699)</f>
        <v>5843</v>
      </c>
      <c r="B2699" s="130">
        <f>IF(ISBLANK(Nomen.complète!I2699),"",Nomen.complète!I2699)</f>
        <v>14618</v>
      </c>
      <c r="C2699" s="18" t="str">
        <f>IF(ISBLANK(Nomen.complète!J2699),"-",Nomen.complète!J2699)</f>
        <v>Rougemont</v>
      </c>
    </row>
    <row r="2700" spans="1:3">
      <c r="A2700" s="17">
        <f>IF(ISBLANK(Nomen.complète!H2700),"",Nomen.complète!H2700)</f>
        <v>3834</v>
      </c>
      <c r="B2700" s="130">
        <f>IF(ISBLANK(Nomen.complète!I2700),"",Nomen.complète!I2700)</f>
        <v>16020</v>
      </c>
      <c r="C2700" s="18" t="str">
        <f>IF(ISBLANK(Nomen.complète!J2700),"-",Nomen.complète!J2700)</f>
        <v>Roveredo (GR)</v>
      </c>
    </row>
    <row r="2701" spans="1:3">
      <c r="A2701" s="17" t="str">
        <f>IF(ISBLANK(Nomen.complète!H2701),"",Nomen.complète!H2701)</f>
        <v/>
      </c>
      <c r="B2701" s="130">
        <f>IF(ISBLANK(Nomen.complète!I2701),"",Nomen.complète!I2701)</f>
        <v>12849</v>
      </c>
      <c r="C2701" s="18" t="str">
        <f>IF(ISBLANK(Nomen.complète!J2701),"-",Nomen.complète!J2701)</f>
        <v>Roveredo-Capriasca</v>
      </c>
    </row>
    <row r="2702" spans="1:3">
      <c r="A2702" s="17" t="str">
        <f>IF(ISBLANK(Nomen.complète!H2702),"",Nomen.complète!H2702)</f>
        <v/>
      </c>
      <c r="B2702" s="130">
        <f>IF(ISBLANK(Nomen.complète!I2702),"",Nomen.complète!I2702)</f>
        <v>12848</v>
      </c>
      <c r="C2702" s="18" t="str">
        <f>IF(ISBLANK(Nomen.complète!J2702),"-",Nomen.complète!J2702)</f>
        <v>Rovio</v>
      </c>
    </row>
    <row r="2703" spans="1:3">
      <c r="A2703" s="17">
        <f>IF(ISBLANK(Nomen.complète!H2703),"",Nomen.complète!H2703)</f>
        <v>5928</v>
      </c>
      <c r="B2703" s="130">
        <f>IF(ISBLANK(Nomen.complète!I2703),"",Nomen.complète!I2703)</f>
        <v>14544</v>
      </c>
      <c r="C2703" s="18" t="str">
        <f>IF(ISBLANK(Nomen.complète!J2703),"-",Nomen.complète!J2703)</f>
        <v>Rovray</v>
      </c>
    </row>
    <row r="2704" spans="1:3">
      <c r="A2704" s="17">
        <f>IF(ISBLANK(Nomen.complète!H2704),"",Nomen.complète!H2704)</f>
        <v>623</v>
      </c>
      <c r="B2704" s="130">
        <f>IF(ISBLANK(Nomen.complète!I2704),"",Nomen.complète!I2704)</f>
        <v>15185</v>
      </c>
      <c r="C2704" s="18" t="str">
        <f>IF(ISBLANK(Nomen.complète!J2704),"-",Nomen.complète!J2704)</f>
        <v>Rubigen</v>
      </c>
    </row>
    <row r="2705" spans="1:3">
      <c r="A2705" s="17" t="str">
        <f>IF(ISBLANK(Nomen.complète!H2705),"",Nomen.complète!H2705)</f>
        <v/>
      </c>
      <c r="B2705" s="130">
        <f>IF(ISBLANK(Nomen.complète!I2705),"",Nomen.complète!I2705)</f>
        <v>16546</v>
      </c>
      <c r="C2705" s="18" t="str">
        <f>IF(ISBLANK(Nomen.complète!J2705),"-",Nomen.complète!J2705)</f>
        <v>Rudolfstetten</v>
      </c>
    </row>
    <row r="2706" spans="1:3">
      <c r="A2706" s="17">
        <f>IF(ISBLANK(Nomen.complète!H2706),"",Nomen.complète!H2706)</f>
        <v>4075</v>
      </c>
      <c r="B2706" s="130">
        <f>IF(ISBLANK(Nomen.complète!I2706),"",Nomen.complète!I2706)</f>
        <v>12830</v>
      </c>
      <c r="C2706" s="18" t="str">
        <f>IF(ISBLANK(Nomen.complète!J2706),"-",Nomen.complète!J2706)</f>
        <v>Rudolfstetten-Friedlisberg</v>
      </c>
    </row>
    <row r="2707" spans="1:3">
      <c r="A2707" s="17">
        <f>IF(ISBLANK(Nomen.complète!H2707),"",Nomen.complète!H2707)</f>
        <v>2097</v>
      </c>
      <c r="B2707" s="130">
        <f>IF(ISBLANK(Nomen.complète!I2707),"",Nomen.complète!I2707)</f>
        <v>16660</v>
      </c>
      <c r="C2707" s="18" t="str">
        <f>IF(ISBLANK(Nomen.complète!J2707),"-",Nomen.complète!J2707)</f>
        <v>Rue</v>
      </c>
    </row>
    <row r="2708" spans="1:3">
      <c r="A2708" s="17" t="str">
        <f>IF(ISBLANK(Nomen.complète!H2708),"",Nomen.complète!H2708)</f>
        <v/>
      </c>
      <c r="B2708" s="130">
        <f>IF(ISBLANK(Nomen.complète!I2708),"",Nomen.complète!I2708)</f>
        <v>10201</v>
      </c>
      <c r="C2708" s="18" t="str">
        <f>IF(ISBLANK(Nomen.complète!J2708),"-",Nomen.complète!J2708)</f>
        <v>Rueun</v>
      </c>
    </row>
    <row r="2709" spans="1:3">
      <c r="A2709" s="17">
        <f>IF(ISBLANK(Nomen.complète!H2709),"",Nomen.complète!H2709)</f>
        <v>5534</v>
      </c>
      <c r="B2709" s="130">
        <f>IF(ISBLANK(Nomen.complète!I2709),"",Nomen.complète!I2709)</f>
        <v>14619</v>
      </c>
      <c r="C2709" s="18" t="str">
        <f>IF(ISBLANK(Nomen.complète!J2709),"-",Nomen.complète!J2709)</f>
        <v>Rueyres</v>
      </c>
    </row>
    <row r="2710" spans="1:3">
      <c r="A2710" s="17" t="str">
        <f>IF(ISBLANK(Nomen.complète!H2710),"",Nomen.complète!H2710)</f>
        <v/>
      </c>
      <c r="B2710" s="130">
        <f>IF(ISBLANK(Nomen.complète!I2710),"",Nomen.complète!I2710)</f>
        <v>12840</v>
      </c>
      <c r="C2710" s="18" t="str">
        <f>IF(ISBLANK(Nomen.complète!J2710),"-",Nomen.complète!J2710)</f>
        <v>Rueyres-Saint-Laurent</v>
      </c>
    </row>
    <row r="2711" spans="1:3">
      <c r="A2711" s="17" t="str">
        <f>IF(ISBLANK(Nomen.complète!H2711),"",Nomen.complète!H2711)</f>
        <v/>
      </c>
      <c r="B2711" s="130">
        <f>IF(ISBLANK(Nomen.complète!I2711),"",Nomen.complète!I2711)</f>
        <v>12839</v>
      </c>
      <c r="C2711" s="18" t="str">
        <f>IF(ISBLANK(Nomen.complète!J2711),"-",Nomen.complète!J2711)</f>
        <v>Rueyres-Treyfayes</v>
      </c>
    </row>
    <row r="2712" spans="1:3">
      <c r="A2712" s="17" t="str">
        <f>IF(ISBLANK(Nomen.complète!H2712),"",Nomen.complète!H2712)</f>
        <v/>
      </c>
      <c r="B2712" s="130">
        <f>IF(ISBLANK(Nomen.complète!I2712),"",Nomen.complète!I2712)</f>
        <v>12841</v>
      </c>
      <c r="C2712" s="18" t="str">
        <f>IF(ISBLANK(Nomen.complète!J2712),"-",Nomen.complète!J2712)</f>
        <v>Rueyres-les-Prés</v>
      </c>
    </row>
    <row r="2713" spans="1:3">
      <c r="A2713" s="17" t="str">
        <f>IF(ISBLANK(Nomen.complète!H2713),"",Nomen.complète!H2713)</f>
        <v/>
      </c>
      <c r="B2713" s="130">
        <f>IF(ISBLANK(Nomen.complète!I2713),"",Nomen.complète!I2713)</f>
        <v>16493</v>
      </c>
      <c r="C2713" s="18" t="str">
        <f>IF(ISBLANK(Nomen.complète!J2713),"-",Nomen.complète!J2713)</f>
        <v>Ruis</v>
      </c>
    </row>
    <row r="2714" spans="1:3">
      <c r="A2714" s="17">
        <f>IF(ISBLANK(Nomen.complète!H2714),"",Nomen.complète!H2714)</f>
        <v>421</v>
      </c>
      <c r="B2714" s="130">
        <f>IF(ISBLANK(Nomen.complète!I2714),"",Nomen.complète!I2714)</f>
        <v>15078</v>
      </c>
      <c r="C2714" s="18" t="str">
        <f>IF(ISBLANK(Nomen.complète!J2714),"-",Nomen.complète!J2714)</f>
        <v>Rumendingen</v>
      </c>
    </row>
    <row r="2715" spans="1:3">
      <c r="A2715" s="17">
        <f>IF(ISBLANK(Nomen.complète!H2715),"",Nomen.complète!H2715)</f>
        <v>987</v>
      </c>
      <c r="B2715" s="130">
        <f>IF(ISBLANK(Nomen.complète!I2715),"",Nomen.complète!I2715)</f>
        <v>15370</v>
      </c>
      <c r="C2715" s="18" t="str">
        <f>IF(ISBLANK(Nomen.complète!J2715),"-",Nomen.complète!J2715)</f>
        <v>Rumisberg</v>
      </c>
    </row>
    <row r="2716" spans="1:3">
      <c r="A2716" s="17">
        <f>IF(ISBLANK(Nomen.complète!H2716),"",Nomen.complète!H2716)</f>
        <v>4206</v>
      </c>
      <c r="B2716" s="130">
        <f>IF(ISBLANK(Nomen.complète!I2716),"",Nomen.complète!I2716)</f>
        <v>12833</v>
      </c>
      <c r="C2716" s="18" t="str">
        <f>IF(ISBLANK(Nomen.complète!J2716),"-",Nomen.complète!J2716)</f>
        <v>Rupperswil</v>
      </c>
    </row>
    <row r="2717" spans="1:3">
      <c r="A2717" s="17" t="str">
        <f>IF(ISBLANK(Nomen.complète!H2717),"",Nomen.complète!H2717)</f>
        <v/>
      </c>
      <c r="B2717" s="130">
        <f>IF(ISBLANK(Nomen.complète!I2717),"",Nomen.complète!I2717)</f>
        <v>10483</v>
      </c>
      <c r="C2717" s="18" t="str">
        <f>IF(ISBLANK(Nomen.complète!J2717),"-",Nomen.complète!J2717)</f>
        <v>Ruppoldsried</v>
      </c>
    </row>
    <row r="2718" spans="1:3">
      <c r="A2718" s="17" t="str">
        <f>IF(ISBLANK(Nomen.complète!H2718),"",Nomen.complète!H2718)</f>
        <v/>
      </c>
      <c r="B2718" s="130">
        <f>IF(ISBLANK(Nomen.complète!I2718),"",Nomen.complète!I2718)</f>
        <v>10045</v>
      </c>
      <c r="C2718" s="18" t="str">
        <f>IF(ISBLANK(Nomen.complète!J2718),"-",Nomen.complète!J2718)</f>
        <v>Ruschein</v>
      </c>
    </row>
    <row r="2719" spans="1:3">
      <c r="A2719" s="17">
        <f>IF(ISBLANK(Nomen.complète!H2719),"",Nomen.complète!H2719)</f>
        <v>178</v>
      </c>
      <c r="B2719" s="130">
        <f>IF(ISBLANK(Nomen.complète!I2719),"",Nomen.complète!I2719)</f>
        <v>12831</v>
      </c>
      <c r="C2719" s="18" t="str">
        <f>IF(ISBLANK(Nomen.complète!J2719),"-",Nomen.complète!J2719)</f>
        <v>Russikon</v>
      </c>
    </row>
    <row r="2720" spans="1:3">
      <c r="A2720" s="17">
        <f>IF(ISBLANK(Nomen.complète!H2720),"",Nomen.complète!H2720)</f>
        <v>6637</v>
      </c>
      <c r="B2720" s="130">
        <f>IF(ISBLANK(Nomen.complète!I2720),"",Nomen.complète!I2720)</f>
        <v>12872</v>
      </c>
      <c r="C2720" s="18" t="str">
        <f>IF(ISBLANK(Nomen.complète!J2720),"-",Nomen.complète!J2720)</f>
        <v>Russin</v>
      </c>
    </row>
    <row r="2721" spans="1:3">
      <c r="A2721" s="17" t="str">
        <f>IF(ISBLANK(Nomen.complète!H2721),"",Nomen.complète!H2721)</f>
        <v/>
      </c>
      <c r="B2721" s="130">
        <f>IF(ISBLANK(Nomen.complète!I2721),"",Nomen.complète!I2721)</f>
        <v>12874</v>
      </c>
      <c r="C2721" s="18" t="str">
        <f>IF(ISBLANK(Nomen.complète!J2721),"-",Nomen.complète!J2721)</f>
        <v>Russo</v>
      </c>
    </row>
    <row r="2722" spans="1:3">
      <c r="A2722" s="17" t="str">
        <f>IF(ISBLANK(Nomen.complète!H2722),"",Nomen.complète!H2722)</f>
        <v/>
      </c>
      <c r="B2722" s="130">
        <f>IF(ISBLANK(Nomen.complète!I2722),"",Nomen.complète!I2722)</f>
        <v>12845</v>
      </c>
      <c r="C2722" s="18" t="str">
        <f>IF(ISBLANK(Nomen.complète!J2722),"-",Nomen.complète!J2722)</f>
        <v>Russy</v>
      </c>
    </row>
    <row r="2723" spans="1:3">
      <c r="A2723" s="17">
        <f>IF(ISBLANK(Nomen.complète!H2723),"",Nomen.complète!H2723)</f>
        <v>1098</v>
      </c>
      <c r="B2723" s="130">
        <f>IF(ISBLANK(Nomen.complète!I2723),"",Nomen.complète!I2723)</f>
        <v>15580</v>
      </c>
      <c r="C2723" s="18" t="str">
        <f>IF(ISBLANK(Nomen.complète!J2723),"-",Nomen.complète!J2723)</f>
        <v>Ruswil</v>
      </c>
    </row>
    <row r="2724" spans="1:3">
      <c r="A2724" s="17" t="str">
        <f>IF(ISBLANK(Nomen.complète!H2724),"",Nomen.complète!H2724)</f>
        <v/>
      </c>
      <c r="B2724" s="130">
        <f>IF(ISBLANK(Nomen.complète!I2724),"",Nomen.complète!I2724)</f>
        <v>11380</v>
      </c>
      <c r="C2724" s="18" t="str">
        <f>IF(ISBLANK(Nomen.complète!J2724),"-",Nomen.complète!J2724)</f>
        <v>Räuchlisberg</v>
      </c>
    </row>
    <row r="2725" spans="1:3">
      <c r="A2725" s="17" t="str">
        <f>IF(ISBLANK(Nomen.complète!H2725),"",Nomen.complète!H2725)</f>
        <v/>
      </c>
      <c r="B2725" s="130">
        <f>IF(ISBLANK(Nomen.complète!I2725),"",Nomen.complète!I2725)</f>
        <v>11058</v>
      </c>
      <c r="C2725" s="18" t="str">
        <f>IF(ISBLANK(Nomen.complète!J2725),"-",Nomen.complète!J2725)</f>
        <v>Réclère</v>
      </c>
    </row>
    <row r="2726" spans="1:3">
      <c r="A2726" s="17">
        <f>IF(ISBLANK(Nomen.complète!H2726),"",Nomen.complète!H2726)</f>
        <v>1039</v>
      </c>
      <c r="B2726" s="130">
        <f>IF(ISBLANK(Nomen.complète!I2726),"",Nomen.complète!I2726)</f>
        <v>15592</v>
      </c>
      <c r="C2726" s="18" t="str">
        <f>IF(ISBLANK(Nomen.complète!J2726),"-",Nomen.complète!J2726)</f>
        <v>Römerswil</v>
      </c>
    </row>
    <row r="2727" spans="1:3">
      <c r="A2727" s="17">
        <f>IF(ISBLANK(Nomen.complète!H2727),"",Nomen.complète!H2727)</f>
        <v>2791</v>
      </c>
      <c r="B2727" s="130">
        <f>IF(ISBLANK(Nomen.complète!I2727),"",Nomen.complète!I2727)</f>
        <v>13849</v>
      </c>
      <c r="C2727" s="18" t="str">
        <f>IF(ISBLANK(Nomen.complète!J2727),"-",Nomen.complète!J2727)</f>
        <v>Röschenz</v>
      </c>
    </row>
    <row r="2728" spans="1:3">
      <c r="A2728" s="17" t="str">
        <f>IF(ISBLANK(Nomen.complète!H2728),"",Nomen.complète!H2728)</f>
        <v/>
      </c>
      <c r="B2728" s="130">
        <f>IF(ISBLANK(Nomen.complète!I2728),"",Nomen.complète!I2728)</f>
        <v>11139</v>
      </c>
      <c r="C2728" s="18" t="str">
        <f>IF(ISBLANK(Nomen.complète!J2728),"-",Nomen.complète!J2728)</f>
        <v>Röthenbach bei Herzogenbuchsee</v>
      </c>
    </row>
    <row r="2729" spans="1:3">
      <c r="A2729" s="17">
        <f>IF(ISBLANK(Nomen.complète!H2729),"",Nomen.complète!H2729)</f>
        <v>904</v>
      </c>
      <c r="B2729" s="130">
        <f>IF(ISBLANK(Nomen.complète!I2729),"",Nomen.complète!I2729)</f>
        <v>15314</v>
      </c>
      <c r="C2729" s="18" t="str">
        <f>IF(ISBLANK(Nomen.complète!J2729),"-",Nomen.complète!J2729)</f>
        <v>Röthenbach im Emmental</v>
      </c>
    </row>
    <row r="2730" spans="1:3">
      <c r="A2730" s="17">
        <f>IF(ISBLANK(Nomen.complète!H2730),"",Nomen.complète!H2730)</f>
        <v>905</v>
      </c>
      <c r="B2730" s="130">
        <f>IF(ISBLANK(Nomen.complète!I2730),"",Nomen.complète!I2730)</f>
        <v>15315</v>
      </c>
      <c r="C2730" s="18" t="str">
        <f>IF(ISBLANK(Nomen.complète!J2730),"-",Nomen.complète!J2730)</f>
        <v>Rüderswil</v>
      </c>
    </row>
    <row r="2731" spans="1:3">
      <c r="A2731" s="17">
        <f>IF(ISBLANK(Nomen.complète!H2731),"",Nomen.complète!H2731)</f>
        <v>2938</v>
      </c>
      <c r="B2731" s="130">
        <f>IF(ISBLANK(Nomen.complète!I2731),"",Nomen.complète!I2731)</f>
        <v>12846</v>
      </c>
      <c r="C2731" s="18" t="str">
        <f>IF(ISBLANK(Nomen.complète!J2731),"-",Nomen.complète!J2731)</f>
        <v>Rüdlingen</v>
      </c>
    </row>
    <row r="2732" spans="1:3">
      <c r="A2732" s="17" t="str">
        <f>IF(ISBLANK(Nomen.complète!H2732),"",Nomen.complète!H2732)</f>
        <v/>
      </c>
      <c r="B2732" s="130">
        <f>IF(ISBLANK(Nomen.complète!I2732),"",Nomen.complète!I2732)</f>
        <v>16428</v>
      </c>
      <c r="C2732" s="18" t="str">
        <f>IF(ISBLANK(Nomen.complète!J2732),"-",Nomen.complète!J2732)</f>
        <v>Rüdtligen</v>
      </c>
    </row>
    <row r="2733" spans="1:3">
      <c r="A2733" s="17">
        <f>IF(ISBLANK(Nomen.complète!H2733),"",Nomen.complète!H2733)</f>
        <v>420</v>
      </c>
      <c r="B2733" s="130">
        <f>IF(ISBLANK(Nomen.complète!I2733),"",Nomen.complète!I2733)</f>
        <v>15077</v>
      </c>
      <c r="C2733" s="18" t="str">
        <f>IF(ISBLANK(Nomen.complète!J2733),"-",Nomen.complète!J2733)</f>
        <v>Rüdtligen-Alchenflüh</v>
      </c>
    </row>
    <row r="2734" spans="1:3">
      <c r="A2734" s="17">
        <f>IF(ISBLANK(Nomen.complète!H2734),"",Nomen.complète!H2734)</f>
        <v>880</v>
      </c>
      <c r="B2734" s="130">
        <f>IF(ISBLANK(Nomen.complète!I2734),"",Nomen.complète!I2734)</f>
        <v>15304</v>
      </c>
      <c r="C2734" s="18" t="str">
        <f>IF(ISBLANK(Nomen.complète!J2734),"-",Nomen.complète!J2734)</f>
        <v>Rüeggisberg</v>
      </c>
    </row>
    <row r="2735" spans="1:3">
      <c r="A2735" s="17">
        <f>IF(ISBLANK(Nomen.complète!H2735),"",Nomen.complète!H2735)</f>
        <v>956</v>
      </c>
      <c r="B2735" s="130">
        <f>IF(ISBLANK(Nomen.complète!I2735),"",Nomen.complète!I2735)</f>
        <v>15351</v>
      </c>
      <c r="C2735" s="18" t="str">
        <f>IF(ISBLANK(Nomen.complète!J2735),"-",Nomen.complète!J2735)</f>
        <v>Rüegsau</v>
      </c>
    </row>
    <row r="2736" spans="1:3">
      <c r="A2736" s="17">
        <f>IF(ISBLANK(Nomen.complète!H2736),"",Nomen.complète!H2736)</f>
        <v>4112</v>
      </c>
      <c r="B2736" s="130">
        <f>IF(ISBLANK(Nomen.complète!I2736),"",Nomen.complète!I2736)</f>
        <v>12838</v>
      </c>
      <c r="C2736" s="18" t="str">
        <f>IF(ISBLANK(Nomen.complète!J2736),"-",Nomen.complète!J2736)</f>
        <v>Rüfenach</v>
      </c>
    </row>
    <row r="2737" spans="1:3">
      <c r="A2737" s="17" t="str">
        <f>IF(ISBLANK(Nomen.complète!H2737),"",Nomen.complète!H2737)</f>
        <v/>
      </c>
      <c r="B2737" s="130">
        <f>IF(ISBLANK(Nomen.complète!I2737),"",Nomen.complète!I2737)</f>
        <v>12835</v>
      </c>
      <c r="C2737" s="18" t="str">
        <f>IF(ISBLANK(Nomen.complète!J2737),"-",Nomen.complète!J2737)</f>
        <v>Rümikon</v>
      </c>
    </row>
    <row r="2738" spans="1:3">
      <c r="A2738" s="17">
        <f>IF(ISBLANK(Nomen.complète!H2738),"",Nomen.complète!H2738)</f>
        <v>97</v>
      </c>
      <c r="B2738" s="130">
        <f>IF(ISBLANK(Nomen.complète!I2738),"",Nomen.complète!I2738)</f>
        <v>12834</v>
      </c>
      <c r="C2738" s="18" t="str">
        <f>IF(ISBLANK(Nomen.complète!J2738),"-",Nomen.complète!J2738)</f>
        <v>Rümlang</v>
      </c>
    </row>
    <row r="2739" spans="1:3">
      <c r="A2739" s="17" t="str">
        <f>IF(ISBLANK(Nomen.complète!H2739),"",Nomen.complète!H2739)</f>
        <v/>
      </c>
      <c r="B2739" s="130">
        <f>IF(ISBLANK(Nomen.complète!I2739),"",Nomen.complète!I2739)</f>
        <v>11071</v>
      </c>
      <c r="C2739" s="18" t="str">
        <f>IF(ISBLANK(Nomen.complète!J2739),"-",Nomen.complète!J2739)</f>
        <v>Rümligen</v>
      </c>
    </row>
    <row r="2740" spans="1:3">
      <c r="A2740" s="17">
        <f>IF(ISBLANK(Nomen.complète!H2740),"",Nomen.complète!H2740)</f>
        <v>2859</v>
      </c>
      <c r="B2740" s="130">
        <f>IF(ISBLANK(Nomen.complète!I2740),"",Nomen.complète!I2740)</f>
        <v>13798</v>
      </c>
      <c r="C2740" s="18" t="str">
        <f>IF(ISBLANK(Nomen.complète!J2740),"-",Nomen.complète!J2740)</f>
        <v>Rümlingen</v>
      </c>
    </row>
    <row r="2741" spans="1:3">
      <c r="A2741" s="17">
        <f>IF(ISBLANK(Nomen.complète!H2741),"",Nomen.complète!H2741)</f>
        <v>2860</v>
      </c>
      <c r="B2741" s="130">
        <f>IF(ISBLANK(Nomen.complète!I2741),"",Nomen.complète!I2741)</f>
        <v>13799</v>
      </c>
      <c r="C2741" s="18" t="str">
        <f>IF(ISBLANK(Nomen.complète!J2741),"-",Nomen.complète!J2741)</f>
        <v>Rünenberg</v>
      </c>
    </row>
    <row r="2742" spans="1:3">
      <c r="A2742" s="17">
        <f>IF(ISBLANK(Nomen.complète!H2742),"",Nomen.complète!H2742)</f>
        <v>853</v>
      </c>
      <c r="B2742" s="130">
        <f>IF(ISBLANK(Nomen.complète!I2742),"",Nomen.complète!I2742)</f>
        <v>15284</v>
      </c>
      <c r="C2742" s="18" t="str">
        <f>IF(ISBLANK(Nomen.complète!J2742),"-",Nomen.complète!J2742)</f>
        <v>Rüschegg</v>
      </c>
    </row>
    <row r="2743" spans="1:3">
      <c r="A2743" s="17">
        <f>IF(ISBLANK(Nomen.complète!H2743),"",Nomen.complète!H2743)</f>
        <v>139</v>
      </c>
      <c r="B2743" s="130">
        <f>IF(ISBLANK(Nomen.complète!I2743),"",Nomen.complète!I2743)</f>
        <v>12832</v>
      </c>
      <c r="C2743" s="18" t="str">
        <f>IF(ISBLANK(Nomen.complète!J2743),"-",Nomen.complète!J2743)</f>
        <v>Rüschlikon</v>
      </c>
    </row>
    <row r="2744" spans="1:3">
      <c r="A2744" s="17" t="str">
        <f>IF(ISBLANK(Nomen.complète!H2744),"",Nomen.complète!H2744)</f>
        <v/>
      </c>
      <c r="B2744" s="130">
        <f>IF(ISBLANK(Nomen.complète!I2744),"",Nomen.complète!I2744)</f>
        <v>10837</v>
      </c>
      <c r="C2744" s="18" t="str">
        <f>IF(ISBLANK(Nomen.complète!J2744),"-",Nomen.complète!J2744)</f>
        <v>Rüte</v>
      </c>
    </row>
    <row r="2745" spans="1:3">
      <c r="A2745" s="17" t="str">
        <f>IF(ISBLANK(Nomen.complète!H2745),"",Nomen.complète!H2745)</f>
        <v/>
      </c>
      <c r="B2745" s="130">
        <f>IF(ISBLANK(Nomen.complète!I2745),"",Nomen.complète!I2745)</f>
        <v>12885</v>
      </c>
      <c r="C2745" s="18" t="str">
        <f>IF(ISBLANK(Nomen.complète!J2745),"-",Nomen.complète!J2745)</f>
        <v>Rüthi (Rheintal)</v>
      </c>
    </row>
    <row r="2746" spans="1:3">
      <c r="A2746" s="17">
        <f>IF(ISBLANK(Nomen.complète!H2746),"",Nomen.complète!H2746)</f>
        <v>3256</v>
      </c>
      <c r="B2746" s="130">
        <f>IF(ISBLANK(Nomen.complète!I2746),"",Nomen.complète!I2746)</f>
        <v>14404</v>
      </c>
      <c r="C2746" s="18" t="str">
        <f>IF(ISBLANK(Nomen.complète!J2746),"-",Nomen.complète!J2746)</f>
        <v>Rüthi (SG)</v>
      </c>
    </row>
    <row r="2747" spans="1:3">
      <c r="A2747" s="17" t="str">
        <f>IF(ISBLANK(Nomen.complète!H2747),"",Nomen.complète!H2747)</f>
        <v/>
      </c>
      <c r="B2747" s="130">
        <f>IF(ISBLANK(Nomen.complète!I2747),"",Nomen.complète!I2747)</f>
        <v>12884</v>
      </c>
      <c r="C2747" s="18" t="str">
        <f>IF(ISBLANK(Nomen.complète!J2747),"-",Nomen.complète!J2747)</f>
        <v>Rüti (GL)</v>
      </c>
    </row>
    <row r="2748" spans="1:3">
      <c r="A2748" s="17">
        <f>IF(ISBLANK(Nomen.complète!H2748),"",Nomen.complète!H2748)</f>
        <v>118</v>
      </c>
      <c r="B2748" s="130">
        <f>IF(ISBLANK(Nomen.complète!I2748),"",Nomen.complète!I2748)</f>
        <v>12883</v>
      </c>
      <c r="C2748" s="18" t="str">
        <f>IF(ISBLANK(Nomen.complète!J2748),"-",Nomen.complète!J2748)</f>
        <v>Rüti (ZH)</v>
      </c>
    </row>
    <row r="2749" spans="1:3">
      <c r="A2749" s="17">
        <f>IF(ISBLANK(Nomen.complète!H2749),"",Nomen.complète!H2749)</f>
        <v>393</v>
      </c>
      <c r="B2749" s="130">
        <f>IF(ISBLANK(Nomen.complète!I2749),"",Nomen.complète!I2749)</f>
        <v>15056</v>
      </c>
      <c r="C2749" s="18" t="str">
        <f>IF(ISBLANK(Nomen.complète!J2749),"-",Nomen.complète!J2749)</f>
        <v>Rüti bei Büren</v>
      </c>
    </row>
    <row r="2750" spans="1:3">
      <c r="A2750" s="17">
        <f>IF(ISBLANK(Nomen.complète!H2750),"",Nomen.complète!H2750)</f>
        <v>422</v>
      </c>
      <c r="B2750" s="130">
        <f>IF(ISBLANK(Nomen.complète!I2750),"",Nomen.complète!I2750)</f>
        <v>15079</v>
      </c>
      <c r="C2750" s="18" t="str">
        <f>IF(ISBLANK(Nomen.complète!J2750),"-",Nomen.complète!J2750)</f>
        <v>Rüti bei Lyssach</v>
      </c>
    </row>
    <row r="2751" spans="1:3">
      <c r="A2751" s="17" t="str">
        <f>IF(ISBLANK(Nomen.complète!H2751),"",Nomen.complète!H2751)</f>
        <v/>
      </c>
      <c r="B2751" s="130">
        <f>IF(ISBLANK(Nomen.complète!I2751),"",Nomen.complète!I2751)</f>
        <v>11072</v>
      </c>
      <c r="C2751" s="18" t="str">
        <f>IF(ISBLANK(Nomen.complète!J2751),"-",Nomen.complète!J2751)</f>
        <v>Rüti bei Riggisberg</v>
      </c>
    </row>
    <row r="2752" spans="1:3">
      <c r="A2752" s="17" t="str">
        <f>IF(ISBLANK(Nomen.complète!H2752),"",Nomen.complète!H2752)</f>
        <v/>
      </c>
      <c r="B2752" s="130">
        <f>IF(ISBLANK(Nomen.complète!I2752),"",Nomen.complète!I2752)</f>
        <v>16545</v>
      </c>
      <c r="C2752" s="18" t="str">
        <f>IF(ISBLANK(Nomen.complète!J2752),"-",Nomen.complète!J2752)</f>
        <v>Rüti im Prätigau</v>
      </c>
    </row>
    <row r="2753" spans="1:3">
      <c r="A2753" s="17">
        <f>IF(ISBLANK(Nomen.complète!H2753),"",Nomen.complète!H2753)</f>
        <v>340</v>
      </c>
      <c r="B2753" s="130">
        <f>IF(ISBLANK(Nomen.complète!I2753),"",Nomen.complète!I2753)</f>
        <v>15024</v>
      </c>
      <c r="C2753" s="18" t="str">
        <f>IF(ISBLANK(Nomen.complète!J2753),"-",Nomen.complète!J2753)</f>
        <v>Rütschelen</v>
      </c>
    </row>
    <row r="2754" spans="1:3">
      <c r="A2754" s="17">
        <f>IF(ISBLANK(Nomen.complète!H2754),"",Nomen.complète!H2754)</f>
        <v>2555</v>
      </c>
      <c r="B2754" s="130">
        <f>IF(ISBLANK(Nomen.complète!I2754),"",Nomen.complète!I2754)</f>
        <v>12879</v>
      </c>
      <c r="C2754" s="18" t="str">
        <f>IF(ISBLANK(Nomen.complète!J2754),"-",Nomen.complète!J2754)</f>
        <v>Rüttenen</v>
      </c>
    </row>
    <row r="2755" spans="1:3">
      <c r="A2755" s="17">
        <f>IF(ISBLANK(Nomen.complète!H2755),"",Nomen.complète!H2755)</f>
        <v>3788</v>
      </c>
      <c r="B2755" s="130">
        <f>IF(ISBLANK(Nomen.complète!I2755),"",Nomen.complète!I2755)</f>
        <v>16008</v>
      </c>
      <c r="C2755" s="18" t="str">
        <f>IF(ISBLANK(Nomen.complète!J2755),"-",Nomen.complète!J2755)</f>
        <v>S-chanf</v>
      </c>
    </row>
    <row r="2756" spans="1:3">
      <c r="A2756" s="17">
        <f>IF(ISBLANK(Nomen.complète!H2756),"",Nomen.complète!H2756)</f>
        <v>843</v>
      </c>
      <c r="B2756" s="130">
        <f>IF(ISBLANK(Nomen.complète!I2756),"",Nomen.complète!I2756)</f>
        <v>15281</v>
      </c>
      <c r="C2756" s="18" t="str">
        <f>IF(ISBLANK(Nomen.complète!J2756),"-",Nomen.complète!J2756)</f>
        <v>Saanen</v>
      </c>
    </row>
    <row r="2757" spans="1:3">
      <c r="A2757" s="17" t="str">
        <f>IF(ISBLANK(Nomen.complète!H2757),"",Nomen.complète!H2757)</f>
        <v/>
      </c>
      <c r="B2757" s="130">
        <f>IF(ISBLANK(Nomen.complète!I2757),"",Nomen.complète!I2757)</f>
        <v>10155</v>
      </c>
      <c r="C2757" s="18" t="str">
        <f>IF(ISBLANK(Nomen.complète!J2757),"-",Nomen.complète!J2757)</f>
        <v>Saas</v>
      </c>
    </row>
    <row r="2758" spans="1:3">
      <c r="A2758" s="17" t="str">
        <f>IF(ISBLANK(Nomen.complète!H2758),"",Nomen.complète!H2758)</f>
        <v/>
      </c>
      <c r="B2758" s="130">
        <f>IF(ISBLANK(Nomen.complète!I2758),"",Nomen.complète!I2758)</f>
        <v>12878</v>
      </c>
      <c r="C2758" s="18" t="str">
        <f>IF(ISBLANK(Nomen.complète!J2758),"-",Nomen.complète!J2758)</f>
        <v>Saas Almagell</v>
      </c>
    </row>
    <row r="2759" spans="1:3">
      <c r="A2759" s="17" t="str">
        <f>IF(ISBLANK(Nomen.complète!H2759),"",Nomen.complète!H2759)</f>
        <v/>
      </c>
      <c r="B2759" s="130">
        <f>IF(ISBLANK(Nomen.complète!I2759),"",Nomen.complète!I2759)</f>
        <v>12877</v>
      </c>
      <c r="C2759" s="18" t="str">
        <f>IF(ISBLANK(Nomen.complète!J2759),"-",Nomen.complète!J2759)</f>
        <v>Saas Balen</v>
      </c>
    </row>
    <row r="2760" spans="1:3">
      <c r="A2760" s="17" t="str">
        <f>IF(ISBLANK(Nomen.complète!H2760),"",Nomen.complète!H2760)</f>
        <v/>
      </c>
      <c r="B2760" s="130">
        <f>IF(ISBLANK(Nomen.complète!I2760),"",Nomen.complète!I2760)</f>
        <v>12876</v>
      </c>
      <c r="C2760" s="18" t="str">
        <f>IF(ISBLANK(Nomen.complète!J2760),"-",Nomen.complète!J2760)</f>
        <v>Saas Fee</v>
      </c>
    </row>
    <row r="2761" spans="1:3">
      <c r="A2761" s="17" t="str">
        <f>IF(ISBLANK(Nomen.complète!H2761),"",Nomen.complète!H2761)</f>
        <v/>
      </c>
      <c r="B2761" s="130">
        <f>IF(ISBLANK(Nomen.complète!I2761),"",Nomen.complète!I2761)</f>
        <v>12875</v>
      </c>
      <c r="C2761" s="18" t="str">
        <f>IF(ISBLANK(Nomen.complète!J2761),"-",Nomen.complète!J2761)</f>
        <v>Saas Grund</v>
      </c>
    </row>
    <row r="2762" spans="1:3">
      <c r="A2762" s="17">
        <f>IF(ISBLANK(Nomen.complète!H2762),"",Nomen.complète!H2762)</f>
        <v>6288</v>
      </c>
      <c r="B2762" s="130">
        <f>IF(ISBLANK(Nomen.complète!I2762),"",Nomen.complète!I2762)</f>
        <v>14927</v>
      </c>
      <c r="C2762" s="18" t="str">
        <f>IF(ISBLANK(Nomen.complète!J2762),"-",Nomen.complète!J2762)</f>
        <v>Saas-Almagell</v>
      </c>
    </row>
    <row r="2763" spans="1:3">
      <c r="A2763" s="17">
        <f>IF(ISBLANK(Nomen.complète!H2763),"",Nomen.complète!H2763)</f>
        <v>6289</v>
      </c>
      <c r="B2763" s="130">
        <f>IF(ISBLANK(Nomen.complète!I2763),"",Nomen.complète!I2763)</f>
        <v>14928</v>
      </c>
      <c r="C2763" s="18" t="str">
        <f>IF(ISBLANK(Nomen.complète!J2763),"-",Nomen.complète!J2763)</f>
        <v>Saas-Balen</v>
      </c>
    </row>
    <row r="2764" spans="1:3">
      <c r="A2764" s="17">
        <f>IF(ISBLANK(Nomen.complète!H2764),"",Nomen.complète!H2764)</f>
        <v>6290</v>
      </c>
      <c r="B2764" s="130">
        <f>IF(ISBLANK(Nomen.complète!I2764),"",Nomen.complète!I2764)</f>
        <v>14929</v>
      </c>
      <c r="C2764" s="18" t="str">
        <f>IF(ISBLANK(Nomen.complète!J2764),"-",Nomen.complète!J2764)</f>
        <v>Saas-Fee</v>
      </c>
    </row>
    <row r="2765" spans="1:3">
      <c r="A2765" s="17">
        <f>IF(ISBLANK(Nomen.complète!H2765),"",Nomen.complète!H2765)</f>
        <v>6291</v>
      </c>
      <c r="B2765" s="130">
        <f>IF(ISBLANK(Nomen.complète!I2765),"",Nomen.complète!I2765)</f>
        <v>14930</v>
      </c>
      <c r="C2765" s="18" t="str">
        <f>IF(ISBLANK(Nomen.complète!J2765),"-",Nomen.complète!J2765)</f>
        <v>Saas-Grund</v>
      </c>
    </row>
    <row r="2766" spans="1:3">
      <c r="A2766" s="17">
        <f>IF(ISBLANK(Nomen.complète!H2766),"",Nomen.complète!H2766)</f>
        <v>1406</v>
      </c>
      <c r="B2766" s="130">
        <f>IF(ISBLANK(Nomen.complète!I2766),"",Nomen.complète!I2766)</f>
        <v>12859</v>
      </c>
      <c r="C2766" s="18" t="str">
        <f>IF(ISBLANK(Nomen.complète!J2766),"-",Nomen.complète!J2766)</f>
        <v>Sachseln</v>
      </c>
    </row>
    <row r="2767" spans="1:3">
      <c r="A2767" s="17">
        <f>IF(ISBLANK(Nomen.complète!H2767),"",Nomen.complète!H2767)</f>
        <v>4283</v>
      </c>
      <c r="B2767" s="130">
        <f>IF(ISBLANK(Nomen.complète!I2767),"",Nomen.complète!I2767)</f>
        <v>12873</v>
      </c>
      <c r="C2767" s="18" t="str">
        <f>IF(ISBLANK(Nomen.complète!J2767),"-",Nomen.complète!J2767)</f>
        <v>Safenwil</v>
      </c>
    </row>
    <row r="2768" spans="1:3">
      <c r="A2768" s="17" t="str">
        <f>IF(ISBLANK(Nomen.complète!H2768),"",Nomen.complète!H2768)</f>
        <v/>
      </c>
      <c r="B2768" s="130">
        <f>IF(ISBLANK(Nomen.complète!I2768),"",Nomen.complète!I2768)</f>
        <v>10186</v>
      </c>
      <c r="C2768" s="18" t="str">
        <f>IF(ISBLANK(Nomen.complète!J2768),"-",Nomen.complète!J2768)</f>
        <v>Safien</v>
      </c>
    </row>
    <row r="2769" spans="1:3">
      <c r="A2769" s="17">
        <f>IF(ISBLANK(Nomen.complète!H2769),"",Nomen.complète!H2769)</f>
        <v>3672</v>
      </c>
      <c r="B2769" s="130">
        <f>IF(ISBLANK(Nomen.complète!I2769),"",Nomen.complète!I2769)</f>
        <v>16057</v>
      </c>
      <c r="C2769" s="18" t="str">
        <f>IF(ISBLANK(Nomen.complète!J2769),"-",Nomen.complète!J2769)</f>
        <v>Safiental</v>
      </c>
    </row>
    <row r="2770" spans="1:3">
      <c r="A2770" s="17">
        <f>IF(ISBLANK(Nomen.complète!H2770),"",Nomen.complète!H2770)</f>
        <v>746</v>
      </c>
      <c r="B2770" s="130">
        <f>IF(ISBLANK(Nomen.complète!I2770),"",Nomen.complète!I2770)</f>
        <v>15252</v>
      </c>
      <c r="C2770" s="18" t="str">
        <f>IF(ISBLANK(Nomen.complète!J2770),"-",Nomen.complète!J2770)</f>
        <v>Safnern</v>
      </c>
    </row>
    <row r="2771" spans="1:3">
      <c r="A2771" s="17" t="str">
        <f>IF(ISBLANK(Nomen.complète!H2771),"",Nomen.complète!H2771)</f>
        <v/>
      </c>
      <c r="B2771" s="130">
        <f>IF(ISBLANK(Nomen.complète!I2771),"",Nomen.complète!I2771)</f>
        <v>16492</v>
      </c>
      <c r="C2771" s="18" t="str">
        <f>IF(ISBLANK(Nomen.complète!J2771),"-",Nomen.complète!J2771)</f>
        <v>Sagens</v>
      </c>
    </row>
    <row r="2772" spans="1:3">
      <c r="A2772" s="17" t="str">
        <f>IF(ISBLANK(Nomen.complète!H2772),"",Nomen.complète!H2772)</f>
        <v/>
      </c>
      <c r="B2772" s="130">
        <f>IF(ISBLANK(Nomen.complète!I2772),"",Nomen.complète!I2772)</f>
        <v>12888</v>
      </c>
      <c r="C2772" s="18" t="str">
        <f>IF(ISBLANK(Nomen.complète!J2772),"-",Nomen.complète!J2772)</f>
        <v>Sagno</v>
      </c>
    </row>
    <row r="2773" spans="1:3">
      <c r="A2773" s="17">
        <f>IF(ISBLANK(Nomen.complète!H2773),"",Nomen.complète!H2773)</f>
        <v>3581</v>
      </c>
      <c r="B2773" s="130">
        <f>IF(ISBLANK(Nomen.complète!I2773),"",Nomen.complète!I2773)</f>
        <v>15971</v>
      </c>
      <c r="C2773" s="18" t="str">
        <f>IF(ISBLANK(Nomen.complète!J2773),"-",Nomen.complète!J2773)</f>
        <v>Sagogn</v>
      </c>
    </row>
    <row r="2774" spans="1:3">
      <c r="A2774" s="17">
        <f>IF(ISBLANK(Nomen.complète!H2774),"",Nomen.complète!H2774)</f>
        <v>706</v>
      </c>
      <c r="B2774" s="130">
        <f>IF(ISBLANK(Nomen.complète!I2774),"",Nomen.complète!I2774)</f>
        <v>15223</v>
      </c>
      <c r="C2774" s="18" t="str">
        <f>IF(ISBLANK(Nomen.complète!J2774),"-",Nomen.complète!J2774)</f>
        <v>Saicourt</v>
      </c>
    </row>
    <row r="2775" spans="1:3">
      <c r="A2775" s="17">
        <f>IF(ISBLANK(Nomen.complète!H2775),"",Nomen.complète!H2775)</f>
        <v>6757</v>
      </c>
      <c r="B2775" s="130">
        <f>IF(ISBLANK(Nomen.complète!I2775),"",Nomen.complète!I2775)</f>
        <v>14966</v>
      </c>
      <c r="C2775" s="18" t="str">
        <f>IF(ISBLANK(Nomen.complète!J2775),"-",Nomen.complète!J2775)</f>
        <v>Saignelégier</v>
      </c>
    </row>
    <row r="2776" spans="1:3">
      <c r="A2776" s="17">
        <f>IF(ISBLANK(Nomen.complète!H2776),"",Nomen.complète!H2776)</f>
        <v>6140</v>
      </c>
      <c r="B2776" s="130">
        <f>IF(ISBLANK(Nomen.complète!I2776),"",Nomen.complète!I2776)</f>
        <v>12871</v>
      </c>
      <c r="C2776" s="18" t="str">
        <f>IF(ISBLANK(Nomen.complète!J2776),"-",Nomen.complète!J2776)</f>
        <v>Saillon</v>
      </c>
    </row>
    <row r="2777" spans="1:3">
      <c r="A2777" s="17">
        <f>IF(ISBLANK(Nomen.complète!H2777),"",Nomen.complète!H2777)</f>
        <v>2041</v>
      </c>
      <c r="B2777" s="130">
        <f>IF(ISBLANK(Nomen.complète!I2777),"",Nomen.complète!I2777)</f>
        <v>13702</v>
      </c>
      <c r="C2777" s="18" t="str">
        <f>IF(ISBLANK(Nomen.complète!J2777),"-",Nomen.complète!J2777)</f>
        <v>Saint-Aubin (FR)</v>
      </c>
    </row>
    <row r="2778" spans="1:3">
      <c r="A2778" s="17" t="str">
        <f>IF(ISBLANK(Nomen.complète!H2778),"",Nomen.complète!H2778)</f>
        <v/>
      </c>
      <c r="B2778" s="130">
        <f>IF(ISBLANK(Nomen.complète!I2778),"",Nomen.complète!I2778)</f>
        <v>16276</v>
      </c>
      <c r="C2778" s="18" t="str">
        <f>IF(ISBLANK(Nomen.complète!J2778),"-",Nomen.complète!J2778)</f>
        <v>Saint-Aubin (NE)</v>
      </c>
    </row>
    <row r="2779" spans="1:3">
      <c r="A2779" s="17" t="str">
        <f>IF(ISBLANK(Nomen.complète!H2779),"",Nomen.complète!H2779)</f>
        <v/>
      </c>
      <c r="B2779" s="130">
        <f>IF(ISBLANK(Nomen.complète!I2779),"",Nomen.complète!I2779)</f>
        <v>12869</v>
      </c>
      <c r="C2779" s="18" t="str">
        <f>IF(ISBLANK(Nomen.complète!J2779),"-",Nomen.complète!J2779)</f>
        <v>Saint-Aubin-Sauges</v>
      </c>
    </row>
    <row r="2780" spans="1:3">
      <c r="A2780" s="17">
        <f>IF(ISBLANK(Nomen.complète!H2780),"",Nomen.complète!H2780)</f>
        <v>5535</v>
      </c>
      <c r="B2780" s="130">
        <f>IF(ISBLANK(Nomen.complète!I2780),"",Nomen.complète!I2780)</f>
        <v>14612</v>
      </c>
      <c r="C2780" s="18" t="str">
        <f>IF(ISBLANK(Nomen.complète!J2780),"-",Nomen.complète!J2780)</f>
        <v>Saint-Barthélemy (VD)</v>
      </c>
    </row>
    <row r="2781" spans="1:3">
      <c r="A2781" s="17" t="str">
        <f>IF(ISBLANK(Nomen.complète!H2781),"",Nomen.complète!H2781)</f>
        <v/>
      </c>
      <c r="B2781" s="130">
        <f>IF(ISBLANK(Nomen.complète!I2781),"",Nomen.complète!I2781)</f>
        <v>12867</v>
      </c>
      <c r="C2781" s="18" t="str">
        <f>IF(ISBLANK(Nomen.complète!J2781),"-",Nomen.complète!J2781)</f>
        <v>Saint-Blaise</v>
      </c>
    </row>
    <row r="2782" spans="1:3">
      <c r="A2782" s="17">
        <f>IF(ISBLANK(Nomen.complète!H2782),"",Nomen.complète!H2782)</f>
        <v>6758</v>
      </c>
      <c r="B2782" s="130">
        <f>IF(ISBLANK(Nomen.complète!I2782),"",Nomen.complète!I2782)</f>
        <v>13316</v>
      </c>
      <c r="C2782" s="18" t="str">
        <f>IF(ISBLANK(Nomen.complète!J2782),"-",Nomen.complète!J2782)</f>
        <v>Saint-Brais</v>
      </c>
    </row>
    <row r="2783" spans="1:3">
      <c r="A2783" s="17">
        <f>IF(ISBLANK(Nomen.complète!H2783),"",Nomen.complète!H2783)</f>
        <v>5727</v>
      </c>
      <c r="B2783" s="130">
        <f>IF(ISBLANK(Nomen.complète!I2783),"",Nomen.complète!I2783)</f>
        <v>14613</v>
      </c>
      <c r="C2783" s="18" t="str">
        <f>IF(ISBLANK(Nomen.complète!J2783),"-",Nomen.complète!J2783)</f>
        <v>Saint-Cergue</v>
      </c>
    </row>
    <row r="2784" spans="1:3">
      <c r="A2784" s="17" t="str">
        <f>IF(ISBLANK(Nomen.complète!H2784),"",Nomen.complète!H2784)</f>
        <v/>
      </c>
      <c r="B2784" s="130">
        <f>IF(ISBLANK(Nomen.complète!I2784),"",Nomen.complète!I2784)</f>
        <v>12865</v>
      </c>
      <c r="C2784" s="18" t="str">
        <f>IF(ISBLANK(Nomen.complète!J2784),"-",Nomen.complète!J2784)</f>
        <v>Saint-Cierges</v>
      </c>
    </row>
    <row r="2785" spans="1:3">
      <c r="A2785" s="17">
        <f>IF(ISBLANK(Nomen.complète!H2785),"",Nomen.complète!H2785)</f>
        <v>5434</v>
      </c>
      <c r="B2785" s="130">
        <f>IF(ISBLANK(Nomen.complète!I2785),"",Nomen.complète!I2785)</f>
        <v>14615</v>
      </c>
      <c r="C2785" s="18" t="str">
        <f>IF(ISBLANK(Nomen.complète!J2785),"-",Nomen.complète!J2785)</f>
        <v>Saint-George</v>
      </c>
    </row>
    <row r="2786" spans="1:3">
      <c r="A2786" s="17">
        <f>IF(ISBLANK(Nomen.complète!H2786),"",Nomen.complète!H2786)</f>
        <v>6155</v>
      </c>
      <c r="B2786" s="130">
        <f>IF(ISBLANK(Nomen.complète!I2786),"",Nomen.complète!I2786)</f>
        <v>12863</v>
      </c>
      <c r="C2786" s="18" t="str">
        <f>IF(ISBLANK(Nomen.complète!J2786),"-",Nomen.complète!J2786)</f>
        <v>Saint-Gingolph</v>
      </c>
    </row>
    <row r="2787" spans="1:3">
      <c r="A2787" s="17">
        <f>IF(ISBLANK(Nomen.complète!H2787),"",Nomen.complète!H2787)</f>
        <v>443</v>
      </c>
      <c r="B2787" s="130">
        <f>IF(ISBLANK(Nomen.complète!I2787),"",Nomen.complète!I2787)</f>
        <v>15094</v>
      </c>
      <c r="C2787" s="18" t="str">
        <f>IF(ISBLANK(Nomen.complète!J2787),"-",Nomen.complète!J2787)</f>
        <v>Saint-Imier</v>
      </c>
    </row>
    <row r="2788" spans="1:3">
      <c r="A2788" s="17" t="str">
        <f>IF(ISBLANK(Nomen.complète!H2788),"",Nomen.complète!H2788)</f>
        <v/>
      </c>
      <c r="B2788" s="130">
        <f>IF(ISBLANK(Nomen.complète!I2788),"",Nomen.complète!I2788)</f>
        <v>12861</v>
      </c>
      <c r="C2788" s="18" t="str">
        <f>IF(ISBLANK(Nomen.complète!J2788),"-",Nomen.complète!J2788)</f>
        <v>Saint-Jean</v>
      </c>
    </row>
    <row r="2789" spans="1:3">
      <c r="A2789" s="17">
        <f>IF(ISBLANK(Nomen.complète!H2789),"",Nomen.complète!H2789)</f>
        <v>5435</v>
      </c>
      <c r="B2789" s="130">
        <f>IF(ISBLANK(Nomen.complète!I2789),"",Nomen.complète!I2789)</f>
        <v>14601</v>
      </c>
      <c r="C2789" s="18" t="str">
        <f>IF(ISBLANK(Nomen.complète!J2789),"-",Nomen.complète!J2789)</f>
        <v>Saint-Livres</v>
      </c>
    </row>
    <row r="2790" spans="1:3">
      <c r="A2790" s="17" t="str">
        <f>IF(ISBLANK(Nomen.complète!H2790),"",Nomen.complète!H2790)</f>
        <v/>
      </c>
      <c r="B2790" s="130">
        <f>IF(ISBLANK(Nomen.complète!I2790),"",Nomen.complète!I2790)</f>
        <v>13034</v>
      </c>
      <c r="C2790" s="18" t="str">
        <f>IF(ISBLANK(Nomen.complète!J2790),"-",Nomen.complète!J2790)</f>
        <v>Saint-Luc</v>
      </c>
    </row>
    <row r="2791" spans="1:3">
      <c r="A2791" s="17" t="str">
        <f>IF(ISBLANK(Nomen.complète!H2791),"",Nomen.complète!H2791)</f>
        <v/>
      </c>
      <c r="B2791" s="130">
        <f>IF(ISBLANK(Nomen.complète!I2791),"",Nomen.complète!I2791)</f>
        <v>12975</v>
      </c>
      <c r="C2791" s="18" t="str">
        <f>IF(ISBLANK(Nomen.complète!J2791),"-",Nomen.complète!J2791)</f>
        <v>Saint-Légier-La Chiésaz</v>
      </c>
    </row>
    <row r="2792" spans="1:3">
      <c r="A2792" s="17">
        <f>IF(ISBLANK(Nomen.complète!H2792),"",Nomen.complète!H2792)</f>
        <v>6246</v>
      </c>
      <c r="B2792" s="130">
        <f>IF(ISBLANK(Nomen.complète!I2792),"",Nomen.complète!I2792)</f>
        <v>12857</v>
      </c>
      <c r="C2792" s="18" t="str">
        <f>IF(ISBLANK(Nomen.complète!J2792),"-",Nomen.complète!J2792)</f>
        <v>Saint-Léonard</v>
      </c>
    </row>
    <row r="2793" spans="1:3">
      <c r="A2793" s="17">
        <f>IF(ISBLANK(Nomen.complète!H2793),"",Nomen.complète!H2793)</f>
        <v>2335</v>
      </c>
      <c r="B2793" s="130">
        <f>IF(ISBLANK(Nomen.complète!I2793),"",Nomen.complète!I2793)</f>
        <v>14484</v>
      </c>
      <c r="C2793" s="18" t="str">
        <f>IF(ISBLANK(Nomen.complète!J2793),"-",Nomen.complète!J2793)</f>
        <v>Saint-Martin (FR)</v>
      </c>
    </row>
    <row r="2794" spans="1:3">
      <c r="A2794" s="17">
        <f>IF(ISBLANK(Nomen.complète!H2794),"",Nomen.complète!H2794)</f>
        <v>6087</v>
      </c>
      <c r="B2794" s="130">
        <f>IF(ISBLANK(Nomen.complète!I2794),"",Nomen.complète!I2794)</f>
        <v>13032</v>
      </c>
      <c r="C2794" s="18" t="str">
        <f>IF(ISBLANK(Nomen.complète!J2794),"-",Nomen.complète!J2794)</f>
        <v>Saint-Martin (VS)</v>
      </c>
    </row>
    <row r="2795" spans="1:3">
      <c r="A2795" s="17">
        <f>IF(ISBLANK(Nomen.complète!H2795),"",Nomen.complète!H2795)</f>
        <v>6217</v>
      </c>
      <c r="B2795" s="130">
        <f>IF(ISBLANK(Nomen.complète!I2795),"",Nomen.complète!I2795)</f>
        <v>15620</v>
      </c>
      <c r="C2795" s="18" t="str">
        <f>IF(ISBLANK(Nomen.complète!J2795),"-",Nomen.complète!J2795)</f>
        <v>Saint-Maurice</v>
      </c>
    </row>
    <row r="2796" spans="1:3">
      <c r="A2796" s="17">
        <f>IF(ISBLANK(Nomen.complète!H2796),"",Nomen.complète!H2796)</f>
        <v>5436</v>
      </c>
      <c r="B2796" s="130">
        <f>IF(ISBLANK(Nomen.complète!I2796),"",Nomen.complète!I2796)</f>
        <v>14586</v>
      </c>
      <c r="C2796" s="18" t="str">
        <f>IF(ISBLANK(Nomen.complète!J2796),"-",Nomen.complète!J2796)</f>
        <v>Saint-Oyens</v>
      </c>
    </row>
    <row r="2797" spans="1:3">
      <c r="A2797" s="17">
        <f>IF(ISBLANK(Nomen.complète!H2797),"",Nomen.complète!H2797)</f>
        <v>5646</v>
      </c>
      <c r="B2797" s="130">
        <f>IF(ISBLANK(Nomen.complète!I2797),"",Nomen.complète!I2797)</f>
        <v>14587</v>
      </c>
      <c r="C2797" s="18" t="str">
        <f>IF(ISBLANK(Nomen.complète!J2797),"-",Nomen.complète!J2797)</f>
        <v>Saint-Prex</v>
      </c>
    </row>
    <row r="2798" spans="1:3">
      <c r="A2798" s="17">
        <f>IF(ISBLANK(Nomen.complète!H2798),"",Nomen.complète!H2798)</f>
        <v>5610</v>
      </c>
      <c r="B2798" s="130">
        <f>IF(ISBLANK(Nomen.complète!I2798),"",Nomen.complète!I2798)</f>
        <v>14588</v>
      </c>
      <c r="C2798" s="18" t="str">
        <f>IF(ISBLANK(Nomen.complète!J2798),"-",Nomen.complète!J2798)</f>
        <v>Saint-Saphorin (Lavaux)</v>
      </c>
    </row>
    <row r="2799" spans="1:3">
      <c r="A2799" s="17" t="str">
        <f>IF(ISBLANK(Nomen.complète!H2799),"",Nomen.complète!H2799)</f>
        <v/>
      </c>
      <c r="B2799" s="130">
        <f>IF(ISBLANK(Nomen.complète!I2799),"",Nomen.complète!I2799)</f>
        <v>13027</v>
      </c>
      <c r="C2799" s="18" t="str">
        <f>IF(ISBLANK(Nomen.complète!J2799),"-",Nomen.complète!J2799)</f>
        <v>Saint-Saphorin-sur-Morges</v>
      </c>
    </row>
    <row r="2800" spans="1:3">
      <c r="A2800" s="17" t="str">
        <f>IF(ISBLANK(Nomen.complète!H2800),"",Nomen.complète!H2800)</f>
        <v/>
      </c>
      <c r="B2800" s="130">
        <f>IF(ISBLANK(Nomen.complète!I2800),"",Nomen.complète!I2800)</f>
        <v>13026</v>
      </c>
      <c r="C2800" s="18" t="str">
        <f>IF(ISBLANK(Nomen.complète!J2800),"-",Nomen.complète!J2800)</f>
        <v>Saint-Sulpice (NE)</v>
      </c>
    </row>
    <row r="2801" spans="1:3">
      <c r="A2801" s="17">
        <f>IF(ISBLANK(Nomen.complète!H2801),"",Nomen.complète!H2801)</f>
        <v>5648</v>
      </c>
      <c r="B2801" s="130">
        <f>IF(ISBLANK(Nomen.complète!I2801),"",Nomen.complète!I2801)</f>
        <v>14590</v>
      </c>
      <c r="C2801" s="18" t="str">
        <f>IF(ISBLANK(Nomen.complète!J2801),"-",Nomen.complète!J2801)</f>
        <v>Saint-Sulpice (VD)</v>
      </c>
    </row>
    <row r="2802" spans="1:3">
      <c r="A2802" s="17" t="str">
        <f>IF(ISBLANK(Nomen.complète!H2802),"",Nomen.complète!H2802)</f>
        <v/>
      </c>
      <c r="B2802" s="130">
        <f>IF(ISBLANK(Nomen.complète!I2802),"",Nomen.complète!I2802)</f>
        <v>11020</v>
      </c>
      <c r="C2802" s="18" t="str">
        <f>IF(ISBLANK(Nomen.complète!J2802),"-",Nomen.complète!J2802)</f>
        <v>Saint-Ursanne</v>
      </c>
    </row>
    <row r="2803" spans="1:3">
      <c r="A2803" s="17">
        <f>IF(ISBLANK(Nomen.complète!H2803),"",Nomen.complète!H2803)</f>
        <v>5568</v>
      </c>
      <c r="B2803" s="130">
        <f>IF(ISBLANK(Nomen.complète!I2803),"",Nomen.complète!I2803)</f>
        <v>14591</v>
      </c>
      <c r="C2803" s="18" t="str">
        <f>IF(ISBLANK(Nomen.complète!J2803),"-",Nomen.complète!J2803)</f>
        <v>Sainte-Croix</v>
      </c>
    </row>
    <row r="2804" spans="1:3">
      <c r="A2804" s="17" t="str">
        <f>IF(ISBLANK(Nomen.complète!H2804),"",Nomen.complète!H2804)</f>
        <v/>
      </c>
      <c r="B2804" s="130">
        <f>IF(ISBLANK(Nomen.complète!I2804),"",Nomen.complète!I2804)</f>
        <v>13023</v>
      </c>
      <c r="C2804" s="18" t="str">
        <f>IF(ISBLANK(Nomen.complète!J2804),"-",Nomen.complète!J2804)</f>
        <v>Sala Capriasca</v>
      </c>
    </row>
    <row r="2805" spans="1:3">
      <c r="A2805" s="17" t="str">
        <f>IF(ISBLANK(Nomen.complète!H2805),"",Nomen.complète!H2805)</f>
        <v/>
      </c>
      <c r="B2805" s="130">
        <f>IF(ISBLANK(Nomen.complète!I2805),"",Nomen.complète!I2805)</f>
        <v>13007</v>
      </c>
      <c r="C2805" s="18" t="str">
        <f>IF(ISBLANK(Nomen.complète!J2805),"-",Nomen.complète!J2805)</f>
        <v>Salen-Reutenen</v>
      </c>
    </row>
    <row r="2806" spans="1:3">
      <c r="A2806" s="17">
        <f>IF(ISBLANK(Nomen.complète!H2806),"",Nomen.complète!H2806)</f>
        <v>4851</v>
      </c>
      <c r="B2806" s="130">
        <f>IF(ISBLANK(Nomen.complète!I2806),"",Nomen.complète!I2806)</f>
        <v>15422</v>
      </c>
      <c r="C2806" s="18" t="str">
        <f>IF(ISBLANK(Nomen.complète!J2806),"-",Nomen.complète!J2806)</f>
        <v>Salenstein</v>
      </c>
    </row>
    <row r="2807" spans="1:3">
      <c r="A2807" s="17" t="str">
        <f>IF(ISBLANK(Nomen.complète!H2807),"",Nomen.complète!H2807)</f>
        <v/>
      </c>
      <c r="B2807" s="130">
        <f>IF(ISBLANK(Nomen.complète!I2807),"",Nomen.complète!I2807)</f>
        <v>11333</v>
      </c>
      <c r="C2807" s="18" t="str">
        <f>IF(ISBLANK(Nomen.complète!J2807),"-",Nomen.complète!J2807)</f>
        <v>Sales (Sarine)</v>
      </c>
    </row>
    <row r="2808" spans="1:3">
      <c r="A2808" s="17">
        <f>IF(ISBLANK(Nomen.complète!H2808),"",Nomen.complète!H2808)</f>
        <v>6113</v>
      </c>
      <c r="B2808" s="130">
        <f>IF(ISBLANK(Nomen.complète!I2808),"",Nomen.complète!I2808)</f>
        <v>13035</v>
      </c>
      <c r="C2808" s="18" t="str">
        <f>IF(ISBLANK(Nomen.complète!J2808),"-",Nomen.complète!J2808)</f>
        <v>Salgesch</v>
      </c>
    </row>
    <row r="2809" spans="1:3">
      <c r="A2809" s="17" t="str">
        <f>IF(ISBLANK(Nomen.complète!H2809),"",Nomen.complète!H2809)</f>
        <v/>
      </c>
      <c r="B2809" s="130">
        <f>IF(ISBLANK(Nomen.complète!I2809),"",Nomen.complète!I2809)</f>
        <v>13019</v>
      </c>
      <c r="C2809" s="18" t="str">
        <f>IF(ISBLANK(Nomen.complète!J2809),"-",Nomen.complète!J2809)</f>
        <v>Salins</v>
      </c>
    </row>
    <row r="2810" spans="1:3">
      <c r="A2810" s="17">
        <f>IF(ISBLANK(Nomen.complète!H2810),"",Nomen.complète!H2810)</f>
        <v>4441</v>
      </c>
      <c r="B2810" s="130">
        <f>IF(ISBLANK(Nomen.complète!I2810),"",Nomen.complète!I2810)</f>
        <v>15413</v>
      </c>
      <c r="C2810" s="18" t="str">
        <f>IF(ISBLANK(Nomen.complète!J2810),"-",Nomen.complète!J2810)</f>
        <v>Salmsach</v>
      </c>
    </row>
    <row r="2811" spans="1:3">
      <c r="A2811" s="17" t="str">
        <f>IF(ISBLANK(Nomen.complète!H2811),"",Nomen.complète!H2811)</f>
        <v/>
      </c>
      <c r="B2811" s="130">
        <f>IF(ISBLANK(Nomen.complète!I2811),"",Nomen.complète!I2811)</f>
        <v>13017</v>
      </c>
      <c r="C2811" s="18" t="str">
        <f>IF(ISBLANK(Nomen.complète!J2811),"-",Nomen.complète!J2811)</f>
        <v>Salorino</v>
      </c>
    </row>
    <row r="2812" spans="1:3">
      <c r="A2812" s="17" t="str">
        <f>IF(ISBLANK(Nomen.complète!H2812),"",Nomen.complète!H2812)</f>
        <v/>
      </c>
      <c r="B2812" s="130">
        <f>IF(ISBLANK(Nomen.complète!I2812),"",Nomen.complète!I2812)</f>
        <v>10058</v>
      </c>
      <c r="C2812" s="18" t="str">
        <f>IF(ISBLANK(Nomen.complète!J2812),"-",Nomen.complète!J2812)</f>
        <v>Salouf</v>
      </c>
    </row>
    <row r="2813" spans="1:3">
      <c r="A2813" s="17" t="str">
        <f>IF(ISBLANK(Nomen.complète!H2813),"",Nomen.complète!H2813)</f>
        <v/>
      </c>
      <c r="B2813" s="130">
        <f>IF(ISBLANK(Nomen.complète!I2813),"",Nomen.complète!I2813)</f>
        <v>16491</v>
      </c>
      <c r="C2813" s="18" t="str">
        <f>IF(ISBLANK(Nomen.complète!J2813),"-",Nomen.complète!J2813)</f>
        <v>Salux</v>
      </c>
    </row>
    <row r="2814" spans="1:3">
      <c r="A2814" s="17">
        <f>IF(ISBLANK(Nomen.complète!H2814),"",Nomen.complète!H2814)</f>
        <v>6218</v>
      </c>
      <c r="B2814" s="130">
        <f>IF(ISBLANK(Nomen.complète!I2814),"",Nomen.complète!I2814)</f>
        <v>13016</v>
      </c>
      <c r="C2814" s="18" t="str">
        <f>IF(ISBLANK(Nomen.complète!J2814),"-",Nomen.complète!J2814)</f>
        <v>Salvan</v>
      </c>
    </row>
    <row r="2815" spans="1:3">
      <c r="A2815" s="17" t="str">
        <f>IF(ISBLANK(Nomen.complète!H2815),"",Nomen.complète!H2815)</f>
        <v/>
      </c>
      <c r="B2815" s="130">
        <f>IF(ISBLANK(Nomen.complète!I2815),"",Nomen.complète!I2815)</f>
        <v>13015</v>
      </c>
      <c r="C2815" s="18" t="str">
        <f>IF(ISBLANK(Nomen.complète!J2815),"-",Nomen.complète!J2815)</f>
        <v>Salvenach</v>
      </c>
    </row>
    <row r="2816" spans="1:3">
      <c r="A2816" s="17" t="str">
        <f>IF(ISBLANK(Nomen.complète!H2816),"",Nomen.complète!H2816)</f>
        <v/>
      </c>
      <c r="B2816" s="130">
        <f>IF(ISBLANK(Nomen.complète!I2816),"",Nomen.complète!I2816)</f>
        <v>16490</v>
      </c>
      <c r="C2816" s="18" t="str">
        <f>IF(ISBLANK(Nomen.complète!J2816),"-",Nomen.complète!J2816)</f>
        <v>Samaden</v>
      </c>
    </row>
    <row r="2817" spans="1:3">
      <c r="A2817" s="17">
        <f>IF(ISBLANK(Nomen.complète!H2817),"",Nomen.complète!H2817)</f>
        <v>3786</v>
      </c>
      <c r="B2817" s="130">
        <f>IF(ISBLANK(Nomen.complète!I2817),"",Nomen.complète!I2817)</f>
        <v>16006</v>
      </c>
      <c r="C2817" s="18" t="str">
        <f>IF(ISBLANK(Nomen.complète!J2817),"-",Nomen.complète!J2817)</f>
        <v>Samedan</v>
      </c>
    </row>
    <row r="2818" spans="1:3">
      <c r="A2818" s="17">
        <f>IF(ISBLANK(Nomen.complète!H2818),"",Nomen.complète!H2818)</f>
        <v>3752</v>
      </c>
      <c r="B2818" s="130">
        <f>IF(ISBLANK(Nomen.complète!I2818),"",Nomen.complète!I2818)</f>
        <v>16000</v>
      </c>
      <c r="C2818" s="18" t="str">
        <f>IF(ISBLANK(Nomen.complète!J2818),"-",Nomen.complète!J2818)</f>
        <v>Samnaun</v>
      </c>
    </row>
    <row r="2819" spans="1:3">
      <c r="A2819" s="17" t="str">
        <f>IF(ISBLANK(Nomen.complète!H2819),"",Nomen.complète!H2819)</f>
        <v/>
      </c>
      <c r="B2819" s="130">
        <f>IF(ISBLANK(Nomen.complète!I2819),"",Nomen.complète!I2819)</f>
        <v>13014</v>
      </c>
      <c r="C2819" s="18" t="str">
        <f>IF(ISBLANK(Nomen.complète!J2819),"-",Nomen.complète!J2819)</f>
        <v>San Nazzaro</v>
      </c>
    </row>
    <row r="2820" spans="1:3">
      <c r="A2820" s="17">
        <f>IF(ISBLANK(Nomen.complète!H2820),"",Nomen.complète!H2820)</f>
        <v>3835</v>
      </c>
      <c r="B2820" s="130">
        <f>IF(ISBLANK(Nomen.complète!I2820),"",Nomen.complète!I2820)</f>
        <v>16021</v>
      </c>
      <c r="C2820" s="18" t="str">
        <f>IF(ISBLANK(Nomen.complète!J2820),"-",Nomen.complète!J2820)</f>
        <v>San Vittore</v>
      </c>
    </row>
    <row r="2821" spans="1:3">
      <c r="A2821" s="17" t="str">
        <f>IF(ISBLANK(Nomen.complète!H2821),"",Nomen.complète!H2821)</f>
        <v/>
      </c>
      <c r="B2821" s="130">
        <f>IF(ISBLANK(Nomen.complète!I2821),"",Nomen.complète!I2821)</f>
        <v>13013</v>
      </c>
      <c r="C2821" s="18" t="str">
        <f>IF(ISBLANK(Nomen.complète!J2821),"-",Nomen.complète!J2821)</f>
        <v>Sant'Abbondio</v>
      </c>
    </row>
    <row r="2822" spans="1:3">
      <c r="A2822" s="17">
        <f>IF(ISBLANK(Nomen.complète!H2822),"",Nomen.complète!H2822)</f>
        <v>5017</v>
      </c>
      <c r="B2822" s="130">
        <f>IF(ISBLANK(Nomen.complète!I2822),"",Nomen.complète!I2822)</f>
        <v>13012</v>
      </c>
      <c r="C2822" s="18" t="str">
        <f>IF(ISBLANK(Nomen.complète!J2822),"-",Nomen.complète!J2822)</f>
        <v>Sant'Antonino</v>
      </c>
    </row>
    <row r="2823" spans="1:3">
      <c r="A2823" s="17" t="str">
        <f>IF(ISBLANK(Nomen.complète!H2823),"",Nomen.complète!H2823)</f>
        <v/>
      </c>
      <c r="B2823" s="130">
        <f>IF(ISBLANK(Nomen.complète!I2823),"",Nomen.complète!I2823)</f>
        <v>13011</v>
      </c>
      <c r="C2823" s="18" t="str">
        <f>IF(ISBLANK(Nomen.complète!J2823),"-",Nomen.complète!J2823)</f>
        <v>Sant'Antonio</v>
      </c>
    </row>
    <row r="2824" spans="1:3">
      <c r="A2824" s="17" t="str">
        <f>IF(ISBLANK(Nomen.complète!H2824),"",Nomen.complète!H2824)</f>
        <v/>
      </c>
      <c r="B2824" s="130">
        <f>IF(ISBLANK(Nomen.complète!I2824),"",Nomen.complète!I2824)</f>
        <v>11282</v>
      </c>
      <c r="C2824" s="18" t="str">
        <f>IF(ISBLANK(Nomen.complète!J2824),"-",Nomen.complète!J2824)</f>
        <v>Santa Domenica</v>
      </c>
    </row>
    <row r="2825" spans="1:3">
      <c r="A2825" s="17" t="str">
        <f>IF(ISBLANK(Nomen.complète!H2825),"",Nomen.complète!H2825)</f>
        <v/>
      </c>
      <c r="B2825" s="130">
        <f>IF(ISBLANK(Nomen.complète!I2825),"",Nomen.complète!I2825)</f>
        <v>11321</v>
      </c>
      <c r="C2825" s="18" t="str">
        <f>IF(ISBLANK(Nomen.complète!J2825),"-",Nomen.complète!J2825)</f>
        <v>Santa Maria im Münstertal</v>
      </c>
    </row>
    <row r="2826" spans="1:3">
      <c r="A2826" s="17">
        <f>IF(ISBLANK(Nomen.complète!H2826),"",Nomen.complète!H2826)</f>
        <v>3810</v>
      </c>
      <c r="B2826" s="130">
        <f>IF(ISBLANK(Nomen.complète!I2826),"",Nomen.complète!I2826)</f>
        <v>16015</v>
      </c>
      <c r="C2826" s="18" t="str">
        <f>IF(ISBLANK(Nomen.complète!J2826),"-",Nomen.complète!J2826)</f>
        <v>Santa Maria in Calanca</v>
      </c>
    </row>
    <row r="2827" spans="1:3">
      <c r="A2827" s="17">
        <f>IF(ISBLANK(Nomen.complète!H2827),"",Nomen.complète!H2827)</f>
        <v>3296</v>
      </c>
      <c r="B2827" s="130">
        <f>IF(ISBLANK(Nomen.complète!I2827),"",Nomen.complète!I2827)</f>
        <v>14416</v>
      </c>
      <c r="C2827" s="18" t="str">
        <f>IF(ISBLANK(Nomen.complète!J2827),"-",Nomen.complète!J2827)</f>
        <v>Sargans</v>
      </c>
    </row>
    <row r="2828" spans="1:3">
      <c r="A2828" s="17">
        <f>IF(ISBLANK(Nomen.complète!H2828),"",Nomen.complète!H2828)</f>
        <v>4076</v>
      </c>
      <c r="B2828" s="130">
        <f>IF(ISBLANK(Nomen.complète!I2828),"",Nomen.complète!I2828)</f>
        <v>13010</v>
      </c>
      <c r="C2828" s="18" t="str">
        <f>IF(ISBLANK(Nomen.complète!J2828),"-",Nomen.complète!J2828)</f>
        <v>Sarmenstorf</v>
      </c>
    </row>
    <row r="2829" spans="1:3">
      <c r="A2829" s="17" t="str">
        <f>IF(ISBLANK(Nomen.complète!H2829),"",Nomen.complète!H2829)</f>
        <v/>
      </c>
      <c r="B2829" s="130">
        <f>IF(ISBLANK(Nomen.complète!I2829),"",Nomen.complète!I2829)</f>
        <v>10239</v>
      </c>
      <c r="C2829" s="18" t="str">
        <f>IF(ISBLANK(Nomen.complète!J2829),"-",Nomen.complète!J2829)</f>
        <v>Sarn</v>
      </c>
    </row>
    <row r="2830" spans="1:3">
      <c r="A2830" s="17">
        <f>IF(ISBLANK(Nomen.complète!H2830),"",Nomen.complète!H2830)</f>
        <v>1407</v>
      </c>
      <c r="B2830" s="130">
        <f>IF(ISBLANK(Nomen.complète!I2830),"",Nomen.complète!I2830)</f>
        <v>13009</v>
      </c>
      <c r="C2830" s="18" t="str">
        <f>IF(ISBLANK(Nomen.complète!J2830),"-",Nomen.complète!J2830)</f>
        <v>Sarnen</v>
      </c>
    </row>
    <row r="2831" spans="1:3">
      <c r="A2831" s="17" t="str">
        <f>IF(ISBLANK(Nomen.complète!H2831),"",Nomen.complète!H2831)</f>
        <v/>
      </c>
      <c r="B2831" s="130">
        <f>IF(ISBLANK(Nomen.complète!I2831),"",Nomen.complète!I2831)</f>
        <v>13008</v>
      </c>
      <c r="C2831" s="18" t="str">
        <f>IF(ISBLANK(Nomen.complète!J2831),"-",Nomen.complète!J2831)</f>
        <v>Sarzens</v>
      </c>
    </row>
    <row r="2832" spans="1:3">
      <c r="A2832" s="17" t="str">
        <f>IF(ISBLANK(Nomen.complète!H2832),"",Nomen.complète!H2832)</f>
        <v/>
      </c>
      <c r="B2832" s="130">
        <f>IF(ISBLANK(Nomen.complète!I2832),"",Nomen.complète!I2832)</f>
        <v>13049</v>
      </c>
      <c r="C2832" s="18" t="str">
        <f>IF(ISBLANK(Nomen.complète!J2832),"-",Nomen.complète!J2832)</f>
        <v>Sassel</v>
      </c>
    </row>
    <row r="2833" spans="1:3">
      <c r="A2833" s="17">
        <f>IF(ISBLANK(Nomen.complète!H2833),"",Nomen.complète!H2833)</f>
        <v>6638</v>
      </c>
      <c r="B2833" s="130">
        <f>IF(ISBLANK(Nomen.complète!I2833),"",Nomen.complète!I2833)</f>
        <v>13051</v>
      </c>
      <c r="C2833" s="18" t="str">
        <f>IF(ISBLANK(Nomen.complète!J2833),"-",Nomen.complète!J2833)</f>
        <v>Satigny</v>
      </c>
    </row>
    <row r="2834" spans="1:3">
      <c r="A2834" s="17">
        <f>IF(ISBLANK(Nomen.complète!H2834),"",Nomen.complète!H2834)</f>
        <v>1371</v>
      </c>
      <c r="B2834" s="130">
        <f>IF(ISBLANK(Nomen.complète!I2834),"",Nomen.complète!I2834)</f>
        <v>13022</v>
      </c>
      <c r="C2834" s="18" t="str">
        <f>IF(ISBLANK(Nomen.complète!J2834),"-",Nomen.complète!J2834)</f>
        <v>Sattel</v>
      </c>
    </row>
    <row r="2835" spans="1:3">
      <c r="A2835" s="17">
        <f>IF(ISBLANK(Nomen.complète!H2835),"",Nomen.complète!H2835)</f>
        <v>5437</v>
      </c>
      <c r="B2835" s="130">
        <f>IF(ISBLANK(Nomen.complète!I2835),"",Nomen.complète!I2835)</f>
        <v>14583</v>
      </c>
      <c r="C2835" s="18" t="str">
        <f>IF(ISBLANK(Nomen.complète!J2835),"-",Nomen.complète!J2835)</f>
        <v>Saubraz</v>
      </c>
    </row>
    <row r="2836" spans="1:3">
      <c r="A2836" s="17">
        <f>IF(ISBLANK(Nomen.complète!H2836),"",Nomen.complète!H2836)</f>
        <v>449</v>
      </c>
      <c r="B2836" s="130">
        <f>IF(ISBLANK(Nomen.complète!I2836),"",Nomen.complète!I2836)</f>
        <v>15632</v>
      </c>
      <c r="C2836" s="18" t="str">
        <f>IF(ISBLANK(Nomen.complète!J2836),"-",Nomen.complète!J2836)</f>
        <v>Sauge</v>
      </c>
    </row>
    <row r="2837" spans="1:3">
      <c r="A2837" s="17" t="str">
        <f>IF(ISBLANK(Nomen.complète!H2837),"",Nomen.complète!H2837)</f>
        <v/>
      </c>
      <c r="B2837" s="130">
        <f>IF(ISBLANK(Nomen.complète!I2837),"",Nomen.complète!I2837)</f>
        <v>16277</v>
      </c>
      <c r="C2837" s="18" t="str">
        <f>IF(ISBLANK(Nomen.complète!J2837),"-",Nomen.complète!J2837)</f>
        <v>Sauges</v>
      </c>
    </row>
    <row r="2838" spans="1:3">
      <c r="A2838" s="17">
        <f>IF(ISBLANK(Nomen.complète!H2838),"",Nomen.complète!H2838)</f>
        <v>6722</v>
      </c>
      <c r="B2838" s="130">
        <f>IF(ISBLANK(Nomen.complète!I2838),"",Nomen.complète!I2838)</f>
        <v>13293</v>
      </c>
      <c r="C2838" s="18" t="str">
        <f>IF(ISBLANK(Nomen.complète!J2838),"-",Nomen.complète!J2838)</f>
        <v>Saulcy</v>
      </c>
    </row>
    <row r="2839" spans="1:3">
      <c r="A2839" s="17" t="str">
        <f>IF(ISBLANK(Nomen.complète!H2839),"",Nomen.complète!H2839)</f>
        <v/>
      </c>
      <c r="B2839" s="130">
        <f>IF(ISBLANK(Nomen.complète!I2839),"",Nomen.complète!I2839)</f>
        <v>16235</v>
      </c>
      <c r="C2839" s="18" t="str">
        <f>IF(ISBLANK(Nomen.complète!J2839),"-",Nomen.complète!J2839)</f>
        <v>Saules</v>
      </c>
    </row>
    <row r="2840" spans="1:3">
      <c r="A2840" s="17">
        <f>IF(ISBLANK(Nomen.complète!H2840),"",Nomen.complète!H2840)</f>
        <v>707</v>
      </c>
      <c r="B2840" s="130">
        <f>IF(ISBLANK(Nomen.complète!I2840),"",Nomen.complète!I2840)</f>
        <v>15224</v>
      </c>
      <c r="C2840" s="18" t="str">
        <f>IF(ISBLANK(Nomen.complète!J2840),"-",Nomen.complète!J2840)</f>
        <v>Saules (BE)</v>
      </c>
    </row>
    <row r="2841" spans="1:3">
      <c r="A2841" s="17" t="str">
        <f>IF(ISBLANK(Nomen.complète!H2841),"",Nomen.complète!H2841)</f>
        <v/>
      </c>
      <c r="B2841" s="130">
        <f>IF(ISBLANK(Nomen.complète!I2841),"",Nomen.complète!I2841)</f>
        <v>13062</v>
      </c>
      <c r="C2841" s="18" t="str">
        <f>IF(ISBLANK(Nomen.complète!J2841),"-",Nomen.complète!J2841)</f>
        <v>Savagnier</v>
      </c>
    </row>
    <row r="2842" spans="1:3">
      <c r="A2842" s="17">
        <f>IF(ISBLANK(Nomen.complète!H2842),"",Nomen.complète!H2842)</f>
        <v>5611</v>
      </c>
      <c r="B2842" s="130">
        <f>IF(ISBLANK(Nomen.complète!I2842),"",Nomen.complète!I2842)</f>
        <v>14584</v>
      </c>
      <c r="C2842" s="18" t="str">
        <f>IF(ISBLANK(Nomen.complète!J2842),"-",Nomen.complète!J2842)</f>
        <v>Savigny</v>
      </c>
    </row>
    <row r="2843" spans="1:3">
      <c r="A2843" s="17">
        <f>IF(ISBLANK(Nomen.complète!H2843),"",Nomen.complète!H2843)</f>
        <v>6265</v>
      </c>
      <c r="B2843" s="130">
        <f>IF(ISBLANK(Nomen.complète!I2843),"",Nomen.complète!I2843)</f>
        <v>13061</v>
      </c>
      <c r="C2843" s="18" t="str">
        <f>IF(ISBLANK(Nomen.complète!J2843),"-",Nomen.complète!J2843)</f>
        <v>Savièse</v>
      </c>
    </row>
    <row r="2844" spans="1:3">
      <c r="A2844" s="17" t="str">
        <f>IF(ISBLANK(Nomen.complète!H2844),"",Nomen.complète!H2844)</f>
        <v/>
      </c>
      <c r="B2844" s="130">
        <f>IF(ISBLANK(Nomen.complète!I2844),"",Nomen.complète!I2844)</f>
        <v>10057</v>
      </c>
      <c r="C2844" s="18" t="str">
        <f>IF(ISBLANK(Nomen.complète!J2844),"-",Nomen.complète!J2844)</f>
        <v>Savognin</v>
      </c>
    </row>
    <row r="2845" spans="1:3">
      <c r="A2845" s="17">
        <f>IF(ISBLANK(Nomen.complète!H2845),"",Nomen.complète!H2845)</f>
        <v>5221</v>
      </c>
      <c r="B2845" s="130">
        <f>IF(ISBLANK(Nomen.complète!I2845),"",Nomen.complète!I2845)</f>
        <v>13059</v>
      </c>
      <c r="C2845" s="18" t="str">
        <f>IF(ISBLANK(Nomen.complète!J2845),"-",Nomen.complète!J2845)</f>
        <v>Savosa</v>
      </c>
    </row>
    <row r="2846" spans="1:3">
      <c r="A2846" s="17">
        <f>IF(ISBLANK(Nomen.complète!H2846),"",Nomen.complète!H2846)</f>
        <v>591</v>
      </c>
      <c r="B2846" s="130">
        <f>IF(ISBLANK(Nomen.complète!I2846),"",Nomen.complète!I2846)</f>
        <v>15163</v>
      </c>
      <c r="C2846" s="18" t="str">
        <f>IF(ISBLANK(Nomen.complète!J2846),"-",Nomen.complète!J2846)</f>
        <v>Saxeten</v>
      </c>
    </row>
    <row r="2847" spans="1:3">
      <c r="A2847" s="17">
        <f>IF(ISBLANK(Nomen.complète!H2847),"",Nomen.complète!H2847)</f>
        <v>6141</v>
      </c>
      <c r="B2847" s="130">
        <f>IF(ISBLANK(Nomen.complète!I2847),"",Nomen.complète!I2847)</f>
        <v>13058</v>
      </c>
      <c r="C2847" s="18" t="str">
        <f>IF(ISBLANK(Nomen.complète!J2847),"-",Nomen.complète!J2847)</f>
        <v>Saxon</v>
      </c>
    </row>
    <row r="2848" spans="1:3">
      <c r="A2848" s="17" t="str">
        <f>IF(ISBLANK(Nomen.complète!H2848),"",Nomen.complète!H2848)</f>
        <v/>
      </c>
      <c r="B2848" s="130">
        <f>IF(ISBLANK(Nomen.complète!I2848),"",Nomen.complète!I2848)</f>
        <v>10796</v>
      </c>
      <c r="C2848" s="18" t="str">
        <f>IF(ISBLANK(Nomen.complète!J2848),"-",Nomen.complète!J2848)</f>
        <v>Says</v>
      </c>
    </row>
    <row r="2849" spans="1:3">
      <c r="A2849" s="17" t="str">
        <f>IF(ISBLANK(Nomen.complète!H2849),"",Nomen.complète!H2849)</f>
        <v/>
      </c>
      <c r="B2849" s="130">
        <f>IF(ISBLANK(Nomen.complète!I2849),"",Nomen.complète!I2849)</f>
        <v>16489</v>
      </c>
      <c r="C2849" s="18" t="str">
        <f>IF(ISBLANK(Nomen.complète!J2849),"-",Nomen.complète!J2849)</f>
        <v>Scanfs</v>
      </c>
    </row>
    <row r="2850" spans="1:3">
      <c r="A2850" s="17" t="str">
        <f>IF(ISBLANK(Nomen.complète!H2850),"",Nomen.complète!H2850)</f>
        <v/>
      </c>
      <c r="B2850" s="130">
        <f>IF(ISBLANK(Nomen.complète!I2850),"",Nomen.complète!I2850)</f>
        <v>16574</v>
      </c>
      <c r="C2850" s="18" t="str">
        <f>IF(ISBLANK(Nomen.complète!J2850),"-",Nomen.complète!J2850)</f>
        <v>Scareglia</v>
      </c>
    </row>
    <row r="2851" spans="1:3">
      <c r="A2851" s="17" t="str">
        <f>IF(ISBLANK(Nomen.complète!H2851),"",Nomen.complète!H2851)</f>
        <v/>
      </c>
      <c r="B2851" s="130">
        <f>IF(ISBLANK(Nomen.complète!I2851),"",Nomen.complète!I2851)</f>
        <v>16281</v>
      </c>
      <c r="C2851" s="18" t="str">
        <f>IF(ISBLANK(Nomen.complète!J2851),"-",Nomen.complète!J2851)</f>
        <v>Schachen</v>
      </c>
    </row>
    <row r="2852" spans="1:3">
      <c r="A2852" s="17">
        <f>IF(ISBLANK(Nomen.complète!H2852),"",Nomen.complète!H2852)</f>
        <v>2939</v>
      </c>
      <c r="B2852" s="130">
        <f>IF(ISBLANK(Nomen.complète!I2852),"",Nomen.complète!I2852)</f>
        <v>14949</v>
      </c>
      <c r="C2852" s="18" t="str">
        <f>IF(ISBLANK(Nomen.complète!J2852),"-",Nomen.complète!J2852)</f>
        <v>Schaffhausen</v>
      </c>
    </row>
    <row r="2853" spans="1:3">
      <c r="A2853" s="17">
        <f>IF(ISBLANK(Nomen.complète!H2853),"",Nomen.complète!H2853)</f>
        <v>4207</v>
      </c>
      <c r="B2853" s="130">
        <f>IF(ISBLANK(Nomen.complète!I2853),"",Nomen.complète!I2853)</f>
        <v>13056</v>
      </c>
      <c r="C2853" s="18" t="str">
        <f>IF(ISBLANK(Nomen.complète!J2853),"-",Nomen.complète!J2853)</f>
        <v>Schafisheim</v>
      </c>
    </row>
    <row r="2854" spans="1:3">
      <c r="A2854" s="17" t="str">
        <f>IF(ISBLANK(Nomen.complète!H2854),"",Nomen.complète!H2854)</f>
        <v/>
      </c>
      <c r="B2854" s="130">
        <f>IF(ISBLANK(Nomen.complète!I2854),"",Nomen.complète!I2854)</f>
        <v>10524</v>
      </c>
      <c r="C2854" s="18" t="str">
        <f>IF(ISBLANK(Nomen.complète!J2854),"-",Nomen.complète!J2854)</f>
        <v>Schalunen</v>
      </c>
    </row>
    <row r="2855" spans="1:3">
      <c r="A2855" s="17">
        <f>IF(ISBLANK(Nomen.complète!H2855),"",Nomen.complète!H2855)</f>
        <v>906</v>
      </c>
      <c r="B2855" s="130">
        <f>IF(ISBLANK(Nomen.complète!I2855),"",Nomen.complète!I2855)</f>
        <v>15316</v>
      </c>
      <c r="C2855" s="18" t="str">
        <f>IF(ISBLANK(Nomen.complète!J2855),"-",Nomen.complète!J2855)</f>
        <v>Schangnau</v>
      </c>
    </row>
    <row r="2856" spans="1:3">
      <c r="A2856" s="17">
        <f>IF(ISBLANK(Nomen.complète!H2856),"",Nomen.complète!H2856)</f>
        <v>3638</v>
      </c>
      <c r="B2856" s="130">
        <f>IF(ISBLANK(Nomen.complète!I2856),"",Nomen.complète!I2856)</f>
        <v>15977</v>
      </c>
      <c r="C2856" s="18" t="str">
        <f>IF(ISBLANK(Nomen.complète!J2856),"-",Nomen.complète!J2856)</f>
        <v>Scharans</v>
      </c>
    </row>
    <row r="2857" spans="1:3">
      <c r="A2857" s="17">
        <f>IF(ISBLANK(Nomen.complète!H2857),"",Nomen.complète!H2857)</f>
        <v>1213</v>
      </c>
      <c r="B2857" s="130">
        <f>IF(ISBLANK(Nomen.complète!I2857),"",Nomen.complète!I2857)</f>
        <v>13055</v>
      </c>
      <c r="C2857" s="18" t="str">
        <f>IF(ISBLANK(Nomen.complète!J2857),"-",Nomen.complète!J2857)</f>
        <v>Schattdorf</v>
      </c>
    </row>
    <row r="2858" spans="1:3">
      <c r="A2858" s="17">
        <f>IF(ISBLANK(Nomen.complète!H2858),"",Nomen.complète!H2858)</f>
        <v>786</v>
      </c>
      <c r="B2858" s="130">
        <f>IF(ISBLANK(Nomen.complète!I2858),"",Nomen.complète!I2858)</f>
        <v>15274</v>
      </c>
      <c r="C2858" s="18" t="str">
        <f>IF(ISBLANK(Nomen.complète!J2858),"-",Nomen.complète!J2858)</f>
        <v>Schattenhalb</v>
      </c>
    </row>
    <row r="2859" spans="1:3">
      <c r="A2859" s="17" t="str">
        <f>IF(ISBLANK(Nomen.complète!H2859),"",Nomen.complète!H2859)</f>
        <v/>
      </c>
      <c r="B2859" s="130">
        <f>IF(ISBLANK(Nomen.complète!I2859),"",Nomen.complète!I2859)</f>
        <v>10190</v>
      </c>
      <c r="C2859" s="18" t="str">
        <f>IF(ISBLANK(Nomen.complète!J2859),"-",Nomen.complète!J2859)</f>
        <v>Scheid</v>
      </c>
    </row>
    <row r="2860" spans="1:3">
      <c r="A2860" s="17">
        <f>IF(ISBLANK(Nomen.complète!H2860),"",Nomen.complète!H2860)</f>
        <v>708</v>
      </c>
      <c r="B2860" s="130">
        <f>IF(ISBLANK(Nomen.complète!I2860),"",Nomen.complète!I2860)</f>
        <v>15225</v>
      </c>
      <c r="C2860" s="18" t="str">
        <f>IF(ISBLANK(Nomen.complète!J2860),"-",Nomen.complète!J2860)</f>
        <v>Schelten</v>
      </c>
    </row>
    <row r="2861" spans="1:3">
      <c r="A2861" s="17">
        <f>IF(ISBLANK(Nomen.complète!H2861),"",Nomen.complète!H2861)</f>
        <v>1099</v>
      </c>
      <c r="B2861" s="130">
        <f>IF(ISBLANK(Nomen.complète!I2861),"",Nomen.complète!I2861)</f>
        <v>15664</v>
      </c>
      <c r="C2861" s="18" t="str">
        <f>IF(ISBLANK(Nomen.complète!J2861),"-",Nomen.complète!J2861)</f>
        <v>Schenkon</v>
      </c>
    </row>
    <row r="2862" spans="1:3">
      <c r="A2862" s="17" t="str">
        <f>IF(ISBLANK(Nomen.complète!H2862),"",Nomen.complète!H2862)</f>
        <v/>
      </c>
      <c r="B2862" s="130">
        <f>IF(ISBLANK(Nomen.complète!I2862),"",Nomen.complète!I2862)</f>
        <v>13052</v>
      </c>
      <c r="C2862" s="18" t="str">
        <f>IF(ISBLANK(Nomen.complète!J2862),"-",Nomen.complète!J2862)</f>
        <v>Scherz</v>
      </c>
    </row>
    <row r="2863" spans="1:3">
      <c r="A2863" s="17" t="str">
        <f>IF(ISBLANK(Nomen.complète!H2863),"",Nomen.complète!H2863)</f>
        <v/>
      </c>
      <c r="B2863" s="130">
        <f>IF(ISBLANK(Nomen.complète!I2863),"",Nomen.complète!I2863)</f>
        <v>13036</v>
      </c>
      <c r="C2863" s="18" t="str">
        <f>IF(ISBLANK(Nomen.complète!J2863),"-",Nomen.complète!J2863)</f>
        <v>Scherzingen</v>
      </c>
    </row>
    <row r="2864" spans="1:3">
      <c r="A2864" s="17" t="str">
        <f>IF(ISBLANK(Nomen.complète!H2864),"",Nomen.complète!H2864)</f>
        <v/>
      </c>
      <c r="B2864" s="130">
        <f>IF(ISBLANK(Nomen.complète!I2864),"",Nomen.complète!I2864)</f>
        <v>10494</v>
      </c>
      <c r="C2864" s="18" t="str">
        <f>IF(ISBLANK(Nomen.complète!J2864),"-",Nomen.complète!J2864)</f>
        <v>Scheunen</v>
      </c>
    </row>
    <row r="2865" spans="1:3">
      <c r="A2865" s="17">
        <f>IF(ISBLANK(Nomen.complète!H2865),"",Nomen.complète!H2865)</f>
        <v>747</v>
      </c>
      <c r="B2865" s="130">
        <f>IF(ISBLANK(Nomen.complète!I2865),"",Nomen.complète!I2865)</f>
        <v>15253</v>
      </c>
      <c r="C2865" s="18" t="str">
        <f>IF(ISBLANK(Nomen.complète!J2865),"-",Nomen.complète!J2865)</f>
        <v>Scheuren</v>
      </c>
    </row>
    <row r="2866" spans="1:3">
      <c r="A2866" s="17">
        <f>IF(ISBLANK(Nomen.complète!H2866),"",Nomen.complète!H2866)</f>
        <v>3962</v>
      </c>
      <c r="B2866" s="130">
        <f>IF(ISBLANK(Nomen.complète!I2866),"",Nomen.complète!I2866)</f>
        <v>16036</v>
      </c>
      <c r="C2866" s="18" t="str">
        <f>IF(ISBLANK(Nomen.complète!J2866),"-",Nomen.complète!J2866)</f>
        <v>Schiers</v>
      </c>
    </row>
    <row r="2867" spans="1:3">
      <c r="A2867" s="17">
        <f>IF(ISBLANK(Nomen.complète!H2867),"",Nomen.complète!H2867)</f>
        <v>4125</v>
      </c>
      <c r="B2867" s="130">
        <f>IF(ISBLANK(Nomen.complète!I2867),"",Nomen.complète!I2867)</f>
        <v>15645</v>
      </c>
      <c r="C2867" s="18" t="str">
        <f>IF(ISBLANK(Nomen.complète!J2867),"-",Nomen.complète!J2867)</f>
        <v>Schinznach</v>
      </c>
    </row>
    <row r="2868" spans="1:3">
      <c r="A2868" s="17" t="str">
        <f>IF(ISBLANK(Nomen.complète!H2868),"",Nomen.complète!H2868)</f>
        <v/>
      </c>
      <c r="B2868" s="130">
        <f>IF(ISBLANK(Nomen.complète!I2868),"",Nomen.complète!I2868)</f>
        <v>13050</v>
      </c>
      <c r="C2868" s="18" t="str">
        <f>IF(ISBLANK(Nomen.complète!J2868),"-",Nomen.complète!J2868)</f>
        <v>Schinznach Bad</v>
      </c>
    </row>
    <row r="2869" spans="1:3">
      <c r="A2869" s="17" t="str">
        <f>IF(ISBLANK(Nomen.complète!H2869),"",Nomen.complète!H2869)</f>
        <v/>
      </c>
      <c r="B2869" s="130">
        <f>IF(ISBLANK(Nomen.complète!I2869),"",Nomen.complète!I2869)</f>
        <v>13065</v>
      </c>
      <c r="C2869" s="18" t="str">
        <f>IF(ISBLANK(Nomen.complète!J2869),"-",Nomen.complète!J2869)</f>
        <v>Schinznach Dorf</v>
      </c>
    </row>
    <row r="2870" spans="1:3">
      <c r="A2870" s="17" t="str">
        <f>IF(ISBLANK(Nomen.complète!H2870),"",Nomen.complète!H2870)</f>
        <v/>
      </c>
      <c r="B2870" s="130">
        <f>IF(ISBLANK(Nomen.complète!I2870),"",Nomen.complète!I2870)</f>
        <v>14376</v>
      </c>
      <c r="C2870" s="18" t="str">
        <f>IF(ISBLANK(Nomen.complète!J2870),"-",Nomen.complète!J2870)</f>
        <v>Schinznach-Bad</v>
      </c>
    </row>
    <row r="2871" spans="1:3">
      <c r="A2871" s="17" t="str">
        <f>IF(ISBLANK(Nomen.complète!H2871),"",Nomen.complète!H2871)</f>
        <v/>
      </c>
      <c r="B2871" s="130">
        <f>IF(ISBLANK(Nomen.complète!I2871),"",Nomen.complète!I2871)</f>
        <v>14377</v>
      </c>
      <c r="C2871" s="18" t="str">
        <f>IF(ISBLANK(Nomen.complète!J2871),"-",Nomen.complète!J2871)</f>
        <v>Schinznach-Dorf</v>
      </c>
    </row>
    <row r="2872" spans="1:3">
      <c r="A2872" s="17" t="str">
        <f>IF(ISBLANK(Nomen.complète!H2872),"",Nomen.complète!H2872)</f>
        <v/>
      </c>
      <c r="B2872" s="130">
        <f>IF(ISBLANK(Nomen.complète!I2872),"",Nomen.complète!I2872)</f>
        <v>10842</v>
      </c>
      <c r="C2872" s="18" t="str">
        <f>IF(ISBLANK(Nomen.complète!J2872),"-",Nomen.complète!J2872)</f>
        <v>Schlans</v>
      </c>
    </row>
    <row r="2873" spans="1:3">
      <c r="A2873" s="17" t="str">
        <f>IF(ISBLANK(Nomen.complète!H2873),"",Nomen.complète!H2873)</f>
        <v/>
      </c>
      <c r="B2873" s="130">
        <f>IF(ISBLANK(Nomen.complète!I2873),"",Nomen.complète!I2873)</f>
        <v>16534</v>
      </c>
      <c r="C2873" s="18" t="str">
        <f>IF(ISBLANK(Nomen.complète!J2873),"-",Nomen.complète!J2873)</f>
        <v>Schlarigna/Celerina</v>
      </c>
    </row>
    <row r="2874" spans="1:3">
      <c r="A2874" s="17" t="str">
        <f>IF(ISBLANK(Nomen.complète!H2874),"",Nomen.complète!H2874)</f>
        <v/>
      </c>
      <c r="B2874" s="130">
        <f>IF(ISBLANK(Nomen.complète!I2874),"",Nomen.complète!I2874)</f>
        <v>13048</v>
      </c>
      <c r="C2874" s="18" t="str">
        <f>IF(ISBLANK(Nomen.complète!J2874),"-",Nomen.complète!J2874)</f>
        <v>Schlatt</v>
      </c>
    </row>
    <row r="2875" spans="1:3">
      <c r="A2875" s="17">
        <f>IF(ISBLANK(Nomen.complète!H2875),"",Nomen.complète!H2875)</f>
        <v>4546</v>
      </c>
      <c r="B2875" s="130">
        <f>IF(ISBLANK(Nomen.complète!I2875),"",Nomen.complète!I2875)</f>
        <v>15467</v>
      </c>
      <c r="C2875" s="18" t="str">
        <f>IF(ISBLANK(Nomen.complète!J2875),"-",Nomen.complète!J2875)</f>
        <v>Schlatt (TG)</v>
      </c>
    </row>
    <row r="2876" spans="1:3">
      <c r="A2876" s="17">
        <f>IF(ISBLANK(Nomen.complète!H2876),"",Nomen.complète!H2876)</f>
        <v>226</v>
      </c>
      <c r="B2876" s="130">
        <f>IF(ISBLANK(Nomen.complète!I2876),"",Nomen.complète!I2876)</f>
        <v>14120</v>
      </c>
      <c r="C2876" s="18" t="str">
        <f>IF(ISBLANK(Nomen.complète!J2876),"-",Nomen.complète!J2876)</f>
        <v>Schlatt (ZH)</v>
      </c>
    </row>
    <row r="2877" spans="1:3">
      <c r="A2877" s="17">
        <f>IF(ISBLANK(Nomen.complète!H2877),"",Nomen.complète!H2877)</f>
        <v>3104</v>
      </c>
      <c r="B2877" s="130">
        <f>IF(ISBLANK(Nomen.complète!I2877),"",Nomen.complète!I2877)</f>
        <v>14100</v>
      </c>
      <c r="C2877" s="18" t="str">
        <f>IF(ISBLANK(Nomen.complète!J2877),"-",Nomen.complète!J2877)</f>
        <v>Schlatt-Haslen</v>
      </c>
    </row>
    <row r="2878" spans="1:3">
      <c r="A2878" s="17" t="str">
        <f>IF(ISBLANK(Nomen.complète!H2878),"",Nomen.complète!H2878)</f>
        <v/>
      </c>
      <c r="B2878" s="130">
        <f>IF(ISBLANK(Nomen.complète!I2878),"",Nomen.complète!I2878)</f>
        <v>13047</v>
      </c>
      <c r="C2878" s="18" t="str">
        <f>IF(ISBLANK(Nomen.complète!J2878),"-",Nomen.complète!J2878)</f>
        <v>Schlattingen</v>
      </c>
    </row>
    <row r="2879" spans="1:3">
      <c r="A2879" s="17">
        <f>IF(ISBLANK(Nomen.complète!H2879),"",Nomen.complète!H2879)</f>
        <v>98</v>
      </c>
      <c r="B2879" s="130">
        <f>IF(ISBLANK(Nomen.complète!I2879),"",Nomen.complète!I2879)</f>
        <v>13046</v>
      </c>
      <c r="C2879" s="18" t="str">
        <f>IF(ISBLANK(Nomen.complète!J2879),"-",Nomen.complète!J2879)</f>
        <v>Schleinikon</v>
      </c>
    </row>
    <row r="2880" spans="1:3">
      <c r="A2880" s="17" t="str">
        <f>IF(ISBLANK(Nomen.complète!H2880),"",Nomen.complète!H2880)</f>
        <v/>
      </c>
      <c r="B2880" s="130">
        <f>IF(ISBLANK(Nomen.complète!I2880),"",Nomen.complète!I2880)</f>
        <v>16488</v>
      </c>
      <c r="C2880" s="18" t="str">
        <f>IF(ISBLANK(Nomen.complète!J2880),"-",Nomen.complète!J2880)</f>
        <v>Schleins</v>
      </c>
    </row>
    <row r="2881" spans="1:3">
      <c r="A2881" s="17">
        <f>IF(ISBLANK(Nomen.complète!H2881),"",Nomen.complète!H2881)</f>
        <v>2952</v>
      </c>
      <c r="B2881" s="130">
        <f>IF(ISBLANK(Nomen.complète!I2881),"",Nomen.complète!I2881)</f>
        <v>13045</v>
      </c>
      <c r="C2881" s="18" t="str">
        <f>IF(ISBLANK(Nomen.complète!J2881),"-",Nomen.complète!J2881)</f>
        <v>Schleitheim</v>
      </c>
    </row>
    <row r="2882" spans="1:3">
      <c r="A2882" s="17" t="str">
        <f>IF(ISBLANK(Nomen.complète!H2882),"",Nomen.complète!H2882)</f>
        <v/>
      </c>
      <c r="B2882" s="130">
        <f>IF(ISBLANK(Nomen.complète!I2882),"",Nomen.complète!I2882)</f>
        <v>11306</v>
      </c>
      <c r="C2882" s="18" t="str">
        <f>IF(ISBLANK(Nomen.complète!J2882),"-",Nomen.complète!J2882)</f>
        <v>Schleuis</v>
      </c>
    </row>
    <row r="2883" spans="1:3">
      <c r="A2883" s="17">
        <f>IF(ISBLANK(Nomen.complète!H2883),"",Nomen.complète!H2883)</f>
        <v>1100</v>
      </c>
      <c r="B2883" s="130">
        <f>IF(ISBLANK(Nomen.complète!I2883),"",Nomen.complète!I2883)</f>
        <v>15588</v>
      </c>
      <c r="C2883" s="18" t="str">
        <f>IF(ISBLANK(Nomen.complète!J2883),"-",Nomen.complète!J2883)</f>
        <v>Schlierbach</v>
      </c>
    </row>
    <row r="2884" spans="1:3">
      <c r="A2884" s="17">
        <f>IF(ISBLANK(Nomen.complète!H2884),"",Nomen.complète!H2884)</f>
        <v>247</v>
      </c>
      <c r="B2884" s="130">
        <f>IF(ISBLANK(Nomen.complète!I2884),"",Nomen.complète!I2884)</f>
        <v>13695</v>
      </c>
      <c r="C2884" s="18" t="str">
        <f>IF(ISBLANK(Nomen.complète!J2884),"-",Nomen.complète!J2884)</f>
        <v>Schlieren</v>
      </c>
    </row>
    <row r="2885" spans="1:3">
      <c r="A2885" s="17">
        <f>IF(ISBLANK(Nomen.complète!H2885),"",Nomen.complète!H2885)</f>
        <v>4142</v>
      </c>
      <c r="B2885" s="130">
        <f>IF(ISBLANK(Nomen.complète!I2885),"",Nomen.complète!I2885)</f>
        <v>13043</v>
      </c>
      <c r="C2885" s="18" t="str">
        <f>IF(ISBLANK(Nomen.complète!J2885),"-",Nomen.complète!J2885)</f>
        <v>Schlossrued</v>
      </c>
    </row>
    <row r="2886" spans="1:3">
      <c r="A2886" s="17" t="str">
        <f>IF(ISBLANK(Nomen.complète!H2886),"",Nomen.complète!H2886)</f>
        <v/>
      </c>
      <c r="B2886" s="130">
        <f>IF(ISBLANK(Nomen.complète!I2886),"",Nomen.complète!I2886)</f>
        <v>11370</v>
      </c>
      <c r="C2886" s="18" t="str">
        <f>IF(ISBLANK(Nomen.complète!J2886),"-",Nomen.complète!J2886)</f>
        <v>Schlosswil</v>
      </c>
    </row>
    <row r="2887" spans="1:3">
      <c r="A2887" s="17">
        <f>IF(ISBLANK(Nomen.complète!H2887),"",Nomen.complète!H2887)</f>
        <v>3582</v>
      </c>
      <c r="B2887" s="130">
        <f>IF(ISBLANK(Nomen.complète!I2887),"",Nomen.complète!I2887)</f>
        <v>15972</v>
      </c>
      <c r="C2887" s="18" t="str">
        <f>IF(ISBLANK(Nomen.complète!J2887),"-",Nomen.complète!J2887)</f>
        <v>Schluein</v>
      </c>
    </row>
    <row r="2888" spans="1:3">
      <c r="A2888" s="17">
        <f>IF(ISBLANK(Nomen.complète!H2888),"",Nomen.complète!H2888)</f>
        <v>3338</v>
      </c>
      <c r="B2888" s="130">
        <f>IF(ISBLANK(Nomen.complète!I2888),"",Nomen.complète!I2888)</f>
        <v>14432</v>
      </c>
      <c r="C2888" s="18" t="str">
        <f>IF(ISBLANK(Nomen.complète!J2888),"-",Nomen.complète!J2888)</f>
        <v>Schmerikon</v>
      </c>
    </row>
    <row r="2889" spans="1:3">
      <c r="A2889" s="17">
        <f>IF(ISBLANK(Nomen.complète!H2889),"",Nomen.complète!H2889)</f>
        <v>4143</v>
      </c>
      <c r="B2889" s="130">
        <f>IF(ISBLANK(Nomen.complète!I2889),"",Nomen.complète!I2889)</f>
        <v>13042</v>
      </c>
      <c r="C2889" s="18" t="str">
        <f>IF(ISBLANK(Nomen.complète!J2889),"-",Nomen.complète!J2889)</f>
        <v>Schmiedrued</v>
      </c>
    </row>
    <row r="2890" spans="1:3">
      <c r="A2890" s="17">
        <f>IF(ISBLANK(Nomen.complète!H2890),"",Nomen.complète!H2890)</f>
        <v>2305</v>
      </c>
      <c r="B2890" s="130">
        <f>IF(ISBLANK(Nomen.complète!I2890),"",Nomen.complète!I2890)</f>
        <v>13041</v>
      </c>
      <c r="C2890" s="18" t="str">
        <f>IF(ISBLANK(Nomen.complète!J2890),"-",Nomen.complète!J2890)</f>
        <v>Schmitten (FR)</v>
      </c>
    </row>
    <row r="2891" spans="1:3">
      <c r="A2891" s="17">
        <f>IF(ISBLANK(Nomen.complète!H2891),"",Nomen.complète!H2891)</f>
        <v>3514</v>
      </c>
      <c r="B2891" s="130">
        <f>IF(ISBLANK(Nomen.complète!I2891),"",Nomen.complète!I2891)</f>
        <v>15964</v>
      </c>
      <c r="C2891" s="18" t="str">
        <f>IF(ISBLANK(Nomen.complète!J2891),"-",Nomen.complète!J2891)</f>
        <v>Schmitten (GR)</v>
      </c>
    </row>
    <row r="2892" spans="1:3">
      <c r="A2892" s="17" t="str">
        <f>IF(ISBLANK(Nomen.complète!H2892),"",Nomen.complète!H2892)</f>
        <v/>
      </c>
      <c r="B2892" s="130">
        <f>IF(ISBLANK(Nomen.complète!I2892),"",Nomen.complète!I2892)</f>
        <v>10042</v>
      </c>
      <c r="C2892" s="18" t="str">
        <f>IF(ISBLANK(Nomen.complète!J2892),"-",Nomen.complète!J2892)</f>
        <v>Schnaus</v>
      </c>
    </row>
    <row r="2893" spans="1:3">
      <c r="A2893" s="17">
        <f>IF(ISBLANK(Nomen.complète!H2893),"",Nomen.complète!H2893)</f>
        <v>4318</v>
      </c>
      <c r="B2893" s="130">
        <f>IF(ISBLANK(Nomen.complète!I2893),"",Nomen.complète!I2893)</f>
        <v>13040</v>
      </c>
      <c r="C2893" s="18" t="str">
        <f>IF(ISBLANK(Nomen.complète!J2893),"-",Nomen.complète!J2893)</f>
        <v>Schneisingen</v>
      </c>
    </row>
    <row r="2894" spans="1:3">
      <c r="A2894" s="17">
        <f>IF(ISBLANK(Nomen.complète!H2894),"",Nomen.complète!H2894)</f>
        <v>2461</v>
      </c>
      <c r="B2894" s="130">
        <f>IF(ISBLANK(Nomen.complète!I2894),"",Nomen.complète!I2894)</f>
        <v>13039</v>
      </c>
      <c r="C2894" s="18" t="str">
        <f>IF(ISBLANK(Nomen.complète!J2894),"-",Nomen.complète!J2894)</f>
        <v>Schnottwil</v>
      </c>
    </row>
    <row r="2895" spans="1:3">
      <c r="A2895" s="17" t="str">
        <f>IF(ISBLANK(Nomen.complète!H2895),"",Nomen.complète!H2895)</f>
        <v/>
      </c>
      <c r="B2895" s="130">
        <f>IF(ISBLANK(Nomen.complète!I2895),"",Nomen.complète!I2895)</f>
        <v>13038</v>
      </c>
      <c r="C2895" s="18" t="str">
        <f>IF(ISBLANK(Nomen.complète!J2895),"-",Nomen.complète!J2895)</f>
        <v>Schocherswil</v>
      </c>
    </row>
    <row r="2896" spans="1:3">
      <c r="A2896" s="17">
        <f>IF(ISBLANK(Nomen.complète!H2896),"",Nomen.complète!H2896)</f>
        <v>1041</v>
      </c>
      <c r="B2896" s="130">
        <f>IF(ISBLANK(Nomen.complète!I2896),"",Nomen.complète!I2896)</f>
        <v>15586</v>
      </c>
      <c r="C2896" s="18" t="str">
        <f>IF(ISBLANK(Nomen.complète!J2896),"-",Nomen.complète!J2896)</f>
        <v>Schongau</v>
      </c>
    </row>
    <row r="2897" spans="1:3">
      <c r="A2897" s="17" t="str">
        <f>IF(ISBLANK(Nomen.complète!H2897),"",Nomen.complète!H2897)</f>
        <v/>
      </c>
      <c r="B2897" s="130">
        <f>IF(ISBLANK(Nomen.complète!I2897),"",Nomen.complète!I2897)</f>
        <v>16303</v>
      </c>
      <c r="C2897" s="18" t="str">
        <f>IF(ISBLANK(Nomen.complète!J2897),"-",Nomen.complète!J2897)</f>
        <v>Schoren</v>
      </c>
    </row>
    <row r="2898" spans="1:3">
      <c r="A2898" s="17" t="str">
        <f>IF(ISBLANK(Nomen.complète!H2898),"",Nomen.complète!H2898)</f>
        <v/>
      </c>
      <c r="B2898" s="130">
        <f>IF(ISBLANK(Nomen.complète!I2898),"",Nomen.complète!I2898)</f>
        <v>16418</v>
      </c>
      <c r="C2898" s="18" t="str">
        <f>IF(ISBLANK(Nomen.complète!J2898),"-",Nomen.complète!J2898)</f>
        <v>Schottikon</v>
      </c>
    </row>
    <row r="2899" spans="1:3">
      <c r="A2899" s="17" t="str">
        <f>IF(ISBLANK(Nomen.complète!H2899),"",Nomen.complète!H2899)</f>
        <v/>
      </c>
      <c r="B2899" s="130">
        <f>IF(ISBLANK(Nomen.complète!I2899),"",Nomen.complète!I2899)</f>
        <v>16168</v>
      </c>
      <c r="C2899" s="18" t="str">
        <f>IF(ISBLANK(Nomen.complète!J2899),"-",Nomen.complète!J2899)</f>
        <v>Schrickschrot</v>
      </c>
    </row>
    <row r="2900" spans="1:3">
      <c r="A2900" s="17" t="str">
        <f>IF(ISBLANK(Nomen.complète!H2900),"",Nomen.complète!H2900)</f>
        <v/>
      </c>
      <c r="B2900" s="130">
        <f>IF(ISBLANK(Nomen.complète!I2900),"",Nomen.complète!I2900)</f>
        <v>16203</v>
      </c>
      <c r="C2900" s="18" t="str">
        <f>IF(ISBLANK(Nomen.complète!J2900),"-",Nomen.complète!J2900)</f>
        <v>Schuders</v>
      </c>
    </row>
    <row r="2901" spans="1:3">
      <c r="A2901" s="17" t="str">
        <f>IF(ISBLANK(Nomen.complète!H2901),"",Nomen.complète!H2901)</f>
        <v/>
      </c>
      <c r="B2901" s="130">
        <f>IF(ISBLANK(Nomen.complète!I2901),"",Nomen.complète!I2901)</f>
        <v>16487</v>
      </c>
      <c r="C2901" s="18" t="str">
        <f>IF(ISBLANK(Nomen.complète!J2901),"-",Nomen.complète!J2901)</f>
        <v>Schuls</v>
      </c>
    </row>
    <row r="2902" spans="1:3">
      <c r="A2902" s="17">
        <f>IF(ISBLANK(Nomen.complète!H2902),"",Nomen.complète!H2902)</f>
        <v>4259</v>
      </c>
      <c r="B2902" s="130">
        <f>IF(ISBLANK(Nomen.complète!I2902),"",Nomen.complète!I2902)</f>
        <v>12967</v>
      </c>
      <c r="C2902" s="18" t="str">
        <f>IF(ISBLANK(Nomen.complète!J2902),"-",Nomen.complète!J2902)</f>
        <v>Schupfart</v>
      </c>
    </row>
    <row r="2903" spans="1:3">
      <c r="A2903" s="17">
        <f>IF(ISBLANK(Nomen.complète!H2903),"",Nomen.complète!H2903)</f>
        <v>4176</v>
      </c>
      <c r="B2903" s="130">
        <f>IF(ISBLANK(Nomen.complète!I2903),"",Nomen.complète!I2903)</f>
        <v>12964</v>
      </c>
      <c r="C2903" s="18" t="str">
        <f>IF(ISBLANK(Nomen.complète!J2903),"-",Nomen.complète!J2903)</f>
        <v>Schwaderloch</v>
      </c>
    </row>
    <row r="2904" spans="1:3">
      <c r="A2904" s="17">
        <f>IF(ISBLANK(Nomen.complète!H2904),"",Nomen.complète!H2904)</f>
        <v>748</v>
      </c>
      <c r="B2904" s="130">
        <f>IF(ISBLANK(Nomen.complète!I2904),"",Nomen.complète!I2904)</f>
        <v>15254</v>
      </c>
      <c r="C2904" s="18" t="str">
        <f>IF(ISBLANK(Nomen.complète!J2904),"-",Nomen.complète!J2904)</f>
        <v>Schwadernau</v>
      </c>
    </row>
    <row r="2905" spans="1:3">
      <c r="A2905" s="17" t="str">
        <f>IF(ISBLANK(Nomen.complète!H2905),"",Nomen.complète!H2905)</f>
        <v/>
      </c>
      <c r="B2905" s="130">
        <f>IF(ISBLANK(Nomen.complète!I2905),"",Nomen.complète!I2905)</f>
        <v>16220</v>
      </c>
      <c r="C2905" s="18" t="str">
        <f>IF(ISBLANK(Nomen.complète!J2905),"-",Nomen.complète!J2905)</f>
        <v>Schwamendingen</v>
      </c>
    </row>
    <row r="2906" spans="1:3">
      <c r="A2906" s="17" t="str">
        <f>IF(ISBLANK(Nomen.complète!H2906),"",Nomen.complète!H2906)</f>
        <v/>
      </c>
      <c r="B2906" s="130">
        <f>IF(ISBLANK(Nomen.complète!I2906),"",Nomen.complète!I2906)</f>
        <v>16367</v>
      </c>
      <c r="C2906" s="18" t="str">
        <f>IF(ISBLANK(Nomen.complète!J2906),"-",Nomen.complète!J2906)</f>
        <v>Schwanden</v>
      </c>
    </row>
    <row r="2907" spans="1:3">
      <c r="A2907" s="17" t="str">
        <f>IF(ISBLANK(Nomen.complète!H2907),"",Nomen.complète!H2907)</f>
        <v/>
      </c>
      <c r="B2907" s="130">
        <f>IF(ISBLANK(Nomen.complète!I2907),"",Nomen.complète!I2907)</f>
        <v>12948</v>
      </c>
      <c r="C2907" s="18" t="str">
        <f>IF(ISBLANK(Nomen.complète!J2907),"-",Nomen.complète!J2907)</f>
        <v>Schwanden (GL)</v>
      </c>
    </row>
    <row r="2908" spans="1:3">
      <c r="A2908" s="17">
        <f>IF(ISBLANK(Nomen.complète!H2908),"",Nomen.complète!H2908)</f>
        <v>592</v>
      </c>
      <c r="B2908" s="130">
        <f>IF(ISBLANK(Nomen.complète!I2908),"",Nomen.complète!I2908)</f>
        <v>15164</v>
      </c>
      <c r="C2908" s="18" t="str">
        <f>IF(ISBLANK(Nomen.complète!J2908),"-",Nomen.complète!J2908)</f>
        <v>Schwanden bei Brienz</v>
      </c>
    </row>
    <row r="2909" spans="1:3">
      <c r="A2909" s="17" t="str">
        <f>IF(ISBLANK(Nomen.complète!H2909),"",Nomen.complète!H2909)</f>
        <v/>
      </c>
      <c r="B2909" s="130">
        <f>IF(ISBLANK(Nomen.complète!I2909),"",Nomen.complète!I2909)</f>
        <v>12976</v>
      </c>
      <c r="C2909" s="18" t="str">
        <f>IF(ISBLANK(Nomen.complète!J2909),"-",Nomen.complète!J2909)</f>
        <v>Schwarzenbach</v>
      </c>
    </row>
    <row r="2910" spans="1:3">
      <c r="A2910" s="17">
        <f>IF(ISBLANK(Nomen.complète!H2910),"",Nomen.complète!H2910)</f>
        <v>1066</v>
      </c>
      <c r="B2910" s="130">
        <f>IF(ISBLANK(Nomen.complète!I2910),"",Nomen.complète!I2910)</f>
        <v>15584</v>
      </c>
      <c r="C2910" s="18" t="str">
        <f>IF(ISBLANK(Nomen.complète!J2910),"-",Nomen.complète!J2910)</f>
        <v>Schwarzenberg</v>
      </c>
    </row>
    <row r="2911" spans="1:3">
      <c r="A2911" s="17">
        <f>IF(ISBLANK(Nomen.complète!H2911),"",Nomen.complète!H2911)</f>
        <v>855</v>
      </c>
      <c r="B2911" s="130">
        <f>IF(ISBLANK(Nomen.complète!I2911),"",Nomen.complète!I2911)</f>
        <v>15476</v>
      </c>
      <c r="C2911" s="18" t="str">
        <f>IF(ISBLANK(Nomen.complète!J2911),"-",Nomen.complète!J2911)</f>
        <v>Schwarzenburg</v>
      </c>
    </row>
    <row r="2912" spans="1:3">
      <c r="A2912" s="17">
        <f>IF(ISBLANK(Nomen.complète!H2912),"",Nomen.complète!H2912)</f>
        <v>341</v>
      </c>
      <c r="B2912" s="130">
        <f>IF(ISBLANK(Nomen.complète!I2912),"",Nomen.complète!I2912)</f>
        <v>15025</v>
      </c>
      <c r="C2912" s="18" t="str">
        <f>IF(ISBLANK(Nomen.complète!J2912),"-",Nomen.complète!J2912)</f>
        <v>Schwarzhäusern</v>
      </c>
    </row>
    <row r="2913" spans="1:3">
      <c r="A2913" s="17" t="str">
        <f>IF(ISBLANK(Nomen.complète!H2913),"",Nomen.complète!H2913)</f>
        <v/>
      </c>
      <c r="B2913" s="130">
        <f>IF(ISBLANK(Nomen.complète!I2913),"",Nomen.complète!I2913)</f>
        <v>16282</v>
      </c>
      <c r="C2913" s="18" t="str">
        <f>IF(ISBLANK(Nomen.complète!J2913),"-",Nomen.complète!J2913)</f>
        <v>Schweiningen</v>
      </c>
    </row>
    <row r="2914" spans="1:3">
      <c r="A2914" s="17" t="str">
        <f>IF(ISBLANK(Nomen.complète!H2914),"",Nomen.complète!H2914)</f>
        <v/>
      </c>
      <c r="B2914" s="130">
        <f>IF(ISBLANK(Nomen.complète!I2914),"",Nomen.complète!I2914)</f>
        <v>12958</v>
      </c>
      <c r="C2914" s="18" t="str">
        <f>IF(ISBLANK(Nomen.complète!J2914),"-",Nomen.complète!J2914)</f>
        <v>Schweizersholz</v>
      </c>
    </row>
    <row r="2915" spans="1:3">
      <c r="A2915" s="17">
        <f>IF(ISBLANK(Nomen.complète!H2915),"",Nomen.complète!H2915)</f>
        <v>3004</v>
      </c>
      <c r="B2915" s="130">
        <f>IF(ISBLANK(Nomen.complète!I2915),"",Nomen.complète!I2915)</f>
        <v>12957</v>
      </c>
      <c r="C2915" s="18" t="str">
        <f>IF(ISBLANK(Nomen.complète!J2915),"-",Nomen.complète!J2915)</f>
        <v>Schwellbrunn</v>
      </c>
    </row>
    <row r="2916" spans="1:3">
      <c r="A2916" s="17" t="str">
        <f>IF(ISBLANK(Nomen.complète!H2916),"",Nomen.complète!H2916)</f>
        <v/>
      </c>
      <c r="B2916" s="130">
        <f>IF(ISBLANK(Nomen.complète!I2916),"",Nomen.complète!I2916)</f>
        <v>10835</v>
      </c>
      <c r="C2916" s="18" t="str">
        <f>IF(ISBLANK(Nomen.complète!J2916),"-",Nomen.complète!J2916)</f>
        <v>Schwende</v>
      </c>
    </row>
    <row r="2917" spans="1:3">
      <c r="A2917" s="17">
        <f>IF(ISBLANK(Nomen.complète!H2917),"",Nomen.complète!H2917)</f>
        <v>3112</v>
      </c>
      <c r="B2917" s="130">
        <f>IF(ISBLANK(Nomen.complète!I2917),"",Nomen.complète!I2917)</f>
        <v>16620</v>
      </c>
      <c r="C2917" s="18" t="str">
        <f>IF(ISBLANK(Nomen.complète!J2917),"-",Nomen.complète!J2917)</f>
        <v>Schwende-Rüte</v>
      </c>
    </row>
    <row r="2918" spans="1:3">
      <c r="A2918" s="17" t="str">
        <f>IF(ISBLANK(Nomen.complète!H2918),"",Nomen.complète!H2918)</f>
        <v/>
      </c>
      <c r="B2918" s="130">
        <f>IF(ISBLANK(Nomen.complète!I2918),"",Nomen.complète!I2918)</f>
        <v>11159</v>
      </c>
      <c r="C2918" s="18" t="str">
        <f>IF(ISBLANK(Nomen.complète!J2918),"-",Nomen.complète!J2918)</f>
        <v>Schwendibach</v>
      </c>
    </row>
    <row r="2919" spans="1:3">
      <c r="A2919" s="17">
        <f>IF(ISBLANK(Nomen.complète!H2919),"",Nomen.complète!H2919)</f>
        <v>197</v>
      </c>
      <c r="B2919" s="130">
        <f>IF(ISBLANK(Nomen.complète!I2919),"",Nomen.complète!I2919)</f>
        <v>12956</v>
      </c>
      <c r="C2919" s="18" t="str">
        <f>IF(ISBLANK(Nomen.complète!J2919),"-",Nomen.complète!J2919)</f>
        <v>Schwerzenbach</v>
      </c>
    </row>
    <row r="2920" spans="1:3">
      <c r="A2920" s="17">
        <f>IF(ISBLANK(Nomen.complète!H2920),"",Nomen.complète!H2920)</f>
        <v>1372</v>
      </c>
      <c r="B2920" s="130">
        <f>IF(ISBLANK(Nomen.complète!I2920),"",Nomen.complète!I2920)</f>
        <v>12955</v>
      </c>
      <c r="C2920" s="18" t="str">
        <f>IF(ISBLANK(Nomen.complète!J2920),"-",Nomen.complète!J2920)</f>
        <v>Schwyz</v>
      </c>
    </row>
    <row r="2921" spans="1:3">
      <c r="A2921" s="17" t="str">
        <f>IF(ISBLANK(Nomen.complète!H2921),"",Nomen.complète!H2921)</f>
        <v/>
      </c>
      <c r="B2921" s="130">
        <f>IF(ISBLANK(Nomen.complète!I2921),"",Nomen.complète!I2921)</f>
        <v>12962</v>
      </c>
      <c r="C2921" s="18" t="str">
        <f>IF(ISBLANK(Nomen.complète!J2921),"-",Nomen.complète!J2921)</f>
        <v>Schwändi</v>
      </c>
    </row>
    <row r="2922" spans="1:3">
      <c r="A2922" s="17">
        <f>IF(ISBLANK(Nomen.complète!H2922),"",Nomen.complète!H2922)</f>
        <v>3315</v>
      </c>
      <c r="B2922" s="130">
        <f>IF(ISBLANK(Nomen.complète!I2922),"",Nomen.complète!I2922)</f>
        <v>14423</v>
      </c>
      <c r="C2922" s="18" t="str">
        <f>IF(ISBLANK(Nomen.complète!J2922),"-",Nomen.complète!J2922)</f>
        <v>Schänis</v>
      </c>
    </row>
    <row r="2923" spans="1:3">
      <c r="A2923" s="17">
        <f>IF(ISBLANK(Nomen.complète!H2923),"",Nomen.complète!H2923)</f>
        <v>99</v>
      </c>
      <c r="B2923" s="130">
        <f>IF(ISBLANK(Nomen.complète!I2923),"",Nomen.complète!I2923)</f>
        <v>13037</v>
      </c>
      <c r="C2923" s="18" t="str">
        <f>IF(ISBLANK(Nomen.complète!J2923),"-",Nomen.complète!J2923)</f>
        <v>Schöfflisdorf</v>
      </c>
    </row>
    <row r="2924" spans="1:3">
      <c r="A2924" s="17">
        <f>IF(ISBLANK(Nomen.complète!H2924),"",Nomen.complète!H2924)</f>
        <v>4144</v>
      </c>
      <c r="B2924" s="130">
        <f>IF(ISBLANK(Nomen.complète!I2924),"",Nomen.complète!I2924)</f>
        <v>13005</v>
      </c>
      <c r="C2924" s="18" t="str">
        <f>IF(ISBLANK(Nomen.complète!J2924),"-",Nomen.complète!J2924)</f>
        <v>Schöftland</v>
      </c>
    </row>
    <row r="2925" spans="1:3">
      <c r="A2925" s="17" t="str">
        <f>IF(ISBLANK(Nomen.complète!H2925),"",Nomen.complète!H2925)</f>
        <v/>
      </c>
      <c r="B2925" s="130">
        <f>IF(ISBLANK(Nomen.complète!I2925),"",Nomen.complète!I2925)</f>
        <v>12961</v>
      </c>
      <c r="C2925" s="18" t="str">
        <f>IF(ISBLANK(Nomen.complète!J2925),"-",Nomen.complète!J2925)</f>
        <v>Schönenbaumgarten</v>
      </c>
    </row>
    <row r="2926" spans="1:3">
      <c r="A2926" s="17" t="str">
        <f>IF(ISBLANK(Nomen.complète!H2926),"",Nomen.complète!H2926)</f>
        <v/>
      </c>
      <c r="B2926" s="130">
        <f>IF(ISBLANK(Nomen.complète!I2926),"",Nomen.complète!I2926)</f>
        <v>13020</v>
      </c>
      <c r="C2926" s="18" t="str">
        <f>IF(ISBLANK(Nomen.complète!J2926),"-",Nomen.complète!J2926)</f>
        <v>Schönenberg (ZH)</v>
      </c>
    </row>
    <row r="2927" spans="1:3">
      <c r="A2927" s="17" t="str">
        <f>IF(ISBLANK(Nomen.complète!H2927),"",Nomen.complète!H2927)</f>
        <v/>
      </c>
      <c r="B2927" s="130">
        <f>IF(ISBLANK(Nomen.complète!I2927),"",Nomen.complète!I2927)</f>
        <v>12974</v>
      </c>
      <c r="C2927" s="18" t="str">
        <f>IF(ISBLANK(Nomen.complète!J2927),"-",Nomen.complète!J2927)</f>
        <v>Schönenberg an der Thur</v>
      </c>
    </row>
    <row r="2928" spans="1:3">
      <c r="A2928" s="17">
        <f>IF(ISBLANK(Nomen.complète!H2928),"",Nomen.complète!H2928)</f>
        <v>2774</v>
      </c>
      <c r="B2928" s="130">
        <f>IF(ISBLANK(Nomen.complète!I2928),"",Nomen.complète!I2928)</f>
        <v>13837</v>
      </c>
      <c r="C2928" s="18" t="str">
        <f>IF(ISBLANK(Nomen.complète!J2928),"-",Nomen.complète!J2928)</f>
        <v>Schönenbuch</v>
      </c>
    </row>
    <row r="2929" spans="1:3">
      <c r="A2929" s="17">
        <f>IF(ISBLANK(Nomen.complète!H2929),"",Nomen.complète!H2929)</f>
        <v>3003</v>
      </c>
      <c r="B2929" s="130">
        <f>IF(ISBLANK(Nomen.complète!I2929),"",Nomen.complète!I2929)</f>
        <v>12972</v>
      </c>
      <c r="C2929" s="18" t="str">
        <f>IF(ISBLANK(Nomen.complète!J2929),"-",Nomen.complète!J2929)</f>
        <v>Schönengrund</v>
      </c>
    </row>
    <row r="2930" spans="1:3">
      <c r="A2930" s="17">
        <f>IF(ISBLANK(Nomen.complète!H2930),"",Nomen.complète!H2930)</f>
        <v>2583</v>
      </c>
      <c r="B2930" s="130">
        <f>IF(ISBLANK(Nomen.complète!I2930),"",Nomen.complète!I2930)</f>
        <v>12971</v>
      </c>
      <c r="C2930" s="18" t="str">
        <f>IF(ISBLANK(Nomen.complète!J2930),"-",Nomen.complète!J2930)</f>
        <v>Schönenwerd</v>
      </c>
    </row>
    <row r="2931" spans="1:3">
      <c r="A2931" s="17">
        <f>IF(ISBLANK(Nomen.complète!H2931),"",Nomen.complète!H2931)</f>
        <v>4756</v>
      </c>
      <c r="B2931" s="130">
        <f>IF(ISBLANK(Nomen.complète!I2931),"",Nomen.complète!I2931)</f>
        <v>15415</v>
      </c>
      <c r="C2931" s="18" t="str">
        <f>IF(ISBLANK(Nomen.complète!J2931),"-",Nomen.complète!J2931)</f>
        <v>Schönholzerswilen</v>
      </c>
    </row>
    <row r="2932" spans="1:3">
      <c r="A2932" s="17" t="str">
        <f>IF(ISBLANK(Nomen.complète!H2932),"",Nomen.complète!H2932)</f>
        <v/>
      </c>
      <c r="B2932" s="130">
        <f>IF(ISBLANK(Nomen.complète!I2932),"",Nomen.complète!I2932)</f>
        <v>16270</v>
      </c>
      <c r="C2932" s="18" t="str">
        <f>IF(ISBLANK(Nomen.complète!J2932),"-",Nomen.complète!J2932)</f>
        <v>Schönthal</v>
      </c>
    </row>
    <row r="2933" spans="1:3">
      <c r="A2933" s="17">
        <f>IF(ISBLANK(Nomen.complète!H2933),"",Nomen.complète!H2933)</f>
        <v>1143</v>
      </c>
      <c r="B2933" s="130">
        <f>IF(ISBLANK(Nomen.complète!I2933),"",Nomen.complète!I2933)</f>
        <v>15521</v>
      </c>
      <c r="C2933" s="18" t="str">
        <f>IF(ISBLANK(Nomen.complète!J2933),"-",Nomen.complète!J2933)</f>
        <v>Schötz</v>
      </c>
    </row>
    <row r="2934" spans="1:3">
      <c r="A2934" s="17">
        <f>IF(ISBLANK(Nomen.complète!H2934),"",Nomen.complète!H2934)</f>
        <v>1346</v>
      </c>
      <c r="B2934" s="130">
        <f>IF(ISBLANK(Nomen.complète!I2934),"",Nomen.complète!I2934)</f>
        <v>12968</v>
      </c>
      <c r="C2934" s="18" t="str">
        <f>IF(ISBLANK(Nomen.complète!J2934),"-",Nomen.complète!J2934)</f>
        <v>Schübelbach</v>
      </c>
    </row>
    <row r="2935" spans="1:3">
      <c r="A2935" s="17">
        <f>IF(ISBLANK(Nomen.complète!H2935),"",Nomen.complète!H2935)</f>
        <v>311</v>
      </c>
      <c r="B2935" s="130">
        <f>IF(ISBLANK(Nomen.complète!I2935),"",Nomen.complète!I2935)</f>
        <v>15005</v>
      </c>
      <c r="C2935" s="18" t="str">
        <f>IF(ISBLANK(Nomen.complète!J2935),"-",Nomen.complète!J2935)</f>
        <v>Schüpfen</v>
      </c>
    </row>
    <row r="2936" spans="1:3">
      <c r="A2936" s="17">
        <f>IF(ISBLANK(Nomen.complète!H2936),"",Nomen.complète!H2936)</f>
        <v>1008</v>
      </c>
      <c r="B2936" s="130">
        <f>IF(ISBLANK(Nomen.complète!I2936),"",Nomen.complète!I2936)</f>
        <v>15585</v>
      </c>
      <c r="C2936" s="18" t="str">
        <f>IF(ISBLANK(Nomen.complète!J2936),"-",Nomen.complète!J2936)</f>
        <v>Schüpfheim</v>
      </c>
    </row>
    <row r="2937" spans="1:3">
      <c r="A2937" s="17">
        <f>IF(ISBLANK(Nomen.complète!H2937),"",Nomen.complète!H2937)</f>
        <v>3762</v>
      </c>
      <c r="B2937" s="130">
        <f>IF(ISBLANK(Nomen.complète!I2937),"",Nomen.complète!I2937)</f>
        <v>16065</v>
      </c>
      <c r="C2937" s="18" t="str">
        <f>IF(ISBLANK(Nomen.complète!J2937),"-",Nomen.complète!J2937)</f>
        <v>Scuol</v>
      </c>
    </row>
    <row r="2938" spans="1:3">
      <c r="A2938" s="17" t="str">
        <f>IF(ISBLANK(Nomen.complète!H2938),"",Nomen.complète!H2938)</f>
        <v/>
      </c>
      <c r="B2938" s="130">
        <f>IF(ISBLANK(Nomen.complète!I2938),"",Nomen.complète!I2938)</f>
        <v>11196</v>
      </c>
      <c r="C2938" s="18" t="str">
        <f>IF(ISBLANK(Nomen.complète!J2938),"-",Nomen.complète!J2938)</f>
        <v>Scuol/Schuls</v>
      </c>
    </row>
    <row r="2939" spans="1:3">
      <c r="A2939" s="17" t="str">
        <f>IF(ISBLANK(Nomen.complète!H2939),"",Nomen.complète!H2939)</f>
        <v/>
      </c>
      <c r="B2939" s="130">
        <f>IF(ISBLANK(Nomen.complète!I2939),"",Nomen.complète!I2939)</f>
        <v>16460</v>
      </c>
      <c r="C2939" s="18" t="str">
        <f>IF(ISBLANK(Nomen.complète!J2939),"-",Nomen.complète!J2939)</f>
        <v>Seebach</v>
      </c>
    </row>
    <row r="2940" spans="1:3">
      <c r="A2940" s="17">
        <f>IF(ISBLANK(Nomen.complète!H2940),"",Nomen.complète!H2940)</f>
        <v>988</v>
      </c>
      <c r="B2940" s="130">
        <f>IF(ISBLANK(Nomen.complète!I2940),"",Nomen.complète!I2940)</f>
        <v>15674</v>
      </c>
      <c r="C2940" s="18" t="str">
        <f>IF(ISBLANK(Nomen.complète!J2940),"-",Nomen.complète!J2940)</f>
        <v>Seeberg</v>
      </c>
    </row>
    <row r="2941" spans="1:3">
      <c r="A2941" s="17">
        <f>IF(ISBLANK(Nomen.complète!H2941),"",Nomen.complète!H2941)</f>
        <v>312</v>
      </c>
      <c r="B2941" s="130">
        <f>IF(ISBLANK(Nomen.complète!I2941),"",Nomen.complète!I2941)</f>
        <v>15006</v>
      </c>
      <c r="C2941" s="18" t="str">
        <f>IF(ISBLANK(Nomen.complète!J2941),"-",Nomen.complète!J2941)</f>
        <v>Seedorf (BE)</v>
      </c>
    </row>
    <row r="2942" spans="1:3">
      <c r="A2942" s="17">
        <f>IF(ISBLANK(Nomen.complète!H2942),"",Nomen.complète!H2942)</f>
        <v>1214</v>
      </c>
      <c r="B2942" s="130">
        <f>IF(ISBLANK(Nomen.complète!I2942),"",Nomen.complète!I2942)</f>
        <v>16592</v>
      </c>
      <c r="C2942" s="18" t="str">
        <f>IF(ISBLANK(Nomen.complète!J2942),"-",Nomen.complète!J2942)</f>
        <v>Seedorf (UR)</v>
      </c>
    </row>
    <row r="2943" spans="1:3">
      <c r="A2943" s="17">
        <f>IF(ISBLANK(Nomen.complète!H2943),"",Nomen.complète!H2943)</f>
        <v>119</v>
      </c>
      <c r="B2943" s="130">
        <f>IF(ISBLANK(Nomen.complète!I2943),"",Nomen.complète!I2943)</f>
        <v>12951</v>
      </c>
      <c r="C2943" s="18" t="str">
        <f>IF(ISBLANK(Nomen.complète!J2943),"-",Nomen.complète!J2943)</f>
        <v>Seegräben</v>
      </c>
    </row>
    <row r="2944" spans="1:3">
      <c r="A2944" s="17">
        <f>IF(ISBLANK(Nomen.complète!H2944),"",Nomen.complète!H2944)</f>
        <v>709</v>
      </c>
      <c r="B2944" s="130">
        <f>IF(ISBLANK(Nomen.complète!I2944),"",Nomen.complète!I2944)</f>
        <v>15226</v>
      </c>
      <c r="C2944" s="18" t="str">
        <f>IF(ISBLANK(Nomen.complète!J2944),"-",Nomen.complète!J2944)</f>
        <v>Seehof</v>
      </c>
    </row>
    <row r="2945" spans="1:3">
      <c r="A2945" s="17">
        <f>IF(ISBLANK(Nomen.complète!H2945),"",Nomen.complète!H2945)</f>
        <v>1215</v>
      </c>
      <c r="B2945" s="130">
        <f>IF(ISBLANK(Nomen.complète!I2945),"",Nomen.complète!I2945)</f>
        <v>12950</v>
      </c>
      <c r="C2945" s="18" t="str">
        <f>IF(ISBLANK(Nomen.complète!J2945),"-",Nomen.complète!J2945)</f>
        <v>Seelisberg</v>
      </c>
    </row>
    <row r="2946" spans="1:3">
      <c r="A2946" s="17" t="str">
        <f>IF(ISBLANK(Nomen.complète!H2946),"",Nomen.complète!H2946)</f>
        <v/>
      </c>
      <c r="B2946" s="130">
        <f>IF(ISBLANK(Nomen.complète!I2946),"",Nomen.complète!I2946)</f>
        <v>16413</v>
      </c>
      <c r="C2946" s="18" t="str">
        <f>IF(ISBLANK(Nomen.complète!J2946),"-",Nomen.complète!J2946)</f>
        <v>Seen</v>
      </c>
    </row>
    <row r="2947" spans="1:3">
      <c r="A2947" s="17">
        <f>IF(ISBLANK(Nomen.complète!H2947),"",Nomen.complète!H2947)</f>
        <v>4208</v>
      </c>
      <c r="B2947" s="130">
        <f>IF(ISBLANK(Nomen.complète!I2947),"",Nomen.complète!I2947)</f>
        <v>12949</v>
      </c>
      <c r="C2947" s="18" t="str">
        <f>IF(ISBLANK(Nomen.complète!J2947),"-",Nomen.complète!J2947)</f>
        <v>Seengen</v>
      </c>
    </row>
    <row r="2948" spans="1:3">
      <c r="A2948" s="17">
        <f>IF(ISBLANK(Nomen.complète!H2948),"",Nomen.complète!H2948)</f>
        <v>2480</v>
      </c>
      <c r="B2948" s="130">
        <f>IF(ISBLANK(Nomen.complète!I2948),"",Nomen.complète!I2948)</f>
        <v>12990</v>
      </c>
      <c r="C2948" s="18" t="str">
        <f>IF(ISBLANK(Nomen.complète!J2948),"-",Nomen.complète!J2948)</f>
        <v>Seewen</v>
      </c>
    </row>
    <row r="2949" spans="1:3">
      <c r="A2949" s="17" t="str">
        <f>IF(ISBLANK(Nomen.complète!H2949),"",Nomen.complète!H2949)</f>
        <v/>
      </c>
      <c r="B2949" s="130">
        <f>IF(ISBLANK(Nomen.complète!I2949),"",Nomen.complète!I2949)</f>
        <v>16486</v>
      </c>
      <c r="C2949" s="18" t="str">
        <f>IF(ISBLANK(Nomen.complète!J2949),"-",Nomen.complète!J2949)</f>
        <v>Seewis im Oberland</v>
      </c>
    </row>
    <row r="2950" spans="1:3">
      <c r="A2950" s="17" t="str">
        <f>IF(ISBLANK(Nomen.complète!H2950),"",Nomen.complète!H2950)</f>
        <v/>
      </c>
      <c r="B2950" s="130">
        <f>IF(ISBLANK(Nomen.complète!I2950),"",Nomen.complète!I2950)</f>
        <v>11237</v>
      </c>
      <c r="C2950" s="18" t="str">
        <f>IF(ISBLANK(Nomen.complète!J2950),"-",Nomen.complète!J2950)</f>
        <v>Seewis im Prätigau</v>
      </c>
    </row>
    <row r="2951" spans="1:3">
      <c r="A2951" s="17">
        <f>IF(ISBLANK(Nomen.complète!H2951),"",Nomen.complète!H2951)</f>
        <v>3972</v>
      </c>
      <c r="B2951" s="130">
        <f>IF(ISBLANK(Nomen.complète!I2951),"",Nomen.complète!I2951)</f>
        <v>16037</v>
      </c>
      <c r="C2951" s="18" t="str">
        <f>IF(ISBLANK(Nomen.complète!J2951),"-",Nomen.complète!J2951)</f>
        <v>Seewis im Prättigau</v>
      </c>
    </row>
    <row r="2952" spans="1:3">
      <c r="A2952" s="17">
        <f>IF(ISBLANK(Nomen.complète!H2952),"",Nomen.complète!H2952)</f>
        <v>883</v>
      </c>
      <c r="B2952" s="130">
        <f>IF(ISBLANK(Nomen.complète!I2952),"",Nomen.complète!I2952)</f>
        <v>15306</v>
      </c>
      <c r="C2952" s="18" t="str">
        <f>IF(ISBLANK(Nomen.complète!J2952),"-",Nomen.complète!J2952)</f>
        <v>Seftigen</v>
      </c>
    </row>
    <row r="2953" spans="1:3">
      <c r="A2953" s="17" t="str">
        <f>IF(ISBLANK(Nomen.complète!H2953),"",Nomen.complète!H2953)</f>
        <v/>
      </c>
      <c r="B2953" s="130">
        <f>IF(ISBLANK(Nomen.complète!I2953),"",Nomen.complète!I2953)</f>
        <v>12992</v>
      </c>
      <c r="C2953" s="18" t="str">
        <f>IF(ISBLANK(Nomen.complète!J2953),"-",Nomen.complète!J2953)</f>
        <v>Seigneux</v>
      </c>
    </row>
    <row r="2954" spans="1:3">
      <c r="A2954" s="17" t="str">
        <f>IF(ISBLANK(Nomen.complète!H2954),"",Nomen.complète!H2954)</f>
        <v/>
      </c>
      <c r="B2954" s="130">
        <f>IF(ISBLANK(Nomen.complète!I2954),"",Nomen.complète!I2954)</f>
        <v>12963</v>
      </c>
      <c r="C2954" s="18" t="str">
        <f>IF(ISBLANK(Nomen.complète!J2954),"-",Nomen.complète!J2954)</f>
        <v>Seiry</v>
      </c>
    </row>
    <row r="2955" spans="1:3">
      <c r="A2955" s="17" t="str">
        <f>IF(ISBLANK(Nomen.complète!H2955),"",Nomen.complète!H2955)</f>
        <v/>
      </c>
      <c r="B2955" s="130">
        <f>IF(ISBLANK(Nomen.complète!I2955),"",Nomen.complète!I2955)</f>
        <v>11018</v>
      </c>
      <c r="C2955" s="18" t="str">
        <f>IF(ISBLANK(Nomen.complète!J2955),"-",Nomen.complète!J2955)</f>
        <v>Seleute</v>
      </c>
    </row>
    <row r="2956" spans="1:3">
      <c r="A2956" s="17" t="str">
        <f>IF(ISBLANK(Nomen.complète!H2956),"",Nomen.complète!H2956)</f>
        <v/>
      </c>
      <c r="B2956" s="130">
        <f>IF(ISBLANK(Nomen.complète!I2956),"",Nomen.complète!I2956)</f>
        <v>13004</v>
      </c>
      <c r="C2956" s="18" t="str">
        <f>IF(ISBLANK(Nomen.complète!J2956),"-",Nomen.complète!J2956)</f>
        <v>Selkingen</v>
      </c>
    </row>
    <row r="2957" spans="1:3">
      <c r="A2957" s="17" t="str">
        <f>IF(ISBLANK(Nomen.complète!H2957),"",Nomen.complète!H2957)</f>
        <v/>
      </c>
      <c r="B2957" s="130">
        <f>IF(ISBLANK(Nomen.complète!I2957),"",Nomen.complète!I2957)</f>
        <v>10177</v>
      </c>
      <c r="C2957" s="18" t="str">
        <f>IF(ISBLANK(Nomen.complète!J2957),"-",Nomen.complète!J2957)</f>
        <v>Selma</v>
      </c>
    </row>
    <row r="2958" spans="1:3">
      <c r="A2958" s="17">
        <f>IF(ISBLANK(Nomen.complète!H2958),"",Nomen.complète!H2958)</f>
        <v>2833</v>
      </c>
      <c r="B2958" s="130">
        <f>IF(ISBLANK(Nomen.complète!I2958),"",Nomen.complète!I2958)</f>
        <v>13778</v>
      </c>
      <c r="C2958" s="18" t="str">
        <f>IF(ISBLANK(Nomen.complète!J2958),"-",Nomen.complète!J2958)</f>
        <v>Seltisberg</v>
      </c>
    </row>
    <row r="2959" spans="1:3">
      <c r="A2959" s="17">
        <f>IF(ISBLANK(Nomen.complète!H2959),"",Nomen.complète!H2959)</f>
        <v>2556</v>
      </c>
      <c r="B2959" s="130">
        <f>IF(ISBLANK(Nomen.complète!I2959),"",Nomen.complète!I2959)</f>
        <v>13003</v>
      </c>
      <c r="C2959" s="18" t="str">
        <f>IF(ISBLANK(Nomen.complète!J2959),"-",Nomen.complète!J2959)</f>
        <v>Selzach</v>
      </c>
    </row>
    <row r="2960" spans="1:3">
      <c r="A2960" s="17">
        <f>IF(ISBLANK(Nomen.complète!H2960),"",Nomen.complète!H2960)</f>
        <v>6035</v>
      </c>
      <c r="B2960" s="130">
        <f>IF(ISBLANK(Nomen.complète!I2960),"",Nomen.complète!I2960)</f>
        <v>13002</v>
      </c>
      <c r="C2960" s="18" t="str">
        <f>IF(ISBLANK(Nomen.complète!J2960),"-",Nomen.complète!J2960)</f>
        <v>Sembrancher</v>
      </c>
    </row>
    <row r="2961" spans="1:3">
      <c r="A2961" s="17" t="str">
        <f>IF(ISBLANK(Nomen.complète!H2961),"",Nomen.complète!H2961)</f>
        <v/>
      </c>
      <c r="B2961" s="130">
        <f>IF(ISBLANK(Nomen.complète!I2961),"",Nomen.complète!I2961)</f>
        <v>13001</v>
      </c>
      <c r="C2961" s="18" t="str">
        <f>IF(ISBLANK(Nomen.complète!J2961),"-",Nomen.complète!J2961)</f>
        <v>Sementina</v>
      </c>
    </row>
    <row r="2962" spans="1:3">
      <c r="A2962" s="17" t="str">
        <f>IF(ISBLANK(Nomen.complète!H2962),"",Nomen.complète!H2962)</f>
        <v/>
      </c>
      <c r="B2962" s="130">
        <f>IF(ISBLANK(Nomen.complète!I2962),"",Nomen.complète!I2962)</f>
        <v>13000</v>
      </c>
      <c r="C2962" s="18" t="str">
        <f>IF(ISBLANK(Nomen.complète!J2962),"-",Nomen.complète!J2962)</f>
        <v>Semione</v>
      </c>
    </row>
    <row r="2963" spans="1:3">
      <c r="A2963" s="17">
        <f>IF(ISBLANK(Nomen.complète!H2963),"",Nomen.complète!H2963)</f>
        <v>1102</v>
      </c>
      <c r="B2963" s="130">
        <f>IF(ISBLANK(Nomen.complète!I2963),"",Nomen.complète!I2963)</f>
        <v>15587</v>
      </c>
      <c r="C2963" s="18" t="str">
        <f>IF(ISBLANK(Nomen.complète!J2963),"-",Nomen.complète!J2963)</f>
        <v>Sempach</v>
      </c>
    </row>
    <row r="2964" spans="1:3">
      <c r="A2964" s="17">
        <f>IF(ISBLANK(Nomen.complète!H2964),"",Nomen.complète!H2964)</f>
        <v>2336</v>
      </c>
      <c r="B2964" s="130">
        <f>IF(ISBLANK(Nomen.complète!I2964),"",Nomen.complète!I2964)</f>
        <v>13207</v>
      </c>
      <c r="C2964" s="18" t="str">
        <f>IF(ISBLANK(Nomen.complète!J2964),"-",Nomen.complète!J2964)</f>
        <v>Semsales</v>
      </c>
    </row>
    <row r="2965" spans="1:3">
      <c r="A2965" s="17">
        <f>IF(ISBLANK(Nomen.complète!H2965),"",Nomen.complète!H2965)</f>
        <v>5499</v>
      </c>
      <c r="B2965" s="130">
        <f>IF(ISBLANK(Nomen.complète!I2965),"",Nomen.complète!I2965)</f>
        <v>14594</v>
      </c>
      <c r="C2965" s="18" t="str">
        <f>IF(ISBLANK(Nomen.complète!J2965),"-",Nomen.complète!J2965)</f>
        <v>Senarclens</v>
      </c>
    </row>
    <row r="2966" spans="1:3">
      <c r="A2966" s="17">
        <f>IF(ISBLANK(Nomen.complète!H2966),"",Nomen.complète!H2966)</f>
        <v>3274</v>
      </c>
      <c r="B2966" s="130">
        <f>IF(ISBLANK(Nomen.complète!I2966),"",Nomen.complète!I2966)</f>
        <v>14408</v>
      </c>
      <c r="C2966" s="18" t="str">
        <f>IF(ISBLANK(Nomen.complète!J2966),"-",Nomen.complète!J2966)</f>
        <v>Sennwald</v>
      </c>
    </row>
    <row r="2967" spans="1:3">
      <c r="A2967" s="17" t="str">
        <f>IF(ISBLANK(Nomen.complète!H2967),"",Nomen.complète!H2967)</f>
        <v/>
      </c>
      <c r="B2967" s="130">
        <f>IF(ISBLANK(Nomen.complète!I2967),"",Nomen.complète!I2967)</f>
        <v>10139</v>
      </c>
      <c r="C2967" s="18" t="str">
        <f>IF(ISBLANK(Nomen.complète!J2967),"-",Nomen.complète!J2967)</f>
        <v>Sent</v>
      </c>
    </row>
    <row r="2968" spans="1:3">
      <c r="A2968" s="17" t="str">
        <f>IF(ISBLANK(Nomen.complète!H2968),"",Nomen.complète!H2968)</f>
        <v/>
      </c>
      <c r="B2968" s="130">
        <f>IF(ISBLANK(Nomen.complète!I2968),"",Nomen.complète!I2968)</f>
        <v>12997</v>
      </c>
      <c r="C2968" s="18" t="str">
        <f>IF(ISBLANK(Nomen.complète!J2968),"-",Nomen.complète!J2968)</f>
        <v>Senèdes</v>
      </c>
    </row>
    <row r="2969" spans="1:3">
      <c r="A2969" s="17">
        <f>IF(ISBLANK(Nomen.complète!H2969),"",Nomen.complète!H2969)</f>
        <v>4209</v>
      </c>
      <c r="B2969" s="130">
        <f>IF(ISBLANK(Nomen.complète!I2969),"",Nomen.complète!I2969)</f>
        <v>12996</v>
      </c>
      <c r="C2969" s="18" t="str">
        <f>IF(ISBLANK(Nomen.complète!J2969),"-",Nomen.complète!J2969)</f>
        <v>Seon</v>
      </c>
    </row>
    <row r="2970" spans="1:3">
      <c r="A2970" s="17">
        <f>IF(ISBLANK(Nomen.complète!H2970),"",Nomen.complète!H2970)</f>
        <v>5762</v>
      </c>
      <c r="B2970" s="130">
        <f>IF(ISBLANK(Nomen.complète!I2970),"",Nomen.complète!I2970)</f>
        <v>14595</v>
      </c>
      <c r="C2970" s="18" t="str">
        <f>IF(ISBLANK(Nomen.complète!J2970),"-",Nomen.complète!J2970)</f>
        <v>Sergey</v>
      </c>
    </row>
    <row r="2971" spans="1:3">
      <c r="A2971" s="17" t="str">
        <f>IF(ISBLANK(Nomen.complète!H2971),"",Nomen.complète!H2971)</f>
        <v/>
      </c>
      <c r="B2971" s="130">
        <f>IF(ISBLANK(Nomen.complète!I2971),"",Nomen.complète!I2971)</f>
        <v>16211</v>
      </c>
      <c r="C2971" s="18" t="str">
        <f>IF(ISBLANK(Nomen.complète!J2971),"-",Nomen.complète!J2971)</f>
        <v>Serneus</v>
      </c>
    </row>
    <row r="2972" spans="1:3">
      <c r="A2972" s="17">
        <f>IF(ISBLANK(Nomen.complète!H2972),"",Nomen.complète!H2972)</f>
        <v>5050</v>
      </c>
      <c r="B2972" s="130">
        <f>IF(ISBLANK(Nomen.complète!I2972),"",Nomen.complète!I2972)</f>
        <v>15509</v>
      </c>
      <c r="C2972" s="18" t="str">
        <f>IF(ISBLANK(Nomen.complète!J2972),"-",Nomen.complète!J2972)</f>
        <v>Serravalle</v>
      </c>
    </row>
    <row r="2973" spans="1:3">
      <c r="A2973" s="17">
        <f>IF(ISBLANK(Nomen.complète!H2973),"",Nomen.complète!H2973)</f>
        <v>5799</v>
      </c>
      <c r="B2973" s="130">
        <f>IF(ISBLANK(Nomen.complète!I2973),"",Nomen.complète!I2973)</f>
        <v>15505</v>
      </c>
      <c r="C2973" s="18" t="str">
        <f>IF(ISBLANK(Nomen.complète!J2973),"-",Nomen.complète!J2973)</f>
        <v>Servion</v>
      </c>
    </row>
    <row r="2974" spans="1:3">
      <c r="A2974" s="17" t="str">
        <f>IF(ISBLANK(Nomen.complète!H2974),"",Nomen.complète!H2974)</f>
        <v/>
      </c>
      <c r="B2974" s="130">
        <f>IF(ISBLANK(Nomen.complète!I2974),"",Nomen.complète!I2974)</f>
        <v>12993</v>
      </c>
      <c r="C2974" s="18" t="str">
        <f>IF(ISBLANK(Nomen.complète!J2974),"-",Nomen.complète!J2974)</f>
        <v>Sessa</v>
      </c>
    </row>
    <row r="2975" spans="1:3">
      <c r="A2975" s="17" t="str">
        <f>IF(ISBLANK(Nomen.complète!H2975),"",Nomen.complète!H2975)</f>
        <v/>
      </c>
      <c r="B2975" s="130">
        <f>IF(ISBLANK(Nomen.complète!I2975),"",Nomen.complète!I2975)</f>
        <v>16485</v>
      </c>
      <c r="C2975" s="18" t="str">
        <f>IF(ISBLANK(Nomen.complète!J2975),"-",Nomen.complète!J2975)</f>
        <v>Seth</v>
      </c>
    </row>
    <row r="2976" spans="1:3">
      <c r="A2976" s="17">
        <f>IF(ISBLANK(Nomen.complète!H2976),"",Nomen.complète!H2976)</f>
        <v>227</v>
      </c>
      <c r="B2976" s="130">
        <f>IF(ISBLANK(Nomen.complète!I2976),"",Nomen.complète!I2976)</f>
        <v>12977</v>
      </c>
      <c r="C2976" s="18" t="str">
        <f>IF(ISBLANK(Nomen.complète!J2976),"-",Nomen.complète!J2976)</f>
        <v>Seuzach</v>
      </c>
    </row>
    <row r="2977" spans="1:3">
      <c r="A2977" s="17">
        <f>IF(ISBLANK(Nomen.complète!H2977),"",Nomen.complète!H2977)</f>
        <v>3275</v>
      </c>
      <c r="B2977" s="130">
        <f>IF(ISBLANK(Nomen.complète!I2977),"",Nomen.complète!I2977)</f>
        <v>14409</v>
      </c>
      <c r="C2977" s="18" t="str">
        <f>IF(ISBLANK(Nomen.complète!J2977),"-",Nomen.complète!J2977)</f>
        <v>Sevelen</v>
      </c>
    </row>
    <row r="2978" spans="1:3">
      <c r="A2978" s="17" t="str">
        <f>IF(ISBLANK(Nomen.complète!H2978),"",Nomen.complète!H2978)</f>
        <v/>
      </c>
      <c r="B2978" s="130">
        <f>IF(ISBLANK(Nomen.complète!I2978),"",Nomen.complète!I2978)</f>
        <v>10041</v>
      </c>
      <c r="C2978" s="18" t="str">
        <f>IF(ISBLANK(Nomen.complète!J2978),"-",Nomen.complète!J2978)</f>
        <v>Sevgein</v>
      </c>
    </row>
    <row r="2979" spans="1:3">
      <c r="A2979" s="17" t="str">
        <f>IF(ISBLANK(Nomen.complète!H2979),"",Nomen.complète!H2979)</f>
        <v/>
      </c>
      <c r="B2979" s="130">
        <f>IF(ISBLANK(Nomen.complète!I2979),"",Nomen.complète!I2979)</f>
        <v>10200</v>
      </c>
      <c r="C2979" s="18" t="str">
        <f>IF(ISBLANK(Nomen.complète!J2979),"-",Nomen.complète!J2979)</f>
        <v>Siat</v>
      </c>
    </row>
    <row r="2980" spans="1:3">
      <c r="A2980" s="17">
        <f>IF(ISBLANK(Nomen.complète!H2980),"",Nomen.complète!H2980)</f>
        <v>2953</v>
      </c>
      <c r="B2980" s="130">
        <f>IF(ISBLANK(Nomen.complète!I2980),"",Nomen.complète!I2980)</f>
        <v>12989</v>
      </c>
      <c r="C2980" s="18" t="str">
        <f>IF(ISBLANK(Nomen.complète!J2980),"-",Nomen.complète!J2980)</f>
        <v>Siblingen</v>
      </c>
    </row>
    <row r="2981" spans="1:3">
      <c r="A2981" s="17" t="str">
        <f>IF(ISBLANK(Nomen.complète!H2981),"",Nomen.complète!H2981)</f>
        <v/>
      </c>
      <c r="B2981" s="130">
        <f>IF(ISBLANK(Nomen.complète!I2981),"",Nomen.complète!I2981)</f>
        <v>11300</v>
      </c>
      <c r="C2981" s="18" t="str">
        <f>IF(ISBLANK(Nomen.complète!J2981),"-",Nomen.complète!J2981)</f>
        <v>Siegershausen</v>
      </c>
    </row>
    <row r="2982" spans="1:3">
      <c r="A2982" s="17">
        <f>IF(ISBLANK(Nomen.complète!H2982),"",Nomen.complète!H2982)</f>
        <v>6248</v>
      </c>
      <c r="B2982" s="130">
        <f>IF(ISBLANK(Nomen.complète!I2982),"",Nomen.complète!I2982)</f>
        <v>13227</v>
      </c>
      <c r="C2982" s="18" t="str">
        <f>IF(ISBLANK(Nomen.complète!J2982),"-",Nomen.complète!J2982)</f>
        <v>Sierre</v>
      </c>
    </row>
    <row r="2983" spans="1:3">
      <c r="A2983" s="17" t="str">
        <f>IF(ISBLANK(Nomen.complète!H2983),"",Nomen.complète!H2983)</f>
        <v/>
      </c>
      <c r="B2983" s="130">
        <f>IF(ISBLANK(Nomen.complète!I2983),"",Nomen.complète!I2983)</f>
        <v>12988</v>
      </c>
      <c r="C2983" s="18" t="str">
        <f>IF(ISBLANK(Nomen.complète!J2983),"-",Nomen.complète!J2983)</f>
        <v>Sigirino</v>
      </c>
    </row>
    <row r="2984" spans="1:3">
      <c r="A2984" s="17">
        <f>IF(ISBLANK(Nomen.complète!H2984),"",Nomen.complète!H2984)</f>
        <v>4319</v>
      </c>
      <c r="B2984" s="130">
        <f>IF(ISBLANK(Nomen.complète!I2984),"",Nomen.complète!I2984)</f>
        <v>12987</v>
      </c>
      <c r="C2984" s="18" t="str">
        <f>IF(ISBLANK(Nomen.complète!J2984),"-",Nomen.complète!J2984)</f>
        <v>Siglistorf</v>
      </c>
    </row>
    <row r="2985" spans="1:3">
      <c r="A2985" s="17">
        <f>IF(ISBLANK(Nomen.complète!H2985),"",Nomen.complète!H2985)</f>
        <v>907</v>
      </c>
      <c r="B2985" s="130">
        <f>IF(ISBLANK(Nomen.complète!I2985),"",Nomen.complète!I2985)</f>
        <v>15317</v>
      </c>
      <c r="C2985" s="18" t="str">
        <f>IF(ISBLANK(Nomen.complète!J2985),"-",Nomen.complète!J2985)</f>
        <v>Signau</v>
      </c>
    </row>
    <row r="2986" spans="1:3">
      <c r="A2986" s="17">
        <f>IF(ISBLANK(Nomen.complète!H2986),"",Nomen.complète!H2986)</f>
        <v>5728</v>
      </c>
      <c r="B2986" s="130">
        <f>IF(ISBLANK(Nomen.complète!I2986),"",Nomen.complète!I2986)</f>
        <v>14598</v>
      </c>
      <c r="C2986" s="18" t="str">
        <f>IF(ISBLANK(Nomen.complète!J2986),"-",Nomen.complète!J2986)</f>
        <v>Signy-Avenex</v>
      </c>
    </row>
    <row r="2987" spans="1:3">
      <c r="A2987" s="17" t="str">
        <f>IF(ISBLANK(Nomen.complète!H2987),"",Nomen.complète!H2987)</f>
        <v/>
      </c>
      <c r="B2987" s="130">
        <f>IF(ISBLANK(Nomen.complète!I2987),"",Nomen.complète!I2987)</f>
        <v>16575</v>
      </c>
      <c r="C2987" s="18" t="str">
        <f>IF(ISBLANK(Nomen.complète!J2987),"-",Nomen.complète!J2987)</f>
        <v>Signôra</v>
      </c>
    </row>
    <row r="2988" spans="1:3">
      <c r="A2988" s="17">
        <f>IF(ISBLANK(Nomen.complète!H2988),"",Nomen.complète!H2988)</f>
        <v>938</v>
      </c>
      <c r="B2988" s="130">
        <f>IF(ISBLANK(Nomen.complète!I2988),"",Nomen.complète!I2988)</f>
        <v>15335</v>
      </c>
      <c r="C2988" s="18" t="str">
        <f>IF(ISBLANK(Nomen.complète!J2988),"-",Nomen.complète!J2988)</f>
        <v>Sigriswil</v>
      </c>
    </row>
    <row r="2989" spans="1:3">
      <c r="A2989" s="17">
        <f>IF(ISBLANK(Nomen.complète!H2989),"",Nomen.complète!H2989)</f>
        <v>1216</v>
      </c>
      <c r="B2989" s="130">
        <f>IF(ISBLANK(Nomen.complète!I2989),"",Nomen.complète!I2989)</f>
        <v>12985</v>
      </c>
      <c r="C2989" s="18" t="str">
        <f>IF(ISBLANK(Nomen.complète!J2989),"-",Nomen.complète!J2989)</f>
        <v>Silenen</v>
      </c>
    </row>
    <row r="2990" spans="1:3">
      <c r="A2990" s="17">
        <f>IF(ISBLANK(Nomen.complète!H2990),"",Nomen.complète!H2990)</f>
        <v>3640</v>
      </c>
      <c r="B2990" s="130">
        <f>IF(ISBLANK(Nomen.complète!I2990),"",Nomen.complète!I2990)</f>
        <v>15978</v>
      </c>
      <c r="C2990" s="18" t="str">
        <f>IF(ISBLANK(Nomen.complète!J2990),"-",Nomen.complète!J2990)</f>
        <v>Sils im Domleschg</v>
      </c>
    </row>
    <row r="2991" spans="1:3">
      <c r="A2991" s="17" t="str">
        <f>IF(ISBLANK(Nomen.complète!H2991),"",Nomen.complète!H2991)</f>
        <v/>
      </c>
      <c r="B2991" s="130">
        <f>IF(ISBLANK(Nomen.complète!I2991),"",Nomen.complète!I2991)</f>
        <v>16484</v>
      </c>
      <c r="C2991" s="18" t="str">
        <f>IF(ISBLANK(Nomen.complète!J2991),"-",Nomen.complète!J2991)</f>
        <v>Sils im Engadin</v>
      </c>
    </row>
    <row r="2992" spans="1:3">
      <c r="A2992" s="17">
        <f>IF(ISBLANK(Nomen.complète!H2992),"",Nomen.complète!H2992)</f>
        <v>3789</v>
      </c>
      <c r="B2992" s="130">
        <f>IF(ISBLANK(Nomen.complète!I2992),"",Nomen.complète!I2992)</f>
        <v>16009</v>
      </c>
      <c r="C2992" s="18" t="str">
        <f>IF(ISBLANK(Nomen.complète!J2992),"-",Nomen.complète!J2992)</f>
        <v>Sils im Engadin/Segl</v>
      </c>
    </row>
    <row r="2993" spans="1:3">
      <c r="A2993" s="17">
        <f>IF(ISBLANK(Nomen.complète!H2993),"",Nomen.complète!H2993)</f>
        <v>3790</v>
      </c>
      <c r="B2993" s="130">
        <f>IF(ISBLANK(Nomen.complète!I2993),"",Nomen.complète!I2993)</f>
        <v>16010</v>
      </c>
      <c r="C2993" s="18" t="str">
        <f>IF(ISBLANK(Nomen.complète!J2993),"-",Nomen.complète!J2993)</f>
        <v>Silvaplana</v>
      </c>
    </row>
    <row r="2994" spans="1:3">
      <c r="A2994" s="17">
        <f>IF(ISBLANK(Nomen.complète!H2994),"",Nomen.complète!H2994)</f>
        <v>6009</v>
      </c>
      <c r="B2994" s="130">
        <f>IF(ISBLANK(Nomen.complète!I2994),"",Nomen.complète!I2994)</f>
        <v>12984</v>
      </c>
      <c r="C2994" s="18" t="str">
        <f>IF(ISBLANK(Nomen.complète!J2994),"-",Nomen.complète!J2994)</f>
        <v>Simplon</v>
      </c>
    </row>
    <row r="2995" spans="1:3">
      <c r="A2995" s="17">
        <f>IF(ISBLANK(Nomen.complète!H2995),"",Nomen.complète!H2995)</f>
        <v>4239</v>
      </c>
      <c r="B2995" s="130">
        <f>IF(ISBLANK(Nomen.complète!I2995),"",Nomen.complète!I2995)</f>
        <v>12983</v>
      </c>
      <c r="C2995" s="18" t="str">
        <f>IF(ISBLANK(Nomen.complète!J2995),"-",Nomen.complète!J2995)</f>
        <v>Sins</v>
      </c>
    </row>
    <row r="2996" spans="1:3">
      <c r="A2996" s="17">
        <f>IF(ISBLANK(Nomen.complète!H2996),"",Nomen.complète!H2996)</f>
        <v>6266</v>
      </c>
      <c r="B2996" s="130">
        <f>IF(ISBLANK(Nomen.complète!I2996),"",Nomen.complète!I2996)</f>
        <v>16076</v>
      </c>
      <c r="C2996" s="18" t="str">
        <f>IF(ISBLANK(Nomen.complète!J2996),"-",Nomen.complète!J2996)</f>
        <v>Sion</v>
      </c>
    </row>
    <row r="2997" spans="1:3">
      <c r="A2997" s="17">
        <f>IF(ISBLANK(Nomen.complète!H2997),"",Nomen.complète!H2997)</f>
        <v>4761</v>
      </c>
      <c r="B2997" s="130">
        <f>IF(ISBLANK(Nomen.complète!I2997),"",Nomen.complète!I2997)</f>
        <v>15453</v>
      </c>
      <c r="C2997" s="18" t="str">
        <f>IF(ISBLANK(Nomen.complète!J2997),"-",Nomen.complète!J2997)</f>
        <v>Sirnach</v>
      </c>
    </row>
    <row r="2998" spans="1:3">
      <c r="A2998" s="17">
        <f>IF(ISBLANK(Nomen.complète!H2998),"",Nomen.complète!H2998)</f>
        <v>499</v>
      </c>
      <c r="B2998" s="130">
        <f>IF(ISBLANK(Nomen.complète!I2998),"",Nomen.complète!I2998)</f>
        <v>15108</v>
      </c>
      <c r="C2998" s="18" t="str">
        <f>IF(ISBLANK(Nomen.complète!J2998),"-",Nomen.complète!J2998)</f>
        <v>Siselen</v>
      </c>
    </row>
    <row r="2999" spans="1:3">
      <c r="A2999" s="17">
        <f>IF(ISBLANK(Nomen.complète!H2999),"",Nomen.complète!H2999)</f>
        <v>1217</v>
      </c>
      <c r="B2999" s="130">
        <f>IF(ISBLANK(Nomen.complète!I2999),"",Nomen.complète!I2999)</f>
        <v>12981</v>
      </c>
      <c r="C2999" s="18" t="str">
        <f>IF(ISBLANK(Nomen.complète!J2999),"-",Nomen.complète!J2999)</f>
        <v>Sisikon</v>
      </c>
    </row>
    <row r="3000" spans="1:3">
      <c r="A3000" s="17">
        <f>IF(ISBLANK(Nomen.complète!H3000),"",Nomen.complète!H3000)</f>
        <v>2861</v>
      </c>
      <c r="B3000" s="130">
        <f>IF(ISBLANK(Nomen.complète!I3000),"",Nomen.complète!I3000)</f>
        <v>13800</v>
      </c>
      <c r="C3000" s="18" t="str">
        <f>IF(ISBLANK(Nomen.complète!J3000),"-",Nomen.complète!J3000)</f>
        <v>Sissach</v>
      </c>
    </row>
    <row r="3001" spans="1:3">
      <c r="A3001" s="17">
        <f>IF(ISBLANK(Nomen.complète!H3001),"",Nomen.complète!H3001)</f>
        <v>4177</v>
      </c>
      <c r="B3001" s="130">
        <f>IF(ISBLANK(Nomen.complète!I3001),"",Nomen.complète!I3001)</f>
        <v>12980</v>
      </c>
      <c r="C3001" s="18" t="str">
        <f>IF(ISBLANK(Nomen.complète!J3001),"-",Nomen.complète!J3001)</f>
        <v>Sisseln</v>
      </c>
    </row>
    <row r="3002" spans="1:3">
      <c r="A3002" s="17" t="str">
        <f>IF(ISBLANK(Nomen.complète!H3002),"",Nomen.complète!H3002)</f>
        <v/>
      </c>
      <c r="B3002" s="130">
        <f>IF(ISBLANK(Nomen.complète!I3002),"",Nomen.complète!I3002)</f>
        <v>12979</v>
      </c>
      <c r="C3002" s="18" t="str">
        <f>IF(ISBLANK(Nomen.complète!J3002),"-",Nomen.complète!J3002)</f>
        <v>Sitterdorf</v>
      </c>
    </row>
    <row r="3003" spans="1:3">
      <c r="A3003" s="17">
        <f>IF(ISBLANK(Nomen.complète!H3003),"",Nomen.complète!H3003)</f>
        <v>2099</v>
      </c>
      <c r="B3003" s="130">
        <f>IF(ISBLANK(Nomen.complète!I3003),"",Nomen.complète!I3003)</f>
        <v>14477</v>
      </c>
      <c r="C3003" s="18" t="str">
        <f>IF(ISBLANK(Nomen.complète!J3003),"-",Nomen.complète!J3003)</f>
        <v>Siviriez</v>
      </c>
    </row>
    <row r="3004" spans="1:3">
      <c r="A3004" s="17">
        <f>IF(ISBLANK(Nomen.complète!H3004),"",Nomen.complète!H3004)</f>
        <v>3823</v>
      </c>
      <c r="B3004" s="130">
        <f>IF(ISBLANK(Nomen.complète!I3004),"",Nomen.complète!I3004)</f>
        <v>16018</v>
      </c>
      <c r="C3004" s="18" t="str">
        <f>IF(ISBLANK(Nomen.complète!J3004),"-",Nomen.complète!J3004)</f>
        <v>Soazza</v>
      </c>
    </row>
    <row r="3005" spans="1:3">
      <c r="A3005" s="17" t="str">
        <f>IF(ISBLANK(Nomen.complète!H3005),"",Nomen.complète!H3005)</f>
        <v/>
      </c>
      <c r="B3005" s="130">
        <f>IF(ISBLANK(Nomen.complète!I3005),"",Nomen.complète!I3005)</f>
        <v>12978</v>
      </c>
      <c r="C3005" s="18" t="str">
        <f>IF(ISBLANK(Nomen.complète!J3005),"-",Nomen.complète!J3005)</f>
        <v>Sobrio</v>
      </c>
    </row>
    <row r="3006" spans="1:3">
      <c r="A3006" s="17" t="str">
        <f>IF(ISBLANK(Nomen.complète!H3006),"",Nomen.complète!H3006)</f>
        <v/>
      </c>
      <c r="B3006" s="130">
        <f>IF(ISBLANK(Nomen.complète!I3006),"",Nomen.complète!I3006)</f>
        <v>10121</v>
      </c>
      <c r="C3006" s="18" t="str">
        <f>IF(ISBLANK(Nomen.complète!J3006),"-",Nomen.complète!J3006)</f>
        <v>Soglio</v>
      </c>
    </row>
    <row r="3007" spans="1:3">
      <c r="A3007" s="17" t="str">
        <f>IF(ISBLANK(Nomen.complète!H3007),"",Nomen.complète!H3007)</f>
        <v/>
      </c>
      <c r="B3007" s="130">
        <f>IF(ISBLANK(Nomen.complète!I3007),"",Nomen.complète!I3007)</f>
        <v>16436</v>
      </c>
      <c r="C3007" s="18" t="str">
        <f>IF(ISBLANK(Nomen.complète!J3007),"-",Nomen.complète!J3007)</f>
        <v>Solduno</v>
      </c>
    </row>
    <row r="3008" spans="1:3">
      <c r="A3008" s="17">
        <f>IF(ISBLANK(Nomen.complète!H3008),"",Nomen.complète!H3008)</f>
        <v>2601</v>
      </c>
      <c r="B3008" s="130">
        <f>IF(ISBLANK(Nomen.complète!I3008),"",Nomen.complète!I3008)</f>
        <v>10384</v>
      </c>
      <c r="C3008" s="18" t="str">
        <f>IF(ISBLANK(Nomen.complète!J3008),"-",Nomen.complète!J3008)</f>
        <v>Solothurn</v>
      </c>
    </row>
    <row r="3009" spans="1:3">
      <c r="A3009" s="17" t="str">
        <f>IF(ISBLANK(Nomen.complète!H3009),"",Nomen.complète!H3009)</f>
        <v/>
      </c>
      <c r="B3009" s="130">
        <f>IF(ISBLANK(Nomen.complète!I3009),"",Nomen.complète!I3009)</f>
        <v>10405</v>
      </c>
      <c r="C3009" s="18" t="str">
        <f>IF(ISBLANK(Nomen.complète!J3009),"-",Nomen.complète!J3009)</f>
        <v>Someo</v>
      </c>
    </row>
    <row r="3010" spans="1:3">
      <c r="A3010" s="17" t="str">
        <f>IF(ISBLANK(Nomen.complète!H3010),"",Nomen.complète!H3010)</f>
        <v/>
      </c>
      <c r="B3010" s="130">
        <f>IF(ISBLANK(Nomen.complète!I3010),"",Nomen.complète!I3010)</f>
        <v>10391</v>
      </c>
      <c r="C3010" s="18" t="str">
        <f>IF(ISBLANK(Nomen.complète!J3010),"-",Nomen.complète!J3010)</f>
        <v>Sommentier</v>
      </c>
    </row>
    <row r="3011" spans="1:3">
      <c r="A3011" s="17">
        <f>IF(ISBLANK(Nomen.complète!H3011),"",Nomen.complète!H3011)</f>
        <v>4446</v>
      </c>
      <c r="B3011" s="130">
        <f>IF(ISBLANK(Nomen.complète!I3011),"",Nomen.complète!I3011)</f>
        <v>15417</v>
      </c>
      <c r="C3011" s="18" t="str">
        <f>IF(ISBLANK(Nomen.complète!J3011),"-",Nomen.complète!J3011)</f>
        <v>Sommeri</v>
      </c>
    </row>
    <row r="3012" spans="1:3">
      <c r="A3012" s="17" t="str">
        <f>IF(ISBLANK(Nomen.complète!H3012),"",Nomen.complète!H3012)</f>
        <v/>
      </c>
      <c r="B3012" s="130">
        <f>IF(ISBLANK(Nomen.complète!I3012),"",Nomen.complète!I3012)</f>
        <v>10407</v>
      </c>
      <c r="C3012" s="18" t="str">
        <f>IF(ISBLANK(Nomen.complète!J3012),"-",Nomen.complète!J3012)</f>
        <v>Somvix</v>
      </c>
    </row>
    <row r="3013" spans="1:3">
      <c r="A3013" s="17">
        <f>IF(ISBLANK(Nomen.complète!H3013),"",Nomen.complète!H3013)</f>
        <v>444</v>
      </c>
      <c r="B3013" s="130">
        <f>IF(ISBLANK(Nomen.complète!I3013),"",Nomen.complète!I3013)</f>
        <v>15095</v>
      </c>
      <c r="C3013" s="18" t="str">
        <f>IF(ISBLANK(Nomen.complète!J3013),"-",Nomen.complète!J3013)</f>
        <v>Sonceboz-Sombeval</v>
      </c>
    </row>
    <row r="3014" spans="1:3">
      <c r="A3014" s="17" t="str">
        <f>IF(ISBLANK(Nomen.complète!H3014),"",Nomen.complète!H3014)</f>
        <v/>
      </c>
      <c r="B3014" s="130">
        <f>IF(ISBLANK(Nomen.complète!I3014),"",Nomen.complète!I3014)</f>
        <v>10409</v>
      </c>
      <c r="C3014" s="18" t="str">
        <f>IF(ISBLANK(Nomen.complète!J3014),"-",Nomen.complète!J3014)</f>
        <v>Sonogno</v>
      </c>
    </row>
    <row r="3015" spans="1:3">
      <c r="A3015" s="17" t="str">
        <f>IF(ISBLANK(Nomen.complète!H3015),"",Nomen.complète!H3015)</f>
        <v/>
      </c>
      <c r="B3015" s="130">
        <f>IF(ISBLANK(Nomen.complète!I3015),"",Nomen.complète!I3015)</f>
        <v>10410</v>
      </c>
      <c r="C3015" s="18" t="str">
        <f>IF(ISBLANK(Nomen.complète!J3015),"-",Nomen.complète!J3015)</f>
        <v>Sonterswil</v>
      </c>
    </row>
    <row r="3016" spans="1:3">
      <c r="A3016" s="17" t="str">
        <f>IF(ISBLANK(Nomen.complète!H3016),"",Nomen.complète!H3016)</f>
        <v/>
      </c>
      <c r="B3016" s="130">
        <f>IF(ISBLANK(Nomen.complète!I3016),"",Nomen.complète!I3016)</f>
        <v>10411</v>
      </c>
      <c r="C3016" s="18" t="str">
        <f>IF(ISBLANK(Nomen.complète!J3016),"-",Nomen.complète!J3016)</f>
        <v>Sonvico</v>
      </c>
    </row>
    <row r="3017" spans="1:3">
      <c r="A3017" s="17">
        <f>IF(ISBLANK(Nomen.complète!H3017),"",Nomen.complète!H3017)</f>
        <v>445</v>
      </c>
      <c r="B3017" s="130">
        <f>IF(ISBLANK(Nomen.complète!I3017),"",Nomen.complète!I3017)</f>
        <v>15096</v>
      </c>
      <c r="C3017" s="18" t="str">
        <f>IF(ISBLANK(Nomen.complète!J3017),"-",Nomen.complète!J3017)</f>
        <v>Sonvilier</v>
      </c>
    </row>
    <row r="3018" spans="1:3">
      <c r="A3018" s="17" t="str">
        <f>IF(ISBLANK(Nomen.complète!H3018),"",Nomen.complète!H3018)</f>
        <v/>
      </c>
      <c r="B3018" s="130">
        <f>IF(ISBLANK(Nomen.complète!I3018),"",Nomen.complète!I3018)</f>
        <v>10413</v>
      </c>
      <c r="C3018" s="18" t="str">
        <f>IF(ISBLANK(Nomen.complète!J3018),"-",Nomen.complète!J3018)</f>
        <v>Sool</v>
      </c>
    </row>
    <row r="3019" spans="1:3">
      <c r="A3019" s="17">
        <f>IF(ISBLANK(Nomen.complète!H3019),"",Nomen.complète!H3019)</f>
        <v>6639</v>
      </c>
      <c r="B3019" s="130">
        <f>IF(ISBLANK(Nomen.complète!I3019),"",Nomen.complète!I3019)</f>
        <v>10414</v>
      </c>
      <c r="C3019" s="18" t="str">
        <f>IF(ISBLANK(Nomen.complète!J3019),"-",Nomen.complète!J3019)</f>
        <v>Soral</v>
      </c>
    </row>
    <row r="3020" spans="1:3">
      <c r="A3020" s="17">
        <f>IF(ISBLANK(Nomen.complète!H3020),"",Nomen.complète!H3020)</f>
        <v>5225</v>
      </c>
      <c r="B3020" s="130">
        <f>IF(ISBLANK(Nomen.complète!I3020),"",Nomen.complète!I3020)</f>
        <v>10415</v>
      </c>
      <c r="C3020" s="18" t="str">
        <f>IF(ISBLANK(Nomen.complète!J3020),"-",Nomen.complète!J3020)</f>
        <v>Sorengo</v>
      </c>
    </row>
    <row r="3021" spans="1:3">
      <c r="A3021" s="17">
        <f>IF(ISBLANK(Nomen.complète!H3021),"",Nomen.complète!H3021)</f>
        <v>2153</v>
      </c>
      <c r="B3021" s="130">
        <f>IF(ISBLANK(Nomen.complète!I3021),"",Nomen.complète!I3021)</f>
        <v>10416</v>
      </c>
      <c r="C3021" s="18" t="str">
        <f>IF(ISBLANK(Nomen.complète!J3021),"-",Nomen.complète!J3021)</f>
        <v>Sorens</v>
      </c>
    </row>
    <row r="3022" spans="1:3">
      <c r="A3022" s="17" t="str">
        <f>IF(ISBLANK(Nomen.complète!H3022),"",Nomen.complète!H3022)</f>
        <v/>
      </c>
      <c r="B3022" s="130">
        <f>IF(ISBLANK(Nomen.complète!I3022),"",Nomen.complète!I3022)</f>
        <v>10614</v>
      </c>
      <c r="C3022" s="18" t="str">
        <f>IF(ISBLANK(Nomen.complète!J3022),"-",Nomen.complète!J3022)</f>
        <v>Sornetan</v>
      </c>
    </row>
    <row r="3023" spans="1:3">
      <c r="A3023" s="17" t="str">
        <f>IF(ISBLANK(Nomen.complète!H3023),"",Nomen.complète!H3023)</f>
        <v/>
      </c>
      <c r="B3023" s="130">
        <f>IF(ISBLANK(Nomen.complète!I3023),"",Nomen.complète!I3023)</f>
        <v>16172</v>
      </c>
      <c r="C3023" s="18" t="str">
        <f>IF(ISBLANK(Nomen.complète!J3023),"-",Nomen.complète!J3023)</f>
        <v>Sornico</v>
      </c>
    </row>
    <row r="3024" spans="1:3">
      <c r="A3024" s="17">
        <f>IF(ISBLANK(Nomen.complète!H3024),"",Nomen.complète!H3024)</f>
        <v>711</v>
      </c>
      <c r="B3024" s="130">
        <f>IF(ISBLANK(Nomen.complète!I3024),"",Nomen.complète!I3024)</f>
        <v>15228</v>
      </c>
      <c r="C3024" s="18" t="str">
        <f>IF(ISBLANK(Nomen.complète!J3024),"-",Nomen.complète!J3024)</f>
        <v>Sorvilier</v>
      </c>
    </row>
    <row r="3025" spans="1:3">
      <c r="A3025" s="17" t="str">
        <f>IF(ISBLANK(Nomen.complète!H3025),"",Nomen.complète!H3025)</f>
        <v/>
      </c>
      <c r="B3025" s="130">
        <f>IF(ISBLANK(Nomen.complète!I3025),"",Nomen.complète!I3025)</f>
        <v>10418</v>
      </c>
      <c r="C3025" s="18" t="str">
        <f>IF(ISBLANK(Nomen.complète!J3025),"-",Nomen.complète!J3025)</f>
        <v>Sottens</v>
      </c>
    </row>
    <row r="3026" spans="1:3">
      <c r="A3026" s="17">
        <f>IF(ISBLANK(Nomen.complète!H3026),"",Nomen.complète!H3026)</f>
        <v>6759</v>
      </c>
      <c r="B3026" s="130">
        <f>IF(ISBLANK(Nomen.complète!I3026),"",Nomen.complète!I3026)</f>
        <v>13317</v>
      </c>
      <c r="C3026" s="18" t="str">
        <f>IF(ISBLANK(Nomen.complète!J3026),"-",Nomen.complète!J3026)</f>
        <v>Soubey</v>
      </c>
    </row>
    <row r="3027" spans="1:3">
      <c r="A3027" s="17" t="str">
        <f>IF(ISBLANK(Nomen.complète!H3027),"",Nomen.complète!H3027)</f>
        <v/>
      </c>
      <c r="B3027" s="130">
        <f>IF(ISBLANK(Nomen.complète!I3027),"",Nomen.complète!I3027)</f>
        <v>10612</v>
      </c>
      <c r="C3027" s="18" t="str">
        <f>IF(ISBLANK(Nomen.complète!J3027),"-",Nomen.complète!J3027)</f>
        <v>Souboz</v>
      </c>
    </row>
    <row r="3028" spans="1:3">
      <c r="A3028" s="17" t="str">
        <f>IF(ISBLANK(Nomen.complète!H3028),"",Nomen.complète!H3028)</f>
        <v/>
      </c>
      <c r="B3028" s="130">
        <f>IF(ISBLANK(Nomen.complète!I3028),"",Nomen.complète!I3028)</f>
        <v>11004</v>
      </c>
      <c r="C3028" s="18" t="str">
        <f>IF(ISBLANK(Nomen.complète!J3028),"-",Nomen.complète!J3028)</f>
        <v>Soulce</v>
      </c>
    </row>
    <row r="3029" spans="1:3">
      <c r="A3029" s="17">
        <f>IF(ISBLANK(Nomen.complète!H3029),"",Nomen.complète!H3029)</f>
        <v>6724</v>
      </c>
      <c r="B3029" s="130">
        <f>IF(ISBLANK(Nomen.complète!I3029),"",Nomen.complète!I3029)</f>
        <v>13295</v>
      </c>
      <c r="C3029" s="18" t="str">
        <f>IF(ISBLANK(Nomen.complète!J3029),"-",Nomen.complète!J3029)</f>
        <v>Soyhières</v>
      </c>
    </row>
    <row r="3030" spans="1:3">
      <c r="A3030" s="17">
        <f>IF(ISBLANK(Nomen.complète!H3030),"",Nomen.complète!H3030)</f>
        <v>3023</v>
      </c>
      <c r="B3030" s="130">
        <f>IF(ISBLANK(Nomen.complète!I3030),"",Nomen.complète!I3030)</f>
        <v>10157</v>
      </c>
      <c r="C3030" s="18" t="str">
        <f>IF(ISBLANK(Nomen.complète!J3030),"-",Nomen.complète!J3030)</f>
        <v>Speicher</v>
      </c>
    </row>
    <row r="3031" spans="1:3">
      <c r="A3031" s="17">
        <f>IF(ISBLANK(Nomen.complète!H3031),"",Nomen.complète!H3031)</f>
        <v>768</v>
      </c>
      <c r="B3031" s="130">
        <f>IF(ISBLANK(Nomen.complète!I3031),"",Nomen.complète!I3031)</f>
        <v>15267</v>
      </c>
      <c r="C3031" s="18" t="str">
        <f>IF(ISBLANK(Nomen.complète!J3031),"-",Nomen.complète!J3031)</f>
        <v>Spiez</v>
      </c>
    </row>
    <row r="3032" spans="1:3">
      <c r="A3032" s="17">
        <f>IF(ISBLANK(Nomen.complète!H3032),"",Nomen.complète!H3032)</f>
        <v>1218</v>
      </c>
      <c r="B3032" s="130">
        <f>IF(ISBLANK(Nomen.complète!I3032),"",Nomen.complète!I3032)</f>
        <v>10364</v>
      </c>
      <c r="C3032" s="18" t="str">
        <f>IF(ISBLANK(Nomen.complète!J3032),"-",Nomen.complète!J3032)</f>
        <v>Spiringen</v>
      </c>
    </row>
    <row r="3033" spans="1:3">
      <c r="A3033" s="17" t="str">
        <f>IF(ISBLANK(Nomen.complète!H3033),"",Nomen.complète!H3033)</f>
        <v/>
      </c>
      <c r="B3033" s="130">
        <f>IF(ISBLANK(Nomen.complète!I3033),"",Nomen.complète!I3033)</f>
        <v>10230</v>
      </c>
      <c r="C3033" s="18" t="str">
        <f>IF(ISBLANK(Nomen.complète!J3033),"-",Nomen.complète!J3033)</f>
        <v>Splügen</v>
      </c>
    </row>
    <row r="3034" spans="1:3">
      <c r="A3034" s="17">
        <f>IF(ISBLANK(Nomen.complète!H3034),"",Nomen.complète!H3034)</f>
        <v>4040</v>
      </c>
      <c r="B3034" s="130">
        <f>IF(ISBLANK(Nomen.complète!I3034),"",Nomen.complète!I3034)</f>
        <v>10366</v>
      </c>
      <c r="C3034" s="18" t="str">
        <f>IF(ISBLANK(Nomen.complète!J3034),"-",Nomen.complète!J3034)</f>
        <v>Spreitenbach</v>
      </c>
    </row>
    <row r="3035" spans="1:3">
      <c r="A3035" s="17" t="str">
        <f>IF(ISBLANK(Nomen.complète!H3035),"",Nomen.complète!H3035)</f>
        <v/>
      </c>
      <c r="B3035" s="130">
        <f>IF(ISBLANK(Nomen.complète!I3035),"",Nomen.complète!I3035)</f>
        <v>10367</v>
      </c>
      <c r="C3035" s="18" t="str">
        <f>IF(ISBLANK(Nomen.complète!J3035),"-",Nomen.complète!J3035)</f>
        <v>St. Antoni</v>
      </c>
    </row>
    <row r="3036" spans="1:3">
      <c r="A3036" s="17" t="str">
        <f>IF(ISBLANK(Nomen.complète!H3036),"",Nomen.complète!H3036)</f>
        <v/>
      </c>
      <c r="B3036" s="130">
        <f>IF(ISBLANK(Nomen.complète!I3036),"",Nomen.complète!I3036)</f>
        <v>13270</v>
      </c>
      <c r="C3036" s="18" t="str">
        <f>IF(ISBLANK(Nomen.complète!J3036),"-",Nomen.complète!J3036)</f>
        <v>St. Antönien</v>
      </c>
    </row>
    <row r="3037" spans="1:3">
      <c r="A3037" s="17" t="str">
        <f>IF(ISBLANK(Nomen.complète!H3037),"",Nomen.complète!H3037)</f>
        <v/>
      </c>
      <c r="B3037" s="130">
        <f>IF(ISBLANK(Nomen.complète!I3037),"",Nomen.complète!I3037)</f>
        <v>10153</v>
      </c>
      <c r="C3037" s="18" t="str">
        <f>IF(ISBLANK(Nomen.complète!J3037),"-",Nomen.complète!J3037)</f>
        <v>St. Antönien Ascharina</v>
      </c>
    </row>
    <row r="3038" spans="1:3">
      <c r="A3038" s="17" t="str">
        <f>IF(ISBLANK(Nomen.complète!H3038),"",Nomen.complète!H3038)</f>
        <v/>
      </c>
      <c r="B3038" s="130">
        <f>IF(ISBLANK(Nomen.complète!I3038),"",Nomen.complète!I3038)</f>
        <v>11375</v>
      </c>
      <c r="C3038" s="18" t="str">
        <f>IF(ISBLANK(Nomen.complète!J3038),"-",Nomen.complète!J3038)</f>
        <v>St. Antönien Castels</v>
      </c>
    </row>
    <row r="3039" spans="1:3">
      <c r="A3039" s="17" t="str">
        <f>IF(ISBLANK(Nomen.complète!H3039),"",Nomen.complète!H3039)</f>
        <v/>
      </c>
      <c r="B3039" s="130">
        <f>IF(ISBLANK(Nomen.complète!I3039),"",Nomen.complète!I3039)</f>
        <v>11376</v>
      </c>
      <c r="C3039" s="18" t="str">
        <f>IF(ISBLANK(Nomen.complète!J3039),"-",Nomen.complète!J3039)</f>
        <v>St. Antönien Rüti</v>
      </c>
    </row>
    <row r="3040" spans="1:3">
      <c r="A3040" s="17">
        <f>IF(ISBLANK(Nomen.complète!H3040),"",Nomen.complète!H3040)</f>
        <v>3203</v>
      </c>
      <c r="B3040" s="130">
        <f>IF(ISBLANK(Nomen.complète!I3040),"",Nomen.complète!I3040)</f>
        <v>14380</v>
      </c>
      <c r="C3040" s="18" t="str">
        <f>IF(ISBLANK(Nomen.complète!J3040),"-",Nomen.complète!J3040)</f>
        <v>St. Gallen</v>
      </c>
    </row>
    <row r="3041" spans="1:3">
      <c r="A3041" s="17" t="str">
        <f>IF(ISBLANK(Nomen.complète!H3041),"",Nomen.complète!H3041)</f>
        <v/>
      </c>
      <c r="B3041" s="130">
        <f>IF(ISBLANK(Nomen.complète!I3041),"",Nomen.complète!I3041)</f>
        <v>10111</v>
      </c>
      <c r="C3041" s="18" t="str">
        <f>IF(ISBLANK(Nomen.complète!J3041),"-",Nomen.complète!J3041)</f>
        <v>St. Gallenkappel</v>
      </c>
    </row>
    <row r="3042" spans="1:3">
      <c r="A3042" s="17" t="str">
        <f>IF(ISBLANK(Nomen.complète!H3042),"",Nomen.complète!H3042)</f>
        <v/>
      </c>
      <c r="B3042" s="130">
        <f>IF(ISBLANK(Nomen.complète!I3042),"",Nomen.complète!I3042)</f>
        <v>16536</v>
      </c>
      <c r="C3042" s="18" t="str">
        <f>IF(ISBLANK(Nomen.complète!J3042),"-",Nomen.complète!J3042)</f>
        <v>St. Margarethen</v>
      </c>
    </row>
    <row r="3043" spans="1:3">
      <c r="A3043" s="17">
        <f>IF(ISBLANK(Nomen.complète!H3043),"",Nomen.complète!H3043)</f>
        <v>3236</v>
      </c>
      <c r="B3043" s="130">
        <f>IF(ISBLANK(Nomen.complète!I3043),"",Nomen.complète!I3043)</f>
        <v>14396</v>
      </c>
      <c r="C3043" s="18" t="str">
        <f>IF(ISBLANK(Nomen.complète!J3043),"-",Nomen.complète!J3043)</f>
        <v>St. Margrethen</v>
      </c>
    </row>
    <row r="3044" spans="1:3">
      <c r="A3044" s="17" t="str">
        <f>IF(ISBLANK(Nomen.complète!H3044),"",Nomen.complète!H3044)</f>
        <v/>
      </c>
      <c r="B3044" s="130">
        <f>IF(ISBLANK(Nomen.complète!I3044),"",Nomen.complète!I3044)</f>
        <v>10149</v>
      </c>
      <c r="C3044" s="18" t="str">
        <f>IF(ISBLANK(Nomen.complète!J3044),"-",Nomen.complète!J3044)</f>
        <v>St. Martin</v>
      </c>
    </row>
    <row r="3045" spans="1:3">
      <c r="A3045" s="17">
        <f>IF(ISBLANK(Nomen.complète!H3045),"",Nomen.complète!H3045)</f>
        <v>3787</v>
      </c>
      <c r="B3045" s="130">
        <f>IF(ISBLANK(Nomen.complète!I3045),"",Nomen.complète!I3045)</f>
        <v>16007</v>
      </c>
      <c r="C3045" s="18" t="str">
        <f>IF(ISBLANK(Nomen.complète!J3045),"-",Nomen.complète!J3045)</f>
        <v>St. Moritz</v>
      </c>
    </row>
    <row r="3046" spans="1:3">
      <c r="A3046" s="17">
        <f>IF(ISBLANK(Nomen.complète!H3046),"",Nomen.complète!H3046)</f>
        <v>6292</v>
      </c>
      <c r="B3046" s="130">
        <f>IF(ISBLANK(Nomen.complète!I3046),"",Nomen.complète!I3046)</f>
        <v>10375</v>
      </c>
      <c r="C3046" s="18" t="str">
        <f>IF(ISBLANK(Nomen.complète!J3046),"-",Nomen.complète!J3046)</f>
        <v>St. Niklaus</v>
      </c>
    </row>
    <row r="3047" spans="1:3">
      <c r="A3047" s="17" t="str">
        <f>IF(ISBLANK(Nomen.complète!H3047),"",Nomen.complète!H3047)</f>
        <v/>
      </c>
      <c r="B3047" s="130">
        <f>IF(ISBLANK(Nomen.complète!I3047),"",Nomen.complète!I3047)</f>
        <v>16176</v>
      </c>
      <c r="C3047" s="18" t="str">
        <f>IF(ISBLANK(Nomen.complète!J3047),"-",Nomen.complète!J3047)</f>
        <v>St. Niklaus Dorf</v>
      </c>
    </row>
    <row r="3048" spans="1:3">
      <c r="A3048" s="17" t="str">
        <f>IF(ISBLANK(Nomen.complète!H3048),"",Nomen.complète!H3048)</f>
        <v/>
      </c>
      <c r="B3048" s="130">
        <f>IF(ISBLANK(Nomen.complète!I3048),"",Nomen.complète!I3048)</f>
        <v>16177</v>
      </c>
      <c r="C3048" s="18" t="str">
        <f>IF(ISBLANK(Nomen.complète!J3048),"-",Nomen.complète!J3048)</f>
        <v>St. Niklaus Matt</v>
      </c>
    </row>
    <row r="3049" spans="1:3">
      <c r="A3049" s="17" t="str">
        <f>IF(ISBLANK(Nomen.complète!H3049),"",Nomen.complète!H3049)</f>
        <v/>
      </c>
      <c r="B3049" s="130">
        <f>IF(ISBLANK(Nomen.complète!I3049),"",Nomen.complète!I3049)</f>
        <v>10800</v>
      </c>
      <c r="C3049" s="18" t="str">
        <f>IF(ISBLANK(Nomen.complète!J3049),"-",Nomen.complète!J3049)</f>
        <v>St. Peter</v>
      </c>
    </row>
    <row r="3050" spans="1:3">
      <c r="A3050" s="17" t="str">
        <f>IF(ISBLANK(Nomen.complète!H3050),"",Nomen.complète!H3050)</f>
        <v/>
      </c>
      <c r="B3050" s="130">
        <f>IF(ISBLANK(Nomen.complète!I3050),"",Nomen.complète!I3050)</f>
        <v>14933</v>
      </c>
      <c r="C3050" s="18" t="str">
        <f>IF(ISBLANK(Nomen.complète!J3050),"-",Nomen.complète!J3050)</f>
        <v>St. Peter-Pagig</v>
      </c>
    </row>
    <row r="3051" spans="1:3">
      <c r="A3051" s="17" t="str">
        <f>IF(ISBLANK(Nomen.complète!H3051),"",Nomen.complète!H3051)</f>
        <v/>
      </c>
      <c r="B3051" s="130">
        <f>IF(ISBLANK(Nomen.complète!I3051),"",Nomen.complète!I3051)</f>
        <v>10098</v>
      </c>
      <c r="C3051" s="18" t="str">
        <f>IF(ISBLANK(Nomen.complète!J3051),"-",Nomen.complète!J3051)</f>
        <v>St. Peterzell</v>
      </c>
    </row>
    <row r="3052" spans="1:3">
      <c r="A3052" s="17">
        <f>IF(ISBLANK(Nomen.complète!H3052),"",Nomen.complète!H3052)</f>
        <v>2303</v>
      </c>
      <c r="B3052" s="130">
        <f>IF(ISBLANK(Nomen.complète!I3052),"",Nomen.complète!I3052)</f>
        <v>10378</v>
      </c>
      <c r="C3052" s="18" t="str">
        <f>IF(ISBLANK(Nomen.complète!J3052),"-",Nomen.complète!J3052)</f>
        <v>St. Silvester</v>
      </c>
    </row>
    <row r="3053" spans="1:3">
      <c r="A3053" s="17">
        <f>IF(ISBLANK(Nomen.complète!H3053),"",Nomen.complète!H3053)</f>
        <v>793</v>
      </c>
      <c r="B3053" s="130">
        <f>IF(ISBLANK(Nomen.complète!I3053),"",Nomen.complète!I3053)</f>
        <v>15277</v>
      </c>
      <c r="C3053" s="18" t="str">
        <f>IF(ISBLANK(Nomen.complète!J3053),"-",Nomen.complète!J3053)</f>
        <v>St. Stephan</v>
      </c>
    </row>
    <row r="3054" spans="1:3">
      <c r="A3054" s="17">
        <f>IF(ISBLANK(Nomen.complète!H3054),"",Nomen.complète!H3054)</f>
        <v>2304</v>
      </c>
      <c r="B3054" s="130">
        <f>IF(ISBLANK(Nomen.complète!I3054),"",Nomen.complète!I3054)</f>
        <v>10380</v>
      </c>
      <c r="C3054" s="18" t="str">
        <f>IF(ISBLANK(Nomen.complète!J3054),"-",Nomen.complète!J3054)</f>
        <v>St. Ursen</v>
      </c>
    </row>
    <row r="3055" spans="1:3">
      <c r="A3055" s="17" t="str">
        <f>IF(ISBLANK(Nomen.complète!H3055),"",Nomen.complète!H3055)</f>
        <v/>
      </c>
      <c r="B3055" s="130">
        <f>IF(ISBLANK(Nomen.complète!I3055),"",Nomen.complète!I3055)</f>
        <v>14046</v>
      </c>
      <c r="C3055" s="18" t="str">
        <f>IF(ISBLANK(Nomen.complète!J3055),"-",Nomen.complète!J3055)</f>
        <v>Sta. Maria Val Müstair</v>
      </c>
    </row>
    <row r="3056" spans="1:3">
      <c r="A3056" s="17">
        <f>IF(ISBLANK(Nomen.complète!H3056),"",Nomen.complète!H3056)</f>
        <v>5266</v>
      </c>
      <c r="B3056" s="130">
        <f>IF(ISBLANK(Nomen.complète!I3056),"",Nomen.complète!I3056)</f>
        <v>10381</v>
      </c>
      <c r="C3056" s="18" t="str">
        <f>IF(ISBLANK(Nomen.complète!J3056),"-",Nomen.complète!J3056)</f>
        <v>Stabio</v>
      </c>
    </row>
    <row r="3057" spans="1:3">
      <c r="A3057" s="17">
        <f>IF(ISBLANK(Nomen.complète!H3057),"",Nomen.complète!H3057)</f>
        <v>100</v>
      </c>
      <c r="B3057" s="130">
        <f>IF(ISBLANK(Nomen.complète!I3057),"",Nomen.complète!I3057)</f>
        <v>10383</v>
      </c>
      <c r="C3057" s="18" t="str">
        <f>IF(ISBLANK(Nomen.complète!J3057),"-",Nomen.complète!J3057)</f>
        <v>Stadel</v>
      </c>
    </row>
    <row r="3058" spans="1:3">
      <c r="A3058" s="17">
        <f>IF(ISBLANK(Nomen.complète!H3058),"",Nomen.complète!H3058)</f>
        <v>4284</v>
      </c>
      <c r="B3058" s="130">
        <f>IF(ISBLANK(Nomen.complète!I3058),"",Nomen.complète!I3058)</f>
        <v>10707</v>
      </c>
      <c r="C3058" s="18" t="str">
        <f>IF(ISBLANK(Nomen.complète!J3058),"-",Nomen.complète!J3058)</f>
        <v>Staffelbach</v>
      </c>
    </row>
    <row r="3059" spans="1:3">
      <c r="A3059" s="17">
        <f>IF(ISBLANK(Nomen.complète!H3059),"",Nomen.complète!H3059)</f>
        <v>6293</v>
      </c>
      <c r="B3059" s="130">
        <f>IF(ISBLANK(Nomen.complète!I3059),"",Nomen.complète!I3059)</f>
        <v>10573</v>
      </c>
      <c r="C3059" s="18" t="str">
        <f>IF(ISBLANK(Nomen.complète!J3059),"-",Nomen.complète!J3059)</f>
        <v>Stalden (VS)</v>
      </c>
    </row>
    <row r="3060" spans="1:3">
      <c r="A3060" s="17" t="str">
        <f>IF(ISBLANK(Nomen.complète!H3060),"",Nomen.complète!H3060)</f>
        <v/>
      </c>
      <c r="B3060" s="130">
        <f>IF(ISBLANK(Nomen.complète!I3060),"",Nomen.complète!I3060)</f>
        <v>16452</v>
      </c>
      <c r="C3060" s="18" t="str">
        <f>IF(ISBLANK(Nomen.complète!J3060),"-",Nomen.complète!J3060)</f>
        <v>Stalden im Emmental</v>
      </c>
    </row>
    <row r="3061" spans="1:3">
      <c r="A3061" s="17">
        <f>IF(ISBLANK(Nomen.complète!H3061),"",Nomen.complète!H3061)</f>
        <v>6294</v>
      </c>
      <c r="B3061" s="130">
        <f>IF(ISBLANK(Nomen.complète!I3061),"",Nomen.complète!I3061)</f>
        <v>10574</v>
      </c>
      <c r="C3061" s="18" t="str">
        <f>IF(ISBLANK(Nomen.complète!J3061),"-",Nomen.complète!J3061)</f>
        <v>Staldenried</v>
      </c>
    </row>
    <row r="3062" spans="1:3">
      <c r="A3062" s="17" t="str">
        <f>IF(ISBLANK(Nomen.complète!H3062),"",Nomen.complète!H3062)</f>
        <v/>
      </c>
      <c r="B3062" s="130">
        <f>IF(ISBLANK(Nomen.complète!I3062),"",Nomen.complète!I3062)</f>
        <v>16333</v>
      </c>
      <c r="C3062" s="18" t="str">
        <f>IF(ISBLANK(Nomen.complète!J3062),"-",Nomen.complète!J3062)</f>
        <v>Stalla</v>
      </c>
    </row>
    <row r="3063" spans="1:3">
      <c r="A3063" s="17">
        <f>IF(ISBLANK(Nomen.complète!H3063),"",Nomen.complète!H3063)</f>
        <v>13</v>
      </c>
      <c r="B3063" s="130">
        <f>IF(ISBLANK(Nomen.complète!I3063),"",Nomen.complète!I3063)</f>
        <v>10575</v>
      </c>
      <c r="C3063" s="18" t="str">
        <f>IF(ISBLANK(Nomen.complète!J3063),"-",Nomen.complète!J3063)</f>
        <v>Stallikon</v>
      </c>
    </row>
    <row r="3064" spans="1:3">
      <c r="A3064" s="17">
        <f>IF(ISBLANK(Nomen.complète!H3064),"",Nomen.complète!H3064)</f>
        <v>292</v>
      </c>
      <c r="B3064" s="130">
        <f>IF(ISBLANK(Nomen.complète!I3064),"",Nomen.complète!I3064)</f>
        <v>16122</v>
      </c>
      <c r="C3064" s="18" t="str">
        <f>IF(ISBLANK(Nomen.complète!J3064),"-",Nomen.complète!J3064)</f>
        <v>Stammheim</v>
      </c>
    </row>
    <row r="3065" spans="1:3">
      <c r="A3065" s="17" t="str">
        <f>IF(ISBLANK(Nomen.complète!H3065),"",Nomen.complète!H3065)</f>
        <v/>
      </c>
      <c r="B3065" s="130">
        <f>IF(ISBLANK(Nomen.complète!I3065),"",Nomen.complète!I3065)</f>
        <v>10135</v>
      </c>
      <c r="C3065" s="18" t="str">
        <f>IF(ISBLANK(Nomen.complète!J3065),"-",Nomen.complète!J3065)</f>
        <v>Stampa</v>
      </c>
    </row>
    <row r="3066" spans="1:3">
      <c r="A3066" s="17">
        <f>IF(ISBLANK(Nomen.complète!H3066),"",Nomen.complète!H3066)</f>
        <v>1509</v>
      </c>
      <c r="B3066" s="130">
        <f>IF(ISBLANK(Nomen.complète!I3066),"",Nomen.complète!I3066)</f>
        <v>10576</v>
      </c>
      <c r="C3066" s="18" t="str">
        <f>IF(ISBLANK(Nomen.complète!J3066),"-",Nomen.complète!J3066)</f>
        <v>Stans</v>
      </c>
    </row>
    <row r="3067" spans="1:3">
      <c r="A3067" s="17">
        <f>IF(ISBLANK(Nomen.complète!H3067),"",Nomen.complète!H3067)</f>
        <v>1510</v>
      </c>
      <c r="B3067" s="130">
        <f>IF(ISBLANK(Nomen.complète!I3067),"",Nomen.complète!I3067)</f>
        <v>10577</v>
      </c>
      <c r="C3067" s="18" t="str">
        <f>IF(ISBLANK(Nomen.complète!J3067),"-",Nomen.complète!J3067)</f>
        <v>Stansstad</v>
      </c>
    </row>
    <row r="3068" spans="1:3">
      <c r="A3068" s="17">
        <f>IF(ISBLANK(Nomen.complète!H3068),"",Nomen.complète!H3068)</f>
        <v>2584</v>
      </c>
      <c r="B3068" s="130">
        <f>IF(ISBLANK(Nomen.complète!I3068),"",Nomen.complète!I3068)</f>
        <v>10578</v>
      </c>
      <c r="C3068" s="18" t="str">
        <f>IF(ISBLANK(Nomen.complète!J3068),"-",Nomen.complète!J3068)</f>
        <v>Starrkirch-Wil</v>
      </c>
    </row>
    <row r="3069" spans="1:3">
      <c r="A3069" s="17">
        <f>IF(ISBLANK(Nomen.complète!H3069),"",Nomen.complète!H3069)</f>
        <v>4210</v>
      </c>
      <c r="B3069" s="130">
        <f>IF(ISBLANK(Nomen.complète!I3069),"",Nomen.complète!I3069)</f>
        <v>10579</v>
      </c>
      <c r="C3069" s="18" t="str">
        <f>IF(ISBLANK(Nomen.complète!J3069),"-",Nomen.complète!J3069)</f>
        <v>Staufen</v>
      </c>
    </row>
    <row r="3070" spans="1:3">
      <c r="A3070" s="17" t="str">
        <f>IF(ISBLANK(Nomen.complète!H3070),"",Nomen.complète!H3070)</f>
        <v/>
      </c>
      <c r="B3070" s="130">
        <f>IF(ISBLANK(Nomen.complète!I3070),"",Nomen.complète!I3070)</f>
        <v>16213</v>
      </c>
      <c r="C3070" s="18" t="str">
        <f>IF(ISBLANK(Nomen.complète!J3070),"-",Nomen.complète!J3070)</f>
        <v>Stechlenegg</v>
      </c>
    </row>
    <row r="3071" spans="1:3">
      <c r="A3071" s="17">
        <f>IF(ISBLANK(Nomen.complète!H3071),"",Nomen.complète!H3071)</f>
        <v>4864</v>
      </c>
      <c r="B3071" s="130">
        <f>IF(ISBLANK(Nomen.complète!I3071),"",Nomen.complète!I3071)</f>
        <v>15395</v>
      </c>
      <c r="C3071" s="18" t="str">
        <f>IF(ISBLANK(Nomen.complète!J3071),"-",Nomen.complète!J3071)</f>
        <v>Steckborn</v>
      </c>
    </row>
    <row r="3072" spans="1:3">
      <c r="A3072" s="17">
        <f>IF(ISBLANK(Nomen.complète!H3072),"",Nomen.complète!H3072)</f>
        <v>939</v>
      </c>
      <c r="B3072" s="130">
        <f>IF(ISBLANK(Nomen.complète!I3072),"",Nomen.complète!I3072)</f>
        <v>16129</v>
      </c>
      <c r="C3072" s="18" t="str">
        <f>IF(ISBLANK(Nomen.complète!J3072),"-",Nomen.complète!J3072)</f>
        <v>Steffisburg</v>
      </c>
    </row>
    <row r="3073" spans="1:3">
      <c r="A3073" s="17" t="str">
        <f>IF(ISBLANK(Nomen.complète!H3073),"",Nomen.complète!H3073)</f>
        <v/>
      </c>
      <c r="B3073" s="130">
        <f>IF(ISBLANK(Nomen.complète!I3073),"",Nomen.complète!I3073)</f>
        <v>10581</v>
      </c>
      <c r="C3073" s="18" t="str">
        <f>IF(ISBLANK(Nomen.complète!J3073),"-",Nomen.complète!J3073)</f>
        <v>Steg</v>
      </c>
    </row>
    <row r="3074" spans="1:3">
      <c r="A3074" s="17">
        <f>IF(ISBLANK(Nomen.complète!H3074),"",Nomen.complète!H3074)</f>
        <v>6204</v>
      </c>
      <c r="B3074" s="130">
        <f>IF(ISBLANK(Nomen.complète!I3074),"",Nomen.complète!I3074)</f>
        <v>14961</v>
      </c>
      <c r="C3074" s="18" t="str">
        <f>IF(ISBLANK(Nomen.complète!J3074),"-",Nomen.complète!J3074)</f>
        <v>Steg-Hohtenn</v>
      </c>
    </row>
    <row r="3075" spans="1:3">
      <c r="A3075" s="17">
        <f>IF(ISBLANK(Nomen.complète!H3075),"",Nomen.complète!H3075)</f>
        <v>4260</v>
      </c>
      <c r="B3075" s="130">
        <f>IF(ISBLANK(Nomen.complète!I3075),"",Nomen.complète!I3075)</f>
        <v>10582</v>
      </c>
      <c r="C3075" s="18" t="str">
        <f>IF(ISBLANK(Nomen.complète!J3075),"-",Nomen.complète!J3075)</f>
        <v>Stein (AG)</v>
      </c>
    </row>
    <row r="3076" spans="1:3">
      <c r="A3076" s="17">
        <f>IF(ISBLANK(Nomen.complète!H3076),"",Nomen.complète!H3076)</f>
        <v>3005</v>
      </c>
      <c r="B3076" s="130">
        <f>IF(ISBLANK(Nomen.complète!I3076),"",Nomen.complète!I3076)</f>
        <v>10583</v>
      </c>
      <c r="C3076" s="18" t="str">
        <f>IF(ISBLANK(Nomen.complète!J3076),"-",Nomen.complète!J3076)</f>
        <v>Stein (AR)</v>
      </c>
    </row>
    <row r="3077" spans="1:3">
      <c r="A3077" s="17" t="str">
        <f>IF(ISBLANK(Nomen.complète!H3077),"",Nomen.complète!H3077)</f>
        <v/>
      </c>
      <c r="B3077" s="130">
        <f>IF(ISBLANK(Nomen.complète!I3077),"",Nomen.complète!I3077)</f>
        <v>13762</v>
      </c>
      <c r="C3077" s="18" t="str">
        <f>IF(ISBLANK(Nomen.complète!J3077),"-",Nomen.complète!J3077)</f>
        <v>Stein (SG)</v>
      </c>
    </row>
    <row r="3078" spans="1:3">
      <c r="A3078" s="17" t="str">
        <f>IF(ISBLANK(Nomen.complète!H3078),"",Nomen.complète!H3078)</f>
        <v/>
      </c>
      <c r="B3078" s="130">
        <f>IF(ISBLANK(Nomen.complète!I3078),"",Nomen.complète!I3078)</f>
        <v>10584</v>
      </c>
      <c r="C3078" s="18" t="str">
        <f>IF(ISBLANK(Nomen.complète!J3078),"-",Nomen.complète!J3078)</f>
        <v>Stein (Toggenburg)</v>
      </c>
    </row>
    <row r="3079" spans="1:3">
      <c r="A3079" s="17">
        <f>IF(ISBLANK(Nomen.complète!H3079),"",Nomen.complète!H3079)</f>
        <v>2964</v>
      </c>
      <c r="B3079" s="130">
        <f>IF(ISBLANK(Nomen.complète!I3079),"",Nomen.complète!I3079)</f>
        <v>10592</v>
      </c>
      <c r="C3079" s="18" t="str">
        <f>IF(ISBLANK(Nomen.complète!J3079),"-",Nomen.complète!J3079)</f>
        <v>Stein am Rhein</v>
      </c>
    </row>
    <row r="3080" spans="1:3">
      <c r="A3080" s="17">
        <f>IF(ISBLANK(Nomen.complète!H3080),"",Nomen.complète!H3080)</f>
        <v>3217</v>
      </c>
      <c r="B3080" s="130">
        <f>IF(ISBLANK(Nomen.complète!I3080),"",Nomen.complète!I3080)</f>
        <v>14388</v>
      </c>
      <c r="C3080" s="18" t="str">
        <f>IF(ISBLANK(Nomen.complète!J3080),"-",Nomen.complète!J3080)</f>
        <v>Steinach</v>
      </c>
    </row>
    <row r="3081" spans="1:3">
      <c r="A3081" s="17">
        <f>IF(ISBLANK(Nomen.complète!H3081),"",Nomen.complète!H3081)</f>
        <v>1373</v>
      </c>
      <c r="B3081" s="130">
        <f>IF(ISBLANK(Nomen.complète!I3081),"",Nomen.complète!I3081)</f>
        <v>10594</v>
      </c>
      <c r="C3081" s="18" t="str">
        <f>IF(ISBLANK(Nomen.complète!J3081),"-",Nomen.complète!J3081)</f>
        <v>Steinen</v>
      </c>
    </row>
    <row r="3082" spans="1:3">
      <c r="A3082" s="17">
        <f>IF(ISBLANK(Nomen.complète!H3082),"",Nomen.complète!H3082)</f>
        <v>1374</v>
      </c>
      <c r="B3082" s="130">
        <f>IF(ISBLANK(Nomen.complète!I3082),"",Nomen.complète!I3082)</f>
        <v>10571</v>
      </c>
      <c r="C3082" s="18" t="str">
        <f>IF(ISBLANK(Nomen.complète!J3082),"-",Nomen.complète!J3082)</f>
        <v>Steinerberg</v>
      </c>
    </row>
    <row r="3083" spans="1:3">
      <c r="A3083" s="17" t="str">
        <f>IF(ISBLANK(Nomen.complète!H3083),"",Nomen.complète!H3083)</f>
        <v/>
      </c>
      <c r="B3083" s="130">
        <f>IF(ISBLANK(Nomen.complète!I3083),"",Nomen.complète!I3083)</f>
        <v>10599</v>
      </c>
      <c r="C3083" s="18" t="str">
        <f>IF(ISBLANK(Nomen.complète!J3083),"-",Nomen.complète!J3083)</f>
        <v>Steinhaus</v>
      </c>
    </row>
    <row r="3084" spans="1:3">
      <c r="A3084" s="17">
        <f>IF(ISBLANK(Nomen.complète!H3084),"",Nomen.complète!H3084)</f>
        <v>1708</v>
      </c>
      <c r="B3084" s="130">
        <f>IF(ISBLANK(Nomen.complète!I3084),"",Nomen.complète!I3084)</f>
        <v>10598</v>
      </c>
      <c r="C3084" s="18" t="str">
        <f>IF(ISBLANK(Nomen.complète!J3084),"-",Nomen.complète!J3084)</f>
        <v>Steinhausen</v>
      </c>
    </row>
    <row r="3085" spans="1:3">
      <c r="A3085" s="17" t="str">
        <f>IF(ISBLANK(Nomen.complète!H3085),"",Nomen.complète!H3085)</f>
        <v/>
      </c>
      <c r="B3085" s="130">
        <f>IF(ISBLANK(Nomen.complète!I3085),"",Nomen.complète!I3085)</f>
        <v>11317</v>
      </c>
      <c r="C3085" s="18" t="str">
        <f>IF(ISBLANK(Nomen.complète!J3085),"-",Nomen.complète!J3085)</f>
        <v>Steinhof</v>
      </c>
    </row>
    <row r="3086" spans="1:3">
      <c r="A3086" s="17">
        <f>IF(ISBLANK(Nomen.complète!H3086),"",Nomen.complète!H3086)</f>
        <v>101</v>
      </c>
      <c r="B3086" s="130">
        <f>IF(ISBLANK(Nomen.complète!I3086),"",Nomen.complète!I3086)</f>
        <v>10597</v>
      </c>
      <c r="C3086" s="18" t="str">
        <f>IF(ISBLANK(Nomen.complète!J3086),"-",Nomen.complète!J3086)</f>
        <v>Steinmaur</v>
      </c>
    </row>
    <row r="3087" spans="1:3">
      <c r="A3087" s="17" t="str">
        <f>IF(ISBLANK(Nomen.complète!H3087),"",Nomen.complète!H3087)</f>
        <v/>
      </c>
      <c r="B3087" s="130">
        <f>IF(ISBLANK(Nomen.complète!I3087),"",Nomen.complète!I3087)</f>
        <v>10596</v>
      </c>
      <c r="C3087" s="18" t="str">
        <f>IF(ISBLANK(Nomen.complète!J3087),"-",Nomen.complète!J3087)</f>
        <v>Sternenberg</v>
      </c>
    </row>
    <row r="3088" spans="1:3">
      <c r="A3088" s="17">
        <f>IF(ISBLANK(Nomen.complète!H3088),"",Nomen.complète!H3088)</f>
        <v>4041</v>
      </c>
      <c r="B3088" s="130">
        <f>IF(ISBLANK(Nomen.complète!I3088),"",Nomen.complète!I3088)</f>
        <v>10595</v>
      </c>
      <c r="C3088" s="18" t="str">
        <f>IF(ISBLANK(Nomen.complète!J3088),"-",Nomen.complète!J3088)</f>
        <v>Stetten (AG)</v>
      </c>
    </row>
    <row r="3089" spans="1:3">
      <c r="A3089" s="17">
        <f>IF(ISBLANK(Nomen.complète!H3089),"",Nomen.complète!H3089)</f>
        <v>2919</v>
      </c>
      <c r="B3089" s="130">
        <f>IF(ISBLANK(Nomen.complète!I3089),"",Nomen.complète!I3089)</f>
        <v>10586</v>
      </c>
      <c r="C3089" s="18" t="str">
        <f>IF(ISBLANK(Nomen.complète!J3089),"-",Nomen.complète!J3089)</f>
        <v>Stetten (SH)</v>
      </c>
    </row>
    <row r="3090" spans="1:3">
      <c r="A3090" s="17">
        <f>IF(ISBLANK(Nomen.complète!H3090),"",Nomen.complète!H3090)</f>
        <v>4606</v>
      </c>
      <c r="B3090" s="130">
        <f>IF(ISBLANK(Nomen.complète!I3090),"",Nomen.complète!I3090)</f>
        <v>15396</v>
      </c>
      <c r="C3090" s="18" t="str">
        <f>IF(ISBLANK(Nomen.complète!J3090),"-",Nomen.complète!J3090)</f>
        <v>Stettfurt</v>
      </c>
    </row>
    <row r="3091" spans="1:3">
      <c r="A3091" s="17">
        <f>IF(ISBLANK(Nomen.complète!H3091),"",Nomen.complète!H3091)</f>
        <v>358</v>
      </c>
      <c r="B3091" s="130">
        <f>IF(ISBLANK(Nomen.complète!I3091),"",Nomen.complète!I3091)</f>
        <v>15036</v>
      </c>
      <c r="C3091" s="18" t="str">
        <f>IF(ISBLANK(Nomen.complète!J3091),"-",Nomen.complète!J3091)</f>
        <v>Stettlen</v>
      </c>
    </row>
    <row r="3092" spans="1:3">
      <c r="A3092" s="17" t="str">
        <f>IF(ISBLANK(Nomen.complète!H3092),"",Nomen.complète!H3092)</f>
        <v/>
      </c>
      <c r="B3092" s="130">
        <f>IF(ISBLANK(Nomen.complète!I3092),"",Nomen.complète!I3092)</f>
        <v>10013</v>
      </c>
      <c r="C3092" s="18" t="str">
        <f>IF(ISBLANK(Nomen.complète!J3092),"-",Nomen.complète!J3092)</f>
        <v>Stierva</v>
      </c>
    </row>
    <row r="3093" spans="1:3">
      <c r="A3093" s="17" t="str">
        <f>IF(ISBLANK(Nomen.complète!H3093),"",Nomen.complète!H3093)</f>
        <v/>
      </c>
      <c r="B3093" s="130">
        <f>IF(ISBLANK(Nomen.complète!I3093),"",Nomen.complète!I3093)</f>
        <v>10591</v>
      </c>
      <c r="C3093" s="18" t="str">
        <f>IF(ISBLANK(Nomen.complète!J3093),"-",Nomen.complète!J3093)</f>
        <v>Stilli</v>
      </c>
    </row>
    <row r="3094" spans="1:3">
      <c r="A3094" s="17">
        <f>IF(ISBLANK(Nomen.complète!H3094),"",Nomen.complète!H3094)</f>
        <v>770</v>
      </c>
      <c r="B3094" s="130">
        <f>IF(ISBLANK(Nomen.complète!I3094),"",Nomen.complète!I3094)</f>
        <v>15637</v>
      </c>
      <c r="C3094" s="18" t="str">
        <f>IF(ISBLANK(Nomen.complète!J3094),"-",Nomen.complète!J3094)</f>
        <v>Stocken-Höfen</v>
      </c>
    </row>
    <row r="3095" spans="1:3">
      <c r="A3095" s="17" t="str">
        <f>IF(ISBLANK(Nomen.complète!H3095),"",Nomen.complète!H3095)</f>
        <v/>
      </c>
      <c r="B3095" s="130">
        <f>IF(ISBLANK(Nomen.complète!I3095),"",Nomen.complète!I3095)</f>
        <v>11340</v>
      </c>
      <c r="C3095" s="18" t="str">
        <f>IF(ISBLANK(Nomen.complète!J3095),"-",Nomen.complète!J3095)</f>
        <v>Strada</v>
      </c>
    </row>
    <row r="3096" spans="1:3">
      <c r="A3096" s="17" t="str">
        <f>IF(ISBLANK(Nomen.complète!H3096),"",Nomen.complète!H3096)</f>
        <v/>
      </c>
      <c r="B3096" s="130">
        <f>IF(ISBLANK(Nomen.complète!I3096),"",Nomen.complète!I3096)</f>
        <v>16393</v>
      </c>
      <c r="C3096" s="18" t="str">
        <f>IF(ISBLANK(Nomen.complète!J3096),"-",Nomen.complète!J3096)</f>
        <v>Straubenzell</v>
      </c>
    </row>
    <row r="3097" spans="1:3">
      <c r="A3097" s="17">
        <f>IF(ISBLANK(Nomen.complète!H3097),"",Nomen.complète!H3097)</f>
        <v>4285</v>
      </c>
      <c r="B3097" s="130">
        <f>IF(ISBLANK(Nomen.complète!I3097),"",Nomen.complète!I3097)</f>
        <v>10590</v>
      </c>
      <c r="C3097" s="18" t="str">
        <f>IF(ISBLANK(Nomen.complète!J3097),"-",Nomen.complète!J3097)</f>
        <v>Strengelbach</v>
      </c>
    </row>
    <row r="3098" spans="1:3">
      <c r="A3098" s="17" t="str">
        <f>IF(ISBLANK(Nomen.complète!H3098),"",Nomen.complète!H3098)</f>
        <v/>
      </c>
      <c r="B3098" s="130">
        <f>IF(ISBLANK(Nomen.complète!I3098),"",Nomen.complète!I3098)</f>
        <v>10589</v>
      </c>
      <c r="C3098" s="18" t="str">
        <f>IF(ISBLANK(Nomen.complète!J3098),"-",Nomen.complète!J3098)</f>
        <v>Strohwilen</v>
      </c>
    </row>
    <row r="3099" spans="1:3">
      <c r="A3099" s="17" t="str">
        <f>IF(ISBLANK(Nomen.complète!H3099),"",Nomen.complète!H3099)</f>
        <v/>
      </c>
      <c r="B3099" s="130">
        <f>IF(ISBLANK(Nomen.complète!I3099),"",Nomen.complète!I3099)</f>
        <v>16404</v>
      </c>
      <c r="C3099" s="18" t="str">
        <f>IF(ISBLANK(Nomen.complète!J3099),"-",Nomen.complète!J3099)</f>
        <v>Strättligen</v>
      </c>
    </row>
    <row r="3100" spans="1:3">
      <c r="A3100" s="17" t="str">
        <f>IF(ISBLANK(Nomen.complète!H3100),"",Nomen.complète!H3100)</f>
        <v/>
      </c>
      <c r="B3100" s="130">
        <f>IF(ISBLANK(Nomen.complète!I3100),"",Nomen.complète!I3100)</f>
        <v>10655</v>
      </c>
      <c r="C3100" s="18" t="str">
        <f>IF(ISBLANK(Nomen.complète!J3100),"-",Nomen.complète!J3100)</f>
        <v>Studen</v>
      </c>
    </row>
    <row r="3101" spans="1:3">
      <c r="A3101" s="17">
        <f>IF(ISBLANK(Nomen.complète!H3101),"",Nomen.complète!H3101)</f>
        <v>749</v>
      </c>
      <c r="B3101" s="130">
        <f>IF(ISBLANK(Nomen.complète!I3101),"",Nomen.complète!I3101)</f>
        <v>15255</v>
      </c>
      <c r="C3101" s="18" t="str">
        <f>IF(ISBLANK(Nomen.complète!J3101),"-",Nomen.complète!J3101)</f>
        <v>Studen (BE)</v>
      </c>
    </row>
    <row r="3102" spans="1:3">
      <c r="A3102" s="17" t="str">
        <f>IF(ISBLANK(Nomen.complète!H3102),"",Nomen.complète!H3102)</f>
        <v/>
      </c>
      <c r="B3102" s="130">
        <f>IF(ISBLANK(Nomen.complète!I3102),"",Nomen.complète!I3102)</f>
        <v>16409</v>
      </c>
      <c r="C3102" s="18" t="str">
        <f>IF(ISBLANK(Nomen.complète!J3102),"-",Nomen.complète!J3102)</f>
        <v>Stuls</v>
      </c>
    </row>
    <row r="3103" spans="1:3">
      <c r="A3103" s="17">
        <f>IF(ISBLANK(Nomen.complète!H3103),"",Nomen.complète!H3103)</f>
        <v>158</v>
      </c>
      <c r="B3103" s="130">
        <f>IF(ISBLANK(Nomen.complète!I3103),"",Nomen.complète!I3103)</f>
        <v>10363</v>
      </c>
      <c r="C3103" s="18" t="str">
        <f>IF(ISBLANK(Nomen.complète!J3103),"-",Nomen.complète!J3103)</f>
        <v>Stäfa</v>
      </c>
    </row>
    <row r="3104" spans="1:3">
      <c r="A3104" s="17" t="str">
        <f>IF(ISBLANK(Nomen.complète!H3104),"",Nomen.complète!H3104)</f>
        <v/>
      </c>
      <c r="B3104" s="130">
        <f>IF(ISBLANK(Nomen.complète!I3104),"",Nomen.complète!I3104)</f>
        <v>16483</v>
      </c>
      <c r="C3104" s="18" t="str">
        <f>IF(ISBLANK(Nomen.complète!J3104),"-",Nomen.complète!J3104)</f>
        <v>Stürvis</v>
      </c>
    </row>
    <row r="3105" spans="1:3">
      <c r="A3105" s="17">
        <f>IF(ISBLANK(Nomen.complète!H3105),"",Nomen.complète!H3105)</f>
        <v>2499</v>
      </c>
      <c r="B3105" s="130">
        <f>IF(ISBLANK(Nomen.complète!I3105),"",Nomen.complète!I3105)</f>
        <v>16597</v>
      </c>
      <c r="C3105" s="18" t="str">
        <f>IF(ISBLANK(Nomen.complète!J3105),"-",Nomen.complète!J3105)</f>
        <v>Stüsslingen</v>
      </c>
    </row>
    <row r="3106" spans="1:3">
      <c r="A3106" s="17">
        <f>IF(ISBLANK(Nomen.complète!H3106),"",Nomen.complète!H3106)</f>
        <v>2532</v>
      </c>
      <c r="B3106" s="130">
        <f>IF(ISBLANK(Nomen.complète!I3106),"",Nomen.complète!I3106)</f>
        <v>13741</v>
      </c>
      <c r="C3106" s="18" t="str">
        <f>IF(ISBLANK(Nomen.complète!J3106),"-",Nomen.complète!J3106)</f>
        <v>Subingen</v>
      </c>
    </row>
    <row r="3107" spans="1:3">
      <c r="A3107" s="17">
        <f>IF(ISBLANK(Nomen.complète!H3107),"",Nomen.complète!H3107)</f>
        <v>5929</v>
      </c>
      <c r="B3107" s="130">
        <f>IF(ISBLANK(Nomen.complète!I3107),"",Nomen.complète!I3107)</f>
        <v>14896</v>
      </c>
      <c r="C3107" s="18" t="str">
        <f>IF(ISBLANK(Nomen.complète!J3107),"-",Nomen.complète!J3107)</f>
        <v>Suchy</v>
      </c>
    </row>
    <row r="3108" spans="1:3">
      <c r="A3108" s="17">
        <f>IF(ISBLANK(Nomen.complète!H3108),"",Nomen.complète!H3108)</f>
        <v>3695</v>
      </c>
      <c r="B3108" s="130">
        <f>IF(ISBLANK(Nomen.complète!I3108),"",Nomen.complète!I3108)</f>
        <v>15987</v>
      </c>
      <c r="C3108" s="18" t="str">
        <f>IF(ISBLANK(Nomen.complète!J3108),"-",Nomen.complète!J3108)</f>
        <v>Sufers</v>
      </c>
    </row>
    <row r="3109" spans="1:3">
      <c r="A3109" s="17" t="str">
        <f>IF(ISBLANK(Nomen.complète!H3109),"",Nomen.complète!H3109)</f>
        <v/>
      </c>
      <c r="B3109" s="130">
        <f>IF(ISBLANK(Nomen.complète!I3109),"",Nomen.complète!I3109)</f>
        <v>10600</v>
      </c>
      <c r="C3109" s="18" t="str">
        <f>IF(ISBLANK(Nomen.complète!J3109),"-",Nomen.complète!J3109)</f>
        <v>Sugnens</v>
      </c>
    </row>
    <row r="3110" spans="1:3">
      <c r="A3110" s="17">
        <f>IF(ISBLANK(Nomen.complète!H3110),"",Nomen.complète!H3110)</f>
        <v>4012</v>
      </c>
      <c r="B3110" s="130">
        <f>IF(ISBLANK(Nomen.complète!I3110),"",Nomen.complète!I3110)</f>
        <v>10585</v>
      </c>
      <c r="C3110" s="18" t="str">
        <f>IF(ISBLANK(Nomen.complète!J3110),"-",Nomen.complète!J3110)</f>
        <v>Suhr</v>
      </c>
    </row>
    <row r="3111" spans="1:3">
      <c r="A3111" s="17">
        <f>IF(ISBLANK(Nomen.complète!H3111),"",Nomen.complète!H3111)</f>
        <v>4506</v>
      </c>
      <c r="B3111" s="130">
        <f>IF(ISBLANK(Nomen.complète!I3111),"",Nomen.complète!I3111)</f>
        <v>15450</v>
      </c>
      <c r="C3111" s="18" t="str">
        <f>IF(ISBLANK(Nomen.complète!J3111),"-",Nomen.complète!J3111)</f>
        <v>Sulgen</v>
      </c>
    </row>
    <row r="3112" spans="1:3">
      <c r="A3112" s="17">
        <f>IF(ISBLANK(Nomen.complète!H3112),"",Nomen.complète!H3112)</f>
        <v>5501</v>
      </c>
      <c r="B3112" s="130">
        <f>IF(ISBLANK(Nomen.complète!I3112),"",Nomen.complète!I3112)</f>
        <v>14900</v>
      </c>
      <c r="C3112" s="18" t="str">
        <f>IF(ISBLANK(Nomen.complète!J3112),"-",Nomen.complète!J3112)</f>
        <v>Sullens</v>
      </c>
    </row>
    <row r="3113" spans="1:3">
      <c r="A3113" s="17" t="str">
        <f>IF(ISBLANK(Nomen.complète!H3113),"",Nomen.complète!H3113)</f>
        <v/>
      </c>
      <c r="B3113" s="130">
        <f>IF(ISBLANK(Nomen.complète!I3113),"",Nomen.complète!I3113)</f>
        <v>10543</v>
      </c>
      <c r="C3113" s="18" t="str">
        <f>IF(ISBLANK(Nomen.complète!J3113),"-",Nomen.complète!J3113)</f>
        <v>Sulz (AG)</v>
      </c>
    </row>
    <row r="3114" spans="1:3">
      <c r="A3114" s="17" t="str">
        <f>IF(ISBLANK(Nomen.complète!H3114),"",Nomen.complète!H3114)</f>
        <v/>
      </c>
      <c r="B3114" s="130">
        <f>IF(ISBLANK(Nomen.complète!I3114),"",Nomen.complète!I3114)</f>
        <v>10544</v>
      </c>
      <c r="C3114" s="18" t="str">
        <f>IF(ISBLANK(Nomen.complète!J3114),"-",Nomen.complète!J3114)</f>
        <v>Sulz (LU)</v>
      </c>
    </row>
    <row r="3115" spans="1:3">
      <c r="A3115" s="17">
        <f>IF(ISBLANK(Nomen.complète!H3115),"",Nomen.complète!H3115)</f>
        <v>957</v>
      </c>
      <c r="B3115" s="130">
        <f>IF(ISBLANK(Nomen.complète!I3115),"",Nomen.complète!I3115)</f>
        <v>15352</v>
      </c>
      <c r="C3115" s="18" t="str">
        <f>IF(ISBLANK(Nomen.complète!J3115),"-",Nomen.complète!J3115)</f>
        <v>Sumiswald</v>
      </c>
    </row>
    <row r="3116" spans="1:3">
      <c r="A3116" s="17">
        <f>IF(ISBLANK(Nomen.complète!H3116),"",Nomen.complète!H3116)</f>
        <v>3985</v>
      </c>
      <c r="B3116" s="130">
        <f>IF(ISBLANK(Nomen.complète!I3116),"",Nomen.complète!I3116)</f>
        <v>16041</v>
      </c>
      <c r="C3116" s="18" t="str">
        <f>IF(ISBLANK(Nomen.complète!J3116),"-",Nomen.complète!J3116)</f>
        <v>Sumvitg</v>
      </c>
    </row>
    <row r="3117" spans="1:3">
      <c r="A3117" s="17" t="str">
        <f>IF(ISBLANK(Nomen.complète!H3117),"",Nomen.complète!H3117)</f>
        <v/>
      </c>
      <c r="B3117" s="130">
        <f>IF(ISBLANK(Nomen.complète!I3117),"",Nomen.complète!I3117)</f>
        <v>10056</v>
      </c>
      <c r="C3117" s="18" t="str">
        <f>IF(ISBLANK(Nomen.complète!J3117),"-",Nomen.complète!J3117)</f>
        <v>Sur</v>
      </c>
    </row>
    <row r="3118" spans="1:3">
      <c r="A3118" s="17" t="str">
        <f>IF(ISBLANK(Nomen.complète!H3118),"",Nomen.complète!H3118)</f>
        <v/>
      </c>
      <c r="B3118" s="130">
        <f>IF(ISBLANK(Nomen.complète!I3118),"",Nomen.complète!I3118)</f>
        <v>14363</v>
      </c>
      <c r="C3118" s="18" t="str">
        <f>IF(ISBLANK(Nomen.complète!J3118),"-",Nomen.complète!J3118)</f>
        <v>Suraua</v>
      </c>
    </row>
    <row r="3119" spans="1:3">
      <c r="A3119" s="17" t="str">
        <f>IF(ISBLANK(Nomen.complète!H3119),"",Nomen.complète!H3119)</f>
        <v/>
      </c>
      <c r="B3119" s="130">
        <f>IF(ISBLANK(Nomen.complète!I3119),"",Nomen.complète!I3119)</f>
        <v>10006</v>
      </c>
      <c r="C3119" s="18" t="str">
        <f>IF(ISBLANK(Nomen.complète!J3119),"-",Nomen.complète!J3119)</f>
        <v>Surava</v>
      </c>
    </row>
    <row r="3120" spans="1:3">
      <c r="A3120" s="17" t="str">
        <f>IF(ISBLANK(Nomen.complète!H3120),"",Nomen.complète!H3120)</f>
        <v/>
      </c>
      <c r="B3120" s="130">
        <f>IF(ISBLANK(Nomen.complète!I3120),"",Nomen.complète!I3120)</f>
        <v>10029</v>
      </c>
      <c r="C3120" s="18" t="str">
        <f>IF(ISBLANK(Nomen.complète!J3120),"-",Nomen.complète!J3120)</f>
        <v>Surcasti</v>
      </c>
    </row>
    <row r="3121" spans="1:3">
      <c r="A3121" s="17" t="str">
        <f>IF(ISBLANK(Nomen.complète!H3121),"",Nomen.complète!H3121)</f>
        <v/>
      </c>
      <c r="B3121" s="130">
        <f>IF(ISBLANK(Nomen.complète!I3121),"",Nomen.complète!I3121)</f>
        <v>10106</v>
      </c>
      <c r="C3121" s="18" t="str">
        <f>IF(ISBLANK(Nomen.complète!J3121),"-",Nomen.complète!J3121)</f>
        <v>Surcuolm</v>
      </c>
    </row>
    <row r="3122" spans="1:3">
      <c r="A3122" s="17">
        <f>IF(ISBLANK(Nomen.complète!H3122),"",Nomen.complète!H3122)</f>
        <v>2044</v>
      </c>
      <c r="B3122" s="130">
        <f>IF(ISBLANK(Nomen.complète!I3122),"",Nomen.complète!I3122)</f>
        <v>16593</v>
      </c>
      <c r="C3122" s="18" t="str">
        <f>IF(ISBLANK(Nomen.complète!J3122),"-",Nomen.complète!J3122)</f>
        <v>Surpierre</v>
      </c>
    </row>
    <row r="3123" spans="1:3">
      <c r="A3123" s="17">
        <f>IF(ISBLANK(Nomen.complète!H3123),"",Nomen.complète!H3123)</f>
        <v>1103</v>
      </c>
      <c r="B3123" s="130">
        <f>IF(ISBLANK(Nomen.complète!I3123),"",Nomen.complète!I3123)</f>
        <v>15529</v>
      </c>
      <c r="C3123" s="18" t="str">
        <f>IF(ISBLANK(Nomen.complète!J3123),"-",Nomen.complète!J3123)</f>
        <v>Sursee</v>
      </c>
    </row>
    <row r="3124" spans="1:3">
      <c r="A3124" s="17">
        <f>IF(ISBLANK(Nomen.complète!H3124),"",Nomen.complète!H3124)</f>
        <v>3543</v>
      </c>
      <c r="B3124" s="130">
        <f>IF(ISBLANK(Nomen.complète!I3124),"",Nomen.complète!I3124)</f>
        <v>16068</v>
      </c>
      <c r="C3124" s="18" t="str">
        <f>IF(ISBLANK(Nomen.complète!J3124),"-",Nomen.complète!J3124)</f>
        <v>Surses</v>
      </c>
    </row>
    <row r="3125" spans="1:3">
      <c r="A3125" s="17" t="str">
        <f>IF(ISBLANK(Nomen.complète!H3125),"",Nomen.complète!H3125)</f>
        <v/>
      </c>
      <c r="B3125" s="130">
        <f>IF(ISBLANK(Nomen.complète!I3125),"",Nomen.complète!I3125)</f>
        <v>10146</v>
      </c>
      <c r="C3125" s="18" t="str">
        <f>IF(ISBLANK(Nomen.complète!J3125),"-",Nomen.complète!J3125)</f>
        <v>Susch</v>
      </c>
    </row>
    <row r="3126" spans="1:3">
      <c r="A3126" s="17">
        <f>IF(ISBLANK(Nomen.complète!H3126),"",Nomen.complète!H3126)</f>
        <v>5930</v>
      </c>
      <c r="B3126" s="130">
        <f>IF(ISBLANK(Nomen.complète!I3126),"",Nomen.complète!I3126)</f>
        <v>14899</v>
      </c>
      <c r="C3126" s="18" t="str">
        <f>IF(ISBLANK(Nomen.complète!J3126),"-",Nomen.complète!J3126)</f>
        <v>Suscévaz</v>
      </c>
    </row>
    <row r="3127" spans="1:3">
      <c r="A3127" s="17">
        <f>IF(ISBLANK(Nomen.complète!H3127),"",Nomen.complète!H3127)</f>
        <v>750</v>
      </c>
      <c r="B3127" s="130">
        <f>IF(ISBLANK(Nomen.complète!I3127),"",Nomen.complète!I3127)</f>
        <v>15256</v>
      </c>
      <c r="C3127" s="18" t="str">
        <f>IF(ISBLANK(Nomen.complète!J3127),"-",Nomen.complète!J3127)</f>
        <v>Sutz-Lattrigen</v>
      </c>
    </row>
    <row r="3128" spans="1:3">
      <c r="A3128" s="17">
        <f>IF(ISBLANK(Nomen.complète!H3128),"",Nomen.complète!H3128)</f>
        <v>5688</v>
      </c>
      <c r="B3128" s="130">
        <f>IF(ISBLANK(Nomen.complète!I3128),"",Nomen.complète!I3128)</f>
        <v>14898</v>
      </c>
      <c r="C3128" s="18" t="str">
        <f>IF(ISBLANK(Nomen.complète!J3128),"-",Nomen.complète!J3128)</f>
        <v>Syens</v>
      </c>
    </row>
    <row r="3129" spans="1:3">
      <c r="A3129" s="17">
        <f>IF(ISBLANK(Nomen.complète!H3129),"",Nomen.complète!H3129)</f>
        <v>2152</v>
      </c>
      <c r="B3129" s="130">
        <f>IF(ISBLANK(Nomen.complète!I3129),"",Nomen.complète!I3129)</f>
        <v>14138</v>
      </c>
      <c r="C3129" s="18" t="str">
        <f>IF(ISBLANK(Nomen.complète!J3129),"-",Nomen.complète!J3129)</f>
        <v>Sâles</v>
      </c>
    </row>
    <row r="3130" spans="1:3">
      <c r="A3130" s="17" t="str">
        <f>IF(ISBLANK(Nomen.complète!H3130),"",Nomen.complète!H3130)</f>
        <v/>
      </c>
      <c r="B3130" s="130">
        <f>IF(ISBLANK(Nomen.complète!I3130),"",Nomen.complète!I3130)</f>
        <v>13021</v>
      </c>
      <c r="C3130" s="18" t="str">
        <f>IF(ISBLANK(Nomen.complète!J3130),"-",Nomen.complète!J3130)</f>
        <v>Sâles (Gruyère)</v>
      </c>
    </row>
    <row r="3131" spans="1:3">
      <c r="A3131" s="17" t="str">
        <f>IF(ISBLANK(Nomen.complète!H3131),"",Nomen.complète!H3131)</f>
        <v/>
      </c>
      <c r="B3131" s="130">
        <f>IF(ISBLANK(Nomen.complète!I3131),"",Nomen.complète!I3131)</f>
        <v>12954</v>
      </c>
      <c r="C3131" s="18" t="str">
        <f>IF(ISBLANK(Nomen.complète!J3131),"-",Nomen.complète!J3131)</f>
        <v>Sédeilles</v>
      </c>
    </row>
    <row r="3132" spans="1:3">
      <c r="A3132" s="17">
        <f>IF(ISBLANK(Nomen.complète!H3132),"",Nomen.complète!H3132)</f>
        <v>2043</v>
      </c>
      <c r="B3132" s="130">
        <f>IF(ISBLANK(Nomen.complète!I3132),"",Nomen.complète!I3132)</f>
        <v>12991</v>
      </c>
      <c r="C3132" s="18" t="str">
        <f>IF(ISBLANK(Nomen.complète!J3132),"-",Nomen.complète!J3132)</f>
        <v>Sévaz</v>
      </c>
    </row>
    <row r="3133" spans="1:3">
      <c r="A3133" s="17" t="str">
        <f>IF(ISBLANK(Nomen.complète!H3133),"",Nomen.complète!H3133)</f>
        <v/>
      </c>
      <c r="B3133" s="130">
        <f>IF(ISBLANK(Nomen.complète!I3133),"",Nomen.complète!I3133)</f>
        <v>13006</v>
      </c>
      <c r="C3133" s="18" t="str">
        <f>IF(ISBLANK(Nomen.complète!J3133),"-",Nomen.complète!J3133)</f>
        <v>Sévery</v>
      </c>
    </row>
    <row r="3134" spans="1:3">
      <c r="A3134" s="17" t="str">
        <f>IF(ISBLANK(Nomen.complète!H3134),"",Nomen.complète!H3134)</f>
        <v/>
      </c>
      <c r="B3134" s="130">
        <f>IF(ISBLANK(Nomen.complète!I3134),"",Nomen.complète!I3134)</f>
        <v>16482</v>
      </c>
      <c r="C3134" s="18" t="str">
        <f>IF(ISBLANK(Nomen.complète!J3134),"-",Nomen.complète!J3134)</f>
        <v>Süs</v>
      </c>
    </row>
    <row r="3135" spans="1:3">
      <c r="A3135" s="17" t="str">
        <f>IF(ISBLANK(Nomen.complète!H3135),"",Nomen.complète!H3135)</f>
        <v/>
      </c>
      <c r="B3135" s="130">
        <f>IF(ISBLANK(Nomen.complète!I3135),"",Nomen.complète!I3135)</f>
        <v>16394</v>
      </c>
      <c r="C3135" s="18" t="str">
        <f>IF(ISBLANK(Nomen.complète!J3135),"-",Nomen.complète!J3135)</f>
        <v>Tablat</v>
      </c>
    </row>
    <row r="3136" spans="1:3">
      <c r="A3136" s="17">
        <f>IF(ISBLANK(Nomen.complète!H3136),"",Nomen.complète!H3136)</f>
        <v>2306</v>
      </c>
      <c r="B3136" s="130">
        <f>IF(ISBLANK(Nomen.complète!I3136),"",Nomen.complète!I3136)</f>
        <v>16595</v>
      </c>
      <c r="C3136" s="18" t="str">
        <f>IF(ISBLANK(Nomen.complète!J3136),"-",Nomen.complète!J3136)</f>
        <v>Tafers</v>
      </c>
    </row>
    <row r="3137" spans="1:3">
      <c r="A3137" s="17">
        <f>IF(ISBLANK(Nomen.complète!H3137),"",Nomen.complète!H3137)</f>
        <v>3733</v>
      </c>
      <c r="B3137" s="130">
        <f>IF(ISBLANK(Nomen.complète!I3137),"",Nomen.complète!I3137)</f>
        <v>15998</v>
      </c>
      <c r="C3137" s="18" t="str">
        <f>IF(ISBLANK(Nomen.complète!J3137),"-",Nomen.complète!J3137)</f>
        <v>Tamins</v>
      </c>
    </row>
    <row r="3138" spans="1:3">
      <c r="A3138" s="17">
        <f>IF(ISBLANK(Nomen.complète!H3138),"",Nomen.complète!H3138)</f>
        <v>5729</v>
      </c>
      <c r="B3138" s="130">
        <f>IF(ISBLANK(Nomen.complète!I3138),"",Nomen.complète!I3138)</f>
        <v>14897</v>
      </c>
      <c r="C3138" s="18" t="str">
        <f>IF(ISBLANK(Nomen.complète!J3138),"-",Nomen.complète!J3138)</f>
        <v>Tannay</v>
      </c>
    </row>
    <row r="3139" spans="1:3">
      <c r="A3139" s="17" t="str">
        <f>IF(ISBLANK(Nomen.complète!H3139),"",Nomen.complète!H3139)</f>
        <v/>
      </c>
      <c r="B3139" s="130">
        <f>IF(ISBLANK(Nomen.complète!I3139),"",Nomen.complète!I3139)</f>
        <v>11182</v>
      </c>
      <c r="C3139" s="18" t="str">
        <f>IF(ISBLANK(Nomen.complète!J3139),"-",Nomen.complète!J3139)</f>
        <v>Tannegg</v>
      </c>
    </row>
    <row r="3140" spans="1:3">
      <c r="A3140" s="17" t="str">
        <f>IF(ISBLANK(Nomen.complète!H3140),"",Nomen.complète!H3140)</f>
        <v/>
      </c>
      <c r="B3140" s="130">
        <f>IF(ISBLANK(Nomen.complète!I3140),"",Nomen.complète!I3140)</f>
        <v>16166</v>
      </c>
      <c r="C3140" s="18" t="str">
        <f>IF(ISBLANK(Nomen.complète!J3140),"-",Nomen.complète!J3140)</f>
        <v>Tannenbühl</v>
      </c>
    </row>
    <row r="3141" spans="1:3">
      <c r="A3141" s="17" t="str">
        <f>IF(ISBLANK(Nomen.complète!H3141),"",Nomen.complète!H3141)</f>
        <v/>
      </c>
      <c r="B3141" s="130">
        <f>IF(ISBLANK(Nomen.complète!I3141),"",Nomen.complète!I3141)</f>
        <v>10145</v>
      </c>
      <c r="C3141" s="18" t="str">
        <f>IF(ISBLANK(Nomen.complète!J3141),"-",Nomen.complète!J3141)</f>
        <v>Tarasp</v>
      </c>
    </row>
    <row r="3142" spans="1:3">
      <c r="A3142" s="17" t="str">
        <f>IF(ISBLANK(Nomen.complète!H3142),"",Nomen.complète!H3142)</f>
        <v/>
      </c>
      <c r="B3142" s="130">
        <f>IF(ISBLANK(Nomen.complète!I3142),"",Nomen.complète!I3142)</f>
        <v>10238</v>
      </c>
      <c r="C3142" s="18" t="str">
        <f>IF(ISBLANK(Nomen.complète!J3142),"-",Nomen.complète!J3142)</f>
        <v>Tartar</v>
      </c>
    </row>
    <row r="3143" spans="1:3">
      <c r="A3143" s="17">
        <f>IF(ISBLANK(Nomen.complète!H3143),"",Nomen.complète!H3143)</f>
        <v>5862</v>
      </c>
      <c r="B3143" s="130">
        <f>IF(ISBLANK(Nomen.complète!I3143),"",Nomen.complète!I3143)</f>
        <v>14894</v>
      </c>
      <c r="C3143" s="18" t="str">
        <f>IF(ISBLANK(Nomen.complète!J3143),"-",Nomen.complète!J3143)</f>
        <v>Tartegnin</v>
      </c>
    </row>
    <row r="3144" spans="1:3">
      <c r="A3144" s="17">
        <f>IF(ISBLANK(Nomen.complète!H3144),"",Nomen.complète!H3144)</f>
        <v>713</v>
      </c>
      <c r="B3144" s="130">
        <f>IF(ISBLANK(Nomen.complète!I3144),"",Nomen.complète!I3144)</f>
        <v>15230</v>
      </c>
      <c r="C3144" s="18" t="str">
        <f>IF(ISBLANK(Nomen.complète!J3144),"-",Nomen.complète!J3144)</f>
        <v>Tavannes</v>
      </c>
    </row>
    <row r="3145" spans="1:3">
      <c r="A3145" s="17" t="str">
        <f>IF(ISBLANK(Nomen.complète!H3145),"",Nomen.complète!H3145)</f>
        <v/>
      </c>
      <c r="B3145" s="130">
        <f>IF(ISBLANK(Nomen.complète!I3145),"",Nomen.complète!I3145)</f>
        <v>11351</v>
      </c>
      <c r="C3145" s="18" t="str">
        <f>IF(ISBLANK(Nomen.complète!J3145),"-",Nomen.complète!J3145)</f>
        <v>Tavetsch</v>
      </c>
    </row>
    <row r="3146" spans="1:3">
      <c r="A3146" s="17">
        <f>IF(ISBLANK(Nomen.complète!H3146),"",Nomen.complète!H3146)</f>
        <v>2862</v>
      </c>
      <c r="B3146" s="130">
        <f>IF(ISBLANK(Nomen.complète!I3146),"",Nomen.complète!I3146)</f>
        <v>13801</v>
      </c>
      <c r="C3146" s="18" t="str">
        <f>IF(ISBLANK(Nomen.complète!J3146),"-",Nomen.complète!J3146)</f>
        <v>Tecknau</v>
      </c>
    </row>
    <row r="3147" spans="1:3">
      <c r="A3147" s="17">
        <f>IF(ISBLANK(Nomen.complète!H3147),"",Nomen.complète!H3147)</f>
        <v>4320</v>
      </c>
      <c r="B3147" s="130">
        <f>IF(ISBLANK(Nomen.complète!I3147),"",Nomen.complète!I3147)</f>
        <v>10541</v>
      </c>
      <c r="C3147" s="18" t="str">
        <f>IF(ISBLANK(Nomen.complète!J3147),"-",Nomen.complète!J3147)</f>
        <v>Tegerfelden</v>
      </c>
    </row>
    <row r="3148" spans="1:3">
      <c r="A3148" s="17" t="str">
        <f>IF(ISBLANK(Nomen.complète!H3148),"",Nomen.complète!H3148)</f>
        <v/>
      </c>
      <c r="B3148" s="130">
        <f>IF(ISBLANK(Nomen.complète!I3148),"",Nomen.complète!I3148)</f>
        <v>10557</v>
      </c>
      <c r="C3148" s="18" t="str">
        <f>IF(ISBLANK(Nomen.complète!J3148),"-",Nomen.complète!J3148)</f>
        <v>Tegna</v>
      </c>
    </row>
    <row r="3149" spans="1:3">
      <c r="A3149" s="17">
        <f>IF(ISBLANK(Nomen.complète!H3149),"",Nomen.complète!H3149)</f>
        <v>5131</v>
      </c>
      <c r="B3149" s="130">
        <f>IF(ISBLANK(Nomen.complète!I3149),"",Nomen.complète!I3149)</f>
        <v>10558</v>
      </c>
      <c r="C3149" s="18" t="str">
        <f>IF(ISBLANK(Nomen.complète!J3149),"-",Nomen.complète!J3149)</f>
        <v>Tenero-Contra</v>
      </c>
    </row>
    <row r="3150" spans="1:3">
      <c r="A3150" s="17" t="str">
        <f>IF(ISBLANK(Nomen.complète!H3150),"",Nomen.complète!H3150)</f>
        <v/>
      </c>
      <c r="B3150" s="130">
        <f>IF(ISBLANK(Nomen.complète!I3150),"",Nomen.complète!I3150)</f>
        <v>10185</v>
      </c>
      <c r="C3150" s="18" t="str">
        <f>IF(ISBLANK(Nomen.complète!J3150),"-",Nomen.complète!J3150)</f>
        <v>Tenna</v>
      </c>
    </row>
    <row r="3151" spans="1:3">
      <c r="A3151" s="17">
        <f>IF(ISBLANK(Nomen.complète!H3151),"",Nomen.complète!H3151)</f>
        <v>2863</v>
      </c>
      <c r="B3151" s="130">
        <f>IF(ISBLANK(Nomen.complète!I3151),"",Nomen.complète!I3151)</f>
        <v>13802</v>
      </c>
      <c r="C3151" s="18" t="str">
        <f>IF(ISBLANK(Nomen.complète!J3151),"-",Nomen.complète!J3151)</f>
        <v>Tenniken</v>
      </c>
    </row>
    <row r="3152" spans="1:3">
      <c r="A3152" s="17" t="str">
        <f>IF(ISBLANK(Nomen.complète!H3152),"",Nomen.complète!H3152)</f>
        <v/>
      </c>
      <c r="B3152" s="130">
        <f>IF(ISBLANK(Nomen.complète!I3152),"",Nomen.complète!I3152)</f>
        <v>16319</v>
      </c>
      <c r="C3152" s="18" t="str">
        <f>IF(ISBLANK(Nomen.complète!J3152),"-",Nomen.complète!J3152)</f>
        <v>Tennwil</v>
      </c>
    </row>
    <row r="3153" spans="1:3">
      <c r="A3153" s="17">
        <f>IF(ISBLANK(Nomen.complète!H3153),"",Nomen.complète!H3153)</f>
        <v>2307</v>
      </c>
      <c r="B3153" s="130">
        <f>IF(ISBLANK(Nomen.complète!I3153),"",Nomen.complète!I3153)</f>
        <v>10559</v>
      </c>
      <c r="C3153" s="18" t="str">
        <f>IF(ISBLANK(Nomen.complète!J3153),"-",Nomen.complète!J3153)</f>
        <v>Tentlingen</v>
      </c>
    </row>
    <row r="3154" spans="1:3">
      <c r="A3154" s="17">
        <f>IF(ISBLANK(Nomen.complète!H3154),"",Nomen.complète!H3154)</f>
        <v>6010</v>
      </c>
      <c r="B3154" s="130">
        <f>IF(ISBLANK(Nomen.complète!I3154),"",Nomen.complète!I3154)</f>
        <v>10560</v>
      </c>
      <c r="C3154" s="18" t="str">
        <f>IF(ISBLANK(Nomen.complète!J3154),"-",Nomen.complète!J3154)</f>
        <v>Termen</v>
      </c>
    </row>
    <row r="3155" spans="1:3">
      <c r="A3155" s="17">
        <f>IF(ISBLANK(Nomen.complète!H3155),"",Nomen.complète!H3155)</f>
        <v>5396</v>
      </c>
      <c r="B3155" s="130">
        <f>IF(ISBLANK(Nomen.complète!I3155),"",Nomen.complète!I3155)</f>
        <v>15627</v>
      </c>
      <c r="C3155" s="18" t="str">
        <f>IF(ISBLANK(Nomen.complète!J3155),"-",Nomen.complète!J3155)</f>
        <v>Terre di Pedemonte</v>
      </c>
    </row>
    <row r="3156" spans="1:3">
      <c r="A3156" s="17" t="str">
        <f>IF(ISBLANK(Nomen.complète!H3156),"",Nomen.complète!H3156)</f>
        <v/>
      </c>
      <c r="B3156" s="130">
        <f>IF(ISBLANK(Nomen.complète!I3156),"",Nomen.complète!I3156)</f>
        <v>10209</v>
      </c>
      <c r="C3156" s="18" t="str">
        <f>IF(ISBLANK(Nomen.complète!J3156),"-",Nomen.complète!J3156)</f>
        <v>Tersnaus</v>
      </c>
    </row>
    <row r="3157" spans="1:3">
      <c r="A3157" s="17" t="str">
        <f>IF(ISBLANK(Nomen.complète!H3157),"",Nomen.complète!H3157)</f>
        <v/>
      </c>
      <c r="B3157" s="130">
        <f>IF(ISBLANK(Nomen.complète!I3157),"",Nomen.complète!I3157)</f>
        <v>11355</v>
      </c>
      <c r="C3157" s="18" t="str">
        <f>IF(ISBLANK(Nomen.complète!J3157),"-",Nomen.complète!J3157)</f>
        <v>Tesserete</v>
      </c>
    </row>
    <row r="3158" spans="1:3">
      <c r="A3158" s="17">
        <f>IF(ISBLANK(Nomen.complète!H3158),"",Nomen.complète!H3158)</f>
        <v>3024</v>
      </c>
      <c r="B3158" s="130">
        <f>IF(ISBLANK(Nomen.complète!I3158),"",Nomen.complète!I3158)</f>
        <v>10561</v>
      </c>
      <c r="C3158" s="18" t="str">
        <f>IF(ISBLANK(Nomen.complète!J3158),"-",Nomen.complète!J3158)</f>
        <v>Teufen (AR)</v>
      </c>
    </row>
    <row r="3159" spans="1:3">
      <c r="A3159" s="17">
        <f>IF(ISBLANK(Nomen.complète!H3159),"",Nomen.complète!H3159)</f>
        <v>4145</v>
      </c>
      <c r="B3159" s="130">
        <f>IF(ISBLANK(Nomen.complète!I3159),"",Nomen.complète!I3159)</f>
        <v>10562</v>
      </c>
      <c r="C3159" s="18" t="str">
        <f>IF(ISBLANK(Nomen.complète!J3159),"-",Nomen.complète!J3159)</f>
        <v>Teufenthal (AG)</v>
      </c>
    </row>
    <row r="3160" spans="1:3">
      <c r="A3160" s="17">
        <f>IF(ISBLANK(Nomen.complète!H3160),"",Nomen.complète!H3160)</f>
        <v>940</v>
      </c>
      <c r="B3160" s="130">
        <f>IF(ISBLANK(Nomen.complète!I3160),"",Nomen.complète!I3160)</f>
        <v>15337</v>
      </c>
      <c r="C3160" s="18" t="str">
        <f>IF(ISBLANK(Nomen.complète!J3160),"-",Nomen.complète!J3160)</f>
        <v>Teuffenthal (BE)</v>
      </c>
    </row>
    <row r="3161" spans="1:3">
      <c r="A3161" s="17">
        <f>IF(ISBLANK(Nomen.complète!H3161),"",Nomen.complète!H3161)</f>
        <v>3237</v>
      </c>
      <c r="B3161" s="130">
        <f>IF(ISBLANK(Nomen.complète!I3161),"",Nomen.complète!I3161)</f>
        <v>14397</v>
      </c>
      <c r="C3161" s="18" t="str">
        <f>IF(ISBLANK(Nomen.complète!J3161),"-",Nomen.complète!J3161)</f>
        <v>Thal</v>
      </c>
    </row>
    <row r="3162" spans="1:3">
      <c r="A3162" s="17">
        <f>IF(ISBLANK(Nomen.complète!H3162),"",Nomen.complète!H3162)</f>
        <v>4117</v>
      </c>
      <c r="B3162" s="130">
        <f>IF(ISBLANK(Nomen.complète!I3162),"",Nomen.complète!I3162)</f>
        <v>10760</v>
      </c>
      <c r="C3162" s="18" t="str">
        <f>IF(ISBLANK(Nomen.complète!J3162),"-",Nomen.complète!J3162)</f>
        <v>Thalheim (AG)</v>
      </c>
    </row>
    <row r="3163" spans="1:3">
      <c r="A3163" s="17">
        <f>IF(ISBLANK(Nomen.complète!H3163),"",Nomen.complète!H3163)</f>
        <v>39</v>
      </c>
      <c r="B3163" s="130">
        <f>IF(ISBLANK(Nomen.complète!I3163),"",Nomen.complète!I3163)</f>
        <v>10563</v>
      </c>
      <c r="C3163" s="18" t="str">
        <f>IF(ISBLANK(Nomen.complète!J3163),"-",Nomen.complète!J3163)</f>
        <v>Thalheim an der Thur</v>
      </c>
    </row>
    <row r="3164" spans="1:3">
      <c r="A3164" s="17">
        <f>IF(ISBLANK(Nomen.complète!H3164),"",Nomen.complète!H3164)</f>
        <v>141</v>
      </c>
      <c r="B3164" s="130">
        <f>IF(ISBLANK(Nomen.complète!I3164),"",Nomen.complète!I3164)</f>
        <v>10691</v>
      </c>
      <c r="C3164" s="18" t="str">
        <f>IF(ISBLANK(Nomen.complète!J3164),"-",Nomen.complète!J3164)</f>
        <v>Thalwil</v>
      </c>
    </row>
    <row r="3165" spans="1:3">
      <c r="A3165" s="17">
        <f>IF(ISBLANK(Nomen.complète!H3165),"",Nomen.complète!H3165)</f>
        <v>2920</v>
      </c>
      <c r="B3165" s="130">
        <f>IF(ISBLANK(Nomen.complète!I3165),"",Nomen.complète!I3165)</f>
        <v>14948</v>
      </c>
      <c r="C3165" s="18" t="str">
        <f>IF(ISBLANK(Nomen.complète!J3165),"-",Nomen.complète!J3165)</f>
        <v>Thayngen</v>
      </c>
    </row>
    <row r="3166" spans="1:3">
      <c r="A3166" s="17">
        <f>IF(ISBLANK(Nomen.complète!H3166),"",Nomen.complète!H3166)</f>
        <v>2775</v>
      </c>
      <c r="B3166" s="130">
        <f>IF(ISBLANK(Nomen.complète!I3166),"",Nomen.complète!I3166)</f>
        <v>13838</v>
      </c>
      <c r="C3166" s="18" t="str">
        <f>IF(ISBLANK(Nomen.complète!J3166),"-",Nomen.complète!J3166)</f>
        <v>Therwil</v>
      </c>
    </row>
    <row r="3167" spans="1:3">
      <c r="A3167" s="17" t="str">
        <f>IF(ISBLANK(Nomen.complète!H3167),"",Nomen.complète!H3167)</f>
        <v/>
      </c>
      <c r="B3167" s="130">
        <f>IF(ISBLANK(Nomen.complète!I3167),"",Nomen.complète!I3167)</f>
        <v>16274</v>
      </c>
      <c r="C3167" s="18" t="str">
        <f>IF(ISBLANK(Nomen.complète!J3167),"-",Nomen.complète!J3167)</f>
        <v>Thielle</v>
      </c>
    </row>
    <row r="3168" spans="1:3">
      <c r="A3168" s="17" t="str">
        <f>IF(ISBLANK(Nomen.complète!H3168),"",Nomen.complète!H3168)</f>
        <v/>
      </c>
      <c r="B3168" s="130">
        <f>IF(ISBLANK(Nomen.complète!I3168),"",Nomen.complète!I3168)</f>
        <v>10567</v>
      </c>
      <c r="C3168" s="18" t="str">
        <f>IF(ISBLANK(Nomen.complète!J3168),"-",Nomen.complète!J3168)</f>
        <v>Thielle-Wavre</v>
      </c>
    </row>
    <row r="3169" spans="1:3">
      <c r="A3169" s="17">
        <f>IF(ISBLANK(Nomen.complète!H3169),"",Nomen.complète!H3169)</f>
        <v>941</v>
      </c>
      <c r="B3169" s="130">
        <f>IF(ISBLANK(Nomen.complète!I3169),"",Nomen.complète!I3169)</f>
        <v>15338</v>
      </c>
      <c r="C3169" s="18" t="str">
        <f>IF(ISBLANK(Nomen.complète!J3169),"-",Nomen.complète!J3169)</f>
        <v>Thierachern</v>
      </c>
    </row>
    <row r="3170" spans="1:3">
      <c r="A3170" s="17" t="str">
        <f>IF(ISBLANK(Nomen.complète!H3170),"",Nomen.complète!H3170)</f>
        <v/>
      </c>
      <c r="B3170" s="130">
        <f>IF(ISBLANK(Nomen.complète!I3170),"",Nomen.complète!I3170)</f>
        <v>10568</v>
      </c>
      <c r="C3170" s="18" t="str">
        <f>IF(ISBLANK(Nomen.complète!J3170),"-",Nomen.complète!J3170)</f>
        <v>Thierrens</v>
      </c>
    </row>
    <row r="3171" spans="1:3">
      <c r="A3171" s="17">
        <f>IF(ISBLANK(Nomen.complète!H3171),"",Nomen.complète!H3171)</f>
        <v>942</v>
      </c>
      <c r="B3171" s="130">
        <f>IF(ISBLANK(Nomen.complète!I3171),"",Nomen.complète!I3171)</f>
        <v>15339</v>
      </c>
      <c r="C3171" s="18" t="str">
        <f>IF(ISBLANK(Nomen.complète!J3171),"-",Nomen.complète!J3171)</f>
        <v>Thun</v>
      </c>
    </row>
    <row r="3172" spans="1:3">
      <c r="A3172" s="17">
        <f>IF(ISBLANK(Nomen.complète!H3172),"",Nomen.complète!H3172)</f>
        <v>4611</v>
      </c>
      <c r="B3172" s="130">
        <f>IF(ISBLANK(Nomen.complète!I3172),"",Nomen.complète!I3172)</f>
        <v>15429</v>
      </c>
      <c r="C3172" s="18" t="str">
        <f>IF(ISBLANK(Nomen.complète!J3172),"-",Nomen.complète!J3172)</f>
        <v>Thundorf</v>
      </c>
    </row>
    <row r="3173" spans="1:3">
      <c r="A3173" s="17" t="str">
        <f>IF(ISBLANK(Nomen.complète!H3173),"",Nomen.complète!H3173)</f>
        <v/>
      </c>
      <c r="B3173" s="130">
        <f>IF(ISBLANK(Nomen.complète!I3173),"",Nomen.complète!I3173)</f>
        <v>16187</v>
      </c>
      <c r="C3173" s="18" t="str">
        <f>IF(ISBLANK(Nomen.complète!J3173),"-",Nomen.complète!J3173)</f>
        <v>Thungschneit</v>
      </c>
    </row>
    <row r="3174" spans="1:3">
      <c r="A3174" s="17">
        <f>IF(ISBLANK(Nomen.complète!H3174),"",Nomen.complète!H3174)</f>
        <v>342</v>
      </c>
      <c r="B3174" s="130">
        <f>IF(ISBLANK(Nomen.complète!I3174),"",Nomen.complète!I3174)</f>
        <v>15026</v>
      </c>
      <c r="C3174" s="18" t="str">
        <f>IF(ISBLANK(Nomen.complète!J3174),"-",Nomen.complète!J3174)</f>
        <v>Thunstetten</v>
      </c>
    </row>
    <row r="3175" spans="1:3">
      <c r="A3175" s="17">
        <f>IF(ISBLANK(Nomen.complète!H3175),"",Nomen.complète!H3175)</f>
        <v>889</v>
      </c>
      <c r="B3175" s="130">
        <f>IF(ISBLANK(Nomen.complète!I3175),"",Nomen.complète!I3175)</f>
        <v>16128</v>
      </c>
      <c r="C3175" s="18" t="str">
        <f>IF(ISBLANK(Nomen.complète!J3175),"-",Nomen.complète!J3175)</f>
        <v>Thurnen</v>
      </c>
    </row>
    <row r="3176" spans="1:3">
      <c r="A3176" s="17">
        <f>IF(ISBLANK(Nomen.complète!H3176),"",Nomen.complète!H3176)</f>
        <v>3668</v>
      </c>
      <c r="B3176" s="130">
        <f>IF(ISBLANK(Nomen.complète!I3176),"",Nomen.complète!I3176)</f>
        <v>16084</v>
      </c>
      <c r="C3176" s="18" t="str">
        <f>IF(ISBLANK(Nomen.complète!J3176),"-",Nomen.complète!J3176)</f>
        <v>Thusis</v>
      </c>
    </row>
    <row r="3177" spans="1:3">
      <c r="A3177" s="17">
        <f>IF(ISBLANK(Nomen.complète!H3177),"",Nomen.complète!H3177)</f>
        <v>6640</v>
      </c>
      <c r="B3177" s="130">
        <f>IF(ISBLANK(Nomen.complète!I3177),"",Nomen.complète!I3177)</f>
        <v>10569</v>
      </c>
      <c r="C3177" s="18" t="str">
        <f>IF(ISBLANK(Nomen.complète!J3177),"-",Nomen.complète!J3177)</f>
        <v>Thônex</v>
      </c>
    </row>
    <row r="3178" spans="1:3">
      <c r="A3178" s="17">
        <f>IF(ISBLANK(Nomen.complète!H3178),"",Nomen.complète!H3178)</f>
        <v>989</v>
      </c>
      <c r="B3178" s="130">
        <f>IF(ISBLANK(Nomen.complète!I3178),"",Nomen.complète!I3178)</f>
        <v>15372</v>
      </c>
      <c r="C3178" s="18" t="str">
        <f>IF(ISBLANK(Nomen.complète!J3178),"-",Nomen.complète!J3178)</f>
        <v>Thörigen</v>
      </c>
    </row>
    <row r="3179" spans="1:3">
      <c r="A3179" s="17">
        <f>IF(ISBLANK(Nomen.complète!H3179),"",Nomen.complète!H3179)</f>
        <v>2864</v>
      </c>
      <c r="B3179" s="130">
        <f>IF(ISBLANK(Nomen.complète!I3179),"",Nomen.complète!I3179)</f>
        <v>13803</v>
      </c>
      <c r="C3179" s="18" t="str">
        <f>IF(ISBLANK(Nomen.complète!J3179),"-",Nomen.complète!J3179)</f>
        <v>Thürnen</v>
      </c>
    </row>
    <row r="3180" spans="1:3">
      <c r="A3180" s="17" t="str">
        <f>IF(ISBLANK(Nomen.complète!H3180),"",Nomen.complète!H3180)</f>
        <v/>
      </c>
      <c r="B3180" s="130">
        <f>IF(ISBLANK(Nomen.complète!I3180),"",Nomen.complète!I3180)</f>
        <v>10012</v>
      </c>
      <c r="C3180" s="18" t="str">
        <f>IF(ISBLANK(Nomen.complète!J3180),"-",Nomen.complète!J3180)</f>
        <v>Tiefencastel</v>
      </c>
    </row>
    <row r="3181" spans="1:3">
      <c r="A3181" s="17" t="str">
        <f>IF(ISBLANK(Nomen.complète!H3181),"",Nomen.complète!H3181)</f>
        <v/>
      </c>
      <c r="B3181" s="130">
        <f>IF(ISBLANK(Nomen.complète!I3181),"",Nomen.complète!I3181)</f>
        <v>10874</v>
      </c>
      <c r="C3181" s="18" t="str">
        <f>IF(ISBLANK(Nomen.complète!J3181),"-",Nomen.complète!J3181)</f>
        <v>Tinizong</v>
      </c>
    </row>
    <row r="3182" spans="1:3">
      <c r="A3182" s="17" t="str">
        <f>IF(ISBLANK(Nomen.complète!H3182),"",Nomen.complète!H3182)</f>
        <v/>
      </c>
      <c r="B3182" s="130">
        <f>IF(ISBLANK(Nomen.complète!I3182),"",Nomen.complète!I3182)</f>
        <v>14117</v>
      </c>
      <c r="C3182" s="18" t="str">
        <f>IF(ISBLANK(Nomen.complète!J3182),"-",Nomen.complète!J3182)</f>
        <v>Tinizong-Rona</v>
      </c>
    </row>
    <row r="3183" spans="1:3">
      <c r="A3183" s="17" t="str">
        <f>IF(ISBLANK(Nomen.complète!H3183),"",Nomen.complète!H3183)</f>
        <v/>
      </c>
      <c r="B3183" s="130">
        <f>IF(ISBLANK(Nomen.complète!I3183),"",Nomen.complète!I3183)</f>
        <v>16524</v>
      </c>
      <c r="C3183" s="18" t="str">
        <f>IF(ISBLANK(Nomen.complète!J3183),"-",Nomen.complète!J3183)</f>
        <v>Tinizun</v>
      </c>
    </row>
    <row r="3184" spans="1:3">
      <c r="A3184" s="17" t="str">
        <f>IF(ISBLANK(Nomen.complète!H3184),"",Nomen.complète!H3184)</f>
        <v/>
      </c>
      <c r="B3184" s="130">
        <f>IF(ISBLANK(Nomen.complète!I3184),"",Nomen.complète!I3184)</f>
        <v>16481</v>
      </c>
      <c r="C3184" s="18" t="str">
        <f>IF(ISBLANK(Nomen.complète!J3184),"-",Nomen.complète!J3184)</f>
        <v>Tinzen</v>
      </c>
    </row>
    <row r="3185" spans="1:3">
      <c r="A3185" s="17">
        <f>IF(ISBLANK(Nomen.complète!H3185),"",Nomen.complète!H3185)</f>
        <v>2894</v>
      </c>
      <c r="B3185" s="130">
        <f>IF(ISBLANK(Nomen.complète!I3185),"",Nomen.complète!I3185)</f>
        <v>13822</v>
      </c>
      <c r="C3185" s="18" t="str">
        <f>IF(ISBLANK(Nomen.complète!J3185),"-",Nomen.complète!J3185)</f>
        <v>Titterten</v>
      </c>
    </row>
    <row r="3186" spans="1:3">
      <c r="A3186" s="17" t="str">
        <f>IF(ISBLANK(Nomen.complète!H3186),"",Nomen.complète!H3186)</f>
        <v/>
      </c>
      <c r="B3186" s="130">
        <f>IF(ISBLANK(Nomen.complète!I3186),"",Nomen.complète!I3186)</f>
        <v>10875</v>
      </c>
      <c r="C3186" s="18" t="str">
        <f>IF(ISBLANK(Nomen.complète!J3186),"-",Nomen.complète!J3186)</f>
        <v>Tobel</v>
      </c>
    </row>
    <row r="3187" spans="1:3">
      <c r="A3187" s="17">
        <f>IF(ISBLANK(Nomen.complète!H3187),"",Nomen.complète!H3187)</f>
        <v>4776</v>
      </c>
      <c r="B3187" s="130">
        <f>IF(ISBLANK(Nomen.complète!I3187),"",Nomen.complète!I3187)</f>
        <v>15471</v>
      </c>
      <c r="C3187" s="18" t="str">
        <f>IF(ISBLANK(Nomen.complète!J3187),"-",Nomen.complète!J3187)</f>
        <v>Tobel-Tägerschen</v>
      </c>
    </row>
    <row r="3188" spans="1:3">
      <c r="A3188" s="17">
        <f>IF(ISBLANK(Nomen.complète!H3188),"",Nomen.complète!H3188)</f>
        <v>884</v>
      </c>
      <c r="B3188" s="130">
        <f>IF(ISBLANK(Nomen.complète!I3188),"",Nomen.complète!I3188)</f>
        <v>15307</v>
      </c>
      <c r="C3188" s="18" t="str">
        <f>IF(ISBLANK(Nomen.complète!J3188),"-",Nomen.complète!J3188)</f>
        <v>Toffen</v>
      </c>
    </row>
    <row r="3189" spans="1:3">
      <c r="A3189" s="17">
        <f>IF(ISBLANK(Nomen.complète!H3189),"",Nomen.complète!H3189)</f>
        <v>5649</v>
      </c>
      <c r="B3189" s="130">
        <f>IF(ISBLANK(Nomen.complète!I3189),"",Nomen.complète!I3189)</f>
        <v>14880</v>
      </c>
      <c r="C3189" s="18" t="str">
        <f>IF(ISBLANK(Nomen.complète!J3189),"-",Nomen.complète!J3189)</f>
        <v>Tolochenaz</v>
      </c>
    </row>
    <row r="3190" spans="1:3">
      <c r="A3190" s="17" t="str">
        <f>IF(ISBLANK(Nomen.complète!H3190),"",Nomen.complète!H3190)</f>
        <v/>
      </c>
      <c r="B3190" s="130">
        <f>IF(ISBLANK(Nomen.complète!I3190),"",Nomen.complète!I3190)</f>
        <v>14953</v>
      </c>
      <c r="C3190" s="18" t="str">
        <f>IF(ISBLANK(Nomen.complète!J3190),"-",Nomen.complète!J3190)</f>
        <v>Tomils</v>
      </c>
    </row>
    <row r="3191" spans="1:3">
      <c r="A3191" s="17" t="str">
        <f>IF(ISBLANK(Nomen.complète!H3191),"",Nomen.complète!H3191)</f>
        <v/>
      </c>
      <c r="B3191" s="130">
        <f>IF(ISBLANK(Nomen.complète!I3191),"",Nomen.complète!I3191)</f>
        <v>11266</v>
      </c>
      <c r="C3191" s="18" t="str">
        <f>IF(ISBLANK(Nomen.complète!J3191),"-",Nomen.complète!J3191)</f>
        <v>Toos</v>
      </c>
    </row>
    <row r="3192" spans="1:3">
      <c r="A3192" s="17">
        <f>IF(ISBLANK(Nomen.complète!H3192),"",Nomen.complète!H3192)</f>
        <v>2115</v>
      </c>
      <c r="B3192" s="130">
        <f>IF(ISBLANK(Nomen.complète!I3192),"",Nomen.complète!I3192)</f>
        <v>14478</v>
      </c>
      <c r="C3192" s="18" t="str">
        <f>IF(ISBLANK(Nomen.complète!J3192),"-",Nomen.complète!J3192)</f>
        <v>Torny</v>
      </c>
    </row>
    <row r="3193" spans="1:3">
      <c r="A3193" s="17" t="str">
        <f>IF(ISBLANK(Nomen.complète!H3193),"",Nomen.complète!H3193)</f>
        <v/>
      </c>
      <c r="B3193" s="130">
        <f>IF(ISBLANK(Nomen.complète!I3193),"",Nomen.complète!I3193)</f>
        <v>10878</v>
      </c>
      <c r="C3193" s="18" t="str">
        <f>IF(ISBLANK(Nomen.complète!J3193),"-",Nomen.complète!J3193)</f>
        <v>Torny-le-Grand</v>
      </c>
    </row>
    <row r="3194" spans="1:3">
      <c r="A3194" s="17" t="str">
        <f>IF(ISBLANK(Nomen.complète!H3194),"",Nomen.complète!H3194)</f>
        <v/>
      </c>
      <c r="B3194" s="130">
        <f>IF(ISBLANK(Nomen.complète!I3194),"",Nomen.complète!I3194)</f>
        <v>10879</v>
      </c>
      <c r="C3194" s="18" t="str">
        <f>IF(ISBLANK(Nomen.complète!J3194),"-",Nomen.complète!J3194)</f>
        <v>Torre</v>
      </c>
    </row>
    <row r="3195" spans="1:3">
      <c r="A3195" s="17">
        <f>IF(ISBLANK(Nomen.complète!H3195),"",Nomen.complète!H3195)</f>
        <v>5227</v>
      </c>
      <c r="B3195" s="130">
        <f>IF(ISBLANK(Nomen.complète!I3195),"",Nomen.complète!I3195)</f>
        <v>10880</v>
      </c>
      <c r="C3195" s="18" t="str">
        <f>IF(ISBLANK(Nomen.complète!J3195),"-",Nomen.complète!J3195)</f>
        <v>Torricella-Taverne</v>
      </c>
    </row>
    <row r="3196" spans="1:3">
      <c r="A3196" s="17">
        <f>IF(ISBLANK(Nomen.complète!H3196),"",Nomen.complète!H3196)</f>
        <v>958</v>
      </c>
      <c r="B3196" s="130">
        <f>IF(ISBLANK(Nomen.complète!I3196),"",Nomen.complète!I3196)</f>
        <v>15353</v>
      </c>
      <c r="C3196" s="18" t="str">
        <f>IF(ISBLANK(Nomen.complète!J3196),"-",Nomen.complète!J3196)</f>
        <v>Trachselwald</v>
      </c>
    </row>
    <row r="3197" spans="1:3">
      <c r="A3197" s="17">
        <f>IF(ISBLANK(Nomen.complète!H3197),"",Nomen.complète!H3197)</f>
        <v>446</v>
      </c>
      <c r="B3197" s="130">
        <f>IF(ISBLANK(Nomen.complète!I3197),"",Nomen.complète!I3197)</f>
        <v>15097</v>
      </c>
      <c r="C3197" s="18" t="str">
        <f>IF(ISBLANK(Nomen.complète!J3197),"-",Nomen.complète!J3197)</f>
        <v>Tramelan</v>
      </c>
    </row>
    <row r="3198" spans="1:3">
      <c r="A3198" s="17" t="str">
        <f>IF(ISBLANK(Nomen.complète!H3198),"",Nomen.complète!H3198)</f>
        <v/>
      </c>
      <c r="B3198" s="130">
        <f>IF(ISBLANK(Nomen.complète!I3198),"",Nomen.complète!I3198)</f>
        <v>16543</v>
      </c>
      <c r="C3198" s="18" t="str">
        <f>IF(ISBLANK(Nomen.complète!J3198),"-",Nomen.complète!J3198)</f>
        <v>Tramelan-Dessous</v>
      </c>
    </row>
    <row r="3199" spans="1:3">
      <c r="A3199" s="17" t="str">
        <f>IF(ISBLANK(Nomen.complète!H3199),"",Nomen.complète!H3199)</f>
        <v/>
      </c>
      <c r="B3199" s="130">
        <f>IF(ISBLANK(Nomen.complète!I3199),"",Nomen.complète!I3199)</f>
        <v>16542</v>
      </c>
      <c r="C3199" s="18" t="str">
        <f>IF(ISBLANK(Nomen.complète!J3199),"-",Nomen.complète!J3199)</f>
        <v>Tramelan-Dessus</v>
      </c>
    </row>
    <row r="3200" spans="1:3">
      <c r="A3200" s="17" t="str">
        <f>IF(ISBLANK(Nomen.complète!H3200),"",Nomen.complète!H3200)</f>
        <v/>
      </c>
      <c r="B3200" s="130">
        <f>IF(ISBLANK(Nomen.complète!I3200),"",Nomen.complète!I3200)</f>
        <v>10188</v>
      </c>
      <c r="C3200" s="18" t="str">
        <f>IF(ISBLANK(Nomen.complète!J3200),"-",Nomen.complète!J3200)</f>
        <v>Trans</v>
      </c>
    </row>
    <row r="3201" spans="1:3">
      <c r="A3201" s="17">
        <f>IF(ISBLANK(Nomen.complète!H3201),"",Nomen.complète!H3201)</f>
        <v>2973</v>
      </c>
      <c r="B3201" s="130">
        <f>IF(ISBLANK(Nomen.complète!I3201),"",Nomen.complète!I3201)</f>
        <v>10882</v>
      </c>
      <c r="C3201" s="18" t="str">
        <f>IF(ISBLANK(Nomen.complète!J3201),"-",Nomen.complète!J3201)</f>
        <v>Trasadingen</v>
      </c>
    </row>
    <row r="3202" spans="1:3">
      <c r="A3202" s="17" t="str">
        <f>IF(ISBLANK(Nomen.complète!H3202),"",Nomen.complète!H3202)</f>
        <v/>
      </c>
      <c r="B3202" s="130">
        <f>IF(ISBLANK(Nomen.complète!I3202),"",Nomen.complète!I3202)</f>
        <v>10883</v>
      </c>
      <c r="C3202" s="18" t="str">
        <f>IF(ISBLANK(Nomen.complète!J3202),"-",Nomen.complète!J3202)</f>
        <v>Travers</v>
      </c>
    </row>
    <row r="3203" spans="1:3">
      <c r="A3203" s="17">
        <f>IF(ISBLANK(Nomen.complète!H3203),"",Nomen.complète!H3203)</f>
        <v>500</v>
      </c>
      <c r="B3203" s="130">
        <f>IF(ISBLANK(Nomen.complète!I3203),"",Nomen.complète!I3203)</f>
        <v>15109</v>
      </c>
      <c r="C3203" s="18" t="str">
        <f>IF(ISBLANK(Nomen.complète!J3203),"-",Nomen.complète!J3203)</f>
        <v>Treiten</v>
      </c>
    </row>
    <row r="3204" spans="1:3">
      <c r="A3204" s="17" t="str">
        <f>IF(ISBLANK(Nomen.complète!H3204),"",Nomen.complète!H3204)</f>
        <v/>
      </c>
      <c r="B3204" s="130">
        <f>IF(ISBLANK(Nomen.complète!I3204),"",Nomen.complète!I3204)</f>
        <v>10885</v>
      </c>
      <c r="C3204" s="18" t="str">
        <f>IF(ISBLANK(Nomen.complète!J3204),"-",Nomen.complète!J3204)</f>
        <v>Tremona</v>
      </c>
    </row>
    <row r="3205" spans="1:3">
      <c r="A3205" s="17">
        <f>IF(ISBLANK(Nomen.complète!H3205),"",Nomen.complète!H3205)</f>
        <v>5239</v>
      </c>
      <c r="B3205" s="130">
        <f>IF(ISBLANK(Nomen.complète!I3205),"",Nomen.complète!I3205)</f>
        <v>16611</v>
      </c>
      <c r="C3205" s="18" t="str">
        <f>IF(ISBLANK(Nomen.complète!J3205),"-",Nomen.complète!J3205)</f>
        <v>Tresa</v>
      </c>
    </row>
    <row r="3206" spans="1:3">
      <c r="A3206" s="17">
        <f>IF(ISBLANK(Nomen.complète!H3206),"",Nomen.complète!H3206)</f>
        <v>5827</v>
      </c>
      <c r="B3206" s="130">
        <f>IF(ISBLANK(Nomen.complète!I3206),"",Nomen.complète!I3206)</f>
        <v>14877</v>
      </c>
      <c r="C3206" s="18" t="str">
        <f>IF(ISBLANK(Nomen.complète!J3206),"-",Nomen.complète!J3206)</f>
        <v>Trey</v>
      </c>
    </row>
    <row r="3207" spans="1:3">
      <c r="A3207" s="17">
        <f>IF(ISBLANK(Nomen.complète!H3207),"",Nomen.complète!H3207)</f>
        <v>5931</v>
      </c>
      <c r="B3207" s="130">
        <f>IF(ISBLANK(Nomen.complète!I3207),"",Nomen.complète!I3207)</f>
        <v>14878</v>
      </c>
      <c r="C3207" s="18" t="str">
        <f>IF(ISBLANK(Nomen.complète!J3207),"-",Nomen.complète!J3207)</f>
        <v>Treycovagnes</v>
      </c>
    </row>
    <row r="3208" spans="1:3">
      <c r="A3208" s="17">
        <f>IF(ISBLANK(Nomen.complète!H3208),"",Nomen.complète!H3208)</f>
        <v>5828</v>
      </c>
      <c r="B3208" s="130">
        <f>IF(ISBLANK(Nomen.complète!I3208),"",Nomen.complète!I3208)</f>
        <v>14881</v>
      </c>
      <c r="C3208" s="18" t="str">
        <f>IF(ISBLANK(Nomen.complète!J3208),"-",Nomen.complète!J3208)</f>
        <v>Treytorrens (Payerne)</v>
      </c>
    </row>
    <row r="3209" spans="1:3">
      <c r="A3209" s="17">
        <f>IF(ISBLANK(Nomen.complète!H3209),"",Nomen.complète!H3209)</f>
        <v>2226</v>
      </c>
      <c r="B3209" s="130">
        <f>IF(ISBLANK(Nomen.complète!I3209),"",Nomen.complète!I3209)</f>
        <v>10889</v>
      </c>
      <c r="C3209" s="18" t="str">
        <f>IF(ISBLANK(Nomen.complète!J3209),"-",Nomen.complète!J3209)</f>
        <v>Treyvaux</v>
      </c>
    </row>
    <row r="3210" spans="1:3">
      <c r="A3210" s="17" t="str">
        <f>IF(ISBLANK(Nomen.complète!H3210),"",Nomen.complète!H3210)</f>
        <v/>
      </c>
      <c r="B3210" s="130">
        <f>IF(ISBLANK(Nomen.complète!I3210),"",Nomen.complète!I3210)</f>
        <v>11201</v>
      </c>
      <c r="C3210" s="18" t="str">
        <f>IF(ISBLANK(Nomen.complète!J3210),"-",Nomen.complète!J3210)</f>
        <v>Triboltingen</v>
      </c>
    </row>
    <row r="3211" spans="1:3">
      <c r="A3211" s="17">
        <f>IF(ISBLANK(Nomen.complète!H3211),"",Nomen.complète!H3211)</f>
        <v>1104</v>
      </c>
      <c r="B3211" s="130">
        <f>IF(ISBLANK(Nomen.complète!I3211),"",Nomen.complète!I3211)</f>
        <v>15599</v>
      </c>
      <c r="C3211" s="18" t="str">
        <f>IF(ISBLANK(Nomen.complète!J3211),"-",Nomen.complète!J3211)</f>
        <v>Triengen</v>
      </c>
    </row>
    <row r="3212" spans="1:3">
      <c r="A3212" s="17">
        <f>IF(ISBLANK(Nomen.complète!H3212),"",Nomen.complète!H3212)</f>
        <v>6142</v>
      </c>
      <c r="B3212" s="130">
        <f>IF(ISBLANK(Nomen.complète!I3212),"",Nomen.complète!I3212)</f>
        <v>10891</v>
      </c>
      <c r="C3212" s="18" t="str">
        <f>IF(ISBLANK(Nomen.complète!J3212),"-",Nomen.complète!J3212)</f>
        <v>Trient</v>
      </c>
    </row>
    <row r="3213" spans="1:3">
      <c r="A3213" s="17">
        <f>IF(ISBLANK(Nomen.complète!H3213),"",Nomen.complète!H3213)</f>
        <v>2500</v>
      </c>
      <c r="B3213" s="130">
        <f>IF(ISBLANK(Nomen.complète!I3213),"",Nomen.complète!I3213)</f>
        <v>10894</v>
      </c>
      <c r="C3213" s="18" t="str">
        <f>IF(ISBLANK(Nomen.complète!J3213),"-",Nomen.complète!J3213)</f>
        <v>Trimbach</v>
      </c>
    </row>
    <row r="3214" spans="1:3">
      <c r="A3214" s="17">
        <f>IF(ISBLANK(Nomen.complète!H3214),"",Nomen.complète!H3214)</f>
        <v>3945</v>
      </c>
      <c r="B3214" s="130">
        <f>IF(ISBLANK(Nomen.complète!I3214),"",Nomen.complète!I3214)</f>
        <v>16046</v>
      </c>
      <c r="C3214" s="18" t="str">
        <f>IF(ISBLANK(Nomen.complète!J3214),"-",Nomen.complète!J3214)</f>
        <v>Trimmis</v>
      </c>
    </row>
    <row r="3215" spans="1:3">
      <c r="A3215" s="17" t="str">
        <f>IF(ISBLANK(Nomen.complète!H3215),"",Nomen.complète!H3215)</f>
        <v/>
      </c>
      <c r="B3215" s="130">
        <f>IF(ISBLANK(Nomen.complète!I3215),"",Nomen.complète!I3215)</f>
        <v>13755</v>
      </c>
      <c r="C3215" s="18" t="str">
        <f>IF(ISBLANK(Nomen.complète!J3215),"-",Nomen.complète!J3215)</f>
        <v>Trimstein</v>
      </c>
    </row>
    <row r="3216" spans="1:3">
      <c r="A3216" s="17">
        <f>IF(ISBLANK(Nomen.complète!H3216),"",Nomen.complète!H3216)</f>
        <v>3734</v>
      </c>
      <c r="B3216" s="130">
        <f>IF(ISBLANK(Nomen.complète!I3216),"",Nomen.complète!I3216)</f>
        <v>15999</v>
      </c>
      <c r="C3216" s="18" t="str">
        <f>IF(ISBLANK(Nomen.complète!J3216),"-",Nomen.complète!J3216)</f>
        <v>Trin</v>
      </c>
    </row>
    <row r="3217" spans="1:3">
      <c r="A3217" s="17" t="str">
        <f>IF(ISBLANK(Nomen.complète!H3217),"",Nomen.complète!H3217)</f>
        <v/>
      </c>
      <c r="B3217" s="130">
        <f>IF(ISBLANK(Nomen.complète!I3217),"",Nomen.complète!I3217)</f>
        <v>16479</v>
      </c>
      <c r="C3217" s="18" t="str">
        <f>IF(ISBLANK(Nomen.complète!J3217),"-",Nomen.complète!J3217)</f>
        <v>Trins</v>
      </c>
    </row>
    <row r="3218" spans="1:3">
      <c r="A3218" s="17">
        <f>IF(ISBLANK(Nomen.complète!H3218),"",Nomen.complète!H3218)</f>
        <v>3025</v>
      </c>
      <c r="B3218" s="130">
        <f>IF(ISBLANK(Nomen.complète!I3218),"",Nomen.complète!I3218)</f>
        <v>10895</v>
      </c>
      <c r="C3218" s="18" t="str">
        <f>IF(ISBLANK(Nomen.complète!J3218),"-",Nomen.complète!J3218)</f>
        <v>Trogen</v>
      </c>
    </row>
    <row r="3219" spans="1:3">
      <c r="A3219" s="17">
        <f>IF(ISBLANK(Nomen.complète!H3219),"",Nomen.complète!H3219)</f>
        <v>6641</v>
      </c>
      <c r="B3219" s="130">
        <f>IF(ISBLANK(Nomen.complète!I3219),"",Nomen.complète!I3219)</f>
        <v>10896</v>
      </c>
      <c r="C3219" s="18" t="str">
        <f>IF(ISBLANK(Nomen.complète!J3219),"-",Nomen.complète!J3219)</f>
        <v>Troinex</v>
      </c>
    </row>
    <row r="3220" spans="1:3">
      <c r="A3220" s="17">
        <f>IF(ISBLANK(Nomen.complète!H3220),"",Nomen.complète!H3220)</f>
        <v>6156</v>
      </c>
      <c r="B3220" s="130">
        <f>IF(ISBLANK(Nomen.complète!I3220),"",Nomen.complète!I3220)</f>
        <v>10897</v>
      </c>
      <c r="C3220" s="18" t="str">
        <f>IF(ISBLANK(Nomen.complète!J3220),"-",Nomen.complète!J3220)</f>
        <v>Troistorrents</v>
      </c>
    </row>
    <row r="3221" spans="1:3">
      <c r="A3221" s="17">
        <f>IF(ISBLANK(Nomen.complète!H3221),"",Nomen.complète!H3221)</f>
        <v>908</v>
      </c>
      <c r="B3221" s="130">
        <f>IF(ISBLANK(Nomen.complète!I3221),"",Nomen.complète!I3221)</f>
        <v>15318</v>
      </c>
      <c r="C3221" s="18" t="str">
        <f>IF(ISBLANK(Nomen.complète!J3221),"-",Nomen.complète!J3221)</f>
        <v>Trub</v>
      </c>
    </row>
    <row r="3222" spans="1:3">
      <c r="A3222" s="17">
        <f>IF(ISBLANK(Nomen.complète!H3222),"",Nomen.complète!H3222)</f>
        <v>909</v>
      </c>
      <c r="B3222" s="130">
        <f>IF(ISBLANK(Nomen.complète!I3222),"",Nomen.complète!I3222)</f>
        <v>15319</v>
      </c>
      <c r="C3222" s="18" t="str">
        <f>IF(ISBLANK(Nomen.complète!J3222),"-",Nomen.complète!J3222)</f>
        <v>Trubschachen</v>
      </c>
    </row>
    <row r="3223" spans="1:3">
      <c r="A3223" s="17">
        <f>IF(ISBLANK(Nomen.complète!H3223),"",Nomen.complète!H3223)</f>
        <v>3987</v>
      </c>
      <c r="B3223" s="130">
        <f>IF(ISBLANK(Nomen.complète!I3223),"",Nomen.complète!I3223)</f>
        <v>16056</v>
      </c>
      <c r="C3223" s="18" t="str">
        <f>IF(ISBLANK(Nomen.complète!J3223),"-",Nomen.complète!J3223)</f>
        <v>Trun</v>
      </c>
    </row>
    <row r="3224" spans="1:3">
      <c r="A3224" s="17" t="str">
        <f>IF(ISBLANK(Nomen.complète!H3224),"",Nomen.complète!H3224)</f>
        <v/>
      </c>
      <c r="B3224" s="130">
        <f>IF(ISBLANK(Nomen.complète!I3224),"",Nomen.complète!I3224)</f>
        <v>16478</v>
      </c>
      <c r="C3224" s="18" t="str">
        <f>IF(ISBLANK(Nomen.complète!J3224),"-",Nomen.complète!J3224)</f>
        <v>Truns</v>
      </c>
    </row>
    <row r="3225" spans="1:3">
      <c r="A3225" s="17">
        <f>IF(ISBLANK(Nomen.complète!H3225),"",Nomen.complète!H3225)</f>
        <v>41</v>
      </c>
      <c r="B3225" s="130">
        <f>IF(ISBLANK(Nomen.complète!I3225),"",Nomen.complète!I3225)</f>
        <v>10899</v>
      </c>
      <c r="C3225" s="18" t="str">
        <f>IF(ISBLANK(Nomen.complète!J3225),"-",Nomen.complète!J3225)</f>
        <v>Truttikon</v>
      </c>
    </row>
    <row r="3226" spans="1:3">
      <c r="A3226" s="17">
        <f>IF(ISBLANK(Nomen.complète!H3226),"",Nomen.complète!H3226)</f>
        <v>5730</v>
      </c>
      <c r="B3226" s="130">
        <f>IF(ISBLANK(Nomen.complète!I3226),"",Nomen.complète!I3226)</f>
        <v>14879</v>
      </c>
      <c r="C3226" s="18" t="str">
        <f>IF(ISBLANK(Nomen.complète!J3226),"-",Nomen.complète!J3226)</f>
        <v>Trélex</v>
      </c>
    </row>
    <row r="3227" spans="1:3">
      <c r="A3227" s="17">
        <f>IF(ISBLANK(Nomen.complète!H3227),"",Nomen.complète!H3227)</f>
        <v>40</v>
      </c>
      <c r="B3227" s="130">
        <f>IF(ISBLANK(Nomen.complète!I3227),"",Nomen.complète!I3227)</f>
        <v>10898</v>
      </c>
      <c r="C3227" s="18" t="str">
        <f>IF(ISBLANK(Nomen.complète!J3227),"-",Nomen.complète!J3227)</f>
        <v>Trüllikon</v>
      </c>
    </row>
    <row r="3228" spans="1:3">
      <c r="A3228" s="17">
        <f>IF(ISBLANK(Nomen.complète!H3228),"",Nomen.complète!H3228)</f>
        <v>3669</v>
      </c>
      <c r="B3228" s="130">
        <f>IF(ISBLANK(Nomen.complète!I3228),"",Nomen.complète!I3228)</f>
        <v>15982</v>
      </c>
      <c r="C3228" s="18" t="str">
        <f>IF(ISBLANK(Nomen.complète!J3228),"-",Nomen.complète!J3228)</f>
        <v>Tschappina</v>
      </c>
    </row>
    <row r="3229" spans="1:3">
      <c r="A3229" s="17" t="str">
        <f>IF(ISBLANK(Nomen.complète!H3229),"",Nomen.complète!H3229)</f>
        <v/>
      </c>
      <c r="B3229" s="130">
        <f>IF(ISBLANK(Nomen.complète!I3229),"",Nomen.complète!I3229)</f>
        <v>10900</v>
      </c>
      <c r="C3229" s="18" t="str">
        <f>IF(ISBLANK(Nomen.complète!J3229),"-",Nomen.complète!J3229)</f>
        <v>Tscheppach</v>
      </c>
    </row>
    <row r="3230" spans="1:3">
      <c r="A3230" s="17" t="str">
        <f>IF(ISBLANK(Nomen.complète!H3230),"",Nomen.complète!H3230)</f>
        <v/>
      </c>
      <c r="B3230" s="130">
        <f>IF(ISBLANK(Nomen.complète!I3230),"",Nomen.complète!I3230)</f>
        <v>10810</v>
      </c>
      <c r="C3230" s="18" t="str">
        <f>IF(ISBLANK(Nomen.complète!J3230),"-",Nomen.complète!J3230)</f>
        <v>Tschiertschen</v>
      </c>
    </row>
    <row r="3231" spans="1:3">
      <c r="A3231" s="17" t="str">
        <f>IF(ISBLANK(Nomen.complète!H3231),"",Nomen.complète!H3231)</f>
        <v/>
      </c>
      <c r="B3231" s="130">
        <f>IF(ISBLANK(Nomen.complète!I3231),"",Nomen.complète!I3231)</f>
        <v>14956</v>
      </c>
      <c r="C3231" s="18" t="str">
        <f>IF(ISBLANK(Nomen.complète!J3231),"-",Nomen.complète!J3231)</f>
        <v>Tschiertschen-Praden</v>
      </c>
    </row>
    <row r="3232" spans="1:3">
      <c r="A3232" s="17" t="str">
        <f>IF(ISBLANK(Nomen.complète!H3232),"",Nomen.complète!H3232)</f>
        <v/>
      </c>
      <c r="B3232" s="130">
        <f>IF(ISBLANK(Nomen.complète!I3232),"",Nomen.complète!I3232)</f>
        <v>11325</v>
      </c>
      <c r="C3232" s="18" t="str">
        <f>IF(ISBLANK(Nomen.complète!J3232),"-",Nomen.complète!J3232)</f>
        <v>Tschierv</v>
      </c>
    </row>
    <row r="3233" spans="1:3">
      <c r="A3233" s="17" t="str">
        <f>IF(ISBLANK(Nomen.complète!H3233),"",Nomen.complète!H3233)</f>
        <v/>
      </c>
      <c r="B3233" s="130">
        <f>IF(ISBLANK(Nomen.complète!I3233),"",Nomen.complète!I3233)</f>
        <v>10141</v>
      </c>
      <c r="C3233" s="18" t="str">
        <f>IF(ISBLANK(Nomen.complète!J3233),"-",Nomen.complète!J3233)</f>
        <v>Tschlin</v>
      </c>
    </row>
    <row r="3234" spans="1:3">
      <c r="A3234" s="17">
        <f>IF(ISBLANK(Nomen.complète!H3234),"",Nomen.complète!H3234)</f>
        <v>501</v>
      </c>
      <c r="B3234" s="130">
        <f>IF(ISBLANK(Nomen.complète!I3234),"",Nomen.complète!I3234)</f>
        <v>15110</v>
      </c>
      <c r="C3234" s="18" t="str">
        <f>IF(ISBLANK(Nomen.complète!J3234),"-",Nomen.complète!J3234)</f>
        <v>Tschugg</v>
      </c>
    </row>
    <row r="3235" spans="1:3">
      <c r="A3235" s="17">
        <f>IF(ISBLANK(Nomen.complète!H3235),"",Nomen.complète!H3235)</f>
        <v>1347</v>
      </c>
      <c r="B3235" s="130">
        <f>IF(ISBLANK(Nomen.complète!I3235),"",Nomen.complète!I3235)</f>
        <v>10859</v>
      </c>
      <c r="C3235" s="18" t="str">
        <f>IF(ISBLANK(Nomen.complète!J3235),"-",Nomen.complète!J3235)</f>
        <v>Tuggen</v>
      </c>
    </row>
    <row r="3236" spans="1:3">
      <c r="A3236" s="17">
        <f>IF(ISBLANK(Nomen.complète!H3236),"",Nomen.complète!H3236)</f>
        <v>3986</v>
      </c>
      <c r="B3236" s="130">
        <f>IF(ISBLANK(Nomen.complète!I3236),"",Nomen.complète!I3236)</f>
        <v>16042</v>
      </c>
      <c r="C3236" s="18" t="str">
        <f>IF(ISBLANK(Nomen.complète!J3236),"-",Nomen.complète!J3236)</f>
        <v>Tujetsch</v>
      </c>
    </row>
    <row r="3237" spans="1:3">
      <c r="A3237" s="17" t="str">
        <f>IF(ISBLANK(Nomen.complète!H3237),"",Nomen.complète!H3237)</f>
        <v/>
      </c>
      <c r="B3237" s="130">
        <f>IF(ISBLANK(Nomen.complète!I3237),"",Nomen.complète!I3237)</f>
        <v>10187</v>
      </c>
      <c r="C3237" s="18" t="str">
        <f>IF(ISBLANK(Nomen.complète!J3237),"-",Nomen.complète!J3237)</f>
        <v>Tumegl/Tomils</v>
      </c>
    </row>
    <row r="3238" spans="1:3">
      <c r="A3238" s="17">
        <f>IF(ISBLANK(Nomen.complète!H3238),"",Nomen.complète!H3238)</f>
        <v>228</v>
      </c>
      <c r="B3238" s="130">
        <f>IF(ISBLANK(Nomen.complète!I3238),"",Nomen.complète!I3238)</f>
        <v>10857</v>
      </c>
      <c r="C3238" s="18" t="str">
        <f>IF(ISBLANK(Nomen.complète!J3238),"-",Nomen.complète!J3238)</f>
        <v>Turbenthal</v>
      </c>
    </row>
    <row r="3239" spans="1:3">
      <c r="A3239" s="17" t="str">
        <f>IF(ISBLANK(Nomen.complète!H3239),"",Nomen.complète!H3239)</f>
        <v/>
      </c>
      <c r="B3239" s="130">
        <f>IF(ISBLANK(Nomen.complète!I3239),"",Nomen.complète!I3239)</f>
        <v>10886</v>
      </c>
      <c r="C3239" s="18" t="str">
        <f>IF(ISBLANK(Nomen.complète!J3239),"-",Nomen.complète!J3239)</f>
        <v>Turgi</v>
      </c>
    </row>
    <row r="3240" spans="1:3">
      <c r="A3240" s="17" t="str">
        <f>IF(ISBLANK(Nomen.complète!H3240),"",Nomen.complète!H3240)</f>
        <v/>
      </c>
      <c r="B3240" s="130">
        <f>IF(ISBLANK(Nomen.complète!I3240),"",Nomen.complète!I3240)</f>
        <v>10846</v>
      </c>
      <c r="C3240" s="18" t="str">
        <f>IF(ISBLANK(Nomen.complète!J3240),"-",Nomen.complète!J3240)</f>
        <v>Turtmann</v>
      </c>
    </row>
    <row r="3241" spans="1:3">
      <c r="A3241" s="17">
        <f>IF(ISBLANK(Nomen.complète!H3241),"",Nomen.complète!H3241)</f>
        <v>6119</v>
      </c>
      <c r="B3241" s="130">
        <f>IF(ISBLANK(Nomen.complète!I3241),"",Nomen.complète!I3241)</f>
        <v>15619</v>
      </c>
      <c r="C3241" s="18" t="str">
        <f>IF(ISBLANK(Nomen.complète!J3241),"-",Nomen.complète!J3241)</f>
        <v>Turtmann-Unterems</v>
      </c>
    </row>
    <row r="3242" spans="1:3">
      <c r="A3242" s="17" t="str">
        <f>IF(ISBLANK(Nomen.complète!H3242),"",Nomen.complète!H3242)</f>
        <v/>
      </c>
      <c r="B3242" s="130">
        <f>IF(ISBLANK(Nomen.complète!I3242),"",Nomen.complète!I3242)</f>
        <v>11263</v>
      </c>
      <c r="C3242" s="18" t="str">
        <f>IF(ISBLANK(Nomen.complète!J3242),"-",Nomen.complète!J3242)</f>
        <v>Tuttwil</v>
      </c>
    </row>
    <row r="3243" spans="1:3">
      <c r="A3243" s="17" t="str">
        <f>IF(ISBLANK(Nomen.complète!H3243),"",Nomen.complète!H3243)</f>
        <v/>
      </c>
      <c r="B3243" s="130">
        <f>IF(ISBLANK(Nomen.complète!I3243),"",Nomen.complète!I3243)</f>
        <v>10643</v>
      </c>
      <c r="C3243" s="18" t="str">
        <f>IF(ISBLANK(Nomen.complète!J3243),"-",Nomen.complète!J3243)</f>
        <v>Twann</v>
      </c>
    </row>
    <row r="3244" spans="1:3">
      <c r="A3244" s="17">
        <f>IF(ISBLANK(Nomen.complète!H3244),"",Nomen.complète!H3244)</f>
        <v>756</v>
      </c>
      <c r="B3244" s="130">
        <f>IF(ISBLANK(Nomen.complète!I3244),"",Nomen.complète!I3244)</f>
        <v>14978</v>
      </c>
      <c r="C3244" s="18" t="str">
        <f>IF(ISBLANK(Nomen.complète!J3244),"-",Nomen.complète!J3244)</f>
        <v>Twann-Tüscherz</v>
      </c>
    </row>
    <row r="3245" spans="1:3">
      <c r="A3245" s="17">
        <f>IF(ISBLANK(Nomen.complète!H3245),"",Nomen.complète!H3245)</f>
        <v>4077</v>
      </c>
      <c r="B3245" s="130">
        <f>IF(ISBLANK(Nomen.complète!I3245),"",Nomen.complète!I3245)</f>
        <v>10550</v>
      </c>
      <c r="C3245" s="18" t="str">
        <f>IF(ISBLANK(Nomen.complète!J3245),"-",Nomen.complète!J3245)</f>
        <v>Tägerig</v>
      </c>
    </row>
    <row r="3246" spans="1:3">
      <c r="A3246" s="17" t="str">
        <f>IF(ISBLANK(Nomen.complète!H3246),"",Nomen.complète!H3246)</f>
        <v/>
      </c>
      <c r="B3246" s="130">
        <f>IF(ISBLANK(Nomen.complète!I3246),"",Nomen.complète!I3246)</f>
        <v>10551</v>
      </c>
      <c r="C3246" s="18" t="str">
        <f>IF(ISBLANK(Nomen.complète!J3246),"-",Nomen.complète!J3246)</f>
        <v>Tägerschen</v>
      </c>
    </row>
    <row r="3247" spans="1:3">
      <c r="A3247" s="17" t="str">
        <f>IF(ISBLANK(Nomen.complète!H3247),"",Nomen.complète!H3247)</f>
        <v/>
      </c>
      <c r="B3247" s="130">
        <f>IF(ISBLANK(Nomen.complète!I3247),"",Nomen.complète!I3247)</f>
        <v>10722</v>
      </c>
      <c r="C3247" s="18" t="str">
        <f>IF(ISBLANK(Nomen.complète!J3247),"-",Nomen.complète!J3247)</f>
        <v>Tägertschi</v>
      </c>
    </row>
    <row r="3248" spans="1:3">
      <c r="A3248" s="17">
        <f>IF(ISBLANK(Nomen.complète!H3248),"",Nomen.complète!H3248)</f>
        <v>4696</v>
      </c>
      <c r="B3248" s="130">
        <f>IF(ISBLANK(Nomen.complète!I3248),"",Nomen.complète!I3248)</f>
        <v>15394</v>
      </c>
      <c r="C3248" s="18" t="str">
        <f>IF(ISBLANK(Nomen.complète!J3248),"-",Nomen.complète!J3248)</f>
        <v>Tägerwilen</v>
      </c>
    </row>
    <row r="3249" spans="1:3">
      <c r="A3249" s="17">
        <f>IF(ISBLANK(Nomen.complète!H3249),"",Nomen.complète!H3249)</f>
        <v>6295</v>
      </c>
      <c r="B3249" s="130">
        <f>IF(ISBLANK(Nomen.complète!I3249),"",Nomen.complète!I3249)</f>
        <v>10555</v>
      </c>
      <c r="C3249" s="18" t="str">
        <f>IF(ISBLANK(Nomen.complète!J3249),"-",Nomen.complète!J3249)</f>
        <v>Täsch</v>
      </c>
    </row>
    <row r="3250" spans="1:3">
      <c r="A3250" s="17">
        <f>IF(ISBLANK(Nomen.complète!H3250),"",Nomen.complète!H3250)</f>
        <v>751</v>
      </c>
      <c r="B3250" s="130">
        <f>IF(ISBLANK(Nomen.complète!I3250),"",Nomen.complète!I3250)</f>
        <v>15257</v>
      </c>
      <c r="C3250" s="18" t="str">
        <f>IF(ISBLANK(Nomen.complète!J3250),"-",Nomen.complète!J3250)</f>
        <v>Täuffelen</v>
      </c>
    </row>
    <row r="3251" spans="1:3">
      <c r="A3251" s="17">
        <f>IF(ISBLANK(Nomen.complète!H3251),"",Nomen.complète!H3251)</f>
        <v>5571</v>
      </c>
      <c r="B3251" s="130">
        <f>IF(ISBLANK(Nomen.complète!I3251),"",Nomen.complète!I3251)</f>
        <v>15492</v>
      </c>
      <c r="C3251" s="18" t="str">
        <f>IF(ISBLANK(Nomen.complète!J3251),"-",Nomen.complète!J3251)</f>
        <v>Tévenon</v>
      </c>
    </row>
    <row r="3252" spans="1:3">
      <c r="A3252" s="17">
        <f>IF(ISBLANK(Nomen.complète!H3252),"",Nomen.complète!H3252)</f>
        <v>6296</v>
      </c>
      <c r="B3252" s="130">
        <f>IF(ISBLANK(Nomen.complète!I3252),"",Nomen.complète!I3252)</f>
        <v>10877</v>
      </c>
      <c r="C3252" s="18" t="str">
        <f>IF(ISBLANK(Nomen.complète!J3252),"-",Nomen.complète!J3252)</f>
        <v>Törbel</v>
      </c>
    </row>
    <row r="3253" spans="1:3">
      <c r="A3253" s="17" t="str">
        <f>IF(ISBLANK(Nomen.complète!H3253),"",Nomen.complète!H3253)</f>
        <v/>
      </c>
      <c r="B3253" s="130">
        <f>IF(ISBLANK(Nomen.complète!I3253),"",Nomen.complète!I3253)</f>
        <v>16414</v>
      </c>
      <c r="C3253" s="18" t="str">
        <f>IF(ISBLANK(Nomen.complète!J3253),"-",Nomen.complète!J3253)</f>
        <v>Töss</v>
      </c>
    </row>
    <row r="3254" spans="1:3">
      <c r="A3254" s="17">
        <f>IF(ISBLANK(Nomen.complète!H3254),"",Nomen.complète!H3254)</f>
        <v>3218</v>
      </c>
      <c r="B3254" s="130">
        <f>IF(ISBLANK(Nomen.complète!I3254),"",Nomen.complète!I3254)</f>
        <v>14389</v>
      </c>
      <c r="C3254" s="18" t="str">
        <f>IF(ISBLANK(Nomen.complète!J3254),"-",Nomen.complète!J3254)</f>
        <v>Tübach</v>
      </c>
    </row>
    <row r="3255" spans="1:3">
      <c r="A3255" s="17" t="str">
        <f>IF(ISBLANK(Nomen.complète!H3255),"",Nomen.complète!H3255)</f>
        <v/>
      </c>
      <c r="B3255" s="130">
        <f>IF(ISBLANK(Nomen.complète!I3255),"",Nomen.complète!I3255)</f>
        <v>10644</v>
      </c>
      <c r="C3255" s="18" t="str">
        <f>IF(ISBLANK(Nomen.complète!J3255),"-",Nomen.complète!J3255)</f>
        <v>Tüscherz-Alfermée</v>
      </c>
    </row>
    <row r="3256" spans="1:3">
      <c r="A3256" s="17">
        <f>IF(ISBLANK(Nomen.complète!H3256),"",Nomen.complète!H3256)</f>
        <v>1067</v>
      </c>
      <c r="B3256" s="130">
        <f>IF(ISBLANK(Nomen.complète!I3256),"",Nomen.complète!I3256)</f>
        <v>15530</v>
      </c>
      <c r="C3256" s="18" t="str">
        <f>IF(ISBLANK(Nomen.complète!J3256),"-",Nomen.complète!J3256)</f>
        <v>Udligenswil</v>
      </c>
    </row>
    <row r="3257" spans="1:3">
      <c r="A3257" s="17">
        <f>IF(ISBLANK(Nomen.complète!H3257),"",Nomen.complète!H3257)</f>
        <v>2308</v>
      </c>
      <c r="B3257" s="130">
        <f>IF(ISBLANK(Nomen.complète!I3257),"",Nomen.complète!I3257)</f>
        <v>10848</v>
      </c>
      <c r="C3257" s="18" t="str">
        <f>IF(ISBLANK(Nomen.complète!J3257),"-",Nomen.complète!J3257)</f>
        <v>Ueberstorf</v>
      </c>
    </row>
    <row r="3258" spans="1:3">
      <c r="A3258" s="17">
        <f>IF(ISBLANK(Nomen.complète!H3258),"",Nomen.complète!H3258)</f>
        <v>943</v>
      </c>
      <c r="B3258" s="130">
        <f>IF(ISBLANK(Nomen.complète!I3258),"",Nomen.complète!I3258)</f>
        <v>15340</v>
      </c>
      <c r="C3258" s="18" t="str">
        <f>IF(ISBLANK(Nomen.complète!J3258),"-",Nomen.complète!J3258)</f>
        <v>Uebeschi</v>
      </c>
    </row>
    <row r="3259" spans="1:3">
      <c r="A3259" s="17" t="str">
        <f>IF(ISBLANK(Nomen.complète!H3259),"",Nomen.complète!H3259)</f>
        <v/>
      </c>
      <c r="B3259" s="130">
        <f>IF(ISBLANK(Nomen.complète!I3259),"",Nomen.complète!I3259)</f>
        <v>10849</v>
      </c>
      <c r="C3259" s="18" t="str">
        <f>IF(ISBLANK(Nomen.complète!J3259),"-",Nomen.complète!J3259)</f>
        <v>Ueken</v>
      </c>
    </row>
    <row r="3260" spans="1:3">
      <c r="A3260" s="17">
        <f>IF(ISBLANK(Nomen.complète!H3260),"",Nomen.complète!H3260)</f>
        <v>4286</v>
      </c>
      <c r="B3260" s="130">
        <f>IF(ISBLANK(Nomen.complète!I3260),"",Nomen.complète!I3260)</f>
        <v>10850</v>
      </c>
      <c r="C3260" s="18" t="str">
        <f>IF(ISBLANK(Nomen.complète!J3260),"-",Nomen.complète!J3260)</f>
        <v>Uerkheim</v>
      </c>
    </row>
    <row r="3261" spans="1:3">
      <c r="A3261" s="17" t="str">
        <f>IF(ISBLANK(Nomen.complète!H3261),"",Nomen.complète!H3261)</f>
        <v/>
      </c>
      <c r="B3261" s="130">
        <f>IF(ISBLANK(Nomen.complète!I3261),"",Nomen.complète!I3261)</f>
        <v>10851</v>
      </c>
      <c r="C3261" s="18" t="str">
        <f>IF(ISBLANK(Nomen.complète!J3261),"-",Nomen.complète!J3261)</f>
        <v>Uerschhausen</v>
      </c>
    </row>
    <row r="3262" spans="1:3">
      <c r="A3262" s="17" t="str">
        <f>IF(ISBLANK(Nomen.complète!H3262),"",Nomen.complète!H3262)</f>
        <v/>
      </c>
      <c r="B3262" s="130">
        <f>IF(ISBLANK(Nomen.complète!I3262),"",Nomen.complète!I3262)</f>
        <v>10852</v>
      </c>
      <c r="C3262" s="18" t="str">
        <f>IF(ISBLANK(Nomen.complète!J3262),"-",Nomen.complète!J3262)</f>
        <v>Uesslingen</v>
      </c>
    </row>
    <row r="3263" spans="1:3">
      <c r="A3263" s="17">
        <f>IF(ISBLANK(Nomen.complète!H3263),"",Nomen.complète!H3263)</f>
        <v>4616</v>
      </c>
      <c r="B3263" s="130">
        <f>IF(ISBLANK(Nomen.complète!I3263),"",Nomen.complète!I3263)</f>
        <v>15431</v>
      </c>
      <c r="C3263" s="18" t="str">
        <f>IF(ISBLANK(Nomen.complète!J3263),"-",Nomen.complète!J3263)</f>
        <v>Uesslingen-Buch</v>
      </c>
    </row>
    <row r="3264" spans="1:3">
      <c r="A3264" s="17">
        <f>IF(ISBLANK(Nomen.complète!H3264),"",Nomen.complète!H3264)</f>
        <v>944</v>
      </c>
      <c r="B3264" s="130">
        <f>IF(ISBLANK(Nomen.complète!I3264),"",Nomen.complète!I3264)</f>
        <v>15341</v>
      </c>
      <c r="C3264" s="18" t="str">
        <f>IF(ISBLANK(Nomen.complète!J3264),"-",Nomen.complète!J3264)</f>
        <v>Uetendorf</v>
      </c>
    </row>
    <row r="3265" spans="1:3">
      <c r="A3265" s="17" t="str">
        <f>IF(ISBLANK(Nomen.complète!H3265),"",Nomen.complète!H3265)</f>
        <v/>
      </c>
      <c r="B3265" s="130">
        <f>IF(ISBLANK(Nomen.complète!I3265),"",Nomen.complète!I3265)</f>
        <v>11342</v>
      </c>
      <c r="C3265" s="18" t="str">
        <f>IF(ISBLANK(Nomen.complète!J3265),"-",Nomen.complète!J3265)</f>
        <v>Uetikon</v>
      </c>
    </row>
    <row r="3266" spans="1:3">
      <c r="A3266" s="17">
        <f>IF(ISBLANK(Nomen.complète!H3266),"",Nomen.complète!H3266)</f>
        <v>159</v>
      </c>
      <c r="B3266" s="130">
        <f>IF(ISBLANK(Nomen.complète!I3266),"",Nomen.complète!I3266)</f>
        <v>13259</v>
      </c>
      <c r="C3266" s="18" t="str">
        <f>IF(ISBLANK(Nomen.complète!J3266),"-",Nomen.complète!J3266)</f>
        <v>Uetikon am See</v>
      </c>
    </row>
    <row r="3267" spans="1:3">
      <c r="A3267" s="17">
        <f>IF(ISBLANK(Nomen.complète!H3267),"",Nomen.complète!H3267)</f>
        <v>4078</v>
      </c>
      <c r="B3267" s="130">
        <f>IF(ISBLANK(Nomen.complète!I3267),"",Nomen.complète!I3267)</f>
        <v>10853</v>
      </c>
      <c r="C3267" s="18" t="str">
        <f>IF(ISBLANK(Nomen.complète!J3267),"-",Nomen.complète!J3267)</f>
        <v>Uezwil</v>
      </c>
    </row>
    <row r="3268" spans="1:3">
      <c r="A3268" s="17" t="str">
        <f>IF(ISBLANK(Nomen.complète!H3268),"",Nomen.complète!H3268)</f>
        <v/>
      </c>
      <c r="B3268" s="130">
        <f>IF(ISBLANK(Nomen.complète!I3268),"",Nomen.complète!I3268)</f>
        <v>10854</v>
      </c>
      <c r="C3268" s="18" t="str">
        <f>IF(ISBLANK(Nomen.complète!J3268),"-",Nomen.complète!J3268)</f>
        <v>Uffikon</v>
      </c>
    </row>
    <row r="3269" spans="1:3">
      <c r="A3269" s="17">
        <f>IF(ISBLANK(Nomen.complète!H3269),"",Nomen.complète!H3269)</f>
        <v>1145</v>
      </c>
      <c r="B3269" s="130">
        <f>IF(ISBLANK(Nomen.complète!I3269),"",Nomen.complète!I3269)</f>
        <v>15531</v>
      </c>
      <c r="C3269" s="18" t="str">
        <f>IF(ISBLANK(Nomen.complète!J3269),"-",Nomen.complète!J3269)</f>
        <v>Ufhusen</v>
      </c>
    </row>
    <row r="3270" spans="1:3">
      <c r="A3270" s="17">
        <f>IF(ISBLANK(Nomen.complète!H3270),"",Nomen.complète!H3270)</f>
        <v>248</v>
      </c>
      <c r="B3270" s="130">
        <f>IF(ISBLANK(Nomen.complète!I3270),"",Nomen.complète!I3270)</f>
        <v>13696</v>
      </c>
      <c r="C3270" s="18" t="str">
        <f>IF(ISBLANK(Nomen.complète!J3270),"-",Nomen.complète!J3270)</f>
        <v>Uitikon</v>
      </c>
    </row>
    <row r="3271" spans="1:3">
      <c r="A3271" s="17">
        <f>IF(ISBLANK(Nomen.complète!H3271),"",Nomen.complète!H3271)</f>
        <v>2278</v>
      </c>
      <c r="B3271" s="130">
        <f>IF(ISBLANK(Nomen.complète!I3271),"",Nomen.complète!I3271)</f>
        <v>10856</v>
      </c>
      <c r="C3271" s="18" t="str">
        <f>IF(ISBLANK(Nomen.complète!J3271),"-",Nomen.complète!J3271)</f>
        <v>Ulmiz</v>
      </c>
    </row>
    <row r="3272" spans="1:3">
      <c r="A3272" s="17" t="str">
        <f>IF(ISBLANK(Nomen.complète!H3272),"",Nomen.complète!H3272)</f>
        <v/>
      </c>
      <c r="B3272" s="130">
        <f>IF(ISBLANK(Nomen.complète!I3272),"",Nomen.complète!I3272)</f>
        <v>10872</v>
      </c>
      <c r="C3272" s="18" t="str">
        <f>IF(ISBLANK(Nomen.complète!J3272),"-",Nomen.complète!J3272)</f>
        <v>Ulrichen</v>
      </c>
    </row>
    <row r="3273" spans="1:3">
      <c r="A3273" s="17" t="str">
        <f>IF(ISBLANK(Nomen.complète!H3273),"",Nomen.complète!H3273)</f>
        <v/>
      </c>
      <c r="B3273" s="130">
        <f>IF(ISBLANK(Nomen.complète!I3273),"",Nomen.complète!I3273)</f>
        <v>10858</v>
      </c>
      <c r="C3273" s="18" t="str">
        <f>IF(ISBLANK(Nomen.complète!J3273),"-",Nomen.complète!J3273)</f>
        <v>Umiken</v>
      </c>
    </row>
    <row r="3274" spans="1:3">
      <c r="A3274" s="17" t="str">
        <f>IF(ISBLANK(Nomen.complète!H3274),"",Nomen.complète!H3274)</f>
        <v/>
      </c>
      <c r="B3274" s="130">
        <f>IF(ISBLANK(Nomen.complète!I3274),"",Nomen.complète!I3274)</f>
        <v>10962</v>
      </c>
      <c r="C3274" s="18" t="str">
        <f>IF(ISBLANK(Nomen.complète!J3274),"-",Nomen.complète!J3274)</f>
        <v>Undervelier</v>
      </c>
    </row>
    <row r="3275" spans="1:3">
      <c r="A3275" s="17">
        <f>IF(ISBLANK(Nomen.complète!H3275),"",Nomen.complète!H3275)</f>
        <v>6201</v>
      </c>
      <c r="B3275" s="130">
        <f>IF(ISBLANK(Nomen.complète!I3275),"",Nomen.complète!I3275)</f>
        <v>10860</v>
      </c>
      <c r="C3275" s="18" t="str">
        <f>IF(ISBLANK(Nomen.complète!J3275),"-",Nomen.complète!J3275)</f>
        <v>Unterbäch</v>
      </c>
    </row>
    <row r="3276" spans="1:3">
      <c r="A3276" s="17" t="str">
        <f>IF(ISBLANK(Nomen.complète!H3276),"",Nomen.complète!H3276)</f>
        <v/>
      </c>
      <c r="B3276" s="130">
        <f>IF(ISBLANK(Nomen.complète!I3276),"",Nomen.complète!I3276)</f>
        <v>10861</v>
      </c>
      <c r="C3276" s="18" t="str">
        <f>IF(ISBLANK(Nomen.complète!J3276),"-",Nomen.complète!J3276)</f>
        <v>Unterbözberg</v>
      </c>
    </row>
    <row r="3277" spans="1:3">
      <c r="A3277" s="17">
        <f>IF(ISBLANK(Nomen.complète!H3277),"",Nomen.complète!H3277)</f>
        <v>3219</v>
      </c>
      <c r="B3277" s="130">
        <f>IF(ISBLANK(Nomen.complète!I3277),"",Nomen.complète!I3277)</f>
        <v>14390</v>
      </c>
      <c r="C3277" s="18" t="str">
        <f>IF(ISBLANK(Nomen.complète!J3277),"-",Nomen.complète!J3277)</f>
        <v>Untereggen</v>
      </c>
    </row>
    <row r="3278" spans="1:3">
      <c r="A3278" s="17" t="str">
        <f>IF(ISBLANK(Nomen.complète!H3278),"",Nomen.complète!H3278)</f>
        <v/>
      </c>
      <c r="B3278" s="130">
        <f>IF(ISBLANK(Nomen.complète!I3278),"",Nomen.complète!I3278)</f>
        <v>10862</v>
      </c>
      <c r="C3278" s="18" t="str">
        <f>IF(ISBLANK(Nomen.complète!J3278),"-",Nomen.complète!J3278)</f>
        <v>Unterehrendingen</v>
      </c>
    </row>
    <row r="3279" spans="1:3">
      <c r="A3279" s="17" t="str">
        <f>IF(ISBLANK(Nomen.complète!H3279),"",Nomen.complète!H3279)</f>
        <v/>
      </c>
      <c r="B3279" s="130">
        <f>IF(ISBLANK(Nomen.complète!I3279),"",Nomen.complète!I3279)</f>
        <v>16442</v>
      </c>
      <c r="C3279" s="18" t="str">
        <f>IF(ISBLANK(Nomen.complète!J3279),"-",Nomen.complète!J3279)</f>
        <v>Unterembrach</v>
      </c>
    </row>
    <row r="3280" spans="1:3">
      <c r="A3280" s="17" t="str">
        <f>IF(ISBLANK(Nomen.complète!H3280),"",Nomen.complète!H3280)</f>
        <v/>
      </c>
      <c r="B3280" s="130">
        <f>IF(ISBLANK(Nomen.complète!I3280),"",Nomen.complète!I3280)</f>
        <v>10908</v>
      </c>
      <c r="C3280" s="18" t="str">
        <f>IF(ISBLANK(Nomen.complète!J3280),"-",Nomen.complète!J3280)</f>
        <v>Unterems</v>
      </c>
    </row>
    <row r="3281" spans="1:3">
      <c r="A3281" s="17" t="str">
        <f>IF(ISBLANK(Nomen.complète!H3281),"",Nomen.complète!H3281)</f>
        <v/>
      </c>
      <c r="B3281" s="130">
        <f>IF(ISBLANK(Nomen.complète!I3281),"",Nomen.complète!I3281)</f>
        <v>10863</v>
      </c>
      <c r="C3281" s="18" t="str">
        <f>IF(ISBLANK(Nomen.complète!J3281),"-",Nomen.complète!J3281)</f>
        <v>Unterendingen</v>
      </c>
    </row>
    <row r="3282" spans="1:3">
      <c r="A3282" s="17">
        <f>IF(ISBLANK(Nomen.complète!H3282),"",Nomen.complète!H3282)</f>
        <v>249</v>
      </c>
      <c r="B3282" s="130">
        <f>IF(ISBLANK(Nomen.complète!I3282),"",Nomen.complète!I3282)</f>
        <v>13697</v>
      </c>
      <c r="C3282" s="18" t="str">
        <f>IF(ISBLANK(Nomen.complète!J3282),"-",Nomen.complète!J3282)</f>
        <v>Unterengstringen</v>
      </c>
    </row>
    <row r="3283" spans="1:3">
      <c r="A3283" s="17">
        <f>IF(ISBLANK(Nomen.complète!H3283),"",Nomen.complète!H3283)</f>
        <v>4013</v>
      </c>
      <c r="B3283" s="130">
        <f>IF(ISBLANK(Nomen.complète!I3283),"",Nomen.complète!I3283)</f>
        <v>10888</v>
      </c>
      <c r="C3283" s="18" t="str">
        <f>IF(ISBLANK(Nomen.complète!J3283),"-",Nomen.complète!J3283)</f>
        <v>Unterentfelden</v>
      </c>
    </row>
    <row r="3284" spans="1:3">
      <c r="A3284" s="17" t="str">
        <f>IF(ISBLANK(Nomen.complète!H3284),"",Nomen.complète!H3284)</f>
        <v/>
      </c>
      <c r="B3284" s="130">
        <f>IF(ISBLANK(Nomen.complète!I3284),"",Nomen.complète!I3284)</f>
        <v>16462</v>
      </c>
      <c r="C3284" s="18" t="str">
        <f>IF(ISBLANK(Nomen.complète!J3284),"-",Nomen.complète!J3284)</f>
        <v>Unterhallau</v>
      </c>
    </row>
    <row r="3285" spans="1:3">
      <c r="A3285" s="17">
        <f>IF(ISBLANK(Nomen.complète!H3285),"",Nomen.complète!H3285)</f>
        <v>1375</v>
      </c>
      <c r="B3285" s="130">
        <f>IF(ISBLANK(Nomen.complète!I3285),"",Nomen.complète!I3285)</f>
        <v>10865</v>
      </c>
      <c r="C3285" s="18" t="str">
        <f>IF(ISBLANK(Nomen.complète!J3285),"-",Nomen.complète!J3285)</f>
        <v>Unteriberg</v>
      </c>
    </row>
    <row r="3286" spans="1:3">
      <c r="A3286" s="17">
        <f>IF(ISBLANK(Nomen.complète!H3286),"",Nomen.complète!H3286)</f>
        <v>4146</v>
      </c>
      <c r="B3286" s="130">
        <f>IF(ISBLANK(Nomen.complète!I3286),"",Nomen.complète!I3286)</f>
        <v>10866</v>
      </c>
      <c r="C3286" s="18" t="str">
        <f>IF(ISBLANK(Nomen.complète!J3286),"-",Nomen.complète!J3286)</f>
        <v>Unterkulm</v>
      </c>
    </row>
    <row r="3287" spans="1:3">
      <c r="A3287" s="17">
        <f>IF(ISBLANK(Nomen.complète!H3287),"",Nomen.complète!H3287)</f>
        <v>945</v>
      </c>
      <c r="B3287" s="130">
        <f>IF(ISBLANK(Nomen.complète!I3287),"",Nomen.complète!I3287)</f>
        <v>15342</v>
      </c>
      <c r="C3287" s="18" t="str">
        <f>IF(ISBLANK(Nomen.complète!J3287),"-",Nomen.complète!J3287)</f>
        <v>Unterlangenegg</v>
      </c>
    </row>
    <row r="3288" spans="1:3">
      <c r="A3288" s="17" t="str">
        <f>IF(ISBLANK(Nomen.complète!H3288),"",Nomen.complète!H3288)</f>
        <v/>
      </c>
      <c r="B3288" s="130">
        <f>IF(ISBLANK(Nomen.complète!I3288),"",Nomen.complète!I3288)</f>
        <v>16178</v>
      </c>
      <c r="C3288" s="18" t="str">
        <f>IF(ISBLANK(Nomen.complète!J3288),"-",Nomen.complète!J3288)</f>
        <v>Unterleibstadt</v>
      </c>
    </row>
    <row r="3289" spans="1:3">
      <c r="A3289" s="17">
        <f>IF(ISBLANK(Nomen.complète!H3289),"",Nomen.complète!H3289)</f>
        <v>4079</v>
      </c>
      <c r="B3289" s="130">
        <f>IF(ISBLANK(Nomen.complète!I3289),"",Nomen.complète!I3289)</f>
        <v>10867</v>
      </c>
      <c r="C3289" s="18" t="str">
        <f>IF(ISBLANK(Nomen.complète!J3289),"-",Nomen.complète!J3289)</f>
        <v>Unterlunkhofen</v>
      </c>
    </row>
    <row r="3290" spans="1:3">
      <c r="A3290" s="17">
        <f>IF(ISBLANK(Nomen.complète!H3290),"",Nomen.complète!H3290)</f>
        <v>2463</v>
      </c>
      <c r="B3290" s="130">
        <f>IF(ISBLANK(Nomen.complète!I3290),"",Nomen.complète!I3290)</f>
        <v>10868</v>
      </c>
      <c r="C3290" s="18" t="str">
        <f>IF(ISBLANK(Nomen.complète!J3290),"-",Nomen.complète!J3290)</f>
        <v>Unterramsern</v>
      </c>
    </row>
    <row r="3291" spans="1:3">
      <c r="A3291" s="17" t="str">
        <f>IF(ISBLANK(Nomen.complète!H3291),"",Nomen.complète!H3291)</f>
        <v/>
      </c>
      <c r="B3291" s="130">
        <f>IF(ISBLANK(Nomen.complète!I3291),"",Nomen.complète!I3291)</f>
        <v>10870</v>
      </c>
      <c r="C3291" s="18" t="str">
        <f>IF(ISBLANK(Nomen.complète!J3291),"-",Nomen.complète!J3291)</f>
        <v>Unterschlatt</v>
      </c>
    </row>
    <row r="3292" spans="1:3">
      <c r="A3292" s="17">
        <f>IF(ISBLANK(Nomen.complète!H3292),"",Nomen.complète!H3292)</f>
        <v>1219</v>
      </c>
      <c r="B3292" s="130">
        <f>IF(ISBLANK(Nomen.complète!I3292),"",Nomen.complète!I3292)</f>
        <v>10869</v>
      </c>
      <c r="C3292" s="18" t="str">
        <f>IF(ISBLANK(Nomen.complète!J3292),"-",Nomen.complète!J3292)</f>
        <v>Unterschächen</v>
      </c>
    </row>
    <row r="3293" spans="1:3">
      <c r="A3293" s="17">
        <f>IF(ISBLANK(Nomen.complète!H3293),"",Nomen.complète!H3293)</f>
        <v>593</v>
      </c>
      <c r="B3293" s="130">
        <f>IF(ISBLANK(Nomen.complète!I3293),"",Nomen.complète!I3293)</f>
        <v>15165</v>
      </c>
      <c r="C3293" s="18" t="str">
        <f>IF(ISBLANK(Nomen.complète!J3293),"-",Nomen.complète!J3293)</f>
        <v>Unterseen</v>
      </c>
    </row>
    <row r="3294" spans="1:3">
      <c r="A3294" s="17">
        <f>IF(ISBLANK(Nomen.complète!H3294),"",Nomen.complète!H3294)</f>
        <v>4044</v>
      </c>
      <c r="B3294" s="130">
        <f>IF(ISBLANK(Nomen.complète!I3294),"",Nomen.complète!I3294)</f>
        <v>10871</v>
      </c>
      <c r="C3294" s="18" t="str">
        <f>IF(ISBLANK(Nomen.complète!J3294),"-",Nomen.complète!J3294)</f>
        <v>Untersiggenthal</v>
      </c>
    </row>
    <row r="3295" spans="1:3">
      <c r="A3295" s="17" t="str">
        <f>IF(ISBLANK(Nomen.complète!H3295),"",Nomen.complète!H3295)</f>
        <v/>
      </c>
      <c r="B3295" s="130">
        <f>IF(ISBLANK(Nomen.complète!I3295),"",Nomen.complète!I3295)</f>
        <v>10845</v>
      </c>
      <c r="C3295" s="18" t="str">
        <f>IF(ISBLANK(Nomen.complète!J3295),"-",Nomen.complète!J3295)</f>
        <v>Unterstammheim</v>
      </c>
    </row>
    <row r="3296" spans="1:3">
      <c r="A3296" s="17" t="str">
        <f>IF(ISBLANK(Nomen.complète!H3296),"",Nomen.complète!H3296)</f>
        <v/>
      </c>
      <c r="B3296" s="130">
        <f>IF(ISBLANK(Nomen.complète!I3296),"",Nomen.complète!I3296)</f>
        <v>10948</v>
      </c>
      <c r="C3296" s="18" t="str">
        <f>IF(ISBLANK(Nomen.complète!J3296),"-",Nomen.complète!J3296)</f>
        <v>Untersteckholz</v>
      </c>
    </row>
    <row r="3297" spans="1:3">
      <c r="A3297" s="17" t="str">
        <f>IF(ISBLANK(Nomen.complète!H3297),"",Nomen.complète!H3297)</f>
        <v/>
      </c>
      <c r="B3297" s="130">
        <f>IF(ISBLANK(Nomen.complète!I3297),"",Nomen.complète!I3297)</f>
        <v>16291</v>
      </c>
      <c r="C3297" s="18" t="str">
        <f>IF(ISBLANK(Nomen.complète!J3297),"-",Nomen.complète!J3297)</f>
        <v>Unterstrass</v>
      </c>
    </row>
    <row r="3298" spans="1:3">
      <c r="A3298" s="17">
        <f>IF(ISBLANK(Nomen.complète!H3298),"",Nomen.complète!H3298)</f>
        <v>3946</v>
      </c>
      <c r="B3298" s="130">
        <f>IF(ISBLANK(Nomen.complète!I3298),"",Nomen.complète!I3298)</f>
        <v>16030</v>
      </c>
      <c r="C3298" s="18" t="str">
        <f>IF(ISBLANK(Nomen.complète!J3298),"-",Nomen.complète!J3298)</f>
        <v>Untervaz</v>
      </c>
    </row>
    <row r="3299" spans="1:3">
      <c r="A3299" s="17">
        <f>IF(ISBLANK(Nomen.complète!H3299),"",Nomen.complète!H3299)</f>
        <v>1709</v>
      </c>
      <c r="B3299" s="130">
        <f>IF(ISBLANK(Nomen.complète!I3299),"",Nomen.complète!I3299)</f>
        <v>10844</v>
      </c>
      <c r="C3299" s="18" t="str">
        <f>IF(ISBLANK(Nomen.complète!J3299),"-",Nomen.complète!J3299)</f>
        <v>Unterägeri</v>
      </c>
    </row>
    <row r="3300" spans="1:3">
      <c r="A3300" s="17" t="str">
        <f>IF(ISBLANK(Nomen.complète!H3300),"",Nomen.complète!H3300)</f>
        <v/>
      </c>
      <c r="B3300" s="130">
        <f>IF(ISBLANK(Nomen.complète!I3300),"",Nomen.complète!I3300)</f>
        <v>11230</v>
      </c>
      <c r="C3300" s="18" t="str">
        <f>IF(ISBLANK(Nomen.complète!J3300),"-",Nomen.complète!J3300)</f>
        <v>Uors (Lumnezia)</v>
      </c>
    </row>
    <row r="3301" spans="1:3">
      <c r="A3301" s="17" t="str">
        <f>IF(ISBLANK(Nomen.complète!H3301),"",Nomen.complète!H3301)</f>
        <v/>
      </c>
      <c r="B3301" s="130">
        <f>IF(ISBLANK(Nomen.complète!I3301),"",Nomen.complète!I3301)</f>
        <v>13195</v>
      </c>
      <c r="C3301" s="18" t="str">
        <f>IF(ISBLANK(Nomen.complète!J3301),"-",Nomen.complète!J3301)</f>
        <v>Uors-Peiden</v>
      </c>
    </row>
    <row r="3302" spans="1:3">
      <c r="A3302" s="17">
        <f>IF(ISBLANK(Nomen.complète!H3302),"",Nomen.complète!H3302)</f>
        <v>250</v>
      </c>
      <c r="B3302" s="130">
        <f>IF(ISBLANK(Nomen.complète!I3302),"",Nomen.complète!I3302)</f>
        <v>13698</v>
      </c>
      <c r="C3302" s="18" t="str">
        <f>IF(ISBLANK(Nomen.complète!J3302),"-",Nomen.complète!J3302)</f>
        <v>Urdorf</v>
      </c>
    </row>
    <row r="3303" spans="1:3">
      <c r="A3303" s="17">
        <f>IF(ISBLANK(Nomen.complète!H3303),"",Nomen.complète!H3303)</f>
        <v>3670</v>
      </c>
      <c r="B3303" s="130">
        <f>IF(ISBLANK(Nomen.complète!I3303),"",Nomen.complète!I3303)</f>
        <v>15983</v>
      </c>
      <c r="C3303" s="18" t="str">
        <f>IF(ISBLANK(Nomen.complète!J3303),"-",Nomen.complète!J3303)</f>
        <v>Urmein</v>
      </c>
    </row>
    <row r="3304" spans="1:3">
      <c r="A3304" s="17">
        <f>IF(ISBLANK(Nomen.complète!H3304),"",Nomen.complète!H3304)</f>
        <v>3006</v>
      </c>
      <c r="B3304" s="130">
        <f>IF(ISBLANK(Nomen.complète!I3304),"",Nomen.complète!I3304)</f>
        <v>10946</v>
      </c>
      <c r="C3304" s="18" t="str">
        <f>IF(ISBLANK(Nomen.complète!J3304),"-",Nomen.complète!J3304)</f>
        <v>Urnäsch</v>
      </c>
    </row>
    <row r="3305" spans="1:3">
      <c r="A3305" s="17">
        <f>IF(ISBLANK(Nomen.complète!H3305),"",Nomen.complète!H3305)</f>
        <v>344</v>
      </c>
      <c r="B3305" s="130">
        <f>IF(ISBLANK(Nomen.complète!I3305),"",Nomen.complète!I3305)</f>
        <v>15027</v>
      </c>
      <c r="C3305" s="18" t="str">
        <f>IF(ISBLANK(Nomen.complète!J3305),"-",Nomen.complète!J3305)</f>
        <v>Ursenbach</v>
      </c>
    </row>
    <row r="3306" spans="1:3">
      <c r="A3306" s="17">
        <f>IF(ISBLANK(Nomen.complète!H3306),"",Nomen.complète!H3306)</f>
        <v>5932</v>
      </c>
      <c r="B3306" s="130">
        <f>IF(ISBLANK(Nomen.complète!I3306),"",Nomen.complète!I3306)</f>
        <v>14870</v>
      </c>
      <c r="C3306" s="18" t="str">
        <f>IF(ISBLANK(Nomen.complète!J3306),"-",Nomen.complète!J3306)</f>
        <v>Ursins</v>
      </c>
    </row>
    <row r="3307" spans="1:3">
      <c r="A3307" s="17">
        <f>IF(ISBLANK(Nomen.complète!H3307),"",Nomen.complète!H3307)</f>
        <v>2102</v>
      </c>
      <c r="B3307" s="130">
        <f>IF(ISBLANK(Nomen.complète!I3307),"",Nomen.complète!I3307)</f>
        <v>16661</v>
      </c>
      <c r="C3307" s="18" t="str">
        <f>IF(ISBLANK(Nomen.complète!J3307),"-",Nomen.complète!J3307)</f>
        <v>Ursy</v>
      </c>
    </row>
    <row r="3308" spans="1:3">
      <c r="A3308" s="17" t="str">
        <f>IF(ISBLANK(Nomen.complète!H3308),"",Nomen.complète!H3308)</f>
        <v/>
      </c>
      <c r="B3308" s="130">
        <f>IF(ISBLANK(Nomen.complète!I3308),"",Nomen.complète!I3308)</f>
        <v>10496</v>
      </c>
      <c r="C3308" s="18" t="str">
        <f>IF(ISBLANK(Nomen.complète!J3308),"-",Nomen.complète!J3308)</f>
        <v>Urtenen</v>
      </c>
    </row>
    <row r="3309" spans="1:3">
      <c r="A3309" s="17">
        <f>IF(ISBLANK(Nomen.complète!H3309),"",Nomen.complète!H3309)</f>
        <v>551</v>
      </c>
      <c r="B3309" s="130">
        <f>IF(ISBLANK(Nomen.complète!I3309),"",Nomen.complète!I3309)</f>
        <v>15130</v>
      </c>
      <c r="C3309" s="18" t="str">
        <f>IF(ISBLANK(Nomen.complète!J3309),"-",Nomen.complète!J3309)</f>
        <v>Urtenen-Schönbühl</v>
      </c>
    </row>
    <row r="3310" spans="1:3">
      <c r="A3310" s="17">
        <f>IF(ISBLANK(Nomen.complète!H3310),"",Nomen.complète!H3310)</f>
        <v>198</v>
      </c>
      <c r="B3310" s="130">
        <f>IF(ISBLANK(Nomen.complète!I3310),"",Nomen.complète!I3310)</f>
        <v>10940</v>
      </c>
      <c r="C3310" s="18" t="str">
        <f>IF(ISBLANK(Nomen.complète!J3310),"-",Nomen.complète!J3310)</f>
        <v>Uster</v>
      </c>
    </row>
    <row r="3311" spans="1:3">
      <c r="A3311" s="17">
        <f>IF(ISBLANK(Nomen.complète!H3311),"",Nomen.complète!H3311)</f>
        <v>885</v>
      </c>
      <c r="B3311" s="130">
        <f>IF(ISBLANK(Nomen.complète!I3311),"",Nomen.complète!I3311)</f>
        <v>15639</v>
      </c>
      <c r="C3311" s="18" t="str">
        <f>IF(ISBLANK(Nomen.complète!J3311),"-",Nomen.complète!J3311)</f>
        <v>Uttigen</v>
      </c>
    </row>
    <row r="3312" spans="1:3">
      <c r="A3312" s="17">
        <f>IF(ISBLANK(Nomen.complète!H3312),"",Nomen.complète!H3312)</f>
        <v>4451</v>
      </c>
      <c r="B3312" s="130">
        <f>IF(ISBLANK(Nomen.complète!I3312),"",Nomen.complète!I3312)</f>
        <v>15397</v>
      </c>
      <c r="C3312" s="18" t="str">
        <f>IF(ISBLANK(Nomen.complète!J3312),"-",Nomen.complète!J3312)</f>
        <v>Uttwil</v>
      </c>
    </row>
    <row r="3313" spans="1:3">
      <c r="A3313" s="17">
        <f>IF(ISBLANK(Nomen.complète!H3313),"",Nomen.complète!H3313)</f>
        <v>552</v>
      </c>
      <c r="B3313" s="130">
        <f>IF(ISBLANK(Nomen.complète!I3313),"",Nomen.complète!I3313)</f>
        <v>15131</v>
      </c>
      <c r="C3313" s="18" t="str">
        <f>IF(ISBLANK(Nomen.complète!J3313),"-",Nomen.complète!J3313)</f>
        <v>Utzenstorf</v>
      </c>
    </row>
    <row r="3314" spans="1:3">
      <c r="A3314" s="17">
        <f>IF(ISBLANK(Nomen.complète!H3314),"",Nomen.complète!H3314)</f>
        <v>3339</v>
      </c>
      <c r="B3314" s="130">
        <f>IF(ISBLANK(Nomen.complète!I3314),"",Nomen.complète!I3314)</f>
        <v>14433</v>
      </c>
      <c r="C3314" s="18" t="str">
        <f>IF(ISBLANK(Nomen.complète!J3314),"-",Nomen.complète!J3314)</f>
        <v>Uznach</v>
      </c>
    </row>
    <row r="3315" spans="1:3">
      <c r="A3315" s="17">
        <f>IF(ISBLANK(Nomen.complète!H3315),"",Nomen.complète!H3315)</f>
        <v>3408</v>
      </c>
      <c r="B3315" s="130">
        <f>IF(ISBLANK(Nomen.complète!I3315),"",Nomen.complète!I3315)</f>
        <v>14457</v>
      </c>
      <c r="C3315" s="18" t="str">
        <f>IF(ISBLANK(Nomen.complète!J3315),"-",Nomen.complète!J3315)</f>
        <v>Uzwil</v>
      </c>
    </row>
    <row r="3316" spans="1:3">
      <c r="A3316" s="17">
        <f>IF(ISBLANK(Nomen.complète!H3316),"",Nomen.complète!H3316)</f>
        <v>5268</v>
      </c>
      <c r="B3316" s="130">
        <f>IF(ISBLANK(Nomen.complète!I3316),"",Nomen.complète!I3316)</f>
        <v>10930</v>
      </c>
      <c r="C3316" s="18" t="str">
        <f>IF(ISBLANK(Nomen.complète!J3316),"-",Nomen.complète!J3316)</f>
        <v>Vacallo</v>
      </c>
    </row>
    <row r="3317" spans="1:3">
      <c r="A3317" s="17" t="str">
        <f>IF(ISBLANK(Nomen.complète!H3317),"",Nomen.complète!H3317)</f>
        <v/>
      </c>
      <c r="B3317" s="130">
        <f>IF(ISBLANK(Nomen.complète!I3317),"",Nomen.complète!I3317)</f>
        <v>10932</v>
      </c>
      <c r="C3317" s="18" t="str">
        <f>IF(ISBLANK(Nomen.complète!J3317),"-",Nomen.complète!J3317)</f>
        <v>Vaglio</v>
      </c>
    </row>
    <row r="3318" spans="1:3">
      <c r="A3318" s="17" t="str">
        <f>IF(ISBLANK(Nomen.complète!H3318),"",Nomen.complète!H3318)</f>
        <v/>
      </c>
      <c r="B3318" s="130">
        <f>IF(ISBLANK(Nomen.complète!I3318),"",Nomen.complète!I3318)</f>
        <v>16439</v>
      </c>
      <c r="C3318" s="18" t="str">
        <f>IF(ISBLANK(Nomen.complète!J3318),"-",Nomen.complète!J3318)</f>
        <v>Vairano</v>
      </c>
    </row>
    <row r="3319" spans="1:3">
      <c r="A3319" s="17">
        <f>IF(ISBLANK(Nomen.complète!H3319),"",Nomen.complète!H3319)</f>
        <v>5240</v>
      </c>
      <c r="B3319" s="130">
        <f>IF(ISBLANK(Nomen.complète!I3319),"",Nomen.complète!I3319)</f>
        <v>16619</v>
      </c>
      <c r="C3319" s="18" t="str">
        <f>IF(ISBLANK(Nomen.complète!J3319),"-",Nomen.complète!J3319)</f>
        <v>Val Mara</v>
      </c>
    </row>
    <row r="3320" spans="1:3">
      <c r="A3320" s="17">
        <f>IF(ISBLANK(Nomen.complète!H3320),"",Nomen.complète!H3320)</f>
        <v>3847</v>
      </c>
      <c r="B3320" s="130">
        <f>IF(ISBLANK(Nomen.complète!I3320),"",Nomen.complète!I3320)</f>
        <v>16049</v>
      </c>
      <c r="C3320" s="18" t="str">
        <f>IF(ISBLANK(Nomen.complète!J3320),"-",Nomen.complète!J3320)</f>
        <v>Val Müstair</v>
      </c>
    </row>
    <row r="3321" spans="1:3">
      <c r="A3321" s="17">
        <f>IF(ISBLANK(Nomen.complète!H3321),"",Nomen.complète!H3321)</f>
        <v>6730</v>
      </c>
      <c r="B3321" s="130">
        <f>IF(ISBLANK(Nomen.complète!I3321),"",Nomen.complète!I3321)</f>
        <v>16119</v>
      </c>
      <c r="C3321" s="18" t="str">
        <f>IF(ISBLANK(Nomen.complète!J3321),"-",Nomen.complète!J3321)</f>
        <v>Val Terbi</v>
      </c>
    </row>
    <row r="3322" spans="1:3">
      <c r="A3322" s="17">
        <f>IF(ISBLANK(Nomen.complète!H3322),"",Nomen.complète!H3322)</f>
        <v>6037</v>
      </c>
      <c r="B3322" s="130">
        <f>IF(ISBLANK(Nomen.complète!I3322),"",Nomen.complète!I3322)</f>
        <v>16601</v>
      </c>
      <c r="C3322" s="18" t="str">
        <f>IF(ISBLANK(Nomen.complète!J3322),"-",Nomen.complète!J3322)</f>
        <v>Val de Bagnes</v>
      </c>
    </row>
    <row r="3323" spans="1:3">
      <c r="A3323" s="17">
        <f>IF(ISBLANK(Nomen.complète!H3323),"",Nomen.complète!H3323)</f>
        <v>6157</v>
      </c>
      <c r="B3323" s="130">
        <f>IF(ISBLANK(Nomen.complète!I3323),"",Nomen.complète!I3323)</f>
        <v>10933</v>
      </c>
      <c r="C3323" s="18" t="str">
        <f>IF(ISBLANK(Nomen.complète!J3323),"-",Nomen.complète!J3323)</f>
        <v>Val-d'Illiez</v>
      </c>
    </row>
    <row r="3324" spans="1:3">
      <c r="A3324" s="17">
        <f>IF(ISBLANK(Nomen.complète!H3324),"",Nomen.complète!H3324)</f>
        <v>2163</v>
      </c>
      <c r="B3324" s="130">
        <f>IF(ISBLANK(Nomen.complète!I3324),"",Nomen.complète!I3324)</f>
        <v>15640</v>
      </c>
      <c r="C3324" s="18" t="str">
        <f>IF(ISBLANK(Nomen.complète!J3324),"-",Nomen.complète!J3324)</f>
        <v>Val-de-Charmey</v>
      </c>
    </row>
    <row r="3325" spans="1:3">
      <c r="A3325" s="17">
        <f>IF(ISBLANK(Nomen.complète!H3325),"",Nomen.complète!H3325)</f>
        <v>6487</v>
      </c>
      <c r="B3325" s="130">
        <f>IF(ISBLANK(Nomen.complète!I3325),"",Nomen.complète!I3325)</f>
        <v>16115</v>
      </c>
      <c r="C3325" s="18" t="str">
        <f>IF(ISBLANK(Nomen.complète!J3325),"-",Nomen.complète!J3325)</f>
        <v>Val-de-Ruz</v>
      </c>
    </row>
    <row r="3326" spans="1:3">
      <c r="A3326" s="17">
        <f>IF(ISBLANK(Nomen.complète!H3326),"",Nomen.complète!H3326)</f>
        <v>6512</v>
      </c>
      <c r="B3326" s="130">
        <f>IF(ISBLANK(Nomen.complète!I3326),"",Nomen.complète!I3326)</f>
        <v>16118</v>
      </c>
      <c r="C3326" s="18" t="str">
        <f>IF(ISBLANK(Nomen.complète!J3326),"-",Nomen.complète!J3326)</f>
        <v>Val-de-Travers</v>
      </c>
    </row>
    <row r="3327" spans="1:3">
      <c r="A3327" s="17" t="str">
        <f>IF(ISBLANK(Nomen.complète!H3327),"",Nomen.complète!H3327)</f>
        <v/>
      </c>
      <c r="B3327" s="130">
        <f>IF(ISBLANK(Nomen.complète!I3327),"",Nomen.complète!I3327)</f>
        <v>10934</v>
      </c>
      <c r="C3327" s="18" t="str">
        <f>IF(ISBLANK(Nomen.complète!J3327),"-",Nomen.complète!J3327)</f>
        <v>Valangin</v>
      </c>
    </row>
    <row r="3328" spans="1:3">
      <c r="A3328" s="17">
        <f>IF(ISBLANK(Nomen.complète!H3328),"",Nomen.complète!H3328)</f>
        <v>717</v>
      </c>
      <c r="B3328" s="130">
        <f>IF(ISBLANK(Nomen.complète!I3328),"",Nomen.complète!I3328)</f>
        <v>15661</v>
      </c>
      <c r="C3328" s="18" t="str">
        <f>IF(ISBLANK(Nomen.complète!J3328),"-",Nomen.complète!J3328)</f>
        <v>Valbirse</v>
      </c>
    </row>
    <row r="3329" spans="1:3">
      <c r="A3329" s="17">
        <f>IF(ISBLANK(Nomen.complète!H3329),"",Nomen.complète!H3329)</f>
        <v>5831</v>
      </c>
      <c r="B3329" s="130">
        <f>IF(ISBLANK(Nomen.complète!I3329),"",Nomen.complète!I3329)</f>
        <v>15496</v>
      </c>
      <c r="C3329" s="18" t="str">
        <f>IF(ISBLANK(Nomen.complète!J3329),"-",Nomen.complète!J3329)</f>
        <v>Valbroye</v>
      </c>
    </row>
    <row r="3330" spans="1:3">
      <c r="A3330" s="17" t="str">
        <f>IF(ISBLANK(Nomen.complète!H3330),"",Nomen.complète!H3330)</f>
        <v/>
      </c>
      <c r="B3330" s="130">
        <f>IF(ISBLANK(Nomen.complète!I3330),"",Nomen.complète!I3330)</f>
        <v>16247</v>
      </c>
      <c r="C3330" s="18" t="str">
        <f>IF(ISBLANK(Nomen.complète!J3330),"-",Nomen.complète!J3330)</f>
        <v>Valcava</v>
      </c>
    </row>
    <row r="3331" spans="1:3">
      <c r="A3331" s="17" t="str">
        <f>IF(ISBLANK(Nomen.complète!H3331),"",Nomen.complète!H3331)</f>
        <v/>
      </c>
      <c r="B3331" s="130">
        <f>IF(ISBLANK(Nomen.complète!I3331),"",Nomen.complète!I3331)</f>
        <v>11326</v>
      </c>
      <c r="C3331" s="18" t="str">
        <f>IF(ISBLANK(Nomen.complète!J3331),"-",Nomen.complète!J3331)</f>
        <v>Valchava</v>
      </c>
    </row>
    <row r="3332" spans="1:3">
      <c r="A3332" s="17" t="str">
        <f>IF(ISBLANK(Nomen.complète!H3332),"",Nomen.complète!H3332)</f>
        <v/>
      </c>
      <c r="B3332" s="130">
        <f>IF(ISBLANK(Nomen.complète!I3332),"",Nomen.complète!I3332)</f>
        <v>10936</v>
      </c>
      <c r="C3332" s="18" t="str">
        <f>IF(ISBLANK(Nomen.complète!J3332),"-",Nomen.complète!J3332)</f>
        <v>Valcolla</v>
      </c>
    </row>
    <row r="3333" spans="1:3">
      <c r="A3333" s="17" t="str">
        <f>IF(ISBLANK(Nomen.complète!H3333),"",Nomen.complète!H3333)</f>
        <v/>
      </c>
      <c r="B3333" s="130">
        <f>IF(ISBLANK(Nomen.complète!I3333),"",Nomen.complète!I3333)</f>
        <v>10040</v>
      </c>
      <c r="C3333" s="18" t="str">
        <f>IF(ISBLANK(Nomen.complète!J3333),"-",Nomen.complète!J3333)</f>
        <v>Valendas</v>
      </c>
    </row>
    <row r="3334" spans="1:3">
      <c r="A3334" s="17">
        <f>IF(ISBLANK(Nomen.complète!H3334),"",Nomen.complète!H3334)</f>
        <v>5933</v>
      </c>
      <c r="B3334" s="130">
        <f>IF(ISBLANK(Nomen.complète!I3334),"",Nomen.complète!I3334)</f>
        <v>14869</v>
      </c>
      <c r="C3334" s="18" t="str">
        <f>IF(ISBLANK(Nomen.complète!J3334),"-",Nomen.complète!J3334)</f>
        <v>Valeyres-sous-Montagny</v>
      </c>
    </row>
    <row r="3335" spans="1:3">
      <c r="A3335" s="17">
        <f>IF(ISBLANK(Nomen.complète!H3335),"",Nomen.complète!H3335)</f>
        <v>5763</v>
      </c>
      <c r="B3335" s="130">
        <f>IF(ISBLANK(Nomen.complète!I3335),"",Nomen.complète!I3335)</f>
        <v>14868</v>
      </c>
      <c r="C3335" s="18" t="str">
        <f>IF(ISBLANK(Nomen.complète!J3335),"-",Nomen.complète!J3335)</f>
        <v>Valeyres-sous-Rances</v>
      </c>
    </row>
    <row r="3336" spans="1:3">
      <c r="A3336" s="17">
        <f>IF(ISBLANK(Nomen.complète!H3336),"",Nomen.complète!H3336)</f>
        <v>5934</v>
      </c>
      <c r="B3336" s="130">
        <f>IF(ISBLANK(Nomen.complète!I3336),"",Nomen.complète!I3336)</f>
        <v>14871</v>
      </c>
      <c r="C3336" s="18" t="str">
        <f>IF(ISBLANK(Nomen.complète!J3336),"-",Nomen.complète!J3336)</f>
        <v>Valeyres-sous-Ursins</v>
      </c>
    </row>
    <row r="3337" spans="1:3">
      <c r="A3337" s="17" t="str">
        <f>IF(ISBLANK(Nomen.complète!H3337),"",Nomen.complète!H3337)</f>
        <v/>
      </c>
      <c r="B3337" s="130">
        <f>IF(ISBLANK(Nomen.complète!I3337),"",Nomen.complète!I3337)</f>
        <v>10947</v>
      </c>
      <c r="C3337" s="18" t="str">
        <f>IF(ISBLANK(Nomen.complète!J3337),"-",Nomen.complète!J3337)</f>
        <v>Vallamand</v>
      </c>
    </row>
    <row r="3338" spans="1:3">
      <c r="A3338" s="17" t="str">
        <f>IF(ISBLANK(Nomen.complète!H3338),"",Nomen.complète!H3338)</f>
        <v/>
      </c>
      <c r="B3338" s="130">
        <f>IF(ISBLANK(Nomen.complète!I3338),"",Nomen.complète!I3338)</f>
        <v>16182</v>
      </c>
      <c r="C3338" s="18" t="str">
        <f>IF(ISBLANK(Nomen.complète!J3338),"-",Nomen.complète!J3338)</f>
        <v>Valle Morobbia in Piano</v>
      </c>
    </row>
    <row r="3339" spans="1:3">
      <c r="A3339" s="17">
        <f>IF(ISBLANK(Nomen.complète!H3339),"",Nomen.complète!H3339)</f>
        <v>2045</v>
      </c>
      <c r="B3339" s="130">
        <f>IF(ISBLANK(Nomen.complète!I3339),"",Nomen.complète!I3339)</f>
        <v>10944</v>
      </c>
      <c r="C3339" s="18" t="str">
        <f>IF(ISBLANK(Nomen.complète!J3339),"-",Nomen.complète!J3339)</f>
        <v>Vallon</v>
      </c>
    </row>
    <row r="3340" spans="1:3">
      <c r="A3340" s="17">
        <f>IF(ISBLANK(Nomen.complète!H3340),"",Nomen.complète!H3340)</f>
        <v>5764</v>
      </c>
      <c r="B3340" s="130">
        <f>IF(ISBLANK(Nomen.complète!I3340),"",Nomen.complète!I3340)</f>
        <v>14866</v>
      </c>
      <c r="C3340" s="18" t="str">
        <f>IF(ISBLANK(Nomen.complète!J3340),"-",Nomen.complète!J3340)</f>
        <v>Vallorbe</v>
      </c>
    </row>
    <row r="3341" spans="1:3">
      <c r="A3341" s="17" t="str">
        <f>IF(ISBLANK(Nomen.complète!H3341),"",Nomen.complète!H3341)</f>
        <v/>
      </c>
      <c r="B3341" s="130">
        <f>IF(ISBLANK(Nomen.complète!I3341),"",Nomen.complète!I3341)</f>
        <v>16248</v>
      </c>
      <c r="C3341" s="18" t="str">
        <f>IF(ISBLANK(Nomen.complète!J3341),"-",Nomen.complète!J3341)</f>
        <v>Valpaschun</v>
      </c>
    </row>
    <row r="3342" spans="1:3">
      <c r="A3342" s="17">
        <f>IF(ISBLANK(Nomen.complète!H3342),"",Nomen.complète!H3342)</f>
        <v>3603</v>
      </c>
      <c r="B3342" s="130">
        <f>IF(ISBLANK(Nomen.complète!I3342),"",Nomen.complète!I3342)</f>
        <v>16063</v>
      </c>
      <c r="C3342" s="18" t="str">
        <f>IF(ISBLANK(Nomen.complète!J3342),"-",Nomen.complète!J3342)</f>
        <v>Vals</v>
      </c>
    </row>
    <row r="3343" spans="1:3">
      <c r="A3343" s="17">
        <f>IF(ISBLANK(Nomen.complète!H3343),"",Nomen.complète!H3343)</f>
        <v>3764</v>
      </c>
      <c r="B3343" s="130">
        <f>IF(ISBLANK(Nomen.complète!I3343),"",Nomen.complète!I3343)</f>
        <v>16059</v>
      </c>
      <c r="C3343" s="18" t="str">
        <f>IF(ISBLANK(Nomen.complète!J3343),"-",Nomen.complète!J3343)</f>
        <v>Valsot</v>
      </c>
    </row>
    <row r="3344" spans="1:3">
      <c r="A3344" s="17" t="str">
        <f>IF(ISBLANK(Nomen.complète!H3344),"",Nomen.complète!H3344)</f>
        <v/>
      </c>
      <c r="B3344" s="130">
        <f>IF(ISBLANK(Nomen.complète!I3344),"",Nomen.complète!I3344)</f>
        <v>10827</v>
      </c>
      <c r="C3344" s="18" t="str">
        <f>IF(ISBLANK(Nomen.complète!J3344),"-",Nomen.complète!J3344)</f>
        <v>Valzeina</v>
      </c>
    </row>
    <row r="3345" spans="1:3">
      <c r="A3345" s="17">
        <f>IF(ISBLANK(Nomen.complète!H3345),"",Nomen.complète!H3345)</f>
        <v>6642</v>
      </c>
      <c r="B3345" s="130">
        <f>IF(ISBLANK(Nomen.complète!I3345),"",Nomen.complète!I3345)</f>
        <v>10942</v>
      </c>
      <c r="C3345" s="18" t="str">
        <f>IF(ISBLANK(Nomen.complète!J3345),"-",Nomen.complète!J3345)</f>
        <v>Vandoeuvres</v>
      </c>
    </row>
    <row r="3346" spans="1:3">
      <c r="A3346" s="17">
        <f>IF(ISBLANK(Nomen.complète!H3346),"",Nomen.complète!H3346)</f>
        <v>6116</v>
      </c>
      <c r="B3346" s="130">
        <f>IF(ISBLANK(Nomen.complète!I3346),"",Nomen.complète!I3346)</f>
        <v>10938</v>
      </c>
      <c r="C3346" s="18" t="str">
        <f>IF(ISBLANK(Nomen.complète!J3346),"-",Nomen.complète!J3346)</f>
        <v>Varen</v>
      </c>
    </row>
    <row r="3347" spans="1:3">
      <c r="A3347" s="17" t="str">
        <f>IF(ISBLANK(Nomen.complète!H3347),"",Nomen.complète!H3347)</f>
        <v/>
      </c>
      <c r="B3347" s="130">
        <f>IF(ISBLANK(Nomen.complète!I3347),"",Nomen.complète!I3347)</f>
        <v>10913</v>
      </c>
      <c r="C3347" s="18" t="str">
        <f>IF(ISBLANK(Nomen.complète!J3347),"-",Nomen.complète!J3347)</f>
        <v>Vauderens</v>
      </c>
    </row>
    <row r="3348" spans="1:3">
      <c r="A3348" s="17" t="str">
        <f>IF(ISBLANK(Nomen.complète!H3348),"",Nomen.complète!H3348)</f>
        <v/>
      </c>
      <c r="B3348" s="130">
        <f>IF(ISBLANK(Nomen.complète!I3348),"",Nomen.complète!I3348)</f>
        <v>10904</v>
      </c>
      <c r="C3348" s="18" t="str">
        <f>IF(ISBLANK(Nomen.complète!J3348),"-",Nomen.complète!J3348)</f>
        <v>Vauffelin</v>
      </c>
    </row>
    <row r="3349" spans="1:3">
      <c r="A3349" s="17" t="str">
        <f>IF(ISBLANK(Nomen.complète!H3349),"",Nomen.complète!H3349)</f>
        <v/>
      </c>
      <c r="B3349" s="130">
        <f>IF(ISBLANK(Nomen.complète!I3349),"",Nomen.complète!I3349)</f>
        <v>10905</v>
      </c>
      <c r="C3349" s="18" t="str">
        <f>IF(ISBLANK(Nomen.complète!J3349),"-",Nomen.complète!J3349)</f>
        <v>Vaugondry</v>
      </c>
    </row>
    <row r="3350" spans="1:3">
      <c r="A3350" s="17">
        <f>IF(ISBLANK(Nomen.complète!H3350),"",Nomen.complète!H3350)</f>
        <v>5765</v>
      </c>
      <c r="B3350" s="130">
        <f>IF(ISBLANK(Nomen.complète!I3350),"",Nomen.complète!I3350)</f>
        <v>14873</v>
      </c>
      <c r="C3350" s="18" t="str">
        <f>IF(ISBLANK(Nomen.complète!J3350),"-",Nomen.complète!J3350)</f>
        <v>Vaulion</v>
      </c>
    </row>
    <row r="3351" spans="1:3">
      <c r="A3351" s="17">
        <f>IF(ISBLANK(Nomen.complète!H3351),"",Nomen.complète!H3351)</f>
        <v>2155</v>
      </c>
      <c r="B3351" s="130">
        <f>IF(ISBLANK(Nomen.complète!I3351),"",Nomen.complète!I3351)</f>
        <v>10906</v>
      </c>
      <c r="C3351" s="18" t="str">
        <f>IF(ISBLANK(Nomen.complète!J3351),"-",Nomen.complète!J3351)</f>
        <v>Vaulruz</v>
      </c>
    </row>
    <row r="3352" spans="1:3">
      <c r="A3352" s="17" t="str">
        <f>IF(ISBLANK(Nomen.complète!H3352),"",Nomen.complète!H3352)</f>
        <v/>
      </c>
      <c r="B3352" s="130">
        <f>IF(ISBLANK(Nomen.complète!I3352),"",Nomen.complète!I3352)</f>
        <v>13203</v>
      </c>
      <c r="C3352" s="18" t="str">
        <f>IF(ISBLANK(Nomen.complète!J3352),"-",Nomen.complète!J3352)</f>
        <v>Vaumarcus</v>
      </c>
    </row>
    <row r="3353" spans="1:3">
      <c r="A3353" s="17" t="str">
        <f>IF(ISBLANK(Nomen.complète!H3353),"",Nomen.complète!H3353)</f>
        <v/>
      </c>
      <c r="B3353" s="130">
        <f>IF(ISBLANK(Nomen.complète!I3353),"",Nomen.complète!I3353)</f>
        <v>11273</v>
      </c>
      <c r="C3353" s="18" t="str">
        <f>IF(ISBLANK(Nomen.complète!J3353),"-",Nomen.complète!J3353)</f>
        <v>Vaumarcus-Vernéaz</v>
      </c>
    </row>
    <row r="3354" spans="1:3">
      <c r="A3354" s="17">
        <f>IF(ISBLANK(Nomen.complète!H3354),"",Nomen.complète!H3354)</f>
        <v>5650</v>
      </c>
      <c r="B3354" s="130">
        <f>IF(ISBLANK(Nomen.complète!I3354),"",Nomen.complète!I3354)</f>
        <v>14874</v>
      </c>
      <c r="C3354" s="18" t="str">
        <f>IF(ISBLANK(Nomen.complète!J3354),"-",Nomen.complète!J3354)</f>
        <v>Vaux-sur-Morges</v>
      </c>
    </row>
    <row r="3355" spans="1:3">
      <c r="A3355" s="17">
        <f>IF(ISBLANK(Nomen.complète!H3355),"",Nomen.complète!H3355)</f>
        <v>3506</v>
      </c>
      <c r="B3355" s="130">
        <f>IF(ISBLANK(Nomen.complète!I3355),"",Nomen.complète!I3355)</f>
        <v>15962</v>
      </c>
      <c r="C3355" s="18" t="str">
        <f>IF(ISBLANK(Nomen.complète!J3355),"-",Nomen.complète!J3355)</f>
        <v>Vaz/Obervaz</v>
      </c>
    </row>
    <row r="3356" spans="1:3">
      <c r="A3356" s="17">
        <f>IF(ISBLANK(Nomen.complète!H3356),"",Nomen.complète!H3356)</f>
        <v>359</v>
      </c>
      <c r="B3356" s="130">
        <f>IF(ISBLANK(Nomen.complète!I3356),"",Nomen.complète!I3356)</f>
        <v>15037</v>
      </c>
      <c r="C3356" s="18" t="str">
        <f>IF(ISBLANK(Nomen.complète!J3356),"-",Nomen.complète!J3356)</f>
        <v>Vechigen</v>
      </c>
    </row>
    <row r="3357" spans="1:3">
      <c r="A3357" s="17" t="str">
        <f>IF(ISBLANK(Nomen.complète!H3357),"",Nomen.complète!H3357)</f>
        <v/>
      </c>
      <c r="B3357" s="130">
        <f>IF(ISBLANK(Nomen.complète!I3357),"",Nomen.complète!I3357)</f>
        <v>13686</v>
      </c>
      <c r="C3357" s="18" t="str">
        <f>IF(ISBLANK(Nomen.complète!J3357),"-",Nomen.complète!J3357)</f>
        <v>Vella</v>
      </c>
    </row>
    <row r="3358" spans="1:3">
      <c r="A3358" s="17" t="str">
        <f>IF(ISBLANK(Nomen.complète!H3358),"",Nomen.complète!H3358)</f>
        <v/>
      </c>
      <c r="B3358" s="130">
        <f>IF(ISBLANK(Nomen.complète!I3358),"",Nomen.complète!I3358)</f>
        <v>10610</v>
      </c>
      <c r="C3358" s="18" t="str">
        <f>IF(ISBLANK(Nomen.complète!J3358),"-",Nomen.complète!J3358)</f>
        <v>Vellerat</v>
      </c>
    </row>
    <row r="3359" spans="1:3">
      <c r="A3359" s="17">
        <f>IF(ISBLANK(Nomen.complète!H3359),"",Nomen.complète!H3359)</f>
        <v>4120</v>
      </c>
      <c r="B3359" s="130">
        <f>IF(ISBLANK(Nomen.complète!I3359),"",Nomen.complète!I3359)</f>
        <v>10911</v>
      </c>
      <c r="C3359" s="18" t="str">
        <f>IF(ISBLANK(Nomen.complète!J3359),"-",Nomen.complète!J3359)</f>
        <v>Veltheim (AG)</v>
      </c>
    </row>
    <row r="3360" spans="1:3">
      <c r="A3360" s="17" t="str">
        <f>IF(ISBLANK(Nomen.complète!H3360),"",Nomen.complète!H3360)</f>
        <v/>
      </c>
      <c r="B3360" s="130">
        <f>IF(ISBLANK(Nomen.complète!I3360),"",Nomen.complète!I3360)</f>
        <v>16415</v>
      </c>
      <c r="C3360" s="18" t="str">
        <f>IF(ISBLANK(Nomen.complète!J3360),"-",Nomen.complète!J3360)</f>
        <v>Veltheim (ZH)</v>
      </c>
    </row>
    <row r="3361" spans="1:3">
      <c r="A3361" s="17">
        <f>IF(ISBLANK(Nomen.complète!H3361),"",Nomen.complète!H3361)</f>
        <v>6806</v>
      </c>
      <c r="B3361" s="130">
        <f>IF(ISBLANK(Nomen.complète!I3361),"",Nomen.complète!I3361)</f>
        <v>13353</v>
      </c>
      <c r="C3361" s="18" t="str">
        <f>IF(ISBLANK(Nomen.complète!J3361),"-",Nomen.complète!J3361)</f>
        <v>Vendlincourt</v>
      </c>
    </row>
    <row r="3362" spans="1:3">
      <c r="A3362" s="17" t="str">
        <f>IF(ISBLANK(Nomen.complète!H3362),"",Nomen.complète!H3362)</f>
        <v/>
      </c>
      <c r="B3362" s="130">
        <f>IF(ISBLANK(Nomen.complète!I3362),"",Nomen.complète!I3362)</f>
        <v>10912</v>
      </c>
      <c r="C3362" s="18" t="str">
        <f>IF(ISBLANK(Nomen.complète!J3362),"-",Nomen.complète!J3362)</f>
        <v>Venthône</v>
      </c>
    </row>
    <row r="3363" spans="1:3">
      <c r="A3363" s="17" t="str">
        <f>IF(ISBLANK(Nomen.complète!H3363),"",Nomen.complète!H3363)</f>
        <v/>
      </c>
      <c r="B3363" s="130">
        <f>IF(ISBLANK(Nomen.complète!I3363),"",Nomen.complète!I3363)</f>
        <v>10168</v>
      </c>
      <c r="C3363" s="18" t="str">
        <f>IF(ISBLANK(Nomen.complète!J3363),"-",Nomen.complète!J3363)</f>
        <v>Verdabbio</v>
      </c>
    </row>
    <row r="3364" spans="1:3">
      <c r="A3364" s="17" t="str">
        <f>IF(ISBLANK(Nomen.complète!H3364),"",Nomen.complète!H3364)</f>
        <v/>
      </c>
      <c r="B3364" s="130">
        <f>IF(ISBLANK(Nomen.complète!I3364),"",Nomen.complète!I3364)</f>
        <v>10927</v>
      </c>
      <c r="C3364" s="18" t="str">
        <f>IF(ISBLANK(Nomen.complète!J3364),"-",Nomen.complète!J3364)</f>
        <v>Vergeletto</v>
      </c>
    </row>
    <row r="3365" spans="1:3">
      <c r="A3365" s="17" t="str">
        <f>IF(ISBLANK(Nomen.complète!H3365),"",Nomen.complète!H3365)</f>
        <v/>
      </c>
      <c r="B3365" s="130">
        <f>IF(ISBLANK(Nomen.complète!I3365),"",Nomen.complète!I3365)</f>
        <v>10990</v>
      </c>
      <c r="C3365" s="18" t="str">
        <f>IF(ISBLANK(Nomen.complète!J3365),"-",Nomen.complète!J3365)</f>
        <v>Vermes</v>
      </c>
    </row>
    <row r="3366" spans="1:3">
      <c r="A3366" s="17" t="str">
        <f>IF(ISBLANK(Nomen.complète!H3366),"",Nomen.complète!H3366)</f>
        <v/>
      </c>
      <c r="B3366" s="130">
        <f>IF(ISBLANK(Nomen.complète!I3366),"",Nomen.complète!I3366)</f>
        <v>10914</v>
      </c>
      <c r="C3366" s="18" t="str">
        <f>IF(ISBLANK(Nomen.complète!J3366),"-",Nomen.complète!J3366)</f>
        <v>Vernamiège</v>
      </c>
    </row>
    <row r="3367" spans="1:3">
      <c r="A3367" s="17">
        <f>IF(ISBLANK(Nomen.complète!H3367),"",Nomen.complète!H3367)</f>
        <v>5230</v>
      </c>
      <c r="B3367" s="130">
        <f>IF(ISBLANK(Nomen.complète!I3367),"",Nomen.complète!I3367)</f>
        <v>10916</v>
      </c>
      <c r="C3367" s="18" t="str">
        <f>IF(ISBLANK(Nomen.complète!J3367),"-",Nomen.complète!J3367)</f>
        <v>Vernate</v>
      </c>
    </row>
    <row r="3368" spans="1:3">
      <c r="A3368" s="17" t="str">
        <f>IF(ISBLANK(Nomen.complète!H3368),"",Nomen.complète!H3368)</f>
        <v/>
      </c>
      <c r="B3368" s="130">
        <f>IF(ISBLANK(Nomen.complète!I3368),"",Nomen.complète!I3368)</f>
        <v>14525</v>
      </c>
      <c r="C3368" s="18" t="str">
        <f>IF(ISBLANK(Nomen.complète!J3368),"-",Nomen.complète!J3368)</f>
        <v>Vernay</v>
      </c>
    </row>
    <row r="3369" spans="1:3">
      <c r="A3369" s="17">
        <f>IF(ISBLANK(Nomen.complète!H3369),"",Nomen.complète!H3369)</f>
        <v>6219</v>
      </c>
      <c r="B3369" s="130">
        <f>IF(ISBLANK(Nomen.complète!I3369),"",Nomen.complète!I3369)</f>
        <v>10917</v>
      </c>
      <c r="C3369" s="18" t="str">
        <f>IF(ISBLANK(Nomen.complète!J3369),"-",Nomen.complète!J3369)</f>
        <v>Vernayaz</v>
      </c>
    </row>
    <row r="3370" spans="1:3">
      <c r="A3370" s="17">
        <f>IF(ISBLANK(Nomen.complète!H3370),"",Nomen.complète!H3370)</f>
        <v>6643</v>
      </c>
      <c r="B3370" s="130">
        <f>IF(ISBLANK(Nomen.complète!I3370),"",Nomen.complète!I3370)</f>
        <v>10918</v>
      </c>
      <c r="C3370" s="18" t="str">
        <f>IF(ISBLANK(Nomen.complète!J3370),"-",Nomen.complète!J3370)</f>
        <v>Vernier</v>
      </c>
    </row>
    <row r="3371" spans="1:3">
      <c r="A3371" s="17" t="str">
        <f>IF(ISBLANK(Nomen.complète!H3371),"",Nomen.complète!H3371)</f>
        <v/>
      </c>
      <c r="B3371" s="130">
        <f>IF(ISBLANK(Nomen.complète!I3371),"",Nomen.complète!I3371)</f>
        <v>16230</v>
      </c>
      <c r="C3371" s="18" t="str">
        <f>IF(ISBLANK(Nomen.complète!J3371),"-",Nomen.complète!J3371)</f>
        <v>Vernéaz</v>
      </c>
    </row>
    <row r="3372" spans="1:3">
      <c r="A3372" s="17" t="str">
        <f>IF(ISBLANK(Nomen.complète!H3372),"",Nomen.complète!H3372)</f>
        <v/>
      </c>
      <c r="B3372" s="130">
        <f>IF(ISBLANK(Nomen.complète!I3372),"",Nomen.complète!I3372)</f>
        <v>10039</v>
      </c>
      <c r="C3372" s="18" t="str">
        <f>IF(ISBLANK(Nomen.complète!J3372),"-",Nomen.complète!J3372)</f>
        <v>Versam</v>
      </c>
    </row>
    <row r="3373" spans="1:3">
      <c r="A3373" s="17" t="str">
        <f>IF(ISBLANK(Nomen.complète!H3373),"",Nomen.complète!H3373)</f>
        <v/>
      </c>
      <c r="B3373" s="130">
        <f>IF(ISBLANK(Nomen.complète!I3373),"",Nomen.complète!I3373)</f>
        <v>10920</v>
      </c>
      <c r="C3373" s="18" t="str">
        <f>IF(ISBLANK(Nomen.complète!J3373),"-",Nomen.complète!J3373)</f>
        <v>Verscio</v>
      </c>
    </row>
    <row r="3374" spans="1:3">
      <c r="A3374" s="17">
        <f>IF(ISBLANK(Nomen.complète!H3374),"",Nomen.complète!H3374)</f>
        <v>6644</v>
      </c>
      <c r="B3374" s="130">
        <f>IF(ISBLANK(Nomen.complète!I3374),"",Nomen.complète!I3374)</f>
        <v>10921</v>
      </c>
      <c r="C3374" s="18" t="str">
        <f>IF(ISBLANK(Nomen.complète!J3374),"-",Nomen.complète!J3374)</f>
        <v>Versoix</v>
      </c>
    </row>
    <row r="3375" spans="1:3">
      <c r="A3375" s="17">
        <f>IF(ISBLANK(Nomen.complète!H3375),"",Nomen.complète!H3375)</f>
        <v>5399</v>
      </c>
      <c r="B3375" s="130">
        <f>IF(ISBLANK(Nomen.complète!I3375),"",Nomen.complète!I3375)</f>
        <v>16589</v>
      </c>
      <c r="C3375" s="18" t="str">
        <f>IF(ISBLANK(Nomen.complète!J3375),"-",Nomen.complète!J3375)</f>
        <v>Verzasca</v>
      </c>
    </row>
    <row r="3376" spans="1:3">
      <c r="A3376" s="17" t="str">
        <f>IF(ISBLANK(Nomen.complète!H3376),"",Nomen.complète!H3376)</f>
        <v/>
      </c>
      <c r="B3376" s="130">
        <f>IF(ISBLANK(Nomen.complète!I3376),"",Nomen.complète!I3376)</f>
        <v>10922</v>
      </c>
      <c r="C3376" s="18" t="str">
        <f>IF(ISBLANK(Nomen.complète!J3376),"-",Nomen.complète!J3376)</f>
        <v>Vesin</v>
      </c>
    </row>
    <row r="3377" spans="1:3">
      <c r="A3377" s="17">
        <f>IF(ISBLANK(Nomen.complète!H3377),"",Nomen.complète!H3377)</f>
        <v>5890</v>
      </c>
      <c r="B3377" s="130">
        <f>IF(ISBLANK(Nomen.complète!I3377),"",Nomen.complète!I3377)</f>
        <v>14872</v>
      </c>
      <c r="C3377" s="18" t="str">
        <f>IF(ISBLANK(Nomen.complète!J3377),"-",Nomen.complète!J3377)</f>
        <v>Vevey</v>
      </c>
    </row>
    <row r="3378" spans="1:3">
      <c r="A3378" s="17">
        <f>IF(ISBLANK(Nomen.complète!H3378),"",Nomen.complète!H3378)</f>
        <v>6089</v>
      </c>
      <c r="B3378" s="130">
        <f>IF(ISBLANK(Nomen.complète!I3378),"",Nomen.complète!I3378)</f>
        <v>10925</v>
      </c>
      <c r="C3378" s="18" t="str">
        <f>IF(ISBLANK(Nomen.complète!J3378),"-",Nomen.complète!J3378)</f>
        <v>Vex</v>
      </c>
    </row>
    <row r="3379" spans="1:3">
      <c r="A3379" s="17" t="str">
        <f>IF(ISBLANK(Nomen.complète!H3379),"",Nomen.complète!H3379)</f>
        <v/>
      </c>
      <c r="B3379" s="130">
        <f>IF(ISBLANK(Nomen.complète!I3379),"",Nomen.complète!I3379)</f>
        <v>10926</v>
      </c>
      <c r="C3379" s="18" t="str">
        <f>IF(ISBLANK(Nomen.complète!J3379),"-",Nomen.complète!J3379)</f>
        <v>Veyras</v>
      </c>
    </row>
    <row r="3380" spans="1:3">
      <c r="A3380" s="17">
        <f>IF(ISBLANK(Nomen.complète!H3380),"",Nomen.complète!H3380)</f>
        <v>6645</v>
      </c>
      <c r="B3380" s="130">
        <f>IF(ISBLANK(Nomen.complète!I3380),"",Nomen.complète!I3380)</f>
        <v>10902</v>
      </c>
      <c r="C3380" s="18" t="str">
        <f>IF(ISBLANK(Nomen.complète!J3380),"-",Nomen.complète!J3380)</f>
        <v>Veyrier</v>
      </c>
    </row>
    <row r="3381" spans="1:3">
      <c r="A3381" s="17">
        <f>IF(ISBLANK(Nomen.complète!H3381),"",Nomen.complète!H3381)</f>
        <v>6267</v>
      </c>
      <c r="B3381" s="130">
        <f>IF(ISBLANK(Nomen.complète!I3381),"",Nomen.complète!I3381)</f>
        <v>10907</v>
      </c>
      <c r="C3381" s="18" t="str">
        <f>IF(ISBLANK(Nomen.complète!J3381),"-",Nomen.complète!J3381)</f>
        <v>Veysonnaz</v>
      </c>
    </row>
    <row r="3382" spans="1:3">
      <c r="A3382" s="17">
        <f>IF(ISBLANK(Nomen.complète!H3382),"",Nomen.complète!H3382)</f>
        <v>5891</v>
      </c>
      <c r="B3382" s="130">
        <f>IF(ISBLANK(Nomen.complète!I3382),"",Nomen.complète!I3382)</f>
        <v>14876</v>
      </c>
      <c r="C3382" s="18" t="str">
        <f>IF(ISBLANK(Nomen.complète!J3382),"-",Nomen.complète!J3382)</f>
        <v>Veytaux</v>
      </c>
    </row>
    <row r="3383" spans="1:3">
      <c r="A3383" s="17">
        <f>IF(ISBLANK(Nomen.complète!H3383),"",Nomen.complète!H3383)</f>
        <v>5231</v>
      </c>
      <c r="B3383" s="130">
        <f>IF(ISBLANK(Nomen.complète!I3383),"",Nomen.complète!I3383)</f>
        <v>10943</v>
      </c>
      <c r="C3383" s="18" t="str">
        <f>IF(ISBLANK(Nomen.complète!J3383),"-",Nomen.complète!J3383)</f>
        <v>Vezia</v>
      </c>
    </row>
    <row r="3384" spans="1:3">
      <c r="A3384" s="17" t="str">
        <f>IF(ISBLANK(Nomen.complète!H3384),"",Nomen.complète!H3384)</f>
        <v/>
      </c>
      <c r="B3384" s="130">
        <f>IF(ISBLANK(Nomen.complète!I3384),"",Nomen.complète!I3384)</f>
        <v>10864</v>
      </c>
      <c r="C3384" s="18" t="str">
        <f>IF(ISBLANK(Nomen.complète!J3384),"-",Nomen.complète!J3384)</f>
        <v>Vezio</v>
      </c>
    </row>
    <row r="3385" spans="1:3">
      <c r="A3385" s="17">
        <f>IF(ISBLANK(Nomen.complète!H3385),"",Nomen.complète!H3385)</f>
        <v>5732</v>
      </c>
      <c r="B3385" s="130">
        <f>IF(ISBLANK(Nomen.complète!I3385),"",Nomen.complète!I3385)</f>
        <v>14892</v>
      </c>
      <c r="C3385" s="18" t="str">
        <f>IF(ISBLANK(Nomen.complète!J3385),"-",Nomen.complète!J3385)</f>
        <v>Vich</v>
      </c>
    </row>
    <row r="3386" spans="1:3">
      <c r="A3386" s="17">
        <f>IF(ISBLANK(Nomen.complète!H3386),"",Nomen.complète!H3386)</f>
        <v>5233</v>
      </c>
      <c r="B3386" s="130">
        <f>IF(ISBLANK(Nomen.complète!I3386),"",Nomen.complète!I3386)</f>
        <v>10755</v>
      </c>
      <c r="C3386" s="18" t="str">
        <f>IF(ISBLANK(Nomen.complète!J3386),"-",Nomen.complète!J3386)</f>
        <v>Vico Morcote</v>
      </c>
    </row>
    <row r="3387" spans="1:3">
      <c r="A3387" s="17" t="str">
        <f>IF(ISBLANK(Nomen.complète!H3387),"",Nomen.complète!H3387)</f>
        <v/>
      </c>
      <c r="B3387" s="130">
        <f>IF(ISBLANK(Nomen.complète!I3387),"",Nomen.complète!I3387)</f>
        <v>11174</v>
      </c>
      <c r="C3387" s="18" t="str">
        <f>IF(ISBLANK(Nomen.complète!J3387),"-",Nomen.complète!J3387)</f>
        <v>Vicosoprano</v>
      </c>
    </row>
    <row r="3388" spans="1:3">
      <c r="A3388" s="17" t="str">
        <f>IF(ISBLANK(Nomen.complète!H3388),"",Nomen.complète!H3388)</f>
        <v/>
      </c>
      <c r="B3388" s="130">
        <f>IF(ISBLANK(Nomen.complète!I3388),"",Nomen.complète!I3388)</f>
        <v>10952</v>
      </c>
      <c r="C3388" s="18" t="str">
        <f>IF(ISBLANK(Nomen.complète!J3388),"-",Nomen.complète!J3388)</f>
        <v>Vicques</v>
      </c>
    </row>
    <row r="3389" spans="1:3">
      <c r="A3389" s="17" t="str">
        <f>IF(ISBLANK(Nomen.complète!H3389),"",Nomen.complète!H3389)</f>
        <v/>
      </c>
      <c r="B3389" s="130">
        <f>IF(ISBLANK(Nomen.complète!I3389),"",Nomen.complète!I3389)</f>
        <v>10756</v>
      </c>
      <c r="C3389" s="18" t="str">
        <f>IF(ISBLANK(Nomen.complète!J3389),"-",Nomen.complète!J3389)</f>
        <v>Viganello</v>
      </c>
    </row>
    <row r="3390" spans="1:3">
      <c r="A3390" s="17" t="str">
        <f>IF(ISBLANK(Nomen.complète!H3390),"",Nomen.complète!H3390)</f>
        <v/>
      </c>
      <c r="B3390" s="130">
        <f>IF(ISBLANK(Nomen.complète!I3390),"",Nomen.complète!I3390)</f>
        <v>11293</v>
      </c>
      <c r="C3390" s="18" t="str">
        <f>IF(ISBLANK(Nomen.complète!J3390),"-",Nomen.complète!J3390)</f>
        <v>Vigens</v>
      </c>
    </row>
    <row r="3391" spans="1:3">
      <c r="A3391" s="17" t="str">
        <f>IF(ISBLANK(Nomen.complète!H3391),"",Nomen.complète!H3391)</f>
        <v/>
      </c>
      <c r="B3391" s="130">
        <f>IF(ISBLANK(Nomen.complète!I3391),"",Nomen.complète!I3391)</f>
        <v>13674</v>
      </c>
      <c r="C3391" s="18" t="str">
        <f>IF(ISBLANK(Nomen.complète!J3391),"-",Nomen.complète!J3391)</f>
        <v>Vignogn</v>
      </c>
    </row>
    <row r="3392" spans="1:3">
      <c r="A3392" s="17" t="str">
        <f>IF(ISBLANK(Nomen.complète!H3392),"",Nomen.complète!H3392)</f>
        <v/>
      </c>
      <c r="B3392" s="130">
        <f>IF(ISBLANK(Nomen.complète!I3392),"",Nomen.complète!I3392)</f>
        <v>16236</v>
      </c>
      <c r="C3392" s="18" t="str">
        <f>IF(ISBLANK(Nomen.complète!J3392),"-",Nomen.complète!J3392)</f>
        <v>Vilars</v>
      </c>
    </row>
    <row r="3393" spans="1:3">
      <c r="A3393" s="17" t="str">
        <f>IF(ISBLANK(Nomen.complète!H3393),"",Nomen.complète!H3393)</f>
        <v/>
      </c>
      <c r="B3393" s="130">
        <f>IF(ISBLANK(Nomen.complète!I3393),"",Nomen.complète!I3393)</f>
        <v>10757</v>
      </c>
      <c r="C3393" s="18" t="str">
        <f>IF(ISBLANK(Nomen.complète!J3393),"-",Nomen.complète!J3393)</f>
        <v>Villa (GR)</v>
      </c>
    </row>
    <row r="3394" spans="1:3">
      <c r="A3394" s="17" t="str">
        <f>IF(ISBLANK(Nomen.complète!H3394),"",Nomen.complète!H3394)</f>
        <v/>
      </c>
      <c r="B3394" s="130">
        <f>IF(ISBLANK(Nomen.complète!I3394),"",Nomen.complète!I3394)</f>
        <v>10829</v>
      </c>
      <c r="C3394" s="18" t="str">
        <f>IF(ISBLANK(Nomen.complète!J3394),"-",Nomen.complète!J3394)</f>
        <v>Villa Luganese</v>
      </c>
    </row>
    <row r="3395" spans="1:3">
      <c r="A3395" s="17" t="str">
        <f>IF(ISBLANK(Nomen.complète!H3395),"",Nomen.complète!H3395)</f>
        <v/>
      </c>
      <c r="B3395" s="130">
        <f>IF(ISBLANK(Nomen.complète!I3395),"",Nomen.complète!I3395)</f>
        <v>11259</v>
      </c>
      <c r="C3395" s="18" t="str">
        <f>IF(ISBLANK(Nomen.complète!J3395),"-",Nomen.complète!J3395)</f>
        <v>Villangeaux</v>
      </c>
    </row>
    <row r="3396" spans="1:3">
      <c r="A3396" s="17" t="str">
        <f>IF(ISBLANK(Nomen.complète!H3396),"",Nomen.complète!H3396)</f>
        <v/>
      </c>
      <c r="B3396" s="130">
        <f>IF(ISBLANK(Nomen.complète!I3396),"",Nomen.complète!I3396)</f>
        <v>10759</v>
      </c>
      <c r="C3396" s="18" t="str">
        <f>IF(ISBLANK(Nomen.complète!J3396),"-",Nomen.complète!J3396)</f>
        <v>Villaraboud</v>
      </c>
    </row>
    <row r="3397" spans="1:3">
      <c r="A3397" s="17" t="str">
        <f>IF(ISBLANK(Nomen.complète!H3397),"",Nomen.complète!H3397)</f>
        <v/>
      </c>
      <c r="B3397" s="130">
        <f>IF(ISBLANK(Nomen.complète!I3397),"",Nomen.complète!I3397)</f>
        <v>11334</v>
      </c>
      <c r="C3397" s="18" t="str">
        <f>IF(ISBLANK(Nomen.complète!J3397),"-",Nomen.complète!J3397)</f>
        <v>Villaranon</v>
      </c>
    </row>
    <row r="3398" spans="1:3">
      <c r="A3398" s="17" t="str">
        <f>IF(ISBLANK(Nomen.complète!H3398),"",Nomen.complète!H3398)</f>
        <v/>
      </c>
      <c r="B3398" s="130">
        <f>IF(ISBLANK(Nomen.complète!I3398),"",Nomen.complète!I3398)</f>
        <v>10761</v>
      </c>
      <c r="C3398" s="18" t="str">
        <f>IF(ISBLANK(Nomen.complète!J3398),"-",Nomen.complète!J3398)</f>
        <v>Villarbeney</v>
      </c>
    </row>
    <row r="3399" spans="1:3">
      <c r="A3399" s="17" t="str">
        <f>IF(ISBLANK(Nomen.complète!H3399),"",Nomen.complète!H3399)</f>
        <v/>
      </c>
      <c r="B3399" s="130">
        <f>IF(ISBLANK(Nomen.complète!I3399),"",Nomen.complète!I3399)</f>
        <v>11298</v>
      </c>
      <c r="C3399" s="18" t="str">
        <f>IF(ISBLANK(Nomen.complète!J3399),"-",Nomen.complète!J3399)</f>
        <v>Villarepos</v>
      </c>
    </row>
    <row r="3400" spans="1:3">
      <c r="A3400" s="17" t="str">
        <f>IF(ISBLANK(Nomen.complète!H3400),"",Nomen.complète!H3400)</f>
        <v/>
      </c>
      <c r="B3400" s="130">
        <f>IF(ISBLANK(Nomen.complète!I3400),"",Nomen.complète!I3400)</f>
        <v>10762</v>
      </c>
      <c r="C3400" s="18" t="str">
        <f>IF(ISBLANK(Nomen.complète!J3400),"-",Nomen.complète!J3400)</f>
        <v>Villargiroud</v>
      </c>
    </row>
    <row r="3401" spans="1:3">
      <c r="A3401" s="17" t="str">
        <f>IF(ISBLANK(Nomen.complète!H3401),"",Nomen.complète!H3401)</f>
        <v/>
      </c>
      <c r="B3401" s="130">
        <f>IF(ISBLANK(Nomen.complète!I3401),"",Nomen.complète!I3401)</f>
        <v>10763</v>
      </c>
      <c r="C3401" s="18" t="str">
        <f>IF(ISBLANK(Nomen.complète!J3401),"-",Nomen.complète!J3401)</f>
        <v>Villariaz</v>
      </c>
    </row>
    <row r="3402" spans="1:3">
      <c r="A3402" s="17" t="str">
        <f>IF(ISBLANK(Nomen.complète!H3402),"",Nomen.complète!H3402)</f>
        <v/>
      </c>
      <c r="B3402" s="130">
        <f>IF(ISBLANK(Nomen.complète!I3402),"",Nomen.complète!I3402)</f>
        <v>11215</v>
      </c>
      <c r="C3402" s="18" t="str">
        <f>IF(ISBLANK(Nomen.complète!J3402),"-",Nomen.complète!J3402)</f>
        <v>Villarimboud</v>
      </c>
    </row>
    <row r="3403" spans="1:3">
      <c r="A3403" s="17" t="str">
        <f>IF(ISBLANK(Nomen.complète!H3403),"",Nomen.complète!H3403)</f>
        <v/>
      </c>
      <c r="B3403" s="130">
        <f>IF(ISBLANK(Nomen.complète!I3403),"",Nomen.complète!I3403)</f>
        <v>10764</v>
      </c>
      <c r="C3403" s="18" t="str">
        <f>IF(ISBLANK(Nomen.complète!J3403),"-",Nomen.complète!J3403)</f>
        <v>Villarlod</v>
      </c>
    </row>
    <row r="3404" spans="1:3">
      <c r="A3404" s="17" t="str">
        <f>IF(ISBLANK(Nomen.complète!H3404),"",Nomen.complète!H3404)</f>
        <v/>
      </c>
      <c r="B3404" s="130">
        <f>IF(ISBLANK(Nomen.complète!I3404),"",Nomen.complète!I3404)</f>
        <v>10765</v>
      </c>
      <c r="C3404" s="18" t="str">
        <f>IF(ISBLANK(Nomen.complète!J3404),"-",Nomen.complète!J3404)</f>
        <v>Villars-Bramard</v>
      </c>
    </row>
    <row r="3405" spans="1:3">
      <c r="A3405" s="17" t="str">
        <f>IF(ISBLANK(Nomen.complète!H3405),"",Nomen.complète!H3405)</f>
        <v/>
      </c>
      <c r="B3405" s="130">
        <f>IF(ISBLANK(Nomen.complète!I3405),"",Nomen.complète!I3405)</f>
        <v>10766</v>
      </c>
      <c r="C3405" s="18" t="str">
        <f>IF(ISBLANK(Nomen.complète!J3405),"-",Nomen.complète!J3405)</f>
        <v>Villars-Burquin</v>
      </c>
    </row>
    <row r="3406" spans="1:3">
      <c r="A3406" s="17">
        <f>IF(ISBLANK(Nomen.complète!H3406),"",Nomen.complète!H3406)</f>
        <v>5935</v>
      </c>
      <c r="B3406" s="130">
        <f>IF(ISBLANK(Nomen.complète!I3406),"",Nomen.complète!I3406)</f>
        <v>14883</v>
      </c>
      <c r="C3406" s="18" t="str">
        <f>IF(ISBLANK(Nomen.complète!J3406),"-",Nomen.complète!J3406)</f>
        <v>Villars-Epeney</v>
      </c>
    </row>
    <row r="3407" spans="1:3">
      <c r="A3407" s="17" t="str">
        <f>IF(ISBLANK(Nomen.complète!H3407),"",Nomen.complète!H3407)</f>
        <v/>
      </c>
      <c r="B3407" s="130">
        <f>IF(ISBLANK(Nomen.complète!I3407),"",Nomen.complète!I3407)</f>
        <v>10771</v>
      </c>
      <c r="C3407" s="18" t="str">
        <f>IF(ISBLANK(Nomen.complète!J3407),"-",Nomen.complète!J3407)</f>
        <v>Villars-Lussery</v>
      </c>
    </row>
    <row r="3408" spans="1:3">
      <c r="A3408" s="17" t="str">
        <f>IF(ISBLANK(Nomen.complète!H3408),"",Nomen.complète!H3408)</f>
        <v/>
      </c>
      <c r="B3408" s="130">
        <f>IF(ISBLANK(Nomen.complète!I3408),"",Nomen.complète!I3408)</f>
        <v>10772</v>
      </c>
      <c r="C3408" s="18" t="str">
        <f>IF(ISBLANK(Nomen.complète!J3408),"-",Nomen.complète!J3408)</f>
        <v>Villars-Mendraz</v>
      </c>
    </row>
    <row r="3409" spans="1:3">
      <c r="A3409" s="17">
        <f>IF(ISBLANK(Nomen.complète!H3409),"",Nomen.complète!H3409)</f>
        <v>5651</v>
      </c>
      <c r="B3409" s="130">
        <f>IF(ISBLANK(Nomen.complète!I3409),"",Nomen.complète!I3409)</f>
        <v>14885</v>
      </c>
      <c r="C3409" s="18" t="str">
        <f>IF(ISBLANK(Nomen.complète!J3409),"-",Nomen.complète!J3409)</f>
        <v>Villars-Sainte-Croix</v>
      </c>
    </row>
    <row r="3410" spans="1:3">
      <c r="A3410" s="17" t="str">
        <f>IF(ISBLANK(Nomen.complète!H3410),"",Nomen.complète!H3410)</f>
        <v/>
      </c>
      <c r="B3410" s="130">
        <f>IF(ISBLANK(Nomen.complète!I3410),"",Nomen.complète!I3410)</f>
        <v>10163</v>
      </c>
      <c r="C3410" s="18" t="str">
        <f>IF(ISBLANK(Nomen.complète!J3410),"-",Nomen.complète!J3410)</f>
        <v>Villars-Tiercelin</v>
      </c>
    </row>
    <row r="3411" spans="1:3">
      <c r="A3411" s="17" t="str">
        <f>IF(ISBLANK(Nomen.complète!H3411),"",Nomen.complète!H3411)</f>
        <v/>
      </c>
      <c r="B3411" s="130">
        <f>IF(ISBLANK(Nomen.complète!I3411),"",Nomen.complète!I3411)</f>
        <v>11195</v>
      </c>
      <c r="C3411" s="18" t="str">
        <f>IF(ISBLANK(Nomen.complète!J3411),"-",Nomen.complète!J3411)</f>
        <v>Villars-d'Avry</v>
      </c>
    </row>
    <row r="3412" spans="1:3">
      <c r="A3412" s="17">
        <f>IF(ISBLANK(Nomen.complète!H3412),"",Nomen.complète!H3412)</f>
        <v>5690</v>
      </c>
      <c r="B3412" s="130">
        <f>IF(ISBLANK(Nomen.complète!I3412),"",Nomen.complète!I3412)</f>
        <v>14888</v>
      </c>
      <c r="C3412" s="18" t="str">
        <f>IF(ISBLANK(Nomen.complète!J3412),"-",Nomen.complète!J3412)</f>
        <v>Villars-le-Comte</v>
      </c>
    </row>
    <row r="3413" spans="1:3">
      <c r="A3413" s="17" t="str">
        <f>IF(ISBLANK(Nomen.complète!H3413),"",Nomen.complète!H3413)</f>
        <v/>
      </c>
      <c r="B3413" s="130">
        <f>IF(ISBLANK(Nomen.complète!I3413),"",Nomen.complète!I3413)</f>
        <v>10754</v>
      </c>
      <c r="C3413" s="18" t="str">
        <f>IF(ISBLANK(Nomen.complète!J3413),"-",Nomen.complète!J3413)</f>
        <v>Villars-le-Grand</v>
      </c>
    </row>
    <row r="3414" spans="1:3">
      <c r="A3414" s="17">
        <f>IF(ISBLANK(Nomen.complète!H3414),"",Nomen.complète!H3414)</f>
        <v>5537</v>
      </c>
      <c r="B3414" s="130">
        <f>IF(ISBLANK(Nomen.complète!I3414),"",Nomen.complète!I3414)</f>
        <v>14887</v>
      </c>
      <c r="C3414" s="18" t="str">
        <f>IF(ISBLANK(Nomen.complète!J3414),"-",Nomen.complète!J3414)</f>
        <v>Villars-le-Terroir</v>
      </c>
    </row>
    <row r="3415" spans="1:3">
      <c r="A3415" s="17" t="str">
        <f>IF(ISBLANK(Nomen.complète!H3415),"",Nomen.complète!H3415)</f>
        <v/>
      </c>
      <c r="B3415" s="130">
        <f>IF(ISBLANK(Nomen.complète!I3415),"",Nomen.complète!I3415)</f>
        <v>10774</v>
      </c>
      <c r="C3415" s="18" t="str">
        <f>IF(ISBLANK(Nomen.complète!J3415),"-",Nomen.complète!J3415)</f>
        <v>Villars-sous-Champvent</v>
      </c>
    </row>
    <row r="3416" spans="1:3">
      <c r="A3416" s="17" t="str">
        <f>IF(ISBLANK(Nomen.complète!H3416),"",Nomen.complète!H3416)</f>
        <v/>
      </c>
      <c r="B3416" s="130">
        <f>IF(ISBLANK(Nomen.complète!I3416),"",Nomen.complète!I3416)</f>
        <v>10775</v>
      </c>
      <c r="C3416" s="18" t="str">
        <f>IF(ISBLANK(Nomen.complète!J3416),"-",Nomen.complète!J3416)</f>
        <v>Villars-sous-Mont</v>
      </c>
    </row>
    <row r="3417" spans="1:3">
      <c r="A3417" s="17">
        <f>IF(ISBLANK(Nomen.complète!H3417),"",Nomen.complète!H3417)</f>
        <v>5652</v>
      </c>
      <c r="B3417" s="130">
        <f>IF(ISBLANK(Nomen.complète!I3417),"",Nomen.complète!I3417)</f>
        <v>14882</v>
      </c>
      <c r="C3417" s="18" t="str">
        <f>IF(ISBLANK(Nomen.complète!J3417),"-",Nomen.complète!J3417)</f>
        <v>Villars-sous-Yens</v>
      </c>
    </row>
    <row r="3418" spans="1:3">
      <c r="A3418" s="17">
        <f>IF(ISBLANK(Nomen.complète!H3418),"",Nomen.complète!H3418)</f>
        <v>2228</v>
      </c>
      <c r="B3418" s="130">
        <f>IF(ISBLANK(Nomen.complète!I3418),"",Nomen.complète!I3418)</f>
        <v>10162</v>
      </c>
      <c r="C3418" s="18" t="str">
        <f>IF(ISBLANK(Nomen.complète!J3418),"-",Nomen.complète!J3418)</f>
        <v>Villars-sur-Glâne</v>
      </c>
    </row>
    <row r="3419" spans="1:3">
      <c r="A3419" s="17" t="str">
        <f>IF(ISBLANK(Nomen.complète!H3419),"",Nomen.complète!H3419)</f>
        <v/>
      </c>
      <c r="B3419" s="130">
        <f>IF(ISBLANK(Nomen.complète!I3419),"",Nomen.complète!I3419)</f>
        <v>10180</v>
      </c>
      <c r="C3419" s="18" t="str">
        <f>IF(ISBLANK(Nomen.complète!J3419),"-",Nomen.complète!J3419)</f>
        <v>Villarsel-le-Gibloux</v>
      </c>
    </row>
    <row r="3420" spans="1:3">
      <c r="A3420" s="17">
        <f>IF(ISBLANK(Nomen.complète!H3420),"",Nomen.complète!H3420)</f>
        <v>2230</v>
      </c>
      <c r="B3420" s="130">
        <f>IF(ISBLANK(Nomen.complète!I3420),"",Nomen.complète!I3420)</f>
        <v>10165</v>
      </c>
      <c r="C3420" s="18" t="str">
        <f>IF(ISBLANK(Nomen.complète!J3420),"-",Nomen.complète!J3420)</f>
        <v>Villarsel-sur-Marly</v>
      </c>
    </row>
    <row r="3421" spans="1:3">
      <c r="A3421" s="17" t="str">
        <f>IF(ISBLANK(Nomen.complète!H3421),"",Nomen.complète!H3421)</f>
        <v/>
      </c>
      <c r="B3421" s="130">
        <f>IF(ISBLANK(Nomen.complète!I3421),"",Nomen.complète!I3421)</f>
        <v>10151</v>
      </c>
      <c r="C3421" s="18" t="str">
        <f>IF(ISBLANK(Nomen.complète!J3421),"-",Nomen.complète!J3421)</f>
        <v>Villarsiviriaux</v>
      </c>
    </row>
    <row r="3422" spans="1:3">
      <c r="A3422" s="17" t="str">
        <f>IF(ISBLANK(Nomen.complète!H3422),"",Nomen.complète!H3422)</f>
        <v/>
      </c>
      <c r="B3422" s="130">
        <f>IF(ISBLANK(Nomen.complète!I3422),"",Nomen.complète!I3422)</f>
        <v>10167</v>
      </c>
      <c r="C3422" s="18" t="str">
        <f>IF(ISBLANK(Nomen.complète!J3422),"-",Nomen.complète!J3422)</f>
        <v>Villarvolard</v>
      </c>
    </row>
    <row r="3423" spans="1:3">
      <c r="A3423" s="17">
        <f>IF(ISBLANK(Nomen.complète!H3423),"",Nomen.complète!H3423)</f>
        <v>5830</v>
      </c>
      <c r="B3423" s="130">
        <f>IF(ISBLANK(Nomen.complète!I3423),"",Nomen.complète!I3423)</f>
        <v>14542</v>
      </c>
      <c r="C3423" s="18" t="str">
        <f>IF(ISBLANK(Nomen.complète!J3423),"-",Nomen.complète!J3423)</f>
        <v>Villarzel</v>
      </c>
    </row>
    <row r="3424" spans="1:3">
      <c r="A3424" s="17">
        <f>IF(ISBLANK(Nomen.complète!H3424),"",Nomen.complète!H3424)</f>
        <v>2117</v>
      </c>
      <c r="B3424" s="130">
        <f>IF(ISBLANK(Nomen.complète!I3424),"",Nomen.complète!I3424)</f>
        <v>16132</v>
      </c>
      <c r="C3424" s="18" t="str">
        <f>IF(ISBLANK(Nomen.complète!J3424),"-",Nomen.complète!J3424)</f>
        <v>Villaz</v>
      </c>
    </row>
    <row r="3425" spans="1:3">
      <c r="A3425" s="17" t="str">
        <f>IF(ISBLANK(Nomen.complète!H3425),"",Nomen.complète!H3425)</f>
        <v/>
      </c>
      <c r="B3425" s="130">
        <f>IF(ISBLANK(Nomen.complète!I3425),"",Nomen.complète!I3425)</f>
        <v>11379</v>
      </c>
      <c r="C3425" s="18" t="str">
        <f>IF(ISBLANK(Nomen.complète!J3425),"-",Nomen.complète!J3425)</f>
        <v>Villaz-Saint-Pierre</v>
      </c>
    </row>
    <row r="3426" spans="1:3">
      <c r="A3426" s="17" t="str">
        <f>IF(ISBLANK(Nomen.complète!H3426),"",Nomen.complète!H3426)</f>
        <v/>
      </c>
      <c r="B3426" s="130">
        <f>IF(ISBLANK(Nomen.complète!I3426),"",Nomen.complète!I3426)</f>
        <v>10202</v>
      </c>
      <c r="C3426" s="18" t="str">
        <f>IF(ISBLANK(Nomen.complète!J3426),"-",Nomen.complète!J3426)</f>
        <v>Villeneuve (FR)</v>
      </c>
    </row>
    <row r="3427" spans="1:3">
      <c r="A3427" s="17">
        <f>IF(ISBLANK(Nomen.complète!H3427),"",Nomen.complète!H3427)</f>
        <v>5414</v>
      </c>
      <c r="B3427" s="130">
        <f>IF(ISBLANK(Nomen.complète!I3427),"",Nomen.complète!I3427)</f>
        <v>14914</v>
      </c>
      <c r="C3427" s="18" t="str">
        <f>IF(ISBLANK(Nomen.complète!J3427),"-",Nomen.complète!J3427)</f>
        <v>Villeneuve (VD)</v>
      </c>
    </row>
    <row r="3428" spans="1:3">
      <c r="A3428" s="17">
        <f>IF(ISBLANK(Nomen.complète!H3428),"",Nomen.complète!H3428)</f>
        <v>448</v>
      </c>
      <c r="B3428" s="130">
        <f>IF(ISBLANK(Nomen.complète!I3428),"",Nomen.complète!I3428)</f>
        <v>15099</v>
      </c>
      <c r="C3428" s="18" t="str">
        <f>IF(ISBLANK(Nomen.complète!J3428),"-",Nomen.complète!J3428)</f>
        <v>Villeret</v>
      </c>
    </row>
    <row r="3429" spans="1:3">
      <c r="A3429" s="17" t="str">
        <f>IF(ISBLANK(Nomen.complète!H3429),"",Nomen.complète!H3429)</f>
        <v/>
      </c>
      <c r="B3429" s="130">
        <f>IF(ISBLANK(Nomen.complète!I3429),"",Nomen.complète!I3429)</f>
        <v>10035</v>
      </c>
      <c r="C3429" s="18" t="str">
        <f>IF(ISBLANK(Nomen.complète!J3429),"-",Nomen.complète!J3429)</f>
        <v>Villette (Lavaux)</v>
      </c>
    </row>
    <row r="3430" spans="1:3">
      <c r="A3430" s="17" t="str">
        <f>IF(ISBLANK(Nomen.complète!H3430),"",Nomen.complète!H3430)</f>
        <v/>
      </c>
      <c r="B3430" s="130">
        <f>IF(ISBLANK(Nomen.complète!I3430),"",Nomen.complète!I3430)</f>
        <v>10037</v>
      </c>
      <c r="C3430" s="18" t="str">
        <f>IF(ISBLANK(Nomen.complète!J3430),"-",Nomen.complète!J3430)</f>
        <v>Villiers</v>
      </c>
    </row>
    <row r="3431" spans="1:3">
      <c r="A3431" s="17">
        <f>IF(ISBLANK(Nomen.complète!H3431),"",Nomen.complète!H3431)</f>
        <v>4121</v>
      </c>
      <c r="B3431" s="130">
        <f>IF(ISBLANK(Nomen.complète!I3431),"",Nomen.complète!I3431)</f>
        <v>14535</v>
      </c>
      <c r="C3431" s="18" t="str">
        <f>IF(ISBLANK(Nomen.complète!J3431),"-",Nomen.complète!J3431)</f>
        <v>Villigen</v>
      </c>
    </row>
    <row r="3432" spans="1:3">
      <c r="A3432" s="17">
        <f>IF(ISBLANK(Nomen.complète!H3432),"",Nomen.complète!H3432)</f>
        <v>4080</v>
      </c>
      <c r="B3432" s="130">
        <f>IF(ISBLANK(Nomen.complète!I3432),"",Nomen.complète!I3432)</f>
        <v>15386</v>
      </c>
      <c r="C3432" s="18" t="str">
        <f>IF(ISBLANK(Nomen.complète!J3432),"-",Nomen.complète!J3432)</f>
        <v>Villmergen</v>
      </c>
    </row>
    <row r="3433" spans="1:3">
      <c r="A3433" s="17">
        <f>IF(ISBLANK(Nomen.complète!H3433),"",Nomen.complète!H3433)</f>
        <v>4122</v>
      </c>
      <c r="B3433" s="130">
        <f>IF(ISBLANK(Nomen.complète!I3433),"",Nomen.complète!I3433)</f>
        <v>10009</v>
      </c>
      <c r="C3433" s="18" t="str">
        <f>IF(ISBLANK(Nomen.complète!J3433),"-",Nomen.complète!J3433)</f>
        <v>Villnachern</v>
      </c>
    </row>
    <row r="3434" spans="1:3">
      <c r="A3434" s="17">
        <f>IF(ISBLANK(Nomen.complète!H3434),"",Nomen.complète!H3434)</f>
        <v>2114</v>
      </c>
      <c r="B3434" s="130">
        <f>IF(ISBLANK(Nomen.complète!I3434),"",Nomen.complète!I3434)</f>
        <v>14137</v>
      </c>
      <c r="C3434" s="18" t="str">
        <f>IF(ISBLANK(Nomen.complète!J3434),"-",Nomen.complète!J3434)</f>
        <v>Villorsonnens</v>
      </c>
    </row>
    <row r="3435" spans="1:3">
      <c r="A3435" s="17" t="str">
        <f>IF(ISBLANK(Nomen.complète!H3435),"",Nomen.complète!H3435)</f>
        <v/>
      </c>
      <c r="B3435" s="130">
        <f>IF(ISBLANK(Nomen.complète!I3435),"",Nomen.complète!I3435)</f>
        <v>10105</v>
      </c>
      <c r="C3435" s="18" t="str">
        <f>IF(ISBLANK(Nomen.complète!J3435),"-",Nomen.complète!J3435)</f>
        <v>Vilters</v>
      </c>
    </row>
    <row r="3436" spans="1:3">
      <c r="A3436" s="17">
        <f>IF(ISBLANK(Nomen.complète!H3436),"",Nomen.complète!H3436)</f>
        <v>3297</v>
      </c>
      <c r="B3436" s="130">
        <f>IF(ISBLANK(Nomen.complète!I3436),"",Nomen.complète!I3436)</f>
        <v>14417</v>
      </c>
      <c r="C3436" s="18" t="str">
        <f>IF(ISBLANK(Nomen.complète!J3436),"-",Nomen.complète!J3436)</f>
        <v>Vilters-Wangs</v>
      </c>
    </row>
    <row r="3437" spans="1:3">
      <c r="A3437" s="17">
        <f>IF(ISBLANK(Nomen.complète!H3437),"",Nomen.complète!H3437)</f>
        <v>502</v>
      </c>
      <c r="B3437" s="130">
        <f>IF(ISBLANK(Nomen.complète!I3437),"",Nomen.complète!I3437)</f>
        <v>15111</v>
      </c>
      <c r="C3437" s="18" t="str">
        <f>IF(ISBLANK(Nomen.complète!J3437),"-",Nomen.complète!J3437)</f>
        <v>Vinelz</v>
      </c>
    </row>
    <row r="3438" spans="1:3">
      <c r="A3438" s="17" t="str">
        <f>IF(ISBLANK(Nomen.complète!H3438),"",Nomen.complète!H3438)</f>
        <v/>
      </c>
      <c r="B3438" s="130">
        <f>IF(ISBLANK(Nomen.complète!I3438),"",Nomen.complète!I3438)</f>
        <v>16321</v>
      </c>
      <c r="C3438" s="18" t="str">
        <f>IF(ISBLANK(Nomen.complète!J3438),"-",Nomen.complète!J3438)</f>
        <v>Vingelz</v>
      </c>
    </row>
    <row r="3439" spans="1:3">
      <c r="A3439" s="17">
        <f>IF(ISBLANK(Nomen.complète!H3439),"",Nomen.complète!H3439)</f>
        <v>5863</v>
      </c>
      <c r="B3439" s="130">
        <f>IF(ISBLANK(Nomen.complète!I3439),"",Nomen.complète!I3439)</f>
        <v>14916</v>
      </c>
      <c r="C3439" s="18" t="str">
        <f>IF(ISBLANK(Nomen.complète!J3439),"-",Nomen.complète!J3439)</f>
        <v>Vinzel</v>
      </c>
    </row>
    <row r="3440" spans="1:3">
      <c r="A3440" s="17">
        <f>IF(ISBLANK(Nomen.complète!H3440),"",Nomen.complète!H3440)</f>
        <v>6158</v>
      </c>
      <c r="B3440" s="130">
        <f>IF(ISBLANK(Nomen.complète!I3440),"",Nomen.complète!I3440)</f>
        <v>10078</v>
      </c>
      <c r="C3440" s="18" t="str">
        <f>IF(ISBLANK(Nomen.complète!J3440),"-",Nomen.complète!J3440)</f>
        <v>Vionnaz</v>
      </c>
    </row>
    <row r="3441" spans="1:3">
      <c r="A3441" s="17" t="str">
        <f>IF(ISBLANK(Nomen.complète!H3441),"",Nomen.complète!H3441)</f>
        <v/>
      </c>
      <c r="B3441" s="130">
        <f>IF(ISBLANK(Nomen.complète!I3441),"",Nomen.complète!I3441)</f>
        <v>10417</v>
      </c>
      <c r="C3441" s="18" t="str">
        <f>IF(ISBLANK(Nomen.complète!J3441),"-",Nomen.complète!J3441)</f>
        <v>Vira (Gambarogno)</v>
      </c>
    </row>
    <row r="3442" spans="1:3">
      <c r="A3442" s="17">
        <f>IF(ISBLANK(Nomen.complète!H3442),"",Nomen.complète!H3442)</f>
        <v>6297</v>
      </c>
      <c r="B3442" s="130">
        <f>IF(ISBLANK(Nomen.complète!I3442),"",Nomen.complète!I3442)</f>
        <v>13226</v>
      </c>
      <c r="C3442" s="18" t="str">
        <f>IF(ISBLANK(Nomen.complète!J3442),"-",Nomen.complète!J3442)</f>
        <v>Visp</v>
      </c>
    </row>
    <row r="3443" spans="1:3">
      <c r="A3443" s="17">
        <f>IF(ISBLANK(Nomen.complète!H3443),"",Nomen.complète!H3443)</f>
        <v>6298</v>
      </c>
      <c r="B3443" s="130">
        <f>IF(ISBLANK(Nomen.complète!I3443),"",Nomen.complète!I3443)</f>
        <v>10419</v>
      </c>
      <c r="C3443" s="18" t="str">
        <f>IF(ISBLANK(Nomen.complète!J3443),"-",Nomen.complète!J3443)</f>
        <v>Visperterminen</v>
      </c>
    </row>
    <row r="3444" spans="1:3">
      <c r="A3444" s="17" t="str">
        <f>IF(ISBLANK(Nomen.complète!H3444),"",Nomen.complète!H3444)</f>
        <v/>
      </c>
      <c r="B3444" s="130">
        <f>IF(ISBLANK(Nomen.complète!I3444),"",Nomen.complète!I3444)</f>
        <v>10376</v>
      </c>
      <c r="C3444" s="18" t="str">
        <f>IF(ISBLANK(Nomen.complète!J3444),"-",Nomen.complète!J3444)</f>
        <v>Vissoie</v>
      </c>
    </row>
    <row r="3445" spans="1:3">
      <c r="A3445" s="17">
        <f>IF(ISBLANK(Nomen.complète!H3445),"",Nomen.complète!H3445)</f>
        <v>1068</v>
      </c>
      <c r="B3445" s="130">
        <f>IF(ISBLANK(Nomen.complète!I3445),"",Nomen.complète!I3445)</f>
        <v>15526</v>
      </c>
      <c r="C3445" s="18" t="str">
        <f>IF(ISBLANK(Nomen.complète!J3445),"-",Nomen.complète!J3445)</f>
        <v>Vitznau</v>
      </c>
    </row>
    <row r="3446" spans="1:3">
      <c r="A3446" s="17" t="str">
        <f>IF(ISBLANK(Nomen.complète!H3446),"",Nomen.complète!H3446)</f>
        <v/>
      </c>
      <c r="B3446" s="130">
        <f>IF(ISBLANK(Nomen.complète!I3446),"",Nomen.complète!I3446)</f>
        <v>10404</v>
      </c>
      <c r="C3446" s="18" t="str">
        <f>IF(ISBLANK(Nomen.complète!J3446),"-",Nomen.complète!J3446)</f>
        <v>Vogorno</v>
      </c>
    </row>
    <row r="3447" spans="1:3">
      <c r="A3447" s="17">
        <f>IF(ISBLANK(Nomen.complète!H3447),"",Nomen.complète!H3447)</f>
        <v>43</v>
      </c>
      <c r="B3447" s="130">
        <f>IF(ISBLANK(Nomen.complète!I3447),"",Nomen.complète!I3447)</f>
        <v>10365</v>
      </c>
      <c r="C3447" s="18" t="str">
        <f>IF(ISBLANK(Nomen.complète!J3447),"-",Nomen.complète!J3447)</f>
        <v>Volken</v>
      </c>
    </row>
    <row r="3448" spans="1:3">
      <c r="A3448" s="17">
        <f>IF(ISBLANK(Nomen.complète!H3448),"",Nomen.complète!H3448)</f>
        <v>199</v>
      </c>
      <c r="B3448" s="130">
        <f>IF(ISBLANK(Nomen.complète!I3448),"",Nomen.complète!I3448)</f>
        <v>10368</v>
      </c>
      <c r="C3448" s="18" t="str">
        <f>IF(ISBLANK(Nomen.complète!J3448),"-",Nomen.complète!J3448)</f>
        <v>Volketswil</v>
      </c>
    </row>
    <row r="3449" spans="1:3">
      <c r="A3449" s="17" t="str">
        <f>IF(ISBLANK(Nomen.complète!H3449),"",Nomen.complète!H3449)</f>
        <v/>
      </c>
      <c r="B3449" s="130">
        <f>IF(ISBLANK(Nomen.complète!I3449),"",Nomen.complète!I3449)</f>
        <v>10369</v>
      </c>
      <c r="C3449" s="18" t="str">
        <f>IF(ISBLANK(Nomen.complète!J3449),"-",Nomen.complète!J3449)</f>
        <v>Vollèges</v>
      </c>
    </row>
    <row r="3450" spans="1:3">
      <c r="A3450" s="17">
        <f>IF(ISBLANK(Nomen.complète!H3450),"",Nomen.complète!H3450)</f>
        <v>4287</v>
      </c>
      <c r="B3450" s="130">
        <f>IF(ISBLANK(Nomen.complète!I3450),"",Nomen.complète!I3450)</f>
        <v>10370</v>
      </c>
      <c r="C3450" s="18" t="str">
        <f>IF(ISBLANK(Nomen.complète!J3450),"-",Nomen.complète!J3450)</f>
        <v>Vordemwald</v>
      </c>
    </row>
    <row r="3451" spans="1:3">
      <c r="A3451" s="17">
        <f>IF(ISBLANK(Nomen.complète!H3451),"",Nomen.complète!H3451)</f>
        <v>1348</v>
      </c>
      <c r="B3451" s="130">
        <f>IF(ISBLANK(Nomen.complète!I3451),"",Nomen.complète!I3451)</f>
        <v>10371</v>
      </c>
      <c r="C3451" s="18" t="str">
        <f>IF(ISBLANK(Nomen.complète!J3451),"-",Nomen.complète!J3451)</f>
        <v>Vorderthal</v>
      </c>
    </row>
    <row r="3452" spans="1:3">
      <c r="A3452" s="17">
        <f>IF(ISBLANK(Nomen.complète!H3452),"",Nomen.complète!H3452)</f>
        <v>6159</v>
      </c>
      <c r="B3452" s="130">
        <f>IF(ISBLANK(Nomen.complète!I3452),"",Nomen.complète!I3452)</f>
        <v>10372</v>
      </c>
      <c r="C3452" s="18" t="str">
        <f>IF(ISBLANK(Nomen.complète!J3452),"-",Nomen.complète!J3452)</f>
        <v>Vouvry</v>
      </c>
    </row>
    <row r="3453" spans="1:3">
      <c r="A3453" s="17" t="str">
        <f>IF(ISBLANK(Nomen.complète!H3453),"",Nomen.complète!H3453)</f>
        <v/>
      </c>
      <c r="B3453" s="130">
        <f>IF(ISBLANK(Nomen.complète!I3453),"",Nomen.complète!I3453)</f>
        <v>16233</v>
      </c>
      <c r="C3453" s="18" t="str">
        <f>IF(ISBLANK(Nomen.complète!J3453),"-",Nomen.complète!J3453)</f>
        <v>Voëns-Maley</v>
      </c>
    </row>
    <row r="3454" spans="1:3">
      <c r="A3454" s="17" t="str">
        <f>IF(ISBLANK(Nomen.complète!H3454),"",Nomen.complète!H3454)</f>
        <v/>
      </c>
      <c r="B3454" s="130">
        <f>IF(ISBLANK(Nomen.complète!I3454),"",Nomen.complète!I3454)</f>
        <v>10205</v>
      </c>
      <c r="C3454" s="18" t="str">
        <f>IF(ISBLANK(Nomen.complète!J3454),"-",Nomen.complète!J3454)</f>
        <v>Vrin</v>
      </c>
    </row>
    <row r="3455" spans="1:3">
      <c r="A3455" s="17">
        <f>IF(ISBLANK(Nomen.complète!H3455),"",Nomen.complète!H3455)</f>
        <v>2160</v>
      </c>
      <c r="B3455" s="130">
        <f>IF(ISBLANK(Nomen.complète!I3455),"",Nomen.complète!I3455)</f>
        <v>10373</v>
      </c>
      <c r="C3455" s="18" t="str">
        <f>IF(ISBLANK(Nomen.complète!J3455),"-",Nomen.complète!J3455)</f>
        <v>Vuadens</v>
      </c>
    </row>
    <row r="3456" spans="1:3">
      <c r="A3456" s="17" t="str">
        <f>IF(ISBLANK(Nomen.complète!H3456),"",Nomen.complète!H3456)</f>
        <v/>
      </c>
      <c r="B3456" s="130">
        <f>IF(ISBLANK(Nomen.complète!I3456),"",Nomen.complète!I3456)</f>
        <v>10390</v>
      </c>
      <c r="C3456" s="18" t="str">
        <f>IF(ISBLANK(Nomen.complète!J3456),"-",Nomen.complète!J3456)</f>
        <v>Vuarmarens</v>
      </c>
    </row>
    <row r="3457" spans="1:3">
      <c r="A3457" s="17">
        <f>IF(ISBLANK(Nomen.complète!H3457),"",Nomen.complète!H3457)</f>
        <v>5539</v>
      </c>
      <c r="B3457" s="130">
        <f>IF(ISBLANK(Nomen.complète!I3457),"",Nomen.complète!I3457)</f>
        <v>14910</v>
      </c>
      <c r="C3457" s="18" t="str">
        <f>IF(ISBLANK(Nomen.complète!J3457),"-",Nomen.complète!J3457)</f>
        <v>Vuarrens</v>
      </c>
    </row>
    <row r="3458" spans="1:3">
      <c r="A3458" s="17">
        <f>IF(ISBLANK(Nomen.complète!H3458),"",Nomen.complète!H3458)</f>
        <v>5692</v>
      </c>
      <c r="B3458" s="130">
        <f>IF(ISBLANK(Nomen.complète!I3458),"",Nomen.complète!I3458)</f>
        <v>14909</v>
      </c>
      <c r="C3458" s="18" t="str">
        <f>IF(ISBLANK(Nomen.complète!J3458),"-",Nomen.complète!J3458)</f>
        <v>Vucherens</v>
      </c>
    </row>
    <row r="3459" spans="1:3">
      <c r="A3459" s="17">
        <f>IF(ISBLANK(Nomen.complète!H3459),"",Nomen.complète!H3459)</f>
        <v>5503</v>
      </c>
      <c r="B3459" s="130">
        <f>IF(ISBLANK(Nomen.complète!I3459),"",Nomen.complète!I3459)</f>
        <v>14908</v>
      </c>
      <c r="C3459" s="18" t="str">
        <f>IF(ISBLANK(Nomen.complète!J3459),"-",Nomen.complète!J3459)</f>
        <v>Vufflens-la-Ville</v>
      </c>
    </row>
    <row r="3460" spans="1:3">
      <c r="A3460" s="17">
        <f>IF(ISBLANK(Nomen.complète!H3460),"",Nomen.complète!H3460)</f>
        <v>5653</v>
      </c>
      <c r="B3460" s="130">
        <f>IF(ISBLANK(Nomen.complète!I3460),"",Nomen.complète!I3460)</f>
        <v>14907</v>
      </c>
      <c r="C3460" s="18" t="str">
        <f>IF(ISBLANK(Nomen.complète!J3460),"-",Nomen.complète!J3460)</f>
        <v>Vufflens-le-Château</v>
      </c>
    </row>
    <row r="3461" spans="1:3">
      <c r="A3461" s="17">
        <f>IF(ISBLANK(Nomen.complète!H3461),"",Nomen.complète!H3461)</f>
        <v>5937</v>
      </c>
      <c r="B3461" s="130">
        <f>IF(ISBLANK(Nomen.complète!I3461),"",Nomen.complète!I3461)</f>
        <v>14906</v>
      </c>
      <c r="C3461" s="18" t="str">
        <f>IF(ISBLANK(Nomen.complète!J3461),"-",Nomen.complète!J3461)</f>
        <v>Vugelles-La Mothe</v>
      </c>
    </row>
    <row r="3462" spans="1:3">
      <c r="A3462" s="17" t="str">
        <f>IF(ISBLANK(Nomen.complète!H3462),"",Nomen.complète!H3462)</f>
        <v/>
      </c>
      <c r="B3462" s="130">
        <f>IF(ISBLANK(Nomen.complète!I3462),"",Nomen.complète!I3462)</f>
        <v>10387</v>
      </c>
      <c r="C3462" s="18" t="str">
        <f>IF(ISBLANK(Nomen.complète!J3462),"-",Nomen.complète!J3462)</f>
        <v>Vuibroye</v>
      </c>
    </row>
    <row r="3463" spans="1:3">
      <c r="A3463" s="17" t="str">
        <f>IF(ISBLANK(Nomen.complète!H3463),"",Nomen.complète!H3463)</f>
        <v/>
      </c>
      <c r="B3463" s="130">
        <f>IF(ISBLANK(Nomen.complète!I3463),"",Nomen.complète!I3463)</f>
        <v>10388</v>
      </c>
      <c r="C3463" s="18" t="str">
        <f>IF(ISBLANK(Nomen.complète!J3463),"-",Nomen.complète!J3463)</f>
        <v>Vuippens</v>
      </c>
    </row>
    <row r="3464" spans="1:3">
      <c r="A3464" s="17" t="str">
        <f>IF(ISBLANK(Nomen.complète!H3464),"",Nomen.complète!H3464)</f>
        <v/>
      </c>
      <c r="B3464" s="130">
        <f>IF(ISBLANK(Nomen.complète!I3464),"",Nomen.complète!I3464)</f>
        <v>10422</v>
      </c>
      <c r="C3464" s="18" t="str">
        <f>IF(ISBLANK(Nomen.complète!J3464),"-",Nomen.complète!J3464)</f>
        <v>Vuissens</v>
      </c>
    </row>
    <row r="3465" spans="1:3">
      <c r="A3465" s="17">
        <f>IF(ISBLANK(Nomen.complète!H3465),"",Nomen.complète!H3465)</f>
        <v>2113</v>
      </c>
      <c r="B3465" s="130">
        <f>IF(ISBLANK(Nomen.complète!I3465),"",Nomen.complète!I3465)</f>
        <v>14480</v>
      </c>
      <c r="C3465" s="18" t="str">
        <f>IF(ISBLANK(Nomen.complète!J3465),"-",Nomen.complète!J3465)</f>
        <v>Vuisternens-devant-Romont</v>
      </c>
    </row>
    <row r="3466" spans="1:3">
      <c r="A3466" s="17" t="str">
        <f>IF(ISBLANK(Nomen.complète!H3466),"",Nomen.complète!H3466)</f>
        <v/>
      </c>
      <c r="B3466" s="130">
        <f>IF(ISBLANK(Nomen.complète!I3466),"",Nomen.complète!I3466)</f>
        <v>10406</v>
      </c>
      <c r="C3466" s="18" t="str">
        <f>IF(ISBLANK(Nomen.complète!J3466),"-",Nomen.complète!J3466)</f>
        <v>Vuisternens-en-Ogoz</v>
      </c>
    </row>
    <row r="3467" spans="1:3">
      <c r="A3467" s="17">
        <f>IF(ISBLANK(Nomen.complète!H3467),"",Nomen.complète!H3467)</f>
        <v>5766</v>
      </c>
      <c r="B3467" s="130">
        <f>IF(ISBLANK(Nomen.complète!I3467),"",Nomen.complète!I3467)</f>
        <v>14903</v>
      </c>
      <c r="C3467" s="18" t="str">
        <f>IF(ISBLANK(Nomen.complète!J3467),"-",Nomen.complète!J3467)</f>
        <v>Vuiteboeuf</v>
      </c>
    </row>
    <row r="3468" spans="1:3">
      <c r="A3468" s="17">
        <f>IF(ISBLANK(Nomen.complète!H3468),"",Nomen.complète!H3468)</f>
        <v>5803</v>
      </c>
      <c r="B3468" s="130">
        <f>IF(ISBLANK(Nomen.complète!I3468),"",Nomen.complète!I3468)</f>
        <v>14902</v>
      </c>
      <c r="C3468" s="18" t="str">
        <f>IF(ISBLANK(Nomen.complète!J3468),"-",Nomen.complète!J3468)</f>
        <v>Vulliens</v>
      </c>
    </row>
    <row r="3469" spans="1:3">
      <c r="A3469" s="17">
        <f>IF(ISBLANK(Nomen.complète!H3469),"",Nomen.complète!H3469)</f>
        <v>5654</v>
      </c>
      <c r="B3469" s="130">
        <f>IF(ISBLANK(Nomen.complète!I3469),"",Nomen.complète!I3469)</f>
        <v>14901</v>
      </c>
      <c r="C3469" s="18" t="str">
        <f>IF(ISBLANK(Nomen.complète!J3469),"-",Nomen.complète!J3469)</f>
        <v>Vullierens</v>
      </c>
    </row>
    <row r="3470" spans="1:3">
      <c r="A3470" s="17" t="str">
        <f>IF(ISBLANK(Nomen.complète!H3470),"",Nomen.complète!H3470)</f>
        <v/>
      </c>
      <c r="B3470" s="130">
        <f>IF(ISBLANK(Nomen.complète!I3470),"",Nomen.complète!I3470)</f>
        <v>11365</v>
      </c>
      <c r="C3470" s="18" t="str">
        <f>IF(ISBLANK(Nomen.complète!J3470),"-",Nomen.complète!J3470)</f>
        <v>Vully-le-Bas</v>
      </c>
    </row>
    <row r="3471" spans="1:3">
      <c r="A3471" s="17" t="str">
        <f>IF(ISBLANK(Nomen.complète!H3471),"",Nomen.complète!H3471)</f>
        <v/>
      </c>
      <c r="B3471" s="130">
        <f>IF(ISBLANK(Nomen.complète!I3471),"",Nomen.complète!I3471)</f>
        <v>11341</v>
      </c>
      <c r="C3471" s="18" t="str">
        <f>IF(ISBLANK(Nomen.complète!J3471),"-",Nomen.complète!J3471)</f>
        <v>Vully-le-Haut</v>
      </c>
    </row>
    <row r="3472" spans="1:3">
      <c r="A3472" s="17">
        <f>IF(ISBLANK(Nomen.complète!H3472),"",Nomen.complète!H3472)</f>
        <v>5464</v>
      </c>
      <c r="B3472" s="130">
        <f>IF(ISBLANK(Nomen.complète!I3472),"",Nomen.complète!I3472)</f>
        <v>15488</v>
      </c>
      <c r="C3472" s="18" t="str">
        <f>IF(ISBLANK(Nomen.complète!J3472),"-",Nomen.complète!J3472)</f>
        <v>Vully-les-Lacs</v>
      </c>
    </row>
    <row r="3473" spans="1:3">
      <c r="A3473" s="17">
        <f>IF(ISBLANK(Nomen.complète!H3473),"",Nomen.complète!H3473)</f>
        <v>6220</v>
      </c>
      <c r="B3473" s="130">
        <f>IF(ISBLANK(Nomen.complète!I3473),"",Nomen.complète!I3473)</f>
        <v>10919</v>
      </c>
      <c r="C3473" s="18" t="str">
        <f>IF(ISBLANK(Nomen.complète!J3473),"-",Nomen.complète!J3473)</f>
        <v>Vérossaz</v>
      </c>
    </row>
    <row r="3474" spans="1:3">
      <c r="A3474" s="17">
        <f>IF(ISBLANK(Nomen.complète!H3474),"",Nomen.complète!H3474)</f>
        <v>6025</v>
      </c>
      <c r="B3474" s="130">
        <f>IF(ISBLANK(Nomen.complète!I3474),"",Nomen.complète!I3474)</f>
        <v>10923</v>
      </c>
      <c r="C3474" s="18" t="str">
        <f>IF(ISBLANK(Nomen.complète!J3474),"-",Nomen.complète!J3474)</f>
        <v>Vétroz</v>
      </c>
    </row>
    <row r="3475" spans="1:3">
      <c r="A3475" s="17">
        <f>IF(ISBLANK(Nomen.complète!H3475),"",Nomen.complète!H3475)</f>
        <v>946</v>
      </c>
      <c r="B3475" s="130">
        <f>IF(ISBLANK(Nomen.complète!I3475),"",Nomen.complète!I3475)</f>
        <v>15343</v>
      </c>
      <c r="C3475" s="18" t="str">
        <f>IF(ISBLANK(Nomen.complète!J3475),"-",Nomen.complète!J3475)</f>
        <v>Wachseldorn</v>
      </c>
    </row>
    <row r="3476" spans="1:3">
      <c r="A3476" s="17">
        <f>IF(ISBLANK(Nomen.complète!H3476),"",Nomen.complète!H3476)</f>
        <v>4871</v>
      </c>
      <c r="B3476" s="130">
        <f>IF(ISBLANK(Nomen.complète!I3476),"",Nomen.complète!I3476)</f>
        <v>15440</v>
      </c>
      <c r="C3476" s="18" t="str">
        <f>IF(ISBLANK(Nomen.complète!J3476),"-",Nomen.complète!J3476)</f>
        <v>Wagenhausen</v>
      </c>
    </row>
    <row r="3477" spans="1:3">
      <c r="A3477" s="17">
        <f>IF(ISBLANK(Nomen.complète!H3477),"",Nomen.complète!H3477)</f>
        <v>2792</v>
      </c>
      <c r="B3477" s="130">
        <f>IF(ISBLANK(Nomen.complète!I3477),"",Nomen.complète!I3477)</f>
        <v>13850</v>
      </c>
      <c r="C3477" s="18" t="str">
        <f>IF(ISBLANK(Nomen.complète!J3477),"-",Nomen.complète!J3477)</f>
        <v>Wahlen</v>
      </c>
    </row>
    <row r="3478" spans="1:3">
      <c r="A3478" s="17" t="str">
        <f>IF(ISBLANK(Nomen.complète!H3478),"",Nomen.complète!H3478)</f>
        <v/>
      </c>
      <c r="B3478" s="130">
        <f>IF(ISBLANK(Nomen.complète!I3478),"",Nomen.complète!I3478)</f>
        <v>11106</v>
      </c>
      <c r="C3478" s="18" t="str">
        <f>IF(ISBLANK(Nomen.complète!J3478),"-",Nomen.complète!J3478)</f>
        <v>Wahlern</v>
      </c>
    </row>
    <row r="3479" spans="1:3">
      <c r="A3479" s="17">
        <f>IF(ISBLANK(Nomen.complète!H3479),"",Nomen.complète!H3479)</f>
        <v>1710</v>
      </c>
      <c r="B3479" s="130">
        <f>IF(ISBLANK(Nomen.complète!I3479),"",Nomen.complète!I3479)</f>
        <v>10457</v>
      </c>
      <c r="C3479" s="18" t="str">
        <f>IF(ISBLANK(Nomen.complète!J3479),"-",Nomen.complète!J3479)</f>
        <v>Walchwil</v>
      </c>
    </row>
    <row r="3480" spans="1:3">
      <c r="A3480" s="17">
        <f>IF(ISBLANK(Nomen.complète!H3480),"",Nomen.complète!H3480)</f>
        <v>3036</v>
      </c>
      <c r="B3480" s="130">
        <f>IF(ISBLANK(Nomen.complète!I3480),"",Nomen.complète!I3480)</f>
        <v>10458</v>
      </c>
      <c r="C3480" s="18" t="str">
        <f>IF(ISBLANK(Nomen.complète!J3480),"-",Nomen.complète!J3480)</f>
        <v>Wald (AR)</v>
      </c>
    </row>
    <row r="3481" spans="1:3">
      <c r="A3481" s="17">
        <f>IF(ISBLANK(Nomen.complète!H3481),"",Nomen.complète!H3481)</f>
        <v>888</v>
      </c>
      <c r="B3481" s="130">
        <f>IF(ISBLANK(Nomen.complète!I3481),"",Nomen.complète!I3481)</f>
        <v>15310</v>
      </c>
      <c r="C3481" s="18" t="str">
        <f>IF(ISBLANK(Nomen.complète!J3481),"-",Nomen.complète!J3481)</f>
        <v>Wald (BE)</v>
      </c>
    </row>
    <row r="3482" spans="1:3">
      <c r="A3482" s="17">
        <f>IF(ISBLANK(Nomen.complète!H3482),"",Nomen.complète!H3482)</f>
        <v>120</v>
      </c>
      <c r="B3482" s="130">
        <f>IF(ISBLANK(Nomen.complète!I3482),"",Nomen.complète!I3482)</f>
        <v>10459</v>
      </c>
      <c r="C3482" s="18" t="str">
        <f>IF(ISBLANK(Nomen.complète!J3482),"-",Nomen.complète!J3482)</f>
        <v>Wald (ZH)</v>
      </c>
    </row>
    <row r="3483" spans="1:3">
      <c r="A3483" s="17">
        <f>IF(ISBLANK(Nomen.complète!H3483),"",Nomen.complète!H3483)</f>
        <v>2895</v>
      </c>
      <c r="B3483" s="130">
        <f>IF(ISBLANK(Nomen.complète!I3483),"",Nomen.complète!I3483)</f>
        <v>13823</v>
      </c>
      <c r="C3483" s="18" t="str">
        <f>IF(ISBLANK(Nomen.complète!J3483),"-",Nomen.complète!J3483)</f>
        <v>Waldenburg</v>
      </c>
    </row>
    <row r="3484" spans="1:3">
      <c r="A3484" s="17" t="str">
        <f>IF(ISBLANK(Nomen.complète!H3484),"",Nomen.complète!H3484)</f>
        <v/>
      </c>
      <c r="B3484" s="130">
        <f>IF(ISBLANK(Nomen.complète!I3484),"",Nomen.complète!I3484)</f>
        <v>16472</v>
      </c>
      <c r="C3484" s="18" t="str">
        <f>IF(ISBLANK(Nomen.complète!J3484),"-",Nomen.complète!J3484)</f>
        <v>Waldhäusern</v>
      </c>
    </row>
    <row r="3485" spans="1:3">
      <c r="A3485" s="17">
        <f>IF(ISBLANK(Nomen.complète!H3485),"",Nomen.complète!H3485)</f>
        <v>3444</v>
      </c>
      <c r="B3485" s="130">
        <f>IF(ISBLANK(Nomen.complète!I3485),"",Nomen.complète!I3485)</f>
        <v>14467</v>
      </c>
      <c r="C3485" s="18" t="str">
        <f>IF(ISBLANK(Nomen.complète!J3485),"-",Nomen.complète!J3485)</f>
        <v>Waldkirch</v>
      </c>
    </row>
    <row r="3486" spans="1:3">
      <c r="A3486" s="17">
        <f>IF(ISBLANK(Nomen.complète!H3486),"",Nomen.complète!H3486)</f>
        <v>3007</v>
      </c>
      <c r="B3486" s="130">
        <f>IF(ISBLANK(Nomen.complète!I3486),"",Nomen.complète!I3486)</f>
        <v>10461</v>
      </c>
      <c r="C3486" s="18" t="str">
        <f>IF(ISBLANK(Nomen.complète!J3486),"-",Nomen.complète!J3486)</f>
        <v>Waldstatt</v>
      </c>
    </row>
    <row r="3487" spans="1:3">
      <c r="A3487" s="17">
        <f>IF(ISBLANK(Nomen.complète!H3487),"",Nomen.complète!H3487)</f>
        <v>3298</v>
      </c>
      <c r="B3487" s="130">
        <f>IF(ISBLANK(Nomen.complète!I3487),"",Nomen.complète!I3487)</f>
        <v>14418</v>
      </c>
      <c r="C3487" s="18" t="str">
        <f>IF(ISBLANK(Nomen.complète!J3487),"-",Nomen.complète!J3487)</f>
        <v>Walenstadt</v>
      </c>
    </row>
    <row r="3488" spans="1:3">
      <c r="A3488" s="17">
        <f>IF(ISBLANK(Nomen.complète!H3488),"",Nomen.complète!H3488)</f>
        <v>626</v>
      </c>
      <c r="B3488" s="130">
        <f>IF(ISBLANK(Nomen.complète!I3488),"",Nomen.complète!I3488)</f>
        <v>15188</v>
      </c>
      <c r="C3488" s="18" t="str">
        <f>IF(ISBLANK(Nomen.complète!J3488),"-",Nomen.complète!J3488)</f>
        <v>Walkringen</v>
      </c>
    </row>
    <row r="3489" spans="1:3">
      <c r="A3489" s="17">
        <f>IF(ISBLANK(Nomen.complète!H3489),"",Nomen.complète!H3489)</f>
        <v>4261</v>
      </c>
      <c r="B3489" s="130">
        <f>IF(ISBLANK(Nomen.complète!I3489),"",Nomen.complète!I3489)</f>
        <v>10462</v>
      </c>
      <c r="C3489" s="18" t="str">
        <f>IF(ISBLANK(Nomen.complète!J3489),"-",Nomen.complète!J3489)</f>
        <v>Wallbach</v>
      </c>
    </row>
    <row r="3490" spans="1:3">
      <c r="A3490" s="17" t="str">
        <f>IF(ISBLANK(Nomen.complète!H3490),"",Nomen.complète!H3490)</f>
        <v/>
      </c>
      <c r="B3490" s="130">
        <f>IF(ISBLANK(Nomen.complète!I3490),"",Nomen.complète!I3490)</f>
        <v>10463</v>
      </c>
      <c r="C3490" s="18" t="str">
        <f>IF(ISBLANK(Nomen.complète!J3490),"-",Nomen.complète!J3490)</f>
        <v>Wallenbuch</v>
      </c>
    </row>
    <row r="3491" spans="1:3">
      <c r="A3491" s="17" t="str">
        <f>IF(ISBLANK(Nomen.complète!H3491),"",Nomen.complète!H3491)</f>
        <v/>
      </c>
      <c r="B3491" s="130">
        <f>IF(ISBLANK(Nomen.complète!I3491),"",Nomen.complète!I3491)</f>
        <v>10480</v>
      </c>
      <c r="C3491" s="18" t="str">
        <f>IF(ISBLANK(Nomen.complète!J3491),"-",Nomen.complète!J3491)</f>
        <v>Wallenried</v>
      </c>
    </row>
    <row r="3492" spans="1:3">
      <c r="A3492" s="17" t="str">
        <f>IF(ISBLANK(Nomen.complète!H3492),"",Nomen.complète!H3492)</f>
        <v/>
      </c>
      <c r="B3492" s="130">
        <f>IF(ISBLANK(Nomen.complète!I3492),"",Nomen.complète!I3492)</f>
        <v>16544</v>
      </c>
      <c r="C3492" s="18" t="str">
        <f>IF(ISBLANK(Nomen.complète!J3492),"-",Nomen.complète!J3492)</f>
        <v>Wallenstadt</v>
      </c>
    </row>
    <row r="3493" spans="1:3">
      <c r="A3493" s="17" t="str">
        <f>IF(ISBLANK(Nomen.complète!H3493),"",Nomen.complète!H3493)</f>
        <v/>
      </c>
      <c r="B3493" s="130">
        <f>IF(ISBLANK(Nomen.complète!I3493),"",Nomen.complète!I3493)</f>
        <v>10465</v>
      </c>
      <c r="C3493" s="18" t="str">
        <f>IF(ISBLANK(Nomen.complète!J3493),"-",Nomen.complète!J3493)</f>
        <v>Wallenwil</v>
      </c>
    </row>
    <row r="3494" spans="1:3">
      <c r="A3494" s="17">
        <f>IF(ISBLANK(Nomen.complète!H3494),"",Nomen.complète!H3494)</f>
        <v>69</v>
      </c>
      <c r="B3494" s="130">
        <f>IF(ISBLANK(Nomen.complète!I3494),"",Nomen.complète!I3494)</f>
        <v>10451</v>
      </c>
      <c r="C3494" s="18" t="str">
        <f>IF(ISBLANK(Nomen.complète!J3494),"-",Nomen.complète!J3494)</f>
        <v>Wallisellen</v>
      </c>
    </row>
    <row r="3495" spans="1:3">
      <c r="A3495" s="17">
        <f>IF(ISBLANK(Nomen.complète!H3495),"",Nomen.complète!H3495)</f>
        <v>990</v>
      </c>
      <c r="B3495" s="130">
        <f>IF(ISBLANK(Nomen.complète!I3495),"",Nomen.complète!I3495)</f>
        <v>15373</v>
      </c>
      <c r="C3495" s="18" t="str">
        <f>IF(ISBLANK(Nomen.complète!J3495),"-",Nomen.complète!J3495)</f>
        <v>Walliswil bei Niederbipp</v>
      </c>
    </row>
    <row r="3496" spans="1:3">
      <c r="A3496" s="17">
        <f>IF(ISBLANK(Nomen.complète!H3496),"",Nomen.complète!H3496)</f>
        <v>991</v>
      </c>
      <c r="B3496" s="130">
        <f>IF(ISBLANK(Nomen.complète!I3496),"",Nomen.complète!I3496)</f>
        <v>15374</v>
      </c>
      <c r="C3496" s="18" t="str">
        <f>IF(ISBLANK(Nomen.complète!J3496),"-",Nomen.complète!J3496)</f>
        <v>Walliswil bei Wangen</v>
      </c>
    </row>
    <row r="3497" spans="1:3">
      <c r="A3497" s="17">
        <f>IF(ISBLANK(Nomen.complète!H3497),"",Nomen.complète!H3497)</f>
        <v>754</v>
      </c>
      <c r="B3497" s="130">
        <f>IF(ISBLANK(Nomen.complète!I3497),"",Nomen.complète!I3497)</f>
        <v>15258</v>
      </c>
      <c r="C3497" s="18" t="str">
        <f>IF(ISBLANK(Nomen.complète!J3497),"-",Nomen.complète!J3497)</f>
        <v>Walperswil</v>
      </c>
    </row>
    <row r="3498" spans="1:3">
      <c r="A3498" s="17" t="str">
        <f>IF(ISBLANK(Nomen.complète!H3498),"",Nomen.complète!H3498)</f>
        <v/>
      </c>
      <c r="B3498" s="130">
        <f>IF(ISBLANK(Nomen.complète!I3498),"",Nomen.complète!I3498)</f>
        <v>10467</v>
      </c>
      <c r="C3498" s="18" t="str">
        <f>IF(ISBLANK(Nomen.complète!J3498),"-",Nomen.complète!J3498)</f>
        <v>Waltalingen</v>
      </c>
    </row>
    <row r="3499" spans="1:3">
      <c r="A3499" s="17" t="str">
        <f>IF(ISBLANK(Nomen.complète!H3499),"",Nomen.complète!H3499)</f>
        <v/>
      </c>
      <c r="B3499" s="130">
        <f>IF(ISBLANK(Nomen.complète!I3499),"",Nomen.complète!I3499)</f>
        <v>16476</v>
      </c>
      <c r="C3499" s="18" t="str">
        <f>IF(ISBLANK(Nomen.complète!J3499),"-",Nomen.complète!J3499)</f>
        <v>Waltensburg</v>
      </c>
    </row>
    <row r="3500" spans="1:3">
      <c r="A3500" s="17" t="str">
        <f>IF(ISBLANK(Nomen.complète!H3500),"",Nomen.complète!H3500)</f>
        <v/>
      </c>
      <c r="B3500" s="130">
        <f>IF(ISBLANK(Nomen.complète!I3500),"",Nomen.complète!I3500)</f>
        <v>10199</v>
      </c>
      <c r="C3500" s="18" t="str">
        <f>IF(ISBLANK(Nomen.complète!J3500),"-",Nomen.complète!J3500)</f>
        <v>Waltensburg/Vuorz</v>
      </c>
    </row>
    <row r="3501" spans="1:3">
      <c r="A3501" s="17">
        <f>IF(ISBLANK(Nomen.complète!H3501),"",Nomen.complète!H3501)</f>
        <v>4240</v>
      </c>
      <c r="B3501" s="130">
        <f>IF(ISBLANK(Nomen.complète!I3501),"",Nomen.complète!I3501)</f>
        <v>10468</v>
      </c>
      <c r="C3501" s="18" t="str">
        <f>IF(ISBLANK(Nomen.complète!J3501),"-",Nomen.complète!J3501)</f>
        <v>Waltenschwil</v>
      </c>
    </row>
    <row r="3502" spans="1:3">
      <c r="A3502" s="17">
        <f>IF(ISBLANK(Nomen.complète!H3502),"",Nomen.complète!H3502)</f>
        <v>959</v>
      </c>
      <c r="B3502" s="130">
        <f>IF(ISBLANK(Nomen.complète!I3502),"",Nomen.complète!I3502)</f>
        <v>15354</v>
      </c>
      <c r="C3502" s="18" t="str">
        <f>IF(ISBLANK(Nomen.complète!J3502),"-",Nomen.complète!J3502)</f>
        <v>Walterswil (BE)</v>
      </c>
    </row>
    <row r="3503" spans="1:3">
      <c r="A3503" s="17">
        <f>IF(ISBLANK(Nomen.complète!H3503),"",Nomen.complète!H3503)</f>
        <v>2585</v>
      </c>
      <c r="B3503" s="130">
        <f>IF(ISBLANK(Nomen.complète!I3503),"",Nomen.complète!I3503)</f>
        <v>10469</v>
      </c>
      <c r="C3503" s="18" t="str">
        <f>IF(ISBLANK(Nomen.complète!J3503),"-",Nomen.complète!J3503)</f>
        <v>Walterswil (SO)</v>
      </c>
    </row>
    <row r="3504" spans="1:3">
      <c r="A3504" s="17">
        <f>IF(ISBLANK(Nomen.complète!H3504),"",Nomen.complète!H3504)</f>
        <v>3037</v>
      </c>
      <c r="B3504" s="130">
        <f>IF(ISBLANK(Nomen.complète!I3504),"",Nomen.complète!I3504)</f>
        <v>10470</v>
      </c>
      <c r="C3504" s="18" t="str">
        <f>IF(ISBLANK(Nomen.complète!J3504),"-",Nomen.complète!J3504)</f>
        <v>Walzenhausen</v>
      </c>
    </row>
    <row r="3505" spans="1:3">
      <c r="A3505" s="17">
        <f>IF(ISBLANK(Nomen.complète!H3505),"",Nomen.complète!H3505)</f>
        <v>1349</v>
      </c>
      <c r="B3505" s="130">
        <f>IF(ISBLANK(Nomen.complète!I3505),"",Nomen.complète!I3505)</f>
        <v>10471</v>
      </c>
      <c r="C3505" s="18" t="str">
        <f>IF(ISBLANK(Nomen.complète!J3505),"-",Nomen.complète!J3505)</f>
        <v>Wangen (SZ)</v>
      </c>
    </row>
    <row r="3506" spans="1:3">
      <c r="A3506" s="17" t="str">
        <f>IF(ISBLANK(Nomen.complète!H3506),"",Nomen.complète!H3506)</f>
        <v/>
      </c>
      <c r="B3506" s="130">
        <f>IF(ISBLANK(Nomen.complète!I3506),"",Nomen.complète!I3506)</f>
        <v>11350</v>
      </c>
      <c r="C3506" s="18" t="str">
        <f>IF(ISBLANK(Nomen.complète!J3506),"-",Nomen.complète!J3506)</f>
        <v>Wangen (ZH)</v>
      </c>
    </row>
    <row r="3507" spans="1:3">
      <c r="A3507" s="17">
        <f>IF(ISBLANK(Nomen.complète!H3507),"",Nomen.complète!H3507)</f>
        <v>992</v>
      </c>
      <c r="B3507" s="130">
        <f>IF(ISBLANK(Nomen.complète!I3507),"",Nomen.complète!I3507)</f>
        <v>16652</v>
      </c>
      <c r="C3507" s="18" t="str">
        <f>IF(ISBLANK(Nomen.complète!J3507),"-",Nomen.complète!J3507)</f>
        <v>Wangen an der Aare</v>
      </c>
    </row>
    <row r="3508" spans="1:3">
      <c r="A3508" s="17">
        <f>IF(ISBLANK(Nomen.complète!H3508),"",Nomen.complète!H3508)</f>
        <v>2586</v>
      </c>
      <c r="B3508" s="130">
        <f>IF(ISBLANK(Nomen.complète!I3508),"",Nomen.complète!I3508)</f>
        <v>10472</v>
      </c>
      <c r="C3508" s="18" t="str">
        <f>IF(ISBLANK(Nomen.complète!J3508),"-",Nomen.complète!J3508)</f>
        <v>Wangen bei Olten</v>
      </c>
    </row>
    <row r="3509" spans="1:3">
      <c r="A3509" s="17">
        <f>IF(ISBLANK(Nomen.complète!H3509),"",Nomen.complète!H3509)</f>
        <v>200</v>
      </c>
      <c r="B3509" s="130">
        <f>IF(ISBLANK(Nomen.complète!I3509),"",Nomen.complète!I3509)</f>
        <v>13250</v>
      </c>
      <c r="C3509" s="18" t="str">
        <f>IF(ISBLANK(Nomen.complète!J3509),"-",Nomen.complète!J3509)</f>
        <v>Wangen-Brüttisellen</v>
      </c>
    </row>
    <row r="3510" spans="1:3">
      <c r="A3510" s="17" t="str">
        <f>IF(ISBLANK(Nomen.complète!H3510),"",Nomen.complète!H3510)</f>
        <v/>
      </c>
      <c r="B3510" s="130">
        <f>IF(ISBLANK(Nomen.complète!I3510),"",Nomen.complète!I3510)</f>
        <v>10976</v>
      </c>
      <c r="C3510" s="18" t="str">
        <f>IF(ISBLANK(Nomen.complète!J3510),"-",Nomen.complète!J3510)</f>
        <v>Wangenried</v>
      </c>
    </row>
    <row r="3511" spans="1:3">
      <c r="A3511" s="17" t="str">
        <f>IF(ISBLANK(Nomen.complète!H3511),"",Nomen.complète!H3511)</f>
        <v/>
      </c>
      <c r="B3511" s="130">
        <f>IF(ISBLANK(Nomen.complète!I3511),"",Nomen.complète!I3511)</f>
        <v>11088</v>
      </c>
      <c r="C3511" s="18" t="str">
        <f>IF(ISBLANK(Nomen.complète!J3511),"-",Nomen.complète!J3511)</f>
        <v>Wanzwil</v>
      </c>
    </row>
    <row r="3512" spans="1:3">
      <c r="A3512" s="17">
        <f>IF(ISBLANK(Nomen.complète!H3512),"",Nomen.complète!H3512)</f>
        <v>3276</v>
      </c>
      <c r="B3512" s="130">
        <f>IF(ISBLANK(Nomen.complète!I3512),"",Nomen.complète!I3512)</f>
        <v>14410</v>
      </c>
      <c r="C3512" s="18" t="str">
        <f>IF(ISBLANK(Nomen.complète!J3512),"-",Nomen.complète!J3512)</f>
        <v>Wartau</v>
      </c>
    </row>
    <row r="3513" spans="1:3">
      <c r="A3513" s="17" t="str">
        <f>IF(ISBLANK(Nomen.complète!H3513),"",Nomen.complète!H3513)</f>
        <v/>
      </c>
      <c r="B3513" s="130">
        <f>IF(ISBLANK(Nomen.complète!I3513),"",Nomen.complète!I3513)</f>
        <v>10441</v>
      </c>
      <c r="C3513" s="18" t="str">
        <f>IF(ISBLANK(Nomen.complète!J3513),"-",Nomen.complète!J3513)</f>
        <v>Warth</v>
      </c>
    </row>
    <row r="3514" spans="1:3">
      <c r="A3514" s="17">
        <f>IF(ISBLANK(Nomen.complète!H3514),"",Nomen.complète!H3514)</f>
        <v>4621</v>
      </c>
      <c r="B3514" s="130">
        <f>IF(ISBLANK(Nomen.complète!I3514),"",Nomen.complète!I3514)</f>
        <v>15430</v>
      </c>
      <c r="C3514" s="18" t="str">
        <f>IF(ISBLANK(Nomen.complète!J3514),"-",Nomen.complète!J3514)</f>
        <v>Warth-Weiningen</v>
      </c>
    </row>
    <row r="3515" spans="1:3">
      <c r="A3515" s="17">
        <f>IF(ISBLANK(Nomen.complète!H3515),"",Nomen.complète!H3515)</f>
        <v>1220</v>
      </c>
      <c r="B3515" s="130">
        <f>IF(ISBLANK(Nomen.complète!I3515),"",Nomen.complète!I3515)</f>
        <v>10442</v>
      </c>
      <c r="C3515" s="18" t="str">
        <f>IF(ISBLANK(Nomen.complète!J3515),"-",Nomen.complète!J3515)</f>
        <v>Wassen</v>
      </c>
    </row>
    <row r="3516" spans="1:3">
      <c r="A3516" s="17">
        <f>IF(ISBLANK(Nomen.complète!H3516),"",Nomen.complète!H3516)</f>
        <v>70</v>
      </c>
      <c r="B3516" s="130">
        <f>IF(ISBLANK(Nomen.complète!I3516),"",Nomen.complète!I3516)</f>
        <v>10443</v>
      </c>
      <c r="C3516" s="18" t="str">
        <f>IF(ISBLANK(Nomen.complète!J3516),"-",Nomen.complète!J3516)</f>
        <v>Wasterkingen</v>
      </c>
    </row>
    <row r="3517" spans="1:3">
      <c r="A3517" s="17">
        <f>IF(ISBLANK(Nomen.complète!H3517),"",Nomen.complète!H3517)</f>
        <v>886</v>
      </c>
      <c r="B3517" s="130">
        <f>IF(ISBLANK(Nomen.complète!I3517),"",Nomen.complète!I3517)</f>
        <v>15309</v>
      </c>
      <c r="C3517" s="18" t="str">
        <f>IF(ISBLANK(Nomen.complète!J3517),"-",Nomen.complète!J3517)</f>
        <v>Wattenwil</v>
      </c>
    </row>
    <row r="3518" spans="1:3">
      <c r="A3518" s="17">
        <f>IF(ISBLANK(Nomen.complète!H3518),"",Nomen.complète!H3518)</f>
        <v>3379</v>
      </c>
      <c r="B3518" s="130">
        <f>IF(ISBLANK(Nomen.complète!I3518),"",Nomen.complète!I3518)</f>
        <v>15608</v>
      </c>
      <c r="C3518" s="18" t="str">
        <f>IF(ISBLANK(Nomen.complète!J3518),"-",Nomen.complète!J3518)</f>
        <v>Wattwil</v>
      </c>
    </row>
    <row r="3519" spans="1:3">
      <c r="A3519" s="17">
        <f>IF(ISBLANK(Nomen.complète!H3519),"",Nomen.complète!H3519)</f>
        <v>1146</v>
      </c>
      <c r="B3519" s="130">
        <f>IF(ISBLANK(Nomen.complète!I3519),"",Nomen.complète!I3519)</f>
        <v>15527</v>
      </c>
      <c r="C3519" s="18" t="str">
        <f>IF(ISBLANK(Nomen.complète!J3519),"-",Nomen.complète!J3519)</f>
        <v>Wauwil</v>
      </c>
    </row>
    <row r="3520" spans="1:3">
      <c r="A3520" s="17" t="str">
        <f>IF(ISBLANK(Nomen.complète!H3520),"",Nomen.complète!H3520)</f>
        <v/>
      </c>
      <c r="B3520" s="130">
        <f>IF(ISBLANK(Nomen.complète!I3520),"",Nomen.complète!I3520)</f>
        <v>16275</v>
      </c>
      <c r="C3520" s="18" t="str">
        <f>IF(ISBLANK(Nomen.complète!J3520),"-",Nomen.complète!J3520)</f>
        <v>Wavre</v>
      </c>
    </row>
    <row r="3521" spans="1:3">
      <c r="A3521" s="17" t="str">
        <f>IF(ISBLANK(Nomen.complète!H3521),"",Nomen.complète!H3521)</f>
        <v/>
      </c>
      <c r="B3521" s="130">
        <f>IF(ISBLANK(Nomen.complète!I3521),"",Nomen.complète!I3521)</f>
        <v>10445</v>
      </c>
      <c r="C3521" s="18" t="str">
        <f>IF(ISBLANK(Nomen.complète!J3521),"-",Nomen.complète!J3521)</f>
        <v>Weerswilen</v>
      </c>
    </row>
    <row r="3522" spans="1:3">
      <c r="A3522" s="17">
        <f>IF(ISBLANK(Nomen.complète!H3522),"",Nomen.complète!H3522)</f>
        <v>3316</v>
      </c>
      <c r="B3522" s="130">
        <f>IF(ISBLANK(Nomen.complète!I3522),"",Nomen.complète!I3522)</f>
        <v>14424</v>
      </c>
      <c r="C3522" s="18" t="str">
        <f>IF(ISBLANK(Nomen.complète!J3522),"-",Nomen.complète!J3522)</f>
        <v>Weesen</v>
      </c>
    </row>
    <row r="3523" spans="1:3">
      <c r="A3523" s="17">
        <f>IF(ISBLANK(Nomen.complète!H3523),"",Nomen.complète!H3523)</f>
        <v>4262</v>
      </c>
      <c r="B3523" s="130">
        <f>IF(ISBLANK(Nomen.complète!I3523),"",Nomen.complète!I3523)</f>
        <v>10446</v>
      </c>
      <c r="C3523" s="18" t="str">
        <f>IF(ISBLANK(Nomen.complète!J3523),"-",Nomen.complète!J3523)</f>
        <v>Wegenstetten</v>
      </c>
    </row>
    <row r="3524" spans="1:3">
      <c r="A3524" s="17">
        <f>IF(ISBLANK(Nomen.complète!H3524),"",Nomen.complète!H3524)</f>
        <v>1069</v>
      </c>
      <c r="B3524" s="130">
        <f>IF(ISBLANK(Nomen.complète!I3524),"",Nomen.complète!I3524)</f>
        <v>15528</v>
      </c>
      <c r="C3524" s="18" t="str">
        <f>IF(ISBLANK(Nomen.complète!J3524),"-",Nomen.complète!J3524)</f>
        <v>Weggis</v>
      </c>
    </row>
    <row r="3525" spans="1:3">
      <c r="A3525" s="17">
        <f>IF(ISBLANK(Nomen.complète!H3525),"",Nomen.complète!H3525)</f>
        <v>102</v>
      </c>
      <c r="B3525" s="130">
        <f>IF(ISBLANK(Nomen.complète!I3525),"",Nomen.complète!I3525)</f>
        <v>10448</v>
      </c>
      <c r="C3525" s="18" t="str">
        <f>IF(ISBLANK(Nomen.complète!J3525),"-",Nomen.complète!J3525)</f>
        <v>Weiach</v>
      </c>
    </row>
    <row r="3526" spans="1:3">
      <c r="A3526" s="17">
        <f>IF(ISBLANK(Nomen.complète!H3526),"",Nomen.complète!H3526)</f>
        <v>4946</v>
      </c>
      <c r="B3526" s="130">
        <f>IF(ISBLANK(Nomen.complète!I3526),"",Nomen.complète!I3526)</f>
        <v>15437</v>
      </c>
      <c r="C3526" s="18" t="str">
        <f>IF(ISBLANK(Nomen.complète!J3526),"-",Nomen.complète!J3526)</f>
        <v>Weinfelden</v>
      </c>
    </row>
    <row r="3527" spans="1:3">
      <c r="A3527" s="17" t="str">
        <f>IF(ISBLANK(Nomen.complète!H3527),"",Nomen.complète!H3527)</f>
        <v/>
      </c>
      <c r="B3527" s="130">
        <f>IF(ISBLANK(Nomen.complète!I3527),"",Nomen.complète!I3527)</f>
        <v>10346</v>
      </c>
      <c r="C3527" s="18" t="str">
        <f>IF(ISBLANK(Nomen.complète!J3527),"-",Nomen.complète!J3527)</f>
        <v>Weingarten</v>
      </c>
    </row>
    <row r="3528" spans="1:3">
      <c r="A3528" s="17" t="str">
        <f>IF(ISBLANK(Nomen.complète!H3528),"",Nomen.complète!H3528)</f>
        <v/>
      </c>
      <c r="B3528" s="130">
        <f>IF(ISBLANK(Nomen.complète!I3528),"",Nomen.complète!I3528)</f>
        <v>10269</v>
      </c>
      <c r="C3528" s="18" t="str">
        <f>IF(ISBLANK(Nomen.complète!J3528),"-",Nomen.complète!J3528)</f>
        <v>Weiningen (TG)</v>
      </c>
    </row>
    <row r="3529" spans="1:3">
      <c r="A3529" s="17">
        <f>IF(ISBLANK(Nomen.complète!H3529),"",Nomen.complète!H3529)</f>
        <v>251</v>
      </c>
      <c r="B3529" s="130">
        <f>IF(ISBLANK(Nomen.complète!I3529),"",Nomen.complète!I3529)</f>
        <v>13699</v>
      </c>
      <c r="C3529" s="18" t="str">
        <f>IF(ISBLANK(Nomen.complète!J3529),"-",Nomen.complète!J3529)</f>
        <v>Weiningen (ZH)</v>
      </c>
    </row>
    <row r="3530" spans="1:3">
      <c r="A3530" s="17">
        <f>IF(ISBLANK(Nomen.complète!H3530),"",Nomen.complète!H3530)</f>
        <v>180</v>
      </c>
      <c r="B3530" s="130">
        <f>IF(ISBLANK(Nomen.complète!I3530),"",Nomen.complète!I3530)</f>
        <v>10389</v>
      </c>
      <c r="C3530" s="18" t="str">
        <f>IF(ISBLANK(Nomen.complète!J3530),"-",Nomen.complète!J3530)</f>
        <v>Weisslingen</v>
      </c>
    </row>
    <row r="3531" spans="1:3">
      <c r="A3531" s="17" t="str">
        <f>IF(ISBLANK(Nomen.complète!H3531),"",Nomen.complète!H3531)</f>
        <v/>
      </c>
      <c r="B3531" s="130">
        <f>IF(ISBLANK(Nomen.complète!I3531),"",Nomen.complète!I3531)</f>
        <v>11295</v>
      </c>
      <c r="C3531" s="18" t="str">
        <f>IF(ISBLANK(Nomen.complète!J3531),"-",Nomen.complète!J3531)</f>
        <v>Wellhausen</v>
      </c>
    </row>
    <row r="3532" spans="1:3">
      <c r="A3532" s="17" t="str">
        <f>IF(ISBLANK(Nomen.complète!H3532),"",Nomen.complète!H3532)</f>
        <v/>
      </c>
      <c r="B3532" s="130">
        <f>IF(ISBLANK(Nomen.complète!I3532),"",Nomen.complète!I3532)</f>
        <v>11024</v>
      </c>
      <c r="C3532" s="18" t="str">
        <f>IF(ISBLANK(Nomen.complète!J3532),"-",Nomen.complète!J3532)</f>
        <v>Welschenrohr</v>
      </c>
    </row>
    <row r="3533" spans="1:3">
      <c r="A3533" s="17">
        <f>IF(ISBLANK(Nomen.complète!H3533),"",Nomen.complète!H3533)</f>
        <v>2430</v>
      </c>
      <c r="B3533" s="130">
        <f>IF(ISBLANK(Nomen.complète!I3533),"",Nomen.complète!I3533)</f>
        <v>16596</v>
      </c>
      <c r="C3533" s="18" t="str">
        <f>IF(ISBLANK(Nomen.complète!J3533),"-",Nomen.complète!J3533)</f>
        <v>Welschenrohr-Gänsbrunnen</v>
      </c>
    </row>
    <row r="3534" spans="1:3">
      <c r="A3534" s="17">
        <f>IF(ISBLANK(Nomen.complète!H3534),"",Nomen.complète!H3534)</f>
        <v>394</v>
      </c>
      <c r="B3534" s="130">
        <f>IF(ISBLANK(Nomen.complète!I3534),"",Nomen.complète!I3534)</f>
        <v>15057</v>
      </c>
      <c r="C3534" s="18" t="str">
        <f>IF(ISBLANK(Nomen.complète!J3534),"-",Nomen.complète!J3534)</f>
        <v>Wengi</v>
      </c>
    </row>
    <row r="3535" spans="1:3">
      <c r="A3535" s="17">
        <f>IF(ISBLANK(Nomen.complète!H3535),"",Nomen.complète!H3535)</f>
        <v>2865</v>
      </c>
      <c r="B3535" s="130">
        <f>IF(ISBLANK(Nomen.complète!I3535),"",Nomen.complète!I3535)</f>
        <v>13804</v>
      </c>
      <c r="C3535" s="18" t="str">
        <f>IF(ISBLANK(Nomen.complète!J3535),"-",Nomen.complète!J3535)</f>
        <v>Wenslingen</v>
      </c>
    </row>
    <row r="3536" spans="1:3">
      <c r="A3536" s="17" t="str">
        <f>IF(ISBLANK(Nomen.complète!H3536),"",Nomen.complète!H3536)</f>
        <v/>
      </c>
      <c r="B3536" s="130">
        <f>IF(ISBLANK(Nomen.complète!I3536),"",Nomen.complète!I3536)</f>
        <v>16310</v>
      </c>
      <c r="C3536" s="18" t="str">
        <f>IF(ISBLANK(Nomen.complète!J3536),"-",Nomen.complète!J3536)</f>
        <v>Werd</v>
      </c>
    </row>
    <row r="3537" spans="1:3">
      <c r="A3537" s="17" t="str">
        <f>IF(ISBLANK(Nomen.complète!H3537),"",Nomen.complète!H3537)</f>
        <v/>
      </c>
      <c r="B3537" s="130">
        <f>IF(ISBLANK(Nomen.complète!I3537),"",Nomen.complète!I3537)</f>
        <v>16420</v>
      </c>
      <c r="C3537" s="18" t="str">
        <f>IF(ISBLANK(Nomen.complète!J3537),"-",Nomen.complète!J3537)</f>
        <v>Wergenstein</v>
      </c>
    </row>
    <row r="3538" spans="1:3">
      <c r="A3538" s="17">
        <f>IF(ISBLANK(Nomen.complète!H3538),"",Nomen.complète!H3538)</f>
        <v>1009</v>
      </c>
      <c r="B3538" s="130">
        <f>IF(ISBLANK(Nomen.complète!I3538),"",Nomen.complète!I3538)</f>
        <v>15522</v>
      </c>
      <c r="C3538" s="18" t="str">
        <f>IF(ISBLANK(Nomen.complète!J3538),"-",Nomen.complète!J3538)</f>
        <v>Werthenstein</v>
      </c>
    </row>
    <row r="3539" spans="1:3">
      <c r="A3539" s="17">
        <f>IF(ISBLANK(Nomen.complète!H3539),"",Nomen.complète!H3539)</f>
        <v>4045</v>
      </c>
      <c r="B3539" s="130">
        <f>IF(ISBLANK(Nomen.complète!I3539),"",Nomen.complète!I3539)</f>
        <v>10275</v>
      </c>
      <c r="C3539" s="18" t="str">
        <f>IF(ISBLANK(Nomen.complète!J3539),"-",Nomen.complète!J3539)</f>
        <v>Wettingen</v>
      </c>
    </row>
    <row r="3540" spans="1:3">
      <c r="A3540" s="17" t="str">
        <f>IF(ISBLANK(Nomen.complète!H3540),"",Nomen.complète!H3540)</f>
        <v/>
      </c>
      <c r="B3540" s="130">
        <f>IF(ISBLANK(Nomen.complète!I3540),"",Nomen.complète!I3540)</f>
        <v>11349</v>
      </c>
      <c r="C3540" s="18" t="str">
        <f>IF(ISBLANK(Nomen.complète!J3540),"-",Nomen.complète!J3540)</f>
        <v>Wettswil</v>
      </c>
    </row>
    <row r="3541" spans="1:3">
      <c r="A3541" s="17">
        <f>IF(ISBLANK(Nomen.complète!H3541),"",Nomen.complète!H3541)</f>
        <v>14</v>
      </c>
      <c r="B3541" s="130">
        <f>IF(ISBLANK(Nomen.complète!I3541),"",Nomen.complète!I3541)</f>
        <v>13255</v>
      </c>
      <c r="C3541" s="18" t="str">
        <f>IF(ISBLANK(Nomen.complète!J3541),"-",Nomen.complète!J3541)</f>
        <v>Wettswil am Albis</v>
      </c>
    </row>
    <row r="3542" spans="1:3">
      <c r="A3542" s="17" t="str">
        <f>IF(ISBLANK(Nomen.complète!H3542),"",Nomen.complète!H3542)</f>
        <v/>
      </c>
      <c r="B3542" s="130">
        <f>IF(ISBLANK(Nomen.complète!I3542),"",Nomen.complète!I3542)</f>
        <v>10276</v>
      </c>
      <c r="C3542" s="18" t="str">
        <f>IF(ISBLANK(Nomen.complète!J3542),"-",Nomen.complète!J3542)</f>
        <v>Wetzikon (TG)</v>
      </c>
    </row>
    <row r="3543" spans="1:3">
      <c r="A3543" s="17">
        <f>IF(ISBLANK(Nomen.complète!H3543),"",Nomen.complète!H3543)</f>
        <v>121</v>
      </c>
      <c r="B3543" s="130">
        <f>IF(ISBLANK(Nomen.complète!I3543),"",Nomen.complète!I3543)</f>
        <v>10277</v>
      </c>
      <c r="C3543" s="18" t="str">
        <f>IF(ISBLANK(Nomen.complète!J3543),"-",Nomen.complète!J3543)</f>
        <v>Wetzikon (ZH)</v>
      </c>
    </row>
    <row r="3544" spans="1:3">
      <c r="A3544" s="17">
        <f>IF(ISBLANK(Nomen.complète!H3544),"",Nomen.complète!H3544)</f>
        <v>632</v>
      </c>
      <c r="B3544" s="130">
        <f>IF(ISBLANK(Nomen.complète!I3544),"",Nomen.complète!I3544)</f>
        <v>15194</v>
      </c>
      <c r="C3544" s="18" t="str">
        <f>IF(ISBLANK(Nomen.complète!J3544),"-",Nomen.complète!J3544)</f>
        <v>Wichtrach</v>
      </c>
    </row>
    <row r="3545" spans="1:3">
      <c r="A3545" s="17">
        <f>IF(ISBLANK(Nomen.complète!H3545),"",Nomen.complète!H3545)</f>
        <v>4081</v>
      </c>
      <c r="B3545" s="130">
        <f>IF(ISBLANK(Nomen.complète!I3545),"",Nomen.complète!I3545)</f>
        <v>10278</v>
      </c>
      <c r="C3545" s="18" t="str">
        <f>IF(ISBLANK(Nomen.complète!J3545),"-",Nomen.complète!J3545)</f>
        <v>Widen</v>
      </c>
    </row>
    <row r="3546" spans="1:3">
      <c r="A3546" s="17">
        <f>IF(ISBLANK(Nomen.complète!H3546),"",Nomen.complète!H3546)</f>
        <v>3238</v>
      </c>
      <c r="B3546" s="130">
        <f>IF(ISBLANK(Nomen.complète!I3546),"",Nomen.complète!I3546)</f>
        <v>14398</v>
      </c>
      <c r="C3546" s="18" t="str">
        <f>IF(ISBLANK(Nomen.complète!J3546),"-",Nomen.complète!J3546)</f>
        <v>Widnau</v>
      </c>
    </row>
    <row r="3547" spans="1:3">
      <c r="A3547" s="17" t="str">
        <f>IF(ISBLANK(Nomen.complète!H3547),"",Nomen.complète!H3547)</f>
        <v/>
      </c>
      <c r="B3547" s="130">
        <f>IF(ISBLANK(Nomen.complète!I3547),"",Nomen.complète!I3547)</f>
        <v>16290</v>
      </c>
      <c r="C3547" s="18" t="str">
        <f>IF(ISBLANK(Nomen.complète!J3547),"-",Nomen.complète!J3547)</f>
        <v>Wiedikon</v>
      </c>
    </row>
    <row r="3548" spans="1:3">
      <c r="A3548" s="17">
        <f>IF(ISBLANK(Nomen.complète!H3548),"",Nomen.complète!H3548)</f>
        <v>995</v>
      </c>
      <c r="B3548" s="130">
        <f>IF(ISBLANK(Nomen.complète!I3548),"",Nomen.complète!I3548)</f>
        <v>15377</v>
      </c>
      <c r="C3548" s="18" t="str">
        <f>IF(ISBLANK(Nomen.complète!J3548),"-",Nomen.complète!J3548)</f>
        <v>Wiedlisbach</v>
      </c>
    </row>
    <row r="3549" spans="1:3">
      <c r="A3549" s="17" t="str">
        <f>IF(ISBLANK(Nomen.complète!H3549),"",Nomen.complète!H3549)</f>
        <v/>
      </c>
      <c r="B3549" s="130">
        <f>IF(ISBLANK(Nomen.complète!I3549),"",Nomen.complète!I3549)</f>
        <v>10003</v>
      </c>
      <c r="C3549" s="18" t="str">
        <f>IF(ISBLANK(Nomen.complète!J3549),"-",Nomen.complète!J3549)</f>
        <v>Wiesen (GR)</v>
      </c>
    </row>
    <row r="3550" spans="1:3">
      <c r="A3550" s="17">
        <f>IF(ISBLANK(Nomen.complète!H3550),"",Nomen.complète!H3550)</f>
        <v>298</v>
      </c>
      <c r="B3550" s="130">
        <f>IF(ISBLANK(Nomen.complète!I3550),"",Nomen.complète!I3550)</f>
        <v>15631</v>
      </c>
      <c r="C3550" s="18" t="str">
        <f>IF(ISBLANK(Nomen.complète!J3550),"-",Nomen.complète!J3550)</f>
        <v>Wiesendangen</v>
      </c>
    </row>
    <row r="3551" spans="1:3">
      <c r="A3551" s="17" t="str">
        <f>IF(ISBLANK(Nomen.complète!H3551),"",Nomen.complète!H3551)</f>
        <v/>
      </c>
      <c r="B3551" s="130">
        <f>IF(ISBLANK(Nomen.complète!I3551),"",Nomen.complète!I3551)</f>
        <v>10280</v>
      </c>
      <c r="C3551" s="18" t="str">
        <f>IF(ISBLANK(Nomen.complète!J3551),"-",Nomen.complète!J3551)</f>
        <v>Wiezikon</v>
      </c>
    </row>
    <row r="3552" spans="1:3">
      <c r="A3552" s="17">
        <f>IF(ISBLANK(Nomen.complète!H3552),"",Nomen.complète!H3552)</f>
        <v>553</v>
      </c>
      <c r="B3552" s="130">
        <f>IF(ISBLANK(Nomen.complète!I3552),"",Nomen.complète!I3552)</f>
        <v>15132</v>
      </c>
      <c r="C3552" s="18" t="str">
        <f>IF(ISBLANK(Nomen.complète!J3552),"-",Nomen.complète!J3552)</f>
        <v>Wiggiswil</v>
      </c>
    </row>
    <row r="3553" spans="1:3">
      <c r="A3553" s="17">
        <f>IF(ISBLANK(Nomen.complète!H3553),"",Nomen.complète!H3553)</f>
        <v>4951</v>
      </c>
      <c r="B3553" s="130">
        <f>IF(ISBLANK(Nomen.complète!I3553),"",Nomen.complète!I3553)</f>
        <v>15439</v>
      </c>
      <c r="C3553" s="18" t="str">
        <f>IF(ISBLANK(Nomen.complète!J3553),"-",Nomen.complète!J3553)</f>
        <v>Wigoltingen</v>
      </c>
    </row>
    <row r="3554" spans="1:3">
      <c r="A3554" s="17">
        <f>IF(ISBLANK(Nomen.complète!H3554),"",Nomen.complète!H3554)</f>
        <v>1147</v>
      </c>
      <c r="B3554" s="130">
        <f>IF(ISBLANK(Nomen.complète!I3554),"",Nomen.complète!I3554)</f>
        <v>15523</v>
      </c>
      <c r="C3554" s="18" t="str">
        <f>IF(ISBLANK(Nomen.complète!J3554),"-",Nomen.complète!J3554)</f>
        <v>Wikon</v>
      </c>
    </row>
    <row r="3555" spans="1:3">
      <c r="A3555" s="17" t="str">
        <f>IF(ISBLANK(Nomen.complète!H3555),"",Nomen.complète!H3555)</f>
        <v/>
      </c>
      <c r="B3555" s="130">
        <f>IF(ISBLANK(Nomen.complète!I3555),"",Nomen.complète!I3555)</f>
        <v>10283</v>
      </c>
      <c r="C3555" s="18" t="str">
        <f>IF(ISBLANK(Nomen.complète!J3555),"-",Nomen.complète!J3555)</f>
        <v>Wil (AG)</v>
      </c>
    </row>
    <row r="3556" spans="1:3">
      <c r="A3556" s="17" t="str">
        <f>IF(ISBLANK(Nomen.complète!H3556),"",Nomen.complète!H3556)</f>
        <v/>
      </c>
      <c r="B3556" s="130">
        <f>IF(ISBLANK(Nomen.complète!I3556),"",Nomen.complète!I3556)</f>
        <v>16332</v>
      </c>
      <c r="C3556" s="18" t="str">
        <f>IF(ISBLANK(Nomen.complète!J3556),"-",Nomen.complète!J3556)</f>
        <v>Wil (BE)</v>
      </c>
    </row>
    <row r="3557" spans="1:3">
      <c r="A3557" s="17">
        <f>IF(ISBLANK(Nomen.complète!H3557),"",Nomen.complète!H3557)</f>
        <v>3427</v>
      </c>
      <c r="B3557" s="130">
        <f>IF(ISBLANK(Nomen.complète!I3557),"",Nomen.complète!I3557)</f>
        <v>15610</v>
      </c>
      <c r="C3557" s="18" t="str">
        <f>IF(ISBLANK(Nomen.complète!J3557),"-",Nomen.complète!J3557)</f>
        <v>Wil (SG)</v>
      </c>
    </row>
    <row r="3558" spans="1:3">
      <c r="A3558" s="17">
        <f>IF(ISBLANK(Nomen.complète!H3558),"",Nomen.complète!H3558)</f>
        <v>71</v>
      </c>
      <c r="B3558" s="130">
        <f>IF(ISBLANK(Nomen.complète!I3558),"",Nomen.complète!I3558)</f>
        <v>10268</v>
      </c>
      <c r="C3558" s="18" t="str">
        <f>IF(ISBLANK(Nomen.complète!J3558),"-",Nomen.complète!J3558)</f>
        <v>Wil (ZH)</v>
      </c>
    </row>
    <row r="3559" spans="1:3">
      <c r="A3559" s="17" t="str">
        <f>IF(ISBLANK(Nomen.complète!H3559),"",Nomen.complète!H3559)</f>
        <v/>
      </c>
      <c r="B3559" s="130">
        <f>IF(ISBLANK(Nomen.complète!I3559),"",Nomen.complète!I3559)</f>
        <v>16273</v>
      </c>
      <c r="C3559" s="18" t="str">
        <f>IF(ISBLANK(Nomen.complète!J3559),"-",Nomen.complète!J3559)</f>
        <v>Wil bei Koppigen</v>
      </c>
    </row>
    <row r="3560" spans="1:3">
      <c r="A3560" s="17">
        <f>IF(ISBLANK(Nomen.complète!H3560),"",Nomen.complète!H3560)</f>
        <v>181</v>
      </c>
      <c r="B3560" s="130">
        <f>IF(ISBLANK(Nomen.complète!I3560),"",Nomen.complète!I3560)</f>
        <v>10242</v>
      </c>
      <c r="C3560" s="18" t="str">
        <f>IF(ISBLANK(Nomen.complète!J3560),"-",Nomen.complète!J3560)</f>
        <v>Wila</v>
      </c>
    </row>
    <row r="3561" spans="1:3">
      <c r="A3561" s="17">
        <f>IF(ISBLANK(Nomen.complète!H3561),"",Nomen.complète!H3561)</f>
        <v>2974</v>
      </c>
      <c r="B3561" s="130">
        <f>IF(ISBLANK(Nomen.complète!I3561),"",Nomen.complète!I3561)</f>
        <v>14515</v>
      </c>
      <c r="C3561" s="18" t="str">
        <f>IF(ISBLANK(Nomen.complète!J3561),"-",Nomen.complète!J3561)</f>
        <v>Wilchingen</v>
      </c>
    </row>
    <row r="3562" spans="1:3">
      <c r="A3562" s="17">
        <f>IF(ISBLANK(Nomen.complète!H3562),"",Nomen.complète!H3562)</f>
        <v>182</v>
      </c>
      <c r="B3562" s="130">
        <f>IF(ISBLANK(Nomen.complète!I3562),"",Nomen.complète!I3562)</f>
        <v>10334</v>
      </c>
      <c r="C3562" s="18" t="str">
        <f>IF(ISBLANK(Nomen.complète!J3562),"-",Nomen.complète!J3562)</f>
        <v>Wildberg</v>
      </c>
    </row>
    <row r="3563" spans="1:3">
      <c r="A3563" s="17">
        <f>IF(ISBLANK(Nomen.complète!H3563),"",Nomen.complète!H3563)</f>
        <v>594</v>
      </c>
      <c r="B3563" s="130">
        <f>IF(ISBLANK(Nomen.complète!I3563),"",Nomen.complète!I3563)</f>
        <v>15166</v>
      </c>
      <c r="C3563" s="18" t="str">
        <f>IF(ISBLANK(Nomen.complète!J3563),"-",Nomen.complète!J3563)</f>
        <v>Wilderswil</v>
      </c>
    </row>
    <row r="3564" spans="1:3">
      <c r="A3564" s="17" t="str">
        <f>IF(ISBLANK(Nomen.complète!H3564),"",Nomen.complète!H3564)</f>
        <v/>
      </c>
      <c r="B3564" s="130">
        <f>IF(ISBLANK(Nomen.complète!I3564),"",Nomen.complète!I3564)</f>
        <v>10120</v>
      </c>
      <c r="C3564" s="18" t="str">
        <f>IF(ISBLANK(Nomen.complète!J3564),"-",Nomen.complète!J3564)</f>
        <v>Wildhaus</v>
      </c>
    </row>
    <row r="3565" spans="1:3">
      <c r="A3565" s="17">
        <f>IF(ISBLANK(Nomen.complète!H3565),"",Nomen.complète!H3565)</f>
        <v>3359</v>
      </c>
      <c r="B3565" s="130">
        <f>IF(ISBLANK(Nomen.complète!I3565),"",Nomen.complète!I3565)</f>
        <v>15381</v>
      </c>
      <c r="C3565" s="18" t="str">
        <f>IF(ISBLANK(Nomen.complète!J3565),"-",Nomen.complète!J3565)</f>
        <v>Wildhaus-Alt St. Johann</v>
      </c>
    </row>
    <row r="3566" spans="1:3">
      <c r="A3566" s="17">
        <f>IF(ISBLANK(Nomen.complète!H3566),"",Nomen.complète!H3566)</f>
        <v>4786</v>
      </c>
      <c r="B3566" s="130">
        <f>IF(ISBLANK(Nomen.complète!I3566),"",Nomen.complète!I3566)</f>
        <v>15462</v>
      </c>
      <c r="C3566" s="18" t="str">
        <f>IF(ISBLANK(Nomen.complète!J3566),"-",Nomen.complète!J3566)</f>
        <v>Wilen (TG)</v>
      </c>
    </row>
    <row r="3567" spans="1:3">
      <c r="A3567" s="17" t="str">
        <f>IF(ISBLANK(Nomen.complète!H3567),"",Nomen.complète!H3567)</f>
        <v/>
      </c>
      <c r="B3567" s="130">
        <f>IF(ISBLANK(Nomen.complète!I3567),"",Nomen.complète!I3567)</f>
        <v>10335</v>
      </c>
      <c r="C3567" s="18" t="str">
        <f>IF(ISBLANK(Nomen.complète!J3567),"-",Nomen.complète!J3567)</f>
        <v>Wilen bei Neunforn</v>
      </c>
    </row>
    <row r="3568" spans="1:3">
      <c r="A3568" s="17" t="str">
        <f>IF(ISBLANK(Nomen.complète!H3568),"",Nomen.complète!H3568)</f>
        <v/>
      </c>
      <c r="B3568" s="130">
        <f>IF(ISBLANK(Nomen.complète!I3568),"",Nomen.complète!I3568)</f>
        <v>10336</v>
      </c>
      <c r="C3568" s="18" t="str">
        <f>IF(ISBLANK(Nomen.complète!J3568),"-",Nomen.complète!J3568)</f>
        <v>Wilen bei Wil</v>
      </c>
    </row>
    <row r="3569" spans="1:3">
      <c r="A3569" s="17">
        <f>IF(ISBLANK(Nomen.complète!H3569),"",Nomen.complète!H3569)</f>
        <v>6202</v>
      </c>
      <c r="B3569" s="130">
        <f>IF(ISBLANK(Nomen.complète!I3569),"",Nomen.complète!I3569)</f>
        <v>10337</v>
      </c>
      <c r="C3569" s="18" t="str">
        <f>IF(ISBLANK(Nomen.complète!J3569),"-",Nomen.complète!J3569)</f>
        <v>Wiler (Lötschen)</v>
      </c>
    </row>
    <row r="3570" spans="1:3">
      <c r="A3570" s="17">
        <f>IF(ISBLANK(Nomen.complète!H3570),"",Nomen.complète!H3570)</f>
        <v>554</v>
      </c>
      <c r="B3570" s="130">
        <f>IF(ISBLANK(Nomen.complète!I3570),"",Nomen.complète!I3570)</f>
        <v>15133</v>
      </c>
      <c r="C3570" s="18" t="str">
        <f>IF(ISBLANK(Nomen.complète!J3570),"-",Nomen.complète!J3570)</f>
        <v>Wiler bei Utzenstorf</v>
      </c>
    </row>
    <row r="3571" spans="1:3">
      <c r="A3571" s="17">
        <f>IF(ISBLANK(Nomen.complète!H3571),"",Nomen.complète!H3571)</f>
        <v>671</v>
      </c>
      <c r="B3571" s="130">
        <f>IF(ISBLANK(Nomen.complète!I3571),"",Nomen.complète!I3571)</f>
        <v>15205</v>
      </c>
      <c r="C3571" s="18" t="str">
        <f>IF(ISBLANK(Nomen.complète!J3571),"-",Nomen.complète!J3571)</f>
        <v>Wileroltigen</v>
      </c>
    </row>
    <row r="3572" spans="1:3">
      <c r="A3572" s="17">
        <f>IF(ISBLANK(Nomen.complète!H3572),"",Nomen.complète!H3572)</f>
        <v>4288</v>
      </c>
      <c r="B3572" s="130">
        <f>IF(ISBLANK(Nomen.complète!I3572),"",Nomen.complète!I3572)</f>
        <v>10338</v>
      </c>
      <c r="C3572" s="18" t="str">
        <f>IF(ISBLANK(Nomen.complète!J3572),"-",Nomen.complète!J3572)</f>
        <v>Wiliberg</v>
      </c>
    </row>
    <row r="3573" spans="1:3">
      <c r="A3573" s="17" t="str">
        <f>IF(ISBLANK(Nomen.complète!H3573),"",Nomen.complète!H3573)</f>
        <v/>
      </c>
      <c r="B3573" s="130">
        <f>IF(ISBLANK(Nomen.complète!I3573),"",Nomen.complète!I3573)</f>
        <v>10339</v>
      </c>
      <c r="C3573" s="18" t="str">
        <f>IF(ISBLANK(Nomen.complète!J3573),"-",Nomen.complète!J3573)</f>
        <v>Wilihof</v>
      </c>
    </row>
    <row r="3574" spans="1:3">
      <c r="A3574" s="17">
        <f>IF(ISBLANK(Nomen.complète!H3574),"",Nomen.complète!H3574)</f>
        <v>423</v>
      </c>
      <c r="B3574" s="130">
        <f>IF(ISBLANK(Nomen.complète!I3574),"",Nomen.complète!I3574)</f>
        <v>15080</v>
      </c>
      <c r="C3574" s="18" t="str">
        <f>IF(ISBLANK(Nomen.complète!J3574),"-",Nomen.complète!J3574)</f>
        <v>Willadingen</v>
      </c>
    </row>
    <row r="3575" spans="1:3">
      <c r="A3575" s="17">
        <f>IF(ISBLANK(Nomen.complète!H3575),"",Nomen.complète!H3575)</f>
        <v>1151</v>
      </c>
      <c r="B3575" s="130">
        <f>IF(ISBLANK(Nomen.complète!I3575),"",Nomen.complète!I3575)</f>
        <v>16591</v>
      </c>
      <c r="C3575" s="18" t="str">
        <f>IF(ISBLANK(Nomen.complète!J3575),"-",Nomen.complète!J3575)</f>
        <v>Willisau</v>
      </c>
    </row>
    <row r="3576" spans="1:3">
      <c r="A3576" s="17" t="str">
        <f>IF(ISBLANK(Nomen.complète!H3576),"",Nomen.complète!H3576)</f>
        <v/>
      </c>
      <c r="B3576" s="130">
        <f>IF(ISBLANK(Nomen.complète!I3576),"",Nomen.complète!I3576)</f>
        <v>10341</v>
      </c>
      <c r="C3576" s="18" t="str">
        <f>IF(ISBLANK(Nomen.complète!J3576),"-",Nomen.complète!J3576)</f>
        <v>Willisau Land</v>
      </c>
    </row>
    <row r="3577" spans="1:3">
      <c r="A3577" s="17" t="str">
        <f>IF(ISBLANK(Nomen.complète!H3577),"",Nomen.complète!H3577)</f>
        <v/>
      </c>
      <c r="B3577" s="130">
        <f>IF(ISBLANK(Nomen.complète!I3577),"",Nomen.complète!I3577)</f>
        <v>10342</v>
      </c>
      <c r="C3577" s="18" t="str">
        <f>IF(ISBLANK(Nomen.complète!J3577),"-",Nomen.complète!J3577)</f>
        <v>Willisau Stadt</v>
      </c>
    </row>
    <row r="3578" spans="1:3">
      <c r="A3578" s="17" t="str">
        <f>IF(ISBLANK(Nomen.complète!H3578),"",Nomen.complète!H3578)</f>
        <v/>
      </c>
      <c r="B3578" s="130">
        <f>IF(ISBLANK(Nomen.complète!I3578),"",Nomen.complète!I3578)</f>
        <v>10343</v>
      </c>
      <c r="C3578" s="18" t="str">
        <f>IF(ISBLANK(Nomen.complète!J3578),"-",Nomen.complète!J3578)</f>
        <v>Willisdorf</v>
      </c>
    </row>
    <row r="3579" spans="1:3">
      <c r="A3579" s="17">
        <f>IF(ISBLANK(Nomen.complète!H3579),"",Nomen.complète!H3579)</f>
        <v>769</v>
      </c>
      <c r="B3579" s="130">
        <f>IF(ISBLANK(Nomen.complète!I3579),"",Nomen.complète!I3579)</f>
        <v>15268</v>
      </c>
      <c r="C3579" s="18" t="str">
        <f>IF(ISBLANK(Nomen.complète!J3579),"-",Nomen.complète!J3579)</f>
        <v>Wimmis</v>
      </c>
    </row>
    <row r="3580" spans="1:3">
      <c r="A3580" s="17">
        <f>IF(ISBLANK(Nomen.complète!H3580),"",Nomen.complète!H3580)</f>
        <v>4123</v>
      </c>
      <c r="B3580" s="130">
        <f>IF(ISBLANK(Nomen.complète!I3580),"",Nomen.complète!I3580)</f>
        <v>10360</v>
      </c>
      <c r="C3580" s="18" t="str">
        <f>IF(ISBLANK(Nomen.complète!J3580),"-",Nomen.complète!J3580)</f>
        <v>Windisch</v>
      </c>
    </row>
    <row r="3581" spans="1:3">
      <c r="A3581" s="17" t="str">
        <f>IF(ISBLANK(Nomen.complète!H3581),"",Nomen.complète!H3581)</f>
        <v/>
      </c>
      <c r="B3581" s="130">
        <f>IF(ISBLANK(Nomen.complète!I3581),"",Nomen.complète!I3581)</f>
        <v>16352</v>
      </c>
      <c r="C3581" s="18" t="str">
        <f>IF(ISBLANK(Nomen.complète!J3581),"-",Nomen.complète!J3581)</f>
        <v>Windlach</v>
      </c>
    </row>
    <row r="3582" spans="1:3">
      <c r="A3582" s="17" t="str">
        <f>IF(ISBLANK(Nomen.complète!H3582),"",Nomen.complète!H3582)</f>
        <v/>
      </c>
      <c r="B3582" s="130">
        <f>IF(ISBLANK(Nomen.complète!I3582),"",Nomen.complète!I3582)</f>
        <v>10345</v>
      </c>
      <c r="C3582" s="18" t="str">
        <f>IF(ISBLANK(Nomen.complète!J3582),"-",Nomen.complète!J3582)</f>
        <v>Winikon</v>
      </c>
    </row>
    <row r="3583" spans="1:3">
      <c r="A3583" s="17" t="str">
        <f>IF(ISBLANK(Nomen.complète!H3583),"",Nomen.complète!H3583)</f>
        <v/>
      </c>
      <c r="B3583" s="130">
        <f>IF(ISBLANK(Nomen.complète!I3583),"",Nomen.complète!I3583)</f>
        <v>11319</v>
      </c>
      <c r="C3583" s="18" t="str">
        <f>IF(ISBLANK(Nomen.complète!J3583),"-",Nomen.complète!J3583)</f>
        <v>Winistorf</v>
      </c>
    </row>
    <row r="3584" spans="1:3">
      <c r="A3584" s="17">
        <f>IF(ISBLANK(Nomen.complète!H3584),"",Nomen.complète!H3584)</f>
        <v>72</v>
      </c>
      <c r="B3584" s="130">
        <f>IF(ISBLANK(Nomen.complète!I3584),"",Nomen.complète!I3584)</f>
        <v>10331</v>
      </c>
      <c r="C3584" s="18" t="str">
        <f>IF(ISBLANK(Nomen.complète!J3584),"-",Nomen.complète!J3584)</f>
        <v>Winkel</v>
      </c>
    </row>
    <row r="3585" spans="1:3">
      <c r="A3585" s="17">
        <f>IF(ISBLANK(Nomen.complète!H3585),"",Nomen.complète!H3585)</f>
        <v>2866</v>
      </c>
      <c r="B3585" s="130">
        <f>IF(ISBLANK(Nomen.complète!I3585),"",Nomen.complète!I3585)</f>
        <v>13805</v>
      </c>
      <c r="C3585" s="18" t="str">
        <f>IF(ISBLANK(Nomen.complète!J3585),"-",Nomen.complète!J3585)</f>
        <v>Wintersingen</v>
      </c>
    </row>
    <row r="3586" spans="1:3">
      <c r="A3586" s="17">
        <f>IF(ISBLANK(Nomen.complète!H3586),"",Nomen.complète!H3586)</f>
        <v>230</v>
      </c>
      <c r="B3586" s="130">
        <f>IF(ISBLANK(Nomen.complète!I3586),"",Nomen.complète!I3586)</f>
        <v>10347</v>
      </c>
      <c r="C3586" s="18" t="str">
        <f>IF(ISBLANK(Nomen.complète!J3586),"-",Nomen.complète!J3586)</f>
        <v>Winterthur</v>
      </c>
    </row>
    <row r="3587" spans="1:3">
      <c r="A3587" s="17">
        <f>IF(ISBLANK(Nomen.complète!H3587),"",Nomen.complète!H3587)</f>
        <v>2501</v>
      </c>
      <c r="B3587" s="130">
        <f>IF(ISBLANK(Nomen.complète!I3587),"",Nomen.complète!I3587)</f>
        <v>10348</v>
      </c>
      <c r="C3587" s="18" t="str">
        <f>IF(ISBLANK(Nomen.complète!J3587),"-",Nomen.complète!J3587)</f>
        <v>Winznau</v>
      </c>
    </row>
    <row r="3588" spans="1:3">
      <c r="A3588" s="17" t="str">
        <f>IF(ISBLANK(Nomen.complète!H3588),"",Nomen.complète!H3588)</f>
        <v/>
      </c>
      <c r="B3588" s="130">
        <f>IF(ISBLANK(Nomen.complète!I3588),"",Nomen.complète!I3588)</f>
        <v>16289</v>
      </c>
      <c r="C3588" s="18" t="str">
        <f>IF(ISBLANK(Nomen.complète!J3588),"-",Nomen.complète!J3588)</f>
        <v>Wipkingen</v>
      </c>
    </row>
    <row r="3589" spans="1:3">
      <c r="A3589" s="17">
        <f>IF(ISBLANK(Nomen.complète!H3589),"",Nomen.complète!H3589)</f>
        <v>2502</v>
      </c>
      <c r="B3589" s="130">
        <f>IF(ISBLANK(Nomen.complète!I3589),"",Nomen.complète!I3589)</f>
        <v>10349</v>
      </c>
      <c r="C3589" s="18" t="str">
        <f>IF(ISBLANK(Nomen.complète!J3589),"-",Nomen.complète!J3589)</f>
        <v>Wisen (SO)</v>
      </c>
    </row>
    <row r="3590" spans="1:3">
      <c r="A3590" s="17" t="str">
        <f>IF(ISBLANK(Nomen.complète!H3590),"",Nomen.complète!H3590)</f>
        <v/>
      </c>
      <c r="B3590" s="130">
        <f>IF(ISBLANK(Nomen.complète!I3590),"",Nomen.complète!I3590)</f>
        <v>16305</v>
      </c>
      <c r="C3590" s="18" t="str">
        <f>IF(ISBLANK(Nomen.complète!J3590),"-",Nomen.complète!J3590)</f>
        <v>Wislikofen</v>
      </c>
    </row>
    <row r="3591" spans="1:3">
      <c r="A3591" s="17" t="str">
        <f>IF(ISBLANK(Nomen.complète!H3591),"",Nomen.complète!H3591)</f>
        <v/>
      </c>
      <c r="B3591" s="130">
        <f>IF(ISBLANK(Nomen.complète!I3591),"",Nomen.complète!I3591)</f>
        <v>16461</v>
      </c>
      <c r="C3591" s="18" t="str">
        <f>IF(ISBLANK(Nomen.complète!J3591),"-",Nomen.complète!J3591)</f>
        <v>Witikon</v>
      </c>
    </row>
    <row r="3592" spans="1:3">
      <c r="A3592" s="17">
        <f>IF(ISBLANK(Nomen.complète!H3592),"",Nomen.complète!H3592)</f>
        <v>3204</v>
      </c>
      <c r="B3592" s="130">
        <f>IF(ISBLANK(Nomen.complète!I3592),"",Nomen.complète!I3592)</f>
        <v>14381</v>
      </c>
      <c r="C3592" s="18" t="str">
        <f>IF(ISBLANK(Nomen.complète!J3592),"-",Nomen.complète!J3592)</f>
        <v>Wittenbach</v>
      </c>
    </row>
    <row r="3593" spans="1:3">
      <c r="A3593" s="17" t="str">
        <f>IF(ISBLANK(Nomen.complète!H3593),"",Nomen.complète!H3593)</f>
        <v/>
      </c>
      <c r="B3593" s="130">
        <f>IF(ISBLANK(Nomen.complète!I3593),"",Nomen.complète!I3593)</f>
        <v>10351</v>
      </c>
      <c r="C3593" s="18" t="str">
        <f>IF(ISBLANK(Nomen.complète!J3593),"-",Nomen.complète!J3593)</f>
        <v>Wittenwil</v>
      </c>
    </row>
    <row r="3594" spans="1:3">
      <c r="A3594" s="17">
        <f>IF(ISBLANK(Nomen.complète!H3594),"",Nomen.complète!H3594)</f>
        <v>2481</v>
      </c>
      <c r="B3594" s="130">
        <f>IF(ISBLANK(Nomen.complète!I3594),"",Nomen.complète!I3594)</f>
        <v>10352</v>
      </c>
      <c r="C3594" s="18" t="str">
        <f>IF(ISBLANK(Nomen.complète!J3594),"-",Nomen.complète!J3594)</f>
        <v>Witterswil</v>
      </c>
    </row>
    <row r="3595" spans="1:3">
      <c r="A3595" s="17">
        <f>IF(ISBLANK(Nomen.complète!H3595),"",Nomen.complète!H3595)</f>
        <v>2867</v>
      </c>
      <c r="B3595" s="130">
        <f>IF(ISBLANK(Nomen.complète!I3595),"",Nomen.complète!I3595)</f>
        <v>13806</v>
      </c>
      <c r="C3595" s="18" t="str">
        <f>IF(ISBLANK(Nomen.complète!J3595),"-",Nomen.complète!J3595)</f>
        <v>Wittinsburg</v>
      </c>
    </row>
    <row r="3596" spans="1:3">
      <c r="A3596" s="17">
        <f>IF(ISBLANK(Nomen.complète!H3596),"",Nomen.complète!H3596)</f>
        <v>4181</v>
      </c>
      <c r="B3596" s="130">
        <f>IF(ISBLANK(Nomen.complète!I3596),"",Nomen.complète!I3596)</f>
        <v>10353</v>
      </c>
      <c r="C3596" s="18" t="str">
        <f>IF(ISBLANK(Nomen.complète!J3596),"-",Nomen.complète!J3596)</f>
        <v>Wittnau</v>
      </c>
    </row>
    <row r="3597" spans="1:3">
      <c r="A3597" s="17" t="str">
        <f>IF(ISBLANK(Nomen.complète!H3597),"",Nomen.complète!H3597)</f>
        <v/>
      </c>
      <c r="B3597" s="130">
        <f>IF(ISBLANK(Nomen.complète!I3597),"",Nomen.complète!I3597)</f>
        <v>16325</v>
      </c>
      <c r="C3597" s="18" t="str">
        <f>IF(ISBLANK(Nomen.complète!J3597),"-",Nomen.complète!J3597)</f>
        <v>Wittwil</v>
      </c>
    </row>
    <row r="3598" spans="1:3">
      <c r="A3598" s="17">
        <f>IF(ISBLANK(Nomen.complète!H3598),"",Nomen.complète!H3598)</f>
        <v>4082</v>
      </c>
      <c r="B3598" s="130">
        <f>IF(ISBLANK(Nomen.complète!I3598),"",Nomen.complète!I3598)</f>
        <v>10354</v>
      </c>
      <c r="C3598" s="18" t="str">
        <f>IF(ISBLANK(Nomen.complète!J3598),"-",Nomen.complète!J3598)</f>
        <v>Wohlen (AG)</v>
      </c>
    </row>
    <row r="3599" spans="1:3">
      <c r="A3599" s="17">
        <f>IF(ISBLANK(Nomen.complète!H3599),"",Nomen.complète!H3599)</f>
        <v>360</v>
      </c>
      <c r="B3599" s="130">
        <f>IF(ISBLANK(Nomen.complète!I3599),"",Nomen.complète!I3599)</f>
        <v>15038</v>
      </c>
      <c r="C3599" s="18" t="str">
        <f>IF(ISBLANK(Nomen.complète!J3599),"-",Nomen.complète!J3599)</f>
        <v>Wohlen bei Bern</v>
      </c>
    </row>
    <row r="3600" spans="1:3">
      <c r="A3600" s="17">
        <f>IF(ISBLANK(Nomen.complète!H3600),"",Nomen.complète!H3600)</f>
        <v>4046</v>
      </c>
      <c r="B3600" s="130">
        <f>IF(ISBLANK(Nomen.complète!I3600),"",Nomen.complète!I3600)</f>
        <v>10356</v>
      </c>
      <c r="C3600" s="18" t="str">
        <f>IF(ISBLANK(Nomen.complète!J3600),"-",Nomen.complète!J3600)</f>
        <v>Wohlenschwil</v>
      </c>
    </row>
    <row r="3601" spans="1:3">
      <c r="A3601" s="17">
        <f>IF(ISBLANK(Nomen.complète!H3601),"",Nomen.complète!H3601)</f>
        <v>1511</v>
      </c>
      <c r="B3601" s="130">
        <f>IF(ISBLANK(Nomen.complète!I3601),"",Nomen.complète!I3601)</f>
        <v>10357</v>
      </c>
      <c r="C3601" s="18" t="str">
        <f>IF(ISBLANK(Nomen.complète!J3601),"-",Nomen.complète!J3601)</f>
        <v>Wolfenschiessen</v>
      </c>
    </row>
    <row r="3602" spans="1:3">
      <c r="A3602" s="17">
        <f>IF(ISBLANK(Nomen.complète!H3602),"",Nomen.complète!H3602)</f>
        <v>3038</v>
      </c>
      <c r="B3602" s="130">
        <f>IF(ISBLANK(Nomen.complète!I3602),"",Nomen.complète!I3602)</f>
        <v>10358</v>
      </c>
      <c r="C3602" s="18" t="str">
        <f>IF(ISBLANK(Nomen.complète!J3602),"-",Nomen.complète!J3602)</f>
        <v>Wolfhalden</v>
      </c>
    </row>
    <row r="3603" spans="1:3">
      <c r="A3603" s="17" t="str">
        <f>IF(ISBLANK(Nomen.complète!H3603),"",Nomen.complète!H3603)</f>
        <v/>
      </c>
      <c r="B3603" s="130">
        <f>IF(ISBLANK(Nomen.complète!I3603),"",Nomen.complète!I3603)</f>
        <v>10981</v>
      </c>
      <c r="C3603" s="18" t="str">
        <f>IF(ISBLANK(Nomen.complète!J3603),"-",Nomen.complète!J3603)</f>
        <v>Wolfisberg</v>
      </c>
    </row>
    <row r="3604" spans="1:3">
      <c r="A3604" s="17">
        <f>IF(ISBLANK(Nomen.complète!H3604),"",Nomen.complète!H3604)</f>
        <v>2408</v>
      </c>
      <c r="B3604" s="130">
        <f>IF(ISBLANK(Nomen.complète!I3604),"",Nomen.complète!I3604)</f>
        <v>13710</v>
      </c>
      <c r="C3604" s="18" t="str">
        <f>IF(ISBLANK(Nomen.complète!J3604),"-",Nomen.complète!J3604)</f>
        <v>Wolfwil</v>
      </c>
    </row>
    <row r="3605" spans="1:3">
      <c r="A3605" s="17">
        <f>IF(ISBLANK(Nomen.complète!H3605),"",Nomen.complète!H3605)</f>
        <v>1107</v>
      </c>
      <c r="B3605" s="130">
        <f>IF(ISBLANK(Nomen.complète!I3605),"",Nomen.complète!I3605)</f>
        <v>15525</v>
      </c>
      <c r="C3605" s="18" t="str">
        <f>IF(ISBLANK(Nomen.complète!J3605),"-",Nomen.complète!J3605)</f>
        <v>Wolhusen</v>
      </c>
    </row>
    <row r="3606" spans="1:3">
      <c r="A3606" s="17" t="str">
        <f>IF(ISBLANK(Nomen.complète!H3606),"",Nomen.complète!H3606)</f>
        <v/>
      </c>
      <c r="B3606" s="130">
        <f>IF(ISBLANK(Nomen.complète!I3606),"",Nomen.complète!I3606)</f>
        <v>16154</v>
      </c>
      <c r="C3606" s="18" t="str">
        <f>IF(ISBLANK(Nomen.complète!J3606),"-",Nomen.complète!J3606)</f>
        <v>Wolhusen Markt</v>
      </c>
    </row>
    <row r="3607" spans="1:3">
      <c r="A3607" s="17">
        <f>IF(ISBLANK(Nomen.complète!H3607),"",Nomen.complète!H3607)</f>
        <v>1323</v>
      </c>
      <c r="B3607" s="130">
        <f>IF(ISBLANK(Nomen.complète!I3607),"",Nomen.complète!I3607)</f>
        <v>10314</v>
      </c>
      <c r="C3607" s="18" t="str">
        <f>IF(ISBLANK(Nomen.complète!J3607),"-",Nomen.complète!J3607)</f>
        <v>Wollerau</v>
      </c>
    </row>
    <row r="3608" spans="1:3">
      <c r="A3608" s="17" t="str">
        <f>IF(ISBLANK(Nomen.complète!H3608),"",Nomen.complète!H3608)</f>
        <v/>
      </c>
      <c r="B3608" s="130">
        <f>IF(ISBLANK(Nomen.complète!I3608),"",Nomen.complète!I3608)</f>
        <v>16288</v>
      </c>
      <c r="C3608" s="18" t="str">
        <f>IF(ISBLANK(Nomen.complète!J3608),"-",Nomen.complète!J3608)</f>
        <v>Wollishofen</v>
      </c>
    </row>
    <row r="3609" spans="1:3">
      <c r="A3609" s="17">
        <f>IF(ISBLANK(Nomen.complète!H3609),"",Nomen.complète!H3609)</f>
        <v>627</v>
      </c>
      <c r="B3609" s="130">
        <f>IF(ISBLANK(Nomen.complète!I3609),"",Nomen.complète!I3609)</f>
        <v>15189</v>
      </c>
      <c r="C3609" s="18" t="str">
        <f>IF(ISBLANK(Nomen.complète!J3609),"-",Nomen.complète!J3609)</f>
        <v>Worb</v>
      </c>
    </row>
    <row r="3610" spans="1:3">
      <c r="A3610" s="17">
        <f>IF(ISBLANK(Nomen.complète!H3610),"",Nomen.complète!H3610)</f>
        <v>755</v>
      </c>
      <c r="B3610" s="130">
        <f>IF(ISBLANK(Nomen.complète!I3610),"",Nomen.complète!I3610)</f>
        <v>15259</v>
      </c>
      <c r="C3610" s="18" t="str">
        <f>IF(ISBLANK(Nomen.complète!J3610),"-",Nomen.complète!J3610)</f>
        <v>Worben</v>
      </c>
    </row>
    <row r="3611" spans="1:3">
      <c r="A3611" s="17">
        <f>IF(ISBLANK(Nomen.complète!H3611),"",Nomen.complète!H3611)</f>
        <v>4791</v>
      </c>
      <c r="B3611" s="130">
        <f>IF(ISBLANK(Nomen.complète!I3611),"",Nomen.complète!I3611)</f>
        <v>15418</v>
      </c>
      <c r="C3611" s="18" t="str">
        <f>IF(ISBLANK(Nomen.complète!J3611),"-",Nomen.complète!J3611)</f>
        <v>Wuppenau</v>
      </c>
    </row>
    <row r="3612" spans="1:3">
      <c r="A3612" s="17">
        <f>IF(ISBLANK(Nomen.complète!H3612),"",Nomen.complète!H3612)</f>
        <v>345</v>
      </c>
      <c r="B3612" s="130">
        <f>IF(ISBLANK(Nomen.complète!I3612),"",Nomen.complète!I3612)</f>
        <v>15028</v>
      </c>
      <c r="C3612" s="18" t="str">
        <f>IF(ISBLANK(Nomen.complète!J3612),"-",Nomen.complète!J3612)</f>
        <v>Wynau</v>
      </c>
    </row>
    <row r="3613" spans="1:3">
      <c r="A3613" s="17">
        <f>IF(ISBLANK(Nomen.complète!H3613),"",Nomen.complète!H3613)</f>
        <v>424</v>
      </c>
      <c r="B3613" s="130">
        <f>IF(ISBLANK(Nomen.complète!I3613),"",Nomen.complète!I3613)</f>
        <v>15081</v>
      </c>
      <c r="C3613" s="18" t="str">
        <f>IF(ISBLANK(Nomen.complète!J3613),"-",Nomen.complète!J3613)</f>
        <v>Wynigen</v>
      </c>
    </row>
    <row r="3614" spans="1:3">
      <c r="A3614" s="17">
        <f>IF(ISBLANK(Nomen.complète!H3614),"",Nomen.complète!H3614)</f>
        <v>960</v>
      </c>
      <c r="B3614" s="130">
        <f>IF(ISBLANK(Nomen.complète!I3614),"",Nomen.complète!I3614)</f>
        <v>15355</v>
      </c>
      <c r="C3614" s="18" t="str">
        <f>IF(ISBLANK(Nomen.complète!J3614),"-",Nomen.complète!J3614)</f>
        <v>Wyssachen</v>
      </c>
    </row>
    <row r="3615" spans="1:3">
      <c r="A3615" s="17" t="str">
        <f>IF(ISBLANK(Nomen.complète!H3615),"",Nomen.complète!H3615)</f>
        <v/>
      </c>
      <c r="B3615" s="130">
        <f>IF(ISBLANK(Nomen.complète!I3615),"",Nomen.complète!I3615)</f>
        <v>16357</v>
      </c>
      <c r="C3615" s="18" t="str">
        <f>IF(ISBLANK(Nomen.complète!J3615),"-",Nomen.complète!J3615)</f>
        <v>Wyssachengraben</v>
      </c>
    </row>
    <row r="3616" spans="1:3">
      <c r="A3616" s="17">
        <f>IF(ISBLANK(Nomen.complète!H3616),"",Nomen.complète!H3616)</f>
        <v>293</v>
      </c>
      <c r="B3616" s="130">
        <f>IF(ISBLANK(Nomen.complète!I3616),"",Nomen.complète!I3616)</f>
        <v>16123</v>
      </c>
      <c r="C3616" s="18" t="str">
        <f>IF(ISBLANK(Nomen.complète!J3616),"-",Nomen.complète!J3616)</f>
        <v>Wädenswil</v>
      </c>
    </row>
    <row r="3617" spans="1:3">
      <c r="A3617" s="17">
        <f>IF(ISBLANK(Nomen.complète!H3617),"",Nomen.complète!H3617)</f>
        <v>4701</v>
      </c>
      <c r="B3617" s="130">
        <f>IF(ISBLANK(Nomen.complète!I3617),"",Nomen.complète!I3617)</f>
        <v>15432</v>
      </c>
      <c r="C3617" s="18" t="str">
        <f>IF(ISBLANK(Nomen.complète!J3617),"-",Nomen.complète!J3617)</f>
        <v>Wäldi</v>
      </c>
    </row>
    <row r="3618" spans="1:3">
      <c r="A3618" s="17">
        <f>IF(ISBLANK(Nomen.complète!H3618),"",Nomen.complète!H3618)</f>
        <v>4781</v>
      </c>
      <c r="B3618" s="130">
        <f>IF(ISBLANK(Nomen.complète!I3618),"",Nomen.complète!I3618)</f>
        <v>15441</v>
      </c>
      <c r="C3618" s="18" t="str">
        <f>IF(ISBLANK(Nomen.complète!J3618),"-",Nomen.complète!J3618)</f>
        <v>Wängi</v>
      </c>
    </row>
    <row r="3619" spans="1:3">
      <c r="A3619" s="17">
        <f>IF(ISBLANK(Nomen.complète!H3619),"",Nomen.complète!H3619)</f>
        <v>4182</v>
      </c>
      <c r="B3619" s="130">
        <f>IF(ISBLANK(Nomen.complète!I3619),"",Nomen.complète!I3619)</f>
        <v>10359</v>
      </c>
      <c r="C3619" s="18" t="str">
        <f>IF(ISBLANK(Nomen.complète!J3619),"-",Nomen.complète!J3619)</f>
        <v>Wölflinswil</v>
      </c>
    </row>
    <row r="3620" spans="1:3">
      <c r="A3620" s="17" t="str">
        <f>IF(ISBLANK(Nomen.complète!H3620),"",Nomen.complète!H3620)</f>
        <v/>
      </c>
      <c r="B3620" s="130">
        <f>IF(ISBLANK(Nomen.complète!I3620),"",Nomen.complète!I3620)</f>
        <v>16416</v>
      </c>
      <c r="C3620" s="18" t="str">
        <f>IF(ISBLANK(Nomen.complète!J3620),"-",Nomen.complète!J3620)</f>
        <v>Wülflingen</v>
      </c>
    </row>
    <row r="3621" spans="1:3">
      <c r="A3621" s="17" t="str">
        <f>IF(ISBLANK(Nomen.complète!H3621),"",Nomen.complète!H3621)</f>
        <v/>
      </c>
      <c r="B3621" s="130">
        <f>IF(ISBLANK(Nomen.complète!I3621),"",Nomen.complète!I3621)</f>
        <v>11207</v>
      </c>
      <c r="C3621" s="18" t="str">
        <f>IF(ISBLANK(Nomen.complète!J3621),"-",Nomen.complète!J3621)</f>
        <v>Wünnewil</v>
      </c>
    </row>
    <row r="3622" spans="1:3">
      <c r="A3622" s="17">
        <f>IF(ISBLANK(Nomen.complète!H3622),"",Nomen.complète!H3622)</f>
        <v>2309</v>
      </c>
      <c r="B3622" s="130">
        <f>IF(ISBLANK(Nomen.complète!I3622),"",Nomen.complète!I3622)</f>
        <v>13232</v>
      </c>
      <c r="C3622" s="18" t="str">
        <f>IF(ISBLANK(Nomen.complète!J3622),"-",Nomen.complète!J3622)</f>
        <v>Wünnewil-Flamatt</v>
      </c>
    </row>
    <row r="3623" spans="1:3">
      <c r="A3623" s="17">
        <f>IF(ISBLANK(Nomen.complète!H3623),"",Nomen.complète!H3623)</f>
        <v>4047</v>
      </c>
      <c r="B3623" s="130">
        <f>IF(ISBLANK(Nomen.complète!I3623),"",Nomen.complète!I3623)</f>
        <v>10344</v>
      </c>
      <c r="C3623" s="18" t="str">
        <f>IF(ISBLANK(Nomen.complète!J3623),"-",Nomen.complète!J3623)</f>
        <v>Würenlingen</v>
      </c>
    </row>
    <row r="3624" spans="1:3">
      <c r="A3624" s="17">
        <f>IF(ISBLANK(Nomen.complète!H3624),"",Nomen.complète!H3624)</f>
        <v>4048</v>
      </c>
      <c r="B3624" s="130">
        <f>IF(ISBLANK(Nomen.complète!I3624),"",Nomen.complète!I3624)</f>
        <v>10303</v>
      </c>
      <c r="C3624" s="18" t="str">
        <f>IF(ISBLANK(Nomen.complète!J3624),"-",Nomen.complète!J3624)</f>
        <v>Würenlos</v>
      </c>
    </row>
    <row r="3625" spans="1:3">
      <c r="A3625" s="17">
        <f>IF(ISBLANK(Nomen.complète!H3625),"",Nomen.complète!H3625)</f>
        <v>5655</v>
      </c>
      <c r="B3625" s="130">
        <f>IF(ISBLANK(Nomen.complète!I3625),"",Nomen.complète!I3625)</f>
        <v>14913</v>
      </c>
      <c r="C3625" s="18" t="str">
        <f>IF(ISBLANK(Nomen.complète!J3625),"-",Nomen.complète!J3625)</f>
        <v>Yens</v>
      </c>
    </row>
    <row r="3626" spans="1:3">
      <c r="A3626" s="17" t="str">
        <f>IF(ISBLANK(Nomen.complète!H3626),"",Nomen.complète!H3626)</f>
        <v/>
      </c>
      <c r="B3626" s="130">
        <f>IF(ISBLANK(Nomen.complète!I3626),"",Nomen.complète!I3626)</f>
        <v>11339</v>
      </c>
      <c r="C3626" s="18" t="str">
        <f>IF(ISBLANK(Nomen.complète!J3626),"-",Nomen.complète!J3626)</f>
        <v>Yverdon</v>
      </c>
    </row>
    <row r="3627" spans="1:3">
      <c r="A3627" s="17">
        <f>IF(ISBLANK(Nomen.complète!H3627),"",Nomen.complète!H3627)</f>
        <v>5938</v>
      </c>
      <c r="B3627" s="130">
        <f>IF(ISBLANK(Nomen.complète!I3627),"",Nomen.complète!I3627)</f>
        <v>15497</v>
      </c>
      <c r="C3627" s="18" t="str">
        <f>IF(ISBLANK(Nomen.complète!J3627),"-",Nomen.complète!J3627)</f>
        <v>Yverdon-les-Bains</v>
      </c>
    </row>
    <row r="3628" spans="1:3">
      <c r="A3628" s="17">
        <f>IF(ISBLANK(Nomen.complète!H3628),"",Nomen.complète!H3628)</f>
        <v>5939</v>
      </c>
      <c r="B3628" s="130">
        <f>IF(ISBLANK(Nomen.complète!I3628),"",Nomen.complète!I3628)</f>
        <v>14912</v>
      </c>
      <c r="C3628" s="18" t="str">
        <f>IF(ISBLANK(Nomen.complète!J3628),"-",Nomen.complète!J3628)</f>
        <v>Yvonand</v>
      </c>
    </row>
    <row r="3629" spans="1:3">
      <c r="A3629" s="17">
        <f>IF(ISBLANK(Nomen.complète!H3629),"",Nomen.complète!H3629)</f>
        <v>5415</v>
      </c>
      <c r="B3629" s="130">
        <f>IF(ISBLANK(Nomen.complète!I3629),"",Nomen.complète!I3629)</f>
        <v>14911</v>
      </c>
      <c r="C3629" s="18" t="str">
        <f>IF(ISBLANK(Nomen.complète!J3629),"-",Nomen.complète!J3629)</f>
        <v>Yvorne</v>
      </c>
    </row>
    <row r="3630" spans="1:3">
      <c r="A3630" s="17" t="str">
        <f>IF(ISBLANK(Nomen.complète!H3630),"",Nomen.complète!H3630)</f>
        <v/>
      </c>
      <c r="B3630" s="130">
        <f>IF(ISBLANK(Nomen.complète!I3630),"",Nomen.complète!I3630)</f>
        <v>10536</v>
      </c>
      <c r="C3630" s="18" t="str">
        <f>IF(ISBLANK(Nomen.complète!J3630),"-",Nomen.complète!J3630)</f>
        <v>Zauggenried</v>
      </c>
    </row>
    <row r="3631" spans="1:3">
      <c r="A3631" s="17">
        <f>IF(ISBLANK(Nomen.complète!H3631),"",Nomen.complète!H3631)</f>
        <v>2868</v>
      </c>
      <c r="B3631" s="130">
        <f>IF(ISBLANK(Nomen.complète!I3631),"",Nomen.complète!I3631)</f>
        <v>13807</v>
      </c>
      <c r="C3631" s="18" t="str">
        <f>IF(ISBLANK(Nomen.complète!J3631),"-",Nomen.complète!J3631)</f>
        <v>Zeglingen</v>
      </c>
    </row>
    <row r="3632" spans="1:3">
      <c r="A3632" s="17">
        <f>IF(ISBLANK(Nomen.complète!H3632),"",Nomen.complète!H3632)</f>
        <v>4183</v>
      </c>
      <c r="B3632" s="130">
        <f>IF(ISBLANK(Nomen.complète!I3632),"",Nomen.complète!I3632)</f>
        <v>10309</v>
      </c>
      <c r="C3632" s="18" t="str">
        <f>IF(ISBLANK(Nomen.complète!J3632),"-",Nomen.complète!J3632)</f>
        <v>Zeihen</v>
      </c>
    </row>
    <row r="3633" spans="1:3">
      <c r="A3633" s="17">
        <f>IF(ISBLANK(Nomen.complète!H3633),"",Nomen.complète!H3633)</f>
        <v>4263</v>
      </c>
      <c r="B3633" s="130">
        <f>IF(ISBLANK(Nomen.complète!I3633),"",Nomen.complète!I3633)</f>
        <v>10310</v>
      </c>
      <c r="C3633" s="18" t="str">
        <f>IF(ISBLANK(Nomen.complète!J3633),"-",Nomen.complète!J3633)</f>
        <v>Zeiningen</v>
      </c>
    </row>
    <row r="3634" spans="1:3">
      <c r="A3634" s="17">
        <f>IF(ISBLANK(Nomen.complète!H3634),"",Nomen.complète!H3634)</f>
        <v>1150</v>
      </c>
      <c r="B3634" s="130">
        <f>IF(ISBLANK(Nomen.complète!I3634),"",Nomen.complète!I3634)</f>
        <v>15524</v>
      </c>
      <c r="C3634" s="18" t="str">
        <f>IF(ISBLANK(Nomen.complète!J3634),"-",Nomen.complète!J3634)</f>
        <v>Zell (LU)</v>
      </c>
    </row>
    <row r="3635" spans="1:3">
      <c r="A3635" s="17">
        <f>IF(ISBLANK(Nomen.complète!H3635),"",Nomen.complète!H3635)</f>
        <v>231</v>
      </c>
      <c r="B3635" s="130">
        <f>IF(ISBLANK(Nomen.complète!I3635),"",Nomen.complète!I3635)</f>
        <v>10312</v>
      </c>
      <c r="C3635" s="18" t="str">
        <f>IF(ISBLANK(Nomen.complète!J3635),"-",Nomen.complète!J3635)</f>
        <v>Zell (ZH)</v>
      </c>
    </row>
    <row r="3636" spans="1:3">
      <c r="A3636" s="17">
        <f>IF(ISBLANK(Nomen.complète!H3636),"",Nomen.complète!H3636)</f>
        <v>6299</v>
      </c>
      <c r="B3636" s="130">
        <f>IF(ISBLANK(Nomen.complète!I3636),"",Nomen.complète!I3636)</f>
        <v>10330</v>
      </c>
      <c r="C3636" s="18" t="str">
        <f>IF(ISBLANK(Nomen.complète!J3636),"-",Nomen.complète!J3636)</f>
        <v>Zeneggen</v>
      </c>
    </row>
    <row r="3637" spans="1:3">
      <c r="A3637" s="17">
        <f>IF(ISBLANK(Nomen.complète!H3637),"",Nomen.complète!H3637)</f>
        <v>6300</v>
      </c>
      <c r="B3637" s="130">
        <f>IF(ISBLANK(Nomen.complète!I3637),"",Nomen.complète!I3637)</f>
        <v>10315</v>
      </c>
      <c r="C3637" s="18" t="str">
        <f>IF(ISBLANK(Nomen.complète!J3637),"-",Nomen.complète!J3637)</f>
        <v>Zermatt</v>
      </c>
    </row>
    <row r="3638" spans="1:3">
      <c r="A3638" s="17">
        <f>IF(ISBLANK(Nomen.complète!H3638),"",Nomen.complète!H3638)</f>
        <v>3746</v>
      </c>
      <c r="B3638" s="130">
        <f>IF(ISBLANK(Nomen.complète!I3638),"",Nomen.complète!I3638)</f>
        <v>16066</v>
      </c>
      <c r="C3638" s="18" t="str">
        <f>IF(ISBLANK(Nomen.complète!J3638),"-",Nomen.complète!J3638)</f>
        <v>Zernez</v>
      </c>
    </row>
    <row r="3639" spans="1:3">
      <c r="A3639" s="17">
        <f>IF(ISBLANK(Nomen.complète!H3639),"",Nomen.complète!H3639)</f>
        <v>4147</v>
      </c>
      <c r="B3639" s="130">
        <f>IF(ISBLANK(Nomen.complète!I3639),"",Nomen.complète!I3639)</f>
        <v>10301</v>
      </c>
      <c r="C3639" s="18" t="str">
        <f>IF(ISBLANK(Nomen.complète!J3639),"-",Nomen.complète!J3639)</f>
        <v>Zetzwil</v>
      </c>
    </row>
    <row r="3640" spans="1:3">
      <c r="A3640" s="17" t="str">
        <f>IF(ISBLANK(Nomen.complète!H3640),"",Nomen.complète!H3640)</f>
        <v/>
      </c>
      <c r="B3640" s="130">
        <f>IF(ISBLANK(Nomen.complète!I3640),"",Nomen.complète!I3640)</f>
        <v>10317</v>
      </c>
      <c r="C3640" s="18" t="str">
        <f>IF(ISBLANK(Nomen.complète!J3640),"-",Nomen.complète!J3640)</f>
        <v>Zezikon</v>
      </c>
    </row>
    <row r="3641" spans="1:3">
      <c r="A3641" s="17">
        <f>IF(ISBLANK(Nomen.complète!H3641),"",Nomen.complète!H3641)</f>
        <v>2834</v>
      </c>
      <c r="B3641" s="130">
        <f>IF(ISBLANK(Nomen.complète!I3641),"",Nomen.complète!I3641)</f>
        <v>13779</v>
      </c>
      <c r="C3641" s="18" t="str">
        <f>IF(ISBLANK(Nomen.complète!J3641),"-",Nomen.complète!J3641)</f>
        <v>Ziefen</v>
      </c>
    </row>
    <row r="3642" spans="1:3">
      <c r="A3642" s="17">
        <f>IF(ISBLANK(Nomen.complète!H3642),"",Nomen.complète!H3642)</f>
        <v>556</v>
      </c>
      <c r="B3642" s="130">
        <f>IF(ISBLANK(Nomen.complète!I3642),"",Nomen.complète!I3642)</f>
        <v>15135</v>
      </c>
      <c r="C3642" s="18" t="str">
        <f>IF(ISBLANK(Nomen.complète!J3642),"-",Nomen.complète!J3642)</f>
        <v>Zielebach</v>
      </c>
    </row>
    <row r="3643" spans="1:3">
      <c r="A3643" s="17" t="str">
        <f>IF(ISBLANK(Nomen.complète!H3643),"",Nomen.complète!H3643)</f>
        <v/>
      </c>
      <c r="B3643" s="130">
        <f>IF(ISBLANK(Nomen.complète!I3643),"",Nomen.complète!I3643)</f>
        <v>10318</v>
      </c>
      <c r="C3643" s="18" t="str">
        <f>IF(ISBLANK(Nomen.complète!J3643),"-",Nomen.complète!J3643)</f>
        <v>Zihlschlacht</v>
      </c>
    </row>
    <row r="3644" spans="1:3">
      <c r="A3644" s="17">
        <f>IF(ISBLANK(Nomen.complète!H3644),"",Nomen.complète!H3644)</f>
        <v>4511</v>
      </c>
      <c r="B3644" s="130">
        <f>IF(ISBLANK(Nomen.complète!I3644),"",Nomen.complète!I3644)</f>
        <v>15452</v>
      </c>
      <c r="C3644" s="18" t="str">
        <f>IF(ISBLANK(Nomen.complète!J3644),"-",Nomen.complète!J3644)</f>
        <v>Zihlschlacht-Sitterdorf</v>
      </c>
    </row>
    <row r="3645" spans="1:3">
      <c r="A3645" s="17" t="str">
        <f>IF(ISBLANK(Nomen.complète!H3645),"",Nomen.complète!H3645)</f>
        <v/>
      </c>
      <c r="B3645" s="130">
        <f>IF(ISBLANK(Nomen.complète!I3645),"",Nomen.complète!I3645)</f>
        <v>16225</v>
      </c>
      <c r="C3645" s="18" t="str">
        <f>IF(ISBLANK(Nomen.complète!J3645),"-",Nomen.complète!J3645)</f>
        <v>Zillis</v>
      </c>
    </row>
    <row r="3646" spans="1:3">
      <c r="A3646" s="17">
        <f>IF(ISBLANK(Nomen.complète!H3646),"",Nomen.complète!H3646)</f>
        <v>3712</v>
      </c>
      <c r="B3646" s="130">
        <f>IF(ISBLANK(Nomen.complète!I3646),"",Nomen.complète!I3646)</f>
        <v>15992</v>
      </c>
      <c r="C3646" s="18" t="str">
        <f>IF(ISBLANK(Nomen.complète!J3646),"-",Nomen.complète!J3646)</f>
        <v>Zillis-Reischen</v>
      </c>
    </row>
    <row r="3647" spans="1:3">
      <c r="A3647" s="17" t="str">
        <f>IF(ISBLANK(Nomen.complète!H3647),"",Nomen.complète!H3647)</f>
        <v/>
      </c>
      <c r="B3647" s="130">
        <f>IF(ISBLANK(Nomen.complète!I3647),"",Nomen.complète!I3647)</f>
        <v>11077</v>
      </c>
      <c r="C3647" s="18" t="str">
        <f>IF(ISBLANK(Nomen.complète!J3647),"-",Nomen.complète!J3647)</f>
        <v>Zimmerwald</v>
      </c>
    </row>
    <row r="3648" spans="1:3">
      <c r="A3648" s="17">
        <f>IF(ISBLANK(Nomen.complète!H3648),"",Nomen.complète!H3648)</f>
        <v>3947</v>
      </c>
      <c r="B3648" s="130">
        <f>IF(ISBLANK(Nomen.complète!I3648),"",Nomen.complète!I3648)</f>
        <v>16031</v>
      </c>
      <c r="C3648" s="18" t="str">
        <f>IF(ISBLANK(Nomen.complète!J3648),"-",Nomen.complète!J3648)</f>
        <v>Zizers</v>
      </c>
    </row>
    <row r="3649" spans="1:3">
      <c r="A3649" s="17">
        <f>IF(ISBLANK(Nomen.complète!H3649),"",Nomen.complète!H3649)</f>
        <v>4289</v>
      </c>
      <c r="B3649" s="130">
        <f>IF(ISBLANK(Nomen.complète!I3649),"",Nomen.complète!I3649)</f>
        <v>14361</v>
      </c>
      <c r="C3649" s="18" t="str">
        <f>IF(ISBLANK(Nomen.complète!J3649),"-",Nomen.complète!J3649)</f>
        <v>Zofingen</v>
      </c>
    </row>
    <row r="3650" spans="1:3">
      <c r="A3650" s="17">
        <f>IF(ISBLANK(Nomen.complète!H3650),"",Nomen.complète!H3650)</f>
        <v>361</v>
      </c>
      <c r="B3650" s="130">
        <f>IF(ISBLANK(Nomen.complète!I3650),"",Nomen.complète!I3650)</f>
        <v>15039</v>
      </c>
      <c r="C3650" s="18" t="str">
        <f>IF(ISBLANK(Nomen.complète!J3650),"-",Nomen.complète!J3650)</f>
        <v>Zollikofen</v>
      </c>
    </row>
    <row r="3651" spans="1:3">
      <c r="A3651" s="17">
        <f>IF(ISBLANK(Nomen.complète!H3651),"",Nomen.complète!H3651)</f>
        <v>161</v>
      </c>
      <c r="B3651" s="130">
        <f>IF(ISBLANK(Nomen.complète!I3651),"",Nomen.complète!I3651)</f>
        <v>13683</v>
      </c>
      <c r="C3651" s="18" t="str">
        <f>IF(ISBLANK(Nomen.complète!J3651),"-",Nomen.complète!J3651)</f>
        <v>Zollikon</v>
      </c>
    </row>
    <row r="3652" spans="1:3">
      <c r="A3652" s="17" t="str">
        <f>IF(ISBLANK(Nomen.complète!H3652),"",Nomen.complète!H3652)</f>
        <v/>
      </c>
      <c r="B3652" s="130">
        <f>IF(ISBLANK(Nomen.complète!I3652),"",Nomen.complète!I3652)</f>
        <v>10321</v>
      </c>
      <c r="C3652" s="18" t="str">
        <f>IF(ISBLANK(Nomen.complète!J3652),"-",Nomen.complète!J3652)</f>
        <v>Zuben</v>
      </c>
    </row>
    <row r="3653" spans="1:3">
      <c r="A3653" s="17">
        <f>IF(ISBLANK(Nomen.complète!H3653),"",Nomen.complète!H3653)</f>
        <v>2534</v>
      </c>
      <c r="B3653" s="130">
        <f>IF(ISBLANK(Nomen.complète!I3653),"",Nomen.complète!I3653)</f>
        <v>13743</v>
      </c>
      <c r="C3653" s="18" t="str">
        <f>IF(ISBLANK(Nomen.complète!J3653),"-",Nomen.complète!J3653)</f>
        <v>Zuchwil</v>
      </c>
    </row>
    <row r="3654" spans="1:3">
      <c r="A3654" s="17">
        <f>IF(ISBLANK(Nomen.complète!H3654),"",Nomen.complète!H3654)</f>
        <v>4083</v>
      </c>
      <c r="B3654" s="130">
        <f>IF(ISBLANK(Nomen.complète!I3654),"",Nomen.complète!I3654)</f>
        <v>10322</v>
      </c>
      <c r="C3654" s="18" t="str">
        <f>IF(ISBLANK(Nomen.complète!J3654),"-",Nomen.complète!J3654)</f>
        <v>Zufikon</v>
      </c>
    </row>
    <row r="3655" spans="1:3">
      <c r="A3655" s="17">
        <f>IF(ISBLANK(Nomen.complète!H3655),"",Nomen.complète!H3655)</f>
        <v>1711</v>
      </c>
      <c r="B3655" s="130">
        <f>IF(ISBLANK(Nomen.complète!I3655),"",Nomen.complète!I3655)</f>
        <v>10323</v>
      </c>
      <c r="C3655" s="18" t="str">
        <f>IF(ISBLANK(Nomen.complète!J3655),"-",Nomen.complète!J3655)</f>
        <v>Zug</v>
      </c>
    </row>
    <row r="3656" spans="1:3">
      <c r="A3656" s="17">
        <f>IF(ISBLANK(Nomen.complète!H3656),"",Nomen.complète!H3656)</f>
        <v>2622</v>
      </c>
      <c r="B3656" s="130">
        <f>IF(ISBLANK(Nomen.complète!I3656),"",Nomen.complète!I3656)</f>
        <v>10324</v>
      </c>
      <c r="C3656" s="18" t="str">
        <f>IF(ISBLANK(Nomen.complète!J3656),"-",Nomen.complète!J3656)</f>
        <v>Zullwil</v>
      </c>
    </row>
    <row r="3657" spans="1:3">
      <c r="A3657" s="17" t="str">
        <f>IF(ISBLANK(Nomen.complète!H3657),"",Nomen.complète!H3657)</f>
        <v/>
      </c>
      <c r="B3657" s="130">
        <f>IF(ISBLANK(Nomen.complète!I3657),"",Nomen.complète!I3657)</f>
        <v>10325</v>
      </c>
      <c r="C3657" s="18" t="str">
        <f>IF(ISBLANK(Nomen.complète!J3657),"-",Nomen.complète!J3657)</f>
        <v>Zumholz</v>
      </c>
    </row>
    <row r="3658" spans="1:3">
      <c r="A3658" s="17">
        <f>IF(ISBLANK(Nomen.complète!H3658),"",Nomen.complète!H3658)</f>
        <v>160</v>
      </c>
      <c r="B3658" s="130">
        <f>IF(ISBLANK(Nomen.complète!I3658),"",Nomen.complète!I3658)</f>
        <v>10326</v>
      </c>
      <c r="C3658" s="18" t="str">
        <f>IF(ISBLANK(Nomen.complète!J3658),"-",Nomen.complète!J3658)</f>
        <v>Zumikon</v>
      </c>
    </row>
    <row r="3659" spans="1:3">
      <c r="A3659" s="17">
        <f>IF(ISBLANK(Nomen.complète!H3659),"",Nomen.complète!H3659)</f>
        <v>2869</v>
      </c>
      <c r="B3659" s="130">
        <f>IF(ISBLANK(Nomen.complète!I3659),"",Nomen.complète!I3659)</f>
        <v>13808</v>
      </c>
      <c r="C3659" s="18" t="str">
        <f>IF(ISBLANK(Nomen.complète!J3659),"-",Nomen.complète!J3659)</f>
        <v>Zunzgen</v>
      </c>
    </row>
    <row r="3660" spans="1:3">
      <c r="A3660" s="17">
        <f>IF(ISBLANK(Nomen.complète!H3660),"",Nomen.complète!H3660)</f>
        <v>3791</v>
      </c>
      <c r="B3660" s="130">
        <f>IF(ISBLANK(Nomen.complète!I3660),"",Nomen.complète!I3660)</f>
        <v>16011</v>
      </c>
      <c r="C3660" s="18" t="str">
        <f>IF(ISBLANK(Nomen.complète!J3660),"-",Nomen.complète!J3660)</f>
        <v>Zuoz</v>
      </c>
    </row>
    <row r="3661" spans="1:3">
      <c r="A3661" s="17">
        <f>IF(ISBLANK(Nomen.complète!H3661),"",Nomen.complète!H3661)</f>
        <v>4324</v>
      </c>
      <c r="B3661" s="130">
        <f>IF(ISBLANK(Nomen.complète!I3661),"",Nomen.complète!I3661)</f>
        <v>16616</v>
      </c>
      <c r="C3661" s="18" t="str">
        <f>IF(ISBLANK(Nomen.complète!J3661),"-",Nomen.complète!J3661)</f>
        <v>Zurzach</v>
      </c>
    </row>
    <row r="3662" spans="1:3">
      <c r="A3662" s="17">
        <f>IF(ISBLANK(Nomen.complète!H3662),"",Nomen.complète!H3662)</f>
        <v>4264</v>
      </c>
      <c r="B3662" s="130">
        <f>IF(ISBLANK(Nomen.complète!I3662),"",Nomen.complète!I3662)</f>
        <v>10329</v>
      </c>
      <c r="C3662" s="18" t="str">
        <f>IF(ISBLANK(Nomen.complète!J3662),"-",Nomen.complète!J3662)</f>
        <v>Zuzgen</v>
      </c>
    </row>
    <row r="3663" spans="1:3">
      <c r="A3663" s="17">
        <f>IF(ISBLANK(Nomen.complète!H3663),"",Nomen.complète!H3663)</f>
        <v>557</v>
      </c>
      <c r="B3663" s="130">
        <f>IF(ISBLANK(Nomen.complète!I3663),"",Nomen.complète!I3663)</f>
        <v>15136</v>
      </c>
      <c r="C3663" s="18" t="str">
        <f>IF(ISBLANK(Nomen.complète!J3663),"-",Nomen.complète!J3663)</f>
        <v>Zuzwil (BE)</v>
      </c>
    </row>
    <row r="3664" spans="1:3">
      <c r="A3664" s="17">
        <f>IF(ISBLANK(Nomen.complète!H3664),"",Nomen.complète!H3664)</f>
        <v>3426</v>
      </c>
      <c r="B3664" s="130">
        <f>IF(ISBLANK(Nomen.complète!I3664),"",Nomen.complète!I3664)</f>
        <v>14463</v>
      </c>
      <c r="C3664" s="18" t="str">
        <f>IF(ISBLANK(Nomen.complète!J3664),"-",Nomen.complète!J3664)</f>
        <v>Zuzwil (SG)</v>
      </c>
    </row>
    <row r="3665" spans="1:3">
      <c r="A3665" s="17">
        <f>IF(ISBLANK(Nomen.complète!H3665),"",Nomen.complète!H3665)</f>
        <v>794</v>
      </c>
      <c r="B3665" s="130">
        <f>IF(ISBLANK(Nomen.complète!I3665),"",Nomen.complète!I3665)</f>
        <v>15278</v>
      </c>
      <c r="C3665" s="18" t="str">
        <f>IF(ISBLANK(Nomen.complète!J3665),"-",Nomen.complète!J3665)</f>
        <v>Zweisimmen</v>
      </c>
    </row>
    <row r="3666" spans="1:3">
      <c r="A3666" s="17" t="str">
        <f>IF(ISBLANK(Nomen.complète!H3666),"",Nomen.complète!H3666)</f>
        <v/>
      </c>
      <c r="B3666" s="130">
        <f>IF(ISBLANK(Nomen.complète!I3666),"",Nomen.complète!I3666)</f>
        <v>11169</v>
      </c>
      <c r="C3666" s="18" t="str">
        <f>IF(ISBLANK(Nomen.complète!J3666),"-",Nomen.complète!J3666)</f>
        <v>Zwieselberg</v>
      </c>
    </row>
    <row r="3667" spans="1:3">
      <c r="A3667" s="17">
        <f>IF(ISBLANK(Nomen.complète!H3667),"",Nomen.complète!H3667)</f>
        <v>2793</v>
      </c>
      <c r="B3667" s="130">
        <f>IF(ISBLANK(Nomen.complète!I3667),"",Nomen.complète!I3667)</f>
        <v>13851</v>
      </c>
      <c r="C3667" s="18" t="str">
        <f>IF(ISBLANK(Nomen.complète!J3667),"-",Nomen.complète!J3667)</f>
        <v>Zwingen</v>
      </c>
    </row>
    <row r="3668" spans="1:3">
      <c r="A3668" s="17">
        <f>IF(ISBLANK(Nomen.complète!H3668),"",Nomen.complète!H3668)</f>
        <v>6011</v>
      </c>
      <c r="B3668" s="130">
        <f>IF(ISBLANK(Nomen.complète!I3668),"",Nomen.complète!I3668)</f>
        <v>10159</v>
      </c>
      <c r="C3668" s="18" t="str">
        <f>IF(ISBLANK(Nomen.complète!J3668),"-",Nomen.complète!J3668)</f>
        <v>Zwischbergen</v>
      </c>
    </row>
    <row r="3669" spans="1:3">
      <c r="A3669" s="17">
        <f>IF(ISBLANK(Nomen.complète!H3669),"",Nomen.complète!H3669)</f>
        <v>628</v>
      </c>
      <c r="B3669" s="130">
        <f>IF(ISBLANK(Nomen.complète!I3669),"",Nomen.complète!I3669)</f>
        <v>15190</v>
      </c>
      <c r="C3669" s="18" t="str">
        <f>IF(ISBLANK(Nomen.complète!J3669),"-",Nomen.complète!J3669)</f>
        <v>Zäziwil</v>
      </c>
    </row>
    <row r="3670" spans="1:3">
      <c r="A3670" s="17" t="str">
        <f>IF(ISBLANK(Nomen.complète!H3670),"",Nomen.complète!H3670)</f>
        <v/>
      </c>
      <c r="B3670" s="130">
        <f>IF(ISBLANK(Nomen.complète!I3670),"",Nomen.complète!I3670)</f>
        <v>10313</v>
      </c>
      <c r="C3670" s="18" t="str">
        <f>IF(ISBLANK(Nomen.complète!J3670),"-",Nomen.complète!J3670)</f>
        <v>Zénauva</v>
      </c>
    </row>
    <row r="3671" spans="1:3">
      <c r="A3671" s="17">
        <f>IF(ISBLANK(Nomen.complète!H3671),"",Nomen.complète!H3671)</f>
        <v>261</v>
      </c>
      <c r="B3671" s="130">
        <f>IF(ISBLANK(Nomen.complète!I3671),"",Nomen.complète!I3671)</f>
        <v>13688</v>
      </c>
      <c r="C3671" s="18" t="str">
        <f>IF(ISBLANK(Nomen.complète!J3671),"-",Nomen.complète!J3671)</f>
        <v>Zürich</v>
      </c>
    </row>
    <row r="3672" spans="1:3">
      <c r="A3672" s="17">
        <f>IF(ISBLANK(Nomen.complète!H3672),"",Nomen.complète!H3672)</f>
        <v>9950</v>
      </c>
      <c r="B3672" s="130" t="str">
        <f>IF(ISBLANK(Nomen.complète!I3672),"",Nomen.complète!I3672)</f>
        <v/>
      </c>
      <c r="C3672" s="18" t="str">
        <f>IF(ISBLANK(Nomen.complète!J3672),"-",Nomen.complète!J3672)</f>
        <v>Domicile à l'étranger</v>
      </c>
    </row>
    <row r="3673" spans="1:3">
      <c r="A3673" s="17">
        <f>IF(ISBLANK(Nomen.complète!H3673),"",Nomen.complète!H3673)</f>
        <v>9990</v>
      </c>
      <c r="B3673" s="130" t="str">
        <f>IF(ISBLANK(Nomen.complète!I3673),"",Nomen.complète!I3673)</f>
        <v/>
      </c>
      <c r="C3673" s="18" t="str">
        <f>IF(ISBLANK(Nomen.complète!J3673),"-",Nomen.complète!J3673)</f>
        <v>Domicile inconnu</v>
      </c>
    </row>
    <row r="3674" spans="1:3">
      <c r="A3674" s="17" t="str">
        <f>IF(ISBLANK(Nomen.complète!H3674),"",Nomen.complète!H3674)</f>
        <v/>
      </c>
      <c r="B3674" s="130" t="str">
        <f>IF(ISBLANK(Nomen.complète!I3674),"",Nomen.complète!I3674)</f>
        <v/>
      </c>
      <c r="C3674" s="18" t="str">
        <f>IF(ISBLANK(Nomen.complète!J3674),"-",Nomen.complète!J3674)</f>
        <v>-</v>
      </c>
    </row>
    <row r="3675" spans="1:3">
      <c r="A3675" s="17" t="str">
        <f>IF(ISBLANK(Nomen.complète!H3675),"",Nomen.complète!H3675)</f>
        <v/>
      </c>
      <c r="B3675" s="130" t="str">
        <f>IF(ISBLANK(Nomen.complète!I3675),"",Nomen.complète!I3675)</f>
        <v/>
      </c>
      <c r="C3675" s="18" t="str">
        <f>IF(ISBLANK(Nomen.complète!J3675),"-",Nomen.complète!J3675)</f>
        <v>-</v>
      </c>
    </row>
    <row r="3676" spans="1:3">
      <c r="A3676" s="17" t="str">
        <f>IF(ISBLANK(Nomen.complète!H3676),"",Nomen.complète!H3676)</f>
        <v/>
      </c>
      <c r="B3676" s="130" t="str">
        <f>IF(ISBLANK(Nomen.complète!I3676),"",Nomen.complète!I3676)</f>
        <v/>
      </c>
      <c r="C3676" s="18" t="str">
        <f>IF(ISBLANK(Nomen.complète!J3676),"-",Nomen.complète!J3676)</f>
        <v>-</v>
      </c>
    </row>
    <row r="3677" spans="1:3">
      <c r="A3677" s="17" t="str">
        <f>IF(ISBLANK(Nomen.complète!H3677),"",Nomen.complète!H3677)</f>
        <v/>
      </c>
      <c r="B3677" s="130" t="str">
        <f>IF(ISBLANK(Nomen.complète!I3677),"",Nomen.complète!I3677)</f>
        <v/>
      </c>
      <c r="C3677" s="18" t="str">
        <f>IF(ISBLANK(Nomen.complète!J3677),"-",Nomen.complète!J3677)</f>
        <v>-</v>
      </c>
    </row>
    <row r="3678" spans="1:3">
      <c r="A3678" s="17" t="str">
        <f>IF(ISBLANK(Nomen.complète!H3678),"",Nomen.complète!H3678)</f>
        <v/>
      </c>
      <c r="B3678" s="130" t="str">
        <f>IF(ISBLANK(Nomen.complète!I3678),"",Nomen.complète!I3678)</f>
        <v/>
      </c>
      <c r="C3678" s="18" t="str">
        <f>IF(ISBLANK(Nomen.complète!J3678),"-",Nomen.complète!J3678)</f>
        <v>-</v>
      </c>
    </row>
    <row r="3679" spans="1:3">
      <c r="A3679" s="17" t="str">
        <f>IF(ISBLANK(Nomen.complète!H3679),"",Nomen.complète!H3679)</f>
        <v/>
      </c>
      <c r="B3679" s="130" t="str">
        <f>IF(ISBLANK(Nomen.complète!I3679),"",Nomen.complète!I3679)</f>
        <v/>
      </c>
      <c r="C3679" s="18" t="str">
        <f>IF(ISBLANK(Nomen.complète!J3679),"-",Nomen.complète!J3679)</f>
        <v>-</v>
      </c>
    </row>
    <row r="3680" spans="1:3">
      <c r="A3680" s="17" t="str">
        <f>IF(ISBLANK(Nomen.complète!H3680),"",Nomen.complète!H3680)</f>
        <v/>
      </c>
      <c r="B3680" s="130" t="str">
        <f>IF(ISBLANK(Nomen.complète!I3680),"",Nomen.complète!I3680)</f>
        <v/>
      </c>
      <c r="C3680" s="18" t="str">
        <f>IF(ISBLANK(Nomen.complète!J3680),"-",Nomen.complète!J3680)</f>
        <v>-</v>
      </c>
    </row>
    <row r="3681" spans="1:3">
      <c r="A3681" s="17" t="str">
        <f>IF(ISBLANK(Nomen.complète!H3681),"",Nomen.complète!H3681)</f>
        <v/>
      </c>
      <c r="B3681" s="130" t="str">
        <f>IF(ISBLANK(Nomen.complète!I3681),"",Nomen.complète!I3681)</f>
        <v/>
      </c>
      <c r="C3681" s="18" t="str">
        <f>IF(ISBLANK(Nomen.complète!J3681),"-",Nomen.complète!J3681)</f>
        <v>-</v>
      </c>
    </row>
    <row r="3682" spans="1:3">
      <c r="A3682" s="17" t="str">
        <f>IF(ISBLANK(Nomen.complète!H3682),"",Nomen.complète!H3682)</f>
        <v/>
      </c>
      <c r="B3682" s="130" t="str">
        <f>IF(ISBLANK(Nomen.complète!I3682),"",Nomen.complète!I3682)</f>
        <v/>
      </c>
      <c r="C3682" s="18" t="str">
        <f>IF(ISBLANK(Nomen.complète!J3682),"-",Nomen.complète!J3682)</f>
        <v>-</v>
      </c>
    </row>
    <row r="3683" spans="1:3">
      <c r="A3683" s="17" t="str">
        <f>IF(ISBLANK(Nomen.complète!H3683),"",Nomen.complète!H3683)</f>
        <v/>
      </c>
      <c r="B3683" s="130" t="str">
        <f>IF(ISBLANK(Nomen.complète!I3683),"",Nomen.complète!I3683)</f>
        <v/>
      </c>
      <c r="C3683" s="18" t="str">
        <f>IF(ISBLANK(Nomen.complète!J3683),"-",Nomen.complète!J3683)</f>
        <v>-</v>
      </c>
    </row>
    <row r="3684" spans="1:3">
      <c r="A3684" s="17" t="str">
        <f>IF(ISBLANK(Nomen.complète!H3684),"",Nomen.complète!H3684)</f>
        <v/>
      </c>
      <c r="B3684" s="130" t="str">
        <f>IF(ISBLANK(Nomen.complète!I3684),"",Nomen.complète!I3684)</f>
        <v/>
      </c>
      <c r="C3684" s="18" t="str">
        <f>IF(ISBLANK(Nomen.complète!J3684),"-",Nomen.complète!J3684)</f>
        <v>-</v>
      </c>
    </row>
    <row r="3685" spans="1:3">
      <c r="A3685" s="17" t="str">
        <f>IF(ISBLANK(Nomen.complète!H3685),"",Nomen.complète!H3685)</f>
        <v/>
      </c>
      <c r="B3685" s="130" t="str">
        <f>IF(ISBLANK(Nomen.complète!I3685),"",Nomen.complète!I3685)</f>
        <v/>
      </c>
      <c r="C3685" s="18" t="str">
        <f>IF(ISBLANK(Nomen.complète!J3685),"-",Nomen.complète!J3685)</f>
        <v>-</v>
      </c>
    </row>
    <row r="3686" spans="1:3">
      <c r="A3686" s="17" t="str">
        <f>IF(ISBLANK(Nomen.complète!H3686),"",Nomen.complète!H3686)</f>
        <v/>
      </c>
      <c r="B3686" s="130" t="str">
        <f>IF(ISBLANK(Nomen.complète!I3686),"",Nomen.complète!I3686)</f>
        <v/>
      </c>
      <c r="C3686" s="18" t="str">
        <f>IF(ISBLANK(Nomen.complète!J3686),"-",Nomen.complète!J3686)</f>
        <v>-</v>
      </c>
    </row>
    <row r="3687" spans="1:3">
      <c r="A3687" s="17" t="str">
        <f>IF(ISBLANK(Nomen.complète!H3687),"",Nomen.complète!H3687)</f>
        <v/>
      </c>
      <c r="B3687" s="130" t="str">
        <f>IF(ISBLANK(Nomen.complète!I3687),"",Nomen.complète!I3687)</f>
        <v/>
      </c>
      <c r="C3687" s="18" t="str">
        <f>IF(ISBLANK(Nomen.complète!J3687),"-",Nomen.complète!J3687)</f>
        <v>-</v>
      </c>
    </row>
    <row r="3688" spans="1:3">
      <c r="A3688" s="17" t="str">
        <f>IF(ISBLANK(Nomen.complète!H3688),"",Nomen.complète!H3688)</f>
        <v/>
      </c>
      <c r="B3688" s="130" t="str">
        <f>IF(ISBLANK(Nomen.complète!I3688),"",Nomen.complète!I3688)</f>
        <v/>
      </c>
      <c r="C3688" s="18" t="str">
        <f>IF(ISBLANK(Nomen.complète!J3688),"-",Nomen.complète!J3688)</f>
        <v>-</v>
      </c>
    </row>
    <row r="3689" spans="1:3">
      <c r="A3689" s="17" t="str">
        <f>IF(ISBLANK(Nomen.complète!H3689),"",Nomen.complète!H3689)</f>
        <v/>
      </c>
      <c r="B3689" s="130" t="str">
        <f>IF(ISBLANK(Nomen.complète!I3689),"",Nomen.complète!I3689)</f>
        <v/>
      </c>
      <c r="C3689" s="18" t="str">
        <f>IF(ISBLANK(Nomen.complète!J3689),"-",Nomen.complète!J3689)</f>
        <v>-</v>
      </c>
    </row>
    <row r="3690" spans="1:3">
      <c r="A3690" s="17" t="str">
        <f>IF(ISBLANK(Nomen.complète!H3690),"",Nomen.complète!H3690)</f>
        <v/>
      </c>
      <c r="B3690" s="130" t="str">
        <f>IF(ISBLANK(Nomen.complète!I3690),"",Nomen.complète!I3690)</f>
        <v/>
      </c>
      <c r="C3690" s="18" t="str">
        <f>IF(ISBLANK(Nomen.complète!J3690),"-",Nomen.complète!J3690)</f>
        <v>-</v>
      </c>
    </row>
    <row r="3691" spans="1:3">
      <c r="A3691" s="17" t="str">
        <f>IF(ISBLANK(Nomen.complète!H3691),"",Nomen.complète!H3691)</f>
        <v/>
      </c>
      <c r="B3691" s="130" t="str">
        <f>IF(ISBLANK(Nomen.complète!I3691),"",Nomen.complète!I3691)</f>
        <v/>
      </c>
      <c r="C3691" s="18" t="str">
        <f>IF(ISBLANK(Nomen.complète!J3691),"-",Nomen.complète!J3691)</f>
        <v>-</v>
      </c>
    </row>
    <row r="3692" spans="1:3">
      <c r="A3692" s="17" t="str">
        <f>IF(ISBLANK(Nomen.complète!H3692),"",Nomen.complète!H3692)</f>
        <v/>
      </c>
      <c r="B3692" s="130" t="str">
        <f>IF(ISBLANK(Nomen.complète!I3692),"",Nomen.complète!I3692)</f>
        <v/>
      </c>
      <c r="C3692" s="18" t="str">
        <f>IF(ISBLANK(Nomen.complète!J3692),"-",Nomen.complète!J3692)</f>
        <v>-</v>
      </c>
    </row>
    <row r="3693" spans="1:3">
      <c r="A3693" s="17" t="str">
        <f>IF(ISBLANK(Nomen.complète!H3693),"",Nomen.complète!H3693)</f>
        <v/>
      </c>
      <c r="B3693" s="130" t="str">
        <f>IF(ISBLANK(Nomen.complète!I3693),"",Nomen.complète!I3693)</f>
        <v/>
      </c>
      <c r="C3693" s="18" t="str">
        <f>IF(ISBLANK(Nomen.complète!J3693),"-",Nomen.complète!J3693)</f>
        <v>-</v>
      </c>
    </row>
    <row r="3694" spans="1:3">
      <c r="A3694" s="17" t="str">
        <f>IF(ISBLANK(Nomen.complète!H3694),"",Nomen.complète!H3694)</f>
        <v/>
      </c>
      <c r="B3694" s="130" t="str">
        <f>IF(ISBLANK(Nomen.complète!I3694),"",Nomen.complète!I3694)</f>
        <v/>
      </c>
      <c r="C3694" s="18" t="str">
        <f>IF(ISBLANK(Nomen.complète!J3694),"-",Nomen.complète!J3694)</f>
        <v>-</v>
      </c>
    </row>
    <row r="3695" spans="1:3">
      <c r="A3695" s="17" t="str">
        <f>IF(ISBLANK(Nomen.complète!H3695),"",Nomen.complète!H3695)</f>
        <v/>
      </c>
      <c r="B3695" s="130" t="str">
        <f>IF(ISBLANK(Nomen.complète!I3695),"",Nomen.complète!I3695)</f>
        <v/>
      </c>
      <c r="C3695" s="18" t="str">
        <f>IF(ISBLANK(Nomen.complète!J3695),"-",Nomen.complète!J3695)</f>
        <v>-</v>
      </c>
    </row>
    <row r="3696" spans="1:3">
      <c r="A3696" s="17" t="str">
        <f>IF(ISBLANK(Nomen.complète!H3696),"",Nomen.complète!H3696)</f>
        <v/>
      </c>
      <c r="B3696" s="130" t="str">
        <f>IF(ISBLANK(Nomen.complète!I3696),"",Nomen.complète!I3696)</f>
        <v/>
      </c>
      <c r="C3696" s="18" t="str">
        <f>IF(ISBLANK(Nomen.complète!J3696),"-",Nomen.complète!J3696)</f>
        <v>-</v>
      </c>
    </row>
    <row r="3697" spans="1:3">
      <c r="A3697" s="17" t="str">
        <f>IF(ISBLANK(Nomen.complète!H3697),"",Nomen.complète!H3697)</f>
        <v/>
      </c>
      <c r="B3697" s="130" t="str">
        <f>IF(ISBLANK(Nomen.complète!I3697),"",Nomen.complète!I3697)</f>
        <v/>
      </c>
      <c r="C3697" s="18" t="str">
        <f>IF(ISBLANK(Nomen.complète!J3697),"-",Nomen.complète!J3697)</f>
        <v>-</v>
      </c>
    </row>
    <row r="3698" spans="1:3">
      <c r="A3698" s="17" t="str">
        <f>IF(ISBLANK(Nomen.complète!H3698),"",Nomen.complète!H3698)</f>
        <v/>
      </c>
      <c r="B3698" s="130" t="str">
        <f>IF(ISBLANK(Nomen.complète!I3698),"",Nomen.complète!I3698)</f>
        <v/>
      </c>
      <c r="C3698" s="18" t="str">
        <f>IF(ISBLANK(Nomen.complète!J3698),"-",Nomen.complète!J3698)</f>
        <v>-</v>
      </c>
    </row>
    <row r="3699" spans="1:3">
      <c r="A3699" s="17" t="str">
        <f>IF(ISBLANK(Nomen.complète!H3699),"",Nomen.complète!H3699)</f>
        <v/>
      </c>
      <c r="B3699" s="130" t="str">
        <f>IF(ISBLANK(Nomen.complète!I3699),"",Nomen.complète!I3699)</f>
        <v/>
      </c>
      <c r="C3699" s="18" t="str">
        <f>IF(ISBLANK(Nomen.complète!J3699),"-",Nomen.complète!J3699)</f>
        <v>-</v>
      </c>
    </row>
    <row r="3700" spans="1:3">
      <c r="A3700" s="17" t="str">
        <f>IF(ISBLANK(Nomen.complète!H3700),"",Nomen.complète!H3700)</f>
        <v/>
      </c>
      <c r="B3700" s="130" t="str">
        <f>IF(ISBLANK(Nomen.complète!I3700),"",Nomen.complète!I3700)</f>
        <v/>
      </c>
      <c r="C3700" s="18" t="str">
        <f>IF(ISBLANK(Nomen.complète!J3700),"-",Nomen.complète!J3700)</f>
        <v>-</v>
      </c>
    </row>
    <row r="3701" spans="1:3">
      <c r="A3701" s="17" t="str">
        <f>IF(ISBLANK(Nomen.complète!H3701),"",Nomen.complète!H3701)</f>
        <v/>
      </c>
      <c r="B3701" s="130" t="str">
        <f>IF(ISBLANK(Nomen.complète!I3701),"",Nomen.complète!I3701)</f>
        <v/>
      </c>
      <c r="C3701" s="18" t="str">
        <f>IF(ISBLANK(Nomen.complète!J3701),"-",Nomen.complète!J3701)</f>
        <v>-</v>
      </c>
    </row>
    <row r="3702" spans="1:3">
      <c r="A3702" s="17" t="str">
        <f>IF(ISBLANK(Nomen.complète!H3702),"",Nomen.complète!H3702)</f>
        <v/>
      </c>
      <c r="B3702" s="130" t="str">
        <f>IF(ISBLANK(Nomen.complète!I3702),"",Nomen.complète!I3702)</f>
        <v/>
      </c>
      <c r="C3702" s="18" t="str">
        <f>IF(ISBLANK(Nomen.complète!J3702),"-",Nomen.complète!J3702)</f>
        <v>-</v>
      </c>
    </row>
    <row r="3703" spans="1:3">
      <c r="A3703" s="17" t="str">
        <f>IF(ISBLANK(Nomen.complète!H3703),"",Nomen.complète!H3703)</f>
        <v/>
      </c>
      <c r="B3703" s="130" t="str">
        <f>IF(ISBLANK(Nomen.complète!I3703),"",Nomen.complète!I3703)</f>
        <v/>
      </c>
      <c r="C3703" s="18" t="str">
        <f>IF(ISBLANK(Nomen.complète!J3703),"-",Nomen.complète!J3703)</f>
        <v>-</v>
      </c>
    </row>
    <row r="3704" spans="1:3">
      <c r="A3704" s="17" t="str">
        <f>IF(ISBLANK(Nomen.complète!H3704),"",Nomen.complète!H3704)</f>
        <v/>
      </c>
      <c r="B3704" s="130" t="str">
        <f>IF(ISBLANK(Nomen.complète!I3704),"",Nomen.complète!I3704)</f>
        <v/>
      </c>
      <c r="C3704" s="18" t="str">
        <f>IF(ISBLANK(Nomen.complète!J3704),"-",Nomen.complète!J3704)</f>
        <v>-</v>
      </c>
    </row>
    <row r="3705" spans="1:3">
      <c r="A3705" s="17" t="str">
        <f>IF(ISBLANK(Nomen.complète!H3705),"",Nomen.complète!H3705)</f>
        <v/>
      </c>
      <c r="B3705" s="130" t="str">
        <f>IF(ISBLANK(Nomen.complète!I3705),"",Nomen.complète!I3705)</f>
        <v/>
      </c>
      <c r="C3705" s="18" t="str">
        <f>IF(ISBLANK(Nomen.complète!J3705),"-",Nomen.complète!J3705)</f>
        <v>-</v>
      </c>
    </row>
    <row r="3706" spans="1:3">
      <c r="A3706" s="17" t="str">
        <f>IF(ISBLANK(Nomen.complète!H3706),"",Nomen.complète!H3706)</f>
        <v/>
      </c>
      <c r="B3706" s="130" t="str">
        <f>IF(ISBLANK(Nomen.complète!I3706),"",Nomen.complète!I3706)</f>
        <v/>
      </c>
      <c r="C3706" s="18" t="str">
        <f>IF(ISBLANK(Nomen.complète!J3706),"-",Nomen.complète!J3706)</f>
        <v>-</v>
      </c>
    </row>
    <row r="3707" spans="1:3">
      <c r="A3707" s="17" t="str">
        <f>IF(ISBLANK(Nomen.complète!H3707),"",Nomen.complète!H3707)</f>
        <v/>
      </c>
      <c r="B3707" s="130" t="str">
        <f>IF(ISBLANK(Nomen.complète!I3707),"",Nomen.complète!I3707)</f>
        <v/>
      </c>
      <c r="C3707" s="18" t="str">
        <f>IF(ISBLANK(Nomen.complète!J3707),"-",Nomen.complète!J3707)</f>
        <v>-</v>
      </c>
    </row>
    <row r="3708" spans="1:3">
      <c r="A3708" s="17" t="str">
        <f>IF(ISBLANK(Nomen.complète!H3708),"",Nomen.complète!H3708)</f>
        <v/>
      </c>
      <c r="B3708" s="130" t="str">
        <f>IF(ISBLANK(Nomen.complète!I3708),"",Nomen.complète!I3708)</f>
        <v/>
      </c>
      <c r="C3708" s="18" t="str">
        <f>IF(ISBLANK(Nomen.complète!J3708),"-",Nomen.complète!J3708)</f>
        <v>-</v>
      </c>
    </row>
    <row r="3709" spans="1:3">
      <c r="A3709" s="17" t="str">
        <f>IF(ISBLANK(Nomen.complète!H3709),"",Nomen.complète!H3709)</f>
        <v/>
      </c>
      <c r="B3709" s="130" t="str">
        <f>IF(ISBLANK(Nomen.complète!I3709),"",Nomen.complète!I3709)</f>
        <v/>
      </c>
      <c r="C3709" s="18" t="str">
        <f>IF(ISBLANK(Nomen.complète!J3709),"-",Nomen.complète!J3709)</f>
        <v>-</v>
      </c>
    </row>
    <row r="3710" spans="1:3">
      <c r="A3710" s="17" t="str">
        <f>IF(ISBLANK(Nomen.complète!H3710),"",Nomen.complète!H3710)</f>
        <v/>
      </c>
      <c r="B3710" s="130" t="str">
        <f>IF(ISBLANK(Nomen.complète!I3710),"",Nomen.complète!I3710)</f>
        <v/>
      </c>
      <c r="C3710" s="18" t="str">
        <f>IF(ISBLANK(Nomen.complète!J3710),"-",Nomen.complète!J3710)</f>
        <v>-</v>
      </c>
    </row>
    <row r="3711" spans="1:3">
      <c r="A3711" s="17" t="str">
        <f>IF(ISBLANK(Nomen.complète!H3711),"",Nomen.complète!H3711)</f>
        <v/>
      </c>
      <c r="B3711" s="130" t="str">
        <f>IF(ISBLANK(Nomen.complète!I3711),"",Nomen.complète!I3711)</f>
        <v/>
      </c>
      <c r="C3711" s="18" t="str">
        <f>IF(ISBLANK(Nomen.complète!J3711),"-",Nomen.complète!J3711)</f>
        <v>-</v>
      </c>
    </row>
    <row r="3712" spans="1:3">
      <c r="A3712" s="17" t="str">
        <f>IF(ISBLANK(Nomen.complète!H3712),"",Nomen.complète!H3712)</f>
        <v/>
      </c>
      <c r="B3712" s="130" t="str">
        <f>IF(ISBLANK(Nomen.complète!I3712),"",Nomen.complète!I3712)</f>
        <v/>
      </c>
      <c r="C3712" s="18" t="str">
        <f>IF(ISBLANK(Nomen.complète!J3712),"-",Nomen.complète!J3712)</f>
        <v>-</v>
      </c>
    </row>
    <row r="3713" spans="1:3">
      <c r="A3713" s="17" t="str">
        <f>IF(ISBLANK(Nomen.complète!H3713),"",Nomen.complète!H3713)</f>
        <v/>
      </c>
      <c r="B3713" s="130" t="str">
        <f>IF(ISBLANK(Nomen.complète!I3713),"",Nomen.complète!I3713)</f>
        <v/>
      </c>
      <c r="C3713" s="18" t="str">
        <f>IF(ISBLANK(Nomen.complète!J3713),"-",Nomen.complète!J3713)</f>
        <v>-</v>
      </c>
    </row>
    <row r="3714" spans="1:3">
      <c r="A3714" s="17" t="str">
        <f>IF(ISBLANK(Nomen.complète!H3714),"",Nomen.complète!H3714)</f>
        <v/>
      </c>
      <c r="B3714" s="130" t="str">
        <f>IF(ISBLANK(Nomen.complète!I3714),"",Nomen.complète!I3714)</f>
        <v/>
      </c>
      <c r="C3714" s="18" t="str">
        <f>IF(ISBLANK(Nomen.complète!J3714),"-",Nomen.complète!J3714)</f>
        <v>-</v>
      </c>
    </row>
    <row r="3715" spans="1:3">
      <c r="A3715" s="17" t="str">
        <f>IF(ISBLANK(Nomen.complète!H3715),"",Nomen.complète!H3715)</f>
        <v/>
      </c>
      <c r="B3715" s="130" t="str">
        <f>IF(ISBLANK(Nomen.complète!I3715),"",Nomen.complète!I3715)</f>
        <v/>
      </c>
      <c r="C3715" s="18" t="str">
        <f>IF(ISBLANK(Nomen.complète!J3715),"-",Nomen.complète!J3715)</f>
        <v>-</v>
      </c>
    </row>
    <row r="3716" spans="1:3">
      <c r="A3716" s="17" t="str">
        <f>IF(ISBLANK(Nomen.complète!H3716),"",Nomen.complète!H3716)</f>
        <v/>
      </c>
      <c r="B3716" s="130" t="str">
        <f>IF(ISBLANK(Nomen.complète!I3716),"",Nomen.complète!I3716)</f>
        <v/>
      </c>
      <c r="C3716" s="18" t="str">
        <f>IF(ISBLANK(Nomen.complète!J3716),"-",Nomen.complète!J3716)</f>
        <v>-</v>
      </c>
    </row>
    <row r="3717" spans="1:3">
      <c r="A3717" s="17" t="str">
        <f>IF(ISBLANK(Nomen.complète!H3717),"",Nomen.complète!H3717)</f>
        <v/>
      </c>
      <c r="B3717" s="130" t="str">
        <f>IF(ISBLANK(Nomen.complète!I3717),"",Nomen.complète!I3717)</f>
        <v/>
      </c>
      <c r="C3717" s="18" t="str">
        <f>IF(ISBLANK(Nomen.complète!J3717),"-",Nomen.complète!J3717)</f>
        <v>-</v>
      </c>
    </row>
    <row r="3718" spans="1:3">
      <c r="A3718" s="17" t="str">
        <f>IF(ISBLANK(Nomen.complète!H3718),"",Nomen.complète!H3718)</f>
        <v/>
      </c>
      <c r="B3718" s="130" t="str">
        <f>IF(ISBLANK(Nomen.complète!I3718),"",Nomen.complète!I3718)</f>
        <v/>
      </c>
      <c r="C3718" s="18" t="str">
        <f>IF(ISBLANK(Nomen.complète!J3718),"-",Nomen.complète!J3718)</f>
        <v>-</v>
      </c>
    </row>
    <row r="3719" spans="1:3">
      <c r="A3719" s="17" t="str">
        <f>IF(ISBLANK(Nomen.complète!H3719),"",Nomen.complète!H3719)</f>
        <v/>
      </c>
      <c r="B3719" s="130" t="str">
        <f>IF(ISBLANK(Nomen.complète!I3719),"",Nomen.complète!I3719)</f>
        <v/>
      </c>
      <c r="C3719" s="18" t="str">
        <f>IF(ISBLANK(Nomen.complète!J3719),"-",Nomen.complète!J3719)</f>
        <v>-</v>
      </c>
    </row>
    <row r="3720" spans="1:3">
      <c r="A3720" s="17" t="str">
        <f>IF(ISBLANK(Nomen.complète!H3720),"",Nomen.complète!H3720)</f>
        <v/>
      </c>
      <c r="B3720" s="130" t="str">
        <f>IF(ISBLANK(Nomen.complète!I3720),"",Nomen.complète!I3720)</f>
        <v/>
      </c>
      <c r="C3720" s="18" t="str">
        <f>IF(ISBLANK(Nomen.complète!J3720),"-",Nomen.complète!J3720)</f>
        <v>-</v>
      </c>
    </row>
    <row r="3721" spans="1:3">
      <c r="A3721" s="17" t="str">
        <f>IF(ISBLANK(Nomen.complète!H3721),"",Nomen.complète!H3721)</f>
        <v/>
      </c>
      <c r="B3721" s="130" t="str">
        <f>IF(ISBLANK(Nomen.complète!I3721),"",Nomen.complète!I3721)</f>
        <v/>
      </c>
      <c r="C3721" s="18" t="str">
        <f>IF(ISBLANK(Nomen.complète!J3721),"-",Nomen.complète!J3721)</f>
        <v>-</v>
      </c>
    </row>
    <row r="3722" spans="1:3">
      <c r="A3722" s="17" t="str">
        <f>IF(ISBLANK(Nomen.complète!H3722),"",Nomen.complète!H3722)</f>
        <v/>
      </c>
      <c r="B3722" s="130" t="str">
        <f>IF(ISBLANK(Nomen.complète!I3722),"",Nomen.complète!I3722)</f>
        <v/>
      </c>
      <c r="C3722" s="18" t="str">
        <f>IF(ISBLANK(Nomen.complète!J3722),"-",Nomen.complète!J3722)</f>
        <v>-</v>
      </c>
    </row>
    <row r="3723" spans="1:3">
      <c r="A3723" s="17" t="str">
        <f>IF(ISBLANK(Nomen.complète!H3723),"",Nomen.complète!H3723)</f>
        <v/>
      </c>
      <c r="B3723" s="130" t="str">
        <f>IF(ISBLANK(Nomen.complète!I3723),"",Nomen.complète!I3723)</f>
        <v/>
      </c>
      <c r="C3723" s="18" t="str">
        <f>IF(ISBLANK(Nomen.complète!J3723),"-",Nomen.complète!J3723)</f>
        <v>-</v>
      </c>
    </row>
    <row r="3724" spans="1:3">
      <c r="A3724" s="17" t="str">
        <f>IF(ISBLANK(Nomen.complète!H3724),"",Nomen.complète!H3724)</f>
        <v/>
      </c>
      <c r="B3724" s="130" t="str">
        <f>IF(ISBLANK(Nomen.complète!I3724),"",Nomen.complète!I3724)</f>
        <v/>
      </c>
      <c r="C3724" s="18" t="str">
        <f>IF(ISBLANK(Nomen.complète!J3724),"-",Nomen.complète!J3724)</f>
        <v>-</v>
      </c>
    </row>
    <row r="3725" spans="1:3">
      <c r="A3725" s="17" t="str">
        <f>IF(ISBLANK(Nomen.complète!H3725),"",Nomen.complète!H3725)</f>
        <v/>
      </c>
      <c r="B3725" s="130" t="str">
        <f>IF(ISBLANK(Nomen.complète!I3725),"",Nomen.complète!I3725)</f>
        <v/>
      </c>
      <c r="C3725" s="18" t="str">
        <f>IF(ISBLANK(Nomen.complète!J3725),"-",Nomen.complète!J3725)</f>
        <v>-</v>
      </c>
    </row>
    <row r="3726" spans="1:3">
      <c r="A3726" s="17" t="str">
        <f>IF(ISBLANK(Nomen.complète!H3726),"",Nomen.complète!H3726)</f>
        <v/>
      </c>
      <c r="B3726" s="130" t="str">
        <f>IF(ISBLANK(Nomen.complète!I3726),"",Nomen.complète!I3726)</f>
        <v/>
      </c>
      <c r="C3726" s="18" t="str">
        <f>IF(ISBLANK(Nomen.complète!J3726),"-",Nomen.complète!J3726)</f>
        <v>-</v>
      </c>
    </row>
    <row r="3727" spans="1:3">
      <c r="A3727" s="17" t="str">
        <f>IF(ISBLANK(Nomen.complète!H3727),"",Nomen.complète!H3727)</f>
        <v/>
      </c>
      <c r="B3727" s="130" t="str">
        <f>IF(ISBLANK(Nomen.complète!I3727),"",Nomen.complète!I3727)</f>
        <v/>
      </c>
      <c r="C3727" s="18" t="str">
        <f>IF(ISBLANK(Nomen.complète!J3727),"-",Nomen.complète!J3727)</f>
        <v>-</v>
      </c>
    </row>
    <row r="3728" spans="1:3">
      <c r="A3728" s="17" t="str">
        <f>IF(ISBLANK(Nomen.complète!H3728),"",Nomen.complète!H3728)</f>
        <v/>
      </c>
      <c r="B3728" s="130" t="str">
        <f>IF(ISBLANK(Nomen.complète!I3728),"",Nomen.complète!I3728)</f>
        <v/>
      </c>
      <c r="C3728" s="18" t="str">
        <f>IF(ISBLANK(Nomen.complète!J3728),"-",Nomen.complète!J3728)</f>
        <v>-</v>
      </c>
    </row>
    <row r="3729" spans="1:3">
      <c r="A3729" s="17" t="str">
        <f>IF(ISBLANK(Nomen.complète!H3729),"",Nomen.complète!H3729)</f>
        <v/>
      </c>
      <c r="B3729" s="130" t="str">
        <f>IF(ISBLANK(Nomen.complète!I3729),"",Nomen.complète!I3729)</f>
        <v/>
      </c>
      <c r="C3729" s="18" t="str">
        <f>IF(ISBLANK(Nomen.complète!J3729),"-",Nomen.complète!J3729)</f>
        <v>-</v>
      </c>
    </row>
    <row r="3730" spans="1:3">
      <c r="A3730" s="17" t="str">
        <f>IF(ISBLANK(Nomen.complète!H3730),"",Nomen.complète!H3730)</f>
        <v/>
      </c>
      <c r="B3730" s="130" t="str">
        <f>IF(ISBLANK(Nomen.complète!I3730),"",Nomen.complète!I3730)</f>
        <v/>
      </c>
      <c r="C3730" s="18" t="str">
        <f>IF(ISBLANK(Nomen.complète!J3730),"-",Nomen.complète!J3730)</f>
        <v>-</v>
      </c>
    </row>
    <row r="3731" spans="1:3">
      <c r="A3731" s="17" t="str">
        <f>IF(ISBLANK(Nomen.complète!H3731),"",Nomen.complète!H3731)</f>
        <v/>
      </c>
      <c r="B3731" s="130" t="str">
        <f>IF(ISBLANK(Nomen.complète!I3731),"",Nomen.complète!I3731)</f>
        <v/>
      </c>
      <c r="C3731" s="18" t="str">
        <f>IF(ISBLANK(Nomen.complète!J3731),"-",Nomen.complète!J3731)</f>
        <v>-</v>
      </c>
    </row>
    <row r="3732" spans="1:3">
      <c r="A3732" s="17" t="str">
        <f>IF(ISBLANK(Nomen.complète!H3732),"",Nomen.complète!H3732)</f>
        <v/>
      </c>
      <c r="B3732" s="130" t="str">
        <f>IF(ISBLANK(Nomen.complète!I3732),"",Nomen.complète!I3732)</f>
        <v/>
      </c>
      <c r="C3732" s="18" t="str">
        <f>IF(ISBLANK(Nomen.complète!J3732),"-",Nomen.complète!J3732)</f>
        <v>-</v>
      </c>
    </row>
    <row r="3733" spans="1:3">
      <c r="A3733" s="17" t="str">
        <f>IF(ISBLANK(Nomen.complète!H3733),"",Nomen.complète!H3733)</f>
        <v/>
      </c>
      <c r="B3733" s="130" t="str">
        <f>IF(ISBLANK(Nomen.complète!I3733),"",Nomen.complète!I3733)</f>
        <v/>
      </c>
      <c r="C3733" s="18" t="str">
        <f>IF(ISBLANK(Nomen.complète!J3733),"-",Nomen.complète!J3733)</f>
        <v>-</v>
      </c>
    </row>
    <row r="3734" spans="1:3">
      <c r="A3734" s="17" t="str">
        <f>IF(ISBLANK(Nomen.complète!H3734),"",Nomen.complète!H3734)</f>
        <v/>
      </c>
      <c r="B3734" s="130" t="str">
        <f>IF(ISBLANK(Nomen.complète!I3734),"",Nomen.complète!I3734)</f>
        <v/>
      </c>
      <c r="C3734" s="18" t="str">
        <f>IF(ISBLANK(Nomen.complète!J3734),"-",Nomen.complète!J3734)</f>
        <v>-</v>
      </c>
    </row>
    <row r="3735" spans="1:3">
      <c r="A3735" s="17" t="str">
        <f>IF(ISBLANK(Nomen.complète!H3735),"",Nomen.complète!H3735)</f>
        <v/>
      </c>
      <c r="B3735" s="130" t="str">
        <f>IF(ISBLANK(Nomen.complète!I3735),"",Nomen.complète!I3735)</f>
        <v/>
      </c>
      <c r="C3735" s="18" t="str">
        <f>IF(ISBLANK(Nomen.complète!J3735),"-",Nomen.complète!J3735)</f>
        <v>-</v>
      </c>
    </row>
    <row r="3736" spans="1:3">
      <c r="A3736" s="17" t="str">
        <f>IF(ISBLANK(Nomen.complète!H3736),"",Nomen.complète!H3736)</f>
        <v/>
      </c>
      <c r="B3736" s="130" t="str">
        <f>IF(ISBLANK(Nomen.complète!I3736),"",Nomen.complète!I3736)</f>
        <v/>
      </c>
      <c r="C3736" s="18" t="str">
        <f>IF(ISBLANK(Nomen.complète!J3736),"-",Nomen.complète!J3736)</f>
        <v>-</v>
      </c>
    </row>
    <row r="3737" spans="1:3">
      <c r="A3737" s="17" t="str">
        <f>IF(ISBLANK(Nomen.complète!H3737),"",Nomen.complète!H3737)</f>
        <v/>
      </c>
      <c r="B3737" s="130" t="str">
        <f>IF(ISBLANK(Nomen.complète!I3737),"",Nomen.complète!I3737)</f>
        <v/>
      </c>
      <c r="C3737" s="18" t="str">
        <f>IF(ISBLANK(Nomen.complète!J3737),"-",Nomen.complète!J3737)</f>
        <v>-</v>
      </c>
    </row>
    <row r="3738" spans="1:3">
      <c r="A3738" s="17" t="str">
        <f>IF(ISBLANK(Nomen.complète!H3738),"",Nomen.complète!H3738)</f>
        <v/>
      </c>
      <c r="B3738" s="130" t="str">
        <f>IF(ISBLANK(Nomen.complète!I3738),"",Nomen.complète!I3738)</f>
        <v/>
      </c>
      <c r="C3738" s="18" t="str">
        <f>IF(ISBLANK(Nomen.complète!J3738),"-",Nomen.complète!J3738)</f>
        <v>-</v>
      </c>
    </row>
    <row r="3739" spans="1:3">
      <c r="A3739" s="17" t="str">
        <f>IF(ISBLANK(Nomen.complète!H3739),"",Nomen.complète!H3739)</f>
        <v/>
      </c>
      <c r="B3739" s="130" t="str">
        <f>IF(ISBLANK(Nomen.complète!I3739),"",Nomen.complète!I3739)</f>
        <v/>
      </c>
      <c r="C3739" s="18" t="str">
        <f>IF(ISBLANK(Nomen.complète!J3739),"-",Nomen.complète!J3739)</f>
        <v>-</v>
      </c>
    </row>
    <row r="3740" spans="1:3">
      <c r="A3740" s="17" t="str">
        <f>IF(ISBLANK(Nomen.complète!H3740),"",Nomen.complète!H3740)</f>
        <v/>
      </c>
      <c r="B3740" s="130" t="str">
        <f>IF(ISBLANK(Nomen.complète!I3740),"",Nomen.complète!I3740)</f>
        <v/>
      </c>
      <c r="C3740" s="18" t="str">
        <f>IF(ISBLANK(Nomen.complète!J3740),"-",Nomen.complète!J3740)</f>
        <v>-</v>
      </c>
    </row>
    <row r="3741" spans="1:3">
      <c r="A3741" s="17" t="str">
        <f>IF(ISBLANK(Nomen.complète!H3741),"",Nomen.complète!H3741)</f>
        <v/>
      </c>
      <c r="B3741" s="130" t="str">
        <f>IF(ISBLANK(Nomen.complète!I3741),"",Nomen.complète!I3741)</f>
        <v/>
      </c>
      <c r="C3741" s="18" t="str">
        <f>IF(ISBLANK(Nomen.complète!J3741),"-",Nomen.complète!J3741)</f>
        <v>-</v>
      </c>
    </row>
    <row r="3742" spans="1:3">
      <c r="A3742" s="17" t="str">
        <f>IF(ISBLANK(Nomen.complète!H3742),"",Nomen.complète!H3742)</f>
        <v/>
      </c>
      <c r="B3742" s="130" t="str">
        <f>IF(ISBLANK(Nomen.complète!I3742),"",Nomen.complète!I3742)</f>
        <v/>
      </c>
      <c r="C3742" s="18" t="str">
        <f>IF(ISBLANK(Nomen.complète!J3742),"-",Nomen.complète!J3742)</f>
        <v>-</v>
      </c>
    </row>
    <row r="3743" spans="1:3">
      <c r="A3743" s="17" t="str">
        <f>IF(ISBLANK(Nomen.complète!H3743),"",Nomen.complète!H3743)</f>
        <v/>
      </c>
      <c r="B3743" s="130" t="str">
        <f>IF(ISBLANK(Nomen.complète!I3743),"",Nomen.complète!I3743)</f>
        <v/>
      </c>
      <c r="C3743" s="18" t="str">
        <f>IF(ISBLANK(Nomen.complète!J3743),"-",Nomen.complète!J3743)</f>
        <v>-</v>
      </c>
    </row>
    <row r="3744" spans="1:3">
      <c r="A3744" s="17" t="str">
        <f>IF(ISBLANK(Nomen.complète!H3744),"",Nomen.complète!H3744)</f>
        <v/>
      </c>
      <c r="B3744" s="130" t="str">
        <f>IF(ISBLANK(Nomen.complète!I3744),"",Nomen.complète!I3744)</f>
        <v/>
      </c>
      <c r="C3744" s="18" t="str">
        <f>IF(ISBLANK(Nomen.complète!J3744),"-",Nomen.complète!J3744)</f>
        <v>-</v>
      </c>
    </row>
    <row r="3745" spans="1:3">
      <c r="A3745" s="17" t="str">
        <f>IF(ISBLANK(Nomen.complète!H3745),"",Nomen.complète!H3745)</f>
        <v/>
      </c>
      <c r="B3745" s="130" t="str">
        <f>IF(ISBLANK(Nomen.complète!I3745),"",Nomen.complète!I3745)</f>
        <v/>
      </c>
      <c r="C3745" s="18" t="str">
        <f>IF(ISBLANK(Nomen.complète!J3745),"-",Nomen.complète!J3745)</f>
        <v>-</v>
      </c>
    </row>
    <row r="3746" spans="1:3">
      <c r="A3746" s="17" t="str">
        <f>IF(ISBLANK(Nomen.complète!H3746),"",Nomen.complète!H3746)</f>
        <v/>
      </c>
      <c r="B3746" s="130" t="str">
        <f>IF(ISBLANK(Nomen.complète!I3746),"",Nomen.complète!I3746)</f>
        <v/>
      </c>
      <c r="C3746" s="18" t="str">
        <f>IF(ISBLANK(Nomen.complète!J3746),"-",Nomen.complète!J3746)</f>
        <v>-</v>
      </c>
    </row>
    <row r="3747" spans="1:3">
      <c r="A3747" s="17" t="str">
        <f>IF(ISBLANK(Nomen.complète!H3747),"",Nomen.complète!H3747)</f>
        <v/>
      </c>
      <c r="B3747" s="130" t="str">
        <f>IF(ISBLANK(Nomen.complète!I3747),"",Nomen.complète!I3747)</f>
        <v/>
      </c>
      <c r="C3747" s="18" t="str">
        <f>IF(ISBLANK(Nomen.complète!J3747),"-",Nomen.complète!J3747)</f>
        <v>-</v>
      </c>
    </row>
    <row r="3748" spans="1:3">
      <c r="A3748" s="17" t="str">
        <f>IF(ISBLANK(Nomen.complète!H3748),"",Nomen.complète!H3748)</f>
        <v/>
      </c>
      <c r="B3748" s="130" t="str">
        <f>IF(ISBLANK(Nomen.complète!I3748),"",Nomen.complète!I3748)</f>
        <v/>
      </c>
      <c r="C3748" s="18" t="str">
        <f>IF(ISBLANK(Nomen.complète!J3748),"-",Nomen.complète!J3748)</f>
        <v>-</v>
      </c>
    </row>
    <row r="3749" spans="1:3">
      <c r="A3749" s="17" t="str">
        <f>IF(ISBLANK(Nomen.complète!H3749),"",Nomen.complète!H3749)</f>
        <v/>
      </c>
      <c r="B3749" s="130" t="str">
        <f>IF(ISBLANK(Nomen.complète!I3749),"",Nomen.complète!I3749)</f>
        <v/>
      </c>
      <c r="C3749" s="18" t="str">
        <f>IF(ISBLANK(Nomen.complète!J3749),"-",Nomen.complète!J3749)</f>
        <v>-</v>
      </c>
    </row>
    <row r="3750" spans="1:3">
      <c r="A3750" s="17" t="str">
        <f>IF(ISBLANK(Nomen.complète!H3750),"",Nomen.complète!H3750)</f>
        <v/>
      </c>
      <c r="B3750" s="130" t="str">
        <f>IF(ISBLANK(Nomen.complète!I3750),"",Nomen.complète!I3750)</f>
        <v/>
      </c>
      <c r="C3750" s="18" t="str">
        <f>IF(ISBLANK(Nomen.complète!J3750),"-",Nomen.complète!J3750)</f>
        <v>-</v>
      </c>
    </row>
    <row r="3751" spans="1:3">
      <c r="A3751" s="17" t="str">
        <f>IF(ISBLANK(Nomen.complète!H3751),"",Nomen.complète!H3751)</f>
        <v/>
      </c>
      <c r="B3751" s="130" t="str">
        <f>IF(ISBLANK(Nomen.complète!I3751),"",Nomen.complète!I3751)</f>
        <v/>
      </c>
      <c r="C3751" s="18" t="str">
        <f>IF(ISBLANK(Nomen.complète!J3751),"-",Nomen.complète!J3751)</f>
        <v>-</v>
      </c>
    </row>
    <row r="3752" spans="1:3">
      <c r="A3752" s="17" t="str">
        <f>IF(ISBLANK(Nomen.complète!H3752),"",Nomen.complète!H3752)</f>
        <v/>
      </c>
      <c r="B3752" s="130" t="str">
        <f>IF(ISBLANK(Nomen.complète!I3752),"",Nomen.complète!I3752)</f>
        <v/>
      </c>
      <c r="C3752" s="18" t="str">
        <f>IF(ISBLANK(Nomen.complète!J3752),"-",Nomen.complète!J3752)</f>
        <v>-</v>
      </c>
    </row>
    <row r="3753" spans="1:3">
      <c r="A3753" s="17" t="str">
        <f>IF(ISBLANK(Nomen.complète!H3753),"",Nomen.complète!H3753)</f>
        <v/>
      </c>
      <c r="B3753" s="130" t="str">
        <f>IF(ISBLANK(Nomen.complète!I3753),"",Nomen.complète!I3753)</f>
        <v/>
      </c>
      <c r="C3753" s="18" t="str">
        <f>IF(ISBLANK(Nomen.complète!J3753),"-",Nomen.complète!J3753)</f>
        <v>-</v>
      </c>
    </row>
    <row r="3754" spans="1:3">
      <c r="A3754" s="17" t="str">
        <f>IF(ISBLANK(Nomen.complète!H3754),"",Nomen.complète!H3754)</f>
        <v/>
      </c>
      <c r="B3754" s="130" t="str">
        <f>IF(ISBLANK(Nomen.complète!I3754),"",Nomen.complète!I3754)</f>
        <v/>
      </c>
      <c r="C3754" s="18" t="str">
        <f>IF(ISBLANK(Nomen.complète!J3754),"-",Nomen.complète!J3754)</f>
        <v>-</v>
      </c>
    </row>
    <row r="3755" spans="1:3">
      <c r="A3755" s="17" t="str">
        <f>IF(ISBLANK(Nomen.complète!H3755),"",Nomen.complète!H3755)</f>
        <v/>
      </c>
      <c r="B3755" s="130" t="str">
        <f>IF(ISBLANK(Nomen.complète!I3755),"",Nomen.complète!I3755)</f>
        <v/>
      </c>
      <c r="C3755" s="18" t="str">
        <f>IF(ISBLANK(Nomen.complète!J3755),"-",Nomen.complète!J3755)</f>
        <v>-</v>
      </c>
    </row>
    <row r="3756" spans="1:3">
      <c r="A3756" s="17" t="str">
        <f>IF(ISBLANK(Nomen.complète!H3756),"",Nomen.complète!H3756)</f>
        <v/>
      </c>
      <c r="B3756" s="130" t="str">
        <f>IF(ISBLANK(Nomen.complète!I3756),"",Nomen.complète!I3756)</f>
        <v/>
      </c>
      <c r="C3756" s="18" t="str">
        <f>IF(ISBLANK(Nomen.complète!J3756),"-",Nomen.complète!J3756)</f>
        <v>-</v>
      </c>
    </row>
    <row r="3757" spans="1:3">
      <c r="A3757" s="17" t="str">
        <f>IF(ISBLANK(Nomen.complète!H3757),"",Nomen.complète!H3757)</f>
        <v/>
      </c>
      <c r="B3757" s="130" t="str">
        <f>IF(ISBLANK(Nomen.complète!I3757),"",Nomen.complète!I3757)</f>
        <v/>
      </c>
      <c r="C3757" s="18" t="str">
        <f>IF(ISBLANK(Nomen.complète!J3757),"-",Nomen.complète!J3757)</f>
        <v>-</v>
      </c>
    </row>
    <row r="3758" spans="1:3">
      <c r="A3758" s="17" t="str">
        <f>IF(ISBLANK(Nomen.complète!H3758),"",Nomen.complète!H3758)</f>
        <v/>
      </c>
      <c r="B3758" s="130" t="str">
        <f>IF(ISBLANK(Nomen.complète!I3758),"",Nomen.complète!I3758)</f>
        <v/>
      </c>
      <c r="C3758" s="18" t="str">
        <f>IF(ISBLANK(Nomen.complète!J3758),"-",Nomen.complète!J3758)</f>
        <v>-</v>
      </c>
    </row>
    <row r="3759" spans="1:3">
      <c r="A3759" s="17" t="str">
        <f>IF(ISBLANK(Nomen.complète!H3759),"",Nomen.complète!H3759)</f>
        <v/>
      </c>
      <c r="B3759" s="130" t="str">
        <f>IF(ISBLANK(Nomen.complète!I3759),"",Nomen.complète!I3759)</f>
        <v/>
      </c>
      <c r="C3759" s="18" t="str">
        <f>IF(ISBLANK(Nomen.complète!J3759),"-",Nomen.complète!J3759)</f>
        <v>-</v>
      </c>
    </row>
    <row r="3760" spans="1:3">
      <c r="A3760" s="17" t="str">
        <f>IF(ISBLANK(Nomen.complète!H3760),"",Nomen.complète!H3760)</f>
        <v/>
      </c>
      <c r="B3760" s="130" t="str">
        <f>IF(ISBLANK(Nomen.complète!I3760),"",Nomen.complète!I3760)</f>
        <v/>
      </c>
      <c r="C3760" s="18" t="str">
        <f>IF(ISBLANK(Nomen.complète!J3760),"-",Nomen.complète!J3760)</f>
        <v>-</v>
      </c>
    </row>
    <row r="3761" spans="1:3">
      <c r="A3761" s="17" t="str">
        <f>IF(ISBLANK(Nomen.complète!H3761),"",Nomen.complète!H3761)</f>
        <v/>
      </c>
      <c r="B3761" s="130" t="str">
        <f>IF(ISBLANK(Nomen.complète!I3761),"",Nomen.complète!I3761)</f>
        <v/>
      </c>
      <c r="C3761" s="18" t="str">
        <f>IF(ISBLANK(Nomen.complète!J3761),"-",Nomen.complète!J3761)</f>
        <v>-</v>
      </c>
    </row>
    <row r="3762" spans="1:3">
      <c r="A3762" s="17" t="str">
        <f>IF(ISBLANK(Nomen.complète!H3762),"",Nomen.complète!H3762)</f>
        <v/>
      </c>
      <c r="B3762" s="130" t="str">
        <f>IF(ISBLANK(Nomen.complète!I3762),"",Nomen.complète!I3762)</f>
        <v/>
      </c>
      <c r="C3762" s="18" t="str">
        <f>IF(ISBLANK(Nomen.complète!J3762),"-",Nomen.complète!J3762)</f>
        <v>-</v>
      </c>
    </row>
    <row r="3763" spans="1:3">
      <c r="A3763" s="17" t="str">
        <f>IF(ISBLANK(Nomen.complète!H3763),"",Nomen.complète!H3763)</f>
        <v/>
      </c>
      <c r="B3763" s="130" t="str">
        <f>IF(ISBLANK(Nomen.complète!I3763),"",Nomen.complète!I3763)</f>
        <v/>
      </c>
      <c r="C3763" s="18" t="str">
        <f>IF(ISBLANK(Nomen.complète!J3763),"-",Nomen.complète!J3763)</f>
        <v>-</v>
      </c>
    </row>
    <row r="3764" spans="1:3">
      <c r="A3764" s="17" t="str">
        <f>IF(ISBLANK(Nomen.complète!H3764),"",Nomen.complète!H3764)</f>
        <v/>
      </c>
      <c r="B3764" s="130" t="str">
        <f>IF(ISBLANK(Nomen.complète!I3764),"",Nomen.complète!I3764)</f>
        <v/>
      </c>
      <c r="C3764" s="18" t="str">
        <f>IF(ISBLANK(Nomen.complète!J3764),"-",Nomen.complète!J3764)</f>
        <v>-</v>
      </c>
    </row>
    <row r="3765" spans="1:3">
      <c r="A3765" s="17" t="str">
        <f>IF(ISBLANK(Nomen.complète!H3765),"",Nomen.complète!H3765)</f>
        <v/>
      </c>
      <c r="B3765" s="130" t="str">
        <f>IF(ISBLANK(Nomen.complète!I3765),"",Nomen.complète!I3765)</f>
        <v/>
      </c>
      <c r="C3765" s="18" t="str">
        <f>IF(ISBLANK(Nomen.complète!J3765),"-",Nomen.complète!J3765)</f>
        <v>-</v>
      </c>
    </row>
    <row r="3766" spans="1:3">
      <c r="A3766" s="17" t="str">
        <f>IF(ISBLANK(Nomen.complète!H3766),"",Nomen.complète!H3766)</f>
        <v/>
      </c>
      <c r="B3766" s="130" t="str">
        <f>IF(ISBLANK(Nomen.complète!I3766),"",Nomen.complète!I3766)</f>
        <v/>
      </c>
      <c r="C3766" s="18" t="str">
        <f>IF(ISBLANK(Nomen.complète!J3766),"-",Nomen.complète!J3766)</f>
        <v>-</v>
      </c>
    </row>
    <row r="3767" spans="1:3">
      <c r="A3767" s="17" t="str">
        <f>IF(ISBLANK(Nomen.complète!H3767),"",Nomen.complète!H3767)</f>
        <v/>
      </c>
      <c r="B3767" s="130" t="str">
        <f>IF(ISBLANK(Nomen.complète!I3767),"",Nomen.complète!I3767)</f>
        <v/>
      </c>
      <c r="C3767" s="18" t="str">
        <f>IF(ISBLANK(Nomen.complète!J3767),"-",Nomen.complète!J3767)</f>
        <v>-</v>
      </c>
    </row>
    <row r="3768" spans="1:3">
      <c r="A3768" s="17" t="str">
        <f>IF(ISBLANK(Nomen.complète!H3768),"",Nomen.complète!H3768)</f>
        <v/>
      </c>
      <c r="B3768" s="130" t="str">
        <f>IF(ISBLANK(Nomen.complète!I3768),"",Nomen.complète!I3768)</f>
        <v/>
      </c>
      <c r="C3768" s="18" t="str">
        <f>IF(ISBLANK(Nomen.complète!J3768),"-",Nomen.complète!J3768)</f>
        <v>-</v>
      </c>
    </row>
    <row r="3769" spans="1:3">
      <c r="A3769" s="17" t="str">
        <f>IF(ISBLANK(Nomen.complète!H3769),"",Nomen.complète!H3769)</f>
        <v/>
      </c>
      <c r="B3769" s="130" t="str">
        <f>IF(ISBLANK(Nomen.complète!I3769),"",Nomen.complète!I3769)</f>
        <v/>
      </c>
      <c r="C3769" s="18" t="str">
        <f>IF(ISBLANK(Nomen.complète!J3769),"-",Nomen.complète!J3769)</f>
        <v>-</v>
      </c>
    </row>
    <row r="3770" spans="1:3">
      <c r="A3770" s="17" t="str">
        <f>IF(ISBLANK(Nomen.complète!H3770),"",Nomen.complète!H3770)</f>
        <v/>
      </c>
      <c r="B3770" s="130" t="str">
        <f>IF(ISBLANK(Nomen.complète!I3770),"",Nomen.complète!I3770)</f>
        <v/>
      </c>
      <c r="C3770" s="18" t="str">
        <f>IF(ISBLANK(Nomen.complète!J3770),"-",Nomen.complète!J3770)</f>
        <v>-</v>
      </c>
    </row>
    <row r="3771" spans="1:3">
      <c r="A3771" s="17" t="str">
        <f>IF(ISBLANK(Nomen.complète!H3771),"",Nomen.complète!H3771)</f>
        <v/>
      </c>
      <c r="B3771" s="130" t="str">
        <f>IF(ISBLANK(Nomen.complète!I3771),"",Nomen.complète!I3771)</f>
        <v/>
      </c>
      <c r="C3771" s="18" t="str">
        <f>IF(ISBLANK(Nomen.complète!J3771),"-",Nomen.complète!J3771)</f>
        <v>-</v>
      </c>
    </row>
    <row r="3772" spans="1:3">
      <c r="A3772" s="17" t="str">
        <f>IF(ISBLANK(Nomen.complète!H3772),"",Nomen.complète!H3772)</f>
        <v/>
      </c>
      <c r="B3772" s="130" t="str">
        <f>IF(ISBLANK(Nomen.complète!I3772),"",Nomen.complète!I3772)</f>
        <v/>
      </c>
      <c r="C3772" s="18" t="str">
        <f>IF(ISBLANK(Nomen.complète!J3772),"-",Nomen.complète!J3772)</f>
        <v>-</v>
      </c>
    </row>
    <row r="3773" spans="1:3">
      <c r="A3773" s="17" t="str">
        <f>IF(ISBLANK(Nomen.complète!H3773),"",Nomen.complète!H3773)</f>
        <v/>
      </c>
      <c r="B3773" s="130" t="str">
        <f>IF(ISBLANK(Nomen.complète!I3773),"",Nomen.complète!I3773)</f>
        <v/>
      </c>
      <c r="C3773" s="18" t="str">
        <f>IF(ISBLANK(Nomen.complète!J3773),"-",Nomen.complète!J3773)</f>
        <v>-</v>
      </c>
    </row>
    <row r="3774" spans="1:3">
      <c r="A3774" s="17" t="str">
        <f>IF(ISBLANK(Nomen.complète!H3774),"",Nomen.complète!H3774)</f>
        <v/>
      </c>
      <c r="B3774" s="130" t="str">
        <f>IF(ISBLANK(Nomen.complète!I3774),"",Nomen.complète!I3774)</f>
        <v/>
      </c>
      <c r="C3774" s="18" t="str">
        <f>IF(ISBLANK(Nomen.complète!J3774),"-",Nomen.complète!J3774)</f>
        <v>-</v>
      </c>
    </row>
    <row r="3775" spans="1:3">
      <c r="A3775" s="17" t="str">
        <f>IF(ISBLANK(Nomen.complète!H3775),"",Nomen.complète!H3775)</f>
        <v/>
      </c>
      <c r="B3775" s="130" t="str">
        <f>IF(ISBLANK(Nomen.complète!I3775),"",Nomen.complète!I3775)</f>
        <v/>
      </c>
      <c r="C3775" s="18" t="str">
        <f>IF(ISBLANK(Nomen.complète!J3775),"-",Nomen.complète!J3775)</f>
        <v>-</v>
      </c>
    </row>
    <row r="3776" spans="1:3">
      <c r="A3776" s="17" t="str">
        <f>IF(ISBLANK(Nomen.complète!H3776),"",Nomen.complète!H3776)</f>
        <v/>
      </c>
      <c r="B3776" s="130" t="str">
        <f>IF(ISBLANK(Nomen.complète!I3776),"",Nomen.complète!I3776)</f>
        <v/>
      </c>
      <c r="C3776" s="18" t="str">
        <f>IF(ISBLANK(Nomen.complète!J3776),"-",Nomen.complète!J3776)</f>
        <v>-</v>
      </c>
    </row>
    <row r="3777" spans="1:3">
      <c r="A3777" s="17" t="str">
        <f>IF(ISBLANK(Nomen.complète!H3777),"",Nomen.complète!H3777)</f>
        <v/>
      </c>
      <c r="B3777" s="130" t="str">
        <f>IF(ISBLANK(Nomen.complète!I3777),"",Nomen.complète!I3777)</f>
        <v/>
      </c>
      <c r="C3777" s="18" t="str">
        <f>IF(ISBLANK(Nomen.complète!J3777),"-",Nomen.complète!J3777)</f>
        <v>-</v>
      </c>
    </row>
    <row r="3778" spans="1:3">
      <c r="A3778" s="17" t="str">
        <f>IF(ISBLANK(Nomen.complète!H3778),"",Nomen.complète!H3778)</f>
        <v/>
      </c>
      <c r="B3778" s="130" t="str">
        <f>IF(ISBLANK(Nomen.complète!I3778),"",Nomen.complète!I3778)</f>
        <v/>
      </c>
      <c r="C3778" s="18" t="str">
        <f>IF(ISBLANK(Nomen.complète!J3778),"-",Nomen.complète!J3778)</f>
        <v>-</v>
      </c>
    </row>
    <row r="3779" spans="1:3">
      <c r="A3779" s="17" t="str">
        <f>IF(ISBLANK(Nomen.complète!H3779),"",Nomen.complète!H3779)</f>
        <v/>
      </c>
      <c r="B3779" s="130" t="str">
        <f>IF(ISBLANK(Nomen.complète!I3779),"",Nomen.complète!I3779)</f>
        <v/>
      </c>
      <c r="C3779" s="18" t="str">
        <f>IF(ISBLANK(Nomen.complète!J3779),"-",Nomen.complète!J3779)</f>
        <v>-</v>
      </c>
    </row>
    <row r="3780" spans="1:3">
      <c r="A3780" s="17" t="str">
        <f>IF(ISBLANK(Nomen.complète!H3780),"",Nomen.complète!H3780)</f>
        <v/>
      </c>
      <c r="B3780" s="130" t="str">
        <f>IF(ISBLANK(Nomen.complète!I3780),"",Nomen.complète!I3780)</f>
        <v/>
      </c>
      <c r="C3780" s="18" t="str">
        <f>IF(ISBLANK(Nomen.complète!J3780),"-",Nomen.complète!J3780)</f>
        <v>-</v>
      </c>
    </row>
    <row r="3781" spans="1:3">
      <c r="A3781" s="17" t="str">
        <f>IF(ISBLANK(Nomen.complète!H3781),"",Nomen.complète!H3781)</f>
        <v/>
      </c>
      <c r="B3781" s="130" t="str">
        <f>IF(ISBLANK(Nomen.complète!I3781),"",Nomen.complète!I3781)</f>
        <v/>
      </c>
      <c r="C3781" s="18" t="str">
        <f>IF(ISBLANK(Nomen.complète!J3781),"-",Nomen.complète!J3781)</f>
        <v>-</v>
      </c>
    </row>
    <row r="3782" spans="1:3">
      <c r="A3782" s="17" t="str">
        <f>IF(ISBLANK(Nomen.complète!H3782),"",Nomen.complète!H3782)</f>
        <v/>
      </c>
      <c r="B3782" s="130" t="str">
        <f>IF(ISBLANK(Nomen.complète!I3782),"",Nomen.complète!I3782)</f>
        <v/>
      </c>
      <c r="C3782" s="18" t="str">
        <f>IF(ISBLANK(Nomen.complète!J3782),"-",Nomen.complète!J3782)</f>
        <v>-</v>
      </c>
    </row>
    <row r="3783" spans="1:3">
      <c r="A3783" s="17" t="str">
        <f>IF(ISBLANK(Nomen.complète!H3783),"",Nomen.complète!H3783)</f>
        <v/>
      </c>
      <c r="B3783" s="130" t="str">
        <f>IF(ISBLANK(Nomen.complète!I3783),"",Nomen.complète!I3783)</f>
        <v/>
      </c>
      <c r="C3783" s="18" t="str">
        <f>IF(ISBLANK(Nomen.complète!J3783),"-",Nomen.complète!J3783)</f>
        <v>-</v>
      </c>
    </row>
    <row r="3784" spans="1:3">
      <c r="A3784" s="17" t="str">
        <f>IF(ISBLANK(Nomen.complète!H3784),"",Nomen.complète!H3784)</f>
        <v/>
      </c>
      <c r="B3784" s="130" t="str">
        <f>IF(ISBLANK(Nomen.complète!I3784),"",Nomen.complète!I3784)</f>
        <v/>
      </c>
      <c r="C3784" s="18" t="str">
        <f>IF(ISBLANK(Nomen.complète!J3784),"-",Nomen.complète!J3784)</f>
        <v>-</v>
      </c>
    </row>
    <row r="3785" spans="1:3">
      <c r="A3785" s="17" t="str">
        <f>IF(ISBLANK(Nomen.complète!H3785),"",Nomen.complète!H3785)</f>
        <v/>
      </c>
      <c r="B3785" s="130" t="str">
        <f>IF(ISBLANK(Nomen.complète!I3785),"",Nomen.complète!I3785)</f>
        <v/>
      </c>
      <c r="C3785" s="18" t="str">
        <f>IF(ISBLANK(Nomen.complète!J3785),"-",Nomen.complète!J3785)</f>
        <v>-</v>
      </c>
    </row>
    <row r="3786" spans="1:3">
      <c r="A3786" s="17" t="str">
        <f>IF(ISBLANK(Nomen.complète!H3786),"",Nomen.complète!H3786)</f>
        <v/>
      </c>
      <c r="B3786" s="130" t="str">
        <f>IF(ISBLANK(Nomen.complète!I3786),"",Nomen.complète!I3786)</f>
        <v/>
      </c>
      <c r="C3786" s="18" t="str">
        <f>IF(ISBLANK(Nomen.complète!J3786),"-",Nomen.complète!J3786)</f>
        <v>-</v>
      </c>
    </row>
    <row r="3787" spans="1:3">
      <c r="A3787" s="17" t="str">
        <f>IF(ISBLANK(Nomen.complète!H3787),"",Nomen.complète!H3787)</f>
        <v/>
      </c>
      <c r="B3787" s="130" t="str">
        <f>IF(ISBLANK(Nomen.complète!I3787),"",Nomen.complète!I3787)</f>
        <v/>
      </c>
      <c r="C3787" s="18" t="str">
        <f>IF(ISBLANK(Nomen.complète!J3787),"-",Nomen.complète!J3787)</f>
        <v>-</v>
      </c>
    </row>
    <row r="3788" spans="1:3">
      <c r="A3788" s="17" t="str">
        <f>IF(ISBLANK(Nomen.complète!H3788),"",Nomen.complète!H3788)</f>
        <v/>
      </c>
      <c r="B3788" s="130" t="str">
        <f>IF(ISBLANK(Nomen.complète!I3788),"",Nomen.complète!I3788)</f>
        <v/>
      </c>
      <c r="C3788" s="18" t="str">
        <f>IF(ISBLANK(Nomen.complète!J3788),"-",Nomen.complète!J3788)</f>
        <v>-</v>
      </c>
    </row>
    <row r="3789" spans="1:3">
      <c r="A3789" s="17" t="str">
        <f>IF(ISBLANK(Nomen.complète!H3789),"",Nomen.complète!H3789)</f>
        <v/>
      </c>
      <c r="B3789" s="130" t="str">
        <f>IF(ISBLANK(Nomen.complète!I3789),"",Nomen.complète!I3789)</f>
        <v/>
      </c>
      <c r="C3789" s="18" t="str">
        <f>IF(ISBLANK(Nomen.complète!J3789),"-",Nomen.complète!J3789)</f>
        <v>-</v>
      </c>
    </row>
    <row r="3790" spans="1:3">
      <c r="A3790" s="17" t="str">
        <f>IF(ISBLANK(Nomen.complète!H3790),"",Nomen.complète!H3790)</f>
        <v/>
      </c>
      <c r="B3790" s="130" t="str">
        <f>IF(ISBLANK(Nomen.complète!I3790),"",Nomen.complète!I3790)</f>
        <v/>
      </c>
      <c r="C3790" s="18" t="str">
        <f>IF(ISBLANK(Nomen.complète!J3790),"-",Nomen.complète!J3790)</f>
        <v>-</v>
      </c>
    </row>
    <row r="3791" spans="1:3">
      <c r="A3791" s="17" t="str">
        <f>IF(ISBLANK(Nomen.complète!H3791),"",Nomen.complète!H3791)</f>
        <v/>
      </c>
      <c r="B3791" s="130" t="str">
        <f>IF(ISBLANK(Nomen.complète!I3791),"",Nomen.complète!I3791)</f>
        <v/>
      </c>
      <c r="C3791" s="18" t="str">
        <f>IF(ISBLANK(Nomen.complète!J3791),"-",Nomen.complète!J3791)</f>
        <v>-</v>
      </c>
    </row>
    <row r="3792" spans="1:3">
      <c r="A3792" s="17" t="str">
        <f>IF(ISBLANK(Nomen.complète!H3792),"",Nomen.complète!H3792)</f>
        <v/>
      </c>
      <c r="B3792" s="130" t="str">
        <f>IF(ISBLANK(Nomen.complète!I3792),"",Nomen.complète!I3792)</f>
        <v/>
      </c>
      <c r="C3792" s="18" t="str">
        <f>IF(ISBLANK(Nomen.complète!J3792),"-",Nomen.complète!J3792)</f>
        <v>-</v>
      </c>
    </row>
    <row r="3793" spans="1:3">
      <c r="A3793" s="17" t="str">
        <f>IF(ISBLANK(Nomen.complète!H3793),"",Nomen.complète!H3793)</f>
        <v/>
      </c>
      <c r="B3793" s="130" t="str">
        <f>IF(ISBLANK(Nomen.complète!I3793),"",Nomen.complète!I3793)</f>
        <v/>
      </c>
      <c r="C3793" s="18" t="str">
        <f>IF(ISBLANK(Nomen.complète!J3793),"-",Nomen.complète!J3793)</f>
        <v>-</v>
      </c>
    </row>
    <row r="3794" spans="1:3">
      <c r="A3794" s="17" t="str">
        <f>IF(ISBLANK(Nomen.complète!H3794),"",Nomen.complète!H3794)</f>
        <v/>
      </c>
      <c r="B3794" s="130" t="str">
        <f>IF(ISBLANK(Nomen.complète!I3794),"",Nomen.complète!I3794)</f>
        <v/>
      </c>
      <c r="C3794" s="18" t="str">
        <f>IF(ISBLANK(Nomen.complète!J3794),"-",Nomen.complète!J3794)</f>
        <v>-</v>
      </c>
    </row>
    <row r="3795" spans="1:3">
      <c r="A3795" s="17" t="str">
        <f>IF(ISBLANK(Nomen.complète!H3795),"",Nomen.complète!H3795)</f>
        <v/>
      </c>
      <c r="B3795" s="130" t="str">
        <f>IF(ISBLANK(Nomen.complète!I3795),"",Nomen.complète!I3795)</f>
        <v/>
      </c>
      <c r="C3795" s="18" t="str">
        <f>IF(ISBLANK(Nomen.complète!J3795),"-",Nomen.complète!J3795)</f>
        <v>-</v>
      </c>
    </row>
    <row r="3796" spans="1:3">
      <c r="A3796" s="17" t="str">
        <f>IF(ISBLANK(Nomen.complète!H3796),"",Nomen.complète!H3796)</f>
        <v/>
      </c>
      <c r="B3796" s="130" t="str">
        <f>IF(ISBLANK(Nomen.complète!I3796),"",Nomen.complète!I3796)</f>
        <v/>
      </c>
      <c r="C3796" s="18" t="str">
        <f>IF(ISBLANK(Nomen.complète!J3796),"-",Nomen.complète!J3796)</f>
        <v>-</v>
      </c>
    </row>
    <row r="3797" spans="1:3">
      <c r="A3797" s="17" t="str">
        <f>IF(ISBLANK(Nomen.complète!H3797),"",Nomen.complète!H3797)</f>
        <v/>
      </c>
      <c r="B3797" s="130" t="str">
        <f>IF(ISBLANK(Nomen.complète!I3797),"",Nomen.complète!I3797)</f>
        <v/>
      </c>
      <c r="C3797" s="18" t="str">
        <f>IF(ISBLANK(Nomen.complète!J3797),"-",Nomen.complète!J3797)</f>
        <v>-</v>
      </c>
    </row>
    <row r="3798" spans="1:3">
      <c r="A3798" s="17" t="str">
        <f>IF(ISBLANK(Nomen.complète!H3798),"",Nomen.complète!H3798)</f>
        <v/>
      </c>
      <c r="B3798" s="130" t="str">
        <f>IF(ISBLANK(Nomen.complète!I3798),"",Nomen.complète!I3798)</f>
        <v/>
      </c>
      <c r="C3798" s="18" t="str">
        <f>IF(ISBLANK(Nomen.complète!J3798),"-",Nomen.complète!J3798)</f>
        <v>-</v>
      </c>
    </row>
    <row r="3799" spans="1:3">
      <c r="A3799" s="17" t="str">
        <f>IF(ISBLANK(Nomen.complète!H3799),"",Nomen.complète!H3799)</f>
        <v/>
      </c>
      <c r="B3799" s="130" t="str">
        <f>IF(ISBLANK(Nomen.complète!I3799),"",Nomen.complète!I3799)</f>
        <v/>
      </c>
      <c r="C3799" s="18" t="str">
        <f>IF(ISBLANK(Nomen.complète!J3799),"-",Nomen.complète!J3799)</f>
        <v>-</v>
      </c>
    </row>
    <row r="3800" spans="1:3">
      <c r="A3800" s="17" t="str">
        <f>IF(ISBLANK(Nomen.complète!H3800),"",Nomen.complète!H3800)</f>
        <v/>
      </c>
      <c r="B3800" s="130" t="str">
        <f>IF(ISBLANK(Nomen.complète!I3800),"",Nomen.complète!I3800)</f>
        <v/>
      </c>
      <c r="C3800" s="18" t="str">
        <f>IF(ISBLANK(Nomen.complète!J3800),"-",Nomen.complète!J3800)</f>
        <v>-</v>
      </c>
    </row>
    <row r="3801" spans="1:3">
      <c r="A3801" s="17" t="str">
        <f>IF(ISBLANK(Nomen.complète!H3801),"",Nomen.complète!H3801)</f>
        <v/>
      </c>
      <c r="B3801" s="130" t="str">
        <f>IF(ISBLANK(Nomen.complète!I3801),"",Nomen.complète!I3801)</f>
        <v/>
      </c>
      <c r="C3801" s="18" t="str">
        <f>IF(ISBLANK(Nomen.complète!J3801),"-",Nomen.complète!J3801)</f>
        <v>-</v>
      </c>
    </row>
    <row r="3802" spans="1:3">
      <c r="A3802" s="17" t="str">
        <f>IF(ISBLANK(Nomen.complète!H3802),"",Nomen.complète!H3802)</f>
        <v/>
      </c>
      <c r="B3802" s="130" t="str">
        <f>IF(ISBLANK(Nomen.complète!I3802),"",Nomen.complète!I3802)</f>
        <v/>
      </c>
      <c r="C3802" s="18" t="str">
        <f>IF(ISBLANK(Nomen.complète!J3802),"-",Nomen.complète!J3802)</f>
        <v>-</v>
      </c>
    </row>
    <row r="3803" spans="1:3">
      <c r="A3803" s="17" t="str">
        <f>IF(ISBLANK(Nomen.complète!H3803),"",Nomen.complète!H3803)</f>
        <v/>
      </c>
      <c r="B3803" s="130" t="str">
        <f>IF(ISBLANK(Nomen.complète!I3803),"",Nomen.complète!I3803)</f>
        <v/>
      </c>
      <c r="C3803" s="18" t="str">
        <f>IF(ISBLANK(Nomen.complète!J3803),"-",Nomen.complète!J3803)</f>
        <v>-</v>
      </c>
    </row>
  </sheetData>
  <sheetProtection sheet="1" objects="1" scenarios="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45</vt:i4>
      </vt:variant>
    </vt:vector>
  </HeadingPairs>
  <TitlesOfParts>
    <vt:vector size="62" baseType="lpstr">
      <vt:lpstr>Mode d'emploi</vt:lpstr>
      <vt:lpstr>Livraison</vt:lpstr>
      <vt:lpstr>Personnes</vt:lpstr>
      <vt:lpstr>Qualification</vt:lpstr>
      <vt:lpstr>Fichier d'export</vt:lpstr>
      <vt:lpstr>Ct</vt:lpstr>
      <vt:lpstr>CatID</vt:lpstr>
      <vt:lpstr>Sexe</vt:lpstr>
      <vt:lpstr>Com</vt:lpstr>
      <vt:lpstr>Inst</vt:lpstr>
      <vt:lpstr>Inst suppl.</vt:lpstr>
      <vt:lpstr>TForm</vt:lpstr>
      <vt:lpstr>TForm suppl.</vt:lpstr>
      <vt:lpstr>TypExam</vt:lpstr>
      <vt:lpstr>Résultat</vt:lpstr>
      <vt:lpstr>TBilingue</vt:lpstr>
      <vt:lpstr>Nomen.complète</vt:lpstr>
      <vt:lpstr>codecatidpers</vt:lpstr>
      <vt:lpstr>codegem</vt:lpstr>
      <vt:lpstr>codegemhist</vt:lpstr>
      <vt:lpstr>codeinst</vt:lpstr>
      <vt:lpstr>Nomen.complète!codekt</vt:lpstr>
      <vt:lpstr>codekt</vt:lpstr>
      <vt:lpstr>coderesult</vt:lpstr>
      <vt:lpstr>codesex</vt:lpstr>
      <vt:lpstr>Résultat!codetexam</vt:lpstr>
      <vt:lpstr>codetexam</vt:lpstr>
      <vt:lpstr>Résultat!codetform</vt:lpstr>
      <vt:lpstr>TypExam!codetform</vt:lpstr>
      <vt:lpstr>codetform</vt:lpstr>
      <vt:lpstr>codetwolang</vt:lpstr>
      <vt:lpstr>ctrlage</vt:lpstr>
      <vt:lpstr>ctrldom</vt:lpstr>
      <vt:lpstr>ctrlsex</vt:lpstr>
      <vt:lpstr>libcatidinst</vt:lpstr>
      <vt:lpstr>libcatidpers</vt:lpstr>
      <vt:lpstr>libgem</vt:lpstr>
      <vt:lpstr>libinst</vt:lpstr>
      <vt:lpstr>Nomen.complète!libkt</vt:lpstr>
      <vt:lpstr>libkt</vt:lpstr>
      <vt:lpstr>libktabb</vt:lpstr>
      <vt:lpstr>libresult</vt:lpstr>
      <vt:lpstr>libsex</vt:lpstr>
      <vt:lpstr>Résultat!libtexam</vt:lpstr>
      <vt:lpstr>libtexam</vt:lpstr>
      <vt:lpstr>Résultat!libtfexam</vt:lpstr>
      <vt:lpstr>libtfexam</vt:lpstr>
      <vt:lpstr>Résultat!libtform</vt:lpstr>
      <vt:lpstr>TypExam!libtform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Kaufmann Angela</cp:lastModifiedBy>
  <cp:lastPrinted>2009-09-03T07:04:11Z</cp:lastPrinted>
  <dcterms:created xsi:type="dcterms:W3CDTF">2009-06-30T12:42:24Z</dcterms:created>
  <dcterms:modified xsi:type="dcterms:W3CDTF">2025-05-28T13:42:48Z</dcterms:modified>
</cp:coreProperties>
</file>